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zie\Documents\IPython Notebooks\Web_of_microbes - MS Analysis\WoM_Syn_2014_12_01\"/>
    </mc:Choice>
  </mc:AlternateContent>
  <bookViews>
    <workbookView xWindow="0" yWindow="0" windowWidth="16185" windowHeight="5325" tabRatio="797" firstSheet="2" activeTab="2"/>
  </bookViews>
  <sheets>
    <sheet name="output_BSC_Neg_atlas7_testcor" sheetId="1" r:id="rId1"/>
    <sheet name="pivottable2 (update for final)" sheetId="3" r:id="rId2"/>
    <sheet name="for WoM convert to files in pyt" sheetId="4" r:id="rId3"/>
  </sheets>
  <definedNames>
    <definedName name="_xlnm._FilterDatabase" localSheetId="0" hidden="1">output_BSC_Neg_atlas7_testcor!$A$1:$AA$2881</definedName>
  </definedNames>
  <calcPr calcId="152511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" i="1" l="1"/>
  <c r="I1" i="4"/>
  <c r="H1" i="4" s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A358" i="4" l="1"/>
  <c r="B358" i="4"/>
  <c r="C358" i="4"/>
  <c r="D358" i="4"/>
  <c r="E358" i="4"/>
  <c r="F358" i="4"/>
  <c r="G358" i="4"/>
  <c r="H358" i="4" s="1"/>
  <c r="A359" i="4"/>
  <c r="B359" i="4"/>
  <c r="C359" i="4"/>
  <c r="D359" i="4"/>
  <c r="E359" i="4"/>
  <c r="F359" i="4"/>
  <c r="G359" i="4"/>
  <c r="H359" i="4" s="1"/>
  <c r="A360" i="4"/>
  <c r="B360" i="4"/>
  <c r="C360" i="4"/>
  <c r="D360" i="4"/>
  <c r="E360" i="4"/>
  <c r="F360" i="4"/>
  <c r="G360" i="4"/>
  <c r="H360" i="4" s="1"/>
  <c r="A361" i="4"/>
  <c r="B361" i="4"/>
  <c r="C361" i="4"/>
  <c r="D361" i="4"/>
  <c r="E361" i="4"/>
  <c r="F361" i="4"/>
  <c r="G361" i="4"/>
  <c r="H361" i="4" s="1"/>
  <c r="A362" i="4"/>
  <c r="B362" i="4"/>
  <c r="C362" i="4"/>
  <c r="D362" i="4"/>
  <c r="E362" i="4"/>
  <c r="F362" i="4"/>
  <c r="G362" i="4"/>
  <c r="H362" i="4" s="1"/>
  <c r="A363" i="4"/>
  <c r="B363" i="4"/>
  <c r="C363" i="4"/>
  <c r="D363" i="4"/>
  <c r="E363" i="4"/>
  <c r="F363" i="4"/>
  <c r="G363" i="4"/>
  <c r="H363" i="4" s="1"/>
  <c r="A364" i="4"/>
  <c r="B364" i="4"/>
  <c r="C364" i="4"/>
  <c r="D364" i="4"/>
  <c r="E364" i="4"/>
  <c r="F364" i="4"/>
  <c r="G364" i="4"/>
  <c r="H364" i="4" s="1"/>
  <c r="A365" i="4"/>
  <c r="B365" i="4"/>
  <c r="C365" i="4"/>
  <c r="D365" i="4"/>
  <c r="E365" i="4"/>
  <c r="F365" i="4"/>
  <c r="G365" i="4"/>
  <c r="H365" i="4" s="1"/>
  <c r="A366" i="4"/>
  <c r="B366" i="4"/>
  <c r="C366" i="4"/>
  <c r="D366" i="4"/>
  <c r="E366" i="4"/>
  <c r="F366" i="4"/>
  <c r="G366" i="4"/>
  <c r="H366" i="4" s="1"/>
  <c r="A367" i="4"/>
  <c r="B367" i="4"/>
  <c r="C367" i="4"/>
  <c r="D367" i="4"/>
  <c r="E367" i="4"/>
  <c r="F367" i="4"/>
  <c r="G367" i="4"/>
  <c r="H367" i="4" s="1"/>
  <c r="A368" i="4"/>
  <c r="B368" i="4"/>
  <c r="C368" i="4"/>
  <c r="D368" i="4"/>
  <c r="E368" i="4"/>
  <c r="F368" i="4"/>
  <c r="G368" i="4"/>
  <c r="H368" i="4" s="1"/>
  <c r="A369" i="4"/>
  <c r="B369" i="4"/>
  <c r="C369" i="4"/>
  <c r="D369" i="4"/>
  <c r="E369" i="4"/>
  <c r="F369" i="4"/>
  <c r="G369" i="4"/>
  <c r="H369" i="4" s="1"/>
  <c r="A370" i="4"/>
  <c r="B370" i="4"/>
  <c r="C370" i="4"/>
  <c r="D370" i="4"/>
  <c r="E370" i="4"/>
  <c r="F370" i="4"/>
  <c r="G370" i="4"/>
  <c r="H370" i="4" s="1"/>
  <c r="A371" i="4"/>
  <c r="B371" i="4"/>
  <c r="C371" i="4"/>
  <c r="D371" i="4"/>
  <c r="E371" i="4"/>
  <c r="F371" i="4"/>
  <c r="G371" i="4"/>
  <c r="H371" i="4" s="1"/>
  <c r="A372" i="4"/>
  <c r="B372" i="4"/>
  <c r="C372" i="4"/>
  <c r="D372" i="4"/>
  <c r="E372" i="4"/>
  <c r="F372" i="4"/>
  <c r="G372" i="4"/>
  <c r="H372" i="4" s="1"/>
  <c r="A373" i="4"/>
  <c r="B373" i="4"/>
  <c r="C373" i="4"/>
  <c r="D373" i="4"/>
  <c r="E373" i="4"/>
  <c r="F373" i="4"/>
  <c r="G373" i="4"/>
  <c r="H373" i="4" s="1"/>
  <c r="A374" i="4"/>
  <c r="B374" i="4"/>
  <c r="C374" i="4"/>
  <c r="D374" i="4"/>
  <c r="E374" i="4"/>
  <c r="F374" i="4"/>
  <c r="G374" i="4"/>
  <c r="H374" i="4" s="1"/>
  <c r="A375" i="4"/>
  <c r="B375" i="4"/>
  <c r="C375" i="4"/>
  <c r="D375" i="4"/>
  <c r="E375" i="4"/>
  <c r="F375" i="4"/>
  <c r="G375" i="4"/>
  <c r="H375" i="4" s="1"/>
  <c r="A376" i="4"/>
  <c r="B376" i="4"/>
  <c r="C376" i="4"/>
  <c r="D376" i="4"/>
  <c r="E376" i="4"/>
  <c r="F376" i="4"/>
  <c r="G376" i="4"/>
  <c r="H376" i="4" s="1"/>
  <c r="A377" i="4"/>
  <c r="B377" i="4"/>
  <c r="C377" i="4"/>
  <c r="D377" i="4"/>
  <c r="E377" i="4"/>
  <c r="F377" i="4"/>
  <c r="G377" i="4"/>
  <c r="H377" i="4" s="1"/>
  <c r="A378" i="4"/>
  <c r="B378" i="4"/>
  <c r="C378" i="4"/>
  <c r="D378" i="4"/>
  <c r="E378" i="4"/>
  <c r="F378" i="4"/>
  <c r="G378" i="4"/>
  <c r="H378" i="4" s="1"/>
  <c r="A379" i="4"/>
  <c r="B379" i="4"/>
  <c r="C379" i="4"/>
  <c r="D379" i="4"/>
  <c r="E379" i="4"/>
  <c r="F379" i="4"/>
  <c r="G379" i="4"/>
  <c r="H379" i="4" s="1"/>
  <c r="A380" i="4"/>
  <c r="B380" i="4"/>
  <c r="C380" i="4"/>
  <c r="D380" i="4"/>
  <c r="E380" i="4"/>
  <c r="F380" i="4"/>
  <c r="G380" i="4"/>
  <c r="H380" i="4" s="1"/>
  <c r="A381" i="4"/>
  <c r="B381" i="4"/>
  <c r="C381" i="4"/>
  <c r="D381" i="4"/>
  <c r="E381" i="4"/>
  <c r="F381" i="4"/>
  <c r="G381" i="4"/>
  <c r="H381" i="4" s="1"/>
  <c r="A382" i="4"/>
  <c r="B382" i="4"/>
  <c r="C382" i="4"/>
  <c r="D382" i="4"/>
  <c r="E382" i="4"/>
  <c r="F382" i="4"/>
  <c r="G382" i="4"/>
  <c r="H382" i="4" s="1"/>
  <c r="A383" i="4"/>
  <c r="B383" i="4"/>
  <c r="C383" i="4"/>
  <c r="D383" i="4"/>
  <c r="E383" i="4"/>
  <c r="F383" i="4"/>
  <c r="G383" i="4"/>
  <c r="H383" i="4" s="1"/>
  <c r="A384" i="4"/>
  <c r="B384" i="4"/>
  <c r="C384" i="4"/>
  <c r="D384" i="4"/>
  <c r="E384" i="4"/>
  <c r="F384" i="4"/>
  <c r="G384" i="4"/>
  <c r="H384" i="4" s="1"/>
  <c r="A385" i="4"/>
  <c r="B385" i="4"/>
  <c r="C385" i="4"/>
  <c r="D385" i="4"/>
  <c r="E385" i="4"/>
  <c r="F385" i="4"/>
  <c r="G385" i="4"/>
  <c r="H385" i="4" s="1"/>
  <c r="A386" i="4"/>
  <c r="B386" i="4"/>
  <c r="C386" i="4"/>
  <c r="D386" i="4"/>
  <c r="E386" i="4"/>
  <c r="F386" i="4"/>
  <c r="G386" i="4"/>
  <c r="H386" i="4" s="1"/>
  <c r="A387" i="4"/>
  <c r="B387" i="4"/>
  <c r="C387" i="4"/>
  <c r="D387" i="4"/>
  <c r="E387" i="4"/>
  <c r="F387" i="4"/>
  <c r="G387" i="4"/>
  <c r="H387" i="4" s="1"/>
  <c r="A388" i="4"/>
  <c r="B388" i="4"/>
  <c r="C388" i="4"/>
  <c r="D388" i="4"/>
  <c r="E388" i="4"/>
  <c r="F388" i="4"/>
  <c r="G388" i="4"/>
  <c r="H388" i="4" s="1"/>
  <c r="A389" i="4"/>
  <c r="B389" i="4"/>
  <c r="C389" i="4"/>
  <c r="D389" i="4"/>
  <c r="E389" i="4"/>
  <c r="F389" i="4"/>
  <c r="G389" i="4"/>
  <c r="H389" i="4" s="1"/>
  <c r="A390" i="4"/>
  <c r="B390" i="4"/>
  <c r="C390" i="4"/>
  <c r="D390" i="4"/>
  <c r="E390" i="4"/>
  <c r="F390" i="4"/>
  <c r="G390" i="4"/>
  <c r="H390" i="4" s="1"/>
  <c r="A391" i="4"/>
  <c r="B391" i="4"/>
  <c r="C391" i="4"/>
  <c r="D391" i="4"/>
  <c r="E391" i="4"/>
  <c r="F391" i="4"/>
  <c r="G391" i="4"/>
  <c r="H391" i="4" s="1"/>
  <c r="A392" i="4"/>
  <c r="B392" i="4"/>
  <c r="C392" i="4"/>
  <c r="D392" i="4"/>
  <c r="E392" i="4"/>
  <c r="F392" i="4"/>
  <c r="G392" i="4"/>
  <c r="H392" i="4" s="1"/>
  <c r="A393" i="4"/>
  <c r="B393" i="4"/>
  <c r="C393" i="4"/>
  <c r="D393" i="4"/>
  <c r="E393" i="4"/>
  <c r="F393" i="4"/>
  <c r="G393" i="4"/>
  <c r="H393" i="4" s="1"/>
  <c r="A394" i="4"/>
  <c r="B394" i="4"/>
  <c r="C394" i="4"/>
  <c r="D394" i="4"/>
  <c r="E394" i="4"/>
  <c r="F394" i="4"/>
  <c r="G394" i="4"/>
  <c r="H394" i="4" s="1"/>
  <c r="A395" i="4"/>
  <c r="B395" i="4"/>
  <c r="C395" i="4"/>
  <c r="D395" i="4"/>
  <c r="E395" i="4"/>
  <c r="F395" i="4"/>
  <c r="G395" i="4"/>
  <c r="H395" i="4" s="1"/>
  <c r="A396" i="4"/>
  <c r="B396" i="4"/>
  <c r="C396" i="4"/>
  <c r="D396" i="4"/>
  <c r="E396" i="4"/>
  <c r="F396" i="4"/>
  <c r="G396" i="4"/>
  <c r="H396" i="4" s="1"/>
  <c r="A397" i="4"/>
  <c r="B397" i="4"/>
  <c r="C397" i="4"/>
  <c r="D397" i="4"/>
  <c r="E397" i="4"/>
  <c r="F397" i="4"/>
  <c r="G397" i="4"/>
  <c r="H397" i="4" s="1"/>
  <c r="A398" i="4"/>
  <c r="B398" i="4"/>
  <c r="C398" i="4"/>
  <c r="D398" i="4"/>
  <c r="E398" i="4"/>
  <c r="F398" i="4"/>
  <c r="G398" i="4"/>
  <c r="H398" i="4" s="1"/>
  <c r="A399" i="4"/>
  <c r="B399" i="4"/>
  <c r="C399" i="4"/>
  <c r="D399" i="4"/>
  <c r="E399" i="4"/>
  <c r="F399" i="4"/>
  <c r="G399" i="4"/>
  <c r="H399" i="4" s="1"/>
  <c r="A400" i="4"/>
  <c r="B400" i="4"/>
  <c r="C400" i="4"/>
  <c r="D400" i="4"/>
  <c r="E400" i="4"/>
  <c r="F400" i="4"/>
  <c r="G400" i="4"/>
  <c r="H400" i="4" s="1"/>
  <c r="A401" i="4"/>
  <c r="B401" i="4"/>
  <c r="C401" i="4"/>
  <c r="D401" i="4"/>
  <c r="E401" i="4"/>
  <c r="F401" i="4"/>
  <c r="G401" i="4"/>
  <c r="H401" i="4" s="1"/>
  <c r="A402" i="4"/>
  <c r="B402" i="4"/>
  <c r="C402" i="4"/>
  <c r="D402" i="4"/>
  <c r="E402" i="4"/>
  <c r="F402" i="4"/>
  <c r="G402" i="4"/>
  <c r="H402" i="4" s="1"/>
  <c r="A403" i="4"/>
  <c r="B403" i="4"/>
  <c r="C403" i="4"/>
  <c r="D403" i="4"/>
  <c r="E403" i="4"/>
  <c r="F403" i="4"/>
  <c r="G403" i="4"/>
  <c r="H403" i="4" s="1"/>
  <c r="A404" i="4"/>
  <c r="B404" i="4"/>
  <c r="C404" i="4"/>
  <c r="D404" i="4"/>
  <c r="E404" i="4"/>
  <c r="F404" i="4"/>
  <c r="G404" i="4"/>
  <c r="H404" i="4" s="1"/>
  <c r="A405" i="4"/>
  <c r="B405" i="4"/>
  <c r="C405" i="4"/>
  <c r="D405" i="4"/>
  <c r="E405" i="4"/>
  <c r="F405" i="4"/>
  <c r="G405" i="4"/>
  <c r="H405" i="4" s="1"/>
  <c r="A406" i="4"/>
  <c r="B406" i="4"/>
  <c r="C406" i="4"/>
  <c r="D406" i="4"/>
  <c r="E406" i="4"/>
  <c r="F406" i="4"/>
  <c r="G406" i="4"/>
  <c r="H406" i="4" s="1"/>
  <c r="A407" i="4"/>
  <c r="B407" i="4"/>
  <c r="C407" i="4"/>
  <c r="D407" i="4"/>
  <c r="E407" i="4"/>
  <c r="F407" i="4"/>
  <c r="G407" i="4"/>
  <c r="H407" i="4" s="1"/>
  <c r="A408" i="4"/>
  <c r="B408" i="4"/>
  <c r="C408" i="4"/>
  <c r="D408" i="4"/>
  <c r="E408" i="4"/>
  <c r="F408" i="4"/>
  <c r="G408" i="4"/>
  <c r="H408" i="4" s="1"/>
  <c r="A409" i="4"/>
  <c r="B409" i="4"/>
  <c r="C409" i="4"/>
  <c r="D409" i="4"/>
  <c r="E409" i="4"/>
  <c r="F409" i="4"/>
  <c r="G409" i="4"/>
  <c r="H409" i="4" s="1"/>
  <c r="A410" i="4"/>
  <c r="B410" i="4"/>
  <c r="C410" i="4"/>
  <c r="D410" i="4"/>
  <c r="E410" i="4"/>
  <c r="F410" i="4"/>
  <c r="G410" i="4"/>
  <c r="H410" i="4" s="1"/>
  <c r="A411" i="4"/>
  <c r="B411" i="4"/>
  <c r="C411" i="4"/>
  <c r="D411" i="4"/>
  <c r="E411" i="4"/>
  <c r="F411" i="4"/>
  <c r="G411" i="4"/>
  <c r="H411" i="4" s="1"/>
  <c r="A412" i="4"/>
  <c r="B412" i="4"/>
  <c r="C412" i="4"/>
  <c r="D412" i="4"/>
  <c r="E412" i="4"/>
  <c r="F412" i="4"/>
  <c r="G412" i="4"/>
  <c r="H412" i="4" s="1"/>
  <c r="A413" i="4"/>
  <c r="B413" i="4"/>
  <c r="C413" i="4"/>
  <c r="D413" i="4"/>
  <c r="E413" i="4"/>
  <c r="F413" i="4"/>
  <c r="G413" i="4"/>
  <c r="H413" i="4" s="1"/>
  <c r="A414" i="4"/>
  <c r="B414" i="4"/>
  <c r="C414" i="4"/>
  <c r="D414" i="4"/>
  <c r="E414" i="4"/>
  <c r="F414" i="4"/>
  <c r="G414" i="4"/>
  <c r="H414" i="4" s="1"/>
  <c r="A415" i="4"/>
  <c r="B415" i="4"/>
  <c r="C415" i="4"/>
  <c r="D415" i="4"/>
  <c r="E415" i="4"/>
  <c r="F415" i="4"/>
  <c r="G415" i="4"/>
  <c r="H415" i="4" s="1"/>
  <c r="A416" i="4"/>
  <c r="B416" i="4"/>
  <c r="C416" i="4"/>
  <c r="D416" i="4"/>
  <c r="E416" i="4"/>
  <c r="F416" i="4"/>
  <c r="G416" i="4"/>
  <c r="H416" i="4" s="1"/>
  <c r="A417" i="4"/>
  <c r="B417" i="4"/>
  <c r="C417" i="4"/>
  <c r="D417" i="4"/>
  <c r="E417" i="4"/>
  <c r="F417" i="4"/>
  <c r="G417" i="4"/>
  <c r="H417" i="4" s="1"/>
  <c r="A418" i="4"/>
  <c r="B418" i="4"/>
  <c r="C418" i="4"/>
  <c r="D418" i="4"/>
  <c r="E418" i="4"/>
  <c r="F418" i="4"/>
  <c r="G418" i="4"/>
  <c r="H418" i="4" s="1"/>
  <c r="A419" i="4"/>
  <c r="B419" i="4"/>
  <c r="C419" i="4"/>
  <c r="D419" i="4"/>
  <c r="E419" i="4"/>
  <c r="F419" i="4"/>
  <c r="G419" i="4"/>
  <c r="H419" i="4" s="1"/>
  <c r="A420" i="4"/>
  <c r="B420" i="4"/>
  <c r="C420" i="4"/>
  <c r="D420" i="4"/>
  <c r="E420" i="4"/>
  <c r="F420" i="4"/>
  <c r="G420" i="4"/>
  <c r="H420" i="4" s="1"/>
  <c r="A421" i="4"/>
  <c r="B421" i="4"/>
  <c r="C421" i="4"/>
  <c r="D421" i="4"/>
  <c r="E421" i="4"/>
  <c r="F421" i="4"/>
  <c r="G421" i="4"/>
  <c r="H421" i="4" s="1"/>
  <c r="A422" i="4"/>
  <c r="B422" i="4"/>
  <c r="C422" i="4"/>
  <c r="D422" i="4"/>
  <c r="E422" i="4"/>
  <c r="F422" i="4"/>
  <c r="G422" i="4"/>
  <c r="H422" i="4" s="1"/>
  <c r="A423" i="4"/>
  <c r="B423" i="4"/>
  <c r="C423" i="4"/>
  <c r="D423" i="4"/>
  <c r="E423" i="4"/>
  <c r="F423" i="4"/>
  <c r="G423" i="4"/>
  <c r="H423" i="4" s="1"/>
  <c r="A424" i="4"/>
  <c r="B424" i="4"/>
  <c r="C424" i="4"/>
  <c r="D424" i="4"/>
  <c r="E424" i="4"/>
  <c r="F424" i="4"/>
  <c r="G424" i="4"/>
  <c r="H424" i="4" s="1"/>
  <c r="A425" i="4"/>
  <c r="B425" i="4"/>
  <c r="C425" i="4"/>
  <c r="D425" i="4"/>
  <c r="E425" i="4"/>
  <c r="F425" i="4"/>
  <c r="G425" i="4"/>
  <c r="H425" i="4" s="1"/>
  <c r="A426" i="4"/>
  <c r="B426" i="4"/>
  <c r="C426" i="4"/>
  <c r="D426" i="4"/>
  <c r="E426" i="4"/>
  <c r="F426" i="4"/>
  <c r="G426" i="4"/>
  <c r="H426" i="4" s="1"/>
  <c r="A427" i="4"/>
  <c r="B427" i="4"/>
  <c r="C427" i="4"/>
  <c r="D427" i="4"/>
  <c r="E427" i="4"/>
  <c r="F427" i="4"/>
  <c r="G427" i="4"/>
  <c r="H427" i="4" s="1"/>
  <c r="A428" i="4"/>
  <c r="B428" i="4"/>
  <c r="C428" i="4"/>
  <c r="D428" i="4"/>
  <c r="E428" i="4"/>
  <c r="F428" i="4"/>
  <c r="G428" i="4"/>
  <c r="H428" i="4" s="1"/>
  <c r="A429" i="4"/>
  <c r="B429" i="4"/>
  <c r="C429" i="4"/>
  <c r="D429" i="4"/>
  <c r="E429" i="4"/>
  <c r="F429" i="4"/>
  <c r="G429" i="4"/>
  <c r="H429" i="4" s="1"/>
  <c r="A430" i="4"/>
  <c r="B430" i="4"/>
  <c r="C430" i="4"/>
  <c r="D430" i="4"/>
  <c r="E430" i="4"/>
  <c r="F430" i="4"/>
  <c r="G430" i="4"/>
  <c r="H430" i="4" s="1"/>
  <c r="A431" i="4"/>
  <c r="B431" i="4"/>
  <c r="C431" i="4"/>
  <c r="D431" i="4"/>
  <c r="E431" i="4"/>
  <c r="F431" i="4"/>
  <c r="G431" i="4"/>
  <c r="H431" i="4" s="1"/>
  <c r="A432" i="4"/>
  <c r="B432" i="4"/>
  <c r="C432" i="4"/>
  <c r="D432" i="4"/>
  <c r="E432" i="4"/>
  <c r="F432" i="4"/>
  <c r="G432" i="4"/>
  <c r="H432" i="4" s="1"/>
  <c r="A433" i="4"/>
  <c r="B433" i="4"/>
  <c r="C433" i="4"/>
  <c r="D433" i="4"/>
  <c r="E433" i="4"/>
  <c r="F433" i="4"/>
  <c r="G433" i="4"/>
  <c r="H433" i="4" s="1"/>
  <c r="A434" i="4"/>
  <c r="B434" i="4"/>
  <c r="C434" i="4"/>
  <c r="D434" i="4"/>
  <c r="E434" i="4"/>
  <c r="F434" i="4"/>
  <c r="G434" i="4"/>
  <c r="H434" i="4" s="1"/>
  <c r="A435" i="4"/>
  <c r="B435" i="4"/>
  <c r="C435" i="4"/>
  <c r="D435" i="4"/>
  <c r="E435" i="4"/>
  <c r="F435" i="4"/>
  <c r="G435" i="4"/>
  <c r="H435" i="4" s="1"/>
  <c r="A436" i="4"/>
  <c r="B436" i="4"/>
  <c r="C436" i="4"/>
  <c r="D436" i="4"/>
  <c r="E436" i="4"/>
  <c r="F436" i="4"/>
  <c r="G436" i="4"/>
  <c r="H436" i="4" s="1"/>
  <c r="A437" i="4"/>
  <c r="B437" i="4"/>
  <c r="C437" i="4"/>
  <c r="D437" i="4"/>
  <c r="E437" i="4"/>
  <c r="F437" i="4"/>
  <c r="G437" i="4"/>
  <c r="H437" i="4" s="1"/>
  <c r="A438" i="4"/>
  <c r="B438" i="4"/>
  <c r="C438" i="4"/>
  <c r="D438" i="4"/>
  <c r="E438" i="4"/>
  <c r="F438" i="4"/>
  <c r="G438" i="4"/>
  <c r="H438" i="4" s="1"/>
  <c r="A439" i="4"/>
  <c r="B439" i="4"/>
  <c r="C439" i="4"/>
  <c r="D439" i="4"/>
  <c r="E439" i="4"/>
  <c r="F439" i="4"/>
  <c r="G439" i="4"/>
  <c r="H439" i="4" s="1"/>
  <c r="A440" i="4"/>
  <c r="B440" i="4"/>
  <c r="C440" i="4"/>
  <c r="D440" i="4"/>
  <c r="E440" i="4"/>
  <c r="F440" i="4"/>
  <c r="G440" i="4"/>
  <c r="H440" i="4" s="1"/>
  <c r="A441" i="4"/>
  <c r="B441" i="4"/>
  <c r="C441" i="4"/>
  <c r="D441" i="4"/>
  <c r="E441" i="4"/>
  <c r="F441" i="4"/>
  <c r="G441" i="4"/>
  <c r="H441" i="4" s="1"/>
  <c r="A442" i="4"/>
  <c r="B442" i="4"/>
  <c r="C442" i="4"/>
  <c r="D442" i="4"/>
  <c r="E442" i="4"/>
  <c r="F442" i="4"/>
  <c r="G442" i="4"/>
  <c r="H442" i="4" s="1"/>
  <c r="A443" i="4"/>
  <c r="B443" i="4"/>
  <c r="C443" i="4"/>
  <c r="D443" i="4"/>
  <c r="E443" i="4"/>
  <c r="F443" i="4"/>
  <c r="G443" i="4"/>
  <c r="H443" i="4" s="1"/>
  <c r="A444" i="4"/>
  <c r="B444" i="4"/>
  <c r="C444" i="4"/>
  <c r="D444" i="4"/>
  <c r="E444" i="4"/>
  <c r="F444" i="4"/>
  <c r="G444" i="4"/>
  <c r="H444" i="4" s="1"/>
  <c r="A445" i="4"/>
  <c r="B445" i="4"/>
  <c r="C445" i="4"/>
  <c r="D445" i="4"/>
  <c r="E445" i="4"/>
  <c r="F445" i="4"/>
  <c r="G445" i="4"/>
  <c r="H445" i="4" s="1"/>
  <c r="A446" i="4"/>
  <c r="B446" i="4"/>
  <c r="C446" i="4"/>
  <c r="D446" i="4"/>
  <c r="E446" i="4"/>
  <c r="F446" i="4"/>
  <c r="G446" i="4"/>
  <c r="H446" i="4" s="1"/>
  <c r="A447" i="4"/>
  <c r="B447" i="4"/>
  <c r="C447" i="4"/>
  <c r="D447" i="4"/>
  <c r="E447" i="4"/>
  <c r="F447" i="4"/>
  <c r="G447" i="4"/>
  <c r="H447" i="4" s="1"/>
  <c r="A448" i="4"/>
  <c r="B448" i="4"/>
  <c r="C448" i="4"/>
  <c r="D448" i="4"/>
  <c r="E448" i="4"/>
  <c r="F448" i="4"/>
  <c r="G448" i="4"/>
  <c r="H448" i="4" s="1"/>
  <c r="A449" i="4"/>
  <c r="B449" i="4"/>
  <c r="C449" i="4"/>
  <c r="D449" i="4"/>
  <c r="E449" i="4"/>
  <c r="F449" i="4"/>
  <c r="G449" i="4"/>
  <c r="H449" i="4" s="1"/>
  <c r="A450" i="4"/>
  <c r="B450" i="4"/>
  <c r="C450" i="4"/>
  <c r="D450" i="4"/>
  <c r="E450" i="4"/>
  <c r="F450" i="4"/>
  <c r="G450" i="4"/>
  <c r="H450" i="4" s="1"/>
  <c r="A451" i="4"/>
  <c r="B451" i="4"/>
  <c r="C451" i="4"/>
  <c r="D451" i="4"/>
  <c r="E451" i="4"/>
  <c r="F451" i="4"/>
  <c r="G451" i="4"/>
  <c r="H451" i="4" s="1"/>
  <c r="A452" i="4"/>
  <c r="B452" i="4"/>
  <c r="C452" i="4"/>
  <c r="D452" i="4"/>
  <c r="E452" i="4"/>
  <c r="F452" i="4"/>
  <c r="G452" i="4"/>
  <c r="H452" i="4" s="1"/>
  <c r="A453" i="4"/>
  <c r="B453" i="4"/>
  <c r="C453" i="4"/>
  <c r="D453" i="4"/>
  <c r="E453" i="4"/>
  <c r="F453" i="4"/>
  <c r="G453" i="4"/>
  <c r="H453" i="4" s="1"/>
  <c r="A454" i="4"/>
  <c r="B454" i="4"/>
  <c r="C454" i="4"/>
  <c r="D454" i="4"/>
  <c r="E454" i="4"/>
  <c r="F454" i="4"/>
  <c r="G454" i="4"/>
  <c r="H454" i="4" s="1"/>
  <c r="A455" i="4"/>
  <c r="B455" i="4"/>
  <c r="C455" i="4"/>
  <c r="D455" i="4"/>
  <c r="E455" i="4"/>
  <c r="F455" i="4"/>
  <c r="G455" i="4"/>
  <c r="H455" i="4" s="1"/>
  <c r="A456" i="4"/>
  <c r="B456" i="4"/>
  <c r="C456" i="4"/>
  <c r="D456" i="4"/>
  <c r="E456" i="4"/>
  <c r="F456" i="4"/>
  <c r="G456" i="4"/>
  <c r="H456" i="4" s="1"/>
  <c r="A457" i="4"/>
  <c r="B457" i="4"/>
  <c r="C457" i="4"/>
  <c r="D457" i="4"/>
  <c r="E457" i="4"/>
  <c r="F457" i="4"/>
  <c r="G457" i="4"/>
  <c r="H457" i="4" s="1"/>
  <c r="A458" i="4"/>
  <c r="B458" i="4"/>
  <c r="C458" i="4"/>
  <c r="D458" i="4"/>
  <c r="E458" i="4"/>
  <c r="F458" i="4"/>
  <c r="G458" i="4"/>
  <c r="H458" i="4" s="1"/>
  <c r="A459" i="4"/>
  <c r="B459" i="4"/>
  <c r="C459" i="4"/>
  <c r="D459" i="4"/>
  <c r="E459" i="4"/>
  <c r="F459" i="4"/>
  <c r="G459" i="4"/>
  <c r="H459" i="4" s="1"/>
  <c r="A460" i="4"/>
  <c r="B460" i="4"/>
  <c r="C460" i="4"/>
  <c r="D460" i="4"/>
  <c r="E460" i="4"/>
  <c r="F460" i="4"/>
  <c r="G460" i="4"/>
  <c r="H460" i="4" s="1"/>
  <c r="A461" i="4"/>
  <c r="B461" i="4"/>
  <c r="C461" i="4"/>
  <c r="D461" i="4"/>
  <c r="E461" i="4"/>
  <c r="F461" i="4"/>
  <c r="G461" i="4"/>
  <c r="H461" i="4" s="1"/>
  <c r="A462" i="4"/>
  <c r="B462" i="4"/>
  <c r="C462" i="4"/>
  <c r="D462" i="4"/>
  <c r="E462" i="4"/>
  <c r="F462" i="4"/>
  <c r="G462" i="4"/>
  <c r="H462" i="4" s="1"/>
  <c r="A463" i="4"/>
  <c r="B463" i="4"/>
  <c r="C463" i="4"/>
  <c r="D463" i="4"/>
  <c r="E463" i="4"/>
  <c r="F463" i="4"/>
  <c r="G463" i="4"/>
  <c r="H463" i="4" s="1"/>
  <c r="A464" i="4"/>
  <c r="B464" i="4"/>
  <c r="C464" i="4"/>
  <c r="D464" i="4"/>
  <c r="E464" i="4"/>
  <c r="F464" i="4"/>
  <c r="G464" i="4"/>
  <c r="H464" i="4" s="1"/>
  <c r="A465" i="4"/>
  <c r="B465" i="4"/>
  <c r="C465" i="4"/>
  <c r="D465" i="4"/>
  <c r="E465" i="4"/>
  <c r="F465" i="4"/>
  <c r="G465" i="4"/>
  <c r="H465" i="4" s="1"/>
  <c r="A466" i="4"/>
  <c r="B466" i="4"/>
  <c r="C466" i="4"/>
  <c r="D466" i="4"/>
  <c r="E466" i="4"/>
  <c r="F466" i="4"/>
  <c r="G466" i="4"/>
  <c r="H466" i="4" s="1"/>
  <c r="A467" i="4"/>
  <c r="B467" i="4"/>
  <c r="C467" i="4"/>
  <c r="D467" i="4"/>
  <c r="E467" i="4"/>
  <c r="F467" i="4"/>
  <c r="G467" i="4"/>
  <c r="H467" i="4" s="1"/>
  <c r="A468" i="4"/>
  <c r="B468" i="4"/>
  <c r="C468" i="4"/>
  <c r="D468" i="4"/>
  <c r="E468" i="4"/>
  <c r="F468" i="4"/>
  <c r="G468" i="4"/>
  <c r="H468" i="4" s="1"/>
  <c r="A469" i="4"/>
  <c r="B469" i="4"/>
  <c r="C469" i="4"/>
  <c r="D469" i="4"/>
  <c r="E469" i="4"/>
  <c r="F469" i="4"/>
  <c r="G469" i="4"/>
  <c r="H469" i="4" s="1"/>
  <c r="A470" i="4"/>
  <c r="B470" i="4"/>
  <c r="C470" i="4"/>
  <c r="D470" i="4"/>
  <c r="E470" i="4"/>
  <c r="F470" i="4"/>
  <c r="G470" i="4"/>
  <c r="H470" i="4" s="1"/>
  <c r="A471" i="4"/>
  <c r="B471" i="4"/>
  <c r="C471" i="4"/>
  <c r="D471" i="4"/>
  <c r="E471" i="4"/>
  <c r="F471" i="4"/>
  <c r="G471" i="4"/>
  <c r="H471" i="4" s="1"/>
  <c r="A472" i="4"/>
  <c r="B472" i="4"/>
  <c r="C472" i="4"/>
  <c r="D472" i="4"/>
  <c r="E472" i="4"/>
  <c r="F472" i="4"/>
  <c r="G472" i="4"/>
  <c r="H472" i="4" s="1"/>
  <c r="A473" i="4"/>
  <c r="B473" i="4"/>
  <c r="C473" i="4"/>
  <c r="D473" i="4"/>
  <c r="E473" i="4"/>
  <c r="F473" i="4"/>
  <c r="G473" i="4"/>
  <c r="H473" i="4" s="1"/>
  <c r="A474" i="4"/>
  <c r="B474" i="4"/>
  <c r="C474" i="4"/>
  <c r="D474" i="4"/>
  <c r="E474" i="4"/>
  <c r="F474" i="4"/>
  <c r="G474" i="4"/>
  <c r="H474" i="4" s="1"/>
  <c r="A475" i="4"/>
  <c r="B475" i="4"/>
  <c r="C475" i="4"/>
  <c r="D475" i="4"/>
  <c r="E475" i="4"/>
  <c r="F475" i="4"/>
  <c r="G475" i="4"/>
  <c r="H475" i="4" s="1"/>
  <c r="A476" i="4"/>
  <c r="B476" i="4"/>
  <c r="C476" i="4"/>
  <c r="D476" i="4"/>
  <c r="E476" i="4"/>
  <c r="F476" i="4"/>
  <c r="G476" i="4"/>
  <c r="H476" i="4" s="1"/>
  <c r="A477" i="4"/>
  <c r="B477" i="4"/>
  <c r="C477" i="4"/>
  <c r="D477" i="4"/>
  <c r="E477" i="4"/>
  <c r="F477" i="4"/>
  <c r="G477" i="4"/>
  <c r="H477" i="4" s="1"/>
  <c r="A478" i="4"/>
  <c r="B478" i="4"/>
  <c r="C478" i="4"/>
  <c r="D478" i="4"/>
  <c r="E478" i="4"/>
  <c r="F478" i="4"/>
  <c r="G478" i="4"/>
  <c r="H478" i="4" s="1"/>
  <c r="A479" i="4"/>
  <c r="B479" i="4"/>
  <c r="C479" i="4"/>
  <c r="D479" i="4"/>
  <c r="E479" i="4"/>
  <c r="F479" i="4"/>
  <c r="G479" i="4"/>
  <c r="H479" i="4" s="1"/>
  <c r="A480" i="4"/>
  <c r="B480" i="4"/>
  <c r="C480" i="4"/>
  <c r="D480" i="4"/>
  <c r="E480" i="4"/>
  <c r="F480" i="4"/>
  <c r="G480" i="4"/>
  <c r="H480" i="4" s="1"/>
  <c r="A481" i="4"/>
  <c r="B481" i="4"/>
  <c r="C481" i="4"/>
  <c r="D481" i="4"/>
  <c r="E481" i="4"/>
  <c r="F481" i="4"/>
  <c r="G481" i="4"/>
  <c r="H481" i="4" s="1"/>
  <c r="A482" i="4"/>
  <c r="B482" i="4"/>
  <c r="C482" i="4"/>
  <c r="D482" i="4"/>
  <c r="E482" i="4"/>
  <c r="F482" i="4"/>
  <c r="G482" i="4"/>
  <c r="H482" i="4" s="1"/>
  <c r="A483" i="4"/>
  <c r="B483" i="4"/>
  <c r="C483" i="4"/>
  <c r="D483" i="4"/>
  <c r="E483" i="4"/>
  <c r="F483" i="4"/>
  <c r="G483" i="4"/>
  <c r="H483" i="4" s="1"/>
  <c r="A484" i="4"/>
  <c r="B484" i="4"/>
  <c r="C484" i="4"/>
  <c r="D484" i="4"/>
  <c r="E484" i="4"/>
  <c r="F484" i="4"/>
  <c r="G484" i="4"/>
  <c r="H484" i="4" s="1"/>
  <c r="A485" i="4"/>
  <c r="B485" i="4"/>
  <c r="C485" i="4"/>
  <c r="D485" i="4"/>
  <c r="E485" i="4"/>
  <c r="F485" i="4"/>
  <c r="G485" i="4"/>
  <c r="H485" i="4" s="1"/>
  <c r="A486" i="4"/>
  <c r="B486" i="4"/>
  <c r="C486" i="4"/>
  <c r="D486" i="4"/>
  <c r="E486" i="4"/>
  <c r="F486" i="4"/>
  <c r="G486" i="4"/>
  <c r="H486" i="4" s="1"/>
  <c r="A487" i="4"/>
  <c r="B487" i="4"/>
  <c r="C487" i="4"/>
  <c r="D487" i="4"/>
  <c r="E487" i="4"/>
  <c r="F487" i="4"/>
  <c r="G487" i="4"/>
  <c r="H487" i="4" s="1"/>
  <c r="A488" i="4"/>
  <c r="B488" i="4"/>
  <c r="C488" i="4"/>
  <c r="D488" i="4"/>
  <c r="E488" i="4"/>
  <c r="F488" i="4"/>
  <c r="G488" i="4"/>
  <c r="H488" i="4" s="1"/>
  <c r="A489" i="4"/>
  <c r="B489" i="4"/>
  <c r="C489" i="4"/>
  <c r="D489" i="4"/>
  <c r="E489" i="4"/>
  <c r="F489" i="4"/>
  <c r="G489" i="4"/>
  <c r="H489" i="4" s="1"/>
  <c r="A490" i="4"/>
  <c r="B490" i="4"/>
  <c r="C490" i="4"/>
  <c r="D490" i="4"/>
  <c r="E490" i="4"/>
  <c r="F490" i="4"/>
  <c r="G490" i="4"/>
  <c r="H490" i="4" s="1"/>
  <c r="A491" i="4"/>
  <c r="B491" i="4"/>
  <c r="C491" i="4"/>
  <c r="D491" i="4"/>
  <c r="E491" i="4"/>
  <c r="F491" i="4"/>
  <c r="G491" i="4"/>
  <c r="H491" i="4" s="1"/>
  <c r="A492" i="4"/>
  <c r="B492" i="4"/>
  <c r="C492" i="4"/>
  <c r="D492" i="4"/>
  <c r="E492" i="4"/>
  <c r="F492" i="4"/>
  <c r="G492" i="4"/>
  <c r="H492" i="4" s="1"/>
  <c r="A493" i="4"/>
  <c r="B493" i="4"/>
  <c r="C493" i="4"/>
  <c r="D493" i="4"/>
  <c r="E493" i="4"/>
  <c r="F493" i="4"/>
  <c r="G493" i="4"/>
  <c r="H493" i="4" s="1"/>
  <c r="A494" i="4"/>
  <c r="B494" i="4"/>
  <c r="C494" i="4"/>
  <c r="D494" i="4"/>
  <c r="E494" i="4"/>
  <c r="F494" i="4"/>
  <c r="G494" i="4"/>
  <c r="H494" i="4" s="1"/>
  <c r="A495" i="4"/>
  <c r="B495" i="4"/>
  <c r="C495" i="4"/>
  <c r="D495" i="4"/>
  <c r="E495" i="4"/>
  <c r="F495" i="4"/>
  <c r="G495" i="4"/>
  <c r="H495" i="4" s="1"/>
  <c r="A496" i="4"/>
  <c r="B496" i="4"/>
  <c r="C496" i="4"/>
  <c r="D496" i="4"/>
  <c r="E496" i="4"/>
  <c r="F496" i="4"/>
  <c r="G496" i="4"/>
  <c r="H496" i="4" s="1"/>
  <c r="A497" i="4"/>
  <c r="B497" i="4"/>
  <c r="C497" i="4"/>
  <c r="D497" i="4"/>
  <c r="E497" i="4"/>
  <c r="F497" i="4"/>
  <c r="G497" i="4"/>
  <c r="H497" i="4" s="1"/>
  <c r="A498" i="4"/>
  <c r="B498" i="4"/>
  <c r="C498" i="4"/>
  <c r="D498" i="4"/>
  <c r="E498" i="4"/>
  <c r="F498" i="4"/>
  <c r="G498" i="4"/>
  <c r="H498" i="4" s="1"/>
  <c r="A499" i="4"/>
  <c r="B499" i="4"/>
  <c r="C499" i="4"/>
  <c r="D499" i="4"/>
  <c r="E499" i="4"/>
  <c r="F499" i="4"/>
  <c r="G499" i="4"/>
  <c r="H499" i="4" s="1"/>
  <c r="A500" i="4"/>
  <c r="B500" i="4"/>
  <c r="C500" i="4"/>
  <c r="D500" i="4"/>
  <c r="E500" i="4"/>
  <c r="F500" i="4"/>
  <c r="G500" i="4"/>
  <c r="H500" i="4" s="1"/>
  <c r="A501" i="4"/>
  <c r="B501" i="4"/>
  <c r="C501" i="4"/>
  <c r="D501" i="4"/>
  <c r="E501" i="4"/>
  <c r="F501" i="4"/>
  <c r="G501" i="4"/>
  <c r="H501" i="4" s="1"/>
  <c r="A502" i="4"/>
  <c r="B502" i="4"/>
  <c r="C502" i="4"/>
  <c r="D502" i="4"/>
  <c r="E502" i="4"/>
  <c r="F502" i="4"/>
  <c r="G502" i="4"/>
  <c r="H502" i="4" s="1"/>
  <c r="A503" i="4"/>
  <c r="B503" i="4"/>
  <c r="C503" i="4"/>
  <c r="D503" i="4"/>
  <c r="E503" i="4"/>
  <c r="F503" i="4"/>
  <c r="G503" i="4"/>
  <c r="H503" i="4" s="1"/>
  <c r="A504" i="4"/>
  <c r="B504" i="4"/>
  <c r="C504" i="4"/>
  <c r="D504" i="4"/>
  <c r="E504" i="4"/>
  <c r="F504" i="4"/>
  <c r="G504" i="4"/>
  <c r="H504" i="4" s="1"/>
  <c r="A505" i="4"/>
  <c r="B505" i="4"/>
  <c r="C505" i="4"/>
  <c r="D505" i="4"/>
  <c r="E505" i="4"/>
  <c r="F505" i="4"/>
  <c r="G505" i="4"/>
  <c r="H505" i="4" s="1"/>
  <c r="A506" i="4"/>
  <c r="B506" i="4"/>
  <c r="C506" i="4"/>
  <c r="D506" i="4"/>
  <c r="E506" i="4"/>
  <c r="F506" i="4"/>
  <c r="G506" i="4"/>
  <c r="H506" i="4" s="1"/>
  <c r="A507" i="4"/>
  <c r="B507" i="4"/>
  <c r="C507" i="4"/>
  <c r="D507" i="4"/>
  <c r="E507" i="4"/>
  <c r="F507" i="4"/>
  <c r="G507" i="4"/>
  <c r="H507" i="4" s="1"/>
  <c r="A508" i="4"/>
  <c r="B508" i="4"/>
  <c r="C508" i="4"/>
  <c r="D508" i="4"/>
  <c r="E508" i="4"/>
  <c r="F508" i="4"/>
  <c r="G508" i="4"/>
  <c r="H508" i="4" s="1"/>
  <c r="A509" i="4"/>
  <c r="B509" i="4"/>
  <c r="C509" i="4"/>
  <c r="D509" i="4"/>
  <c r="E509" i="4"/>
  <c r="F509" i="4"/>
  <c r="G509" i="4"/>
  <c r="H509" i="4" s="1"/>
  <c r="A510" i="4"/>
  <c r="B510" i="4"/>
  <c r="C510" i="4"/>
  <c r="D510" i="4"/>
  <c r="E510" i="4"/>
  <c r="F510" i="4"/>
  <c r="G510" i="4"/>
  <c r="H510" i="4" s="1"/>
  <c r="A511" i="4"/>
  <c r="B511" i="4"/>
  <c r="C511" i="4"/>
  <c r="D511" i="4"/>
  <c r="E511" i="4"/>
  <c r="F511" i="4"/>
  <c r="G511" i="4"/>
  <c r="H511" i="4" s="1"/>
  <c r="A512" i="4"/>
  <c r="B512" i="4"/>
  <c r="C512" i="4"/>
  <c r="D512" i="4"/>
  <c r="E512" i="4"/>
  <c r="F512" i="4"/>
  <c r="G512" i="4"/>
  <c r="H512" i="4" s="1"/>
  <c r="A513" i="4"/>
  <c r="B513" i="4"/>
  <c r="C513" i="4"/>
  <c r="D513" i="4"/>
  <c r="E513" i="4"/>
  <c r="F513" i="4"/>
  <c r="G513" i="4"/>
  <c r="H513" i="4" s="1"/>
  <c r="A514" i="4"/>
  <c r="B514" i="4"/>
  <c r="C514" i="4"/>
  <c r="D514" i="4"/>
  <c r="E514" i="4"/>
  <c r="F514" i="4"/>
  <c r="G514" i="4"/>
  <c r="H514" i="4" s="1"/>
  <c r="A515" i="4"/>
  <c r="B515" i="4"/>
  <c r="C515" i="4"/>
  <c r="D515" i="4"/>
  <c r="E515" i="4"/>
  <c r="F515" i="4"/>
  <c r="G515" i="4"/>
  <c r="H515" i="4" s="1"/>
  <c r="A516" i="4"/>
  <c r="B516" i="4"/>
  <c r="C516" i="4"/>
  <c r="D516" i="4"/>
  <c r="E516" i="4"/>
  <c r="F516" i="4"/>
  <c r="G516" i="4"/>
  <c r="H516" i="4" s="1"/>
  <c r="A517" i="4"/>
  <c r="B517" i="4"/>
  <c r="C517" i="4"/>
  <c r="D517" i="4"/>
  <c r="E517" i="4"/>
  <c r="F517" i="4"/>
  <c r="G517" i="4"/>
  <c r="H517" i="4" s="1"/>
  <c r="A518" i="4"/>
  <c r="B518" i="4"/>
  <c r="C518" i="4"/>
  <c r="D518" i="4"/>
  <c r="E518" i="4"/>
  <c r="F518" i="4"/>
  <c r="G518" i="4"/>
  <c r="H518" i="4" s="1"/>
  <c r="A519" i="4"/>
  <c r="B519" i="4"/>
  <c r="C519" i="4"/>
  <c r="D519" i="4"/>
  <c r="E519" i="4"/>
  <c r="F519" i="4"/>
  <c r="G519" i="4"/>
  <c r="H519" i="4" s="1"/>
  <c r="A520" i="4"/>
  <c r="B520" i="4"/>
  <c r="C520" i="4"/>
  <c r="D520" i="4"/>
  <c r="E520" i="4"/>
  <c r="F520" i="4"/>
  <c r="G520" i="4"/>
  <c r="H520" i="4" s="1"/>
  <c r="A521" i="4"/>
  <c r="B521" i="4"/>
  <c r="C521" i="4"/>
  <c r="D521" i="4"/>
  <c r="E521" i="4"/>
  <c r="F521" i="4"/>
  <c r="G521" i="4"/>
  <c r="H521" i="4" s="1"/>
  <c r="A522" i="4"/>
  <c r="B522" i="4"/>
  <c r="C522" i="4"/>
  <c r="D522" i="4"/>
  <c r="E522" i="4"/>
  <c r="F522" i="4"/>
  <c r="G522" i="4"/>
  <c r="H522" i="4" s="1"/>
  <c r="A523" i="4"/>
  <c r="B523" i="4"/>
  <c r="C523" i="4"/>
  <c r="D523" i="4"/>
  <c r="E523" i="4"/>
  <c r="F523" i="4"/>
  <c r="G523" i="4"/>
  <c r="H523" i="4" s="1"/>
  <c r="A524" i="4"/>
  <c r="B524" i="4"/>
  <c r="C524" i="4"/>
  <c r="D524" i="4"/>
  <c r="E524" i="4"/>
  <c r="F524" i="4"/>
  <c r="G524" i="4"/>
  <c r="H524" i="4" s="1"/>
  <c r="A525" i="4"/>
  <c r="B525" i="4"/>
  <c r="C525" i="4"/>
  <c r="D525" i="4"/>
  <c r="E525" i="4"/>
  <c r="F525" i="4"/>
  <c r="G525" i="4"/>
  <c r="H525" i="4" s="1"/>
  <c r="A526" i="4"/>
  <c r="B526" i="4"/>
  <c r="C526" i="4"/>
  <c r="D526" i="4"/>
  <c r="E526" i="4"/>
  <c r="F526" i="4"/>
  <c r="G526" i="4"/>
  <c r="H526" i="4" s="1"/>
  <c r="A527" i="4"/>
  <c r="B527" i="4"/>
  <c r="C527" i="4"/>
  <c r="D527" i="4"/>
  <c r="E527" i="4"/>
  <c r="F527" i="4"/>
  <c r="G527" i="4"/>
  <c r="H527" i="4" s="1"/>
  <c r="A528" i="4"/>
  <c r="B528" i="4"/>
  <c r="C528" i="4"/>
  <c r="D528" i="4"/>
  <c r="E528" i="4"/>
  <c r="F528" i="4"/>
  <c r="G528" i="4"/>
  <c r="H528" i="4" s="1"/>
  <c r="A529" i="4"/>
  <c r="B529" i="4"/>
  <c r="C529" i="4"/>
  <c r="D529" i="4"/>
  <c r="E529" i="4"/>
  <c r="F529" i="4"/>
  <c r="G529" i="4"/>
  <c r="H529" i="4" s="1"/>
  <c r="A530" i="4"/>
  <c r="B530" i="4"/>
  <c r="C530" i="4"/>
  <c r="D530" i="4"/>
  <c r="E530" i="4"/>
  <c r="F530" i="4"/>
  <c r="G530" i="4"/>
  <c r="H530" i="4" s="1"/>
  <c r="A531" i="4"/>
  <c r="B531" i="4"/>
  <c r="C531" i="4"/>
  <c r="D531" i="4"/>
  <c r="E531" i="4"/>
  <c r="F531" i="4"/>
  <c r="G531" i="4"/>
  <c r="H531" i="4" s="1"/>
  <c r="A532" i="4"/>
  <c r="B532" i="4"/>
  <c r="C532" i="4"/>
  <c r="D532" i="4"/>
  <c r="E532" i="4"/>
  <c r="F532" i="4"/>
  <c r="G532" i="4"/>
  <c r="H532" i="4" s="1"/>
  <c r="A533" i="4"/>
  <c r="B533" i="4"/>
  <c r="C533" i="4"/>
  <c r="D533" i="4"/>
  <c r="E533" i="4"/>
  <c r="F533" i="4"/>
  <c r="G533" i="4"/>
  <c r="H533" i="4" s="1"/>
  <c r="A534" i="4"/>
  <c r="B534" i="4"/>
  <c r="C534" i="4"/>
  <c r="D534" i="4"/>
  <c r="E534" i="4"/>
  <c r="F534" i="4"/>
  <c r="G534" i="4"/>
  <c r="H534" i="4" s="1"/>
  <c r="A535" i="4"/>
  <c r="B535" i="4"/>
  <c r="C535" i="4"/>
  <c r="D535" i="4"/>
  <c r="E535" i="4"/>
  <c r="F535" i="4"/>
  <c r="G535" i="4"/>
  <c r="H535" i="4" s="1"/>
  <c r="A536" i="4"/>
  <c r="B536" i="4"/>
  <c r="C536" i="4"/>
  <c r="D536" i="4"/>
  <c r="E536" i="4"/>
  <c r="F536" i="4"/>
  <c r="G536" i="4"/>
  <c r="H536" i="4" s="1"/>
  <c r="A537" i="4"/>
  <c r="B537" i="4"/>
  <c r="C537" i="4"/>
  <c r="D537" i="4"/>
  <c r="E537" i="4"/>
  <c r="F537" i="4"/>
  <c r="G537" i="4"/>
  <c r="H537" i="4" s="1"/>
  <c r="A538" i="4"/>
  <c r="B538" i="4"/>
  <c r="C538" i="4"/>
  <c r="D538" i="4"/>
  <c r="E538" i="4"/>
  <c r="F538" i="4"/>
  <c r="G538" i="4"/>
  <c r="H538" i="4" s="1"/>
  <c r="A539" i="4"/>
  <c r="B539" i="4"/>
  <c r="C539" i="4"/>
  <c r="D539" i="4"/>
  <c r="E539" i="4"/>
  <c r="F539" i="4"/>
  <c r="G539" i="4"/>
  <c r="H539" i="4" s="1"/>
  <c r="A540" i="4"/>
  <c r="B540" i="4"/>
  <c r="C540" i="4"/>
  <c r="D540" i="4"/>
  <c r="E540" i="4"/>
  <c r="F540" i="4"/>
  <c r="G540" i="4"/>
  <c r="H540" i="4" s="1"/>
  <c r="A541" i="4"/>
  <c r="B541" i="4"/>
  <c r="C541" i="4"/>
  <c r="D541" i="4"/>
  <c r="E541" i="4"/>
  <c r="F541" i="4"/>
  <c r="G541" i="4"/>
  <c r="H541" i="4" s="1"/>
  <c r="A542" i="4"/>
  <c r="B542" i="4"/>
  <c r="C542" i="4"/>
  <c r="D542" i="4"/>
  <c r="E542" i="4"/>
  <c r="F542" i="4"/>
  <c r="G542" i="4"/>
  <c r="H542" i="4" s="1"/>
  <c r="A543" i="4"/>
  <c r="B543" i="4"/>
  <c r="C543" i="4"/>
  <c r="D543" i="4"/>
  <c r="E543" i="4"/>
  <c r="F543" i="4"/>
  <c r="G543" i="4"/>
  <c r="H543" i="4" s="1"/>
  <c r="A544" i="4"/>
  <c r="B544" i="4"/>
  <c r="C544" i="4"/>
  <c r="D544" i="4"/>
  <c r="E544" i="4"/>
  <c r="F544" i="4"/>
  <c r="G544" i="4"/>
  <c r="H544" i="4" s="1"/>
  <c r="A545" i="4"/>
  <c r="B545" i="4"/>
  <c r="C545" i="4"/>
  <c r="D545" i="4"/>
  <c r="E545" i="4"/>
  <c r="F545" i="4"/>
  <c r="G545" i="4"/>
  <c r="H545" i="4" s="1"/>
  <c r="A546" i="4"/>
  <c r="B546" i="4"/>
  <c r="C546" i="4"/>
  <c r="D546" i="4"/>
  <c r="E546" i="4"/>
  <c r="F546" i="4"/>
  <c r="G546" i="4"/>
  <c r="H546" i="4" s="1"/>
  <c r="A547" i="4"/>
  <c r="B547" i="4"/>
  <c r="C547" i="4"/>
  <c r="D547" i="4"/>
  <c r="E547" i="4"/>
  <c r="F547" i="4"/>
  <c r="G547" i="4"/>
  <c r="H547" i="4" s="1"/>
  <c r="A548" i="4"/>
  <c r="B548" i="4"/>
  <c r="C548" i="4"/>
  <c r="D548" i="4"/>
  <c r="E548" i="4"/>
  <c r="F548" i="4"/>
  <c r="G548" i="4"/>
  <c r="H548" i="4" s="1"/>
  <c r="A549" i="4"/>
  <c r="B549" i="4"/>
  <c r="C549" i="4"/>
  <c r="D549" i="4"/>
  <c r="E549" i="4"/>
  <c r="F549" i="4"/>
  <c r="G549" i="4"/>
  <c r="H549" i="4" s="1"/>
  <c r="A550" i="4"/>
  <c r="B550" i="4"/>
  <c r="C550" i="4"/>
  <c r="D550" i="4"/>
  <c r="E550" i="4"/>
  <c r="F550" i="4"/>
  <c r="G550" i="4"/>
  <c r="H550" i="4" s="1"/>
  <c r="A551" i="4"/>
  <c r="B551" i="4"/>
  <c r="C551" i="4"/>
  <c r="D551" i="4"/>
  <c r="E551" i="4"/>
  <c r="F551" i="4"/>
  <c r="G551" i="4"/>
  <c r="H551" i="4" s="1"/>
  <c r="A552" i="4"/>
  <c r="B552" i="4"/>
  <c r="C552" i="4"/>
  <c r="D552" i="4"/>
  <c r="E552" i="4"/>
  <c r="F552" i="4"/>
  <c r="G552" i="4"/>
  <c r="H552" i="4" s="1"/>
  <c r="A553" i="4"/>
  <c r="B553" i="4"/>
  <c r="C553" i="4"/>
  <c r="D553" i="4"/>
  <c r="E553" i="4"/>
  <c r="F553" i="4"/>
  <c r="G553" i="4"/>
  <c r="H553" i="4" s="1"/>
  <c r="A554" i="4"/>
  <c r="B554" i="4"/>
  <c r="C554" i="4"/>
  <c r="D554" i="4"/>
  <c r="E554" i="4"/>
  <c r="F554" i="4"/>
  <c r="G554" i="4"/>
  <c r="H554" i="4" s="1"/>
  <c r="A555" i="4"/>
  <c r="B555" i="4"/>
  <c r="C555" i="4"/>
  <c r="D555" i="4"/>
  <c r="E555" i="4"/>
  <c r="F555" i="4"/>
  <c r="G555" i="4"/>
  <c r="H555" i="4" s="1"/>
  <c r="A556" i="4"/>
  <c r="B556" i="4"/>
  <c r="C556" i="4"/>
  <c r="D556" i="4"/>
  <c r="E556" i="4"/>
  <c r="F556" i="4"/>
  <c r="G556" i="4"/>
  <c r="H556" i="4" s="1"/>
  <c r="A557" i="4"/>
  <c r="B557" i="4"/>
  <c r="C557" i="4"/>
  <c r="D557" i="4"/>
  <c r="E557" i="4"/>
  <c r="F557" i="4"/>
  <c r="G557" i="4"/>
  <c r="H557" i="4" s="1"/>
  <c r="A558" i="4"/>
  <c r="B558" i="4"/>
  <c r="C558" i="4"/>
  <c r="D558" i="4"/>
  <c r="E558" i="4"/>
  <c r="F558" i="4"/>
  <c r="G558" i="4"/>
  <c r="H558" i="4" s="1"/>
  <c r="A559" i="4"/>
  <c r="B559" i="4"/>
  <c r="C559" i="4"/>
  <c r="D559" i="4"/>
  <c r="E559" i="4"/>
  <c r="F559" i="4"/>
  <c r="G559" i="4"/>
  <c r="H559" i="4" s="1"/>
  <c r="A560" i="4"/>
  <c r="B560" i="4"/>
  <c r="C560" i="4"/>
  <c r="D560" i="4"/>
  <c r="E560" i="4"/>
  <c r="F560" i="4"/>
  <c r="G560" i="4"/>
  <c r="H560" i="4" s="1"/>
  <c r="A561" i="4"/>
  <c r="B561" i="4"/>
  <c r="C561" i="4"/>
  <c r="D561" i="4"/>
  <c r="E561" i="4"/>
  <c r="F561" i="4"/>
  <c r="G561" i="4"/>
  <c r="H561" i="4" s="1"/>
  <c r="A562" i="4"/>
  <c r="B562" i="4"/>
  <c r="C562" i="4"/>
  <c r="D562" i="4"/>
  <c r="E562" i="4"/>
  <c r="F562" i="4"/>
  <c r="G562" i="4"/>
  <c r="H562" i="4" s="1"/>
  <c r="A563" i="4"/>
  <c r="B563" i="4"/>
  <c r="C563" i="4"/>
  <c r="D563" i="4"/>
  <c r="E563" i="4"/>
  <c r="F563" i="4"/>
  <c r="G563" i="4"/>
  <c r="H563" i="4" s="1"/>
  <c r="A564" i="4"/>
  <c r="B564" i="4"/>
  <c r="C564" i="4"/>
  <c r="D564" i="4"/>
  <c r="E564" i="4"/>
  <c r="F564" i="4"/>
  <c r="G564" i="4"/>
  <c r="H564" i="4" s="1"/>
  <c r="A565" i="4"/>
  <c r="B565" i="4"/>
  <c r="C565" i="4"/>
  <c r="D565" i="4"/>
  <c r="E565" i="4"/>
  <c r="F565" i="4"/>
  <c r="G565" i="4"/>
  <c r="H565" i="4" s="1"/>
  <c r="A566" i="4"/>
  <c r="B566" i="4"/>
  <c r="C566" i="4"/>
  <c r="D566" i="4"/>
  <c r="E566" i="4"/>
  <c r="F566" i="4"/>
  <c r="G566" i="4"/>
  <c r="H566" i="4" s="1"/>
  <c r="A567" i="4"/>
  <c r="B567" i="4"/>
  <c r="C567" i="4"/>
  <c r="D567" i="4"/>
  <c r="E567" i="4"/>
  <c r="F567" i="4"/>
  <c r="G567" i="4"/>
  <c r="H567" i="4" s="1"/>
  <c r="A568" i="4"/>
  <c r="B568" i="4"/>
  <c r="C568" i="4"/>
  <c r="D568" i="4"/>
  <c r="E568" i="4"/>
  <c r="F568" i="4"/>
  <c r="G568" i="4"/>
  <c r="H568" i="4" s="1"/>
  <c r="A569" i="4"/>
  <c r="B569" i="4"/>
  <c r="C569" i="4"/>
  <c r="D569" i="4"/>
  <c r="E569" i="4"/>
  <c r="F569" i="4"/>
  <c r="G569" i="4"/>
  <c r="H569" i="4" s="1"/>
  <c r="A570" i="4"/>
  <c r="B570" i="4"/>
  <c r="C570" i="4"/>
  <c r="D570" i="4"/>
  <c r="E570" i="4"/>
  <c r="F570" i="4"/>
  <c r="G570" i="4"/>
  <c r="H570" i="4" s="1"/>
  <c r="A571" i="4"/>
  <c r="B571" i="4"/>
  <c r="C571" i="4"/>
  <c r="D571" i="4"/>
  <c r="E571" i="4"/>
  <c r="F571" i="4"/>
  <c r="G571" i="4"/>
  <c r="H571" i="4" s="1"/>
  <c r="A572" i="4"/>
  <c r="B572" i="4"/>
  <c r="C572" i="4"/>
  <c r="D572" i="4"/>
  <c r="E572" i="4"/>
  <c r="F572" i="4"/>
  <c r="G572" i="4"/>
  <c r="H572" i="4" s="1"/>
  <c r="A573" i="4"/>
  <c r="B573" i="4"/>
  <c r="C573" i="4"/>
  <c r="D573" i="4"/>
  <c r="E573" i="4"/>
  <c r="F573" i="4"/>
  <c r="G573" i="4"/>
  <c r="H573" i="4" s="1"/>
  <c r="A574" i="4"/>
  <c r="B574" i="4"/>
  <c r="C574" i="4"/>
  <c r="D574" i="4"/>
  <c r="E574" i="4"/>
  <c r="F574" i="4"/>
  <c r="G574" i="4"/>
  <c r="H574" i="4" s="1"/>
  <c r="A575" i="4"/>
  <c r="B575" i="4"/>
  <c r="C575" i="4"/>
  <c r="D575" i="4"/>
  <c r="E575" i="4"/>
  <c r="F575" i="4"/>
  <c r="G575" i="4"/>
  <c r="H575" i="4" s="1"/>
  <c r="A576" i="4"/>
  <c r="B576" i="4"/>
  <c r="C576" i="4"/>
  <c r="D576" i="4"/>
  <c r="E576" i="4"/>
  <c r="F576" i="4"/>
  <c r="G576" i="4"/>
  <c r="H576" i="4" s="1"/>
  <c r="A577" i="4"/>
  <c r="B577" i="4"/>
  <c r="C577" i="4"/>
  <c r="D577" i="4"/>
  <c r="E577" i="4"/>
  <c r="F577" i="4"/>
  <c r="G577" i="4"/>
  <c r="H577" i="4" s="1"/>
  <c r="A578" i="4"/>
  <c r="B578" i="4"/>
  <c r="C578" i="4"/>
  <c r="D578" i="4"/>
  <c r="E578" i="4"/>
  <c r="F578" i="4"/>
  <c r="G578" i="4"/>
  <c r="H578" i="4" s="1"/>
  <c r="A579" i="4"/>
  <c r="B579" i="4"/>
  <c r="C579" i="4"/>
  <c r="D579" i="4"/>
  <c r="E579" i="4"/>
  <c r="F579" i="4"/>
  <c r="G579" i="4"/>
  <c r="H579" i="4" s="1"/>
  <c r="A580" i="4"/>
  <c r="B580" i="4"/>
  <c r="C580" i="4"/>
  <c r="D580" i="4"/>
  <c r="E580" i="4"/>
  <c r="F580" i="4"/>
  <c r="G580" i="4"/>
  <c r="H580" i="4" s="1"/>
  <c r="A581" i="4"/>
  <c r="B581" i="4"/>
  <c r="C581" i="4"/>
  <c r="D581" i="4"/>
  <c r="E581" i="4"/>
  <c r="F581" i="4"/>
  <c r="G581" i="4"/>
  <c r="H581" i="4" s="1"/>
  <c r="A582" i="4"/>
  <c r="B582" i="4"/>
  <c r="C582" i="4"/>
  <c r="D582" i="4"/>
  <c r="E582" i="4"/>
  <c r="F582" i="4"/>
  <c r="G582" i="4"/>
  <c r="H582" i="4" s="1"/>
  <c r="A583" i="4"/>
  <c r="B583" i="4"/>
  <c r="C583" i="4"/>
  <c r="D583" i="4"/>
  <c r="E583" i="4"/>
  <c r="F583" i="4"/>
  <c r="G583" i="4"/>
  <c r="H583" i="4" s="1"/>
  <c r="A584" i="4"/>
  <c r="B584" i="4"/>
  <c r="C584" i="4"/>
  <c r="D584" i="4"/>
  <c r="E584" i="4"/>
  <c r="F584" i="4"/>
  <c r="G584" i="4"/>
  <c r="H584" i="4" s="1"/>
  <c r="A585" i="4"/>
  <c r="B585" i="4"/>
  <c r="C585" i="4"/>
  <c r="D585" i="4"/>
  <c r="E585" i="4"/>
  <c r="F585" i="4"/>
  <c r="G585" i="4"/>
  <c r="H585" i="4" s="1"/>
  <c r="A586" i="4"/>
  <c r="B586" i="4"/>
  <c r="C586" i="4"/>
  <c r="D586" i="4"/>
  <c r="E586" i="4"/>
  <c r="F586" i="4"/>
  <c r="G586" i="4"/>
  <c r="H586" i="4" s="1"/>
  <c r="A587" i="4"/>
  <c r="B587" i="4"/>
  <c r="C587" i="4"/>
  <c r="D587" i="4"/>
  <c r="E587" i="4"/>
  <c r="F587" i="4"/>
  <c r="G587" i="4"/>
  <c r="H587" i="4" s="1"/>
  <c r="A588" i="4"/>
  <c r="B588" i="4"/>
  <c r="C588" i="4"/>
  <c r="D588" i="4"/>
  <c r="E588" i="4"/>
  <c r="F588" i="4"/>
  <c r="G588" i="4"/>
  <c r="H588" i="4" s="1"/>
  <c r="A589" i="4"/>
  <c r="B589" i="4"/>
  <c r="C589" i="4"/>
  <c r="D589" i="4"/>
  <c r="E589" i="4"/>
  <c r="F589" i="4"/>
  <c r="G589" i="4"/>
  <c r="H589" i="4" s="1"/>
  <c r="A590" i="4"/>
  <c r="B590" i="4"/>
  <c r="C590" i="4"/>
  <c r="D590" i="4"/>
  <c r="E590" i="4"/>
  <c r="F590" i="4"/>
  <c r="G590" i="4"/>
  <c r="H590" i="4" s="1"/>
  <c r="A591" i="4"/>
  <c r="B591" i="4"/>
  <c r="C591" i="4"/>
  <c r="D591" i="4"/>
  <c r="E591" i="4"/>
  <c r="F591" i="4"/>
  <c r="G591" i="4"/>
  <c r="H591" i="4" s="1"/>
  <c r="A592" i="4"/>
  <c r="B592" i="4"/>
  <c r="C592" i="4"/>
  <c r="D592" i="4"/>
  <c r="E592" i="4"/>
  <c r="F592" i="4"/>
  <c r="G592" i="4"/>
  <c r="H592" i="4" s="1"/>
  <c r="A593" i="4"/>
  <c r="B593" i="4"/>
  <c r="C593" i="4"/>
  <c r="D593" i="4"/>
  <c r="E593" i="4"/>
  <c r="F593" i="4"/>
  <c r="G593" i="4"/>
  <c r="H593" i="4" s="1"/>
  <c r="A594" i="4"/>
  <c r="B594" i="4"/>
  <c r="C594" i="4"/>
  <c r="D594" i="4"/>
  <c r="E594" i="4"/>
  <c r="F594" i="4"/>
  <c r="G594" i="4"/>
  <c r="H594" i="4" s="1"/>
  <c r="A595" i="4"/>
  <c r="B595" i="4"/>
  <c r="C595" i="4"/>
  <c r="D595" i="4"/>
  <c r="E595" i="4"/>
  <c r="F595" i="4"/>
  <c r="G595" i="4"/>
  <c r="H595" i="4" s="1"/>
  <c r="A596" i="4"/>
  <c r="B596" i="4"/>
  <c r="C596" i="4"/>
  <c r="D596" i="4"/>
  <c r="E596" i="4"/>
  <c r="F596" i="4"/>
  <c r="G596" i="4"/>
  <c r="H596" i="4" s="1"/>
  <c r="A597" i="4"/>
  <c r="B597" i="4"/>
  <c r="C597" i="4"/>
  <c r="D597" i="4"/>
  <c r="E597" i="4"/>
  <c r="F597" i="4"/>
  <c r="G597" i="4"/>
  <c r="H597" i="4" s="1"/>
  <c r="A598" i="4"/>
  <c r="B598" i="4"/>
  <c r="C598" i="4"/>
  <c r="D598" i="4"/>
  <c r="E598" i="4"/>
  <c r="F598" i="4"/>
  <c r="G598" i="4"/>
  <c r="H598" i="4" s="1"/>
  <c r="A599" i="4"/>
  <c r="B599" i="4"/>
  <c r="C599" i="4"/>
  <c r="D599" i="4"/>
  <c r="E599" i="4"/>
  <c r="F599" i="4"/>
  <c r="G599" i="4"/>
  <c r="H599" i="4" s="1"/>
  <c r="A600" i="4"/>
  <c r="B600" i="4"/>
  <c r="C600" i="4"/>
  <c r="D600" i="4"/>
  <c r="E600" i="4"/>
  <c r="F600" i="4"/>
  <c r="G600" i="4"/>
  <c r="H600" i="4" s="1"/>
  <c r="A601" i="4"/>
  <c r="B601" i="4"/>
  <c r="C601" i="4"/>
  <c r="D601" i="4"/>
  <c r="E601" i="4"/>
  <c r="F601" i="4"/>
  <c r="G601" i="4"/>
  <c r="H601" i="4" s="1"/>
  <c r="A602" i="4"/>
  <c r="B602" i="4"/>
  <c r="C602" i="4"/>
  <c r="D602" i="4"/>
  <c r="E602" i="4"/>
  <c r="F602" i="4"/>
  <c r="G602" i="4"/>
  <c r="H602" i="4" s="1"/>
  <c r="A603" i="4"/>
  <c r="B603" i="4"/>
  <c r="C603" i="4"/>
  <c r="D603" i="4"/>
  <c r="E603" i="4"/>
  <c r="F603" i="4"/>
  <c r="G603" i="4"/>
  <c r="H603" i="4" s="1"/>
  <c r="A604" i="4"/>
  <c r="B604" i="4"/>
  <c r="C604" i="4"/>
  <c r="D604" i="4"/>
  <c r="E604" i="4"/>
  <c r="F604" i="4"/>
  <c r="G604" i="4"/>
  <c r="H604" i="4" s="1"/>
  <c r="A605" i="4"/>
  <c r="B605" i="4"/>
  <c r="C605" i="4"/>
  <c r="D605" i="4"/>
  <c r="E605" i="4"/>
  <c r="F605" i="4"/>
  <c r="G605" i="4"/>
  <c r="H605" i="4" s="1"/>
  <c r="A606" i="4"/>
  <c r="B606" i="4"/>
  <c r="C606" i="4"/>
  <c r="D606" i="4"/>
  <c r="E606" i="4"/>
  <c r="F606" i="4"/>
  <c r="G606" i="4"/>
  <c r="H606" i="4" s="1"/>
  <c r="A607" i="4"/>
  <c r="B607" i="4"/>
  <c r="C607" i="4"/>
  <c r="D607" i="4"/>
  <c r="E607" i="4"/>
  <c r="F607" i="4"/>
  <c r="G607" i="4"/>
  <c r="H607" i="4" s="1"/>
  <c r="A608" i="4"/>
  <c r="B608" i="4"/>
  <c r="C608" i="4"/>
  <c r="D608" i="4"/>
  <c r="E608" i="4"/>
  <c r="F608" i="4"/>
  <c r="G608" i="4"/>
  <c r="H608" i="4" s="1"/>
  <c r="A609" i="4"/>
  <c r="B609" i="4"/>
  <c r="C609" i="4"/>
  <c r="D609" i="4"/>
  <c r="E609" i="4"/>
  <c r="F609" i="4"/>
  <c r="G609" i="4"/>
  <c r="H609" i="4" s="1"/>
  <c r="A610" i="4"/>
  <c r="B610" i="4"/>
  <c r="C610" i="4"/>
  <c r="D610" i="4"/>
  <c r="E610" i="4"/>
  <c r="F610" i="4"/>
  <c r="G610" i="4"/>
  <c r="H610" i="4" s="1"/>
  <c r="A611" i="4"/>
  <c r="B611" i="4"/>
  <c r="C611" i="4"/>
  <c r="D611" i="4"/>
  <c r="E611" i="4"/>
  <c r="F611" i="4"/>
  <c r="G611" i="4"/>
  <c r="H611" i="4" s="1"/>
  <c r="A612" i="4"/>
  <c r="B612" i="4"/>
  <c r="C612" i="4"/>
  <c r="D612" i="4"/>
  <c r="E612" i="4"/>
  <c r="F612" i="4"/>
  <c r="G612" i="4"/>
  <c r="H612" i="4" s="1"/>
  <c r="A613" i="4"/>
  <c r="B613" i="4"/>
  <c r="C613" i="4"/>
  <c r="D613" i="4"/>
  <c r="E613" i="4"/>
  <c r="F613" i="4"/>
  <c r="G613" i="4"/>
  <c r="H613" i="4" s="1"/>
  <c r="A614" i="4"/>
  <c r="B614" i="4"/>
  <c r="C614" i="4"/>
  <c r="D614" i="4"/>
  <c r="E614" i="4"/>
  <c r="F614" i="4"/>
  <c r="G614" i="4"/>
  <c r="H614" i="4" s="1"/>
  <c r="A615" i="4"/>
  <c r="B615" i="4"/>
  <c r="C615" i="4"/>
  <c r="D615" i="4"/>
  <c r="E615" i="4"/>
  <c r="F615" i="4"/>
  <c r="G615" i="4"/>
  <c r="H615" i="4" s="1"/>
  <c r="A616" i="4"/>
  <c r="B616" i="4"/>
  <c r="C616" i="4"/>
  <c r="D616" i="4"/>
  <c r="E616" i="4"/>
  <c r="F616" i="4"/>
  <c r="G616" i="4"/>
  <c r="H616" i="4" s="1"/>
  <c r="A617" i="4"/>
  <c r="B617" i="4"/>
  <c r="C617" i="4"/>
  <c r="D617" i="4"/>
  <c r="E617" i="4"/>
  <c r="F617" i="4"/>
  <c r="G617" i="4"/>
  <c r="H617" i="4" s="1"/>
  <c r="A618" i="4"/>
  <c r="B618" i="4"/>
  <c r="C618" i="4"/>
  <c r="D618" i="4"/>
  <c r="E618" i="4"/>
  <c r="F618" i="4"/>
  <c r="G618" i="4"/>
  <c r="H618" i="4" s="1"/>
  <c r="A619" i="4"/>
  <c r="B619" i="4"/>
  <c r="C619" i="4"/>
  <c r="D619" i="4"/>
  <c r="E619" i="4"/>
  <c r="F619" i="4"/>
  <c r="G619" i="4"/>
  <c r="H619" i="4" s="1"/>
  <c r="A620" i="4"/>
  <c r="B620" i="4"/>
  <c r="C620" i="4"/>
  <c r="D620" i="4"/>
  <c r="E620" i="4"/>
  <c r="F620" i="4"/>
  <c r="G620" i="4"/>
  <c r="H620" i="4" s="1"/>
  <c r="A621" i="4"/>
  <c r="B621" i="4"/>
  <c r="C621" i="4"/>
  <c r="D621" i="4"/>
  <c r="E621" i="4"/>
  <c r="F621" i="4"/>
  <c r="G621" i="4"/>
  <c r="H621" i="4" s="1"/>
  <c r="A622" i="4"/>
  <c r="B622" i="4"/>
  <c r="C622" i="4"/>
  <c r="D622" i="4"/>
  <c r="E622" i="4"/>
  <c r="F622" i="4"/>
  <c r="G622" i="4"/>
  <c r="H622" i="4" s="1"/>
  <c r="A623" i="4"/>
  <c r="B623" i="4"/>
  <c r="C623" i="4"/>
  <c r="D623" i="4"/>
  <c r="E623" i="4"/>
  <c r="F623" i="4"/>
  <c r="G623" i="4"/>
  <c r="H623" i="4" s="1"/>
  <c r="A624" i="4"/>
  <c r="B624" i="4"/>
  <c r="C624" i="4"/>
  <c r="D624" i="4"/>
  <c r="E624" i="4"/>
  <c r="F624" i="4"/>
  <c r="G624" i="4"/>
  <c r="H624" i="4" s="1"/>
  <c r="A625" i="4"/>
  <c r="B625" i="4"/>
  <c r="C625" i="4"/>
  <c r="D625" i="4"/>
  <c r="E625" i="4"/>
  <c r="F625" i="4"/>
  <c r="G625" i="4"/>
  <c r="H625" i="4" s="1"/>
  <c r="A626" i="4"/>
  <c r="B626" i="4"/>
  <c r="C626" i="4"/>
  <c r="D626" i="4"/>
  <c r="E626" i="4"/>
  <c r="F626" i="4"/>
  <c r="G626" i="4"/>
  <c r="H626" i="4" s="1"/>
  <c r="A627" i="4"/>
  <c r="B627" i="4"/>
  <c r="C627" i="4"/>
  <c r="D627" i="4"/>
  <c r="E627" i="4"/>
  <c r="F627" i="4"/>
  <c r="G627" i="4"/>
  <c r="H627" i="4" s="1"/>
  <c r="A628" i="4"/>
  <c r="B628" i="4"/>
  <c r="C628" i="4"/>
  <c r="D628" i="4"/>
  <c r="E628" i="4"/>
  <c r="F628" i="4"/>
  <c r="G628" i="4"/>
  <c r="H628" i="4" s="1"/>
  <c r="A629" i="4"/>
  <c r="B629" i="4"/>
  <c r="C629" i="4"/>
  <c r="D629" i="4"/>
  <c r="E629" i="4"/>
  <c r="F629" i="4"/>
  <c r="G629" i="4"/>
  <c r="H629" i="4" s="1"/>
  <c r="A630" i="4"/>
  <c r="B630" i="4"/>
  <c r="C630" i="4"/>
  <c r="D630" i="4"/>
  <c r="E630" i="4"/>
  <c r="F630" i="4"/>
  <c r="G630" i="4"/>
  <c r="H630" i="4" s="1"/>
  <c r="A631" i="4"/>
  <c r="B631" i="4"/>
  <c r="C631" i="4"/>
  <c r="D631" i="4"/>
  <c r="E631" i="4"/>
  <c r="F631" i="4"/>
  <c r="G631" i="4"/>
  <c r="H631" i="4" s="1"/>
  <c r="A632" i="4"/>
  <c r="B632" i="4"/>
  <c r="C632" i="4"/>
  <c r="D632" i="4"/>
  <c r="E632" i="4"/>
  <c r="F632" i="4"/>
  <c r="G632" i="4"/>
  <c r="H632" i="4" s="1"/>
  <c r="A633" i="4"/>
  <c r="B633" i="4"/>
  <c r="C633" i="4"/>
  <c r="D633" i="4"/>
  <c r="E633" i="4"/>
  <c r="F633" i="4"/>
  <c r="G633" i="4"/>
  <c r="H633" i="4" s="1"/>
  <c r="A634" i="4"/>
  <c r="B634" i="4"/>
  <c r="C634" i="4"/>
  <c r="D634" i="4"/>
  <c r="E634" i="4"/>
  <c r="F634" i="4"/>
  <c r="G634" i="4"/>
  <c r="H634" i="4" s="1"/>
  <c r="A635" i="4"/>
  <c r="B635" i="4"/>
  <c r="C635" i="4"/>
  <c r="D635" i="4"/>
  <c r="E635" i="4"/>
  <c r="F635" i="4"/>
  <c r="G635" i="4"/>
  <c r="H635" i="4" s="1"/>
  <c r="A636" i="4"/>
  <c r="B636" i="4"/>
  <c r="C636" i="4"/>
  <c r="D636" i="4"/>
  <c r="E636" i="4"/>
  <c r="F636" i="4"/>
  <c r="G636" i="4"/>
  <c r="H636" i="4" s="1"/>
  <c r="A637" i="4"/>
  <c r="B637" i="4"/>
  <c r="C637" i="4"/>
  <c r="D637" i="4"/>
  <c r="E637" i="4"/>
  <c r="F637" i="4"/>
  <c r="G637" i="4"/>
  <c r="H637" i="4" s="1"/>
  <c r="A638" i="4"/>
  <c r="B638" i="4"/>
  <c r="C638" i="4"/>
  <c r="D638" i="4"/>
  <c r="E638" i="4"/>
  <c r="F638" i="4"/>
  <c r="G638" i="4"/>
  <c r="H638" i="4" s="1"/>
  <c r="A639" i="4"/>
  <c r="B639" i="4"/>
  <c r="C639" i="4"/>
  <c r="D639" i="4"/>
  <c r="E639" i="4"/>
  <c r="F639" i="4"/>
  <c r="G639" i="4"/>
  <c r="H639" i="4" s="1"/>
  <c r="A640" i="4"/>
  <c r="B640" i="4"/>
  <c r="C640" i="4"/>
  <c r="D640" i="4"/>
  <c r="E640" i="4"/>
  <c r="F640" i="4"/>
  <c r="G640" i="4"/>
  <c r="H640" i="4" s="1"/>
  <c r="A641" i="4"/>
  <c r="B641" i="4"/>
  <c r="C641" i="4"/>
  <c r="D641" i="4"/>
  <c r="E641" i="4"/>
  <c r="F641" i="4"/>
  <c r="G641" i="4"/>
  <c r="H641" i="4" s="1"/>
  <c r="A642" i="4"/>
  <c r="B642" i="4"/>
  <c r="C642" i="4"/>
  <c r="D642" i="4"/>
  <c r="E642" i="4"/>
  <c r="F642" i="4"/>
  <c r="G642" i="4"/>
  <c r="H642" i="4" s="1"/>
  <c r="A643" i="4"/>
  <c r="B643" i="4"/>
  <c r="C643" i="4"/>
  <c r="D643" i="4"/>
  <c r="E643" i="4"/>
  <c r="F643" i="4"/>
  <c r="G643" i="4"/>
  <c r="H643" i="4" s="1"/>
  <c r="A644" i="4"/>
  <c r="B644" i="4"/>
  <c r="C644" i="4"/>
  <c r="D644" i="4"/>
  <c r="E644" i="4"/>
  <c r="F644" i="4"/>
  <c r="G644" i="4"/>
  <c r="H644" i="4" s="1"/>
  <c r="A645" i="4"/>
  <c r="B645" i="4"/>
  <c r="C645" i="4"/>
  <c r="D645" i="4"/>
  <c r="E645" i="4"/>
  <c r="F645" i="4"/>
  <c r="G645" i="4"/>
  <c r="H645" i="4" s="1"/>
  <c r="A646" i="4"/>
  <c r="B646" i="4"/>
  <c r="C646" i="4"/>
  <c r="D646" i="4"/>
  <c r="E646" i="4"/>
  <c r="F646" i="4"/>
  <c r="G646" i="4"/>
  <c r="H646" i="4" s="1"/>
  <c r="A647" i="4"/>
  <c r="B647" i="4"/>
  <c r="C647" i="4"/>
  <c r="D647" i="4"/>
  <c r="E647" i="4"/>
  <c r="F647" i="4"/>
  <c r="G647" i="4"/>
  <c r="H647" i="4" s="1"/>
  <c r="A648" i="4"/>
  <c r="B648" i="4"/>
  <c r="C648" i="4"/>
  <c r="D648" i="4"/>
  <c r="E648" i="4"/>
  <c r="F648" i="4"/>
  <c r="G648" i="4"/>
  <c r="H648" i="4" s="1"/>
  <c r="A649" i="4"/>
  <c r="B649" i="4"/>
  <c r="C649" i="4"/>
  <c r="D649" i="4"/>
  <c r="E649" i="4"/>
  <c r="F649" i="4"/>
  <c r="G649" i="4"/>
  <c r="H649" i="4" s="1"/>
  <c r="A650" i="4"/>
  <c r="B650" i="4"/>
  <c r="C650" i="4"/>
  <c r="D650" i="4"/>
  <c r="E650" i="4"/>
  <c r="F650" i="4"/>
  <c r="G650" i="4"/>
  <c r="H650" i="4" s="1"/>
  <c r="A651" i="4"/>
  <c r="B651" i="4"/>
  <c r="C651" i="4"/>
  <c r="D651" i="4"/>
  <c r="E651" i="4"/>
  <c r="F651" i="4"/>
  <c r="G651" i="4"/>
  <c r="H651" i="4" s="1"/>
  <c r="A652" i="4"/>
  <c r="B652" i="4"/>
  <c r="C652" i="4"/>
  <c r="D652" i="4"/>
  <c r="E652" i="4"/>
  <c r="F652" i="4"/>
  <c r="G652" i="4"/>
  <c r="H652" i="4" s="1"/>
  <c r="A653" i="4"/>
  <c r="B653" i="4"/>
  <c r="C653" i="4"/>
  <c r="D653" i="4"/>
  <c r="E653" i="4"/>
  <c r="F653" i="4"/>
  <c r="G653" i="4"/>
  <c r="H653" i="4" s="1"/>
  <c r="A654" i="4"/>
  <c r="B654" i="4"/>
  <c r="C654" i="4"/>
  <c r="D654" i="4"/>
  <c r="E654" i="4"/>
  <c r="F654" i="4"/>
  <c r="G654" i="4"/>
  <c r="H654" i="4" s="1"/>
  <c r="A655" i="4"/>
  <c r="B655" i="4"/>
  <c r="C655" i="4"/>
  <c r="D655" i="4"/>
  <c r="E655" i="4"/>
  <c r="F655" i="4"/>
  <c r="G655" i="4"/>
  <c r="H655" i="4" s="1"/>
  <c r="A656" i="4"/>
  <c r="B656" i="4"/>
  <c r="C656" i="4"/>
  <c r="D656" i="4"/>
  <c r="E656" i="4"/>
  <c r="F656" i="4"/>
  <c r="G656" i="4"/>
  <c r="H656" i="4" s="1"/>
  <c r="A657" i="4"/>
  <c r="B657" i="4"/>
  <c r="C657" i="4"/>
  <c r="D657" i="4"/>
  <c r="E657" i="4"/>
  <c r="F657" i="4"/>
  <c r="G657" i="4"/>
  <c r="H657" i="4" s="1"/>
  <c r="A658" i="4"/>
  <c r="B658" i="4"/>
  <c r="C658" i="4"/>
  <c r="D658" i="4"/>
  <c r="E658" i="4"/>
  <c r="F658" i="4"/>
  <c r="G658" i="4"/>
  <c r="H658" i="4" s="1"/>
  <c r="A659" i="4"/>
  <c r="B659" i="4"/>
  <c r="C659" i="4"/>
  <c r="D659" i="4"/>
  <c r="E659" i="4"/>
  <c r="F659" i="4"/>
  <c r="G659" i="4"/>
  <c r="H659" i="4" s="1"/>
  <c r="A660" i="4"/>
  <c r="B660" i="4"/>
  <c r="C660" i="4"/>
  <c r="D660" i="4"/>
  <c r="E660" i="4"/>
  <c r="F660" i="4"/>
  <c r="G660" i="4"/>
  <c r="H660" i="4" s="1"/>
  <c r="A661" i="4"/>
  <c r="B661" i="4"/>
  <c r="C661" i="4"/>
  <c r="D661" i="4"/>
  <c r="E661" i="4"/>
  <c r="F661" i="4"/>
  <c r="G661" i="4"/>
  <c r="H661" i="4" s="1"/>
  <c r="A662" i="4"/>
  <c r="B662" i="4"/>
  <c r="C662" i="4"/>
  <c r="D662" i="4"/>
  <c r="E662" i="4"/>
  <c r="F662" i="4"/>
  <c r="G662" i="4"/>
  <c r="H662" i="4" s="1"/>
  <c r="A663" i="4"/>
  <c r="B663" i="4"/>
  <c r="C663" i="4"/>
  <c r="D663" i="4"/>
  <c r="E663" i="4"/>
  <c r="F663" i="4"/>
  <c r="G663" i="4"/>
  <c r="H663" i="4" s="1"/>
  <c r="A664" i="4"/>
  <c r="B664" i="4"/>
  <c r="C664" i="4"/>
  <c r="D664" i="4"/>
  <c r="E664" i="4"/>
  <c r="F664" i="4"/>
  <c r="G664" i="4"/>
  <c r="H664" i="4" s="1"/>
  <c r="A665" i="4"/>
  <c r="B665" i="4"/>
  <c r="C665" i="4"/>
  <c r="D665" i="4"/>
  <c r="E665" i="4"/>
  <c r="F665" i="4"/>
  <c r="G665" i="4"/>
  <c r="H665" i="4" s="1"/>
  <c r="A666" i="4"/>
  <c r="B666" i="4"/>
  <c r="C666" i="4"/>
  <c r="D666" i="4"/>
  <c r="E666" i="4"/>
  <c r="F666" i="4"/>
  <c r="G666" i="4"/>
  <c r="H666" i="4" s="1"/>
  <c r="A667" i="4"/>
  <c r="B667" i="4"/>
  <c r="C667" i="4"/>
  <c r="D667" i="4"/>
  <c r="E667" i="4"/>
  <c r="F667" i="4"/>
  <c r="G667" i="4"/>
  <c r="H667" i="4" s="1"/>
  <c r="A668" i="4"/>
  <c r="B668" i="4"/>
  <c r="C668" i="4"/>
  <c r="D668" i="4"/>
  <c r="E668" i="4"/>
  <c r="F668" i="4"/>
  <c r="G668" i="4"/>
  <c r="H668" i="4" s="1"/>
  <c r="A669" i="4"/>
  <c r="B669" i="4"/>
  <c r="C669" i="4"/>
  <c r="D669" i="4"/>
  <c r="E669" i="4"/>
  <c r="F669" i="4"/>
  <c r="G669" i="4"/>
  <c r="H669" i="4" s="1"/>
  <c r="A670" i="4"/>
  <c r="B670" i="4"/>
  <c r="C670" i="4"/>
  <c r="D670" i="4"/>
  <c r="E670" i="4"/>
  <c r="F670" i="4"/>
  <c r="G670" i="4"/>
  <c r="H670" i="4" s="1"/>
  <c r="A671" i="4"/>
  <c r="B671" i="4"/>
  <c r="C671" i="4"/>
  <c r="D671" i="4"/>
  <c r="E671" i="4"/>
  <c r="F671" i="4"/>
  <c r="G671" i="4"/>
  <c r="H671" i="4" s="1"/>
  <c r="A672" i="4"/>
  <c r="B672" i="4"/>
  <c r="C672" i="4"/>
  <c r="D672" i="4"/>
  <c r="E672" i="4"/>
  <c r="F672" i="4"/>
  <c r="G672" i="4"/>
  <c r="H672" i="4" s="1"/>
  <c r="A673" i="4"/>
  <c r="B673" i="4"/>
  <c r="C673" i="4"/>
  <c r="D673" i="4"/>
  <c r="E673" i="4"/>
  <c r="F673" i="4"/>
  <c r="G673" i="4"/>
  <c r="H673" i="4" s="1"/>
  <c r="A674" i="4"/>
  <c r="B674" i="4"/>
  <c r="C674" i="4"/>
  <c r="D674" i="4"/>
  <c r="E674" i="4"/>
  <c r="F674" i="4"/>
  <c r="G674" i="4"/>
  <c r="H674" i="4" s="1"/>
  <c r="A675" i="4"/>
  <c r="B675" i="4"/>
  <c r="C675" i="4"/>
  <c r="D675" i="4"/>
  <c r="E675" i="4"/>
  <c r="F675" i="4"/>
  <c r="G675" i="4"/>
  <c r="H675" i="4" s="1"/>
  <c r="A676" i="4"/>
  <c r="B676" i="4"/>
  <c r="C676" i="4"/>
  <c r="D676" i="4"/>
  <c r="E676" i="4"/>
  <c r="F676" i="4"/>
  <c r="G676" i="4"/>
  <c r="H676" i="4" s="1"/>
  <c r="A677" i="4"/>
  <c r="B677" i="4"/>
  <c r="C677" i="4"/>
  <c r="D677" i="4"/>
  <c r="E677" i="4"/>
  <c r="F677" i="4"/>
  <c r="G677" i="4"/>
  <c r="H677" i="4" s="1"/>
  <c r="A678" i="4"/>
  <c r="B678" i="4"/>
  <c r="C678" i="4"/>
  <c r="D678" i="4"/>
  <c r="E678" i="4"/>
  <c r="F678" i="4"/>
  <c r="G678" i="4"/>
  <c r="H678" i="4" s="1"/>
  <c r="A679" i="4"/>
  <c r="B679" i="4"/>
  <c r="C679" i="4"/>
  <c r="D679" i="4"/>
  <c r="E679" i="4"/>
  <c r="F679" i="4"/>
  <c r="G679" i="4"/>
  <c r="H679" i="4" s="1"/>
  <c r="A680" i="4"/>
  <c r="B680" i="4"/>
  <c r="C680" i="4"/>
  <c r="D680" i="4"/>
  <c r="E680" i="4"/>
  <c r="F680" i="4"/>
  <c r="G680" i="4"/>
  <c r="H680" i="4" s="1"/>
  <c r="A681" i="4"/>
  <c r="B681" i="4"/>
  <c r="C681" i="4"/>
  <c r="D681" i="4"/>
  <c r="E681" i="4"/>
  <c r="F681" i="4"/>
  <c r="G681" i="4"/>
  <c r="H681" i="4" s="1"/>
  <c r="A682" i="4"/>
  <c r="B682" i="4"/>
  <c r="C682" i="4"/>
  <c r="D682" i="4"/>
  <c r="E682" i="4"/>
  <c r="F682" i="4"/>
  <c r="G682" i="4"/>
  <c r="H682" i="4" s="1"/>
  <c r="A683" i="4"/>
  <c r="B683" i="4"/>
  <c r="C683" i="4"/>
  <c r="D683" i="4"/>
  <c r="E683" i="4"/>
  <c r="F683" i="4"/>
  <c r="G683" i="4"/>
  <c r="H683" i="4" s="1"/>
  <c r="A684" i="4"/>
  <c r="B684" i="4"/>
  <c r="C684" i="4"/>
  <c r="D684" i="4"/>
  <c r="E684" i="4"/>
  <c r="F684" i="4"/>
  <c r="G684" i="4"/>
  <c r="H684" i="4" s="1"/>
  <c r="A685" i="4"/>
  <c r="B685" i="4"/>
  <c r="C685" i="4"/>
  <c r="D685" i="4"/>
  <c r="E685" i="4"/>
  <c r="F685" i="4"/>
  <c r="G685" i="4"/>
  <c r="H685" i="4" s="1"/>
  <c r="A686" i="4"/>
  <c r="B686" i="4"/>
  <c r="C686" i="4"/>
  <c r="D686" i="4"/>
  <c r="E686" i="4"/>
  <c r="F686" i="4"/>
  <c r="G686" i="4"/>
  <c r="H686" i="4" s="1"/>
  <c r="A687" i="4"/>
  <c r="B687" i="4"/>
  <c r="C687" i="4"/>
  <c r="D687" i="4"/>
  <c r="E687" i="4"/>
  <c r="F687" i="4"/>
  <c r="G687" i="4"/>
  <c r="H687" i="4" s="1"/>
  <c r="A688" i="4"/>
  <c r="B688" i="4"/>
  <c r="C688" i="4"/>
  <c r="D688" i="4"/>
  <c r="E688" i="4"/>
  <c r="F688" i="4"/>
  <c r="G688" i="4"/>
  <c r="H688" i="4" s="1"/>
  <c r="A689" i="4"/>
  <c r="B689" i="4"/>
  <c r="C689" i="4"/>
  <c r="D689" i="4"/>
  <c r="E689" i="4"/>
  <c r="F689" i="4"/>
  <c r="G689" i="4"/>
  <c r="H689" i="4" s="1"/>
  <c r="A690" i="4"/>
  <c r="B690" i="4"/>
  <c r="C690" i="4"/>
  <c r="D690" i="4"/>
  <c r="E690" i="4"/>
  <c r="F690" i="4"/>
  <c r="G690" i="4"/>
  <c r="H690" i="4" s="1"/>
  <c r="A691" i="4"/>
  <c r="B691" i="4"/>
  <c r="C691" i="4"/>
  <c r="D691" i="4"/>
  <c r="E691" i="4"/>
  <c r="F691" i="4"/>
  <c r="G691" i="4"/>
  <c r="H691" i="4" s="1"/>
  <c r="A692" i="4"/>
  <c r="B692" i="4"/>
  <c r="C692" i="4"/>
  <c r="D692" i="4"/>
  <c r="E692" i="4"/>
  <c r="F692" i="4"/>
  <c r="G692" i="4"/>
  <c r="H692" i="4" s="1"/>
  <c r="A693" i="4"/>
  <c r="B693" i="4"/>
  <c r="C693" i="4"/>
  <c r="D693" i="4"/>
  <c r="E693" i="4"/>
  <c r="F693" i="4"/>
  <c r="G693" i="4"/>
  <c r="H693" i="4" s="1"/>
  <c r="A694" i="4"/>
  <c r="B694" i="4"/>
  <c r="C694" i="4"/>
  <c r="D694" i="4"/>
  <c r="E694" i="4"/>
  <c r="F694" i="4"/>
  <c r="G694" i="4"/>
  <c r="H694" i="4" s="1"/>
  <c r="A695" i="4"/>
  <c r="B695" i="4"/>
  <c r="C695" i="4"/>
  <c r="D695" i="4"/>
  <c r="E695" i="4"/>
  <c r="F695" i="4"/>
  <c r="G695" i="4"/>
  <c r="H695" i="4" s="1"/>
  <c r="A696" i="4"/>
  <c r="B696" i="4"/>
  <c r="C696" i="4"/>
  <c r="D696" i="4"/>
  <c r="E696" i="4"/>
  <c r="F696" i="4"/>
  <c r="G696" i="4"/>
  <c r="H696" i="4" s="1"/>
  <c r="A697" i="4"/>
  <c r="B697" i="4"/>
  <c r="C697" i="4"/>
  <c r="D697" i="4"/>
  <c r="E697" i="4"/>
  <c r="F697" i="4"/>
  <c r="G697" i="4"/>
  <c r="H697" i="4" s="1"/>
  <c r="A698" i="4"/>
  <c r="B698" i="4"/>
  <c r="C698" i="4"/>
  <c r="D698" i="4"/>
  <c r="E698" i="4"/>
  <c r="F698" i="4"/>
  <c r="G698" i="4"/>
  <c r="H698" i="4" s="1"/>
  <c r="A699" i="4"/>
  <c r="B699" i="4"/>
  <c r="C699" i="4"/>
  <c r="D699" i="4"/>
  <c r="E699" i="4"/>
  <c r="F699" i="4"/>
  <c r="G699" i="4"/>
  <c r="H699" i="4" s="1"/>
  <c r="A700" i="4"/>
  <c r="B700" i="4"/>
  <c r="C700" i="4"/>
  <c r="D700" i="4"/>
  <c r="E700" i="4"/>
  <c r="F700" i="4"/>
  <c r="G700" i="4"/>
  <c r="H700" i="4" s="1"/>
  <c r="A701" i="4"/>
  <c r="B701" i="4"/>
  <c r="C701" i="4"/>
  <c r="D701" i="4"/>
  <c r="E701" i="4"/>
  <c r="F701" i="4"/>
  <c r="G701" i="4"/>
  <c r="H701" i="4" s="1"/>
  <c r="A702" i="4"/>
  <c r="B702" i="4"/>
  <c r="C702" i="4"/>
  <c r="D702" i="4"/>
  <c r="E702" i="4"/>
  <c r="F702" i="4"/>
  <c r="G702" i="4"/>
  <c r="H702" i="4" s="1"/>
  <c r="A703" i="4"/>
  <c r="B703" i="4"/>
  <c r="C703" i="4"/>
  <c r="D703" i="4"/>
  <c r="E703" i="4"/>
  <c r="F703" i="4"/>
  <c r="G703" i="4"/>
  <c r="H703" i="4" s="1"/>
  <c r="A704" i="4"/>
  <c r="B704" i="4"/>
  <c r="C704" i="4"/>
  <c r="D704" i="4"/>
  <c r="E704" i="4"/>
  <c r="F704" i="4"/>
  <c r="G704" i="4"/>
  <c r="H704" i="4" s="1"/>
  <c r="A705" i="4"/>
  <c r="B705" i="4"/>
  <c r="C705" i="4"/>
  <c r="D705" i="4"/>
  <c r="E705" i="4"/>
  <c r="F705" i="4"/>
  <c r="G705" i="4"/>
  <c r="H705" i="4" s="1"/>
  <c r="A706" i="4"/>
  <c r="B706" i="4"/>
  <c r="C706" i="4"/>
  <c r="D706" i="4"/>
  <c r="E706" i="4"/>
  <c r="F706" i="4"/>
  <c r="G706" i="4"/>
  <c r="H706" i="4" s="1"/>
  <c r="A707" i="4"/>
  <c r="B707" i="4"/>
  <c r="C707" i="4"/>
  <c r="D707" i="4"/>
  <c r="E707" i="4"/>
  <c r="F707" i="4"/>
  <c r="G707" i="4"/>
  <c r="H707" i="4" s="1"/>
  <c r="A708" i="4"/>
  <c r="B708" i="4"/>
  <c r="C708" i="4"/>
  <c r="D708" i="4"/>
  <c r="E708" i="4"/>
  <c r="F708" i="4"/>
  <c r="G708" i="4"/>
  <c r="H708" i="4" s="1"/>
  <c r="A709" i="4"/>
  <c r="B709" i="4"/>
  <c r="C709" i="4"/>
  <c r="D709" i="4"/>
  <c r="E709" i="4"/>
  <c r="F709" i="4"/>
  <c r="G709" i="4"/>
  <c r="H709" i="4" s="1"/>
  <c r="A710" i="4"/>
  <c r="B710" i="4"/>
  <c r="C710" i="4"/>
  <c r="D710" i="4"/>
  <c r="E710" i="4"/>
  <c r="F710" i="4"/>
  <c r="G710" i="4"/>
  <c r="H710" i="4" s="1"/>
  <c r="A711" i="4"/>
  <c r="B711" i="4"/>
  <c r="C711" i="4"/>
  <c r="D711" i="4"/>
  <c r="E711" i="4"/>
  <c r="F711" i="4"/>
  <c r="G711" i="4"/>
  <c r="H711" i="4" s="1"/>
  <c r="A712" i="4"/>
  <c r="B712" i="4"/>
  <c r="C712" i="4"/>
  <c r="D712" i="4"/>
  <c r="E712" i="4"/>
  <c r="F712" i="4"/>
  <c r="G712" i="4"/>
  <c r="H712" i="4" s="1"/>
  <c r="A713" i="4"/>
  <c r="B713" i="4"/>
  <c r="C713" i="4"/>
  <c r="D713" i="4"/>
  <c r="E713" i="4"/>
  <c r="F713" i="4"/>
  <c r="G713" i="4"/>
  <c r="H713" i="4" s="1"/>
  <c r="K14" i="1" l="1"/>
  <c r="K15" i="1"/>
  <c r="K16" i="1"/>
  <c r="K1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D2" i="3" l="1"/>
  <c r="G357" i="4" l="1"/>
  <c r="H357" i="4" s="1"/>
  <c r="F357" i="4"/>
  <c r="E357" i="4"/>
  <c r="D357" i="4"/>
  <c r="C357" i="4"/>
  <c r="B357" i="4"/>
  <c r="A357" i="4"/>
  <c r="G356" i="4"/>
  <c r="H356" i="4" s="1"/>
  <c r="F356" i="4"/>
  <c r="E356" i="4"/>
  <c r="D356" i="4"/>
  <c r="C356" i="4"/>
  <c r="B356" i="4"/>
  <c r="A356" i="4"/>
  <c r="G355" i="4"/>
  <c r="H355" i="4" s="1"/>
  <c r="F355" i="4"/>
  <c r="E355" i="4"/>
  <c r="D355" i="4"/>
  <c r="C355" i="4"/>
  <c r="B355" i="4"/>
  <c r="A355" i="4"/>
  <c r="G354" i="4"/>
  <c r="H354" i="4" s="1"/>
  <c r="F354" i="4"/>
  <c r="E354" i="4"/>
  <c r="D354" i="4"/>
  <c r="C354" i="4"/>
  <c r="B354" i="4"/>
  <c r="A354" i="4"/>
  <c r="G353" i="4"/>
  <c r="H353" i="4" s="1"/>
  <c r="F353" i="4"/>
  <c r="E353" i="4"/>
  <c r="D353" i="4"/>
  <c r="C353" i="4"/>
  <c r="B353" i="4"/>
  <c r="A353" i="4"/>
  <c r="G352" i="4"/>
  <c r="H352" i="4" s="1"/>
  <c r="F352" i="4"/>
  <c r="E352" i="4"/>
  <c r="D352" i="4"/>
  <c r="C352" i="4"/>
  <c r="B352" i="4"/>
  <c r="A352" i="4"/>
  <c r="G351" i="4"/>
  <c r="H351" i="4" s="1"/>
  <c r="F351" i="4"/>
  <c r="E351" i="4"/>
  <c r="D351" i="4"/>
  <c r="C351" i="4"/>
  <c r="B351" i="4"/>
  <c r="A351" i="4"/>
  <c r="G350" i="4"/>
  <c r="H350" i="4" s="1"/>
  <c r="F350" i="4"/>
  <c r="E350" i="4"/>
  <c r="D350" i="4"/>
  <c r="C350" i="4"/>
  <c r="B350" i="4"/>
  <c r="A350" i="4"/>
  <c r="G349" i="4"/>
  <c r="H349" i="4" s="1"/>
  <c r="F349" i="4"/>
  <c r="E349" i="4"/>
  <c r="D349" i="4"/>
  <c r="C349" i="4"/>
  <c r="B349" i="4"/>
  <c r="A349" i="4"/>
  <c r="G348" i="4"/>
  <c r="H348" i="4" s="1"/>
  <c r="F348" i="4"/>
  <c r="E348" i="4"/>
  <c r="D348" i="4"/>
  <c r="C348" i="4"/>
  <c r="B348" i="4"/>
  <c r="A348" i="4"/>
  <c r="G347" i="4"/>
  <c r="H347" i="4" s="1"/>
  <c r="F347" i="4"/>
  <c r="E347" i="4"/>
  <c r="D347" i="4"/>
  <c r="C347" i="4"/>
  <c r="B347" i="4"/>
  <c r="A347" i="4"/>
  <c r="G346" i="4"/>
  <c r="H346" i="4" s="1"/>
  <c r="F346" i="4"/>
  <c r="E346" i="4"/>
  <c r="D346" i="4"/>
  <c r="C346" i="4"/>
  <c r="B346" i="4"/>
  <c r="A346" i="4"/>
  <c r="G345" i="4"/>
  <c r="H345" i="4" s="1"/>
  <c r="F345" i="4"/>
  <c r="E345" i="4"/>
  <c r="D345" i="4"/>
  <c r="C345" i="4"/>
  <c r="B345" i="4"/>
  <c r="A345" i="4"/>
  <c r="G344" i="4"/>
  <c r="H344" i="4" s="1"/>
  <c r="F344" i="4"/>
  <c r="E344" i="4"/>
  <c r="D344" i="4"/>
  <c r="C344" i="4"/>
  <c r="B344" i="4"/>
  <c r="A344" i="4"/>
  <c r="G343" i="4"/>
  <c r="H343" i="4" s="1"/>
  <c r="F343" i="4"/>
  <c r="E343" i="4"/>
  <c r="D343" i="4"/>
  <c r="C343" i="4"/>
  <c r="B343" i="4"/>
  <c r="A343" i="4"/>
  <c r="G342" i="4"/>
  <c r="H342" i="4" s="1"/>
  <c r="F342" i="4"/>
  <c r="E342" i="4"/>
  <c r="D342" i="4"/>
  <c r="C342" i="4"/>
  <c r="B342" i="4"/>
  <c r="A342" i="4"/>
  <c r="G341" i="4"/>
  <c r="H341" i="4" s="1"/>
  <c r="F341" i="4"/>
  <c r="E341" i="4"/>
  <c r="D341" i="4"/>
  <c r="C341" i="4"/>
  <c r="B341" i="4"/>
  <c r="A341" i="4"/>
  <c r="G340" i="4"/>
  <c r="H340" i="4" s="1"/>
  <c r="F340" i="4"/>
  <c r="E340" i="4"/>
  <c r="D340" i="4"/>
  <c r="C340" i="4"/>
  <c r="B340" i="4"/>
  <c r="A340" i="4"/>
  <c r="G339" i="4"/>
  <c r="H339" i="4" s="1"/>
  <c r="F339" i="4"/>
  <c r="E339" i="4"/>
  <c r="D339" i="4"/>
  <c r="C339" i="4"/>
  <c r="B339" i="4"/>
  <c r="A339" i="4"/>
  <c r="G338" i="4"/>
  <c r="H338" i="4" s="1"/>
  <c r="F338" i="4"/>
  <c r="E338" i="4"/>
  <c r="D338" i="4"/>
  <c r="C338" i="4"/>
  <c r="B338" i="4"/>
  <c r="A338" i="4"/>
  <c r="G337" i="4"/>
  <c r="H337" i="4" s="1"/>
  <c r="F337" i="4"/>
  <c r="E337" i="4"/>
  <c r="D337" i="4"/>
  <c r="C337" i="4"/>
  <c r="B337" i="4"/>
  <c r="A337" i="4"/>
  <c r="G336" i="4"/>
  <c r="H336" i="4" s="1"/>
  <c r="F336" i="4"/>
  <c r="E336" i="4"/>
  <c r="D336" i="4"/>
  <c r="C336" i="4"/>
  <c r="B336" i="4"/>
  <c r="A336" i="4"/>
  <c r="G335" i="4"/>
  <c r="H335" i="4" s="1"/>
  <c r="F335" i="4"/>
  <c r="E335" i="4"/>
  <c r="D335" i="4"/>
  <c r="C335" i="4"/>
  <c r="B335" i="4"/>
  <c r="A335" i="4"/>
  <c r="G334" i="4"/>
  <c r="H334" i="4" s="1"/>
  <c r="F334" i="4"/>
  <c r="E334" i="4"/>
  <c r="D334" i="4"/>
  <c r="C334" i="4"/>
  <c r="B334" i="4"/>
  <c r="A334" i="4"/>
  <c r="G333" i="4"/>
  <c r="H333" i="4" s="1"/>
  <c r="F333" i="4"/>
  <c r="E333" i="4"/>
  <c r="D333" i="4"/>
  <c r="C333" i="4"/>
  <c r="B333" i="4"/>
  <c r="A333" i="4"/>
  <c r="G332" i="4"/>
  <c r="H332" i="4" s="1"/>
  <c r="F332" i="4"/>
  <c r="E332" i="4"/>
  <c r="D332" i="4"/>
  <c r="C332" i="4"/>
  <c r="B332" i="4"/>
  <c r="A332" i="4"/>
  <c r="G331" i="4"/>
  <c r="H331" i="4" s="1"/>
  <c r="F331" i="4"/>
  <c r="E331" i="4"/>
  <c r="D331" i="4"/>
  <c r="C331" i="4"/>
  <c r="B331" i="4"/>
  <c r="A331" i="4"/>
  <c r="G330" i="4"/>
  <c r="H330" i="4" s="1"/>
  <c r="F330" i="4"/>
  <c r="E330" i="4"/>
  <c r="D330" i="4"/>
  <c r="C330" i="4"/>
  <c r="B330" i="4"/>
  <c r="A330" i="4"/>
  <c r="G329" i="4"/>
  <c r="H329" i="4" s="1"/>
  <c r="F329" i="4"/>
  <c r="E329" i="4"/>
  <c r="D329" i="4"/>
  <c r="C329" i="4"/>
  <c r="B329" i="4"/>
  <c r="A329" i="4"/>
  <c r="G328" i="4"/>
  <c r="H328" i="4" s="1"/>
  <c r="F328" i="4"/>
  <c r="E328" i="4"/>
  <c r="D328" i="4"/>
  <c r="C328" i="4"/>
  <c r="B328" i="4"/>
  <c r="A328" i="4"/>
  <c r="G327" i="4"/>
  <c r="H327" i="4" s="1"/>
  <c r="F327" i="4"/>
  <c r="E327" i="4"/>
  <c r="D327" i="4"/>
  <c r="C327" i="4"/>
  <c r="B327" i="4"/>
  <c r="A327" i="4"/>
  <c r="G326" i="4"/>
  <c r="H326" i="4" s="1"/>
  <c r="F326" i="4"/>
  <c r="E326" i="4"/>
  <c r="D326" i="4"/>
  <c r="C326" i="4"/>
  <c r="B326" i="4"/>
  <c r="A326" i="4"/>
  <c r="G325" i="4"/>
  <c r="H325" i="4" s="1"/>
  <c r="F325" i="4"/>
  <c r="E325" i="4"/>
  <c r="D325" i="4"/>
  <c r="C325" i="4"/>
  <c r="B325" i="4"/>
  <c r="A325" i="4"/>
  <c r="G324" i="4"/>
  <c r="H324" i="4" s="1"/>
  <c r="F324" i="4"/>
  <c r="E324" i="4"/>
  <c r="D324" i="4"/>
  <c r="C324" i="4"/>
  <c r="B324" i="4"/>
  <c r="A324" i="4"/>
  <c r="G323" i="4"/>
  <c r="H323" i="4" s="1"/>
  <c r="F323" i="4"/>
  <c r="E323" i="4"/>
  <c r="D323" i="4"/>
  <c r="C323" i="4"/>
  <c r="B323" i="4"/>
  <c r="A323" i="4"/>
  <c r="G322" i="4"/>
  <c r="H322" i="4" s="1"/>
  <c r="F322" i="4"/>
  <c r="E322" i="4"/>
  <c r="D322" i="4"/>
  <c r="C322" i="4"/>
  <c r="B322" i="4"/>
  <c r="A322" i="4"/>
  <c r="G321" i="4"/>
  <c r="H321" i="4" s="1"/>
  <c r="F321" i="4"/>
  <c r="E321" i="4"/>
  <c r="D321" i="4"/>
  <c r="C321" i="4"/>
  <c r="B321" i="4"/>
  <c r="A321" i="4"/>
  <c r="G320" i="4"/>
  <c r="H320" i="4" s="1"/>
  <c r="F320" i="4"/>
  <c r="E320" i="4"/>
  <c r="D320" i="4"/>
  <c r="C320" i="4"/>
  <c r="B320" i="4"/>
  <c r="A320" i="4"/>
  <c r="G319" i="4"/>
  <c r="H319" i="4" s="1"/>
  <c r="F319" i="4"/>
  <c r="E319" i="4"/>
  <c r="D319" i="4"/>
  <c r="C319" i="4"/>
  <c r="B319" i="4"/>
  <c r="A319" i="4"/>
  <c r="G318" i="4"/>
  <c r="H318" i="4" s="1"/>
  <c r="F318" i="4"/>
  <c r="E318" i="4"/>
  <c r="D318" i="4"/>
  <c r="C318" i="4"/>
  <c r="B318" i="4"/>
  <c r="A318" i="4"/>
  <c r="G317" i="4"/>
  <c r="H317" i="4" s="1"/>
  <c r="F317" i="4"/>
  <c r="E317" i="4"/>
  <c r="D317" i="4"/>
  <c r="C317" i="4"/>
  <c r="B317" i="4"/>
  <c r="A317" i="4"/>
  <c r="G316" i="4"/>
  <c r="H316" i="4" s="1"/>
  <c r="F316" i="4"/>
  <c r="E316" i="4"/>
  <c r="D316" i="4"/>
  <c r="C316" i="4"/>
  <c r="B316" i="4"/>
  <c r="A316" i="4"/>
  <c r="G315" i="4"/>
  <c r="H315" i="4" s="1"/>
  <c r="F315" i="4"/>
  <c r="E315" i="4"/>
  <c r="D315" i="4"/>
  <c r="C315" i="4"/>
  <c r="B315" i="4"/>
  <c r="A315" i="4"/>
  <c r="G314" i="4"/>
  <c r="H314" i="4" s="1"/>
  <c r="F314" i="4"/>
  <c r="E314" i="4"/>
  <c r="D314" i="4"/>
  <c r="C314" i="4"/>
  <c r="B314" i="4"/>
  <c r="A314" i="4"/>
  <c r="G313" i="4"/>
  <c r="H313" i="4" s="1"/>
  <c r="F313" i="4"/>
  <c r="E313" i="4"/>
  <c r="D313" i="4"/>
  <c r="C313" i="4"/>
  <c r="B313" i="4"/>
  <c r="A313" i="4"/>
  <c r="G312" i="4"/>
  <c r="H312" i="4" s="1"/>
  <c r="F312" i="4"/>
  <c r="E312" i="4"/>
  <c r="D312" i="4"/>
  <c r="C312" i="4"/>
  <c r="B312" i="4"/>
  <c r="A312" i="4"/>
  <c r="G311" i="4"/>
  <c r="H311" i="4" s="1"/>
  <c r="F311" i="4"/>
  <c r="E311" i="4"/>
  <c r="D311" i="4"/>
  <c r="C311" i="4"/>
  <c r="B311" i="4"/>
  <c r="A311" i="4"/>
  <c r="G310" i="4"/>
  <c r="H310" i="4" s="1"/>
  <c r="F310" i="4"/>
  <c r="E310" i="4"/>
  <c r="D310" i="4"/>
  <c r="C310" i="4"/>
  <c r="B310" i="4"/>
  <c r="A310" i="4"/>
  <c r="G309" i="4"/>
  <c r="H309" i="4" s="1"/>
  <c r="F309" i="4"/>
  <c r="E309" i="4"/>
  <c r="D309" i="4"/>
  <c r="C309" i="4"/>
  <c r="B309" i="4"/>
  <c r="A309" i="4"/>
  <c r="G308" i="4"/>
  <c r="H308" i="4" s="1"/>
  <c r="F308" i="4"/>
  <c r="E308" i="4"/>
  <c r="D308" i="4"/>
  <c r="C308" i="4"/>
  <c r="B308" i="4"/>
  <c r="A308" i="4"/>
  <c r="G307" i="4"/>
  <c r="H307" i="4" s="1"/>
  <c r="F307" i="4"/>
  <c r="E307" i="4"/>
  <c r="D307" i="4"/>
  <c r="C307" i="4"/>
  <c r="B307" i="4"/>
  <c r="A307" i="4"/>
  <c r="G306" i="4"/>
  <c r="H306" i="4" s="1"/>
  <c r="F306" i="4"/>
  <c r="E306" i="4"/>
  <c r="D306" i="4"/>
  <c r="C306" i="4"/>
  <c r="B306" i="4"/>
  <c r="A306" i="4"/>
  <c r="G305" i="4"/>
  <c r="H305" i="4" s="1"/>
  <c r="F305" i="4"/>
  <c r="E305" i="4"/>
  <c r="D305" i="4"/>
  <c r="C305" i="4"/>
  <c r="B305" i="4"/>
  <c r="A305" i="4"/>
  <c r="G304" i="4"/>
  <c r="H304" i="4" s="1"/>
  <c r="F304" i="4"/>
  <c r="E304" i="4"/>
  <c r="D304" i="4"/>
  <c r="C304" i="4"/>
  <c r="B304" i="4"/>
  <c r="A304" i="4"/>
  <c r="G303" i="4"/>
  <c r="H303" i="4" s="1"/>
  <c r="F303" i="4"/>
  <c r="E303" i="4"/>
  <c r="D303" i="4"/>
  <c r="C303" i="4"/>
  <c r="B303" i="4"/>
  <c r="A303" i="4"/>
  <c r="G302" i="4"/>
  <c r="H302" i="4" s="1"/>
  <c r="F302" i="4"/>
  <c r="E302" i="4"/>
  <c r="D302" i="4"/>
  <c r="C302" i="4"/>
  <c r="B302" i="4"/>
  <c r="A302" i="4"/>
  <c r="G301" i="4"/>
  <c r="H301" i="4" s="1"/>
  <c r="F301" i="4"/>
  <c r="E301" i="4"/>
  <c r="D301" i="4"/>
  <c r="C301" i="4"/>
  <c r="B301" i="4"/>
  <c r="A301" i="4"/>
  <c r="G300" i="4"/>
  <c r="H300" i="4" s="1"/>
  <c r="F300" i="4"/>
  <c r="E300" i="4"/>
  <c r="D300" i="4"/>
  <c r="C300" i="4"/>
  <c r="B300" i="4"/>
  <c r="A300" i="4"/>
  <c r="G299" i="4"/>
  <c r="H299" i="4" s="1"/>
  <c r="F299" i="4"/>
  <c r="E299" i="4"/>
  <c r="D299" i="4"/>
  <c r="C299" i="4"/>
  <c r="B299" i="4"/>
  <c r="A299" i="4"/>
  <c r="G298" i="4"/>
  <c r="H298" i="4" s="1"/>
  <c r="F298" i="4"/>
  <c r="E298" i="4"/>
  <c r="D298" i="4"/>
  <c r="C298" i="4"/>
  <c r="B298" i="4"/>
  <c r="A298" i="4"/>
  <c r="G297" i="4"/>
  <c r="H297" i="4" s="1"/>
  <c r="F297" i="4"/>
  <c r="E297" i="4"/>
  <c r="D297" i="4"/>
  <c r="C297" i="4"/>
  <c r="B297" i="4"/>
  <c r="A297" i="4"/>
  <c r="G296" i="4"/>
  <c r="H296" i="4" s="1"/>
  <c r="F296" i="4"/>
  <c r="E296" i="4"/>
  <c r="D296" i="4"/>
  <c r="C296" i="4"/>
  <c r="B296" i="4"/>
  <c r="A296" i="4"/>
  <c r="G295" i="4"/>
  <c r="H295" i="4" s="1"/>
  <c r="F295" i="4"/>
  <c r="E295" i="4"/>
  <c r="D295" i="4"/>
  <c r="C295" i="4"/>
  <c r="B295" i="4"/>
  <c r="A295" i="4"/>
  <c r="G294" i="4"/>
  <c r="H294" i="4" s="1"/>
  <c r="F294" i="4"/>
  <c r="E294" i="4"/>
  <c r="D294" i="4"/>
  <c r="C294" i="4"/>
  <c r="B294" i="4"/>
  <c r="A294" i="4"/>
  <c r="G293" i="4"/>
  <c r="H293" i="4" s="1"/>
  <c r="F293" i="4"/>
  <c r="E293" i="4"/>
  <c r="D293" i="4"/>
  <c r="C293" i="4"/>
  <c r="B293" i="4"/>
  <c r="A293" i="4"/>
  <c r="G292" i="4"/>
  <c r="H292" i="4" s="1"/>
  <c r="F292" i="4"/>
  <c r="E292" i="4"/>
  <c r="D292" i="4"/>
  <c r="C292" i="4"/>
  <c r="B292" i="4"/>
  <c r="A292" i="4"/>
  <c r="G291" i="4"/>
  <c r="H291" i="4" s="1"/>
  <c r="F291" i="4"/>
  <c r="E291" i="4"/>
  <c r="D291" i="4"/>
  <c r="C291" i="4"/>
  <c r="B291" i="4"/>
  <c r="A291" i="4"/>
  <c r="G290" i="4"/>
  <c r="H290" i="4" s="1"/>
  <c r="F290" i="4"/>
  <c r="E290" i="4"/>
  <c r="D290" i="4"/>
  <c r="C290" i="4"/>
  <c r="B290" i="4"/>
  <c r="A290" i="4"/>
  <c r="G289" i="4"/>
  <c r="H289" i="4" s="1"/>
  <c r="F289" i="4"/>
  <c r="E289" i="4"/>
  <c r="D289" i="4"/>
  <c r="C289" i="4"/>
  <c r="B289" i="4"/>
  <c r="A289" i="4"/>
  <c r="G288" i="4"/>
  <c r="H288" i="4" s="1"/>
  <c r="F288" i="4"/>
  <c r="E288" i="4"/>
  <c r="D288" i="4"/>
  <c r="C288" i="4"/>
  <c r="B288" i="4"/>
  <c r="A288" i="4"/>
  <c r="G287" i="4"/>
  <c r="H287" i="4" s="1"/>
  <c r="F287" i="4"/>
  <c r="E287" i="4"/>
  <c r="D287" i="4"/>
  <c r="C287" i="4"/>
  <c r="B287" i="4"/>
  <c r="A287" i="4"/>
  <c r="G286" i="4"/>
  <c r="H286" i="4" s="1"/>
  <c r="F286" i="4"/>
  <c r="E286" i="4"/>
  <c r="D286" i="4"/>
  <c r="C286" i="4"/>
  <c r="B286" i="4"/>
  <c r="A286" i="4"/>
  <c r="G285" i="4"/>
  <c r="H285" i="4" s="1"/>
  <c r="F285" i="4"/>
  <c r="E285" i="4"/>
  <c r="D285" i="4"/>
  <c r="C285" i="4"/>
  <c r="B285" i="4"/>
  <c r="A285" i="4"/>
  <c r="G284" i="4"/>
  <c r="H284" i="4" s="1"/>
  <c r="F284" i="4"/>
  <c r="E284" i="4"/>
  <c r="D284" i="4"/>
  <c r="C284" i="4"/>
  <c r="B284" i="4"/>
  <c r="A284" i="4"/>
  <c r="G283" i="4"/>
  <c r="H283" i="4" s="1"/>
  <c r="F283" i="4"/>
  <c r="E283" i="4"/>
  <c r="D283" i="4"/>
  <c r="C283" i="4"/>
  <c r="B283" i="4"/>
  <c r="A283" i="4"/>
  <c r="G282" i="4"/>
  <c r="H282" i="4" s="1"/>
  <c r="F282" i="4"/>
  <c r="E282" i="4"/>
  <c r="D282" i="4"/>
  <c r="C282" i="4"/>
  <c r="B282" i="4"/>
  <c r="A282" i="4"/>
  <c r="G281" i="4"/>
  <c r="H281" i="4" s="1"/>
  <c r="F281" i="4"/>
  <c r="E281" i="4"/>
  <c r="D281" i="4"/>
  <c r="C281" i="4"/>
  <c r="B281" i="4"/>
  <c r="A281" i="4"/>
  <c r="G280" i="4"/>
  <c r="H280" i="4" s="1"/>
  <c r="F280" i="4"/>
  <c r="E280" i="4"/>
  <c r="D280" i="4"/>
  <c r="C280" i="4"/>
  <c r="B280" i="4"/>
  <c r="A280" i="4"/>
  <c r="G279" i="4"/>
  <c r="H279" i="4" s="1"/>
  <c r="F279" i="4"/>
  <c r="E279" i="4"/>
  <c r="D279" i="4"/>
  <c r="C279" i="4"/>
  <c r="B279" i="4"/>
  <c r="A279" i="4"/>
  <c r="G278" i="4"/>
  <c r="H278" i="4" s="1"/>
  <c r="F278" i="4"/>
  <c r="E278" i="4"/>
  <c r="D278" i="4"/>
  <c r="C278" i="4"/>
  <c r="B278" i="4"/>
  <c r="A278" i="4"/>
  <c r="G277" i="4"/>
  <c r="H277" i="4" s="1"/>
  <c r="F277" i="4"/>
  <c r="E277" i="4"/>
  <c r="D277" i="4"/>
  <c r="C277" i="4"/>
  <c r="B277" i="4"/>
  <c r="A277" i="4"/>
  <c r="G276" i="4"/>
  <c r="H276" i="4" s="1"/>
  <c r="F276" i="4"/>
  <c r="E276" i="4"/>
  <c r="D276" i="4"/>
  <c r="C276" i="4"/>
  <c r="B276" i="4"/>
  <c r="A276" i="4"/>
  <c r="G275" i="4"/>
  <c r="H275" i="4" s="1"/>
  <c r="F275" i="4"/>
  <c r="E275" i="4"/>
  <c r="D275" i="4"/>
  <c r="C275" i="4"/>
  <c r="B275" i="4"/>
  <c r="A275" i="4"/>
  <c r="G274" i="4"/>
  <c r="H274" i="4" s="1"/>
  <c r="F274" i="4"/>
  <c r="E274" i="4"/>
  <c r="D274" i="4"/>
  <c r="C274" i="4"/>
  <c r="B274" i="4"/>
  <c r="A274" i="4"/>
  <c r="G273" i="4"/>
  <c r="H273" i="4" s="1"/>
  <c r="F273" i="4"/>
  <c r="E273" i="4"/>
  <c r="D273" i="4"/>
  <c r="C273" i="4"/>
  <c r="B273" i="4"/>
  <c r="A273" i="4"/>
  <c r="G272" i="4"/>
  <c r="H272" i="4" s="1"/>
  <c r="F272" i="4"/>
  <c r="E272" i="4"/>
  <c r="D272" i="4"/>
  <c r="C272" i="4"/>
  <c r="B272" i="4"/>
  <c r="A272" i="4"/>
  <c r="G271" i="4"/>
  <c r="H271" i="4" s="1"/>
  <c r="F271" i="4"/>
  <c r="E271" i="4"/>
  <c r="D271" i="4"/>
  <c r="C271" i="4"/>
  <c r="B271" i="4"/>
  <c r="A271" i="4"/>
  <c r="G270" i="4"/>
  <c r="H270" i="4" s="1"/>
  <c r="F270" i="4"/>
  <c r="E270" i="4"/>
  <c r="D270" i="4"/>
  <c r="C270" i="4"/>
  <c r="B270" i="4"/>
  <c r="A270" i="4"/>
  <c r="G269" i="4"/>
  <c r="H269" i="4" s="1"/>
  <c r="F269" i="4"/>
  <c r="E269" i="4"/>
  <c r="D269" i="4"/>
  <c r="C269" i="4"/>
  <c r="B269" i="4"/>
  <c r="A269" i="4"/>
  <c r="G268" i="4"/>
  <c r="H268" i="4" s="1"/>
  <c r="F268" i="4"/>
  <c r="E268" i="4"/>
  <c r="D268" i="4"/>
  <c r="C268" i="4"/>
  <c r="B268" i="4"/>
  <c r="A268" i="4"/>
  <c r="G267" i="4"/>
  <c r="H267" i="4" s="1"/>
  <c r="F267" i="4"/>
  <c r="E267" i="4"/>
  <c r="D267" i="4"/>
  <c r="C267" i="4"/>
  <c r="B267" i="4"/>
  <c r="A267" i="4"/>
  <c r="G266" i="4"/>
  <c r="H266" i="4" s="1"/>
  <c r="F266" i="4"/>
  <c r="E266" i="4"/>
  <c r="D266" i="4"/>
  <c r="C266" i="4"/>
  <c r="B266" i="4"/>
  <c r="A266" i="4"/>
  <c r="G265" i="4"/>
  <c r="H265" i="4" s="1"/>
  <c r="F265" i="4"/>
  <c r="E265" i="4"/>
  <c r="D265" i="4"/>
  <c r="C265" i="4"/>
  <c r="B265" i="4"/>
  <c r="A265" i="4"/>
  <c r="G264" i="4"/>
  <c r="H264" i="4" s="1"/>
  <c r="F264" i="4"/>
  <c r="E264" i="4"/>
  <c r="D264" i="4"/>
  <c r="C264" i="4"/>
  <c r="B264" i="4"/>
  <c r="A264" i="4"/>
  <c r="G263" i="4"/>
  <c r="H263" i="4" s="1"/>
  <c r="F263" i="4"/>
  <c r="E263" i="4"/>
  <c r="D263" i="4"/>
  <c r="C263" i="4"/>
  <c r="B263" i="4"/>
  <c r="A263" i="4"/>
  <c r="G262" i="4"/>
  <c r="H262" i="4" s="1"/>
  <c r="F262" i="4"/>
  <c r="E262" i="4"/>
  <c r="D262" i="4"/>
  <c r="C262" i="4"/>
  <c r="B262" i="4"/>
  <c r="A262" i="4"/>
  <c r="G261" i="4"/>
  <c r="H261" i="4" s="1"/>
  <c r="F261" i="4"/>
  <c r="E261" i="4"/>
  <c r="D261" i="4"/>
  <c r="C261" i="4"/>
  <c r="B261" i="4"/>
  <c r="A261" i="4"/>
  <c r="G260" i="4"/>
  <c r="H260" i="4" s="1"/>
  <c r="F260" i="4"/>
  <c r="E260" i="4"/>
  <c r="D260" i="4"/>
  <c r="C260" i="4"/>
  <c r="B260" i="4"/>
  <c r="A260" i="4"/>
  <c r="G259" i="4"/>
  <c r="H259" i="4" s="1"/>
  <c r="F259" i="4"/>
  <c r="E259" i="4"/>
  <c r="D259" i="4"/>
  <c r="C259" i="4"/>
  <c r="B259" i="4"/>
  <c r="A259" i="4"/>
  <c r="G258" i="4"/>
  <c r="H258" i="4" s="1"/>
  <c r="F258" i="4"/>
  <c r="E258" i="4"/>
  <c r="D258" i="4"/>
  <c r="C258" i="4"/>
  <c r="B258" i="4"/>
  <c r="A258" i="4"/>
  <c r="G257" i="4"/>
  <c r="H257" i="4" s="1"/>
  <c r="F257" i="4"/>
  <c r="E257" i="4"/>
  <c r="D257" i="4"/>
  <c r="C257" i="4"/>
  <c r="B257" i="4"/>
  <c r="A257" i="4"/>
  <c r="G256" i="4"/>
  <c r="H256" i="4" s="1"/>
  <c r="F256" i="4"/>
  <c r="E256" i="4"/>
  <c r="D256" i="4"/>
  <c r="C256" i="4"/>
  <c r="B256" i="4"/>
  <c r="A256" i="4"/>
  <c r="G255" i="4"/>
  <c r="H255" i="4" s="1"/>
  <c r="F255" i="4"/>
  <c r="E255" i="4"/>
  <c r="D255" i="4"/>
  <c r="C255" i="4"/>
  <c r="B255" i="4"/>
  <c r="A255" i="4"/>
  <c r="G254" i="4"/>
  <c r="H254" i="4" s="1"/>
  <c r="F254" i="4"/>
  <c r="E254" i="4"/>
  <c r="D254" i="4"/>
  <c r="C254" i="4"/>
  <c r="B254" i="4"/>
  <c r="A254" i="4"/>
  <c r="G253" i="4"/>
  <c r="H253" i="4" s="1"/>
  <c r="F253" i="4"/>
  <c r="E253" i="4"/>
  <c r="D253" i="4"/>
  <c r="C253" i="4"/>
  <c r="B253" i="4"/>
  <c r="A253" i="4"/>
  <c r="G252" i="4"/>
  <c r="H252" i="4" s="1"/>
  <c r="F252" i="4"/>
  <c r="E252" i="4"/>
  <c r="D252" i="4"/>
  <c r="C252" i="4"/>
  <c r="B252" i="4"/>
  <c r="A252" i="4"/>
  <c r="G251" i="4"/>
  <c r="H251" i="4" s="1"/>
  <c r="F251" i="4"/>
  <c r="E251" i="4"/>
  <c r="D251" i="4"/>
  <c r="C251" i="4"/>
  <c r="B251" i="4"/>
  <c r="A251" i="4"/>
  <c r="G250" i="4"/>
  <c r="H250" i="4" s="1"/>
  <c r="F250" i="4"/>
  <c r="E250" i="4"/>
  <c r="D250" i="4"/>
  <c r="C250" i="4"/>
  <c r="B250" i="4"/>
  <c r="A250" i="4"/>
  <c r="G249" i="4"/>
  <c r="H249" i="4" s="1"/>
  <c r="F249" i="4"/>
  <c r="E249" i="4"/>
  <c r="D249" i="4"/>
  <c r="C249" i="4"/>
  <c r="B249" i="4"/>
  <c r="A249" i="4"/>
  <c r="G248" i="4"/>
  <c r="H248" i="4" s="1"/>
  <c r="F248" i="4"/>
  <c r="E248" i="4"/>
  <c r="D248" i="4"/>
  <c r="C248" i="4"/>
  <c r="B248" i="4"/>
  <c r="A248" i="4"/>
  <c r="G247" i="4"/>
  <c r="H247" i="4" s="1"/>
  <c r="F247" i="4"/>
  <c r="E247" i="4"/>
  <c r="D247" i="4"/>
  <c r="C247" i="4"/>
  <c r="B247" i="4"/>
  <c r="A247" i="4"/>
  <c r="G246" i="4"/>
  <c r="H246" i="4" s="1"/>
  <c r="F246" i="4"/>
  <c r="E246" i="4"/>
  <c r="D246" i="4"/>
  <c r="C246" i="4"/>
  <c r="B246" i="4"/>
  <c r="A246" i="4"/>
  <c r="G245" i="4"/>
  <c r="H245" i="4" s="1"/>
  <c r="F245" i="4"/>
  <c r="E245" i="4"/>
  <c r="D245" i="4"/>
  <c r="C245" i="4"/>
  <c r="B245" i="4"/>
  <c r="A245" i="4"/>
  <c r="G244" i="4"/>
  <c r="H244" i="4" s="1"/>
  <c r="F244" i="4"/>
  <c r="E244" i="4"/>
  <c r="D244" i="4"/>
  <c r="C244" i="4"/>
  <c r="B244" i="4"/>
  <c r="A244" i="4"/>
  <c r="G243" i="4"/>
  <c r="H243" i="4" s="1"/>
  <c r="F243" i="4"/>
  <c r="E243" i="4"/>
  <c r="D243" i="4"/>
  <c r="C243" i="4"/>
  <c r="B243" i="4"/>
  <c r="A243" i="4"/>
  <c r="G242" i="4"/>
  <c r="H242" i="4" s="1"/>
  <c r="F242" i="4"/>
  <c r="E242" i="4"/>
  <c r="D242" i="4"/>
  <c r="C242" i="4"/>
  <c r="B242" i="4"/>
  <c r="A242" i="4"/>
  <c r="G241" i="4"/>
  <c r="H241" i="4" s="1"/>
  <c r="F241" i="4"/>
  <c r="E241" i="4"/>
  <c r="D241" i="4"/>
  <c r="C241" i="4"/>
  <c r="B241" i="4"/>
  <c r="A241" i="4"/>
  <c r="G240" i="4"/>
  <c r="H240" i="4" s="1"/>
  <c r="F240" i="4"/>
  <c r="E240" i="4"/>
  <c r="D240" i="4"/>
  <c r="C240" i="4"/>
  <c r="B240" i="4"/>
  <c r="A240" i="4"/>
  <c r="G239" i="4"/>
  <c r="H239" i="4" s="1"/>
  <c r="F239" i="4"/>
  <c r="E239" i="4"/>
  <c r="D239" i="4"/>
  <c r="C239" i="4"/>
  <c r="B239" i="4"/>
  <c r="A239" i="4"/>
  <c r="G238" i="4"/>
  <c r="H238" i="4" s="1"/>
  <c r="F238" i="4"/>
  <c r="E238" i="4"/>
  <c r="D238" i="4"/>
  <c r="C238" i="4"/>
  <c r="B238" i="4"/>
  <c r="A238" i="4"/>
  <c r="G237" i="4"/>
  <c r="H237" i="4" s="1"/>
  <c r="F237" i="4"/>
  <c r="E237" i="4"/>
  <c r="D237" i="4"/>
  <c r="C237" i="4"/>
  <c r="B237" i="4"/>
  <c r="A237" i="4"/>
  <c r="G236" i="4"/>
  <c r="H236" i="4" s="1"/>
  <c r="F236" i="4"/>
  <c r="E236" i="4"/>
  <c r="D236" i="4"/>
  <c r="C236" i="4"/>
  <c r="B236" i="4"/>
  <c r="A236" i="4"/>
  <c r="G235" i="4"/>
  <c r="H235" i="4" s="1"/>
  <c r="F235" i="4"/>
  <c r="E235" i="4"/>
  <c r="D235" i="4"/>
  <c r="C235" i="4"/>
  <c r="B235" i="4"/>
  <c r="A235" i="4"/>
  <c r="G234" i="4"/>
  <c r="H234" i="4" s="1"/>
  <c r="F234" i="4"/>
  <c r="E234" i="4"/>
  <c r="D234" i="4"/>
  <c r="C234" i="4"/>
  <c r="B234" i="4"/>
  <c r="A234" i="4"/>
  <c r="G233" i="4"/>
  <c r="H233" i="4" s="1"/>
  <c r="F233" i="4"/>
  <c r="E233" i="4"/>
  <c r="D233" i="4"/>
  <c r="C233" i="4"/>
  <c r="B233" i="4"/>
  <c r="A233" i="4"/>
  <c r="G232" i="4"/>
  <c r="H232" i="4" s="1"/>
  <c r="F232" i="4"/>
  <c r="E232" i="4"/>
  <c r="D232" i="4"/>
  <c r="C232" i="4"/>
  <c r="B232" i="4"/>
  <c r="A232" i="4"/>
  <c r="G231" i="4"/>
  <c r="H231" i="4" s="1"/>
  <c r="F231" i="4"/>
  <c r="E231" i="4"/>
  <c r="D231" i="4"/>
  <c r="C231" i="4"/>
  <c r="B231" i="4"/>
  <c r="A231" i="4"/>
  <c r="G230" i="4"/>
  <c r="H230" i="4" s="1"/>
  <c r="F230" i="4"/>
  <c r="E230" i="4"/>
  <c r="D230" i="4"/>
  <c r="C230" i="4"/>
  <c r="B230" i="4"/>
  <c r="A230" i="4"/>
  <c r="G229" i="4"/>
  <c r="H229" i="4" s="1"/>
  <c r="F229" i="4"/>
  <c r="E229" i="4"/>
  <c r="D229" i="4"/>
  <c r="C229" i="4"/>
  <c r="B229" i="4"/>
  <c r="A229" i="4"/>
  <c r="G228" i="4"/>
  <c r="H228" i="4" s="1"/>
  <c r="F228" i="4"/>
  <c r="E228" i="4"/>
  <c r="D228" i="4"/>
  <c r="C228" i="4"/>
  <c r="B228" i="4"/>
  <c r="A228" i="4"/>
  <c r="G227" i="4"/>
  <c r="H227" i="4" s="1"/>
  <c r="F227" i="4"/>
  <c r="E227" i="4"/>
  <c r="D227" i="4"/>
  <c r="C227" i="4"/>
  <c r="B227" i="4"/>
  <c r="A227" i="4"/>
  <c r="G226" i="4"/>
  <c r="H226" i="4" s="1"/>
  <c r="F226" i="4"/>
  <c r="E226" i="4"/>
  <c r="D226" i="4"/>
  <c r="C226" i="4"/>
  <c r="B226" i="4"/>
  <c r="A226" i="4"/>
  <c r="G225" i="4"/>
  <c r="H225" i="4" s="1"/>
  <c r="F225" i="4"/>
  <c r="E225" i="4"/>
  <c r="D225" i="4"/>
  <c r="C225" i="4"/>
  <c r="B225" i="4"/>
  <c r="A225" i="4"/>
  <c r="G224" i="4"/>
  <c r="H224" i="4" s="1"/>
  <c r="F224" i="4"/>
  <c r="E224" i="4"/>
  <c r="D224" i="4"/>
  <c r="C224" i="4"/>
  <c r="B224" i="4"/>
  <c r="A224" i="4"/>
  <c r="G223" i="4"/>
  <c r="H223" i="4" s="1"/>
  <c r="F223" i="4"/>
  <c r="E223" i="4"/>
  <c r="D223" i="4"/>
  <c r="C223" i="4"/>
  <c r="B223" i="4"/>
  <c r="A223" i="4"/>
  <c r="G222" i="4"/>
  <c r="H222" i="4" s="1"/>
  <c r="F222" i="4"/>
  <c r="E222" i="4"/>
  <c r="D222" i="4"/>
  <c r="C222" i="4"/>
  <c r="B222" i="4"/>
  <c r="A222" i="4"/>
  <c r="G221" i="4"/>
  <c r="H221" i="4" s="1"/>
  <c r="F221" i="4"/>
  <c r="E221" i="4"/>
  <c r="D221" i="4"/>
  <c r="C221" i="4"/>
  <c r="B221" i="4"/>
  <c r="A221" i="4"/>
  <c r="G220" i="4"/>
  <c r="H220" i="4" s="1"/>
  <c r="F220" i="4"/>
  <c r="E220" i="4"/>
  <c r="D220" i="4"/>
  <c r="C220" i="4"/>
  <c r="B220" i="4"/>
  <c r="A220" i="4"/>
  <c r="G219" i="4"/>
  <c r="H219" i="4" s="1"/>
  <c r="F219" i="4"/>
  <c r="E219" i="4"/>
  <c r="D219" i="4"/>
  <c r="C219" i="4"/>
  <c r="B219" i="4"/>
  <c r="A219" i="4"/>
  <c r="G218" i="4"/>
  <c r="H218" i="4" s="1"/>
  <c r="F218" i="4"/>
  <c r="E218" i="4"/>
  <c r="D218" i="4"/>
  <c r="C218" i="4"/>
  <c r="B218" i="4"/>
  <c r="A218" i="4"/>
  <c r="G217" i="4"/>
  <c r="H217" i="4" s="1"/>
  <c r="F217" i="4"/>
  <c r="E217" i="4"/>
  <c r="D217" i="4"/>
  <c r="C217" i="4"/>
  <c r="B217" i="4"/>
  <c r="A217" i="4"/>
  <c r="G216" i="4"/>
  <c r="H216" i="4" s="1"/>
  <c r="F216" i="4"/>
  <c r="E216" i="4"/>
  <c r="D216" i="4"/>
  <c r="C216" i="4"/>
  <c r="B216" i="4"/>
  <c r="A216" i="4"/>
  <c r="G215" i="4"/>
  <c r="H215" i="4" s="1"/>
  <c r="F215" i="4"/>
  <c r="E215" i="4"/>
  <c r="D215" i="4"/>
  <c r="C215" i="4"/>
  <c r="B215" i="4"/>
  <c r="A215" i="4"/>
  <c r="G214" i="4"/>
  <c r="H214" i="4" s="1"/>
  <c r="F214" i="4"/>
  <c r="E214" i="4"/>
  <c r="D214" i="4"/>
  <c r="C214" i="4"/>
  <c r="B214" i="4"/>
  <c r="A214" i="4"/>
  <c r="G213" i="4"/>
  <c r="H213" i="4" s="1"/>
  <c r="F213" i="4"/>
  <c r="E213" i="4"/>
  <c r="D213" i="4"/>
  <c r="C213" i="4"/>
  <c r="B213" i="4"/>
  <c r="A213" i="4"/>
  <c r="G212" i="4"/>
  <c r="H212" i="4" s="1"/>
  <c r="F212" i="4"/>
  <c r="E212" i="4"/>
  <c r="D212" i="4"/>
  <c r="C212" i="4"/>
  <c r="B212" i="4"/>
  <c r="A212" i="4"/>
  <c r="G211" i="4"/>
  <c r="H211" i="4" s="1"/>
  <c r="F211" i="4"/>
  <c r="E211" i="4"/>
  <c r="D211" i="4"/>
  <c r="C211" i="4"/>
  <c r="B211" i="4"/>
  <c r="A211" i="4"/>
  <c r="G210" i="4"/>
  <c r="H210" i="4" s="1"/>
  <c r="F210" i="4"/>
  <c r="E210" i="4"/>
  <c r="D210" i="4"/>
  <c r="C210" i="4"/>
  <c r="B210" i="4"/>
  <c r="A210" i="4"/>
  <c r="G209" i="4"/>
  <c r="H209" i="4" s="1"/>
  <c r="F209" i="4"/>
  <c r="E209" i="4"/>
  <c r="D209" i="4"/>
  <c r="C209" i="4"/>
  <c r="B209" i="4"/>
  <c r="A209" i="4"/>
  <c r="G208" i="4"/>
  <c r="H208" i="4" s="1"/>
  <c r="F208" i="4"/>
  <c r="E208" i="4"/>
  <c r="D208" i="4"/>
  <c r="C208" i="4"/>
  <c r="B208" i="4"/>
  <c r="A208" i="4"/>
  <c r="G207" i="4"/>
  <c r="H207" i="4" s="1"/>
  <c r="F207" i="4"/>
  <c r="E207" i="4"/>
  <c r="D207" i="4"/>
  <c r="C207" i="4"/>
  <c r="B207" i="4"/>
  <c r="A207" i="4"/>
  <c r="G206" i="4"/>
  <c r="H206" i="4" s="1"/>
  <c r="F206" i="4"/>
  <c r="E206" i="4"/>
  <c r="D206" i="4"/>
  <c r="C206" i="4"/>
  <c r="B206" i="4"/>
  <c r="A206" i="4"/>
  <c r="G205" i="4"/>
  <c r="H205" i="4" s="1"/>
  <c r="F205" i="4"/>
  <c r="E205" i="4"/>
  <c r="D205" i="4"/>
  <c r="C205" i="4"/>
  <c r="B205" i="4"/>
  <c r="A205" i="4"/>
  <c r="G204" i="4"/>
  <c r="H204" i="4" s="1"/>
  <c r="F204" i="4"/>
  <c r="E204" i="4"/>
  <c r="D204" i="4"/>
  <c r="C204" i="4"/>
  <c r="B204" i="4"/>
  <c r="A204" i="4"/>
  <c r="G203" i="4"/>
  <c r="H203" i="4" s="1"/>
  <c r="F203" i="4"/>
  <c r="E203" i="4"/>
  <c r="D203" i="4"/>
  <c r="C203" i="4"/>
  <c r="B203" i="4"/>
  <c r="A203" i="4"/>
  <c r="G202" i="4"/>
  <c r="H202" i="4" s="1"/>
  <c r="F202" i="4"/>
  <c r="E202" i="4"/>
  <c r="D202" i="4"/>
  <c r="C202" i="4"/>
  <c r="B202" i="4"/>
  <c r="A202" i="4"/>
  <c r="G201" i="4"/>
  <c r="H201" i="4" s="1"/>
  <c r="F201" i="4"/>
  <c r="E201" i="4"/>
  <c r="D201" i="4"/>
  <c r="C201" i="4"/>
  <c r="B201" i="4"/>
  <c r="A201" i="4"/>
  <c r="G200" i="4"/>
  <c r="H200" i="4" s="1"/>
  <c r="F200" i="4"/>
  <c r="E200" i="4"/>
  <c r="D200" i="4"/>
  <c r="C200" i="4"/>
  <c r="B200" i="4"/>
  <c r="A200" i="4"/>
  <c r="G199" i="4"/>
  <c r="H199" i="4" s="1"/>
  <c r="F199" i="4"/>
  <c r="E199" i="4"/>
  <c r="D199" i="4"/>
  <c r="C199" i="4"/>
  <c r="B199" i="4"/>
  <c r="A199" i="4"/>
  <c r="G198" i="4"/>
  <c r="H198" i="4" s="1"/>
  <c r="F198" i="4"/>
  <c r="E198" i="4"/>
  <c r="D198" i="4"/>
  <c r="C198" i="4"/>
  <c r="B198" i="4"/>
  <c r="A198" i="4"/>
  <c r="G197" i="4"/>
  <c r="H197" i="4" s="1"/>
  <c r="F197" i="4"/>
  <c r="E197" i="4"/>
  <c r="D197" i="4"/>
  <c r="C197" i="4"/>
  <c r="B197" i="4"/>
  <c r="A197" i="4"/>
  <c r="G196" i="4"/>
  <c r="H196" i="4" s="1"/>
  <c r="F196" i="4"/>
  <c r="E196" i="4"/>
  <c r="D196" i="4"/>
  <c r="C196" i="4"/>
  <c r="B196" i="4"/>
  <c r="A196" i="4"/>
  <c r="G195" i="4"/>
  <c r="H195" i="4" s="1"/>
  <c r="F195" i="4"/>
  <c r="E195" i="4"/>
  <c r="D195" i="4"/>
  <c r="C195" i="4"/>
  <c r="B195" i="4"/>
  <c r="A195" i="4"/>
  <c r="G194" i="4"/>
  <c r="H194" i="4" s="1"/>
  <c r="F194" i="4"/>
  <c r="E194" i="4"/>
  <c r="D194" i="4"/>
  <c r="C194" i="4"/>
  <c r="B194" i="4"/>
  <c r="A194" i="4"/>
  <c r="G193" i="4"/>
  <c r="H193" i="4" s="1"/>
  <c r="F193" i="4"/>
  <c r="E193" i="4"/>
  <c r="D193" i="4"/>
  <c r="C193" i="4"/>
  <c r="B193" i="4"/>
  <c r="A193" i="4"/>
  <c r="G192" i="4"/>
  <c r="H192" i="4" s="1"/>
  <c r="F192" i="4"/>
  <c r="E192" i="4"/>
  <c r="D192" i="4"/>
  <c r="C192" i="4"/>
  <c r="B192" i="4"/>
  <c r="A192" i="4"/>
  <c r="G191" i="4"/>
  <c r="H191" i="4" s="1"/>
  <c r="F191" i="4"/>
  <c r="E191" i="4"/>
  <c r="D191" i="4"/>
  <c r="C191" i="4"/>
  <c r="B191" i="4"/>
  <c r="A191" i="4"/>
  <c r="G190" i="4"/>
  <c r="H190" i="4" s="1"/>
  <c r="F190" i="4"/>
  <c r="E190" i="4"/>
  <c r="D190" i="4"/>
  <c r="C190" i="4"/>
  <c r="B190" i="4"/>
  <c r="A190" i="4"/>
  <c r="G189" i="4"/>
  <c r="H189" i="4" s="1"/>
  <c r="F189" i="4"/>
  <c r="E189" i="4"/>
  <c r="D189" i="4"/>
  <c r="C189" i="4"/>
  <c r="B189" i="4"/>
  <c r="A189" i="4"/>
  <c r="G188" i="4"/>
  <c r="H188" i="4" s="1"/>
  <c r="F188" i="4"/>
  <c r="E188" i="4"/>
  <c r="D188" i="4"/>
  <c r="C188" i="4"/>
  <c r="B188" i="4"/>
  <c r="A188" i="4"/>
  <c r="G187" i="4"/>
  <c r="H187" i="4" s="1"/>
  <c r="F187" i="4"/>
  <c r="E187" i="4"/>
  <c r="D187" i="4"/>
  <c r="C187" i="4"/>
  <c r="B187" i="4"/>
  <c r="A187" i="4"/>
  <c r="G186" i="4"/>
  <c r="H186" i="4" s="1"/>
  <c r="F186" i="4"/>
  <c r="E186" i="4"/>
  <c r="D186" i="4"/>
  <c r="C186" i="4"/>
  <c r="B186" i="4"/>
  <c r="A186" i="4"/>
  <c r="G185" i="4"/>
  <c r="H185" i="4" s="1"/>
  <c r="F185" i="4"/>
  <c r="E185" i="4"/>
  <c r="D185" i="4"/>
  <c r="C185" i="4"/>
  <c r="B185" i="4"/>
  <c r="A185" i="4"/>
  <c r="G184" i="4"/>
  <c r="H184" i="4" s="1"/>
  <c r="F184" i="4"/>
  <c r="E184" i="4"/>
  <c r="D184" i="4"/>
  <c r="C184" i="4"/>
  <c r="B184" i="4"/>
  <c r="A184" i="4"/>
  <c r="G183" i="4"/>
  <c r="H183" i="4" s="1"/>
  <c r="F183" i="4"/>
  <c r="E183" i="4"/>
  <c r="D183" i="4"/>
  <c r="C183" i="4"/>
  <c r="B183" i="4"/>
  <c r="A183" i="4"/>
  <c r="G182" i="4"/>
  <c r="H182" i="4" s="1"/>
  <c r="F182" i="4"/>
  <c r="E182" i="4"/>
  <c r="D182" i="4"/>
  <c r="C182" i="4"/>
  <c r="B182" i="4"/>
  <c r="A182" i="4"/>
  <c r="G181" i="4"/>
  <c r="H181" i="4" s="1"/>
  <c r="F181" i="4"/>
  <c r="E181" i="4"/>
  <c r="D181" i="4"/>
  <c r="C181" i="4"/>
  <c r="B181" i="4"/>
  <c r="A181" i="4"/>
  <c r="G180" i="4"/>
  <c r="H180" i="4" s="1"/>
  <c r="F180" i="4"/>
  <c r="E180" i="4"/>
  <c r="D180" i="4"/>
  <c r="C180" i="4"/>
  <c r="B180" i="4"/>
  <c r="A180" i="4"/>
  <c r="G179" i="4"/>
  <c r="H179" i="4" s="1"/>
  <c r="F179" i="4"/>
  <c r="E179" i="4"/>
  <c r="D179" i="4"/>
  <c r="C179" i="4"/>
  <c r="B179" i="4"/>
  <c r="A179" i="4"/>
  <c r="G178" i="4"/>
  <c r="H178" i="4" s="1"/>
  <c r="F178" i="4"/>
  <c r="E178" i="4"/>
  <c r="D178" i="4"/>
  <c r="C178" i="4"/>
  <c r="B178" i="4"/>
  <c r="A178" i="4"/>
  <c r="G177" i="4"/>
  <c r="H177" i="4" s="1"/>
  <c r="F177" i="4"/>
  <c r="E177" i="4"/>
  <c r="D177" i="4"/>
  <c r="C177" i="4"/>
  <c r="B177" i="4"/>
  <c r="A177" i="4"/>
  <c r="G176" i="4"/>
  <c r="H176" i="4" s="1"/>
  <c r="F176" i="4"/>
  <c r="E176" i="4"/>
  <c r="D176" i="4"/>
  <c r="C176" i="4"/>
  <c r="B176" i="4"/>
  <c r="A176" i="4"/>
  <c r="G175" i="4"/>
  <c r="H175" i="4" s="1"/>
  <c r="F175" i="4"/>
  <c r="E175" i="4"/>
  <c r="D175" i="4"/>
  <c r="C175" i="4"/>
  <c r="B175" i="4"/>
  <c r="A175" i="4"/>
  <c r="G174" i="4"/>
  <c r="H174" i="4" s="1"/>
  <c r="F174" i="4"/>
  <c r="E174" i="4"/>
  <c r="D174" i="4"/>
  <c r="C174" i="4"/>
  <c r="B174" i="4"/>
  <c r="A174" i="4"/>
  <c r="G173" i="4"/>
  <c r="H173" i="4" s="1"/>
  <c r="F173" i="4"/>
  <c r="E173" i="4"/>
  <c r="D173" i="4"/>
  <c r="C173" i="4"/>
  <c r="B173" i="4"/>
  <c r="A173" i="4"/>
  <c r="G172" i="4"/>
  <c r="H172" i="4" s="1"/>
  <c r="F172" i="4"/>
  <c r="E172" i="4"/>
  <c r="D172" i="4"/>
  <c r="C172" i="4"/>
  <c r="B172" i="4"/>
  <c r="A172" i="4"/>
  <c r="G171" i="4"/>
  <c r="H171" i="4" s="1"/>
  <c r="F171" i="4"/>
  <c r="E171" i="4"/>
  <c r="D171" i="4"/>
  <c r="C171" i="4"/>
  <c r="B171" i="4"/>
  <c r="A171" i="4"/>
  <c r="G170" i="4"/>
  <c r="H170" i="4" s="1"/>
  <c r="F170" i="4"/>
  <c r="E170" i="4"/>
  <c r="D170" i="4"/>
  <c r="C170" i="4"/>
  <c r="B170" i="4"/>
  <c r="A170" i="4"/>
  <c r="G169" i="4"/>
  <c r="H169" i="4" s="1"/>
  <c r="F169" i="4"/>
  <c r="E169" i="4"/>
  <c r="D169" i="4"/>
  <c r="C169" i="4"/>
  <c r="B169" i="4"/>
  <c r="A169" i="4"/>
  <c r="G168" i="4"/>
  <c r="H168" i="4" s="1"/>
  <c r="F168" i="4"/>
  <c r="E168" i="4"/>
  <c r="D168" i="4"/>
  <c r="C168" i="4"/>
  <c r="B168" i="4"/>
  <c r="A168" i="4"/>
  <c r="G167" i="4"/>
  <c r="H167" i="4" s="1"/>
  <c r="F167" i="4"/>
  <c r="E167" i="4"/>
  <c r="D167" i="4"/>
  <c r="C167" i="4"/>
  <c r="B167" i="4"/>
  <c r="A167" i="4"/>
  <c r="G166" i="4"/>
  <c r="H166" i="4" s="1"/>
  <c r="F166" i="4"/>
  <c r="E166" i="4"/>
  <c r="D166" i="4"/>
  <c r="C166" i="4"/>
  <c r="B166" i="4"/>
  <c r="A166" i="4"/>
  <c r="G165" i="4"/>
  <c r="H165" i="4" s="1"/>
  <c r="F165" i="4"/>
  <c r="E165" i="4"/>
  <c r="D165" i="4"/>
  <c r="C165" i="4"/>
  <c r="B165" i="4"/>
  <c r="A165" i="4"/>
  <c r="G164" i="4"/>
  <c r="H164" i="4" s="1"/>
  <c r="F164" i="4"/>
  <c r="E164" i="4"/>
  <c r="D164" i="4"/>
  <c r="C164" i="4"/>
  <c r="B164" i="4"/>
  <c r="A164" i="4"/>
  <c r="G163" i="4"/>
  <c r="H163" i="4" s="1"/>
  <c r="F163" i="4"/>
  <c r="E163" i="4"/>
  <c r="D163" i="4"/>
  <c r="C163" i="4"/>
  <c r="B163" i="4"/>
  <c r="A163" i="4"/>
  <c r="G162" i="4"/>
  <c r="H162" i="4" s="1"/>
  <c r="F162" i="4"/>
  <c r="E162" i="4"/>
  <c r="D162" i="4"/>
  <c r="C162" i="4"/>
  <c r="B162" i="4"/>
  <c r="A162" i="4"/>
  <c r="G161" i="4"/>
  <c r="H161" i="4" s="1"/>
  <c r="F161" i="4"/>
  <c r="E161" i="4"/>
  <c r="D161" i="4"/>
  <c r="C161" i="4"/>
  <c r="B161" i="4"/>
  <c r="A161" i="4"/>
  <c r="G160" i="4"/>
  <c r="H160" i="4" s="1"/>
  <c r="F160" i="4"/>
  <c r="E160" i="4"/>
  <c r="D160" i="4"/>
  <c r="C160" i="4"/>
  <c r="B160" i="4"/>
  <c r="A160" i="4"/>
  <c r="G159" i="4"/>
  <c r="H159" i="4" s="1"/>
  <c r="F159" i="4"/>
  <c r="E159" i="4"/>
  <c r="D159" i="4"/>
  <c r="C159" i="4"/>
  <c r="B159" i="4"/>
  <c r="A159" i="4"/>
  <c r="G158" i="4"/>
  <c r="H158" i="4" s="1"/>
  <c r="F158" i="4"/>
  <c r="E158" i="4"/>
  <c r="D158" i="4"/>
  <c r="C158" i="4"/>
  <c r="B158" i="4"/>
  <c r="A158" i="4"/>
  <c r="G157" i="4"/>
  <c r="H157" i="4" s="1"/>
  <c r="F157" i="4"/>
  <c r="E157" i="4"/>
  <c r="D157" i="4"/>
  <c r="C157" i="4"/>
  <c r="B157" i="4"/>
  <c r="A157" i="4"/>
  <c r="G156" i="4"/>
  <c r="H156" i="4" s="1"/>
  <c r="F156" i="4"/>
  <c r="E156" i="4"/>
  <c r="D156" i="4"/>
  <c r="C156" i="4"/>
  <c r="B156" i="4"/>
  <c r="A156" i="4"/>
  <c r="G155" i="4"/>
  <c r="H155" i="4" s="1"/>
  <c r="F155" i="4"/>
  <c r="E155" i="4"/>
  <c r="D155" i="4"/>
  <c r="C155" i="4"/>
  <c r="B155" i="4"/>
  <c r="A155" i="4"/>
  <c r="G154" i="4"/>
  <c r="H154" i="4" s="1"/>
  <c r="F154" i="4"/>
  <c r="E154" i="4"/>
  <c r="D154" i="4"/>
  <c r="C154" i="4"/>
  <c r="B154" i="4"/>
  <c r="A154" i="4"/>
  <c r="G153" i="4"/>
  <c r="H153" i="4" s="1"/>
  <c r="F153" i="4"/>
  <c r="E153" i="4"/>
  <c r="D153" i="4"/>
  <c r="C153" i="4"/>
  <c r="B153" i="4"/>
  <c r="A153" i="4"/>
  <c r="G152" i="4"/>
  <c r="H152" i="4" s="1"/>
  <c r="F152" i="4"/>
  <c r="E152" i="4"/>
  <c r="D152" i="4"/>
  <c r="C152" i="4"/>
  <c r="B152" i="4"/>
  <c r="A152" i="4"/>
  <c r="G151" i="4"/>
  <c r="H151" i="4" s="1"/>
  <c r="F151" i="4"/>
  <c r="E151" i="4"/>
  <c r="D151" i="4"/>
  <c r="C151" i="4"/>
  <c r="B151" i="4"/>
  <c r="A151" i="4"/>
  <c r="G150" i="4"/>
  <c r="H150" i="4" s="1"/>
  <c r="F150" i="4"/>
  <c r="E150" i="4"/>
  <c r="D150" i="4"/>
  <c r="C150" i="4"/>
  <c r="B150" i="4"/>
  <c r="A150" i="4"/>
  <c r="G149" i="4"/>
  <c r="H149" i="4" s="1"/>
  <c r="F149" i="4"/>
  <c r="E149" i="4"/>
  <c r="D149" i="4"/>
  <c r="C149" i="4"/>
  <c r="B149" i="4"/>
  <c r="A149" i="4"/>
  <c r="G148" i="4"/>
  <c r="H148" i="4" s="1"/>
  <c r="F148" i="4"/>
  <c r="E148" i="4"/>
  <c r="D148" i="4"/>
  <c r="C148" i="4"/>
  <c r="B148" i="4"/>
  <c r="A148" i="4"/>
  <c r="G147" i="4"/>
  <c r="H147" i="4" s="1"/>
  <c r="F147" i="4"/>
  <c r="E147" i="4"/>
  <c r="D147" i="4"/>
  <c r="C147" i="4"/>
  <c r="B147" i="4"/>
  <c r="A147" i="4"/>
  <c r="G146" i="4"/>
  <c r="H146" i="4" s="1"/>
  <c r="F146" i="4"/>
  <c r="E146" i="4"/>
  <c r="D146" i="4"/>
  <c r="C146" i="4"/>
  <c r="B146" i="4"/>
  <c r="A146" i="4"/>
  <c r="G145" i="4"/>
  <c r="H145" i="4" s="1"/>
  <c r="F145" i="4"/>
  <c r="E145" i="4"/>
  <c r="D145" i="4"/>
  <c r="C145" i="4"/>
  <c r="B145" i="4"/>
  <c r="A145" i="4"/>
  <c r="G144" i="4"/>
  <c r="H144" i="4" s="1"/>
  <c r="F144" i="4"/>
  <c r="E144" i="4"/>
  <c r="D144" i="4"/>
  <c r="C144" i="4"/>
  <c r="B144" i="4"/>
  <c r="A144" i="4"/>
  <c r="G143" i="4"/>
  <c r="H143" i="4" s="1"/>
  <c r="F143" i="4"/>
  <c r="E143" i="4"/>
  <c r="D143" i="4"/>
  <c r="C143" i="4"/>
  <c r="B143" i="4"/>
  <c r="A143" i="4"/>
  <c r="G142" i="4"/>
  <c r="H142" i="4" s="1"/>
  <c r="F142" i="4"/>
  <c r="E142" i="4"/>
  <c r="D142" i="4"/>
  <c r="C142" i="4"/>
  <c r="B142" i="4"/>
  <c r="A142" i="4"/>
  <c r="G141" i="4"/>
  <c r="H141" i="4" s="1"/>
  <c r="F141" i="4"/>
  <c r="E141" i="4"/>
  <c r="D141" i="4"/>
  <c r="C141" i="4"/>
  <c r="B141" i="4"/>
  <c r="A141" i="4"/>
  <c r="G140" i="4"/>
  <c r="H140" i="4" s="1"/>
  <c r="F140" i="4"/>
  <c r="E140" i="4"/>
  <c r="D140" i="4"/>
  <c r="C140" i="4"/>
  <c r="B140" i="4"/>
  <c r="A140" i="4"/>
  <c r="G139" i="4"/>
  <c r="H139" i="4" s="1"/>
  <c r="F139" i="4"/>
  <c r="E139" i="4"/>
  <c r="D139" i="4"/>
  <c r="C139" i="4"/>
  <c r="B139" i="4"/>
  <c r="A139" i="4"/>
  <c r="G138" i="4"/>
  <c r="H138" i="4" s="1"/>
  <c r="F138" i="4"/>
  <c r="E138" i="4"/>
  <c r="D138" i="4"/>
  <c r="C138" i="4"/>
  <c r="B138" i="4"/>
  <c r="A138" i="4"/>
  <c r="G137" i="4"/>
  <c r="H137" i="4" s="1"/>
  <c r="F137" i="4"/>
  <c r="E137" i="4"/>
  <c r="D137" i="4"/>
  <c r="C137" i="4"/>
  <c r="B137" i="4"/>
  <c r="A137" i="4"/>
  <c r="G136" i="4"/>
  <c r="H136" i="4" s="1"/>
  <c r="F136" i="4"/>
  <c r="E136" i="4"/>
  <c r="D136" i="4"/>
  <c r="C136" i="4"/>
  <c r="B136" i="4"/>
  <c r="A136" i="4"/>
  <c r="G135" i="4"/>
  <c r="H135" i="4" s="1"/>
  <c r="F135" i="4"/>
  <c r="E135" i="4"/>
  <c r="D135" i="4"/>
  <c r="C135" i="4"/>
  <c r="B135" i="4"/>
  <c r="A135" i="4"/>
  <c r="G134" i="4"/>
  <c r="H134" i="4" s="1"/>
  <c r="F134" i="4"/>
  <c r="E134" i="4"/>
  <c r="D134" i="4"/>
  <c r="C134" i="4"/>
  <c r="B134" i="4"/>
  <c r="A134" i="4"/>
  <c r="G133" i="4"/>
  <c r="H133" i="4" s="1"/>
  <c r="F133" i="4"/>
  <c r="E133" i="4"/>
  <c r="D133" i="4"/>
  <c r="C133" i="4"/>
  <c r="B133" i="4"/>
  <c r="A133" i="4"/>
  <c r="G132" i="4"/>
  <c r="H132" i="4" s="1"/>
  <c r="F132" i="4"/>
  <c r="E132" i="4"/>
  <c r="D132" i="4"/>
  <c r="C132" i="4"/>
  <c r="B132" i="4"/>
  <c r="A132" i="4"/>
  <c r="G131" i="4"/>
  <c r="H131" i="4" s="1"/>
  <c r="F131" i="4"/>
  <c r="E131" i="4"/>
  <c r="D131" i="4"/>
  <c r="C131" i="4"/>
  <c r="B131" i="4"/>
  <c r="A131" i="4"/>
  <c r="G130" i="4"/>
  <c r="H130" i="4" s="1"/>
  <c r="F130" i="4"/>
  <c r="E130" i="4"/>
  <c r="D130" i="4"/>
  <c r="C130" i="4"/>
  <c r="B130" i="4"/>
  <c r="A130" i="4"/>
  <c r="G129" i="4"/>
  <c r="H129" i="4" s="1"/>
  <c r="F129" i="4"/>
  <c r="E129" i="4"/>
  <c r="D129" i="4"/>
  <c r="C129" i="4"/>
  <c r="B129" i="4"/>
  <c r="A129" i="4"/>
  <c r="G128" i="4"/>
  <c r="H128" i="4" s="1"/>
  <c r="F128" i="4"/>
  <c r="E128" i="4"/>
  <c r="D128" i="4"/>
  <c r="C128" i="4"/>
  <c r="B128" i="4"/>
  <c r="A128" i="4"/>
  <c r="G127" i="4"/>
  <c r="H127" i="4" s="1"/>
  <c r="F127" i="4"/>
  <c r="E127" i="4"/>
  <c r="D127" i="4"/>
  <c r="C127" i="4"/>
  <c r="B127" i="4"/>
  <c r="A127" i="4"/>
  <c r="G126" i="4"/>
  <c r="H126" i="4" s="1"/>
  <c r="F126" i="4"/>
  <c r="E126" i="4"/>
  <c r="D126" i="4"/>
  <c r="C126" i="4"/>
  <c r="B126" i="4"/>
  <c r="A126" i="4"/>
  <c r="G125" i="4"/>
  <c r="H125" i="4" s="1"/>
  <c r="F125" i="4"/>
  <c r="E125" i="4"/>
  <c r="D125" i="4"/>
  <c r="C125" i="4"/>
  <c r="B125" i="4"/>
  <c r="A125" i="4"/>
  <c r="G124" i="4"/>
  <c r="H124" i="4" s="1"/>
  <c r="F124" i="4"/>
  <c r="E124" i="4"/>
  <c r="D124" i="4"/>
  <c r="C124" i="4"/>
  <c r="B124" i="4"/>
  <c r="A124" i="4"/>
  <c r="G123" i="4"/>
  <c r="H123" i="4" s="1"/>
  <c r="F123" i="4"/>
  <c r="E123" i="4"/>
  <c r="D123" i="4"/>
  <c r="C123" i="4"/>
  <c r="B123" i="4"/>
  <c r="A123" i="4"/>
  <c r="G122" i="4"/>
  <c r="H122" i="4" s="1"/>
  <c r="F122" i="4"/>
  <c r="E122" i="4"/>
  <c r="D122" i="4"/>
  <c r="C122" i="4"/>
  <c r="B122" i="4"/>
  <c r="A122" i="4"/>
  <c r="G121" i="4"/>
  <c r="H121" i="4" s="1"/>
  <c r="F121" i="4"/>
  <c r="E121" i="4"/>
  <c r="D121" i="4"/>
  <c r="C121" i="4"/>
  <c r="B121" i="4"/>
  <c r="A121" i="4"/>
  <c r="G120" i="4"/>
  <c r="H120" i="4" s="1"/>
  <c r="F120" i="4"/>
  <c r="E120" i="4"/>
  <c r="D120" i="4"/>
  <c r="C120" i="4"/>
  <c r="B120" i="4"/>
  <c r="A120" i="4"/>
  <c r="G119" i="4"/>
  <c r="H119" i="4" s="1"/>
  <c r="F119" i="4"/>
  <c r="E119" i="4"/>
  <c r="D119" i="4"/>
  <c r="C119" i="4"/>
  <c r="B119" i="4"/>
  <c r="A119" i="4"/>
  <c r="G118" i="4"/>
  <c r="H118" i="4" s="1"/>
  <c r="F118" i="4"/>
  <c r="E118" i="4"/>
  <c r="D118" i="4"/>
  <c r="C118" i="4"/>
  <c r="B118" i="4"/>
  <c r="A118" i="4"/>
  <c r="G117" i="4"/>
  <c r="H117" i="4" s="1"/>
  <c r="F117" i="4"/>
  <c r="E117" i="4"/>
  <c r="D117" i="4"/>
  <c r="C117" i="4"/>
  <c r="B117" i="4"/>
  <c r="A117" i="4"/>
  <c r="G116" i="4"/>
  <c r="H116" i="4" s="1"/>
  <c r="F116" i="4"/>
  <c r="E116" i="4"/>
  <c r="D116" i="4"/>
  <c r="C116" i="4"/>
  <c r="B116" i="4"/>
  <c r="A116" i="4"/>
  <c r="G115" i="4"/>
  <c r="H115" i="4" s="1"/>
  <c r="F115" i="4"/>
  <c r="E115" i="4"/>
  <c r="D115" i="4"/>
  <c r="C115" i="4"/>
  <c r="B115" i="4"/>
  <c r="A115" i="4"/>
  <c r="G114" i="4"/>
  <c r="H114" i="4" s="1"/>
  <c r="F114" i="4"/>
  <c r="E114" i="4"/>
  <c r="D114" i="4"/>
  <c r="C114" i="4"/>
  <c r="B114" i="4"/>
  <c r="A114" i="4"/>
  <c r="G113" i="4"/>
  <c r="H113" i="4" s="1"/>
  <c r="F113" i="4"/>
  <c r="E113" i="4"/>
  <c r="D113" i="4"/>
  <c r="C113" i="4"/>
  <c r="B113" i="4"/>
  <c r="A113" i="4"/>
  <c r="G112" i="4"/>
  <c r="H112" i="4" s="1"/>
  <c r="F112" i="4"/>
  <c r="E112" i="4"/>
  <c r="D112" i="4"/>
  <c r="C112" i="4"/>
  <c r="B112" i="4"/>
  <c r="A112" i="4"/>
  <c r="G111" i="4"/>
  <c r="H111" i="4" s="1"/>
  <c r="F111" i="4"/>
  <c r="E111" i="4"/>
  <c r="D111" i="4"/>
  <c r="C111" i="4"/>
  <c r="B111" i="4"/>
  <c r="A111" i="4"/>
  <c r="G110" i="4"/>
  <c r="H110" i="4" s="1"/>
  <c r="F110" i="4"/>
  <c r="E110" i="4"/>
  <c r="D110" i="4"/>
  <c r="C110" i="4"/>
  <c r="B110" i="4"/>
  <c r="A110" i="4"/>
  <c r="G109" i="4"/>
  <c r="H109" i="4" s="1"/>
  <c r="F109" i="4"/>
  <c r="E109" i="4"/>
  <c r="D109" i="4"/>
  <c r="C109" i="4"/>
  <c r="B109" i="4"/>
  <c r="A109" i="4"/>
  <c r="G108" i="4"/>
  <c r="H108" i="4" s="1"/>
  <c r="F108" i="4"/>
  <c r="E108" i="4"/>
  <c r="D108" i="4"/>
  <c r="C108" i="4"/>
  <c r="B108" i="4"/>
  <c r="A108" i="4"/>
  <c r="G107" i="4"/>
  <c r="H107" i="4" s="1"/>
  <c r="F107" i="4"/>
  <c r="E107" i="4"/>
  <c r="D107" i="4"/>
  <c r="C107" i="4"/>
  <c r="B107" i="4"/>
  <c r="A107" i="4"/>
  <c r="G106" i="4"/>
  <c r="H106" i="4" s="1"/>
  <c r="F106" i="4"/>
  <c r="E106" i="4"/>
  <c r="D106" i="4"/>
  <c r="C106" i="4"/>
  <c r="B106" i="4"/>
  <c r="A106" i="4"/>
  <c r="G105" i="4"/>
  <c r="H105" i="4" s="1"/>
  <c r="F105" i="4"/>
  <c r="E105" i="4"/>
  <c r="D105" i="4"/>
  <c r="C105" i="4"/>
  <c r="B105" i="4"/>
  <c r="A105" i="4"/>
  <c r="G104" i="4"/>
  <c r="H104" i="4" s="1"/>
  <c r="F104" i="4"/>
  <c r="E104" i="4"/>
  <c r="D104" i="4"/>
  <c r="C104" i="4"/>
  <c r="B104" i="4"/>
  <c r="A104" i="4"/>
  <c r="G103" i="4"/>
  <c r="H103" i="4" s="1"/>
  <c r="F103" i="4"/>
  <c r="E103" i="4"/>
  <c r="D103" i="4"/>
  <c r="C103" i="4"/>
  <c r="B103" i="4"/>
  <c r="A103" i="4"/>
  <c r="G102" i="4"/>
  <c r="H102" i="4" s="1"/>
  <c r="F102" i="4"/>
  <c r="E102" i="4"/>
  <c r="D102" i="4"/>
  <c r="C102" i="4"/>
  <c r="B102" i="4"/>
  <c r="A102" i="4"/>
  <c r="G101" i="4"/>
  <c r="H101" i="4" s="1"/>
  <c r="F101" i="4"/>
  <c r="E101" i="4"/>
  <c r="D101" i="4"/>
  <c r="C101" i="4"/>
  <c r="B101" i="4"/>
  <c r="A101" i="4"/>
  <c r="G100" i="4"/>
  <c r="H100" i="4" s="1"/>
  <c r="F100" i="4"/>
  <c r="E100" i="4"/>
  <c r="D100" i="4"/>
  <c r="C100" i="4"/>
  <c r="B100" i="4"/>
  <c r="A100" i="4"/>
  <c r="G99" i="4"/>
  <c r="H99" i="4" s="1"/>
  <c r="F99" i="4"/>
  <c r="E99" i="4"/>
  <c r="D99" i="4"/>
  <c r="C99" i="4"/>
  <c r="B99" i="4"/>
  <c r="A99" i="4"/>
  <c r="G98" i="4"/>
  <c r="H98" i="4" s="1"/>
  <c r="F98" i="4"/>
  <c r="E98" i="4"/>
  <c r="D98" i="4"/>
  <c r="C98" i="4"/>
  <c r="B98" i="4"/>
  <c r="A98" i="4"/>
  <c r="G97" i="4"/>
  <c r="H97" i="4" s="1"/>
  <c r="F97" i="4"/>
  <c r="E97" i="4"/>
  <c r="D97" i="4"/>
  <c r="C97" i="4"/>
  <c r="B97" i="4"/>
  <c r="A97" i="4"/>
  <c r="G96" i="4"/>
  <c r="H96" i="4" s="1"/>
  <c r="F96" i="4"/>
  <c r="E96" i="4"/>
  <c r="D96" i="4"/>
  <c r="C96" i="4"/>
  <c r="B96" i="4"/>
  <c r="A96" i="4"/>
  <c r="G95" i="4"/>
  <c r="H95" i="4" s="1"/>
  <c r="F95" i="4"/>
  <c r="E95" i="4"/>
  <c r="D95" i="4"/>
  <c r="C95" i="4"/>
  <c r="B95" i="4"/>
  <c r="A95" i="4"/>
  <c r="G94" i="4"/>
  <c r="H94" i="4" s="1"/>
  <c r="F94" i="4"/>
  <c r="E94" i="4"/>
  <c r="D94" i="4"/>
  <c r="C94" i="4"/>
  <c r="B94" i="4"/>
  <c r="A94" i="4"/>
  <c r="G93" i="4"/>
  <c r="H93" i="4" s="1"/>
  <c r="F93" i="4"/>
  <c r="E93" i="4"/>
  <c r="D93" i="4"/>
  <c r="C93" i="4"/>
  <c r="B93" i="4"/>
  <c r="A93" i="4"/>
  <c r="G92" i="4"/>
  <c r="H92" i="4" s="1"/>
  <c r="F92" i="4"/>
  <c r="E92" i="4"/>
  <c r="D92" i="4"/>
  <c r="C92" i="4"/>
  <c r="B92" i="4"/>
  <c r="A92" i="4"/>
  <c r="G91" i="4"/>
  <c r="H91" i="4" s="1"/>
  <c r="F91" i="4"/>
  <c r="E91" i="4"/>
  <c r="D91" i="4"/>
  <c r="C91" i="4"/>
  <c r="B91" i="4"/>
  <c r="A91" i="4"/>
  <c r="G90" i="4"/>
  <c r="H90" i="4" s="1"/>
  <c r="F90" i="4"/>
  <c r="E90" i="4"/>
  <c r="D90" i="4"/>
  <c r="C90" i="4"/>
  <c r="B90" i="4"/>
  <c r="A90" i="4"/>
  <c r="G89" i="4"/>
  <c r="H89" i="4" s="1"/>
  <c r="F89" i="4"/>
  <c r="E89" i="4"/>
  <c r="D89" i="4"/>
  <c r="C89" i="4"/>
  <c r="B89" i="4"/>
  <c r="A89" i="4"/>
  <c r="G88" i="4"/>
  <c r="H88" i="4" s="1"/>
  <c r="F88" i="4"/>
  <c r="E88" i="4"/>
  <c r="D88" i="4"/>
  <c r="C88" i="4"/>
  <c r="B88" i="4"/>
  <c r="A88" i="4"/>
  <c r="G87" i="4"/>
  <c r="H87" i="4" s="1"/>
  <c r="F87" i="4"/>
  <c r="E87" i="4"/>
  <c r="D87" i="4"/>
  <c r="C87" i="4"/>
  <c r="B87" i="4"/>
  <c r="A87" i="4"/>
  <c r="G86" i="4"/>
  <c r="H86" i="4" s="1"/>
  <c r="F86" i="4"/>
  <c r="E86" i="4"/>
  <c r="D86" i="4"/>
  <c r="C86" i="4"/>
  <c r="B86" i="4"/>
  <c r="A86" i="4"/>
  <c r="G85" i="4"/>
  <c r="H85" i="4" s="1"/>
  <c r="F85" i="4"/>
  <c r="E85" i="4"/>
  <c r="D85" i="4"/>
  <c r="C85" i="4"/>
  <c r="B85" i="4"/>
  <c r="A85" i="4"/>
  <c r="G84" i="4"/>
  <c r="H84" i="4" s="1"/>
  <c r="F84" i="4"/>
  <c r="E84" i="4"/>
  <c r="D84" i="4"/>
  <c r="C84" i="4"/>
  <c r="B84" i="4"/>
  <c r="A84" i="4"/>
  <c r="G83" i="4"/>
  <c r="H83" i="4" s="1"/>
  <c r="F83" i="4"/>
  <c r="E83" i="4"/>
  <c r="D83" i="4"/>
  <c r="C83" i="4"/>
  <c r="B83" i="4"/>
  <c r="A83" i="4"/>
  <c r="G82" i="4"/>
  <c r="H82" i="4" s="1"/>
  <c r="F82" i="4"/>
  <c r="E82" i="4"/>
  <c r="D82" i="4"/>
  <c r="C82" i="4"/>
  <c r="B82" i="4"/>
  <c r="A82" i="4"/>
  <c r="G81" i="4"/>
  <c r="H81" i="4" s="1"/>
  <c r="F81" i="4"/>
  <c r="E81" i="4"/>
  <c r="D81" i="4"/>
  <c r="C81" i="4"/>
  <c r="B81" i="4"/>
  <c r="A81" i="4"/>
  <c r="G80" i="4"/>
  <c r="H80" i="4" s="1"/>
  <c r="F80" i="4"/>
  <c r="E80" i="4"/>
  <c r="D80" i="4"/>
  <c r="C80" i="4"/>
  <c r="B80" i="4"/>
  <c r="A80" i="4"/>
  <c r="G79" i="4"/>
  <c r="H79" i="4" s="1"/>
  <c r="F79" i="4"/>
  <c r="E79" i="4"/>
  <c r="D79" i="4"/>
  <c r="C79" i="4"/>
  <c r="B79" i="4"/>
  <c r="A79" i="4"/>
  <c r="G78" i="4"/>
  <c r="H78" i="4" s="1"/>
  <c r="F78" i="4"/>
  <c r="E78" i="4"/>
  <c r="D78" i="4"/>
  <c r="C78" i="4"/>
  <c r="B78" i="4"/>
  <c r="A78" i="4"/>
  <c r="G77" i="4"/>
  <c r="H77" i="4" s="1"/>
  <c r="F77" i="4"/>
  <c r="E77" i="4"/>
  <c r="D77" i="4"/>
  <c r="C77" i="4"/>
  <c r="B77" i="4"/>
  <c r="A77" i="4"/>
  <c r="G76" i="4"/>
  <c r="H76" i="4" s="1"/>
  <c r="F76" i="4"/>
  <c r="E76" i="4"/>
  <c r="D76" i="4"/>
  <c r="C76" i="4"/>
  <c r="B76" i="4"/>
  <c r="A76" i="4"/>
  <c r="G75" i="4"/>
  <c r="H75" i="4" s="1"/>
  <c r="F75" i="4"/>
  <c r="E75" i="4"/>
  <c r="D75" i="4"/>
  <c r="C75" i="4"/>
  <c r="B75" i="4"/>
  <c r="A75" i="4"/>
  <c r="G74" i="4"/>
  <c r="H74" i="4" s="1"/>
  <c r="F74" i="4"/>
  <c r="E74" i="4"/>
  <c r="D74" i="4"/>
  <c r="C74" i="4"/>
  <c r="B74" i="4"/>
  <c r="A74" i="4"/>
  <c r="G73" i="4"/>
  <c r="H73" i="4" s="1"/>
  <c r="F73" i="4"/>
  <c r="E73" i="4"/>
  <c r="D73" i="4"/>
  <c r="C73" i="4"/>
  <c r="B73" i="4"/>
  <c r="A73" i="4"/>
  <c r="G72" i="4"/>
  <c r="H72" i="4" s="1"/>
  <c r="F72" i="4"/>
  <c r="E72" i="4"/>
  <c r="D72" i="4"/>
  <c r="C72" i="4"/>
  <c r="B72" i="4"/>
  <c r="A72" i="4"/>
  <c r="G71" i="4"/>
  <c r="H71" i="4" s="1"/>
  <c r="F71" i="4"/>
  <c r="E71" i="4"/>
  <c r="D71" i="4"/>
  <c r="C71" i="4"/>
  <c r="B71" i="4"/>
  <c r="A71" i="4"/>
  <c r="G70" i="4"/>
  <c r="H70" i="4" s="1"/>
  <c r="F70" i="4"/>
  <c r="E70" i="4"/>
  <c r="D70" i="4"/>
  <c r="C70" i="4"/>
  <c r="B70" i="4"/>
  <c r="A70" i="4"/>
  <c r="G69" i="4"/>
  <c r="H69" i="4" s="1"/>
  <c r="F69" i="4"/>
  <c r="E69" i="4"/>
  <c r="D69" i="4"/>
  <c r="C69" i="4"/>
  <c r="B69" i="4"/>
  <c r="A69" i="4"/>
  <c r="G68" i="4"/>
  <c r="H68" i="4" s="1"/>
  <c r="F68" i="4"/>
  <c r="E68" i="4"/>
  <c r="D68" i="4"/>
  <c r="C68" i="4"/>
  <c r="B68" i="4"/>
  <c r="A68" i="4"/>
  <c r="G67" i="4"/>
  <c r="H67" i="4" s="1"/>
  <c r="F67" i="4"/>
  <c r="E67" i="4"/>
  <c r="D67" i="4"/>
  <c r="C67" i="4"/>
  <c r="B67" i="4"/>
  <c r="A67" i="4"/>
  <c r="G66" i="4"/>
  <c r="H66" i="4" s="1"/>
  <c r="F66" i="4"/>
  <c r="E66" i="4"/>
  <c r="D66" i="4"/>
  <c r="C66" i="4"/>
  <c r="B66" i="4"/>
  <c r="A66" i="4"/>
  <c r="G65" i="4"/>
  <c r="H65" i="4" s="1"/>
  <c r="F65" i="4"/>
  <c r="E65" i="4"/>
  <c r="D65" i="4"/>
  <c r="C65" i="4"/>
  <c r="B65" i="4"/>
  <c r="A65" i="4"/>
  <c r="G64" i="4"/>
  <c r="H64" i="4" s="1"/>
  <c r="F64" i="4"/>
  <c r="E64" i="4"/>
  <c r="D64" i="4"/>
  <c r="C64" i="4"/>
  <c r="B64" i="4"/>
  <c r="A64" i="4"/>
  <c r="G63" i="4"/>
  <c r="H63" i="4" s="1"/>
  <c r="F63" i="4"/>
  <c r="E63" i="4"/>
  <c r="D63" i="4"/>
  <c r="C63" i="4"/>
  <c r="B63" i="4"/>
  <c r="A63" i="4"/>
  <c r="G62" i="4"/>
  <c r="H62" i="4" s="1"/>
  <c r="F62" i="4"/>
  <c r="E62" i="4"/>
  <c r="D62" i="4"/>
  <c r="C62" i="4"/>
  <c r="B62" i="4"/>
  <c r="A62" i="4"/>
  <c r="G61" i="4"/>
  <c r="H61" i="4" s="1"/>
  <c r="F61" i="4"/>
  <c r="E61" i="4"/>
  <c r="D61" i="4"/>
  <c r="C61" i="4"/>
  <c r="B61" i="4"/>
  <c r="A61" i="4"/>
  <c r="G60" i="4"/>
  <c r="H60" i="4" s="1"/>
  <c r="F60" i="4"/>
  <c r="E60" i="4"/>
  <c r="D60" i="4"/>
  <c r="C60" i="4"/>
  <c r="B60" i="4"/>
  <c r="A60" i="4"/>
  <c r="G59" i="4"/>
  <c r="H59" i="4" s="1"/>
  <c r="F59" i="4"/>
  <c r="E59" i="4"/>
  <c r="D59" i="4"/>
  <c r="C59" i="4"/>
  <c r="B59" i="4"/>
  <c r="A59" i="4"/>
  <c r="G58" i="4"/>
  <c r="H58" i="4" s="1"/>
  <c r="F58" i="4"/>
  <c r="E58" i="4"/>
  <c r="D58" i="4"/>
  <c r="C58" i="4"/>
  <c r="B58" i="4"/>
  <c r="A58" i="4"/>
  <c r="G57" i="4"/>
  <c r="H57" i="4" s="1"/>
  <c r="F57" i="4"/>
  <c r="E57" i="4"/>
  <c r="D57" i="4"/>
  <c r="C57" i="4"/>
  <c r="B57" i="4"/>
  <c r="A57" i="4"/>
  <c r="G56" i="4"/>
  <c r="H56" i="4" s="1"/>
  <c r="F56" i="4"/>
  <c r="E56" i="4"/>
  <c r="D56" i="4"/>
  <c r="C56" i="4"/>
  <c r="B56" i="4"/>
  <c r="A56" i="4"/>
  <c r="G55" i="4"/>
  <c r="H55" i="4" s="1"/>
  <c r="F55" i="4"/>
  <c r="E55" i="4"/>
  <c r="D55" i="4"/>
  <c r="C55" i="4"/>
  <c r="B55" i="4"/>
  <c r="A55" i="4"/>
  <c r="G54" i="4"/>
  <c r="H54" i="4" s="1"/>
  <c r="F54" i="4"/>
  <c r="E54" i="4"/>
  <c r="D54" i="4"/>
  <c r="C54" i="4"/>
  <c r="B54" i="4"/>
  <c r="A54" i="4"/>
  <c r="G53" i="4"/>
  <c r="H53" i="4" s="1"/>
  <c r="F53" i="4"/>
  <c r="E53" i="4"/>
  <c r="D53" i="4"/>
  <c r="C53" i="4"/>
  <c r="B53" i="4"/>
  <c r="A53" i="4"/>
  <c r="G52" i="4"/>
  <c r="H52" i="4" s="1"/>
  <c r="F52" i="4"/>
  <c r="E52" i="4"/>
  <c r="D52" i="4"/>
  <c r="C52" i="4"/>
  <c r="B52" i="4"/>
  <c r="A52" i="4"/>
  <c r="G51" i="4"/>
  <c r="H51" i="4" s="1"/>
  <c r="F51" i="4"/>
  <c r="E51" i="4"/>
  <c r="D51" i="4"/>
  <c r="C51" i="4"/>
  <c r="B51" i="4"/>
  <c r="A51" i="4"/>
  <c r="G50" i="4"/>
  <c r="H50" i="4" s="1"/>
  <c r="F50" i="4"/>
  <c r="E50" i="4"/>
  <c r="D50" i="4"/>
  <c r="C50" i="4"/>
  <c r="B50" i="4"/>
  <c r="A50" i="4"/>
  <c r="G49" i="4"/>
  <c r="H49" i="4" s="1"/>
  <c r="F49" i="4"/>
  <c r="E49" i="4"/>
  <c r="D49" i="4"/>
  <c r="C49" i="4"/>
  <c r="B49" i="4"/>
  <c r="A49" i="4"/>
  <c r="G48" i="4"/>
  <c r="H48" i="4" s="1"/>
  <c r="F48" i="4"/>
  <c r="E48" i="4"/>
  <c r="D48" i="4"/>
  <c r="C48" i="4"/>
  <c r="B48" i="4"/>
  <c r="A48" i="4"/>
  <c r="G47" i="4"/>
  <c r="H47" i="4" s="1"/>
  <c r="F47" i="4"/>
  <c r="E47" i="4"/>
  <c r="D47" i="4"/>
  <c r="C47" i="4"/>
  <c r="B47" i="4"/>
  <c r="A47" i="4"/>
  <c r="G46" i="4"/>
  <c r="H46" i="4" s="1"/>
  <c r="F46" i="4"/>
  <c r="E46" i="4"/>
  <c r="D46" i="4"/>
  <c r="C46" i="4"/>
  <c r="B46" i="4"/>
  <c r="A46" i="4"/>
  <c r="G45" i="4"/>
  <c r="H45" i="4" s="1"/>
  <c r="F45" i="4"/>
  <c r="E45" i="4"/>
  <c r="D45" i="4"/>
  <c r="C45" i="4"/>
  <c r="B45" i="4"/>
  <c r="A45" i="4"/>
  <c r="G44" i="4"/>
  <c r="H44" i="4" s="1"/>
  <c r="F44" i="4"/>
  <c r="E44" i="4"/>
  <c r="D44" i="4"/>
  <c r="C44" i="4"/>
  <c r="B44" i="4"/>
  <c r="A44" i="4"/>
  <c r="G43" i="4"/>
  <c r="H43" i="4" s="1"/>
  <c r="F43" i="4"/>
  <c r="E43" i="4"/>
  <c r="D43" i="4"/>
  <c r="C43" i="4"/>
  <c r="B43" i="4"/>
  <c r="A43" i="4"/>
  <c r="G42" i="4"/>
  <c r="H42" i="4" s="1"/>
  <c r="F42" i="4"/>
  <c r="E42" i="4"/>
  <c r="D42" i="4"/>
  <c r="C42" i="4"/>
  <c r="B42" i="4"/>
  <c r="A42" i="4"/>
  <c r="G41" i="4"/>
  <c r="H41" i="4" s="1"/>
  <c r="F41" i="4"/>
  <c r="E41" i="4"/>
  <c r="D41" i="4"/>
  <c r="C41" i="4"/>
  <c r="B41" i="4"/>
  <c r="A41" i="4"/>
  <c r="G40" i="4"/>
  <c r="H40" i="4" s="1"/>
  <c r="F40" i="4"/>
  <c r="E40" i="4"/>
  <c r="D40" i="4"/>
  <c r="C40" i="4"/>
  <c r="B40" i="4"/>
  <c r="A40" i="4"/>
  <c r="G39" i="4"/>
  <c r="H39" i="4" s="1"/>
  <c r="F39" i="4"/>
  <c r="E39" i="4"/>
  <c r="D39" i="4"/>
  <c r="C39" i="4"/>
  <c r="B39" i="4"/>
  <c r="A39" i="4"/>
  <c r="G38" i="4"/>
  <c r="H38" i="4" s="1"/>
  <c r="F38" i="4"/>
  <c r="E38" i="4"/>
  <c r="D38" i="4"/>
  <c r="C38" i="4"/>
  <c r="B38" i="4"/>
  <c r="A38" i="4"/>
  <c r="G37" i="4"/>
  <c r="H37" i="4" s="1"/>
  <c r="F37" i="4"/>
  <c r="E37" i="4"/>
  <c r="D37" i="4"/>
  <c r="C37" i="4"/>
  <c r="B37" i="4"/>
  <c r="A37" i="4"/>
  <c r="G36" i="4"/>
  <c r="H36" i="4" s="1"/>
  <c r="F36" i="4"/>
  <c r="E36" i="4"/>
  <c r="D36" i="4"/>
  <c r="C36" i="4"/>
  <c r="B36" i="4"/>
  <c r="A36" i="4"/>
  <c r="G35" i="4"/>
  <c r="H35" i="4" s="1"/>
  <c r="F35" i="4"/>
  <c r="E35" i="4"/>
  <c r="D35" i="4"/>
  <c r="C35" i="4"/>
  <c r="B35" i="4"/>
  <c r="A35" i="4"/>
  <c r="G34" i="4"/>
  <c r="H34" i="4" s="1"/>
  <c r="F34" i="4"/>
  <c r="E34" i="4"/>
  <c r="D34" i="4"/>
  <c r="C34" i="4"/>
  <c r="B34" i="4"/>
  <c r="A34" i="4"/>
  <c r="G33" i="4"/>
  <c r="H33" i="4" s="1"/>
  <c r="F33" i="4"/>
  <c r="E33" i="4"/>
  <c r="D33" i="4"/>
  <c r="C33" i="4"/>
  <c r="B33" i="4"/>
  <c r="A33" i="4"/>
  <c r="G32" i="4"/>
  <c r="H32" i="4" s="1"/>
  <c r="F32" i="4"/>
  <c r="E32" i="4"/>
  <c r="D32" i="4"/>
  <c r="C32" i="4"/>
  <c r="B32" i="4"/>
  <c r="A32" i="4"/>
  <c r="G31" i="4"/>
  <c r="H31" i="4" s="1"/>
  <c r="F31" i="4"/>
  <c r="E31" i="4"/>
  <c r="D31" i="4"/>
  <c r="C31" i="4"/>
  <c r="B31" i="4"/>
  <c r="A31" i="4"/>
  <c r="G30" i="4"/>
  <c r="H30" i="4" s="1"/>
  <c r="F30" i="4"/>
  <c r="E30" i="4"/>
  <c r="D30" i="4"/>
  <c r="C30" i="4"/>
  <c r="B30" i="4"/>
  <c r="A30" i="4"/>
  <c r="G29" i="4"/>
  <c r="H29" i="4" s="1"/>
  <c r="F29" i="4"/>
  <c r="E29" i="4"/>
  <c r="D29" i="4"/>
  <c r="C29" i="4"/>
  <c r="B29" i="4"/>
  <c r="A29" i="4"/>
  <c r="G28" i="4"/>
  <c r="H28" i="4" s="1"/>
  <c r="F28" i="4"/>
  <c r="E28" i="4"/>
  <c r="D28" i="4"/>
  <c r="C28" i="4"/>
  <c r="B28" i="4"/>
  <c r="A28" i="4"/>
  <c r="G27" i="4"/>
  <c r="H27" i="4" s="1"/>
  <c r="F27" i="4"/>
  <c r="E27" i="4"/>
  <c r="D27" i="4"/>
  <c r="C27" i="4"/>
  <c r="B27" i="4"/>
  <c r="A27" i="4"/>
  <c r="G26" i="4"/>
  <c r="H26" i="4" s="1"/>
  <c r="F26" i="4"/>
  <c r="E26" i="4"/>
  <c r="D26" i="4"/>
  <c r="C26" i="4"/>
  <c r="B26" i="4"/>
  <c r="A26" i="4"/>
  <c r="G25" i="4"/>
  <c r="H25" i="4" s="1"/>
  <c r="F25" i="4"/>
  <c r="E25" i="4"/>
  <c r="D25" i="4"/>
  <c r="C25" i="4"/>
  <c r="B25" i="4"/>
  <c r="A25" i="4"/>
  <c r="G24" i="4"/>
  <c r="H24" i="4" s="1"/>
  <c r="F24" i="4"/>
  <c r="E24" i="4"/>
  <c r="D24" i="4"/>
  <c r="C24" i="4"/>
  <c r="B24" i="4"/>
  <c r="A24" i="4"/>
  <c r="G23" i="4"/>
  <c r="H23" i="4" s="1"/>
  <c r="F23" i="4"/>
  <c r="E23" i="4"/>
  <c r="D23" i="4"/>
  <c r="C23" i="4"/>
  <c r="B23" i="4"/>
  <c r="A23" i="4"/>
  <c r="G22" i="4"/>
  <c r="H22" i="4" s="1"/>
  <c r="F22" i="4"/>
  <c r="E22" i="4"/>
  <c r="D22" i="4"/>
  <c r="C22" i="4"/>
  <c r="B22" i="4"/>
  <c r="A22" i="4"/>
  <c r="G21" i="4"/>
  <c r="H21" i="4" s="1"/>
  <c r="F21" i="4"/>
  <c r="E21" i="4"/>
  <c r="D21" i="4"/>
  <c r="C21" i="4"/>
  <c r="B21" i="4"/>
  <c r="A21" i="4"/>
  <c r="G20" i="4"/>
  <c r="H20" i="4" s="1"/>
  <c r="F20" i="4"/>
  <c r="E20" i="4"/>
  <c r="D20" i="4"/>
  <c r="C20" i="4"/>
  <c r="B20" i="4"/>
  <c r="A20" i="4"/>
  <c r="G19" i="4"/>
  <c r="H19" i="4" s="1"/>
  <c r="F19" i="4"/>
  <c r="E19" i="4"/>
  <c r="D19" i="4"/>
  <c r="C19" i="4"/>
  <c r="B19" i="4"/>
  <c r="A19" i="4"/>
  <c r="G18" i="4"/>
  <c r="H18" i="4" s="1"/>
  <c r="F18" i="4"/>
  <c r="E18" i="4"/>
  <c r="D18" i="4"/>
  <c r="C18" i="4"/>
  <c r="B18" i="4"/>
  <c r="A18" i="4"/>
  <c r="G17" i="4"/>
  <c r="H17" i="4" s="1"/>
  <c r="F17" i="4"/>
  <c r="E17" i="4"/>
  <c r="D17" i="4"/>
  <c r="C17" i="4"/>
  <c r="B17" i="4"/>
  <c r="A17" i="4"/>
  <c r="G16" i="4"/>
  <c r="H16" i="4" s="1"/>
  <c r="F16" i="4"/>
  <c r="E16" i="4"/>
  <c r="D16" i="4"/>
  <c r="C16" i="4"/>
  <c r="B16" i="4"/>
  <c r="A16" i="4"/>
  <c r="G15" i="4"/>
  <c r="H15" i="4" s="1"/>
  <c r="F15" i="4"/>
  <c r="E15" i="4"/>
  <c r="D15" i="4"/>
  <c r="C15" i="4"/>
  <c r="B15" i="4"/>
  <c r="A15" i="4"/>
  <c r="G14" i="4"/>
  <c r="H14" i="4" s="1"/>
  <c r="F14" i="4"/>
  <c r="E14" i="4"/>
  <c r="D14" i="4"/>
  <c r="C14" i="4"/>
  <c r="B14" i="4"/>
  <c r="A14" i="4"/>
  <c r="G13" i="4"/>
  <c r="H13" i="4" s="1"/>
  <c r="F13" i="4"/>
  <c r="E13" i="4"/>
  <c r="D13" i="4"/>
  <c r="C13" i="4"/>
  <c r="B13" i="4"/>
  <c r="A13" i="4"/>
  <c r="G12" i="4"/>
  <c r="H12" i="4" s="1"/>
  <c r="F12" i="4"/>
  <c r="E12" i="4"/>
  <c r="D12" i="4"/>
  <c r="C12" i="4"/>
  <c r="B12" i="4"/>
  <c r="A12" i="4"/>
  <c r="G11" i="4"/>
  <c r="H11" i="4" s="1"/>
  <c r="F11" i="4"/>
  <c r="E11" i="4"/>
  <c r="D11" i="4"/>
  <c r="C11" i="4"/>
  <c r="B11" i="4"/>
  <c r="A11" i="4"/>
  <c r="G10" i="4"/>
  <c r="H10" i="4" s="1"/>
  <c r="F10" i="4"/>
  <c r="E10" i="4"/>
  <c r="D10" i="4"/>
  <c r="C10" i="4"/>
  <c r="B10" i="4"/>
  <c r="A10" i="4"/>
  <c r="G9" i="4"/>
  <c r="H9" i="4" s="1"/>
  <c r="F9" i="4"/>
  <c r="E9" i="4"/>
  <c r="D9" i="4"/>
  <c r="C9" i="4"/>
  <c r="B9" i="4"/>
  <c r="A9" i="4"/>
  <c r="G8" i="4"/>
  <c r="H8" i="4" s="1"/>
  <c r="F8" i="4"/>
  <c r="E8" i="4"/>
  <c r="D8" i="4"/>
  <c r="C8" i="4"/>
  <c r="B8" i="4"/>
  <c r="A8" i="4"/>
  <c r="G7" i="4"/>
  <c r="H7" i="4" s="1"/>
  <c r="F7" i="4"/>
  <c r="E7" i="4"/>
  <c r="D7" i="4"/>
  <c r="C7" i="4"/>
  <c r="B7" i="4"/>
  <c r="A7" i="4"/>
  <c r="G6" i="4"/>
  <c r="H6" i="4" s="1"/>
  <c r="F6" i="4"/>
  <c r="E6" i="4"/>
  <c r="D6" i="4"/>
  <c r="C6" i="4"/>
  <c r="B6" i="4"/>
  <c r="A6" i="4"/>
  <c r="G5" i="4"/>
  <c r="H5" i="4" s="1"/>
  <c r="F5" i="4"/>
  <c r="E5" i="4"/>
  <c r="D5" i="4"/>
  <c r="C5" i="4"/>
  <c r="B5" i="4"/>
  <c r="A5" i="4"/>
  <c r="G4" i="4"/>
  <c r="H4" i="4" s="1"/>
  <c r="F4" i="4"/>
  <c r="E4" i="4"/>
  <c r="D4" i="4"/>
  <c r="C4" i="4"/>
  <c r="B4" i="4"/>
  <c r="A4" i="4"/>
  <c r="G3" i="4"/>
  <c r="H3" i="4" s="1"/>
  <c r="F3" i="4"/>
  <c r="E3" i="4"/>
  <c r="D3" i="4"/>
  <c r="C3" i="4"/>
  <c r="B3" i="4"/>
  <c r="A3" i="4"/>
  <c r="G2" i="4"/>
  <c r="H2" i="4" s="1"/>
  <c r="F2" i="4"/>
  <c r="E2" i="4"/>
  <c r="D2" i="4"/>
  <c r="C2" i="4"/>
  <c r="B2" i="4"/>
  <c r="A2" i="4"/>
  <c r="K2" i="3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B1" i="4"/>
  <c r="C1" i="4"/>
  <c r="D1" i="4"/>
  <c r="E1" i="4"/>
  <c r="F1" i="4"/>
  <c r="G1" i="4"/>
  <c r="A1" i="4"/>
  <c r="K2" i="1"/>
  <c r="K3" i="1"/>
  <c r="K4" i="1"/>
  <c r="K5" i="1"/>
  <c r="K6" i="1"/>
  <c r="K7" i="1"/>
  <c r="K8" i="1"/>
  <c r="K9" i="1"/>
  <c r="K10" i="1"/>
  <c r="K11" i="1"/>
  <c r="K12" i="1"/>
  <c r="K13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N2881" i="1" l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4" i="1"/>
  <c r="T4" i="1" s="1" a="1"/>
  <c r="T4" i="1" s="1"/>
  <c r="AA4" i="1" s="1"/>
  <c r="O28" i="1"/>
  <c r="T28" i="1" s="1" a="1"/>
  <c r="T28" i="1" s="1"/>
  <c r="AA28" i="1" s="1"/>
  <c r="O36" i="1"/>
  <c r="T36" i="1" s="1" a="1"/>
  <c r="T36" i="1" s="1"/>
  <c r="AA36" i="1" s="1"/>
  <c r="O60" i="1"/>
  <c r="T60" i="1" s="1" a="1"/>
  <c r="T60" i="1" s="1"/>
  <c r="AA60" i="1" s="1"/>
  <c r="O84" i="1"/>
  <c r="T84" i="1" s="1" a="1"/>
  <c r="T84" i="1" s="1"/>
  <c r="AA84" i="1" s="1"/>
  <c r="O108" i="1"/>
  <c r="T108" i="1" s="1" a="1"/>
  <c r="T108" i="1" s="1"/>
  <c r="AA108" i="1" s="1"/>
  <c r="O140" i="1"/>
  <c r="T140" i="1" s="1" a="1"/>
  <c r="T140" i="1" s="1"/>
  <c r="AA140" i="1" s="1"/>
  <c r="O180" i="1"/>
  <c r="T180" i="1" s="1" a="1"/>
  <c r="T180" i="1" s="1"/>
  <c r="AA180" i="1" s="1"/>
  <c r="O196" i="1"/>
  <c r="T196" i="1" s="1" a="1"/>
  <c r="T196" i="1" s="1"/>
  <c r="AA196" i="1" s="1"/>
  <c r="O220" i="1"/>
  <c r="T220" i="1" s="1" a="1"/>
  <c r="T220" i="1" s="1"/>
  <c r="AA220" i="1" s="1"/>
  <c r="O228" i="1"/>
  <c r="T228" i="1" s="1" a="1"/>
  <c r="T228" i="1" s="1"/>
  <c r="AA228" i="1" s="1"/>
  <c r="O252" i="1"/>
  <c r="T252" i="1" s="1" a="1"/>
  <c r="T252" i="1" s="1"/>
  <c r="AA252" i="1" s="1"/>
  <c r="O260" i="1"/>
  <c r="T260" i="1" s="1" a="1"/>
  <c r="T260" i="1" s="1"/>
  <c r="AA260" i="1" s="1"/>
  <c r="O284" i="1"/>
  <c r="T284" i="1" s="1" a="1"/>
  <c r="T284" i="1" s="1"/>
  <c r="AA284" i="1" s="1"/>
  <c r="O308" i="1"/>
  <c r="T308" i="1" s="1" a="1"/>
  <c r="T308" i="1" s="1"/>
  <c r="AA308" i="1" s="1"/>
  <c r="O340" i="1"/>
  <c r="T340" i="1" s="1" a="1"/>
  <c r="T340" i="1" s="1"/>
  <c r="AA340" i="1" s="1"/>
  <c r="O372" i="1"/>
  <c r="T372" i="1" s="1" a="1"/>
  <c r="T372" i="1" s="1"/>
  <c r="AA372" i="1" s="1"/>
  <c r="O388" i="1"/>
  <c r="T388" i="1" s="1" a="1"/>
  <c r="T388" i="1" s="1"/>
  <c r="AA388" i="1" s="1"/>
  <c r="O412" i="1"/>
  <c r="T412" i="1" s="1" a="1"/>
  <c r="T412" i="1" s="1"/>
  <c r="AA412" i="1" s="1"/>
  <c r="O436" i="1"/>
  <c r="T436" i="1" s="1" a="1"/>
  <c r="T436" i="1" s="1"/>
  <c r="AA436" i="1" s="1"/>
  <c r="O460" i="1"/>
  <c r="T460" i="1" s="1" a="1"/>
  <c r="T460" i="1" s="1"/>
  <c r="AA460" i="1" s="1"/>
  <c r="O500" i="1"/>
  <c r="T500" i="1" s="1" a="1"/>
  <c r="T500" i="1" s="1"/>
  <c r="AA500" i="1" s="1"/>
  <c r="O516" i="1"/>
  <c r="T516" i="1" s="1" a="1"/>
  <c r="T516" i="1" s="1"/>
  <c r="AA516" i="1" s="1"/>
  <c r="O540" i="1"/>
  <c r="T540" i="1" s="1" a="1"/>
  <c r="T540" i="1" s="1"/>
  <c r="AA540" i="1" s="1"/>
  <c r="O572" i="1"/>
  <c r="T572" i="1" s="1" a="1"/>
  <c r="T572" i="1" s="1"/>
  <c r="AA572" i="1" s="1"/>
  <c r="O596" i="1"/>
  <c r="T596" i="1" s="1" a="1"/>
  <c r="T596" i="1" s="1"/>
  <c r="AA596" i="1" s="1"/>
  <c r="O612" i="1"/>
  <c r="T612" i="1" s="1" a="1"/>
  <c r="T612" i="1" s="1"/>
  <c r="AA612" i="1" s="1"/>
  <c r="O636" i="1"/>
  <c r="T636" i="1" s="1" a="1"/>
  <c r="T636" i="1" s="1"/>
  <c r="AA636" i="1" s="1"/>
  <c r="O644" i="1"/>
  <c r="T644" i="1" s="1" a="1"/>
  <c r="T644" i="1" s="1"/>
  <c r="AA644" i="1" s="1"/>
  <c r="O668" i="1"/>
  <c r="T668" i="1" s="1" a="1"/>
  <c r="T668" i="1" s="1"/>
  <c r="AA668" i="1" s="1"/>
  <c r="O684" i="1"/>
  <c r="T684" i="1" s="1" a="1"/>
  <c r="T684" i="1" s="1"/>
  <c r="AA684" i="1" s="1"/>
  <c r="O740" i="1"/>
  <c r="T740" i="1" s="1" a="1"/>
  <c r="T740" i="1" s="1"/>
  <c r="AA740" i="1" s="1"/>
  <c r="O764" i="1"/>
  <c r="T764" i="1" s="1" a="1"/>
  <c r="T764" i="1" s="1"/>
  <c r="AA764" i="1" s="1"/>
  <c r="O788" i="1"/>
  <c r="T788" i="1" s="1" a="1"/>
  <c r="T788" i="1" s="1"/>
  <c r="AA788" i="1" s="1"/>
  <c r="O804" i="1"/>
  <c r="T804" i="1" s="1" a="1"/>
  <c r="T804" i="1" s="1"/>
  <c r="AA804" i="1" s="1"/>
  <c r="O812" i="1"/>
  <c r="T812" i="1" s="1" a="1"/>
  <c r="T812" i="1" s="1"/>
  <c r="AA812" i="1" s="1"/>
  <c r="O852" i="1"/>
  <c r="T852" i="1" s="1" a="1"/>
  <c r="T852" i="1" s="1"/>
  <c r="AA852" i="1" s="1"/>
  <c r="O876" i="1"/>
  <c r="T876" i="1" s="1" a="1"/>
  <c r="T876" i="1" s="1"/>
  <c r="AA876" i="1" s="1"/>
  <c r="O900" i="1"/>
  <c r="T900" i="1" s="1" a="1"/>
  <c r="T900" i="1" s="1"/>
  <c r="AA900" i="1" s="1"/>
  <c r="O924" i="1"/>
  <c r="T924" i="1" s="1" a="1"/>
  <c r="T924" i="1" s="1"/>
  <c r="AA924" i="1" s="1"/>
  <c r="O956" i="1"/>
  <c r="T956" i="1" s="1" a="1"/>
  <c r="T956" i="1" s="1"/>
  <c r="AA956" i="1" s="1"/>
  <c r="O964" i="1"/>
  <c r="T964" i="1" s="1" a="1"/>
  <c r="T964" i="1" s="1"/>
  <c r="AA964" i="1" s="1"/>
  <c r="O988" i="1"/>
  <c r="T988" i="1" s="1" a="1"/>
  <c r="T988" i="1" s="1"/>
  <c r="AA988" i="1" s="1"/>
  <c r="O1004" i="1"/>
  <c r="T1004" i="1" s="1" a="1"/>
  <c r="T1004" i="1" s="1"/>
  <c r="AA1004" i="1" s="1"/>
  <c r="O1028" i="1"/>
  <c r="T1028" i="1" s="1" a="1"/>
  <c r="T1028" i="1" s="1"/>
  <c r="AA1028" i="1" s="1"/>
  <c r="O1052" i="1"/>
  <c r="T1052" i="1" s="1" a="1"/>
  <c r="T1052" i="1" s="1"/>
  <c r="AA1052" i="1" s="1"/>
  <c r="O1076" i="1"/>
  <c r="T1076" i="1" s="1" a="1"/>
  <c r="T1076" i="1" s="1"/>
  <c r="AA1076" i="1" s="1"/>
  <c r="O1100" i="1"/>
  <c r="T1100" i="1" s="1" a="1"/>
  <c r="T1100" i="1" s="1"/>
  <c r="AA1100" i="1" s="1"/>
  <c r="O1132" i="1"/>
  <c r="T1132" i="1" s="1" a="1"/>
  <c r="T1132" i="1" s="1"/>
  <c r="AA1132" i="1" s="1"/>
  <c r="O1140" i="1"/>
  <c r="T1140" i="1" s="1" a="1"/>
  <c r="T1140" i="1" s="1"/>
  <c r="AA1140" i="1" s="1"/>
  <c r="O1156" i="1"/>
  <c r="T1156" i="1" s="1" a="1"/>
  <c r="T1156" i="1" s="1"/>
  <c r="AA1156" i="1" s="1"/>
  <c r="O1180" i="1"/>
  <c r="T1180" i="1" s="1" a="1"/>
  <c r="T1180" i="1" s="1"/>
  <c r="AA1180" i="1" s="1"/>
  <c r="O1204" i="1"/>
  <c r="T1204" i="1" s="1" a="1"/>
  <c r="T1204" i="1" s="1"/>
  <c r="AA1204" i="1" s="1"/>
  <c r="O1220" i="1"/>
  <c r="T1220" i="1" s="1" a="1"/>
  <c r="T1220" i="1" s="1"/>
  <c r="AA1220" i="1" s="1"/>
  <c r="O1244" i="1"/>
  <c r="T1244" i="1" s="1" a="1"/>
  <c r="T1244" i="1" s="1"/>
  <c r="AA1244" i="1" s="1"/>
  <c r="O1268" i="1"/>
  <c r="T1268" i="1" s="1" a="1"/>
  <c r="T1268" i="1" s="1"/>
  <c r="AA1268" i="1" s="1"/>
  <c r="O1284" i="1"/>
  <c r="T1284" i="1" s="1" a="1"/>
  <c r="T1284" i="1" s="1"/>
  <c r="AA1284" i="1" s="1"/>
  <c r="O1308" i="1"/>
  <c r="T1308" i="1" s="1" a="1"/>
  <c r="T1308" i="1" s="1"/>
  <c r="AA1308" i="1" s="1"/>
  <c r="O1324" i="1"/>
  <c r="T1324" i="1" s="1" a="1"/>
  <c r="T1324" i="1" s="1"/>
  <c r="AA1324" i="1" s="1"/>
  <c r="O1332" i="1"/>
  <c r="T1332" i="1" s="1" a="1"/>
  <c r="T1332" i="1" s="1"/>
  <c r="AA1332" i="1" s="1"/>
  <c r="O1348" i="1"/>
  <c r="T1348" i="1" s="1" a="1"/>
  <c r="T1348" i="1" s="1"/>
  <c r="AA1348" i="1" s="1"/>
  <c r="O1380" i="1"/>
  <c r="T1380" i="1" s="1" a="1"/>
  <c r="T1380" i="1" s="1"/>
  <c r="AA1380" i="1" s="1"/>
  <c r="O1404" i="1"/>
  <c r="T1404" i="1" s="1" a="1"/>
  <c r="T1404" i="1" s="1"/>
  <c r="AA1404" i="1" s="1"/>
  <c r="O1436" i="1"/>
  <c r="T1436" i="1" s="1" a="1"/>
  <c r="T1436" i="1" s="1"/>
  <c r="AA1436" i="1" s="1"/>
  <c r="O1452" i="1"/>
  <c r="T1452" i="1" s="1" a="1"/>
  <c r="T1452" i="1" s="1"/>
  <c r="AA1452" i="1" s="1"/>
  <c r="O1476" i="1"/>
  <c r="T1476" i="1" s="1" a="1"/>
  <c r="T1476" i="1" s="1"/>
  <c r="AA1476" i="1" s="1"/>
  <c r="O1500" i="1"/>
  <c r="T1500" i="1" s="1" a="1"/>
  <c r="T1500" i="1" s="1"/>
  <c r="AA1500" i="1" s="1"/>
  <c r="O1516" i="1"/>
  <c r="T1516" i="1" s="1" a="1"/>
  <c r="T1516" i="1" s="1"/>
  <c r="AA1516" i="1" s="1"/>
  <c r="O1548" i="1"/>
  <c r="T1548" i="1" s="1" a="1"/>
  <c r="T1548" i="1" s="1"/>
  <c r="AA1548" i="1" s="1"/>
  <c r="O1572" i="1"/>
  <c r="T1572" i="1" s="1" a="1"/>
  <c r="T1572" i="1" s="1"/>
  <c r="AA1572" i="1" s="1"/>
  <c r="O1596" i="1"/>
  <c r="T1596" i="1" s="1" a="1"/>
  <c r="T1596" i="1" s="1"/>
  <c r="AA1596" i="1" s="1"/>
  <c r="O1620" i="1"/>
  <c r="T1620" i="1" s="1" a="1"/>
  <c r="T1620" i="1" s="1"/>
  <c r="AA1620" i="1" s="1"/>
  <c r="O1636" i="1"/>
  <c r="T1636" i="1" s="1" a="1"/>
  <c r="T1636" i="1" s="1"/>
  <c r="AA1636" i="1" s="1"/>
  <c r="O1660" i="1"/>
  <c r="T1660" i="1" s="1" a="1"/>
  <c r="T1660" i="1" s="1"/>
  <c r="AA1660" i="1" s="1"/>
  <c r="O1684" i="1"/>
  <c r="T1684" i="1" s="1" a="1"/>
  <c r="T1684" i="1" s="1"/>
  <c r="AA1684" i="1" s="1"/>
  <c r="O1708" i="1"/>
  <c r="T1708" i="1" s="1" a="1"/>
  <c r="T1708" i="1" s="1"/>
  <c r="AA1708" i="1" s="1"/>
  <c r="O1732" i="1"/>
  <c r="T1732" i="1" s="1" a="1"/>
  <c r="T1732" i="1" s="1"/>
  <c r="AA1732" i="1" s="1"/>
  <c r="O1756" i="1"/>
  <c r="T1756" i="1" s="1" a="1"/>
  <c r="T1756" i="1" s="1"/>
  <c r="AA1756" i="1" s="1"/>
  <c r="O1780" i="1"/>
  <c r="T1780" i="1" s="1" a="1"/>
  <c r="T1780" i="1" s="1"/>
  <c r="AA1780" i="1" s="1"/>
  <c r="O1812" i="1"/>
  <c r="T1812" i="1" s="1" a="1"/>
  <c r="T1812" i="1" s="1"/>
  <c r="AA1812" i="1" s="1"/>
  <c r="O1836" i="1"/>
  <c r="T1836" i="1" s="1" a="1"/>
  <c r="T1836" i="1" s="1"/>
  <c r="AA1836" i="1" s="1"/>
  <c r="O1860" i="1"/>
  <c r="T1860" i="1" s="1" a="1"/>
  <c r="T1860" i="1" s="1"/>
  <c r="AA1860" i="1" s="1"/>
  <c r="O1884" i="1"/>
  <c r="T1884" i="1" s="1" a="1"/>
  <c r="T1884" i="1" s="1"/>
  <c r="AA1884" i="1" s="1"/>
  <c r="O1892" i="1"/>
  <c r="T1892" i="1" s="1" a="1"/>
  <c r="T1892" i="1" s="1"/>
  <c r="AA1892" i="1" s="1"/>
  <c r="O1916" i="1"/>
  <c r="T1916" i="1" s="1" a="1"/>
  <c r="T1916" i="1" s="1"/>
  <c r="AA1916" i="1" s="1"/>
  <c r="O1932" i="1"/>
  <c r="T1932" i="1" s="1" a="1"/>
  <c r="T1932" i="1" s="1"/>
  <c r="AA1932" i="1" s="1"/>
  <c r="O1956" i="1"/>
  <c r="T1956" i="1" s="1" a="1"/>
  <c r="T1956" i="1" s="1"/>
  <c r="AA1956" i="1" s="1"/>
  <c r="O1980" i="1"/>
  <c r="T1980" i="1" s="1" a="1"/>
  <c r="T1980" i="1" s="1"/>
  <c r="AA1980" i="1" s="1"/>
  <c r="O2004" i="1"/>
  <c r="T2004" i="1" s="1" a="1"/>
  <c r="T2004" i="1" s="1"/>
  <c r="AA2004" i="1" s="1"/>
  <c r="O2012" i="1"/>
  <c r="T2012" i="1" s="1" a="1"/>
  <c r="T2012" i="1" s="1"/>
  <c r="AA2012" i="1" s="1"/>
  <c r="O2036" i="1"/>
  <c r="T2036" i="1" s="1" a="1"/>
  <c r="T2036" i="1" s="1"/>
  <c r="AA2036" i="1" s="1"/>
  <c r="O2052" i="1"/>
  <c r="T2052" i="1" s="1" a="1"/>
  <c r="T2052" i="1" s="1"/>
  <c r="AA2052" i="1" s="1"/>
  <c r="O2076" i="1"/>
  <c r="T2076" i="1" s="1" a="1"/>
  <c r="T2076" i="1" s="1"/>
  <c r="AA2076" i="1" s="1"/>
  <c r="O2100" i="1"/>
  <c r="T2100" i="1" s="1" a="1"/>
  <c r="T2100" i="1" s="1"/>
  <c r="AA2100" i="1" s="1"/>
  <c r="O2124" i="1"/>
  <c r="T2124" i="1" s="1" a="1"/>
  <c r="T2124" i="1" s="1"/>
  <c r="AA2124" i="1" s="1"/>
  <c r="O2156" i="1"/>
  <c r="T2156" i="1" s="1" a="1"/>
  <c r="T2156" i="1" s="1"/>
  <c r="AA2156" i="1" s="1"/>
  <c r="O2180" i="1"/>
  <c r="T2180" i="1" s="1" a="1"/>
  <c r="T2180" i="1" s="1"/>
  <c r="AA2180" i="1" s="1"/>
  <c r="O2204" i="1"/>
  <c r="T2204" i="1" s="1" a="1"/>
  <c r="T2204" i="1" s="1"/>
  <c r="AA2204" i="1" s="1"/>
  <c r="O2228" i="1"/>
  <c r="T2228" i="1" s="1" a="1"/>
  <c r="T2228" i="1" s="1"/>
  <c r="AA2228" i="1" s="1"/>
  <c r="O2252" i="1"/>
  <c r="T2252" i="1" s="1" a="1"/>
  <c r="T2252" i="1" s="1"/>
  <c r="AA2252" i="1" s="1"/>
  <c r="O2276" i="1"/>
  <c r="T2276" i="1" s="1" a="1"/>
  <c r="T2276" i="1" s="1"/>
  <c r="AA2276" i="1" s="1"/>
  <c r="O2308" i="1"/>
  <c r="T2308" i="1" s="1" a="1"/>
  <c r="T2308" i="1" s="1"/>
  <c r="AA2308" i="1" s="1"/>
  <c r="O2332" i="1"/>
  <c r="T2332" i="1" s="1" a="1"/>
  <c r="T2332" i="1" s="1"/>
  <c r="AA2332" i="1" s="1"/>
  <c r="O2356" i="1"/>
  <c r="T2356" i="1" s="1" a="1"/>
  <c r="T2356" i="1" s="1"/>
  <c r="AA2356" i="1" s="1"/>
  <c r="O2388" i="1"/>
  <c r="T2388" i="1" s="1" a="1"/>
  <c r="T2388" i="1" s="1"/>
  <c r="AA2388" i="1" s="1"/>
  <c r="O2412" i="1"/>
  <c r="T2412" i="1" s="1" a="1"/>
  <c r="T2412" i="1" s="1"/>
  <c r="AA2412" i="1" s="1"/>
  <c r="O2436" i="1"/>
  <c r="T2436" i="1" s="1" a="1"/>
  <c r="T2436" i="1" s="1"/>
  <c r="AA2436" i="1" s="1"/>
  <c r="O2460" i="1"/>
  <c r="T2460" i="1" s="1" a="1"/>
  <c r="T2460" i="1" s="1"/>
  <c r="AA2460" i="1" s="1"/>
  <c r="O2484" i="1"/>
  <c r="T2484" i="1" s="1" a="1"/>
  <c r="T2484" i="1" s="1"/>
  <c r="AA2484" i="1" s="1"/>
  <c r="O2508" i="1"/>
  <c r="T2508" i="1" s="1" a="1"/>
  <c r="T2508" i="1" s="1"/>
  <c r="AA2508" i="1" s="1"/>
  <c r="O2540" i="1"/>
  <c r="T2540" i="1" s="1" a="1"/>
  <c r="T2540" i="1" s="1"/>
  <c r="AA2540" i="1" s="1"/>
  <c r="O2548" i="1"/>
  <c r="T2548" i="1" s="1" a="1"/>
  <c r="T2548" i="1" s="1"/>
  <c r="AA2548" i="1" s="1"/>
  <c r="O2564" i="1"/>
  <c r="T2564" i="1" s="1" a="1"/>
  <c r="T2564" i="1" s="1"/>
  <c r="AA2564" i="1" s="1"/>
  <c r="O2580" i="1"/>
  <c r="T2580" i="1" s="1" a="1"/>
  <c r="T2580" i="1" s="1"/>
  <c r="AA2580" i="1" s="1"/>
  <c r="O2588" i="1"/>
  <c r="T2588" i="1" s="1" a="1"/>
  <c r="T2588" i="1" s="1"/>
  <c r="AA2588" i="1" s="1"/>
  <c r="O2604" i="1"/>
  <c r="T2604" i="1" s="1" a="1"/>
  <c r="T2604" i="1" s="1"/>
  <c r="AA2604" i="1" s="1"/>
  <c r="O2612" i="1"/>
  <c r="T2612" i="1" s="1" a="1"/>
  <c r="T2612" i="1" s="1"/>
  <c r="AA2612" i="1" s="1"/>
  <c r="O2628" i="1"/>
  <c r="T2628" i="1" s="1" a="1"/>
  <c r="T2628" i="1" s="1"/>
  <c r="AA2628" i="1" s="1"/>
  <c r="O2636" i="1"/>
  <c r="T2636" i="1" s="1" a="1"/>
  <c r="T2636" i="1" s="1"/>
  <c r="AA2636" i="1" s="1"/>
  <c r="O2652" i="1"/>
  <c r="T2652" i="1" s="1" a="1"/>
  <c r="T2652" i="1" s="1"/>
  <c r="AA2652" i="1" s="1"/>
  <c r="O2660" i="1"/>
  <c r="T2660" i="1" s="1" a="1"/>
  <c r="T2660" i="1" s="1"/>
  <c r="AA2660" i="1" s="1"/>
  <c r="O2684" i="1"/>
  <c r="T2684" i="1" s="1" a="1"/>
  <c r="T2684" i="1" s="1"/>
  <c r="AA2684" i="1" s="1"/>
  <c r="O2708" i="1"/>
  <c r="T2708" i="1" s="1" a="1"/>
  <c r="T2708" i="1" s="1"/>
  <c r="AA2708" i="1" s="1"/>
  <c r="O2732" i="1"/>
  <c r="T2732" i="1" s="1" a="1"/>
  <c r="T2732" i="1" s="1"/>
  <c r="AA2732" i="1" s="1"/>
  <c r="O2772" i="1"/>
  <c r="T2772" i="1" s="1" a="1"/>
  <c r="T2772" i="1" s="1"/>
  <c r="AA2772" i="1" s="1"/>
  <c r="O2796" i="1"/>
  <c r="T2796" i="1" s="1" a="1"/>
  <c r="T2796" i="1" s="1"/>
  <c r="AA2796" i="1" s="1"/>
  <c r="O2828" i="1"/>
  <c r="T2828" i="1" s="1" a="1"/>
  <c r="T2828" i="1" s="1"/>
  <c r="AA2828" i="1" s="1"/>
  <c r="O2860" i="1"/>
  <c r="T2860" i="1" s="1" a="1"/>
  <c r="T2860" i="1" s="1"/>
  <c r="AA2860" i="1" s="1"/>
  <c r="O13" i="1"/>
  <c r="T13" i="1" s="1" a="1"/>
  <c r="T13" i="1" s="1"/>
  <c r="AA13" i="1" s="1"/>
  <c r="O45" i="1"/>
  <c r="T45" i="1" s="1" a="1"/>
  <c r="T45" i="1" s="1"/>
  <c r="AA45" i="1" s="1"/>
  <c r="O69" i="1"/>
  <c r="T69" i="1" s="1" a="1"/>
  <c r="T69" i="1" s="1"/>
  <c r="AA69" i="1" s="1"/>
  <c r="O93" i="1"/>
  <c r="T93" i="1" s="1" a="1"/>
  <c r="T93" i="1" s="1"/>
  <c r="AA93" i="1" s="1"/>
  <c r="O117" i="1"/>
  <c r="T117" i="1" s="1" a="1"/>
  <c r="T117" i="1" s="1"/>
  <c r="AA117" i="1" s="1"/>
  <c r="O149" i="1"/>
  <c r="T149" i="1" s="1" a="1"/>
  <c r="T149" i="1" s="1"/>
  <c r="AA149" i="1" s="1"/>
  <c r="O165" i="1"/>
  <c r="T165" i="1" s="1" a="1"/>
  <c r="T165" i="1" s="1"/>
  <c r="AA165" i="1" s="1"/>
  <c r="O189" i="1"/>
  <c r="T189" i="1" s="1" a="1"/>
  <c r="T189" i="1" s="1"/>
  <c r="AA189" i="1" s="1"/>
  <c r="O205" i="1"/>
  <c r="T205" i="1" s="1" a="1"/>
  <c r="T205" i="1" s="1"/>
  <c r="AA205" i="1" s="1"/>
  <c r="O237" i="1"/>
  <c r="T237" i="1" s="1" a="1"/>
  <c r="T237" i="1" s="1"/>
  <c r="AA237" i="1" s="1"/>
  <c r="O269" i="1"/>
  <c r="T269" i="1" s="1" a="1"/>
  <c r="T269" i="1" s="1"/>
  <c r="AA269" i="1" s="1"/>
  <c r="O293" i="1"/>
  <c r="T293" i="1" s="1" a="1"/>
  <c r="T293" i="1" s="1"/>
  <c r="AA293" i="1" s="1"/>
  <c r="O317" i="1"/>
  <c r="T317" i="1" s="1" a="1"/>
  <c r="T317" i="1" s="1"/>
  <c r="AA317" i="1" s="1"/>
  <c r="O325" i="1"/>
  <c r="T325" i="1" s="1" a="1"/>
  <c r="T325" i="1" s="1"/>
  <c r="AA325" i="1" s="1"/>
  <c r="O349" i="1"/>
  <c r="T349" i="1" s="1" a="1"/>
  <c r="T349" i="1" s="1"/>
  <c r="AA349" i="1" s="1"/>
  <c r="O357" i="1"/>
  <c r="T357" i="1" s="1" a="1"/>
  <c r="T357" i="1" s="1"/>
  <c r="AA357" i="1" s="1"/>
  <c r="O381" i="1"/>
  <c r="T381" i="1" s="1" a="1"/>
  <c r="T381" i="1" s="1"/>
  <c r="AA381" i="1" s="1"/>
  <c r="O397" i="1"/>
  <c r="T397" i="1" s="1" a="1"/>
  <c r="T397" i="1" s="1"/>
  <c r="AA397" i="1" s="1"/>
  <c r="O421" i="1"/>
  <c r="T421" i="1" s="1" a="1"/>
  <c r="T421" i="1" s="1"/>
  <c r="AA421" i="1" s="1"/>
  <c r="O445" i="1"/>
  <c r="T445" i="1" s="1" a="1"/>
  <c r="T445" i="1" s="1"/>
  <c r="AA445" i="1" s="1"/>
  <c r="O469" i="1"/>
  <c r="T469" i="1" s="1" a="1"/>
  <c r="T469" i="1" s="1"/>
  <c r="AA469" i="1" s="1"/>
  <c r="O485" i="1"/>
  <c r="T485" i="1" s="1" a="1"/>
  <c r="T485" i="1" s="1"/>
  <c r="AA485" i="1" s="1"/>
  <c r="O509" i="1"/>
  <c r="T509" i="1" s="1" a="1"/>
  <c r="T509" i="1" s="1"/>
  <c r="AA509" i="1" s="1"/>
  <c r="O525" i="1"/>
  <c r="T525" i="1" s="1" a="1"/>
  <c r="T525" i="1" s="1"/>
  <c r="AA525" i="1" s="1"/>
  <c r="O557" i="1"/>
  <c r="T557" i="1" s="1" a="1"/>
  <c r="T557" i="1" s="1"/>
  <c r="AA557" i="1" s="1"/>
  <c r="O581" i="1"/>
  <c r="T581" i="1" s="1" a="1"/>
  <c r="T581" i="1" s="1"/>
  <c r="AA581" i="1" s="1"/>
  <c r="O605" i="1"/>
  <c r="T605" i="1" s="1" a="1"/>
  <c r="T605" i="1" s="1"/>
  <c r="AA605" i="1" s="1"/>
  <c r="O621" i="1"/>
  <c r="T621" i="1" s="1" a="1"/>
  <c r="T621" i="1" s="1"/>
  <c r="AA621" i="1" s="1"/>
  <c r="O653" i="1"/>
  <c r="T653" i="1" s="1" a="1"/>
  <c r="T653" i="1" s="1"/>
  <c r="AA653" i="1" s="1"/>
  <c r="O693" i="1"/>
  <c r="T693" i="1" s="1" a="1"/>
  <c r="T693" i="1" s="1"/>
  <c r="AA693" i="1" s="1"/>
  <c r="O733" i="1"/>
  <c r="T733" i="1" s="1" a="1"/>
  <c r="T733" i="1" s="1"/>
  <c r="AA733" i="1" s="1"/>
  <c r="O749" i="1"/>
  <c r="T749" i="1" s="1" a="1"/>
  <c r="T749" i="1" s="1"/>
  <c r="AA749" i="1" s="1"/>
  <c r="O773" i="1"/>
  <c r="T773" i="1" s="1" a="1"/>
  <c r="T773" i="1" s="1"/>
  <c r="AA773" i="1" s="1"/>
  <c r="O797" i="1"/>
  <c r="T797" i="1" s="1" a="1"/>
  <c r="T797" i="1" s="1"/>
  <c r="AA797" i="1" s="1"/>
  <c r="O821" i="1"/>
  <c r="T821" i="1" s="1" a="1"/>
  <c r="T821" i="1" s="1"/>
  <c r="AA821" i="1" s="1"/>
  <c r="O837" i="1"/>
  <c r="T837" i="1" s="1" a="1"/>
  <c r="T837" i="1" s="1"/>
  <c r="AA837" i="1" s="1"/>
  <c r="O861" i="1"/>
  <c r="T861" i="1" s="1" a="1"/>
  <c r="T861" i="1" s="1"/>
  <c r="AA861" i="1" s="1"/>
  <c r="O885" i="1"/>
  <c r="T885" i="1" s="1" a="1"/>
  <c r="T885" i="1" s="1"/>
  <c r="AA885" i="1" s="1"/>
  <c r="O909" i="1"/>
  <c r="T909" i="1" s="1" a="1"/>
  <c r="T909" i="1" s="1"/>
  <c r="AA909" i="1" s="1"/>
  <c r="O933" i="1"/>
  <c r="T933" i="1" s="1" a="1"/>
  <c r="T933" i="1" s="1"/>
  <c r="AA933" i="1" s="1"/>
  <c r="O941" i="1"/>
  <c r="T941" i="1" s="1" a="1"/>
  <c r="T941" i="1" s="1"/>
  <c r="AA941" i="1" s="1"/>
  <c r="O973" i="1"/>
  <c r="T973" i="1" s="1" a="1"/>
  <c r="T973" i="1" s="1"/>
  <c r="AA973" i="1" s="1"/>
  <c r="O1013" i="1"/>
  <c r="T1013" i="1" s="1" a="1"/>
  <c r="T1013" i="1" s="1"/>
  <c r="AA1013" i="1" s="1"/>
  <c r="O1037" i="1"/>
  <c r="T1037" i="1" s="1" a="1"/>
  <c r="T1037" i="1" s="1"/>
  <c r="AA1037" i="1" s="1"/>
  <c r="O1061" i="1"/>
  <c r="T1061" i="1" s="1" a="1"/>
  <c r="T1061" i="1" s="1"/>
  <c r="AA1061" i="1" s="1"/>
  <c r="O1085" i="1"/>
  <c r="T1085" i="1" s="1" a="1"/>
  <c r="T1085" i="1" s="1"/>
  <c r="AA1085" i="1" s="1"/>
  <c r="O1109" i="1"/>
  <c r="T1109" i="1" s="1" a="1"/>
  <c r="T1109" i="1" s="1"/>
  <c r="AA1109" i="1" s="1"/>
  <c r="O1149" i="1"/>
  <c r="T1149" i="1" s="1" a="1"/>
  <c r="T1149" i="1" s="1"/>
  <c r="AA1149" i="1" s="1"/>
  <c r="O1165" i="1"/>
  <c r="T1165" i="1" s="1" a="1"/>
  <c r="T1165" i="1" s="1"/>
  <c r="AA1165" i="1" s="1"/>
  <c r="O1189" i="1"/>
  <c r="T1189" i="1" s="1" a="1"/>
  <c r="T1189" i="1" s="1"/>
  <c r="AA1189" i="1" s="1"/>
  <c r="O1213" i="1"/>
  <c r="T1213" i="1" s="1" a="1"/>
  <c r="T1213" i="1" s="1"/>
  <c r="AA1213" i="1" s="1"/>
  <c r="O1229" i="1"/>
  <c r="T1229" i="1" s="1" a="1"/>
  <c r="T1229" i="1" s="1"/>
  <c r="AA1229" i="1" s="1"/>
  <c r="O1253" i="1"/>
  <c r="T1253" i="1" s="1" a="1"/>
  <c r="T1253" i="1" s="1"/>
  <c r="AA1253" i="1" s="1"/>
  <c r="O1277" i="1"/>
  <c r="T1277" i="1" s="1" a="1"/>
  <c r="T1277" i="1" s="1"/>
  <c r="AA1277" i="1" s="1"/>
  <c r="O1293" i="1"/>
  <c r="T1293" i="1" s="1" a="1"/>
  <c r="T1293" i="1" s="1"/>
  <c r="AA1293" i="1" s="1"/>
  <c r="O1341" i="1"/>
  <c r="T1341" i="1" s="1" a="1"/>
  <c r="T1341" i="1" s="1"/>
  <c r="AA1341" i="1" s="1"/>
  <c r="O1357" i="1"/>
  <c r="T1357" i="1" s="1" a="1"/>
  <c r="T1357" i="1" s="1"/>
  <c r="AA1357" i="1" s="1"/>
  <c r="O1365" i="1"/>
  <c r="T1365" i="1" s="1" a="1"/>
  <c r="T1365" i="1" s="1"/>
  <c r="AA1365" i="1" s="1"/>
  <c r="O1389" i="1"/>
  <c r="T1389" i="1" s="1" a="1"/>
  <c r="T1389" i="1" s="1"/>
  <c r="AA1389" i="1" s="1"/>
  <c r="O1413" i="1"/>
  <c r="T1413" i="1" s="1" a="1"/>
  <c r="T1413" i="1" s="1"/>
  <c r="AA1413" i="1" s="1"/>
  <c r="O1461" i="1"/>
  <c r="T1461" i="1" s="1" a="1"/>
  <c r="T1461" i="1" s="1"/>
  <c r="AA1461" i="1" s="1"/>
  <c r="O1485" i="1"/>
  <c r="T1485" i="1" s="1" a="1"/>
  <c r="T1485" i="1" s="1"/>
  <c r="AA1485" i="1" s="1"/>
  <c r="O1533" i="1"/>
  <c r="T1533" i="1" s="1" a="1"/>
  <c r="T1533" i="1" s="1"/>
  <c r="AA1533" i="1" s="1"/>
  <c r="O1557" i="1"/>
  <c r="T1557" i="1" s="1" a="1"/>
  <c r="T1557" i="1" s="1"/>
  <c r="AA1557" i="1" s="1"/>
  <c r="O1581" i="1"/>
  <c r="T1581" i="1" s="1" a="1"/>
  <c r="T1581" i="1" s="1"/>
  <c r="AA1581" i="1" s="1"/>
  <c r="O1605" i="1"/>
  <c r="T1605" i="1" s="1" a="1"/>
  <c r="T1605" i="1" s="1"/>
  <c r="AA1605" i="1" s="1"/>
  <c r="O1629" i="1"/>
  <c r="T1629" i="1" s="1" a="1"/>
  <c r="T1629" i="1" s="1"/>
  <c r="AA1629" i="1" s="1"/>
  <c r="O1645" i="1"/>
  <c r="T1645" i="1" s="1" a="1"/>
  <c r="T1645" i="1" s="1"/>
  <c r="AA1645" i="1" s="1"/>
  <c r="O1669" i="1"/>
  <c r="T1669" i="1" s="1" a="1"/>
  <c r="T1669" i="1" s="1"/>
  <c r="AA1669" i="1" s="1"/>
  <c r="O1693" i="1"/>
  <c r="T1693" i="1" s="1" a="1"/>
  <c r="T1693" i="1" s="1"/>
  <c r="AA1693" i="1" s="1"/>
  <c r="O1717" i="1"/>
  <c r="T1717" i="1" s="1" a="1"/>
  <c r="T1717" i="1" s="1"/>
  <c r="AA1717" i="1" s="1"/>
  <c r="O1741" i="1"/>
  <c r="T1741" i="1" s="1" a="1"/>
  <c r="T1741" i="1" s="1"/>
  <c r="AA1741" i="1" s="1"/>
  <c r="O1765" i="1"/>
  <c r="T1765" i="1" s="1" a="1"/>
  <c r="T1765" i="1" s="1"/>
  <c r="AA1765" i="1" s="1"/>
  <c r="O1789" i="1"/>
  <c r="T1789" i="1" s="1" a="1"/>
  <c r="T1789" i="1" s="1"/>
  <c r="AA1789" i="1" s="1"/>
  <c r="O1797" i="1"/>
  <c r="T1797" i="1" s="1" a="1"/>
  <c r="T1797" i="1" s="1"/>
  <c r="AA1797" i="1" s="1"/>
  <c r="O1821" i="1"/>
  <c r="T1821" i="1" s="1" a="1"/>
  <c r="T1821" i="1" s="1"/>
  <c r="AA1821" i="1" s="1"/>
  <c r="O1845" i="1"/>
  <c r="T1845" i="1" s="1" a="1"/>
  <c r="T1845" i="1" s="1"/>
  <c r="AA1845" i="1" s="1"/>
  <c r="O1869" i="1"/>
  <c r="T1869" i="1" s="1" a="1"/>
  <c r="T1869" i="1" s="1"/>
  <c r="AA1869" i="1" s="1"/>
  <c r="O1901" i="1"/>
  <c r="T1901" i="1" s="1" a="1"/>
  <c r="T1901" i="1" s="1"/>
  <c r="AA1901" i="1" s="1"/>
  <c r="O1941" i="1"/>
  <c r="T1941" i="1" s="1" a="1"/>
  <c r="T1941" i="1" s="1"/>
  <c r="AA1941" i="1" s="1"/>
  <c r="O1965" i="1"/>
  <c r="T1965" i="1" s="1" a="1"/>
  <c r="T1965" i="1" s="1"/>
  <c r="AA1965" i="1" s="1"/>
  <c r="O1989" i="1"/>
  <c r="T1989" i="1" s="1" a="1"/>
  <c r="T1989" i="1" s="1"/>
  <c r="AA1989" i="1" s="1"/>
  <c r="O2021" i="1"/>
  <c r="T2021" i="1" s="1" a="1"/>
  <c r="T2021" i="1" s="1"/>
  <c r="AA2021" i="1" s="1"/>
  <c r="O2045" i="1"/>
  <c r="T2045" i="1" s="1" a="1"/>
  <c r="T2045" i="1" s="1"/>
  <c r="AA2045" i="1" s="1"/>
  <c r="O2061" i="1"/>
  <c r="T2061" i="1" s="1" a="1"/>
  <c r="T2061" i="1" s="1"/>
  <c r="AA2061" i="1" s="1"/>
  <c r="O2085" i="1"/>
  <c r="T2085" i="1" s="1" a="1"/>
  <c r="T2085" i="1" s="1"/>
  <c r="AA2085" i="1" s="1"/>
  <c r="O2109" i="1"/>
  <c r="T2109" i="1" s="1" a="1"/>
  <c r="T2109" i="1" s="1"/>
  <c r="AA2109" i="1" s="1"/>
  <c r="O2133" i="1"/>
  <c r="T2133" i="1" s="1" a="1"/>
  <c r="T2133" i="1" s="1"/>
  <c r="AA2133" i="1" s="1"/>
  <c r="O2141" i="1"/>
  <c r="T2141" i="1" s="1" a="1"/>
  <c r="T2141" i="1" s="1"/>
  <c r="AA2141" i="1" s="1"/>
  <c r="O2165" i="1"/>
  <c r="T2165" i="1" s="1" a="1"/>
  <c r="T2165" i="1" s="1"/>
  <c r="AA2165" i="1" s="1"/>
  <c r="O2189" i="1"/>
  <c r="T2189" i="1" s="1" a="1"/>
  <c r="T2189" i="1" s="1"/>
  <c r="AA2189" i="1" s="1"/>
  <c r="O2213" i="1"/>
  <c r="T2213" i="1" s="1" a="1"/>
  <c r="T2213" i="1" s="1"/>
  <c r="AA2213" i="1" s="1"/>
  <c r="O2237" i="1"/>
  <c r="T2237" i="1" s="1" a="1"/>
  <c r="T2237" i="1" s="1"/>
  <c r="AA2237" i="1" s="1"/>
  <c r="O2261" i="1"/>
  <c r="T2261" i="1" s="1" a="1"/>
  <c r="T2261" i="1" s="1"/>
  <c r="AA2261" i="1" s="1"/>
  <c r="O2285" i="1"/>
  <c r="T2285" i="1" s="1" a="1"/>
  <c r="T2285" i="1" s="1"/>
  <c r="AA2285" i="1" s="1"/>
  <c r="O2317" i="1"/>
  <c r="T2317" i="1" s="1" a="1"/>
  <c r="T2317" i="1" s="1"/>
  <c r="AA2317" i="1" s="1"/>
  <c r="O2341" i="1"/>
  <c r="T2341" i="1" s="1" a="1"/>
  <c r="T2341" i="1" s="1"/>
  <c r="AA2341" i="1" s="1"/>
  <c r="O2365" i="1"/>
  <c r="T2365" i="1" s="1" a="1"/>
  <c r="T2365" i="1" s="1"/>
  <c r="AA2365" i="1" s="1"/>
  <c r="O2373" i="1"/>
  <c r="T2373" i="1" s="1" a="1"/>
  <c r="T2373" i="1" s="1"/>
  <c r="AA2373" i="1" s="1"/>
  <c r="O2421" i="1"/>
  <c r="T2421" i="1" s="1" a="1"/>
  <c r="T2421" i="1" s="1"/>
  <c r="AA2421" i="1" s="1"/>
  <c r="O2445" i="1"/>
  <c r="T2445" i="1" s="1" a="1"/>
  <c r="T2445" i="1" s="1"/>
  <c r="AA2445" i="1" s="1"/>
  <c r="O2469" i="1"/>
  <c r="T2469" i="1" s="1" a="1"/>
  <c r="T2469" i="1" s="1"/>
  <c r="AA2469" i="1" s="1"/>
  <c r="O2493" i="1"/>
  <c r="T2493" i="1" s="1" a="1"/>
  <c r="T2493" i="1" s="1"/>
  <c r="AA2493" i="1" s="1"/>
  <c r="O2517" i="1"/>
  <c r="T2517" i="1" s="1" a="1"/>
  <c r="T2517" i="1" s="1"/>
  <c r="AA2517" i="1" s="1"/>
  <c r="O2549" i="1"/>
  <c r="T2549" i="1" s="1" a="1"/>
  <c r="T2549" i="1" s="1"/>
  <c r="AA2549" i="1" s="1"/>
  <c r="O2557" i="1"/>
  <c r="T2557" i="1" s="1" a="1"/>
  <c r="T2557" i="1" s="1"/>
  <c r="AA2557" i="1" s="1"/>
  <c r="O2565" i="1"/>
  <c r="T2565" i="1" s="1" a="1"/>
  <c r="T2565" i="1" s="1"/>
  <c r="AA2565" i="1" s="1"/>
  <c r="O2573" i="1"/>
  <c r="T2573" i="1" s="1" a="1"/>
  <c r="T2573" i="1" s="1"/>
  <c r="AA2573" i="1" s="1"/>
  <c r="O2589" i="1"/>
  <c r="T2589" i="1" s="1" a="1"/>
  <c r="T2589" i="1" s="1"/>
  <c r="AA2589" i="1" s="1"/>
  <c r="O2597" i="1"/>
  <c r="T2597" i="1" s="1" a="1"/>
  <c r="T2597" i="1" s="1"/>
  <c r="AA2597" i="1" s="1"/>
  <c r="O2613" i="1"/>
  <c r="T2613" i="1" s="1" a="1"/>
  <c r="T2613" i="1" s="1"/>
  <c r="AA2613" i="1" s="1"/>
  <c r="O2621" i="1"/>
  <c r="T2621" i="1" s="1" a="1"/>
  <c r="T2621" i="1" s="1"/>
  <c r="AA2621" i="1" s="1"/>
  <c r="O2637" i="1"/>
  <c r="T2637" i="1" s="1" a="1"/>
  <c r="T2637" i="1" s="1"/>
  <c r="AA2637" i="1" s="1"/>
  <c r="O2645" i="1"/>
  <c r="T2645" i="1" s="1" a="1"/>
  <c r="T2645" i="1" s="1"/>
  <c r="AA2645" i="1" s="1"/>
  <c r="O2669" i="1"/>
  <c r="T2669" i="1" s="1" a="1"/>
  <c r="T2669" i="1" s="1"/>
  <c r="AA2669" i="1" s="1"/>
  <c r="O2693" i="1"/>
  <c r="T2693" i="1" s="1" a="1"/>
  <c r="T2693" i="1" s="1"/>
  <c r="AA2693" i="1" s="1"/>
  <c r="O2717" i="1"/>
  <c r="T2717" i="1" s="1" a="1"/>
  <c r="T2717" i="1" s="1"/>
  <c r="AA2717" i="1" s="1"/>
  <c r="O2741" i="1"/>
  <c r="T2741" i="1" s="1" a="1"/>
  <c r="T2741" i="1" s="1"/>
  <c r="AA2741" i="1" s="1"/>
  <c r="O2757" i="1"/>
  <c r="T2757" i="1" s="1" a="1"/>
  <c r="T2757" i="1" s="1"/>
  <c r="AA2757" i="1" s="1"/>
  <c r="O2781" i="1"/>
  <c r="T2781" i="1" s="1" a="1"/>
  <c r="T2781" i="1" s="1"/>
  <c r="AA2781" i="1" s="1"/>
  <c r="O2805" i="1"/>
  <c r="T2805" i="1" s="1" a="1"/>
  <c r="T2805" i="1" s="1"/>
  <c r="AA2805" i="1" s="1"/>
  <c r="O2837" i="1"/>
  <c r="T2837" i="1" s="1" a="1"/>
  <c r="T2837" i="1" s="1"/>
  <c r="AA2837" i="1" s="1"/>
  <c r="O2869" i="1"/>
  <c r="T2869" i="1" s="1" a="1"/>
  <c r="T2869" i="1" s="1"/>
  <c r="AA2869" i="1" s="1"/>
  <c r="O2574" i="1"/>
  <c r="T2574" i="1" s="1" a="1"/>
  <c r="T2574" i="1" s="1"/>
  <c r="AA2574" i="1" s="1"/>
  <c r="O2582" i="1"/>
  <c r="T2582" i="1" s="1" a="1"/>
  <c r="T2582" i="1" s="1"/>
  <c r="AA2582" i="1" s="1"/>
  <c r="O2662" i="1"/>
  <c r="T2662" i="1" s="1" a="1"/>
  <c r="T2662" i="1" s="1"/>
  <c r="AA2662" i="1" s="1"/>
  <c r="O2678" i="1"/>
  <c r="T2678" i="1" s="1" a="1"/>
  <c r="T2678" i="1" s="1"/>
  <c r="AA2678" i="1" s="1"/>
  <c r="O2702" i="1"/>
  <c r="T2702" i="1" s="1" a="1"/>
  <c r="T2702" i="1" s="1"/>
  <c r="AA2702" i="1" s="1"/>
  <c r="O7" i="1"/>
  <c r="T7" i="1" s="1" a="1"/>
  <c r="T7" i="1" s="1"/>
  <c r="AA7" i="1" s="1"/>
  <c r="O31" i="1"/>
  <c r="T31" i="1" s="1" a="1"/>
  <c r="T31" i="1" s="1"/>
  <c r="AA31" i="1" s="1"/>
  <c r="O39" i="1"/>
  <c r="T39" i="1" s="1" a="1"/>
  <c r="T39" i="1" s="1"/>
  <c r="AA39" i="1" s="1"/>
  <c r="O63" i="1"/>
  <c r="T63" i="1" s="1" a="1"/>
  <c r="T63" i="1" s="1"/>
  <c r="AA63" i="1" s="1"/>
  <c r="O87" i="1"/>
  <c r="T87" i="1" s="1" a="1"/>
  <c r="T87" i="1" s="1"/>
  <c r="AA87" i="1" s="1"/>
  <c r="O111" i="1"/>
  <c r="T111" i="1" s="1" a="1"/>
  <c r="T111" i="1" s="1"/>
  <c r="AA111" i="1" s="1"/>
  <c r="O143" i="1"/>
  <c r="T143" i="1" s="1" a="1"/>
  <c r="T143" i="1" s="1"/>
  <c r="AA143" i="1" s="1"/>
  <c r="O183" i="1"/>
  <c r="T183" i="1" s="1" a="1"/>
  <c r="T183" i="1" s="1"/>
  <c r="AA183" i="1" s="1"/>
  <c r="O199" i="1"/>
  <c r="T199" i="1" s="1" a="1"/>
  <c r="T199" i="1" s="1"/>
  <c r="AA199" i="1" s="1"/>
  <c r="O223" i="1"/>
  <c r="T223" i="1" s="1" a="1"/>
  <c r="T223" i="1" s="1"/>
  <c r="AA223" i="1" s="1"/>
  <c r="O231" i="1"/>
  <c r="T231" i="1" s="1" a="1"/>
  <c r="T231" i="1" s="1"/>
  <c r="AA231" i="1" s="1"/>
  <c r="O263" i="1"/>
  <c r="T263" i="1" s="1" a="1"/>
  <c r="T263" i="1" s="1"/>
  <c r="AA263" i="1" s="1"/>
  <c r="O287" i="1"/>
  <c r="T287" i="1" s="1" a="1"/>
  <c r="T287" i="1" s="1"/>
  <c r="AA287" i="1" s="1"/>
  <c r="O311" i="1"/>
  <c r="T311" i="1" s="1" a="1"/>
  <c r="T311" i="1" s="1"/>
  <c r="AA311" i="1" s="1"/>
  <c r="O343" i="1"/>
  <c r="T343" i="1" s="1" a="1"/>
  <c r="T343" i="1" s="1"/>
  <c r="AA343" i="1" s="1"/>
  <c r="O375" i="1"/>
  <c r="T375" i="1" s="1" a="1"/>
  <c r="T375" i="1" s="1"/>
  <c r="AA375" i="1" s="1"/>
  <c r="O391" i="1"/>
  <c r="T391" i="1" s="1" a="1"/>
  <c r="T391" i="1" s="1"/>
  <c r="AA391" i="1" s="1"/>
  <c r="O415" i="1"/>
  <c r="T415" i="1" s="1" a="1"/>
  <c r="T415" i="1" s="1"/>
  <c r="AA415" i="1" s="1"/>
  <c r="O439" i="1"/>
  <c r="T439" i="1" s="1" a="1"/>
  <c r="T439" i="1" s="1"/>
  <c r="AA439" i="1" s="1"/>
  <c r="O463" i="1"/>
  <c r="T463" i="1" s="1" a="1"/>
  <c r="T463" i="1" s="1"/>
  <c r="AA463" i="1" s="1"/>
  <c r="O503" i="1"/>
  <c r="T503" i="1" s="1" a="1"/>
  <c r="T503" i="1" s="1"/>
  <c r="AA503" i="1" s="1"/>
  <c r="O519" i="1"/>
  <c r="T519" i="1" s="1" a="1"/>
  <c r="T519" i="1" s="1"/>
  <c r="AA519" i="1" s="1"/>
  <c r="O527" i="1"/>
  <c r="T527" i="1" s="1" a="1"/>
  <c r="T527" i="1" s="1"/>
  <c r="AA527" i="1" s="1"/>
  <c r="O543" i="1"/>
  <c r="T543" i="1" s="1" a="1"/>
  <c r="T543" i="1" s="1"/>
  <c r="AA543" i="1" s="1"/>
  <c r="O551" i="1"/>
  <c r="T551" i="1" s="1" a="1"/>
  <c r="T551" i="1" s="1"/>
  <c r="AA551" i="1" s="1"/>
  <c r="O575" i="1"/>
  <c r="T575" i="1" s="1" a="1"/>
  <c r="T575" i="1" s="1"/>
  <c r="AA575" i="1" s="1"/>
  <c r="O599" i="1"/>
  <c r="T599" i="1" s="1" a="1"/>
  <c r="T599" i="1" s="1"/>
  <c r="AA599" i="1" s="1"/>
  <c r="O615" i="1"/>
  <c r="T615" i="1" s="1" a="1"/>
  <c r="T615" i="1" s="1"/>
  <c r="AA615" i="1" s="1"/>
  <c r="O639" i="1"/>
  <c r="T639" i="1" s="1" a="1"/>
  <c r="T639" i="1" s="1"/>
  <c r="AA639" i="1" s="1"/>
  <c r="O647" i="1"/>
  <c r="T647" i="1" s="1" a="1"/>
  <c r="T647" i="1" s="1"/>
  <c r="AA647" i="1" s="1"/>
  <c r="O655" i="1"/>
  <c r="T655" i="1" s="1" a="1"/>
  <c r="T655" i="1" s="1"/>
  <c r="AA655" i="1" s="1"/>
  <c r="O671" i="1"/>
  <c r="T671" i="1" s="1" a="1"/>
  <c r="T671" i="1" s="1"/>
  <c r="AA671" i="1" s="1"/>
  <c r="O687" i="1"/>
  <c r="T687" i="1" s="1" a="1"/>
  <c r="T687" i="1" s="1"/>
  <c r="AA687" i="1" s="1"/>
  <c r="O727" i="1"/>
  <c r="T727" i="1" s="1" a="1"/>
  <c r="T727" i="1" s="1"/>
  <c r="AA727" i="1" s="1"/>
  <c r="O735" i="1"/>
  <c r="T735" i="1" s="1" a="1"/>
  <c r="T735" i="1" s="1"/>
  <c r="AA735" i="1" s="1"/>
  <c r="O743" i="1"/>
  <c r="T743" i="1" s="1" a="1"/>
  <c r="T743" i="1" s="1"/>
  <c r="AA743" i="1" s="1"/>
  <c r="O751" i="1"/>
  <c r="T751" i="1" s="1" a="1"/>
  <c r="T751" i="1" s="1"/>
  <c r="AA751" i="1" s="1"/>
  <c r="O767" i="1"/>
  <c r="T767" i="1" s="1" a="1"/>
  <c r="T767" i="1" s="1"/>
  <c r="AA767" i="1" s="1"/>
  <c r="O775" i="1"/>
  <c r="T775" i="1" s="1" a="1"/>
  <c r="T775" i="1" s="1"/>
  <c r="AA775" i="1" s="1"/>
  <c r="O791" i="1"/>
  <c r="T791" i="1" s="1" a="1"/>
  <c r="T791" i="1" s="1"/>
  <c r="AA791" i="1" s="1"/>
  <c r="O799" i="1"/>
  <c r="T799" i="1" s="1" a="1"/>
  <c r="T799" i="1" s="1"/>
  <c r="AA799" i="1" s="1"/>
  <c r="O807" i="1"/>
  <c r="T807" i="1" s="1" a="1"/>
  <c r="T807" i="1" s="1"/>
  <c r="AA807" i="1" s="1"/>
  <c r="O815" i="1"/>
  <c r="T815" i="1" s="1" a="1"/>
  <c r="T815" i="1" s="1"/>
  <c r="AA815" i="1" s="1"/>
  <c r="O823" i="1"/>
  <c r="T823" i="1" s="1" a="1"/>
  <c r="T823" i="1" s="1"/>
  <c r="AA823" i="1" s="1"/>
  <c r="O839" i="1"/>
  <c r="T839" i="1" s="1" a="1"/>
  <c r="T839" i="1" s="1"/>
  <c r="AA839" i="1" s="1"/>
  <c r="O855" i="1"/>
  <c r="T855" i="1" s="1" a="1"/>
  <c r="T855" i="1" s="1"/>
  <c r="AA855" i="1" s="1"/>
  <c r="O863" i="1"/>
  <c r="T863" i="1" s="1" a="1"/>
  <c r="T863" i="1" s="1"/>
  <c r="AA863" i="1" s="1"/>
  <c r="O879" i="1"/>
  <c r="T879" i="1" s="1" a="1"/>
  <c r="T879" i="1" s="1"/>
  <c r="AA879" i="1" s="1"/>
  <c r="O887" i="1"/>
  <c r="T887" i="1" s="1" a="1"/>
  <c r="T887" i="1" s="1"/>
  <c r="AA887" i="1" s="1"/>
  <c r="O903" i="1"/>
  <c r="T903" i="1" s="1" a="1"/>
  <c r="T903" i="1" s="1"/>
  <c r="AA903" i="1" s="1"/>
  <c r="O911" i="1"/>
  <c r="T911" i="1" s="1" a="1"/>
  <c r="T911" i="1" s="1"/>
  <c r="AA911" i="1" s="1"/>
  <c r="O927" i="1"/>
  <c r="T927" i="1" s="1" a="1"/>
  <c r="T927" i="1" s="1"/>
  <c r="AA927" i="1" s="1"/>
  <c r="O935" i="1"/>
  <c r="T935" i="1" s="1" a="1"/>
  <c r="T935" i="1" s="1"/>
  <c r="AA935" i="1" s="1"/>
  <c r="O943" i="1"/>
  <c r="T943" i="1" s="1" a="1"/>
  <c r="T943" i="1" s="1"/>
  <c r="AA943" i="1" s="1"/>
  <c r="O959" i="1"/>
  <c r="T959" i="1" s="1" a="1"/>
  <c r="T959" i="1" s="1"/>
  <c r="AA959" i="1" s="1"/>
  <c r="O967" i="1"/>
  <c r="T967" i="1" s="1" a="1"/>
  <c r="T967" i="1" s="1"/>
  <c r="AA967" i="1" s="1"/>
  <c r="O975" i="1"/>
  <c r="T975" i="1" s="1" a="1"/>
  <c r="T975" i="1" s="1"/>
  <c r="AA975" i="1" s="1"/>
  <c r="O991" i="1"/>
  <c r="T991" i="1" s="1" a="1"/>
  <c r="T991" i="1" s="1"/>
  <c r="AA991" i="1" s="1"/>
  <c r="O1007" i="1"/>
  <c r="T1007" i="1" s="1" a="1"/>
  <c r="T1007" i="1" s="1"/>
  <c r="AA1007" i="1" s="1"/>
  <c r="O1015" i="1"/>
  <c r="T1015" i="1" s="1" a="1"/>
  <c r="T1015" i="1" s="1"/>
  <c r="AA1015" i="1" s="1"/>
  <c r="O1031" i="1"/>
  <c r="T1031" i="1" s="1" a="1"/>
  <c r="T1031" i="1" s="1"/>
  <c r="AA1031" i="1" s="1"/>
  <c r="O1039" i="1"/>
  <c r="T1039" i="1" s="1" a="1"/>
  <c r="T1039" i="1" s="1"/>
  <c r="AA1039" i="1" s="1"/>
  <c r="O1055" i="1"/>
  <c r="T1055" i="1" s="1" a="1"/>
  <c r="T1055" i="1" s="1"/>
  <c r="AA1055" i="1" s="1"/>
  <c r="O1063" i="1"/>
  <c r="T1063" i="1" s="1" a="1"/>
  <c r="T1063" i="1" s="1"/>
  <c r="AA1063" i="1" s="1"/>
  <c r="O1079" i="1"/>
  <c r="T1079" i="1" s="1" a="1"/>
  <c r="T1079" i="1" s="1"/>
  <c r="AA1079" i="1" s="1"/>
  <c r="O1087" i="1"/>
  <c r="T1087" i="1" s="1" a="1"/>
  <c r="T1087" i="1" s="1"/>
  <c r="AA1087" i="1" s="1"/>
  <c r="O1103" i="1"/>
  <c r="T1103" i="1" s="1" a="1"/>
  <c r="T1103" i="1" s="1"/>
  <c r="AA1103" i="1" s="1"/>
  <c r="O1111" i="1"/>
  <c r="T1111" i="1" s="1" a="1"/>
  <c r="T1111" i="1" s="1"/>
  <c r="AA1111" i="1" s="1"/>
  <c r="O1143" i="1"/>
  <c r="T1143" i="1" s="1" a="1"/>
  <c r="T1143" i="1" s="1"/>
  <c r="AA1143" i="1" s="1"/>
  <c r="O1151" i="1"/>
  <c r="T1151" i="1" s="1" a="1"/>
  <c r="T1151" i="1" s="1"/>
  <c r="AA1151" i="1" s="1"/>
  <c r="O1159" i="1"/>
  <c r="T1159" i="1" s="1" a="1"/>
  <c r="T1159" i="1" s="1"/>
  <c r="AA1159" i="1" s="1"/>
  <c r="O1167" i="1"/>
  <c r="T1167" i="1" s="1" a="1"/>
  <c r="T1167" i="1" s="1"/>
  <c r="AA1167" i="1" s="1"/>
  <c r="O1183" i="1"/>
  <c r="T1183" i="1" s="1" a="1"/>
  <c r="T1183" i="1" s="1"/>
  <c r="AA1183" i="1" s="1"/>
  <c r="O1191" i="1"/>
  <c r="T1191" i="1" s="1" a="1"/>
  <c r="T1191" i="1" s="1"/>
  <c r="AA1191" i="1" s="1"/>
  <c r="O1207" i="1"/>
  <c r="T1207" i="1" s="1" a="1"/>
  <c r="T1207" i="1" s="1"/>
  <c r="AA1207" i="1" s="1"/>
  <c r="O1215" i="1"/>
  <c r="T1215" i="1" s="1" a="1"/>
  <c r="T1215" i="1" s="1"/>
  <c r="AA1215" i="1" s="1"/>
  <c r="O1223" i="1"/>
  <c r="T1223" i="1" s="1" a="1"/>
  <c r="T1223" i="1" s="1"/>
  <c r="AA1223" i="1" s="1"/>
  <c r="O1231" i="1"/>
  <c r="T1231" i="1" s="1" a="1"/>
  <c r="T1231" i="1" s="1"/>
  <c r="AA1231" i="1" s="1"/>
  <c r="O1247" i="1"/>
  <c r="T1247" i="1" s="1" a="1"/>
  <c r="T1247" i="1" s="1"/>
  <c r="AA1247" i="1" s="1"/>
  <c r="O1255" i="1"/>
  <c r="T1255" i="1" s="1" a="1"/>
  <c r="T1255" i="1" s="1"/>
  <c r="AA1255" i="1" s="1"/>
  <c r="O1271" i="1"/>
  <c r="T1271" i="1" s="1" a="1"/>
  <c r="T1271" i="1" s="1"/>
  <c r="AA1271" i="1" s="1"/>
  <c r="O1279" i="1"/>
  <c r="T1279" i="1" s="1" a="1"/>
  <c r="T1279" i="1" s="1"/>
  <c r="AA1279" i="1" s="1"/>
  <c r="O1287" i="1"/>
  <c r="T1287" i="1" s="1" a="1"/>
  <c r="T1287" i="1" s="1"/>
  <c r="AA1287" i="1" s="1"/>
  <c r="O1295" i="1"/>
  <c r="T1295" i="1" s="1" a="1"/>
  <c r="T1295" i="1" s="1"/>
  <c r="AA1295" i="1" s="1"/>
  <c r="O1311" i="1"/>
  <c r="T1311" i="1" s="1" a="1"/>
  <c r="T1311" i="1" s="1"/>
  <c r="AA1311" i="1" s="1"/>
  <c r="O1327" i="1"/>
  <c r="T1327" i="1" s="1" a="1"/>
  <c r="T1327" i="1" s="1"/>
  <c r="AA1327" i="1" s="1"/>
  <c r="O1335" i="1"/>
  <c r="T1335" i="1" s="1" a="1"/>
  <c r="T1335" i="1" s="1"/>
  <c r="AA1335" i="1" s="1"/>
  <c r="O1343" i="1"/>
  <c r="T1343" i="1" s="1" a="1"/>
  <c r="T1343" i="1" s="1"/>
  <c r="AA1343" i="1" s="1"/>
  <c r="O1351" i="1"/>
  <c r="T1351" i="1" s="1" a="1"/>
  <c r="T1351" i="1" s="1"/>
  <c r="AA1351" i="1" s="1"/>
  <c r="O1359" i="1"/>
  <c r="T1359" i="1" s="1" a="1"/>
  <c r="T1359" i="1" s="1"/>
  <c r="AA1359" i="1" s="1"/>
  <c r="O1367" i="1"/>
  <c r="T1367" i="1" s="1" a="1"/>
  <c r="T1367" i="1" s="1"/>
  <c r="AA1367" i="1" s="1"/>
  <c r="O1383" i="1"/>
  <c r="T1383" i="1" s="1" a="1"/>
  <c r="T1383" i="1" s="1"/>
  <c r="AA1383" i="1" s="1"/>
  <c r="O1391" i="1"/>
  <c r="T1391" i="1" s="1" a="1"/>
  <c r="T1391" i="1" s="1"/>
  <c r="AA1391" i="1" s="1"/>
  <c r="O1407" i="1"/>
  <c r="T1407" i="1" s="1" a="1"/>
  <c r="T1407" i="1" s="1"/>
  <c r="AA1407" i="1" s="1"/>
  <c r="O1415" i="1"/>
  <c r="T1415" i="1" s="1" a="1"/>
  <c r="T1415" i="1" s="1"/>
  <c r="AA1415" i="1" s="1"/>
  <c r="O1439" i="1"/>
  <c r="T1439" i="1" s="1" a="1"/>
  <c r="T1439" i="1" s="1"/>
  <c r="AA1439" i="1" s="1"/>
  <c r="O1455" i="1"/>
  <c r="T1455" i="1" s="1" a="1"/>
  <c r="T1455" i="1" s="1"/>
  <c r="AA1455" i="1" s="1"/>
  <c r="O1463" i="1"/>
  <c r="T1463" i="1" s="1" a="1"/>
  <c r="T1463" i="1" s="1"/>
  <c r="AA1463" i="1" s="1"/>
  <c r="O1479" i="1"/>
  <c r="T1479" i="1" s="1" a="1"/>
  <c r="T1479" i="1" s="1"/>
  <c r="AA1479" i="1" s="1"/>
  <c r="O1487" i="1"/>
  <c r="T1487" i="1" s="1" a="1"/>
  <c r="T1487" i="1" s="1"/>
  <c r="AA1487" i="1" s="1"/>
  <c r="O1503" i="1"/>
  <c r="T1503" i="1" s="1" a="1"/>
  <c r="T1503" i="1" s="1"/>
  <c r="AA1503" i="1" s="1"/>
  <c r="O1519" i="1"/>
  <c r="T1519" i="1" s="1" a="1"/>
  <c r="T1519" i="1" s="1"/>
  <c r="AA1519" i="1" s="1"/>
  <c r="O1527" i="1"/>
  <c r="T1527" i="1" s="1" a="1"/>
  <c r="T1527" i="1" s="1"/>
  <c r="AA1527" i="1" s="1"/>
  <c r="O1535" i="1"/>
  <c r="T1535" i="1" s="1" a="1"/>
  <c r="T1535" i="1" s="1"/>
  <c r="AA1535" i="1" s="1"/>
  <c r="O1551" i="1"/>
  <c r="T1551" i="1" s="1" a="1"/>
  <c r="T1551" i="1" s="1"/>
  <c r="AA1551" i="1" s="1"/>
  <c r="O1559" i="1"/>
  <c r="T1559" i="1" s="1" a="1"/>
  <c r="T1559" i="1" s="1"/>
  <c r="AA1559" i="1" s="1"/>
  <c r="O1575" i="1"/>
  <c r="T1575" i="1" s="1" a="1"/>
  <c r="T1575" i="1" s="1"/>
  <c r="AA1575" i="1" s="1"/>
  <c r="O1583" i="1"/>
  <c r="T1583" i="1" s="1" a="1"/>
  <c r="T1583" i="1" s="1"/>
  <c r="AA1583" i="1" s="1"/>
  <c r="O1599" i="1"/>
  <c r="T1599" i="1" s="1" a="1"/>
  <c r="T1599" i="1" s="1"/>
  <c r="AA1599" i="1" s="1"/>
  <c r="O1607" i="1"/>
  <c r="T1607" i="1" s="1" a="1"/>
  <c r="T1607" i="1" s="1"/>
  <c r="AA1607" i="1" s="1"/>
  <c r="O1623" i="1"/>
  <c r="T1623" i="1" s="1" a="1"/>
  <c r="T1623" i="1" s="1"/>
  <c r="AA1623" i="1" s="1"/>
  <c r="O1631" i="1"/>
  <c r="T1631" i="1" s="1" a="1"/>
  <c r="T1631" i="1" s="1"/>
  <c r="AA1631" i="1" s="1"/>
  <c r="O1639" i="1"/>
  <c r="T1639" i="1" s="1" a="1"/>
  <c r="T1639" i="1" s="1"/>
  <c r="AA1639" i="1" s="1"/>
  <c r="O1647" i="1"/>
  <c r="T1647" i="1" s="1" a="1"/>
  <c r="T1647" i="1" s="1"/>
  <c r="AA1647" i="1" s="1"/>
  <c r="O1663" i="1"/>
  <c r="T1663" i="1" s="1" a="1"/>
  <c r="T1663" i="1" s="1"/>
  <c r="AA1663" i="1" s="1"/>
  <c r="O1671" i="1"/>
  <c r="T1671" i="1" s="1" a="1"/>
  <c r="T1671" i="1" s="1"/>
  <c r="AA1671" i="1" s="1"/>
  <c r="O1687" i="1"/>
  <c r="T1687" i="1" s="1" a="1"/>
  <c r="T1687" i="1" s="1"/>
  <c r="AA1687" i="1" s="1"/>
  <c r="O1695" i="1"/>
  <c r="T1695" i="1" s="1" a="1"/>
  <c r="T1695" i="1" s="1"/>
  <c r="AA1695" i="1" s="1"/>
  <c r="O1711" i="1"/>
  <c r="T1711" i="1" s="1" a="1"/>
  <c r="T1711" i="1" s="1"/>
  <c r="AA1711" i="1" s="1"/>
  <c r="O1719" i="1"/>
  <c r="T1719" i="1" s="1" a="1"/>
  <c r="T1719" i="1" s="1"/>
  <c r="AA1719" i="1" s="1"/>
  <c r="O1735" i="1"/>
  <c r="T1735" i="1" s="1" a="1"/>
  <c r="T1735" i="1" s="1"/>
  <c r="AA1735" i="1" s="1"/>
  <c r="O1743" i="1"/>
  <c r="T1743" i="1" s="1" a="1"/>
  <c r="T1743" i="1" s="1"/>
  <c r="AA1743" i="1" s="1"/>
  <c r="O1759" i="1"/>
  <c r="T1759" i="1" s="1" a="1"/>
  <c r="T1759" i="1" s="1"/>
  <c r="AA1759" i="1" s="1"/>
  <c r="O1767" i="1"/>
  <c r="T1767" i="1" s="1" a="1"/>
  <c r="T1767" i="1" s="1"/>
  <c r="AA1767" i="1" s="1"/>
  <c r="O1783" i="1"/>
  <c r="T1783" i="1" s="1" a="1"/>
  <c r="T1783" i="1" s="1"/>
  <c r="AA1783" i="1" s="1"/>
  <c r="O1791" i="1"/>
  <c r="T1791" i="1" s="1" a="1"/>
  <c r="T1791" i="1" s="1"/>
  <c r="AA1791" i="1" s="1"/>
  <c r="O1799" i="1"/>
  <c r="T1799" i="1" s="1" a="1"/>
  <c r="T1799" i="1" s="1"/>
  <c r="AA1799" i="1" s="1"/>
  <c r="O1815" i="1"/>
  <c r="T1815" i="1" s="1" a="1"/>
  <c r="T1815" i="1" s="1"/>
  <c r="AA1815" i="1" s="1"/>
  <c r="O1823" i="1"/>
  <c r="T1823" i="1" s="1" a="1"/>
  <c r="T1823" i="1" s="1"/>
  <c r="AA1823" i="1" s="1"/>
  <c r="O1839" i="1"/>
  <c r="T1839" i="1" s="1" a="1"/>
  <c r="T1839" i="1" s="1"/>
  <c r="AA1839" i="1" s="1"/>
  <c r="O1847" i="1"/>
  <c r="T1847" i="1" s="1" a="1"/>
  <c r="T1847" i="1" s="1"/>
  <c r="AA1847" i="1" s="1"/>
  <c r="O1863" i="1"/>
  <c r="T1863" i="1" s="1" a="1"/>
  <c r="T1863" i="1" s="1"/>
  <c r="AA1863" i="1" s="1"/>
  <c r="O1871" i="1"/>
  <c r="T1871" i="1" s="1" a="1"/>
  <c r="T1871" i="1" s="1"/>
  <c r="AA1871" i="1" s="1"/>
  <c r="O1887" i="1"/>
  <c r="T1887" i="1" s="1" a="1"/>
  <c r="T1887" i="1" s="1"/>
  <c r="AA1887" i="1" s="1"/>
  <c r="O1895" i="1"/>
  <c r="T1895" i="1" s="1" a="1"/>
  <c r="T1895" i="1" s="1"/>
  <c r="AA1895" i="1" s="1"/>
  <c r="O1903" i="1"/>
  <c r="T1903" i="1" s="1" a="1"/>
  <c r="T1903" i="1" s="1"/>
  <c r="AA1903" i="1" s="1"/>
  <c r="O1919" i="1"/>
  <c r="T1919" i="1" s="1" a="1"/>
  <c r="T1919" i="1" s="1"/>
  <c r="AA1919" i="1" s="1"/>
  <c r="O1935" i="1"/>
  <c r="T1935" i="1" s="1" a="1"/>
  <c r="T1935" i="1" s="1"/>
  <c r="AA1935" i="1" s="1"/>
  <c r="O1943" i="1"/>
  <c r="T1943" i="1" s="1" a="1"/>
  <c r="T1943" i="1" s="1"/>
  <c r="AA1943" i="1" s="1"/>
  <c r="O1959" i="1"/>
  <c r="T1959" i="1" s="1" a="1"/>
  <c r="T1959" i="1" s="1"/>
  <c r="AA1959" i="1" s="1"/>
  <c r="O1967" i="1"/>
  <c r="T1967" i="1" s="1" a="1"/>
  <c r="T1967" i="1" s="1"/>
  <c r="AA1967" i="1" s="1"/>
  <c r="O1983" i="1"/>
  <c r="T1983" i="1" s="1" a="1"/>
  <c r="T1983" i="1" s="1"/>
  <c r="AA1983" i="1" s="1"/>
  <c r="O1991" i="1"/>
  <c r="T1991" i="1" s="1" a="1"/>
  <c r="T1991" i="1" s="1"/>
  <c r="AA1991" i="1" s="1"/>
  <c r="O2007" i="1"/>
  <c r="T2007" i="1" s="1" a="1"/>
  <c r="T2007" i="1" s="1"/>
  <c r="AA2007" i="1" s="1"/>
  <c r="O2015" i="1"/>
  <c r="T2015" i="1" s="1" a="1"/>
  <c r="T2015" i="1" s="1"/>
  <c r="AA2015" i="1" s="1"/>
  <c r="O2023" i="1"/>
  <c r="T2023" i="1" s="1" a="1"/>
  <c r="T2023" i="1" s="1"/>
  <c r="AA2023" i="1" s="1"/>
  <c r="O2039" i="1"/>
  <c r="T2039" i="1" s="1" a="1"/>
  <c r="T2039" i="1" s="1"/>
  <c r="AA2039" i="1" s="1"/>
  <c r="O2047" i="1"/>
  <c r="T2047" i="1" s="1" a="1"/>
  <c r="T2047" i="1" s="1"/>
  <c r="AA2047" i="1" s="1"/>
  <c r="O2055" i="1"/>
  <c r="T2055" i="1" s="1" a="1"/>
  <c r="T2055" i="1" s="1"/>
  <c r="AA2055" i="1" s="1"/>
  <c r="O2063" i="1"/>
  <c r="T2063" i="1" s="1" a="1"/>
  <c r="T2063" i="1" s="1"/>
  <c r="AA2063" i="1" s="1"/>
  <c r="O2079" i="1"/>
  <c r="T2079" i="1" s="1" a="1"/>
  <c r="T2079" i="1" s="1"/>
  <c r="AA2079" i="1" s="1"/>
  <c r="O2087" i="1"/>
  <c r="T2087" i="1" s="1" a="1"/>
  <c r="T2087" i="1" s="1"/>
  <c r="AA2087" i="1" s="1"/>
  <c r="O2103" i="1"/>
  <c r="T2103" i="1" s="1" a="1"/>
  <c r="T2103" i="1" s="1"/>
  <c r="AA2103" i="1" s="1"/>
  <c r="O2111" i="1"/>
  <c r="T2111" i="1" s="1" a="1"/>
  <c r="T2111" i="1" s="1"/>
  <c r="AA2111" i="1" s="1"/>
  <c r="O2127" i="1"/>
  <c r="T2127" i="1" s="1" a="1"/>
  <c r="T2127" i="1" s="1"/>
  <c r="AA2127" i="1" s="1"/>
  <c r="O2135" i="1"/>
  <c r="T2135" i="1" s="1" a="1"/>
  <c r="T2135" i="1" s="1"/>
  <c r="AA2135" i="1" s="1"/>
  <c r="O2143" i="1"/>
  <c r="T2143" i="1" s="1" a="1"/>
  <c r="T2143" i="1" s="1"/>
  <c r="AA2143" i="1" s="1"/>
  <c r="O2159" i="1"/>
  <c r="T2159" i="1" s="1" a="1"/>
  <c r="T2159" i="1" s="1"/>
  <c r="AA2159" i="1" s="1"/>
  <c r="O2167" i="1"/>
  <c r="T2167" i="1" s="1" a="1"/>
  <c r="T2167" i="1" s="1"/>
  <c r="AA2167" i="1" s="1"/>
  <c r="O2183" i="1"/>
  <c r="T2183" i="1" s="1" a="1"/>
  <c r="T2183" i="1" s="1"/>
  <c r="AA2183" i="1" s="1"/>
  <c r="O2191" i="1"/>
  <c r="T2191" i="1" s="1" a="1"/>
  <c r="T2191" i="1" s="1"/>
  <c r="AA2191" i="1" s="1"/>
  <c r="O2207" i="1"/>
  <c r="T2207" i="1" s="1" a="1"/>
  <c r="T2207" i="1" s="1"/>
  <c r="AA2207" i="1" s="1"/>
  <c r="O2215" i="1"/>
  <c r="T2215" i="1" s="1" a="1"/>
  <c r="T2215" i="1" s="1"/>
  <c r="AA2215" i="1" s="1"/>
  <c r="O2231" i="1"/>
  <c r="T2231" i="1" s="1" a="1"/>
  <c r="T2231" i="1" s="1"/>
  <c r="AA2231" i="1" s="1"/>
  <c r="O2239" i="1"/>
  <c r="T2239" i="1" s="1" a="1"/>
  <c r="T2239" i="1" s="1"/>
  <c r="AA2239" i="1" s="1"/>
  <c r="O2255" i="1"/>
  <c r="T2255" i="1" s="1" a="1"/>
  <c r="T2255" i="1" s="1"/>
  <c r="AA2255" i="1" s="1"/>
  <c r="O2263" i="1"/>
  <c r="T2263" i="1" s="1" a="1"/>
  <c r="T2263" i="1" s="1"/>
  <c r="AA2263" i="1" s="1"/>
  <c r="O2279" i="1"/>
  <c r="T2279" i="1" s="1" a="1"/>
  <c r="T2279" i="1" s="1"/>
  <c r="AA2279" i="1" s="1"/>
  <c r="O2287" i="1"/>
  <c r="T2287" i="1" s="1" a="1"/>
  <c r="T2287" i="1" s="1"/>
  <c r="AA2287" i="1" s="1"/>
  <c r="O2311" i="1"/>
  <c r="T2311" i="1" s="1" a="1"/>
  <c r="T2311" i="1" s="1"/>
  <c r="AA2311" i="1" s="1"/>
  <c r="O2319" i="1"/>
  <c r="T2319" i="1" s="1" a="1"/>
  <c r="T2319" i="1" s="1"/>
  <c r="AA2319" i="1" s="1"/>
  <c r="O2335" i="1"/>
  <c r="T2335" i="1" s="1" a="1"/>
  <c r="T2335" i="1" s="1"/>
  <c r="AA2335" i="1" s="1"/>
  <c r="O2343" i="1"/>
  <c r="T2343" i="1" s="1" a="1"/>
  <c r="T2343" i="1" s="1"/>
  <c r="AA2343" i="1" s="1"/>
  <c r="O2359" i="1"/>
  <c r="T2359" i="1" s="1" a="1"/>
  <c r="T2359" i="1" s="1"/>
  <c r="AA2359" i="1" s="1"/>
  <c r="O2367" i="1"/>
  <c r="T2367" i="1" s="1" a="1"/>
  <c r="T2367" i="1" s="1"/>
  <c r="AA2367" i="1" s="1"/>
  <c r="O2375" i="1"/>
  <c r="T2375" i="1" s="1" a="1"/>
  <c r="T2375" i="1" s="1"/>
  <c r="AA2375" i="1" s="1"/>
  <c r="O2391" i="1"/>
  <c r="T2391" i="1" s="1" a="1"/>
  <c r="T2391" i="1" s="1"/>
  <c r="AA2391" i="1" s="1"/>
  <c r="O2399" i="1"/>
  <c r="T2399" i="1" s="1" a="1"/>
  <c r="T2399" i="1" s="1"/>
  <c r="AA2399" i="1" s="1"/>
  <c r="O2415" i="1"/>
  <c r="T2415" i="1" s="1" a="1"/>
  <c r="T2415" i="1" s="1"/>
  <c r="AA2415" i="1" s="1"/>
  <c r="O2423" i="1"/>
  <c r="T2423" i="1" s="1" a="1"/>
  <c r="T2423" i="1" s="1"/>
  <c r="AA2423" i="1" s="1"/>
  <c r="O2439" i="1"/>
  <c r="T2439" i="1" s="1" a="1"/>
  <c r="T2439" i="1" s="1"/>
  <c r="AA2439" i="1" s="1"/>
  <c r="O2447" i="1"/>
  <c r="T2447" i="1" s="1" a="1"/>
  <c r="T2447" i="1" s="1"/>
  <c r="AA2447" i="1" s="1"/>
  <c r="O2463" i="1"/>
  <c r="T2463" i="1" s="1" a="1"/>
  <c r="T2463" i="1" s="1"/>
  <c r="AA2463" i="1" s="1"/>
  <c r="O2471" i="1"/>
  <c r="T2471" i="1" s="1" a="1"/>
  <c r="T2471" i="1" s="1"/>
  <c r="AA2471" i="1" s="1"/>
  <c r="O2487" i="1"/>
  <c r="T2487" i="1" s="1" a="1"/>
  <c r="T2487" i="1" s="1"/>
  <c r="AA2487" i="1" s="1"/>
  <c r="O2495" i="1"/>
  <c r="T2495" i="1" s="1" a="1"/>
  <c r="T2495" i="1" s="1"/>
  <c r="AA2495" i="1" s="1"/>
  <c r="O2511" i="1"/>
  <c r="T2511" i="1" s="1" a="1"/>
  <c r="T2511" i="1" s="1"/>
  <c r="AA2511" i="1" s="1"/>
  <c r="O2519" i="1"/>
  <c r="T2519" i="1" s="1" a="1"/>
  <c r="T2519" i="1" s="1"/>
  <c r="AA2519" i="1" s="1"/>
  <c r="O2527" i="1"/>
  <c r="T2527" i="1" s="1" a="1"/>
  <c r="T2527" i="1" s="1"/>
  <c r="AA2527" i="1" s="1"/>
  <c r="O2543" i="1"/>
  <c r="T2543" i="1" s="1" a="1"/>
  <c r="T2543" i="1" s="1"/>
  <c r="AA2543" i="1" s="1"/>
  <c r="O2551" i="1"/>
  <c r="T2551" i="1" s="1" a="1"/>
  <c r="T2551" i="1" s="1"/>
  <c r="AA2551" i="1" s="1"/>
  <c r="O2567" i="1"/>
  <c r="T2567" i="1" s="1" a="1"/>
  <c r="T2567" i="1" s="1"/>
  <c r="AA2567" i="1" s="1"/>
  <c r="O2583" i="1"/>
  <c r="T2583" i="1" s="1" a="1"/>
  <c r="T2583" i="1" s="1"/>
  <c r="AA2583" i="1" s="1"/>
  <c r="O2591" i="1"/>
  <c r="T2591" i="1" s="1" a="1"/>
  <c r="T2591" i="1" s="1"/>
  <c r="AA2591" i="1" s="1"/>
  <c r="O2607" i="1"/>
  <c r="T2607" i="1" s="1" a="1"/>
  <c r="T2607" i="1" s="1"/>
  <c r="AA2607" i="1" s="1"/>
  <c r="O2615" i="1"/>
  <c r="T2615" i="1" s="1" a="1"/>
  <c r="T2615" i="1" s="1"/>
  <c r="AA2615" i="1" s="1"/>
  <c r="O2631" i="1"/>
  <c r="T2631" i="1" s="1" a="1"/>
  <c r="T2631" i="1" s="1"/>
  <c r="AA2631" i="1" s="1"/>
  <c r="O2639" i="1"/>
  <c r="T2639" i="1" s="1" a="1"/>
  <c r="T2639" i="1" s="1"/>
  <c r="AA2639" i="1" s="1"/>
  <c r="O2663" i="1"/>
  <c r="T2663" i="1" s="1" a="1"/>
  <c r="T2663" i="1" s="1"/>
  <c r="AA2663" i="1" s="1"/>
  <c r="O2671" i="1"/>
  <c r="T2671" i="1" s="1" a="1"/>
  <c r="T2671" i="1" s="1"/>
  <c r="AA2671" i="1" s="1"/>
  <c r="O2687" i="1"/>
  <c r="T2687" i="1" s="1" a="1"/>
  <c r="T2687" i="1" s="1"/>
  <c r="AA2687" i="1" s="1"/>
  <c r="O2695" i="1"/>
  <c r="T2695" i="1" s="1" a="1"/>
  <c r="T2695" i="1" s="1"/>
  <c r="AA2695" i="1" s="1"/>
  <c r="O2711" i="1"/>
  <c r="T2711" i="1" s="1" a="1"/>
  <c r="T2711" i="1" s="1"/>
  <c r="AA2711" i="1" s="1"/>
  <c r="O2719" i="1"/>
  <c r="T2719" i="1" s="1" a="1"/>
  <c r="T2719" i="1" s="1"/>
  <c r="AA2719" i="1" s="1"/>
  <c r="O2735" i="1"/>
  <c r="T2735" i="1" s="1" a="1"/>
  <c r="T2735" i="1" s="1"/>
  <c r="AA2735" i="1" s="1"/>
  <c r="O2743" i="1"/>
  <c r="T2743" i="1" s="1" a="1"/>
  <c r="T2743" i="1" s="1"/>
  <c r="AA2743" i="1" s="1"/>
  <c r="O2759" i="1"/>
  <c r="T2759" i="1" s="1" a="1"/>
  <c r="T2759" i="1" s="1"/>
  <c r="AA2759" i="1" s="1"/>
  <c r="O2775" i="1"/>
  <c r="T2775" i="1" s="1" a="1"/>
  <c r="T2775" i="1" s="1"/>
  <c r="AA2775" i="1" s="1"/>
  <c r="O2783" i="1"/>
  <c r="T2783" i="1" s="1" a="1"/>
  <c r="T2783" i="1" s="1"/>
  <c r="AA2783" i="1" s="1"/>
  <c r="O2799" i="1"/>
  <c r="T2799" i="1" s="1" a="1"/>
  <c r="T2799" i="1" s="1"/>
  <c r="AA2799" i="1" s="1"/>
  <c r="O2807" i="1"/>
  <c r="T2807" i="1" s="1" a="1"/>
  <c r="T2807" i="1" s="1"/>
  <c r="AA2807" i="1" s="1"/>
  <c r="O2831" i="1"/>
  <c r="T2831" i="1" s="1" a="1"/>
  <c r="T2831" i="1" s="1"/>
  <c r="AA2831" i="1" s="1"/>
  <c r="O2839" i="1"/>
  <c r="T2839" i="1" s="1" a="1"/>
  <c r="T2839" i="1" s="1"/>
  <c r="AA2839" i="1" s="1"/>
  <c r="O2863" i="1"/>
  <c r="T2863" i="1" s="1" a="1"/>
  <c r="T2863" i="1" s="1"/>
  <c r="AA2863" i="1" s="1"/>
  <c r="O2871" i="1"/>
  <c r="T2871" i="1" s="1" a="1"/>
  <c r="T2871" i="1" s="1"/>
  <c r="AA2871" i="1" s="1"/>
  <c r="O21" i="1"/>
  <c r="T21" i="1" s="1" a="1"/>
  <c r="T21" i="1" s="1"/>
  <c r="AA21" i="1" s="1"/>
  <c r="O53" i="1"/>
  <c r="T53" i="1" s="1" a="1"/>
  <c r="T53" i="1" s="1"/>
  <c r="AA53" i="1" s="1"/>
  <c r="O77" i="1"/>
  <c r="T77" i="1" s="1" a="1"/>
  <c r="T77" i="1" s="1"/>
  <c r="AA77" i="1" s="1"/>
  <c r="O101" i="1"/>
  <c r="T101" i="1" s="1" a="1"/>
  <c r="T101" i="1" s="1"/>
  <c r="AA101" i="1" s="1"/>
  <c r="O125" i="1"/>
  <c r="T125" i="1" s="1" a="1"/>
  <c r="T125" i="1" s="1"/>
  <c r="AA125" i="1" s="1"/>
  <c r="O133" i="1"/>
  <c r="T133" i="1" s="1" a="1"/>
  <c r="T133" i="1" s="1"/>
  <c r="AA133" i="1" s="1"/>
  <c r="O157" i="1"/>
  <c r="T157" i="1" s="1" a="1"/>
  <c r="T157" i="1" s="1"/>
  <c r="AA157" i="1" s="1"/>
  <c r="O173" i="1"/>
  <c r="T173" i="1" s="1" a="1"/>
  <c r="T173" i="1" s="1"/>
  <c r="AA173" i="1" s="1"/>
  <c r="O213" i="1"/>
  <c r="T213" i="1" s="1" a="1"/>
  <c r="T213" i="1" s="1"/>
  <c r="AA213" i="1" s="1"/>
  <c r="O245" i="1"/>
  <c r="T245" i="1" s="1" a="1"/>
  <c r="T245" i="1" s="1"/>
  <c r="AA245" i="1" s="1"/>
  <c r="O277" i="1"/>
  <c r="T277" i="1" s="1" a="1"/>
  <c r="T277" i="1" s="1"/>
  <c r="AA277" i="1" s="1"/>
  <c r="O301" i="1"/>
  <c r="T301" i="1" s="1" a="1"/>
  <c r="T301" i="1" s="1"/>
  <c r="AA301" i="1" s="1"/>
  <c r="O333" i="1"/>
  <c r="T333" i="1" s="1" a="1"/>
  <c r="T333" i="1" s="1"/>
  <c r="AA333" i="1" s="1"/>
  <c r="O365" i="1"/>
  <c r="T365" i="1" s="1" a="1"/>
  <c r="T365" i="1" s="1"/>
  <c r="AA365" i="1" s="1"/>
  <c r="O405" i="1"/>
  <c r="T405" i="1" s="1" a="1"/>
  <c r="T405" i="1" s="1"/>
  <c r="AA405" i="1" s="1"/>
  <c r="O429" i="1"/>
  <c r="T429" i="1" s="1" a="1"/>
  <c r="T429" i="1" s="1"/>
  <c r="AA429" i="1" s="1"/>
  <c r="O453" i="1"/>
  <c r="T453" i="1" s="1" a="1"/>
  <c r="T453" i="1" s="1"/>
  <c r="AA453" i="1" s="1"/>
  <c r="O477" i="1"/>
  <c r="T477" i="1" s="1" a="1"/>
  <c r="T477" i="1" s="1"/>
  <c r="AA477" i="1" s="1"/>
  <c r="O493" i="1"/>
  <c r="T493" i="1" s="1" a="1"/>
  <c r="T493" i="1" s="1"/>
  <c r="AA493" i="1" s="1"/>
  <c r="O533" i="1"/>
  <c r="T533" i="1" s="1" a="1"/>
  <c r="T533" i="1" s="1"/>
  <c r="AA533" i="1" s="1"/>
  <c r="O565" i="1"/>
  <c r="T565" i="1" s="1" a="1"/>
  <c r="T565" i="1" s="1"/>
  <c r="AA565" i="1" s="1"/>
  <c r="O589" i="1"/>
  <c r="T589" i="1" s="1" a="1"/>
  <c r="T589" i="1" s="1"/>
  <c r="AA589" i="1" s="1"/>
  <c r="O629" i="1"/>
  <c r="T629" i="1" s="1" a="1"/>
  <c r="T629" i="1" s="1"/>
  <c r="AA629" i="1" s="1"/>
  <c r="O661" i="1"/>
  <c r="T661" i="1" s="1" a="1"/>
  <c r="T661" i="1" s="1"/>
  <c r="AA661" i="1" s="1"/>
  <c r="O677" i="1"/>
  <c r="T677" i="1" s="1" a="1"/>
  <c r="T677" i="1" s="1"/>
  <c r="AA677" i="1" s="1"/>
  <c r="O701" i="1"/>
  <c r="T701" i="1" s="1" a="1"/>
  <c r="T701" i="1" s="1"/>
  <c r="AA701" i="1" s="1"/>
  <c r="O709" i="1"/>
  <c r="T709" i="1" s="1" a="1"/>
  <c r="T709" i="1" s="1"/>
  <c r="AA709" i="1" s="1"/>
  <c r="O717" i="1"/>
  <c r="T717" i="1" s="1" a="1"/>
  <c r="T717" i="1" s="1"/>
  <c r="AA717" i="1" s="1"/>
  <c r="O757" i="1"/>
  <c r="T757" i="1" s="1" a="1"/>
  <c r="T757" i="1" s="1"/>
  <c r="AA757" i="1" s="1"/>
  <c r="O781" i="1"/>
  <c r="T781" i="1" s="1" a="1"/>
  <c r="T781" i="1" s="1"/>
  <c r="AA781" i="1" s="1"/>
  <c r="O829" i="1"/>
  <c r="T829" i="1" s="1" a="1"/>
  <c r="T829" i="1" s="1"/>
  <c r="AA829" i="1" s="1"/>
  <c r="O845" i="1"/>
  <c r="T845" i="1" s="1" a="1"/>
  <c r="T845" i="1" s="1"/>
  <c r="AA845" i="1" s="1"/>
  <c r="O869" i="1"/>
  <c r="T869" i="1" s="1" a="1"/>
  <c r="T869" i="1" s="1"/>
  <c r="AA869" i="1" s="1"/>
  <c r="O893" i="1"/>
  <c r="T893" i="1" s="1" a="1"/>
  <c r="T893" i="1" s="1"/>
  <c r="AA893" i="1" s="1"/>
  <c r="O917" i="1"/>
  <c r="T917" i="1" s="1" a="1"/>
  <c r="T917" i="1" s="1"/>
  <c r="AA917" i="1" s="1"/>
  <c r="O949" i="1"/>
  <c r="T949" i="1" s="1" a="1"/>
  <c r="T949" i="1" s="1"/>
  <c r="AA949" i="1" s="1"/>
  <c r="O981" i="1"/>
  <c r="T981" i="1" s="1" a="1"/>
  <c r="T981" i="1" s="1"/>
  <c r="AA981" i="1" s="1"/>
  <c r="O997" i="1"/>
  <c r="T997" i="1" s="1" a="1"/>
  <c r="T997" i="1" s="1"/>
  <c r="AA997" i="1" s="1"/>
  <c r="O1021" i="1"/>
  <c r="T1021" i="1" s="1" a="1"/>
  <c r="T1021" i="1" s="1"/>
  <c r="AA1021" i="1" s="1"/>
  <c r="O1045" i="1"/>
  <c r="T1045" i="1" s="1" a="1"/>
  <c r="T1045" i="1" s="1"/>
  <c r="AA1045" i="1" s="1"/>
  <c r="O1069" i="1"/>
  <c r="T1069" i="1" s="1" a="1"/>
  <c r="T1069" i="1" s="1"/>
  <c r="AA1069" i="1" s="1"/>
  <c r="O1093" i="1"/>
  <c r="T1093" i="1" s="1" a="1"/>
  <c r="T1093" i="1" s="1"/>
  <c r="AA1093" i="1" s="1"/>
  <c r="O1117" i="1"/>
  <c r="T1117" i="1" s="1" a="1"/>
  <c r="T1117" i="1" s="1"/>
  <c r="AA1117" i="1" s="1"/>
  <c r="O1125" i="1"/>
  <c r="T1125" i="1" s="1" a="1"/>
  <c r="T1125" i="1" s="1"/>
  <c r="AA1125" i="1" s="1"/>
  <c r="O1173" i="1"/>
  <c r="T1173" i="1" s="1" a="1"/>
  <c r="T1173" i="1" s="1"/>
  <c r="AA1173" i="1" s="1"/>
  <c r="O1197" i="1"/>
  <c r="T1197" i="1" s="1" a="1"/>
  <c r="T1197" i="1" s="1"/>
  <c r="AA1197" i="1" s="1"/>
  <c r="O1237" i="1"/>
  <c r="T1237" i="1" s="1" a="1"/>
  <c r="T1237" i="1" s="1"/>
  <c r="AA1237" i="1" s="1"/>
  <c r="O1261" i="1"/>
  <c r="T1261" i="1" s="1" a="1"/>
  <c r="T1261" i="1" s="1"/>
  <c r="AA1261" i="1" s="1"/>
  <c r="O1301" i="1"/>
  <c r="T1301" i="1" s="1" a="1"/>
  <c r="T1301" i="1" s="1"/>
  <c r="AA1301" i="1" s="1"/>
  <c r="O1317" i="1"/>
  <c r="T1317" i="1" s="1" a="1"/>
  <c r="T1317" i="1" s="1"/>
  <c r="AA1317" i="1" s="1"/>
  <c r="O1373" i="1"/>
  <c r="T1373" i="1" s="1" a="1"/>
  <c r="T1373" i="1" s="1"/>
  <c r="AA1373" i="1" s="1"/>
  <c r="O1397" i="1"/>
  <c r="T1397" i="1" s="1" a="1"/>
  <c r="T1397" i="1" s="1"/>
  <c r="AA1397" i="1" s="1"/>
  <c r="O1421" i="1"/>
  <c r="T1421" i="1" s="1" a="1"/>
  <c r="T1421" i="1" s="1"/>
  <c r="AA1421" i="1" s="1"/>
  <c r="O1429" i="1"/>
  <c r="T1429" i="1" s="1" a="1"/>
  <c r="T1429" i="1" s="1"/>
  <c r="AA1429" i="1" s="1"/>
  <c r="O1445" i="1"/>
  <c r="T1445" i="1" s="1" a="1"/>
  <c r="T1445" i="1" s="1"/>
  <c r="AA1445" i="1" s="1"/>
  <c r="O1469" i="1"/>
  <c r="T1469" i="1" s="1" a="1"/>
  <c r="T1469" i="1" s="1"/>
  <c r="AA1469" i="1" s="1"/>
  <c r="O1493" i="1"/>
  <c r="T1493" i="1" s="1" a="1"/>
  <c r="T1493" i="1" s="1"/>
  <c r="AA1493" i="1" s="1"/>
  <c r="O1509" i="1"/>
  <c r="T1509" i="1" s="1" a="1"/>
  <c r="T1509" i="1" s="1"/>
  <c r="AA1509" i="1" s="1"/>
  <c r="O1541" i="1"/>
  <c r="T1541" i="1" s="1" a="1"/>
  <c r="T1541" i="1" s="1"/>
  <c r="AA1541" i="1" s="1"/>
  <c r="O1565" i="1"/>
  <c r="T1565" i="1" s="1" a="1"/>
  <c r="T1565" i="1" s="1"/>
  <c r="AA1565" i="1" s="1"/>
  <c r="O1589" i="1"/>
  <c r="T1589" i="1" s="1" a="1"/>
  <c r="T1589" i="1" s="1"/>
  <c r="AA1589" i="1" s="1"/>
  <c r="O1613" i="1"/>
  <c r="T1613" i="1" s="1" a="1"/>
  <c r="T1613" i="1" s="1"/>
  <c r="AA1613" i="1" s="1"/>
  <c r="O1653" i="1"/>
  <c r="T1653" i="1" s="1" a="1"/>
  <c r="T1653" i="1" s="1"/>
  <c r="AA1653" i="1" s="1"/>
  <c r="O1677" i="1"/>
  <c r="T1677" i="1" s="1" a="1"/>
  <c r="T1677" i="1" s="1"/>
  <c r="AA1677" i="1" s="1"/>
  <c r="O1701" i="1"/>
  <c r="T1701" i="1" s="1" a="1"/>
  <c r="T1701" i="1" s="1"/>
  <c r="AA1701" i="1" s="1"/>
  <c r="O1725" i="1"/>
  <c r="T1725" i="1" s="1" a="1"/>
  <c r="T1725" i="1" s="1"/>
  <c r="AA1725" i="1" s="1"/>
  <c r="O1749" i="1"/>
  <c r="T1749" i="1" s="1" a="1"/>
  <c r="T1749" i="1" s="1"/>
  <c r="AA1749" i="1" s="1"/>
  <c r="O1773" i="1"/>
  <c r="T1773" i="1" s="1" a="1"/>
  <c r="T1773" i="1" s="1"/>
  <c r="AA1773" i="1" s="1"/>
  <c r="O1805" i="1"/>
  <c r="T1805" i="1" s="1" a="1"/>
  <c r="T1805" i="1" s="1"/>
  <c r="AA1805" i="1" s="1"/>
  <c r="O1829" i="1"/>
  <c r="T1829" i="1" s="1" a="1"/>
  <c r="T1829" i="1" s="1"/>
  <c r="AA1829" i="1" s="1"/>
  <c r="O1853" i="1"/>
  <c r="T1853" i="1" s="1" a="1"/>
  <c r="T1853" i="1" s="1"/>
  <c r="AA1853" i="1" s="1"/>
  <c r="O1877" i="1"/>
  <c r="T1877" i="1" s="1" a="1"/>
  <c r="T1877" i="1" s="1"/>
  <c r="AA1877" i="1" s="1"/>
  <c r="O16" i="1"/>
  <c r="T16" i="1" s="1" a="1"/>
  <c r="T16" i="1" s="1"/>
  <c r="AA16" i="1" s="1"/>
  <c r="O24" i="1"/>
  <c r="T24" i="1" s="1" a="1"/>
  <c r="T24" i="1" s="1"/>
  <c r="AA24" i="1" s="1"/>
  <c r="O48" i="1"/>
  <c r="T48" i="1" s="1" a="1"/>
  <c r="T48" i="1" s="1"/>
  <c r="AA48" i="1" s="1"/>
  <c r="O56" i="1"/>
  <c r="T56" i="1" s="1" a="1"/>
  <c r="T56" i="1" s="1"/>
  <c r="AA56" i="1" s="1"/>
  <c r="O72" i="1"/>
  <c r="T72" i="1" s="1" a="1"/>
  <c r="T72" i="1" s="1"/>
  <c r="AA72" i="1" s="1"/>
  <c r="O80" i="1"/>
  <c r="T80" i="1" s="1" a="1"/>
  <c r="T80" i="1" s="1"/>
  <c r="AA80" i="1" s="1"/>
  <c r="O96" i="1"/>
  <c r="T96" i="1" s="1" a="1"/>
  <c r="T96" i="1" s="1"/>
  <c r="AA96" i="1" s="1"/>
  <c r="O104" i="1"/>
  <c r="T104" i="1" s="1" a="1"/>
  <c r="T104" i="1" s="1"/>
  <c r="AA104" i="1" s="1"/>
  <c r="O120" i="1"/>
  <c r="T120" i="1" s="1" a="1"/>
  <c r="T120" i="1" s="1"/>
  <c r="AA120" i="1" s="1"/>
  <c r="O128" i="1"/>
  <c r="T128" i="1" s="1" a="1"/>
  <c r="T128" i="1" s="1"/>
  <c r="AA128" i="1" s="1"/>
  <c r="O136" i="1"/>
  <c r="T136" i="1" s="1" a="1"/>
  <c r="T136" i="1" s="1"/>
  <c r="AA136" i="1" s="1"/>
  <c r="O152" i="1"/>
  <c r="T152" i="1" s="1" a="1"/>
  <c r="T152" i="1" s="1"/>
  <c r="AA152" i="1" s="1"/>
  <c r="O160" i="1"/>
  <c r="T160" i="1" s="1" a="1"/>
  <c r="T160" i="1" s="1"/>
  <c r="AA160" i="1" s="1"/>
  <c r="O168" i="1"/>
  <c r="T168" i="1" s="1" a="1"/>
  <c r="T168" i="1" s="1"/>
  <c r="AA168" i="1" s="1"/>
  <c r="O176" i="1"/>
  <c r="T176" i="1" s="1" a="1"/>
  <c r="T176" i="1" s="1"/>
  <c r="AA176" i="1" s="1"/>
  <c r="O192" i="1"/>
  <c r="T192" i="1" s="1" a="1"/>
  <c r="T192" i="1" s="1"/>
  <c r="AA192" i="1" s="1"/>
  <c r="O208" i="1"/>
  <c r="T208" i="1" s="1" a="1"/>
  <c r="T208" i="1" s="1"/>
  <c r="AA208" i="1" s="1"/>
  <c r="O216" i="1"/>
  <c r="T216" i="1" s="1" a="1"/>
  <c r="T216" i="1" s="1"/>
  <c r="AA216" i="1" s="1"/>
  <c r="O240" i="1"/>
  <c r="T240" i="1" s="1" a="1"/>
  <c r="T240" i="1" s="1"/>
  <c r="AA240" i="1" s="1"/>
  <c r="O248" i="1"/>
  <c r="T248" i="1" s="1" a="1"/>
  <c r="T248" i="1" s="1"/>
  <c r="AA248" i="1" s="1"/>
  <c r="O256" i="1"/>
  <c r="T256" i="1" s="1" a="1"/>
  <c r="T256" i="1" s="1"/>
  <c r="AA256" i="1" s="1"/>
  <c r="O272" i="1"/>
  <c r="T272" i="1" s="1" a="1"/>
  <c r="T272" i="1" s="1"/>
  <c r="AA272" i="1" s="1"/>
  <c r="O280" i="1"/>
  <c r="T280" i="1" s="1" a="1"/>
  <c r="T280" i="1" s="1"/>
  <c r="AA280" i="1" s="1"/>
  <c r="O296" i="1"/>
  <c r="T296" i="1" s="1" a="1"/>
  <c r="T296" i="1" s="1"/>
  <c r="AA296" i="1" s="1"/>
  <c r="O304" i="1"/>
  <c r="T304" i="1" s="1" a="1"/>
  <c r="T304" i="1" s="1"/>
  <c r="AA304" i="1" s="1"/>
  <c r="O328" i="1"/>
  <c r="T328" i="1" s="1" a="1"/>
  <c r="T328" i="1" s="1"/>
  <c r="AA328" i="1" s="1"/>
  <c r="O336" i="1"/>
  <c r="T336" i="1" s="1" a="1"/>
  <c r="T336" i="1" s="1"/>
  <c r="AA336" i="1" s="1"/>
  <c r="O352" i="1"/>
  <c r="T352" i="1" s="1" a="1"/>
  <c r="T352" i="1" s="1"/>
  <c r="AA352" i="1" s="1"/>
  <c r="O360" i="1"/>
  <c r="T360" i="1" s="1" a="1"/>
  <c r="T360" i="1" s="1"/>
  <c r="AA360" i="1" s="1"/>
  <c r="O368" i="1"/>
  <c r="T368" i="1" s="1" a="1"/>
  <c r="T368" i="1" s="1"/>
  <c r="AA368" i="1" s="1"/>
  <c r="O384" i="1"/>
  <c r="T384" i="1" s="1" a="1"/>
  <c r="T384" i="1" s="1"/>
  <c r="AA384" i="1" s="1"/>
  <c r="O400" i="1"/>
  <c r="T400" i="1" s="1" a="1"/>
  <c r="T400" i="1" s="1"/>
  <c r="AA400" i="1" s="1"/>
  <c r="O408" i="1"/>
  <c r="T408" i="1" s="1" a="1"/>
  <c r="T408" i="1" s="1"/>
  <c r="AA408" i="1" s="1"/>
  <c r="O424" i="1"/>
  <c r="T424" i="1" s="1" a="1"/>
  <c r="T424" i="1" s="1"/>
  <c r="AA424" i="1" s="1"/>
  <c r="O432" i="1"/>
  <c r="T432" i="1" s="1" a="1"/>
  <c r="T432" i="1" s="1"/>
  <c r="AA432" i="1" s="1"/>
  <c r="O448" i="1"/>
  <c r="T448" i="1" s="1" a="1"/>
  <c r="T448" i="1" s="1"/>
  <c r="AA448" i="1" s="1"/>
  <c r="O456" i="1"/>
  <c r="T456" i="1" s="1" a="1"/>
  <c r="T456" i="1" s="1"/>
  <c r="AA456" i="1" s="1"/>
  <c r="O472" i="1"/>
  <c r="T472" i="1" s="1" a="1"/>
  <c r="T472" i="1" s="1"/>
  <c r="AA472" i="1" s="1"/>
  <c r="O480" i="1"/>
  <c r="T480" i="1" s="1" a="1"/>
  <c r="T480" i="1" s="1"/>
  <c r="AA480" i="1" s="1"/>
  <c r="O488" i="1"/>
  <c r="T488" i="1" s="1" a="1"/>
  <c r="T488" i="1" s="1"/>
  <c r="AA488" i="1" s="1"/>
  <c r="O496" i="1"/>
  <c r="T496" i="1" s="1" a="1"/>
  <c r="T496" i="1" s="1"/>
  <c r="AA496" i="1" s="1"/>
  <c r="O512" i="1"/>
  <c r="T512" i="1" s="1" a="1"/>
  <c r="T512" i="1" s="1"/>
  <c r="AA512" i="1" s="1"/>
  <c r="O528" i="1"/>
  <c r="T528" i="1" s="1" a="1"/>
  <c r="T528" i="1" s="1"/>
  <c r="AA528" i="1" s="1"/>
  <c r="O536" i="1"/>
  <c r="T536" i="1" s="1" a="1"/>
  <c r="T536" i="1" s="1"/>
  <c r="AA536" i="1" s="1"/>
  <c r="O560" i="1"/>
  <c r="T560" i="1" s="1" a="1"/>
  <c r="T560" i="1" s="1"/>
  <c r="AA560" i="1" s="1"/>
  <c r="O568" i="1"/>
  <c r="T568" i="1" s="1" a="1"/>
  <c r="T568" i="1" s="1"/>
  <c r="AA568" i="1" s="1"/>
  <c r="O584" i="1"/>
  <c r="T584" i="1" s="1" a="1"/>
  <c r="T584" i="1" s="1"/>
  <c r="AA584" i="1" s="1"/>
  <c r="O592" i="1"/>
  <c r="T592" i="1" s="1" a="1"/>
  <c r="T592" i="1" s="1"/>
  <c r="AA592" i="1" s="1"/>
  <c r="O608" i="1"/>
  <c r="T608" i="1" s="1" a="1"/>
  <c r="T608" i="1" s="1"/>
  <c r="AA608" i="1" s="1"/>
  <c r="O624" i="1"/>
  <c r="T624" i="1" s="1" a="1"/>
  <c r="T624" i="1" s="1"/>
  <c r="AA624" i="1" s="1"/>
  <c r="O632" i="1"/>
  <c r="T632" i="1" s="1" a="1"/>
  <c r="T632" i="1" s="1"/>
  <c r="AA632" i="1" s="1"/>
  <c r="O656" i="1"/>
  <c r="T656" i="1" s="1" a="1"/>
  <c r="T656" i="1" s="1"/>
  <c r="AA656" i="1" s="1"/>
  <c r="O664" i="1"/>
  <c r="T664" i="1" s="1" a="1"/>
  <c r="T664" i="1" s="1"/>
  <c r="AA664" i="1" s="1"/>
  <c r="O680" i="1"/>
  <c r="T680" i="1" s="1" a="1"/>
  <c r="T680" i="1" s="1"/>
  <c r="AA680" i="1" s="1"/>
  <c r="O696" i="1"/>
  <c r="T696" i="1" s="1" a="1"/>
  <c r="T696" i="1" s="1"/>
  <c r="AA696" i="1" s="1"/>
  <c r="O704" i="1"/>
  <c r="T704" i="1" s="1" a="1"/>
  <c r="T704" i="1" s="1"/>
  <c r="AA704" i="1" s="1"/>
  <c r="O712" i="1"/>
  <c r="T712" i="1" s="1" a="1"/>
  <c r="T712" i="1" s="1"/>
  <c r="AA712" i="1" s="1"/>
  <c r="O720" i="1"/>
  <c r="T720" i="1" s="1" a="1"/>
  <c r="T720" i="1" s="1"/>
  <c r="AA720" i="1" s="1"/>
  <c r="O736" i="1"/>
  <c r="T736" i="1" s="1" a="1"/>
  <c r="T736" i="1" s="1"/>
  <c r="AA736" i="1" s="1"/>
  <c r="O752" i="1"/>
  <c r="T752" i="1" s="1" a="1"/>
  <c r="T752" i="1" s="1"/>
  <c r="AA752" i="1" s="1"/>
  <c r="O760" i="1"/>
  <c r="T760" i="1" s="1" a="1"/>
  <c r="T760" i="1" s="1"/>
  <c r="AA760" i="1" s="1"/>
  <c r="O776" i="1"/>
  <c r="T776" i="1" s="1" a="1"/>
  <c r="T776" i="1" s="1"/>
  <c r="AA776" i="1" s="1"/>
  <c r="O784" i="1"/>
  <c r="T784" i="1" s="1" a="1"/>
  <c r="T784" i="1" s="1"/>
  <c r="AA784" i="1" s="1"/>
  <c r="O800" i="1"/>
  <c r="T800" i="1" s="1" a="1"/>
  <c r="T800" i="1" s="1"/>
  <c r="AA800" i="1" s="1"/>
  <c r="O824" i="1"/>
  <c r="T824" i="1" s="1" a="1"/>
  <c r="T824" i="1" s="1"/>
  <c r="AA824" i="1" s="1"/>
  <c r="O832" i="1"/>
  <c r="T832" i="1" s="1" a="1"/>
  <c r="T832" i="1" s="1"/>
  <c r="AA832" i="1" s="1"/>
  <c r="O840" i="1"/>
  <c r="T840" i="1" s="1" a="1"/>
  <c r="T840" i="1" s="1"/>
  <c r="AA840" i="1" s="1"/>
  <c r="O848" i="1"/>
  <c r="T848" i="1" s="1" a="1"/>
  <c r="T848" i="1" s="1"/>
  <c r="AA848" i="1" s="1"/>
  <c r="O864" i="1"/>
  <c r="T864" i="1" s="1" a="1"/>
  <c r="T864" i="1" s="1"/>
  <c r="AA864" i="1" s="1"/>
  <c r="O872" i="1"/>
  <c r="T872" i="1" s="1" a="1"/>
  <c r="T872" i="1" s="1"/>
  <c r="AA872" i="1" s="1"/>
  <c r="O888" i="1"/>
  <c r="T888" i="1" s="1" a="1"/>
  <c r="T888" i="1" s="1"/>
  <c r="AA888" i="1" s="1"/>
  <c r="O896" i="1"/>
  <c r="T896" i="1" s="1" a="1"/>
  <c r="T896" i="1" s="1"/>
  <c r="AA896" i="1" s="1"/>
  <c r="O912" i="1"/>
  <c r="T912" i="1" s="1" a="1"/>
  <c r="T912" i="1" s="1"/>
  <c r="AA912" i="1" s="1"/>
  <c r="O920" i="1"/>
  <c r="T920" i="1" s="1" a="1"/>
  <c r="T920" i="1" s="1"/>
  <c r="AA920" i="1" s="1"/>
  <c r="O936" i="1"/>
  <c r="T936" i="1" s="1" a="1"/>
  <c r="T936" i="1" s="1"/>
  <c r="AA936" i="1" s="1"/>
  <c r="O944" i="1"/>
  <c r="T944" i="1" s="1" a="1"/>
  <c r="T944" i="1" s="1"/>
  <c r="AA944" i="1" s="1"/>
  <c r="O952" i="1"/>
  <c r="T952" i="1" s="1" a="1"/>
  <c r="T952" i="1" s="1"/>
  <c r="AA952" i="1" s="1"/>
  <c r="O976" i="1"/>
  <c r="T976" i="1" s="1" a="1"/>
  <c r="T976" i="1" s="1"/>
  <c r="AA976" i="1" s="1"/>
  <c r="O984" i="1"/>
  <c r="T984" i="1" s="1" a="1"/>
  <c r="T984" i="1" s="1"/>
  <c r="AA984" i="1" s="1"/>
  <c r="O1000" i="1"/>
  <c r="T1000" i="1" s="1" a="1"/>
  <c r="T1000" i="1" s="1"/>
  <c r="AA1000" i="1" s="1"/>
  <c r="O1016" i="1"/>
  <c r="T1016" i="1" s="1" a="1"/>
  <c r="T1016" i="1" s="1"/>
  <c r="AA1016" i="1" s="1"/>
  <c r="O1024" i="1"/>
  <c r="T1024" i="1" s="1" a="1"/>
  <c r="T1024" i="1" s="1"/>
  <c r="AA1024" i="1" s="1"/>
  <c r="O1040" i="1"/>
  <c r="T1040" i="1" s="1" a="1"/>
  <c r="T1040" i="1" s="1"/>
  <c r="AA1040" i="1" s="1"/>
  <c r="O1048" i="1"/>
  <c r="T1048" i="1" s="1" a="1"/>
  <c r="T1048" i="1" s="1"/>
  <c r="AA1048" i="1" s="1"/>
  <c r="O1064" i="1"/>
  <c r="T1064" i="1" s="1" a="1"/>
  <c r="T1064" i="1" s="1"/>
  <c r="AA1064" i="1" s="1"/>
  <c r="O1072" i="1"/>
  <c r="T1072" i="1" s="1" a="1"/>
  <c r="T1072" i="1" s="1"/>
  <c r="AA1072" i="1" s="1"/>
  <c r="O1088" i="1"/>
  <c r="T1088" i="1" s="1" a="1"/>
  <c r="T1088" i="1" s="1"/>
  <c r="AA1088" i="1" s="1"/>
  <c r="O1096" i="1"/>
  <c r="T1096" i="1" s="1" a="1"/>
  <c r="T1096" i="1" s="1"/>
  <c r="AA1096" i="1" s="1"/>
  <c r="O1112" i="1"/>
  <c r="T1112" i="1" s="1" a="1"/>
  <c r="T1112" i="1" s="1"/>
  <c r="AA1112" i="1" s="1"/>
  <c r="O1120" i="1"/>
  <c r="T1120" i="1" s="1" a="1"/>
  <c r="T1120" i="1" s="1"/>
  <c r="AA1120" i="1" s="1"/>
  <c r="O1128" i="1"/>
  <c r="T1128" i="1" s="1" a="1"/>
  <c r="T1128" i="1" s="1"/>
  <c r="AA1128" i="1" s="1"/>
  <c r="O1136" i="1"/>
  <c r="T1136" i="1" s="1" a="1"/>
  <c r="T1136" i="1" s="1"/>
  <c r="AA1136" i="1" s="1"/>
  <c r="O1152" i="1"/>
  <c r="T1152" i="1" s="1" a="1"/>
  <c r="T1152" i="1" s="1"/>
  <c r="AA1152" i="1" s="1"/>
  <c r="O1168" i="1"/>
  <c r="T1168" i="1" s="1" a="1"/>
  <c r="T1168" i="1" s="1"/>
  <c r="AA1168" i="1" s="1"/>
  <c r="O1176" i="1"/>
  <c r="T1176" i="1" s="1" a="1"/>
  <c r="T1176" i="1" s="1"/>
  <c r="AA1176" i="1" s="1"/>
  <c r="O1192" i="1"/>
  <c r="T1192" i="1" s="1" a="1"/>
  <c r="T1192" i="1" s="1"/>
  <c r="AA1192" i="1" s="1"/>
  <c r="O1200" i="1"/>
  <c r="T1200" i="1" s="1" a="1"/>
  <c r="T1200" i="1" s="1"/>
  <c r="AA1200" i="1" s="1"/>
  <c r="O1216" i="1"/>
  <c r="T1216" i="1" s="1" a="1"/>
  <c r="T1216" i="1" s="1"/>
  <c r="AA1216" i="1" s="1"/>
  <c r="O1232" i="1"/>
  <c r="T1232" i="1" s="1" a="1"/>
  <c r="T1232" i="1" s="1"/>
  <c r="AA1232" i="1" s="1"/>
  <c r="O1240" i="1"/>
  <c r="T1240" i="1" s="1" a="1"/>
  <c r="T1240" i="1" s="1"/>
  <c r="AA1240" i="1" s="1"/>
  <c r="O1256" i="1"/>
  <c r="T1256" i="1" s="1" a="1"/>
  <c r="T1256" i="1" s="1"/>
  <c r="AA1256" i="1" s="1"/>
  <c r="O1264" i="1"/>
  <c r="T1264" i="1" s="1" a="1"/>
  <c r="T1264" i="1" s="1"/>
  <c r="AA1264" i="1" s="1"/>
  <c r="O1280" i="1"/>
  <c r="T1280" i="1" s="1" a="1"/>
  <c r="T1280" i="1" s="1"/>
  <c r="AA1280" i="1" s="1"/>
  <c r="O1296" i="1"/>
  <c r="T1296" i="1" s="1" a="1"/>
  <c r="T1296" i="1" s="1"/>
  <c r="AA1296" i="1" s="1"/>
  <c r="O1304" i="1"/>
  <c r="T1304" i="1" s="1" a="1"/>
  <c r="T1304" i="1" s="1"/>
  <c r="AA1304" i="1" s="1"/>
  <c r="O1320" i="1"/>
  <c r="T1320" i="1" s="1" a="1"/>
  <c r="T1320" i="1" s="1"/>
  <c r="AA1320" i="1" s="1"/>
  <c r="O1344" i="1"/>
  <c r="T1344" i="1" s="1" a="1"/>
  <c r="T1344" i="1" s="1"/>
  <c r="AA1344" i="1" s="1"/>
  <c r="O1360" i="1"/>
  <c r="T1360" i="1" s="1" a="1"/>
  <c r="T1360" i="1" s="1"/>
  <c r="AA1360" i="1" s="1"/>
  <c r="O1368" i="1"/>
  <c r="T1368" i="1" s="1" a="1"/>
  <c r="T1368" i="1" s="1"/>
  <c r="AA1368" i="1" s="1"/>
  <c r="O1376" i="1"/>
  <c r="T1376" i="1" s="1" a="1"/>
  <c r="T1376" i="1" s="1"/>
  <c r="AA1376" i="1" s="1"/>
  <c r="O1392" i="1"/>
  <c r="T1392" i="1" s="1" a="1"/>
  <c r="T1392" i="1" s="1"/>
  <c r="AA1392" i="1" s="1"/>
  <c r="O1400" i="1"/>
  <c r="T1400" i="1" s="1" a="1"/>
  <c r="T1400" i="1" s="1"/>
  <c r="AA1400" i="1" s="1"/>
  <c r="O1416" i="1"/>
  <c r="T1416" i="1" s="1" a="1"/>
  <c r="T1416" i="1" s="1"/>
  <c r="AA1416" i="1" s="1"/>
  <c r="O1424" i="1"/>
  <c r="T1424" i="1" s="1" a="1"/>
  <c r="T1424" i="1" s="1"/>
  <c r="AA1424" i="1" s="1"/>
  <c r="O1432" i="1"/>
  <c r="T1432" i="1" s="1" a="1"/>
  <c r="T1432" i="1" s="1"/>
  <c r="AA1432" i="1" s="1"/>
  <c r="O1448" i="1"/>
  <c r="T1448" i="1" s="1" a="1"/>
  <c r="T1448" i="1" s="1"/>
  <c r="AA1448" i="1" s="1"/>
  <c r="O1464" i="1"/>
  <c r="T1464" i="1" s="1" a="1"/>
  <c r="T1464" i="1" s="1"/>
  <c r="AA1464" i="1" s="1"/>
  <c r="O1472" i="1"/>
  <c r="T1472" i="1" s="1" a="1"/>
  <c r="T1472" i="1" s="1"/>
  <c r="AA1472" i="1" s="1"/>
  <c r="O1488" i="1"/>
  <c r="T1488" i="1" s="1" a="1"/>
  <c r="T1488" i="1" s="1"/>
  <c r="AA1488" i="1" s="1"/>
  <c r="O1496" i="1"/>
  <c r="T1496" i="1" s="1" a="1"/>
  <c r="T1496" i="1" s="1"/>
  <c r="AA1496" i="1" s="1"/>
  <c r="O1512" i="1"/>
  <c r="T1512" i="1" s="1" a="1"/>
  <c r="T1512" i="1" s="1"/>
  <c r="AA1512" i="1" s="1"/>
  <c r="O1536" i="1"/>
  <c r="T1536" i="1" s="1" a="1"/>
  <c r="T1536" i="1" s="1"/>
  <c r="AA1536" i="1" s="1"/>
  <c r="O1544" i="1"/>
  <c r="T1544" i="1" s="1" a="1"/>
  <c r="T1544" i="1" s="1"/>
  <c r="AA1544" i="1" s="1"/>
  <c r="O1560" i="1"/>
  <c r="T1560" i="1" s="1" a="1"/>
  <c r="T1560" i="1" s="1"/>
  <c r="AA1560" i="1" s="1"/>
  <c r="O1568" i="1"/>
  <c r="T1568" i="1" s="1" a="1"/>
  <c r="T1568" i="1" s="1"/>
  <c r="AA1568" i="1" s="1"/>
  <c r="O1584" i="1"/>
  <c r="T1584" i="1" s="1" a="1"/>
  <c r="T1584" i="1" s="1"/>
  <c r="AA1584" i="1" s="1"/>
  <c r="O1592" i="1"/>
  <c r="T1592" i="1" s="1" a="1"/>
  <c r="T1592" i="1" s="1"/>
  <c r="AA1592" i="1" s="1"/>
  <c r="O1608" i="1"/>
  <c r="T1608" i="1" s="1" a="1"/>
  <c r="T1608" i="1" s="1"/>
  <c r="AA1608" i="1" s="1"/>
  <c r="O1616" i="1"/>
  <c r="T1616" i="1" s="1" a="1"/>
  <c r="T1616" i="1" s="1"/>
  <c r="AA1616" i="1" s="1"/>
  <c r="O1632" i="1"/>
  <c r="T1632" i="1" s="1" a="1"/>
  <c r="T1632" i="1" s="1"/>
  <c r="AA1632" i="1" s="1"/>
  <c r="O1648" i="1"/>
  <c r="T1648" i="1" s="1" a="1"/>
  <c r="T1648" i="1" s="1"/>
  <c r="AA1648" i="1" s="1"/>
  <c r="O1656" i="1"/>
  <c r="T1656" i="1" s="1" a="1"/>
  <c r="T1656" i="1" s="1"/>
  <c r="AA1656" i="1" s="1"/>
  <c r="O1672" i="1"/>
  <c r="T1672" i="1" s="1" a="1"/>
  <c r="T1672" i="1" s="1"/>
  <c r="AA1672" i="1" s="1"/>
  <c r="O1680" i="1"/>
  <c r="T1680" i="1" s="1" a="1"/>
  <c r="T1680" i="1" s="1"/>
  <c r="AA1680" i="1" s="1"/>
  <c r="O1696" i="1"/>
  <c r="T1696" i="1" s="1" a="1"/>
  <c r="T1696" i="1" s="1"/>
  <c r="AA1696" i="1" s="1"/>
  <c r="O1704" i="1"/>
  <c r="T1704" i="1" s="1" a="1"/>
  <c r="T1704" i="1" s="1"/>
  <c r="AA1704" i="1" s="1"/>
  <c r="O1720" i="1"/>
  <c r="T1720" i="1" s="1" a="1"/>
  <c r="T1720" i="1" s="1"/>
  <c r="AA1720" i="1" s="1"/>
  <c r="O1728" i="1"/>
  <c r="T1728" i="1" s="1" a="1"/>
  <c r="T1728" i="1" s="1"/>
  <c r="AA1728" i="1" s="1"/>
  <c r="O1744" i="1"/>
  <c r="T1744" i="1" s="1" a="1"/>
  <c r="T1744" i="1" s="1"/>
  <c r="AA1744" i="1" s="1"/>
  <c r="O1752" i="1"/>
  <c r="T1752" i="1" s="1" a="1"/>
  <c r="T1752" i="1" s="1"/>
  <c r="AA1752" i="1" s="1"/>
  <c r="O1768" i="1"/>
  <c r="T1768" i="1" s="1" a="1"/>
  <c r="T1768" i="1" s="1"/>
  <c r="AA1768" i="1" s="1"/>
  <c r="O1776" i="1"/>
  <c r="T1776" i="1" s="1" a="1"/>
  <c r="T1776" i="1" s="1"/>
  <c r="AA1776" i="1" s="1"/>
  <c r="O1792" i="1"/>
  <c r="T1792" i="1" s="1" a="1"/>
  <c r="T1792" i="1" s="1"/>
  <c r="AA1792" i="1" s="1"/>
  <c r="O1800" i="1"/>
  <c r="T1800" i="1" s="1" a="1"/>
  <c r="T1800" i="1" s="1"/>
  <c r="AA1800" i="1" s="1"/>
  <c r="O1808" i="1"/>
  <c r="T1808" i="1" s="1" a="1"/>
  <c r="T1808" i="1" s="1"/>
  <c r="AA1808" i="1" s="1"/>
  <c r="O1824" i="1"/>
  <c r="T1824" i="1" s="1" a="1"/>
  <c r="T1824" i="1" s="1"/>
  <c r="AA1824" i="1" s="1"/>
  <c r="O1832" i="1"/>
  <c r="T1832" i="1" s="1" a="1"/>
  <c r="T1832" i="1" s="1"/>
  <c r="AA1832" i="1" s="1"/>
  <c r="O1848" i="1"/>
  <c r="T1848" i="1" s="1" a="1"/>
  <c r="T1848" i="1" s="1"/>
  <c r="AA1848" i="1" s="1"/>
  <c r="O1856" i="1"/>
  <c r="T1856" i="1" s="1" a="1"/>
  <c r="T1856" i="1" s="1"/>
  <c r="AA1856" i="1" s="1"/>
  <c r="O1872" i="1"/>
  <c r="T1872" i="1" s="1" a="1"/>
  <c r="T1872" i="1" s="1"/>
  <c r="AA1872" i="1" s="1"/>
  <c r="O1880" i="1"/>
  <c r="T1880" i="1" s="1" a="1"/>
  <c r="T1880" i="1" s="1"/>
  <c r="AA1880" i="1" s="1"/>
  <c r="O1904" i="1"/>
  <c r="T1904" i="1" s="1" a="1"/>
  <c r="T1904" i="1" s="1"/>
  <c r="AA1904" i="1" s="1"/>
  <c r="O1912" i="1"/>
  <c r="T1912" i="1" s="1" a="1"/>
  <c r="T1912" i="1" s="1"/>
  <c r="AA1912" i="1" s="1"/>
  <c r="O1928" i="1"/>
  <c r="T1928" i="1" s="1" a="1"/>
  <c r="T1928" i="1" s="1"/>
  <c r="AA1928" i="1" s="1"/>
  <c r="O1944" i="1"/>
  <c r="T1944" i="1" s="1" a="1"/>
  <c r="T1944" i="1" s="1"/>
  <c r="AA1944" i="1" s="1"/>
  <c r="O1952" i="1"/>
  <c r="T1952" i="1" s="1" a="1"/>
  <c r="T1952" i="1" s="1"/>
  <c r="AA1952" i="1" s="1"/>
  <c r="O1968" i="1"/>
  <c r="T1968" i="1" s="1" a="1"/>
  <c r="T1968" i="1" s="1"/>
  <c r="AA1968" i="1" s="1"/>
  <c r="O1976" i="1"/>
  <c r="T1976" i="1" s="1" a="1"/>
  <c r="T1976" i="1" s="1"/>
  <c r="AA1976" i="1" s="1"/>
  <c r="O1992" i="1"/>
  <c r="T1992" i="1" s="1" a="1"/>
  <c r="T1992" i="1" s="1"/>
  <c r="AA1992" i="1" s="1"/>
  <c r="O2000" i="1"/>
  <c r="T2000" i="1" s="1" a="1"/>
  <c r="T2000" i="1" s="1"/>
  <c r="AA2000" i="1" s="1"/>
  <c r="O2024" i="1"/>
  <c r="T2024" i="1" s="1" a="1"/>
  <c r="T2024" i="1" s="1"/>
  <c r="AA2024" i="1" s="1"/>
  <c r="O2032" i="1"/>
  <c r="T2032" i="1" s="1" a="1"/>
  <c r="T2032" i="1" s="1"/>
  <c r="AA2032" i="1" s="1"/>
  <c r="O2048" i="1"/>
  <c r="T2048" i="1" s="1" a="1"/>
  <c r="T2048" i="1" s="1"/>
  <c r="AA2048" i="1" s="1"/>
  <c r="O2064" i="1"/>
  <c r="T2064" i="1" s="1" a="1"/>
  <c r="T2064" i="1" s="1"/>
  <c r="AA2064" i="1" s="1"/>
  <c r="O2072" i="1"/>
  <c r="T2072" i="1" s="1" a="1"/>
  <c r="T2072" i="1" s="1"/>
  <c r="AA2072" i="1" s="1"/>
  <c r="O2088" i="1"/>
  <c r="T2088" i="1" s="1" a="1"/>
  <c r="T2088" i="1" s="1"/>
  <c r="AA2088" i="1" s="1"/>
  <c r="O2096" i="1"/>
  <c r="T2096" i="1" s="1" a="1"/>
  <c r="T2096" i="1" s="1"/>
  <c r="AA2096" i="1" s="1"/>
  <c r="O2112" i="1"/>
  <c r="T2112" i="1" s="1" a="1"/>
  <c r="T2112" i="1" s="1"/>
  <c r="AA2112" i="1" s="1"/>
  <c r="O2120" i="1"/>
  <c r="T2120" i="1" s="1" a="1"/>
  <c r="T2120" i="1" s="1"/>
  <c r="AA2120" i="1" s="1"/>
  <c r="O2136" i="1"/>
  <c r="T2136" i="1" s="1" a="1"/>
  <c r="T2136" i="1" s="1"/>
  <c r="AA2136" i="1" s="1"/>
  <c r="O2144" i="1"/>
  <c r="T2144" i="1" s="1" a="1"/>
  <c r="T2144" i="1" s="1"/>
  <c r="AA2144" i="1" s="1"/>
  <c r="O2152" i="1"/>
  <c r="T2152" i="1" s="1" a="1"/>
  <c r="T2152" i="1" s="1"/>
  <c r="AA2152" i="1" s="1"/>
  <c r="O2168" i="1"/>
  <c r="T2168" i="1" s="1" a="1"/>
  <c r="T2168" i="1" s="1"/>
  <c r="AA2168" i="1" s="1"/>
  <c r="O2176" i="1"/>
  <c r="T2176" i="1" s="1" a="1"/>
  <c r="T2176" i="1" s="1"/>
  <c r="AA2176" i="1" s="1"/>
  <c r="O2192" i="1"/>
  <c r="T2192" i="1" s="1" a="1"/>
  <c r="T2192" i="1" s="1"/>
  <c r="AA2192" i="1" s="1"/>
  <c r="O2200" i="1"/>
  <c r="T2200" i="1" s="1" a="1"/>
  <c r="T2200" i="1" s="1"/>
  <c r="AA2200" i="1" s="1"/>
  <c r="O2216" i="1"/>
  <c r="T2216" i="1" s="1" a="1"/>
  <c r="T2216" i="1" s="1"/>
  <c r="AA2216" i="1" s="1"/>
  <c r="O2224" i="1"/>
  <c r="T2224" i="1" s="1" a="1"/>
  <c r="T2224" i="1" s="1"/>
  <c r="AA2224" i="1" s="1"/>
  <c r="O2240" i="1"/>
  <c r="T2240" i="1" s="1" a="1"/>
  <c r="T2240" i="1" s="1"/>
  <c r="AA2240" i="1" s="1"/>
  <c r="O2248" i="1"/>
  <c r="T2248" i="1" s="1" a="1"/>
  <c r="T2248" i="1" s="1"/>
  <c r="AA2248" i="1" s="1"/>
  <c r="O2264" i="1"/>
  <c r="T2264" i="1" s="1" a="1"/>
  <c r="T2264" i="1" s="1"/>
  <c r="AA2264" i="1" s="1"/>
  <c r="O2272" i="1"/>
  <c r="T2272" i="1" s="1" a="1"/>
  <c r="T2272" i="1" s="1"/>
  <c r="AA2272" i="1" s="1"/>
  <c r="O2288" i="1"/>
  <c r="T2288" i="1" s="1" a="1"/>
  <c r="T2288" i="1" s="1"/>
  <c r="AA2288" i="1" s="1"/>
  <c r="O2296" i="1"/>
  <c r="T2296" i="1" s="1" a="1"/>
  <c r="T2296" i="1" s="1"/>
  <c r="AA2296" i="1" s="1"/>
  <c r="O2304" i="1"/>
  <c r="T2304" i="1" s="1" a="1"/>
  <c r="T2304" i="1" s="1"/>
  <c r="AA2304" i="1" s="1"/>
  <c r="O2320" i="1"/>
  <c r="T2320" i="1" s="1" a="1"/>
  <c r="T2320" i="1" s="1"/>
  <c r="AA2320" i="1" s="1"/>
  <c r="O2328" i="1"/>
  <c r="T2328" i="1" s="1" a="1"/>
  <c r="T2328" i="1" s="1"/>
  <c r="AA2328" i="1" s="1"/>
  <c r="O2344" i="1"/>
  <c r="T2344" i="1" s="1" a="1"/>
  <c r="T2344" i="1" s="1"/>
  <c r="AA2344" i="1" s="1"/>
  <c r="O2352" i="1"/>
  <c r="T2352" i="1" s="1" a="1"/>
  <c r="T2352" i="1" s="1"/>
  <c r="AA2352" i="1" s="1"/>
  <c r="O2368" i="1"/>
  <c r="T2368" i="1" s="1" a="1"/>
  <c r="T2368" i="1" s="1"/>
  <c r="AA2368" i="1" s="1"/>
  <c r="O2376" i="1"/>
  <c r="T2376" i="1" s="1" a="1"/>
  <c r="T2376" i="1" s="1"/>
  <c r="AA2376" i="1" s="1"/>
  <c r="O2384" i="1"/>
  <c r="T2384" i="1" s="1" a="1"/>
  <c r="T2384" i="1" s="1"/>
  <c r="AA2384" i="1" s="1"/>
  <c r="O2408" i="1"/>
  <c r="T2408" i="1" s="1" a="1"/>
  <c r="T2408" i="1" s="1"/>
  <c r="AA2408" i="1" s="1"/>
  <c r="O2424" i="1"/>
  <c r="T2424" i="1" s="1" a="1"/>
  <c r="T2424" i="1" s="1"/>
  <c r="AA2424" i="1" s="1"/>
  <c r="O2432" i="1"/>
  <c r="T2432" i="1" s="1" a="1"/>
  <c r="T2432" i="1" s="1"/>
  <c r="AA2432" i="1" s="1"/>
  <c r="O2448" i="1"/>
  <c r="T2448" i="1" s="1" a="1"/>
  <c r="T2448" i="1" s="1"/>
  <c r="AA2448" i="1" s="1"/>
  <c r="O2456" i="1"/>
  <c r="T2456" i="1" s="1" a="1"/>
  <c r="T2456" i="1" s="1"/>
  <c r="AA2456" i="1" s="1"/>
  <c r="O2472" i="1"/>
  <c r="T2472" i="1" s="1" a="1"/>
  <c r="T2472" i="1" s="1"/>
  <c r="AA2472" i="1" s="1"/>
  <c r="O2480" i="1"/>
  <c r="T2480" i="1" s="1" a="1"/>
  <c r="T2480" i="1" s="1"/>
  <c r="AA2480" i="1" s="1"/>
  <c r="O2496" i="1"/>
  <c r="T2496" i="1" s="1" a="1"/>
  <c r="T2496" i="1" s="1"/>
  <c r="AA2496" i="1" s="1"/>
  <c r="O2504" i="1"/>
  <c r="T2504" i="1" s="1" a="1"/>
  <c r="T2504" i="1" s="1"/>
  <c r="AA2504" i="1" s="1"/>
  <c r="O2520" i="1"/>
  <c r="T2520" i="1" s="1" a="1"/>
  <c r="T2520" i="1" s="1"/>
  <c r="AA2520" i="1" s="1"/>
  <c r="O2528" i="1"/>
  <c r="T2528" i="1" s="1" a="1"/>
  <c r="T2528" i="1" s="1"/>
  <c r="AA2528" i="1" s="1"/>
  <c r="O2536" i="1"/>
  <c r="T2536" i="1" s="1" a="1"/>
  <c r="T2536" i="1" s="1"/>
  <c r="AA2536" i="1" s="1"/>
  <c r="O2552" i="1"/>
  <c r="T2552" i="1" s="1" a="1"/>
  <c r="T2552" i="1" s="1"/>
  <c r="AA2552" i="1" s="1"/>
  <c r="O2560" i="1"/>
  <c r="T2560" i="1" s="1" a="1"/>
  <c r="T2560" i="1" s="1"/>
  <c r="AA2560" i="1" s="1"/>
  <c r="O2568" i="1"/>
  <c r="T2568" i="1" s="1" a="1"/>
  <c r="T2568" i="1" s="1"/>
  <c r="AA2568" i="1" s="1"/>
  <c r="O2576" i="1"/>
  <c r="T2576" i="1" s="1" a="1"/>
  <c r="T2576" i="1" s="1"/>
  <c r="AA2576" i="1" s="1"/>
  <c r="O2592" i="1"/>
  <c r="T2592" i="1" s="1" a="1"/>
  <c r="T2592" i="1" s="1"/>
  <c r="AA2592" i="1" s="1"/>
  <c r="O2600" i="1"/>
  <c r="T2600" i="1" s="1" a="1"/>
  <c r="T2600" i="1" s="1"/>
  <c r="AA2600" i="1" s="1"/>
  <c r="O2616" i="1"/>
  <c r="T2616" i="1" s="1" a="1"/>
  <c r="T2616" i="1" s="1"/>
  <c r="AA2616" i="1" s="1"/>
  <c r="O2624" i="1"/>
  <c r="T2624" i="1" s="1" a="1"/>
  <c r="T2624" i="1" s="1"/>
  <c r="AA2624" i="1" s="1"/>
  <c r="O2640" i="1"/>
  <c r="T2640" i="1" s="1" a="1"/>
  <c r="T2640" i="1" s="1"/>
  <c r="AA2640" i="1" s="1"/>
  <c r="O2648" i="1"/>
  <c r="T2648" i="1" s="1" a="1"/>
  <c r="T2648" i="1" s="1"/>
  <c r="AA2648" i="1" s="1"/>
  <c r="O2656" i="1"/>
  <c r="T2656" i="1" s="1" a="1"/>
  <c r="T2656" i="1" s="1"/>
  <c r="AA2656" i="1" s="1"/>
  <c r="O2672" i="1"/>
  <c r="T2672" i="1" s="1" a="1"/>
  <c r="T2672" i="1" s="1"/>
  <c r="AA2672" i="1" s="1"/>
  <c r="O2680" i="1"/>
  <c r="T2680" i="1" s="1" a="1"/>
  <c r="T2680" i="1" s="1"/>
  <c r="AA2680" i="1" s="1"/>
  <c r="O2696" i="1"/>
  <c r="T2696" i="1" s="1" a="1"/>
  <c r="T2696" i="1" s="1"/>
  <c r="AA2696" i="1" s="1"/>
  <c r="O2704" i="1"/>
  <c r="T2704" i="1" s="1" a="1"/>
  <c r="T2704" i="1" s="1"/>
  <c r="AA2704" i="1" s="1"/>
  <c r="O2720" i="1"/>
  <c r="T2720" i="1" s="1" a="1"/>
  <c r="T2720" i="1" s="1"/>
  <c r="AA2720" i="1" s="1"/>
  <c r="O2728" i="1"/>
  <c r="T2728" i="1" s="1" a="1"/>
  <c r="T2728" i="1" s="1"/>
  <c r="AA2728" i="1" s="1"/>
  <c r="O2744" i="1"/>
  <c r="T2744" i="1" s="1" a="1"/>
  <c r="T2744" i="1" s="1"/>
  <c r="AA2744" i="1" s="1"/>
  <c r="O2752" i="1"/>
  <c r="T2752" i="1" s="1" a="1"/>
  <c r="T2752" i="1" s="1"/>
  <c r="AA2752" i="1" s="1"/>
  <c r="O2760" i="1"/>
  <c r="T2760" i="1" s="1" a="1"/>
  <c r="T2760" i="1" s="1"/>
  <c r="AA2760" i="1" s="1"/>
  <c r="O2768" i="1"/>
  <c r="T2768" i="1" s="1" a="1"/>
  <c r="T2768" i="1" s="1"/>
  <c r="AA2768" i="1" s="1"/>
  <c r="O2792" i="1"/>
  <c r="T2792" i="1" s="1" a="1"/>
  <c r="T2792" i="1" s="1"/>
  <c r="AA2792" i="1" s="1"/>
  <c r="O2808" i="1"/>
  <c r="T2808" i="1" s="1" a="1"/>
  <c r="T2808" i="1" s="1"/>
  <c r="AA2808" i="1" s="1"/>
  <c r="O2816" i="1"/>
  <c r="T2816" i="1" s="1" a="1"/>
  <c r="T2816" i="1" s="1"/>
  <c r="AA2816" i="1" s="1"/>
  <c r="O2824" i="1"/>
  <c r="T2824" i="1" s="1" a="1"/>
  <c r="T2824" i="1" s="1"/>
  <c r="AA2824" i="1" s="1"/>
  <c r="O2840" i="1"/>
  <c r="T2840" i="1" s="1" a="1"/>
  <c r="T2840" i="1" s="1"/>
  <c r="AA2840" i="1" s="1"/>
  <c r="O2848" i="1"/>
  <c r="T2848" i="1" s="1" a="1"/>
  <c r="T2848" i="1" s="1"/>
  <c r="AA2848" i="1" s="1"/>
  <c r="O2856" i="1"/>
  <c r="T2856" i="1" s="1" a="1"/>
  <c r="T2856" i="1" s="1"/>
  <c r="AA2856" i="1" s="1"/>
  <c r="O2872" i="1"/>
  <c r="T2872" i="1" s="1" a="1"/>
  <c r="T2872" i="1" s="1"/>
  <c r="AA2872" i="1" s="1"/>
  <c r="O2880" i="1"/>
  <c r="T2880" i="1" s="1" a="1"/>
  <c r="T2880" i="1" s="1"/>
  <c r="AA2880" i="1" s="1"/>
  <c r="O9" i="1"/>
  <c r="T9" i="1" s="1" a="1"/>
  <c r="T9" i="1" s="1"/>
  <c r="AA9" i="1" s="1"/>
  <c r="O25" i="1"/>
  <c r="T25" i="1" s="1" a="1"/>
  <c r="T25" i="1" s="1"/>
  <c r="AA25" i="1" s="1"/>
  <c r="O33" i="1"/>
  <c r="T33" i="1" s="1" a="1"/>
  <c r="T33" i="1" s="1"/>
  <c r="AA33" i="1" s="1"/>
  <c r="O41" i="1"/>
  <c r="T41" i="1" s="1" a="1"/>
  <c r="T41" i="1" s="1"/>
  <c r="AA41" i="1" s="1"/>
  <c r="O57" i="1"/>
  <c r="T57" i="1" s="1" a="1"/>
  <c r="T57" i="1" s="1"/>
  <c r="AA57" i="1" s="1"/>
  <c r="O65" i="1"/>
  <c r="T65" i="1" s="1" a="1"/>
  <c r="T65" i="1" s="1"/>
  <c r="AA65" i="1" s="1"/>
  <c r="O81" i="1"/>
  <c r="T81" i="1" s="1" a="1"/>
  <c r="T81" i="1" s="1"/>
  <c r="AA81" i="1" s="1"/>
  <c r="O89" i="1"/>
  <c r="T89" i="1" s="1" a="1"/>
  <c r="T89" i="1" s="1"/>
  <c r="AA89" i="1" s="1"/>
  <c r="O105" i="1"/>
  <c r="T105" i="1" s="1" a="1"/>
  <c r="T105" i="1" s="1"/>
  <c r="AA105" i="1" s="1"/>
  <c r="O113" i="1"/>
  <c r="T113" i="1" s="1" a="1"/>
  <c r="T113" i="1" s="1"/>
  <c r="AA113" i="1" s="1"/>
  <c r="O129" i="1"/>
  <c r="T129" i="1" s="1" a="1"/>
  <c r="T129" i="1" s="1"/>
  <c r="AA129" i="1" s="1"/>
  <c r="O137" i="1"/>
  <c r="T137" i="1" s="1" a="1"/>
  <c r="T137" i="1" s="1"/>
  <c r="AA137" i="1" s="1"/>
  <c r="O145" i="1"/>
  <c r="T145" i="1" s="1" a="1"/>
  <c r="T145" i="1" s="1"/>
  <c r="AA145" i="1" s="1"/>
  <c r="O161" i="1"/>
  <c r="T161" i="1" s="1" a="1"/>
  <c r="T161" i="1" s="1"/>
  <c r="AA161" i="1" s="1"/>
  <c r="O177" i="1"/>
  <c r="T177" i="1" s="1" a="1"/>
  <c r="T177" i="1" s="1"/>
  <c r="AA177" i="1" s="1"/>
  <c r="O185" i="1"/>
  <c r="T185" i="1" s="1" a="1"/>
  <c r="T185" i="1" s="1"/>
  <c r="AA185" i="1" s="1"/>
  <c r="O201" i="1"/>
  <c r="T201" i="1" s="1" a="1"/>
  <c r="T201" i="1" s="1"/>
  <c r="AA201" i="1" s="1"/>
  <c r="O217" i="1"/>
  <c r="T217" i="1" s="1" a="1"/>
  <c r="T217" i="1" s="1"/>
  <c r="AA217" i="1" s="1"/>
  <c r="O225" i="1"/>
  <c r="T225" i="1" s="1" a="1"/>
  <c r="T225" i="1" s="1"/>
  <c r="AA225" i="1" s="1"/>
  <c r="O233" i="1"/>
  <c r="T233" i="1" s="1" a="1"/>
  <c r="T233" i="1" s="1"/>
  <c r="AA233" i="1" s="1"/>
  <c r="O249" i="1"/>
  <c r="T249" i="1" s="1" a="1"/>
  <c r="T249" i="1" s="1"/>
  <c r="AA249" i="1" s="1"/>
  <c r="O257" i="1"/>
  <c r="T257" i="1" s="1" a="1"/>
  <c r="T257" i="1" s="1"/>
  <c r="AA257" i="1" s="1"/>
  <c r="O265" i="1"/>
  <c r="T265" i="1" s="1" a="1"/>
  <c r="T265" i="1" s="1"/>
  <c r="AA265" i="1" s="1"/>
  <c r="O281" i="1"/>
  <c r="T281" i="1" s="1" a="1"/>
  <c r="T281" i="1" s="1"/>
  <c r="AA281" i="1" s="1"/>
  <c r="O289" i="1"/>
  <c r="T289" i="1" s="1" a="1"/>
  <c r="T289" i="1" s="1"/>
  <c r="AA289" i="1" s="1"/>
  <c r="O305" i="1"/>
  <c r="T305" i="1" s="1" a="1"/>
  <c r="T305" i="1" s="1"/>
  <c r="AA305" i="1" s="1"/>
  <c r="O313" i="1"/>
  <c r="T313" i="1" s="1" a="1"/>
  <c r="T313" i="1" s="1"/>
  <c r="AA313" i="1" s="1"/>
  <c r="O321" i="1"/>
  <c r="T321" i="1" s="1" a="1"/>
  <c r="T321" i="1" s="1"/>
  <c r="AA321" i="1" s="1"/>
  <c r="O337" i="1"/>
  <c r="T337" i="1" s="1" a="1"/>
  <c r="T337" i="1" s="1"/>
  <c r="AA337" i="1" s="1"/>
  <c r="O345" i="1"/>
  <c r="T345" i="1" s="1" a="1"/>
  <c r="T345" i="1" s="1"/>
  <c r="AA345" i="1" s="1"/>
  <c r="O369" i="1"/>
  <c r="T369" i="1" s="1" a="1"/>
  <c r="T369" i="1" s="1"/>
  <c r="AA369" i="1" s="1"/>
  <c r="O377" i="1"/>
  <c r="T377" i="1" s="1" a="1"/>
  <c r="T377" i="1" s="1"/>
  <c r="AA377" i="1" s="1"/>
  <c r="O393" i="1"/>
  <c r="T393" i="1" s="1" a="1"/>
  <c r="T393" i="1" s="1"/>
  <c r="AA393" i="1" s="1"/>
  <c r="O409" i="1"/>
  <c r="T409" i="1" s="1" a="1"/>
  <c r="T409" i="1" s="1"/>
  <c r="AA409" i="1" s="1"/>
  <c r="O417" i="1"/>
  <c r="T417" i="1" s="1" a="1"/>
  <c r="T417" i="1" s="1"/>
  <c r="AA417" i="1" s="1"/>
  <c r="O433" i="1"/>
  <c r="T433" i="1" s="1" a="1"/>
  <c r="T433" i="1" s="1"/>
  <c r="AA433" i="1" s="1"/>
  <c r="O441" i="1"/>
  <c r="T441" i="1" s="1" a="1"/>
  <c r="T441" i="1" s="1"/>
  <c r="AA441" i="1" s="1"/>
  <c r="O457" i="1"/>
  <c r="T457" i="1" s="1" a="1"/>
  <c r="T457" i="1" s="1"/>
  <c r="AA457" i="1" s="1"/>
  <c r="O465" i="1"/>
  <c r="T465" i="1" s="1" a="1"/>
  <c r="T465" i="1" s="1"/>
  <c r="AA465" i="1" s="1"/>
  <c r="O481" i="1"/>
  <c r="T481" i="1" s="1" a="1"/>
  <c r="T481" i="1" s="1"/>
  <c r="AA481" i="1" s="1"/>
  <c r="O497" i="1"/>
  <c r="T497" i="1" s="1" a="1"/>
  <c r="T497" i="1" s="1"/>
  <c r="AA497" i="1" s="1"/>
  <c r="O505" i="1"/>
  <c r="T505" i="1" s="1" a="1"/>
  <c r="T505" i="1" s="1"/>
  <c r="AA505" i="1" s="1"/>
  <c r="O521" i="1"/>
  <c r="T521" i="1" s="1" a="1"/>
  <c r="T521" i="1" s="1"/>
  <c r="AA521" i="1" s="1"/>
  <c r="O537" i="1"/>
  <c r="T537" i="1" s="1" a="1"/>
  <c r="T537" i="1" s="1"/>
  <c r="AA537" i="1" s="1"/>
  <c r="O545" i="1"/>
  <c r="T545" i="1" s="1" a="1"/>
  <c r="T545" i="1" s="1"/>
  <c r="AA545" i="1" s="1"/>
  <c r="O553" i="1"/>
  <c r="T553" i="1" s="1" a="1"/>
  <c r="T553" i="1" s="1"/>
  <c r="AA553" i="1" s="1"/>
  <c r="O569" i="1"/>
  <c r="T569" i="1" s="1" a="1"/>
  <c r="T569" i="1" s="1"/>
  <c r="AA569" i="1" s="1"/>
  <c r="O577" i="1"/>
  <c r="T577" i="1" s="1" a="1"/>
  <c r="T577" i="1" s="1"/>
  <c r="AA577" i="1" s="1"/>
  <c r="O593" i="1"/>
  <c r="T593" i="1" s="1" a="1"/>
  <c r="T593" i="1" s="1"/>
  <c r="AA593" i="1" s="1"/>
  <c r="O601" i="1"/>
  <c r="T601" i="1" s="1" a="1"/>
  <c r="T601" i="1" s="1"/>
  <c r="AA601" i="1" s="1"/>
  <c r="O617" i="1"/>
  <c r="T617" i="1" s="1" a="1"/>
  <c r="T617" i="1" s="1"/>
  <c r="AA617" i="1" s="1"/>
  <c r="O633" i="1"/>
  <c r="T633" i="1" s="1" a="1"/>
  <c r="T633" i="1" s="1"/>
  <c r="AA633" i="1" s="1"/>
  <c r="O641" i="1"/>
  <c r="T641" i="1" s="1" a="1"/>
  <c r="T641" i="1" s="1"/>
  <c r="AA641" i="1" s="1"/>
  <c r="O649" i="1"/>
  <c r="T649" i="1" s="1" a="1"/>
  <c r="T649" i="1" s="1"/>
  <c r="AA649" i="1" s="1"/>
  <c r="O665" i="1"/>
  <c r="T665" i="1" s="1" a="1"/>
  <c r="T665" i="1" s="1"/>
  <c r="AA665" i="1" s="1"/>
  <c r="O673" i="1"/>
  <c r="T673" i="1" s="1" a="1"/>
  <c r="T673" i="1" s="1"/>
  <c r="AA673" i="1" s="1"/>
  <c r="O681" i="1"/>
  <c r="T681" i="1" s="1" a="1"/>
  <c r="T681" i="1" s="1"/>
  <c r="AA681" i="1" s="1"/>
  <c r="O689" i="1"/>
  <c r="T689" i="1" s="1" a="1"/>
  <c r="T689" i="1" s="1"/>
  <c r="AA689" i="1" s="1"/>
  <c r="O705" i="1"/>
  <c r="T705" i="1" s="1" a="1"/>
  <c r="T705" i="1" s="1"/>
  <c r="AA705" i="1" s="1"/>
  <c r="O721" i="1"/>
  <c r="T721" i="1" s="1" a="1"/>
  <c r="T721" i="1" s="1"/>
  <c r="AA721" i="1" s="1"/>
  <c r="O729" i="1"/>
  <c r="T729" i="1" s="1" a="1"/>
  <c r="T729" i="1" s="1"/>
  <c r="AA729" i="1" s="1"/>
  <c r="O745" i="1"/>
  <c r="T745" i="1" s="1" a="1"/>
  <c r="T745" i="1" s="1"/>
  <c r="AA745" i="1" s="1"/>
  <c r="O761" i="1"/>
  <c r="T761" i="1" s="1" a="1"/>
  <c r="T761" i="1" s="1"/>
  <c r="AA761" i="1" s="1"/>
  <c r="O769" i="1"/>
  <c r="T769" i="1" s="1" a="1"/>
  <c r="T769" i="1" s="1"/>
  <c r="AA769" i="1" s="1"/>
  <c r="O785" i="1"/>
  <c r="T785" i="1" s="1" a="1"/>
  <c r="T785" i="1" s="1"/>
  <c r="AA785" i="1" s="1"/>
  <c r="O793" i="1"/>
  <c r="T793" i="1" s="1" a="1"/>
  <c r="T793" i="1" s="1"/>
  <c r="AA793" i="1" s="1"/>
  <c r="O809" i="1"/>
  <c r="T809" i="1" s="1" a="1"/>
  <c r="T809" i="1" s="1"/>
  <c r="AA809" i="1" s="1"/>
  <c r="O817" i="1"/>
  <c r="T817" i="1" s="1" a="1"/>
  <c r="T817" i="1" s="1"/>
  <c r="AA817" i="1" s="1"/>
  <c r="O833" i="1"/>
  <c r="T833" i="1" s="1" a="1"/>
  <c r="T833" i="1" s="1"/>
  <c r="AA833" i="1" s="1"/>
  <c r="O849" i="1"/>
  <c r="T849" i="1" s="1" a="1"/>
  <c r="T849" i="1" s="1"/>
  <c r="AA849" i="1" s="1"/>
  <c r="O857" i="1"/>
  <c r="T857" i="1" s="1" a="1"/>
  <c r="T857" i="1" s="1"/>
  <c r="AA857" i="1" s="1"/>
  <c r="O873" i="1"/>
  <c r="T873" i="1" s="1" a="1"/>
  <c r="T873" i="1" s="1"/>
  <c r="AA873" i="1" s="1"/>
  <c r="O881" i="1"/>
  <c r="T881" i="1" s="1" a="1"/>
  <c r="T881" i="1" s="1"/>
  <c r="AA881" i="1" s="1"/>
  <c r="O897" i="1"/>
  <c r="T897" i="1" s="1" a="1"/>
  <c r="T897" i="1" s="1"/>
  <c r="AA897" i="1" s="1"/>
  <c r="O905" i="1"/>
  <c r="T905" i="1" s="1" a="1"/>
  <c r="T905" i="1" s="1"/>
  <c r="AA905" i="1" s="1"/>
  <c r="O921" i="1"/>
  <c r="T921" i="1" s="1" a="1"/>
  <c r="T921" i="1" s="1"/>
  <c r="AA921" i="1" s="1"/>
  <c r="O929" i="1"/>
  <c r="T929" i="1" s="1" a="1"/>
  <c r="T929" i="1" s="1"/>
  <c r="AA929" i="1" s="1"/>
  <c r="O953" i="1"/>
  <c r="T953" i="1" s="1" a="1"/>
  <c r="T953" i="1" s="1"/>
  <c r="AA953" i="1" s="1"/>
  <c r="O961" i="1"/>
  <c r="T961" i="1" s="1" a="1"/>
  <c r="T961" i="1" s="1"/>
  <c r="AA961" i="1" s="1"/>
  <c r="O969" i="1"/>
  <c r="T969" i="1" s="1" a="1"/>
  <c r="T969" i="1" s="1"/>
  <c r="AA969" i="1" s="1"/>
  <c r="O985" i="1"/>
  <c r="T985" i="1" s="1" a="1"/>
  <c r="T985" i="1" s="1"/>
  <c r="AA985" i="1" s="1"/>
  <c r="O993" i="1"/>
  <c r="T993" i="1" s="1" a="1"/>
  <c r="T993" i="1" s="1"/>
  <c r="AA993" i="1" s="1"/>
  <c r="O1001" i="1"/>
  <c r="T1001" i="1" s="1" a="1"/>
  <c r="T1001" i="1" s="1"/>
  <c r="AA1001" i="1" s="1"/>
  <c r="O1009" i="1"/>
  <c r="T1009" i="1" s="1" a="1"/>
  <c r="T1009" i="1" s="1"/>
  <c r="AA1009" i="1" s="1"/>
  <c r="O1025" i="1"/>
  <c r="T1025" i="1" s="1" a="1"/>
  <c r="T1025" i="1" s="1"/>
  <c r="AA1025" i="1" s="1"/>
  <c r="O1033" i="1"/>
  <c r="T1033" i="1" s="1" a="1"/>
  <c r="T1033" i="1" s="1"/>
  <c r="AA1033" i="1" s="1"/>
  <c r="O1049" i="1"/>
  <c r="T1049" i="1" s="1" a="1"/>
  <c r="T1049" i="1" s="1"/>
  <c r="AA1049" i="1" s="1"/>
  <c r="O1057" i="1"/>
  <c r="T1057" i="1" s="1" a="1"/>
  <c r="T1057" i="1" s="1"/>
  <c r="AA1057" i="1" s="1"/>
  <c r="O1073" i="1"/>
  <c r="T1073" i="1" s="1" a="1"/>
  <c r="T1073" i="1" s="1"/>
  <c r="AA1073" i="1" s="1"/>
  <c r="O1081" i="1"/>
  <c r="T1081" i="1" s="1" a="1"/>
  <c r="T1081" i="1" s="1"/>
  <c r="AA1081" i="1" s="1"/>
  <c r="O1097" i="1"/>
  <c r="T1097" i="1" s="1" a="1"/>
  <c r="T1097" i="1" s="1"/>
  <c r="AA1097" i="1" s="1"/>
  <c r="O1105" i="1"/>
  <c r="T1105" i="1" s="1" a="1"/>
  <c r="T1105" i="1" s="1"/>
  <c r="AA1105" i="1" s="1"/>
  <c r="O1121" i="1"/>
  <c r="T1121" i="1" s="1" a="1"/>
  <c r="T1121" i="1" s="1"/>
  <c r="AA1121" i="1" s="1"/>
  <c r="O1129" i="1"/>
  <c r="T1129" i="1" s="1" a="1"/>
  <c r="T1129" i="1" s="1"/>
  <c r="AA1129" i="1" s="1"/>
  <c r="O1137" i="1"/>
  <c r="T1137" i="1" s="1" a="1"/>
  <c r="T1137" i="1" s="1"/>
  <c r="AA1137" i="1" s="1"/>
  <c r="O1145" i="1"/>
  <c r="T1145" i="1" s="1" a="1"/>
  <c r="T1145" i="1" s="1"/>
  <c r="AA1145" i="1" s="1"/>
  <c r="O1161" i="1"/>
  <c r="T1161" i="1" s="1" a="1"/>
  <c r="T1161" i="1" s="1"/>
  <c r="AA1161" i="1" s="1"/>
  <c r="O1177" i="1"/>
  <c r="T1177" i="1" s="1" a="1"/>
  <c r="T1177" i="1" s="1"/>
  <c r="AA1177" i="1" s="1"/>
  <c r="O1185" i="1"/>
  <c r="T1185" i="1" s="1" a="1"/>
  <c r="T1185" i="1" s="1"/>
  <c r="AA1185" i="1" s="1"/>
  <c r="O1201" i="1"/>
  <c r="T1201" i="1" s="1" a="1"/>
  <c r="T1201" i="1" s="1"/>
  <c r="AA1201" i="1" s="1"/>
  <c r="O1209" i="1"/>
  <c r="T1209" i="1" s="1" a="1"/>
  <c r="T1209" i="1" s="1"/>
  <c r="AA1209" i="1" s="1"/>
  <c r="O1225" i="1"/>
  <c r="T1225" i="1" s="1" a="1"/>
  <c r="T1225" i="1" s="1"/>
  <c r="AA1225" i="1" s="1"/>
  <c r="O1241" i="1"/>
  <c r="T1241" i="1" s="1" a="1"/>
  <c r="T1241" i="1" s="1"/>
  <c r="AA1241" i="1" s="1"/>
  <c r="O1249" i="1"/>
  <c r="T1249" i="1" s="1" a="1"/>
  <c r="T1249" i="1" s="1"/>
  <c r="AA1249" i="1" s="1"/>
  <c r="O1265" i="1"/>
  <c r="T1265" i="1" s="1" a="1"/>
  <c r="T1265" i="1" s="1"/>
  <c r="AA1265" i="1" s="1"/>
  <c r="O1273" i="1"/>
  <c r="T1273" i="1" s="1" a="1"/>
  <c r="T1273" i="1" s="1"/>
  <c r="AA1273" i="1" s="1"/>
  <c r="O1289" i="1"/>
  <c r="T1289" i="1" s="1" a="1"/>
  <c r="T1289" i="1" s="1"/>
  <c r="AA1289" i="1" s="1"/>
  <c r="O1305" i="1"/>
  <c r="T1305" i="1" s="1" a="1"/>
  <c r="T1305" i="1" s="1"/>
  <c r="AA1305" i="1" s="1"/>
  <c r="O1313" i="1"/>
  <c r="T1313" i="1" s="1" a="1"/>
  <c r="T1313" i="1" s="1"/>
  <c r="AA1313" i="1" s="1"/>
  <c r="O1321" i="1"/>
  <c r="T1321" i="1" s="1" a="1"/>
  <c r="T1321" i="1" s="1"/>
  <c r="AA1321" i="1" s="1"/>
  <c r="O1329" i="1"/>
  <c r="T1329" i="1" s="1" a="1"/>
  <c r="T1329" i="1" s="1"/>
  <c r="AA1329" i="1" s="1"/>
  <c r="O1337" i="1"/>
  <c r="T1337" i="1" s="1" a="1"/>
  <c r="T1337" i="1" s="1"/>
  <c r="AA1337" i="1" s="1"/>
  <c r="O1353" i="1"/>
  <c r="T1353" i="1" s="1" a="1"/>
  <c r="T1353" i="1" s="1"/>
  <c r="AA1353" i="1" s="1"/>
  <c r="O1377" i="1"/>
  <c r="T1377" i="1" s="1" a="1"/>
  <c r="T1377" i="1" s="1"/>
  <c r="AA1377" i="1" s="1"/>
  <c r="O1385" i="1"/>
  <c r="T1385" i="1" s="1" a="1"/>
  <c r="T1385" i="1" s="1"/>
  <c r="AA1385" i="1" s="1"/>
  <c r="O1401" i="1"/>
  <c r="T1401" i="1" s="1" a="1"/>
  <c r="T1401" i="1" s="1"/>
  <c r="AA1401" i="1" s="1"/>
  <c r="O1409" i="1"/>
  <c r="T1409" i="1" s="1" a="1"/>
  <c r="T1409" i="1" s="1"/>
  <c r="AA1409" i="1" s="1"/>
  <c r="O1425" i="1"/>
  <c r="T1425" i="1" s="1" a="1"/>
  <c r="T1425" i="1" s="1"/>
  <c r="AA1425" i="1" s="1"/>
  <c r="O1433" i="1"/>
  <c r="T1433" i="1" s="1" a="1"/>
  <c r="T1433" i="1" s="1"/>
  <c r="AA1433" i="1" s="1"/>
  <c r="O1441" i="1"/>
  <c r="T1441" i="1" s="1" a="1"/>
  <c r="T1441" i="1" s="1"/>
  <c r="AA1441" i="1" s="1"/>
  <c r="O1449" i="1"/>
  <c r="T1449" i="1" s="1" a="1"/>
  <c r="T1449" i="1" s="1"/>
  <c r="AA1449" i="1" s="1"/>
  <c r="O1457" i="1"/>
  <c r="T1457" i="1" s="1" a="1"/>
  <c r="T1457" i="1" s="1"/>
  <c r="AA1457" i="1" s="1"/>
  <c r="O1473" i="1"/>
  <c r="T1473" i="1" s="1" a="1"/>
  <c r="T1473" i="1" s="1"/>
  <c r="AA1473" i="1" s="1"/>
  <c r="O1481" i="1"/>
  <c r="T1481" i="1" s="1" a="1"/>
  <c r="T1481" i="1" s="1"/>
  <c r="AA1481" i="1" s="1"/>
  <c r="O1497" i="1"/>
  <c r="T1497" i="1" s="1" a="1"/>
  <c r="T1497" i="1" s="1"/>
  <c r="AA1497" i="1" s="1"/>
  <c r="O1505" i="1"/>
  <c r="T1505" i="1" s="1" a="1"/>
  <c r="T1505" i="1" s="1"/>
  <c r="AA1505" i="1" s="1"/>
  <c r="O1513" i="1"/>
  <c r="T1513" i="1" s="1" a="1"/>
  <c r="T1513" i="1" s="1"/>
  <c r="AA1513" i="1" s="1"/>
  <c r="O1521" i="1"/>
  <c r="T1521" i="1" s="1" a="1"/>
  <c r="T1521" i="1" s="1"/>
  <c r="AA1521" i="1" s="1"/>
  <c r="O1529" i="1"/>
  <c r="T1529" i="1" s="1" a="1"/>
  <c r="T1529" i="1" s="1"/>
  <c r="AA1529" i="1" s="1"/>
  <c r="O1545" i="1"/>
  <c r="T1545" i="1" s="1" a="1"/>
  <c r="T1545" i="1" s="1"/>
  <c r="AA1545" i="1" s="1"/>
  <c r="O1553" i="1"/>
  <c r="T1553" i="1" s="1" a="1"/>
  <c r="T1553" i="1" s="1"/>
  <c r="AA1553" i="1" s="1"/>
  <c r="O1569" i="1"/>
  <c r="T1569" i="1" s="1" a="1"/>
  <c r="T1569" i="1" s="1"/>
  <c r="AA1569" i="1" s="1"/>
  <c r="O1577" i="1"/>
  <c r="T1577" i="1" s="1" a="1"/>
  <c r="T1577" i="1" s="1"/>
  <c r="AA1577" i="1" s="1"/>
  <c r="O1593" i="1"/>
  <c r="T1593" i="1" s="1" a="1"/>
  <c r="T1593" i="1" s="1"/>
  <c r="AA1593" i="1" s="1"/>
  <c r="O1601" i="1"/>
  <c r="T1601" i="1" s="1" a="1"/>
  <c r="T1601" i="1" s="1"/>
  <c r="AA1601" i="1" s="1"/>
  <c r="O1617" i="1"/>
  <c r="T1617" i="1" s="1" a="1"/>
  <c r="T1617" i="1" s="1"/>
  <c r="AA1617" i="1" s="1"/>
  <c r="O1625" i="1"/>
  <c r="T1625" i="1" s="1" a="1"/>
  <c r="T1625" i="1" s="1"/>
  <c r="AA1625" i="1" s="1"/>
  <c r="O1641" i="1"/>
  <c r="T1641" i="1" s="1" a="1"/>
  <c r="T1641" i="1" s="1"/>
  <c r="AA1641" i="1" s="1"/>
  <c r="O1657" i="1"/>
  <c r="T1657" i="1" s="1" a="1"/>
  <c r="T1657" i="1" s="1"/>
  <c r="AA1657" i="1" s="1"/>
  <c r="O1665" i="1"/>
  <c r="T1665" i="1" s="1" a="1"/>
  <c r="T1665" i="1" s="1"/>
  <c r="AA1665" i="1" s="1"/>
  <c r="O1681" i="1"/>
  <c r="T1681" i="1" s="1" a="1"/>
  <c r="T1681" i="1" s="1"/>
  <c r="AA1681" i="1" s="1"/>
  <c r="O1689" i="1"/>
  <c r="T1689" i="1" s="1" a="1"/>
  <c r="T1689" i="1" s="1"/>
  <c r="AA1689" i="1" s="1"/>
  <c r="O1705" i="1"/>
  <c r="T1705" i="1" s="1" a="1"/>
  <c r="T1705" i="1" s="1"/>
  <c r="AA1705" i="1" s="1"/>
  <c r="O1713" i="1"/>
  <c r="T1713" i="1" s="1" a="1"/>
  <c r="T1713" i="1" s="1"/>
  <c r="AA1713" i="1" s="1"/>
  <c r="O1729" i="1"/>
  <c r="T1729" i="1" s="1" a="1"/>
  <c r="T1729" i="1" s="1"/>
  <c r="AA1729" i="1" s="1"/>
  <c r="O1737" i="1"/>
  <c r="T1737" i="1" s="1" a="1"/>
  <c r="T1737" i="1" s="1"/>
  <c r="AA1737" i="1" s="1"/>
  <c r="O1753" i="1"/>
  <c r="T1753" i="1" s="1" a="1"/>
  <c r="T1753" i="1" s="1"/>
  <c r="AA1753" i="1" s="1"/>
  <c r="O1761" i="1"/>
  <c r="T1761" i="1" s="1" a="1"/>
  <c r="T1761" i="1" s="1"/>
  <c r="AA1761" i="1" s="1"/>
  <c r="O1777" i="1"/>
  <c r="T1777" i="1" s="1" a="1"/>
  <c r="T1777" i="1" s="1"/>
  <c r="AA1777" i="1" s="1"/>
  <c r="O1785" i="1"/>
  <c r="T1785" i="1" s="1" a="1"/>
  <c r="T1785" i="1" s="1"/>
  <c r="AA1785" i="1" s="1"/>
  <c r="O1809" i="1"/>
  <c r="T1809" i="1" s="1" a="1"/>
  <c r="T1809" i="1" s="1"/>
  <c r="AA1809" i="1" s="1"/>
  <c r="O1817" i="1"/>
  <c r="T1817" i="1" s="1" a="1"/>
  <c r="T1817" i="1" s="1"/>
  <c r="AA1817" i="1" s="1"/>
  <c r="O1833" i="1"/>
  <c r="T1833" i="1" s="1" a="1"/>
  <c r="T1833" i="1" s="1"/>
  <c r="AA1833" i="1" s="1"/>
  <c r="O1841" i="1"/>
  <c r="T1841" i="1" s="1" a="1"/>
  <c r="T1841" i="1" s="1"/>
  <c r="AA1841" i="1" s="1"/>
  <c r="O1857" i="1"/>
  <c r="T1857" i="1" s="1" a="1"/>
  <c r="T1857" i="1" s="1"/>
  <c r="AA1857" i="1" s="1"/>
  <c r="O1865" i="1"/>
  <c r="T1865" i="1" s="1" a="1"/>
  <c r="T1865" i="1" s="1"/>
  <c r="AA1865" i="1" s="1"/>
  <c r="O1881" i="1"/>
  <c r="T1881" i="1" s="1" a="1"/>
  <c r="T1881" i="1" s="1"/>
  <c r="AA1881" i="1" s="1"/>
  <c r="O1889" i="1"/>
  <c r="T1889" i="1" s="1" a="1"/>
  <c r="T1889" i="1" s="1"/>
  <c r="AA1889" i="1" s="1"/>
  <c r="O1897" i="1"/>
  <c r="T1897" i="1" s="1" a="1"/>
  <c r="T1897" i="1" s="1"/>
  <c r="AA1897" i="1" s="1"/>
  <c r="O1913" i="1"/>
  <c r="T1913" i="1" s="1" a="1"/>
  <c r="T1913" i="1" s="1"/>
  <c r="AA1913" i="1" s="1"/>
  <c r="O1921" i="1"/>
  <c r="T1921" i="1" s="1" a="1"/>
  <c r="T1921" i="1" s="1"/>
  <c r="AA1921" i="1" s="1"/>
  <c r="O1929" i="1"/>
  <c r="T1929" i="1" s="1" a="1"/>
  <c r="T1929" i="1" s="1"/>
  <c r="AA1929" i="1" s="1"/>
  <c r="O1937" i="1"/>
  <c r="T1937" i="1" s="1" a="1"/>
  <c r="T1937" i="1" s="1"/>
  <c r="AA1937" i="1" s="1"/>
  <c r="O1953" i="1"/>
  <c r="T1953" i="1" s="1" a="1"/>
  <c r="T1953" i="1" s="1"/>
  <c r="AA1953" i="1" s="1"/>
  <c r="O1961" i="1"/>
  <c r="T1961" i="1" s="1" a="1"/>
  <c r="T1961" i="1" s="1"/>
  <c r="AA1961" i="1" s="1"/>
  <c r="O1977" i="1"/>
  <c r="T1977" i="1" s="1" a="1"/>
  <c r="T1977" i="1" s="1"/>
  <c r="AA1977" i="1" s="1"/>
  <c r="O1985" i="1"/>
  <c r="T1985" i="1" s="1" a="1"/>
  <c r="T1985" i="1" s="1"/>
  <c r="AA1985" i="1" s="1"/>
  <c r="O2001" i="1"/>
  <c r="T2001" i="1" s="1" a="1"/>
  <c r="T2001" i="1" s="1"/>
  <c r="AA2001" i="1" s="1"/>
  <c r="O2009" i="1"/>
  <c r="T2009" i="1" s="1" a="1"/>
  <c r="T2009" i="1" s="1"/>
  <c r="AA2009" i="1" s="1"/>
  <c r="O2017" i="1"/>
  <c r="T2017" i="1" s="1" a="1"/>
  <c r="T2017" i="1" s="1"/>
  <c r="AA2017" i="1" s="1"/>
  <c r="O2033" i="1"/>
  <c r="T2033" i="1" s="1" a="1"/>
  <c r="T2033" i="1" s="1"/>
  <c r="AA2033" i="1" s="1"/>
  <c r="O2041" i="1"/>
  <c r="T2041" i="1" s="1" a="1"/>
  <c r="T2041" i="1" s="1"/>
  <c r="AA2041" i="1" s="1"/>
  <c r="O2057" i="1"/>
  <c r="T2057" i="1" s="1" a="1"/>
  <c r="T2057" i="1" s="1"/>
  <c r="AA2057" i="1" s="1"/>
  <c r="O2073" i="1"/>
  <c r="T2073" i="1" s="1" a="1"/>
  <c r="T2073" i="1" s="1"/>
  <c r="AA2073" i="1" s="1"/>
  <c r="O2081" i="1"/>
  <c r="T2081" i="1" s="1" a="1"/>
  <c r="T2081" i="1" s="1"/>
  <c r="AA2081" i="1" s="1"/>
  <c r="O2097" i="1"/>
  <c r="T2097" i="1" s="1" a="1"/>
  <c r="T2097" i="1" s="1"/>
  <c r="AA2097" i="1" s="1"/>
  <c r="O2105" i="1"/>
  <c r="T2105" i="1" s="1" a="1"/>
  <c r="T2105" i="1" s="1"/>
  <c r="AA2105" i="1" s="1"/>
  <c r="O2121" i="1"/>
  <c r="T2121" i="1" s="1" a="1"/>
  <c r="T2121" i="1" s="1"/>
  <c r="AA2121" i="1" s="1"/>
  <c r="O2129" i="1"/>
  <c r="T2129" i="1" s="1" a="1"/>
  <c r="T2129" i="1" s="1"/>
  <c r="AA2129" i="1" s="1"/>
  <c r="O2153" i="1"/>
  <c r="T2153" i="1" s="1" a="1"/>
  <c r="T2153" i="1" s="1"/>
  <c r="AA2153" i="1" s="1"/>
  <c r="O2161" i="1"/>
  <c r="T2161" i="1" s="1" a="1"/>
  <c r="T2161" i="1" s="1"/>
  <c r="AA2161" i="1" s="1"/>
  <c r="O2177" i="1"/>
  <c r="T2177" i="1" s="1" a="1"/>
  <c r="T2177" i="1" s="1"/>
  <c r="AA2177" i="1" s="1"/>
  <c r="O2185" i="1"/>
  <c r="T2185" i="1" s="1" a="1"/>
  <c r="T2185" i="1" s="1"/>
  <c r="AA2185" i="1" s="1"/>
  <c r="O2201" i="1"/>
  <c r="T2201" i="1" s="1" a="1"/>
  <c r="T2201" i="1" s="1"/>
  <c r="AA2201" i="1" s="1"/>
  <c r="O2209" i="1"/>
  <c r="T2209" i="1" s="1" a="1"/>
  <c r="T2209" i="1" s="1"/>
  <c r="AA2209" i="1" s="1"/>
  <c r="O2225" i="1"/>
  <c r="T2225" i="1" s="1" a="1"/>
  <c r="T2225" i="1" s="1"/>
  <c r="AA2225" i="1" s="1"/>
  <c r="O2233" i="1"/>
  <c r="T2233" i="1" s="1" a="1"/>
  <c r="T2233" i="1" s="1"/>
  <c r="AA2233" i="1" s="1"/>
  <c r="O2249" i="1"/>
  <c r="T2249" i="1" s="1" a="1"/>
  <c r="T2249" i="1" s="1"/>
  <c r="AA2249" i="1" s="1"/>
  <c r="O2257" i="1"/>
  <c r="T2257" i="1" s="1" a="1"/>
  <c r="T2257" i="1" s="1"/>
  <c r="AA2257" i="1" s="1"/>
  <c r="O2273" i="1"/>
  <c r="T2273" i="1" s="1" a="1"/>
  <c r="T2273" i="1" s="1"/>
  <c r="AA2273" i="1" s="1"/>
  <c r="O2281" i="1"/>
  <c r="T2281" i="1" s="1" a="1"/>
  <c r="T2281" i="1" s="1"/>
  <c r="AA2281" i="1" s="1"/>
  <c r="O2297" i="1"/>
  <c r="T2297" i="1" s="1" a="1"/>
  <c r="T2297" i="1" s="1"/>
  <c r="AA2297" i="1" s="1"/>
  <c r="O2305" i="1"/>
  <c r="T2305" i="1" s="1" a="1"/>
  <c r="T2305" i="1" s="1"/>
  <c r="AA2305" i="1" s="1"/>
  <c r="O2313" i="1"/>
  <c r="T2313" i="1" s="1" a="1"/>
  <c r="T2313" i="1" s="1"/>
  <c r="AA2313" i="1" s="1"/>
  <c r="O2329" i="1"/>
  <c r="T2329" i="1" s="1" a="1"/>
  <c r="T2329" i="1" s="1"/>
  <c r="AA2329" i="1" s="1"/>
  <c r="O2337" i="1"/>
  <c r="T2337" i="1" s="1" a="1"/>
  <c r="T2337" i="1" s="1"/>
  <c r="AA2337" i="1" s="1"/>
  <c r="O2353" i="1"/>
  <c r="T2353" i="1" s="1" a="1"/>
  <c r="T2353" i="1" s="1"/>
  <c r="AA2353" i="1" s="1"/>
  <c r="O2361" i="1"/>
  <c r="T2361" i="1" s="1" a="1"/>
  <c r="T2361" i="1" s="1"/>
  <c r="AA2361" i="1" s="1"/>
  <c r="O2385" i="1"/>
  <c r="T2385" i="1" s="1" a="1"/>
  <c r="T2385" i="1" s="1"/>
  <c r="AA2385" i="1" s="1"/>
  <c r="O2393" i="1"/>
  <c r="T2393" i="1" s="1" a="1"/>
  <c r="T2393" i="1" s="1"/>
  <c r="AA2393" i="1" s="1"/>
  <c r="O2401" i="1"/>
  <c r="T2401" i="1" s="1" a="1"/>
  <c r="T2401" i="1" s="1"/>
  <c r="AA2401" i="1" s="1"/>
  <c r="O2409" i="1"/>
  <c r="T2409" i="1" s="1" a="1"/>
  <c r="T2409" i="1" s="1"/>
  <c r="AA2409" i="1" s="1"/>
  <c r="O2417" i="1"/>
  <c r="T2417" i="1" s="1" a="1"/>
  <c r="T2417" i="1" s="1"/>
  <c r="AA2417" i="1" s="1"/>
  <c r="O2433" i="1"/>
  <c r="T2433" i="1" s="1" a="1"/>
  <c r="T2433" i="1" s="1"/>
  <c r="AA2433" i="1" s="1"/>
  <c r="O2441" i="1"/>
  <c r="T2441" i="1" s="1" a="1"/>
  <c r="T2441" i="1" s="1"/>
  <c r="AA2441" i="1" s="1"/>
  <c r="O2457" i="1"/>
  <c r="T2457" i="1" s="1" a="1"/>
  <c r="T2457" i="1" s="1"/>
  <c r="AA2457" i="1" s="1"/>
  <c r="O2465" i="1"/>
  <c r="T2465" i="1" s="1" a="1"/>
  <c r="T2465" i="1" s="1"/>
  <c r="AA2465" i="1" s="1"/>
  <c r="O2481" i="1"/>
  <c r="T2481" i="1" s="1" a="1"/>
  <c r="T2481" i="1" s="1"/>
  <c r="AA2481" i="1" s="1"/>
  <c r="O2489" i="1"/>
  <c r="T2489" i="1" s="1" a="1"/>
  <c r="T2489" i="1" s="1"/>
  <c r="AA2489" i="1" s="1"/>
  <c r="O2505" i="1"/>
  <c r="T2505" i="1" s="1" a="1"/>
  <c r="T2505" i="1" s="1"/>
  <c r="AA2505" i="1" s="1"/>
  <c r="O2513" i="1"/>
  <c r="T2513" i="1" s="1" a="1"/>
  <c r="T2513" i="1" s="1"/>
  <c r="AA2513" i="1" s="1"/>
  <c r="O2537" i="1"/>
  <c r="T2537" i="1" s="1" a="1"/>
  <c r="T2537" i="1" s="1"/>
  <c r="AA2537" i="1" s="1"/>
  <c r="O2545" i="1"/>
  <c r="T2545" i="1" s="1" a="1"/>
  <c r="T2545" i="1" s="1"/>
  <c r="AA2545" i="1" s="1"/>
  <c r="O2561" i="1"/>
  <c r="T2561" i="1" s="1" a="1"/>
  <c r="T2561" i="1" s="1"/>
  <c r="AA2561" i="1" s="1"/>
  <c r="O2577" i="1"/>
  <c r="T2577" i="1" s="1" a="1"/>
  <c r="T2577" i="1" s="1"/>
  <c r="AA2577" i="1" s="1"/>
  <c r="O2585" i="1"/>
  <c r="T2585" i="1" s="1" a="1"/>
  <c r="T2585" i="1" s="1"/>
  <c r="AA2585" i="1" s="1"/>
  <c r="O2601" i="1"/>
  <c r="T2601" i="1" s="1" a="1"/>
  <c r="T2601" i="1" s="1"/>
  <c r="AA2601" i="1" s="1"/>
  <c r="O2609" i="1"/>
  <c r="T2609" i="1" s="1" a="1"/>
  <c r="T2609" i="1" s="1"/>
  <c r="AA2609" i="1" s="1"/>
  <c r="O2625" i="1"/>
  <c r="T2625" i="1" s="1" a="1"/>
  <c r="T2625" i="1" s="1"/>
  <c r="AA2625" i="1" s="1"/>
  <c r="O2633" i="1"/>
  <c r="T2633" i="1" s="1" a="1"/>
  <c r="T2633" i="1" s="1"/>
  <c r="AA2633" i="1" s="1"/>
  <c r="O2649" i="1"/>
  <c r="T2649" i="1" s="1" a="1"/>
  <c r="T2649" i="1" s="1"/>
  <c r="AA2649" i="1" s="1"/>
  <c r="O2657" i="1"/>
  <c r="T2657" i="1" s="1" a="1"/>
  <c r="T2657" i="1" s="1"/>
  <c r="AA2657" i="1" s="1"/>
  <c r="O2665" i="1"/>
  <c r="T2665" i="1" s="1" a="1"/>
  <c r="T2665" i="1" s="1"/>
  <c r="AA2665" i="1" s="1"/>
  <c r="O2681" i="1"/>
  <c r="T2681" i="1" s="1" a="1"/>
  <c r="T2681" i="1" s="1"/>
  <c r="AA2681" i="1" s="1"/>
  <c r="O2689" i="1"/>
  <c r="T2689" i="1" s="1" a="1"/>
  <c r="T2689" i="1" s="1"/>
  <c r="AA2689" i="1" s="1"/>
  <c r="O2705" i="1"/>
  <c r="T2705" i="1" s="1" a="1"/>
  <c r="T2705" i="1" s="1"/>
  <c r="AA2705" i="1" s="1"/>
  <c r="O2713" i="1"/>
  <c r="T2713" i="1" s="1" a="1"/>
  <c r="T2713" i="1" s="1"/>
  <c r="AA2713" i="1" s="1"/>
  <c r="O2729" i="1"/>
  <c r="T2729" i="1" s="1" a="1"/>
  <c r="T2729" i="1" s="1"/>
  <c r="AA2729" i="1" s="1"/>
  <c r="O2737" i="1"/>
  <c r="T2737" i="1" s="1" a="1"/>
  <c r="T2737" i="1" s="1"/>
  <c r="AA2737" i="1" s="1"/>
  <c r="O2753" i="1"/>
  <c r="T2753" i="1" s="1" a="1"/>
  <c r="T2753" i="1" s="1"/>
  <c r="AA2753" i="1" s="1"/>
  <c r="O2769" i="1"/>
  <c r="T2769" i="1" s="1" a="1"/>
  <c r="T2769" i="1" s="1"/>
  <c r="AA2769" i="1" s="1"/>
  <c r="O2777" i="1"/>
  <c r="T2777" i="1" s="1" a="1"/>
  <c r="T2777" i="1" s="1"/>
  <c r="AA2777" i="1" s="1"/>
  <c r="O2785" i="1"/>
  <c r="T2785" i="1" s="1" a="1"/>
  <c r="T2785" i="1" s="1"/>
  <c r="AA2785" i="1" s="1"/>
  <c r="O2793" i="1"/>
  <c r="T2793" i="1" s="1" a="1"/>
  <c r="T2793" i="1" s="1"/>
  <c r="AA2793" i="1" s="1"/>
  <c r="O2801" i="1"/>
  <c r="T2801" i="1" s="1" a="1"/>
  <c r="T2801" i="1" s="1"/>
  <c r="AA2801" i="1" s="1"/>
  <c r="O2817" i="1"/>
  <c r="T2817" i="1" s="1" a="1"/>
  <c r="T2817" i="1" s="1"/>
  <c r="AA2817" i="1" s="1"/>
  <c r="O2825" i="1"/>
  <c r="T2825" i="1" s="1" a="1"/>
  <c r="T2825" i="1" s="1"/>
  <c r="AA2825" i="1" s="1"/>
  <c r="O2833" i="1"/>
  <c r="T2833" i="1" s="1" a="1"/>
  <c r="T2833" i="1" s="1"/>
  <c r="AA2833" i="1" s="1"/>
  <c r="O2857" i="1"/>
  <c r="T2857" i="1" s="1" a="1"/>
  <c r="T2857" i="1" s="1"/>
  <c r="AA2857" i="1" s="1"/>
  <c r="O2865" i="1"/>
  <c r="T2865" i="1" s="1" a="1"/>
  <c r="T2865" i="1" s="1"/>
  <c r="AA2865" i="1" s="1"/>
  <c r="O2881" i="1"/>
  <c r="T2881" i="1" s="1" a="1"/>
  <c r="T2881" i="1" s="1"/>
  <c r="AA2881" i="1" s="1"/>
  <c r="O15" i="1"/>
  <c r="T15" i="1" s="1" a="1"/>
  <c r="T15" i="1" s="1"/>
  <c r="AA15" i="1" s="1"/>
  <c r="O47" i="1"/>
  <c r="T47" i="1" s="1" a="1"/>
  <c r="T47" i="1" s="1"/>
  <c r="AA47" i="1" s="1"/>
  <c r="O71" i="1"/>
  <c r="T71" i="1" s="1" a="1"/>
  <c r="T71" i="1" s="1"/>
  <c r="AA71" i="1" s="1"/>
  <c r="O95" i="1"/>
  <c r="T95" i="1" s="1" a="1"/>
  <c r="T95" i="1" s="1"/>
  <c r="AA95" i="1" s="1"/>
  <c r="O119" i="1"/>
  <c r="T119" i="1" s="1" a="1"/>
  <c r="T119" i="1" s="1"/>
  <c r="AA119" i="1" s="1"/>
  <c r="O151" i="1"/>
  <c r="T151" i="1" s="1" a="1"/>
  <c r="T151" i="1" s="1"/>
  <c r="AA151" i="1" s="1"/>
  <c r="O167" i="1"/>
  <c r="T167" i="1" s="1" a="1"/>
  <c r="T167" i="1" s="1"/>
  <c r="AA167" i="1" s="1"/>
  <c r="O191" i="1"/>
  <c r="T191" i="1" s="1" a="1"/>
  <c r="T191" i="1" s="1"/>
  <c r="AA191" i="1" s="1"/>
  <c r="O207" i="1"/>
  <c r="T207" i="1" s="1" a="1"/>
  <c r="T207" i="1" s="1"/>
  <c r="AA207" i="1" s="1"/>
  <c r="O239" i="1"/>
  <c r="T239" i="1" s="1" a="1"/>
  <c r="T239" i="1" s="1"/>
  <c r="AA239" i="1" s="1"/>
  <c r="O271" i="1"/>
  <c r="T271" i="1" s="1" a="1"/>
  <c r="T271" i="1" s="1"/>
  <c r="AA271" i="1" s="1"/>
  <c r="O295" i="1"/>
  <c r="T295" i="1" s="1" a="1"/>
  <c r="T295" i="1" s="1"/>
  <c r="AA295" i="1" s="1"/>
  <c r="O319" i="1"/>
  <c r="T319" i="1" s="1" a="1"/>
  <c r="T319" i="1" s="1"/>
  <c r="AA319" i="1" s="1"/>
  <c r="O327" i="1"/>
  <c r="T327" i="1" s="1" a="1"/>
  <c r="T327" i="1" s="1"/>
  <c r="AA327" i="1" s="1"/>
  <c r="O351" i="1"/>
  <c r="T351" i="1" s="1" a="1"/>
  <c r="T351" i="1" s="1"/>
  <c r="AA351" i="1" s="1"/>
  <c r="O359" i="1"/>
  <c r="T359" i="1" s="1" a="1"/>
  <c r="T359" i="1" s="1"/>
  <c r="AA359" i="1" s="1"/>
  <c r="O383" i="1"/>
  <c r="T383" i="1" s="1" a="1"/>
  <c r="T383" i="1" s="1"/>
  <c r="AA383" i="1" s="1"/>
  <c r="O399" i="1"/>
  <c r="T399" i="1" s="1" a="1"/>
  <c r="T399" i="1" s="1"/>
  <c r="AA399" i="1" s="1"/>
  <c r="O423" i="1"/>
  <c r="T423" i="1" s="1" a="1"/>
  <c r="T423" i="1" s="1"/>
  <c r="AA423" i="1" s="1"/>
  <c r="O447" i="1"/>
  <c r="T447" i="1" s="1" a="1"/>
  <c r="T447" i="1" s="1"/>
  <c r="AA447" i="1" s="1"/>
  <c r="O471" i="1"/>
  <c r="T471" i="1" s="1" a="1"/>
  <c r="T471" i="1" s="1"/>
  <c r="AA471" i="1" s="1"/>
  <c r="O487" i="1"/>
  <c r="T487" i="1" s="1" a="1"/>
  <c r="T487" i="1" s="1"/>
  <c r="AA487" i="1" s="1"/>
  <c r="O511" i="1"/>
  <c r="T511" i="1" s="1" a="1"/>
  <c r="T511" i="1" s="1"/>
  <c r="AA511" i="1" s="1"/>
  <c r="O559" i="1"/>
  <c r="T559" i="1" s="1" a="1"/>
  <c r="T559" i="1" s="1"/>
  <c r="AA559" i="1" s="1"/>
  <c r="O583" i="1"/>
  <c r="T583" i="1" s="1" a="1"/>
  <c r="T583" i="1" s="1"/>
  <c r="AA583" i="1" s="1"/>
  <c r="O607" i="1"/>
  <c r="T607" i="1" s="1" a="1"/>
  <c r="T607" i="1" s="1"/>
  <c r="AA607" i="1" s="1"/>
  <c r="O623" i="1"/>
  <c r="T623" i="1" s="1" a="1"/>
  <c r="T623" i="1" s="1"/>
  <c r="AA623" i="1" s="1"/>
  <c r="O695" i="1"/>
  <c r="T695" i="1" s="1" a="1"/>
  <c r="T695" i="1" s="1"/>
  <c r="AA695" i="1" s="1"/>
  <c r="O2562" i="1"/>
  <c r="T2562" i="1" s="1" a="1"/>
  <c r="T2562" i="1" s="1"/>
  <c r="AA2562" i="1" s="1"/>
  <c r="O2570" i="1"/>
  <c r="T2570" i="1" s="1" a="1"/>
  <c r="T2570" i="1" s="1"/>
  <c r="AA2570" i="1" s="1"/>
  <c r="O2586" i="1"/>
  <c r="T2586" i="1" s="1" a="1"/>
  <c r="T2586" i="1" s="1"/>
  <c r="AA2586" i="1" s="1"/>
  <c r="O2666" i="1"/>
  <c r="T2666" i="1" s="1" a="1"/>
  <c r="T2666" i="1" s="1"/>
  <c r="AA2666" i="1" s="1"/>
  <c r="O2674" i="1"/>
  <c r="T2674" i="1" s="1" a="1"/>
  <c r="T2674" i="1" s="1"/>
  <c r="AA2674" i="1" s="1"/>
  <c r="O2690" i="1"/>
  <c r="T2690" i="1" s="1" a="1"/>
  <c r="T2690" i="1" s="1"/>
  <c r="AA2690" i="1" s="1"/>
  <c r="O2698" i="1"/>
  <c r="T2698" i="1" s="1" a="1"/>
  <c r="T2698" i="1" s="1"/>
  <c r="AA2698" i="1" s="1"/>
  <c r="O2714" i="1"/>
  <c r="T2714" i="1" s="1" a="1"/>
  <c r="T2714" i="1" s="1"/>
  <c r="AA2714" i="1" s="1"/>
  <c r="O3" i="1"/>
  <c r="T3" i="1" s="1" a="1"/>
  <c r="T3" i="1" s="1"/>
  <c r="AA3" i="1" s="1"/>
  <c r="O19" i="1"/>
  <c r="T19" i="1" s="1" a="1"/>
  <c r="T19" i="1" s="1"/>
  <c r="AA19" i="1" s="1"/>
  <c r="O27" i="1"/>
  <c r="T27" i="1" s="1" a="1"/>
  <c r="T27" i="1" s="1"/>
  <c r="AA27" i="1" s="1"/>
  <c r="O35" i="1"/>
  <c r="T35" i="1" s="1" a="1"/>
  <c r="T35" i="1" s="1"/>
  <c r="AA35" i="1" s="1"/>
  <c r="O51" i="1"/>
  <c r="T51" i="1" s="1" a="1"/>
  <c r="T51" i="1" s="1"/>
  <c r="AA51" i="1" s="1"/>
  <c r="O59" i="1"/>
  <c r="T59" i="1" s="1" a="1"/>
  <c r="T59" i="1" s="1"/>
  <c r="AA59" i="1" s="1"/>
  <c r="O75" i="1"/>
  <c r="T75" i="1" s="1" a="1"/>
  <c r="T75" i="1" s="1"/>
  <c r="AA75" i="1" s="1"/>
  <c r="O83" i="1"/>
  <c r="T83" i="1" s="1" a="1"/>
  <c r="T83" i="1" s="1"/>
  <c r="AA83" i="1" s="1"/>
  <c r="O99" i="1"/>
  <c r="T99" i="1" s="1" a="1"/>
  <c r="T99" i="1" s="1"/>
  <c r="AA99" i="1" s="1"/>
  <c r="O107" i="1"/>
  <c r="T107" i="1" s="1" a="1"/>
  <c r="T107" i="1" s="1"/>
  <c r="AA107" i="1" s="1"/>
  <c r="O123" i="1"/>
  <c r="T123" i="1" s="1" a="1"/>
  <c r="T123" i="1" s="1"/>
  <c r="AA123" i="1" s="1"/>
  <c r="O131" i="1"/>
  <c r="T131" i="1" s="1" a="1"/>
  <c r="T131" i="1" s="1"/>
  <c r="AA131" i="1" s="1"/>
  <c r="O139" i="1"/>
  <c r="T139" i="1" s="1" a="1"/>
  <c r="T139" i="1" s="1"/>
  <c r="AA139" i="1" s="1"/>
  <c r="O155" i="1"/>
  <c r="T155" i="1" s="1" a="1"/>
  <c r="T155" i="1" s="1"/>
  <c r="AA155" i="1" s="1"/>
  <c r="O171" i="1"/>
  <c r="T171" i="1" s="1" a="1"/>
  <c r="T171" i="1" s="1"/>
  <c r="AA171" i="1" s="1"/>
  <c r="O179" i="1"/>
  <c r="T179" i="1" s="1" a="1"/>
  <c r="T179" i="1" s="1"/>
  <c r="AA179" i="1" s="1"/>
  <c r="O195" i="1"/>
  <c r="T195" i="1" s="1" a="1"/>
  <c r="T195" i="1" s="1"/>
  <c r="AA195" i="1" s="1"/>
  <c r="O211" i="1"/>
  <c r="T211" i="1" s="1" a="1"/>
  <c r="T211" i="1" s="1"/>
  <c r="AA211" i="1" s="1"/>
  <c r="O219" i="1"/>
  <c r="T219" i="1" s="1" a="1"/>
  <c r="T219" i="1" s="1"/>
  <c r="AA219" i="1" s="1"/>
  <c r="O227" i="1"/>
  <c r="T227" i="1" s="1" a="1"/>
  <c r="T227" i="1" s="1"/>
  <c r="AA227" i="1" s="1"/>
  <c r="O243" i="1"/>
  <c r="T243" i="1" s="1" a="1"/>
  <c r="T243" i="1" s="1"/>
  <c r="AA243" i="1" s="1"/>
  <c r="O251" i="1"/>
  <c r="T251" i="1" s="1" a="1"/>
  <c r="T251" i="1" s="1"/>
  <c r="AA251" i="1" s="1"/>
  <c r="O259" i="1"/>
  <c r="T259" i="1" s="1" a="1"/>
  <c r="T259" i="1" s="1"/>
  <c r="AA259" i="1" s="1"/>
  <c r="O275" i="1"/>
  <c r="T275" i="1" s="1" a="1"/>
  <c r="T275" i="1" s="1"/>
  <c r="AA275" i="1" s="1"/>
  <c r="O283" i="1"/>
  <c r="T283" i="1" s="1" a="1"/>
  <c r="T283" i="1" s="1"/>
  <c r="AA283" i="1" s="1"/>
  <c r="O299" i="1"/>
  <c r="T299" i="1" s="1" a="1"/>
  <c r="T299" i="1" s="1"/>
  <c r="AA299" i="1" s="1"/>
  <c r="O307" i="1"/>
  <c r="T307" i="1" s="1" a="1"/>
  <c r="T307" i="1" s="1"/>
  <c r="AA307" i="1" s="1"/>
  <c r="O331" i="1"/>
  <c r="T331" i="1" s="1" a="1"/>
  <c r="T331" i="1" s="1"/>
  <c r="AA331" i="1" s="1"/>
  <c r="O339" i="1"/>
  <c r="T339" i="1" s="1" a="1"/>
  <c r="T339" i="1" s="1"/>
  <c r="AA339" i="1" s="1"/>
  <c r="O363" i="1"/>
  <c r="T363" i="1" s="1" a="1"/>
  <c r="T363" i="1" s="1"/>
  <c r="AA363" i="1" s="1"/>
  <c r="O371" i="1"/>
  <c r="T371" i="1" s="1" a="1"/>
  <c r="T371" i="1" s="1"/>
  <c r="AA371" i="1" s="1"/>
  <c r="O387" i="1"/>
  <c r="T387" i="1" s="1" a="1"/>
  <c r="T387" i="1" s="1"/>
  <c r="AA387" i="1" s="1"/>
  <c r="O403" i="1"/>
  <c r="T403" i="1" s="1" a="1"/>
  <c r="T403" i="1" s="1"/>
  <c r="AA403" i="1" s="1"/>
  <c r="O411" i="1"/>
  <c r="T411" i="1" s="1" a="1"/>
  <c r="T411" i="1" s="1"/>
  <c r="AA411" i="1" s="1"/>
  <c r="O427" i="1"/>
  <c r="T427" i="1" s="1" a="1"/>
  <c r="T427" i="1" s="1"/>
  <c r="AA427" i="1" s="1"/>
  <c r="O435" i="1"/>
  <c r="T435" i="1" s="1" a="1"/>
  <c r="T435" i="1" s="1"/>
  <c r="AA435" i="1" s="1"/>
  <c r="O451" i="1"/>
  <c r="T451" i="1" s="1" a="1"/>
  <c r="T451" i="1" s="1"/>
  <c r="AA451" i="1" s="1"/>
  <c r="O459" i="1"/>
  <c r="T459" i="1" s="1" a="1"/>
  <c r="T459" i="1" s="1"/>
  <c r="AA459" i="1" s="1"/>
  <c r="O475" i="1"/>
  <c r="T475" i="1" s="1" a="1"/>
  <c r="T475" i="1" s="1"/>
  <c r="AA475" i="1" s="1"/>
  <c r="O491" i="1"/>
  <c r="T491" i="1" s="1" a="1"/>
  <c r="T491" i="1" s="1"/>
  <c r="AA491" i="1" s="1"/>
  <c r="O499" i="1"/>
  <c r="T499" i="1" s="1" a="1"/>
  <c r="T499" i="1" s="1"/>
  <c r="AA499" i="1" s="1"/>
  <c r="O515" i="1"/>
  <c r="T515" i="1" s="1" a="1"/>
  <c r="T515" i="1" s="1"/>
  <c r="AA515" i="1" s="1"/>
  <c r="O531" i="1"/>
  <c r="T531" i="1" s="1" a="1"/>
  <c r="T531" i="1" s="1"/>
  <c r="AA531" i="1" s="1"/>
  <c r="O539" i="1"/>
  <c r="T539" i="1" s="1" a="1"/>
  <c r="T539" i="1" s="1"/>
  <c r="AA539" i="1" s="1"/>
  <c r="O563" i="1"/>
  <c r="T563" i="1" s="1" a="1"/>
  <c r="T563" i="1" s="1"/>
  <c r="AA563" i="1" s="1"/>
  <c r="O571" i="1"/>
  <c r="T571" i="1" s="1" a="1"/>
  <c r="T571" i="1" s="1"/>
  <c r="AA571" i="1" s="1"/>
  <c r="O587" i="1"/>
  <c r="T587" i="1" s="1" a="1"/>
  <c r="T587" i="1" s="1"/>
  <c r="AA587" i="1" s="1"/>
  <c r="O595" i="1"/>
  <c r="T595" i="1" s="1" a="1"/>
  <c r="T595" i="1" s="1"/>
  <c r="AA595" i="1" s="1"/>
  <c r="O611" i="1"/>
  <c r="T611" i="1" s="1" a="1"/>
  <c r="T611" i="1" s="1"/>
  <c r="AA611" i="1" s="1"/>
  <c r="O627" i="1"/>
  <c r="T627" i="1" s="1" a="1"/>
  <c r="T627" i="1" s="1"/>
  <c r="AA627" i="1" s="1"/>
  <c r="O635" i="1"/>
  <c r="T635" i="1" s="1" a="1"/>
  <c r="T635" i="1" s="1"/>
  <c r="AA635" i="1" s="1"/>
  <c r="O643" i="1"/>
  <c r="T643" i="1" s="1" a="1"/>
  <c r="T643" i="1" s="1"/>
  <c r="AA643" i="1" s="1"/>
  <c r="O659" i="1"/>
  <c r="T659" i="1" s="1" a="1"/>
  <c r="T659" i="1" s="1"/>
  <c r="AA659" i="1" s="1"/>
  <c r="O667" i="1"/>
  <c r="T667" i="1" s="1" a="1"/>
  <c r="T667" i="1" s="1"/>
  <c r="AA667" i="1" s="1"/>
  <c r="O675" i="1"/>
  <c r="T675" i="1" s="1" a="1"/>
  <c r="T675" i="1" s="1"/>
  <c r="AA675" i="1" s="1"/>
  <c r="O683" i="1"/>
  <c r="T683" i="1" s="1" a="1"/>
  <c r="T683" i="1" s="1"/>
  <c r="AA683" i="1" s="1"/>
  <c r="O699" i="1"/>
  <c r="T699" i="1" s="1" a="1"/>
  <c r="T699" i="1" s="1"/>
  <c r="AA699" i="1" s="1"/>
  <c r="O707" i="1"/>
  <c r="T707" i="1" s="1" a="1"/>
  <c r="T707" i="1" s="1"/>
  <c r="AA707" i="1" s="1"/>
  <c r="O715" i="1"/>
  <c r="T715" i="1" s="1" a="1"/>
  <c r="T715" i="1" s="1"/>
  <c r="AA715" i="1" s="1"/>
  <c r="O739" i="1"/>
  <c r="T739" i="1" s="1" a="1"/>
  <c r="T739" i="1" s="1"/>
  <c r="AA739" i="1" s="1"/>
  <c r="O755" i="1"/>
  <c r="T755" i="1" s="1" a="1"/>
  <c r="T755" i="1" s="1"/>
  <c r="AA755" i="1" s="1"/>
  <c r="O763" i="1"/>
  <c r="T763" i="1" s="1" a="1"/>
  <c r="T763" i="1" s="1"/>
  <c r="AA763" i="1" s="1"/>
  <c r="O779" i="1"/>
  <c r="T779" i="1" s="1" a="1"/>
  <c r="T779" i="1" s="1"/>
  <c r="AA779" i="1" s="1"/>
  <c r="O787" i="1"/>
  <c r="T787" i="1" s="1" a="1"/>
  <c r="T787" i="1" s="1"/>
  <c r="AA787" i="1" s="1"/>
  <c r="O803" i="1"/>
  <c r="T803" i="1" s="1" a="1"/>
  <c r="T803" i="1" s="1"/>
  <c r="AA803" i="1" s="1"/>
  <c r="O811" i="1"/>
  <c r="T811" i="1" s="1" a="1"/>
  <c r="T811" i="1" s="1"/>
  <c r="AA811" i="1" s="1"/>
  <c r="O827" i="1"/>
  <c r="T827" i="1" s="1" a="1"/>
  <c r="T827" i="1" s="1"/>
  <c r="AA827" i="1" s="1"/>
  <c r="O843" i="1"/>
  <c r="T843" i="1" s="1" a="1"/>
  <c r="T843" i="1" s="1"/>
  <c r="AA843" i="1" s="1"/>
  <c r="O851" i="1"/>
  <c r="T851" i="1" s="1" a="1"/>
  <c r="T851" i="1" s="1"/>
  <c r="AA851" i="1" s="1"/>
  <c r="O867" i="1"/>
  <c r="T867" i="1" s="1" a="1"/>
  <c r="T867" i="1" s="1"/>
  <c r="AA867" i="1" s="1"/>
  <c r="O875" i="1"/>
  <c r="T875" i="1" s="1" a="1"/>
  <c r="T875" i="1" s="1"/>
  <c r="AA875" i="1" s="1"/>
  <c r="O891" i="1"/>
  <c r="T891" i="1" s="1" a="1"/>
  <c r="T891" i="1" s="1"/>
  <c r="AA891" i="1" s="1"/>
  <c r="O899" i="1"/>
  <c r="T899" i="1" s="1" a="1"/>
  <c r="T899" i="1" s="1"/>
  <c r="AA899" i="1" s="1"/>
  <c r="O915" i="1"/>
  <c r="T915" i="1" s="1" a="1"/>
  <c r="T915" i="1" s="1"/>
  <c r="AA915" i="1" s="1"/>
  <c r="O923" i="1"/>
  <c r="T923" i="1" s="1" a="1"/>
  <c r="T923" i="1" s="1"/>
  <c r="AA923" i="1" s="1"/>
  <c r="O947" i="1"/>
  <c r="T947" i="1" s="1" a="1"/>
  <c r="T947" i="1" s="1"/>
  <c r="AA947" i="1" s="1"/>
  <c r="O955" i="1"/>
  <c r="T955" i="1" s="1" a="1"/>
  <c r="T955" i="1" s="1"/>
  <c r="AA955" i="1" s="1"/>
  <c r="O963" i="1"/>
  <c r="T963" i="1" s="1" a="1"/>
  <c r="T963" i="1" s="1"/>
  <c r="AA963" i="1" s="1"/>
  <c r="O979" i="1"/>
  <c r="T979" i="1" s="1" a="1"/>
  <c r="T979" i="1" s="1"/>
  <c r="AA979" i="1" s="1"/>
  <c r="O987" i="1"/>
  <c r="T987" i="1" s="1" a="1"/>
  <c r="T987" i="1" s="1"/>
  <c r="AA987" i="1" s="1"/>
  <c r="O995" i="1"/>
  <c r="T995" i="1" s="1" a="1"/>
  <c r="T995" i="1" s="1"/>
  <c r="AA995" i="1" s="1"/>
  <c r="O1003" i="1"/>
  <c r="T1003" i="1" s="1" a="1"/>
  <c r="T1003" i="1" s="1"/>
  <c r="AA1003" i="1" s="1"/>
  <c r="O1019" i="1"/>
  <c r="T1019" i="1" s="1" a="1"/>
  <c r="T1019" i="1" s="1"/>
  <c r="AA1019" i="1" s="1"/>
  <c r="O1027" i="1"/>
  <c r="T1027" i="1" s="1" a="1"/>
  <c r="T1027" i="1" s="1"/>
  <c r="AA1027" i="1" s="1"/>
  <c r="O1043" i="1"/>
  <c r="T1043" i="1" s="1" a="1"/>
  <c r="T1043" i="1" s="1"/>
  <c r="AA1043" i="1" s="1"/>
  <c r="O1051" i="1"/>
  <c r="T1051" i="1" s="1" a="1"/>
  <c r="T1051" i="1" s="1"/>
  <c r="AA1051" i="1" s="1"/>
  <c r="O1067" i="1"/>
  <c r="T1067" i="1" s="1" a="1"/>
  <c r="T1067" i="1" s="1"/>
  <c r="AA1067" i="1" s="1"/>
  <c r="O1075" i="1"/>
  <c r="T1075" i="1" s="1" a="1"/>
  <c r="T1075" i="1" s="1"/>
  <c r="AA1075" i="1" s="1"/>
  <c r="O1091" i="1"/>
  <c r="T1091" i="1" s="1" a="1"/>
  <c r="T1091" i="1" s="1"/>
  <c r="AA1091" i="1" s="1"/>
  <c r="O1099" i="1"/>
  <c r="T1099" i="1" s="1" a="1"/>
  <c r="T1099" i="1" s="1"/>
  <c r="AA1099" i="1" s="1"/>
  <c r="O1115" i="1"/>
  <c r="T1115" i="1" s="1" a="1"/>
  <c r="T1115" i="1" s="1"/>
  <c r="AA1115" i="1" s="1"/>
  <c r="O1123" i="1"/>
  <c r="T1123" i="1" s="1" a="1"/>
  <c r="T1123" i="1" s="1"/>
  <c r="AA1123" i="1" s="1"/>
  <c r="O1131" i="1"/>
  <c r="T1131" i="1" s="1" a="1"/>
  <c r="T1131" i="1" s="1"/>
  <c r="AA1131" i="1" s="1"/>
  <c r="O1139" i="1"/>
  <c r="T1139" i="1" s="1" a="1"/>
  <c r="T1139" i="1" s="1"/>
  <c r="AA1139" i="1" s="1"/>
  <c r="O1155" i="1"/>
  <c r="T1155" i="1" s="1" a="1"/>
  <c r="T1155" i="1" s="1"/>
  <c r="AA1155" i="1" s="1"/>
  <c r="O1171" i="1"/>
  <c r="T1171" i="1" s="1" a="1"/>
  <c r="T1171" i="1" s="1"/>
  <c r="AA1171" i="1" s="1"/>
  <c r="O1179" i="1"/>
  <c r="T1179" i="1" s="1" a="1"/>
  <c r="T1179" i="1" s="1"/>
  <c r="AA1179" i="1" s="1"/>
  <c r="O1195" i="1"/>
  <c r="T1195" i="1" s="1" a="1"/>
  <c r="T1195" i="1" s="1"/>
  <c r="AA1195" i="1" s="1"/>
  <c r="O1203" i="1"/>
  <c r="T1203" i="1" s="1" a="1"/>
  <c r="T1203" i="1" s="1"/>
  <c r="AA1203" i="1" s="1"/>
  <c r="O1219" i="1"/>
  <c r="T1219" i="1" s="1" a="1"/>
  <c r="T1219" i="1" s="1"/>
  <c r="AA1219" i="1" s="1"/>
  <c r="O1235" i="1"/>
  <c r="T1235" i="1" s="1" a="1"/>
  <c r="T1235" i="1" s="1"/>
  <c r="AA1235" i="1" s="1"/>
  <c r="O1243" i="1"/>
  <c r="T1243" i="1" s="1" a="1"/>
  <c r="T1243" i="1" s="1"/>
  <c r="AA1243" i="1" s="1"/>
  <c r="O1259" i="1"/>
  <c r="T1259" i="1" s="1" a="1"/>
  <c r="T1259" i="1" s="1"/>
  <c r="AA1259" i="1" s="1"/>
  <c r="O1267" i="1"/>
  <c r="T1267" i="1" s="1" a="1"/>
  <c r="T1267" i="1" s="1"/>
  <c r="AA1267" i="1" s="1"/>
  <c r="O1283" i="1"/>
  <c r="T1283" i="1" s="1" a="1"/>
  <c r="T1283" i="1" s="1"/>
  <c r="AA1283" i="1" s="1"/>
  <c r="O1299" i="1"/>
  <c r="T1299" i="1" s="1" a="1"/>
  <c r="T1299" i="1" s="1"/>
  <c r="AA1299" i="1" s="1"/>
  <c r="O1307" i="1"/>
  <c r="T1307" i="1" s="1" a="1"/>
  <c r="T1307" i="1" s="1"/>
  <c r="AA1307" i="1" s="1"/>
  <c r="O1315" i="1"/>
  <c r="T1315" i="1" s="1" a="1"/>
  <c r="T1315" i="1" s="1"/>
  <c r="AA1315" i="1" s="1"/>
  <c r="O1323" i="1"/>
  <c r="T1323" i="1" s="1" a="1"/>
  <c r="T1323" i="1" s="1"/>
  <c r="AA1323" i="1" s="1"/>
  <c r="O1331" i="1"/>
  <c r="T1331" i="1" s="1" a="1"/>
  <c r="T1331" i="1" s="1"/>
  <c r="AA1331" i="1" s="1"/>
  <c r="O1347" i="1"/>
  <c r="T1347" i="1" s="1" a="1"/>
  <c r="T1347" i="1" s="1"/>
  <c r="AA1347" i="1" s="1"/>
  <c r="O1371" i="1"/>
  <c r="T1371" i="1" s="1" a="1"/>
  <c r="T1371" i="1" s="1"/>
  <c r="AA1371" i="1" s="1"/>
  <c r="O1379" i="1"/>
  <c r="T1379" i="1" s="1" a="1"/>
  <c r="T1379" i="1" s="1"/>
  <c r="AA1379" i="1" s="1"/>
  <c r="O1395" i="1"/>
  <c r="T1395" i="1" s="1" a="1"/>
  <c r="T1395" i="1" s="1"/>
  <c r="AA1395" i="1" s="1"/>
  <c r="O1403" i="1"/>
  <c r="T1403" i="1" s="1" a="1"/>
  <c r="T1403" i="1" s="1"/>
  <c r="AA1403" i="1" s="1"/>
  <c r="O1419" i="1"/>
  <c r="T1419" i="1" s="1" a="1"/>
  <c r="T1419" i="1" s="1"/>
  <c r="AA1419" i="1" s="1"/>
  <c r="O1427" i="1"/>
  <c r="T1427" i="1" s="1" a="1"/>
  <c r="T1427" i="1" s="1"/>
  <c r="AA1427" i="1" s="1"/>
  <c r="O1435" i="1"/>
  <c r="T1435" i="1" s="1" a="1"/>
  <c r="T1435" i="1" s="1"/>
  <c r="AA1435" i="1" s="1"/>
  <c r="O1443" i="1"/>
  <c r="T1443" i="1" s="1" a="1"/>
  <c r="T1443" i="1" s="1"/>
  <c r="AA1443" i="1" s="1"/>
  <c r="O1451" i="1"/>
  <c r="T1451" i="1" s="1" a="1"/>
  <c r="T1451" i="1" s="1"/>
  <c r="AA1451" i="1" s="1"/>
  <c r="O1467" i="1"/>
  <c r="T1467" i="1" s="1" a="1"/>
  <c r="T1467" i="1" s="1"/>
  <c r="AA1467" i="1" s="1"/>
  <c r="O1475" i="1"/>
  <c r="T1475" i="1" s="1" a="1"/>
  <c r="T1475" i="1" s="1"/>
  <c r="AA1475" i="1" s="1"/>
  <c r="O1491" i="1"/>
  <c r="T1491" i="1" s="1" a="1"/>
  <c r="T1491" i="1" s="1"/>
  <c r="AA1491" i="1" s="1"/>
  <c r="O1499" i="1"/>
  <c r="T1499" i="1" s="1" a="1"/>
  <c r="T1499" i="1" s="1"/>
  <c r="AA1499" i="1" s="1"/>
  <c r="O1507" i="1"/>
  <c r="T1507" i="1" s="1" a="1"/>
  <c r="T1507" i="1" s="1"/>
  <c r="AA1507" i="1" s="1"/>
  <c r="O1515" i="1"/>
  <c r="T1515" i="1" s="1" a="1"/>
  <c r="T1515" i="1" s="1"/>
  <c r="AA1515" i="1" s="1"/>
  <c r="O1539" i="1"/>
  <c r="T1539" i="1" s="1" a="1"/>
  <c r="T1539" i="1" s="1"/>
  <c r="AA1539" i="1" s="1"/>
  <c r="O1547" i="1"/>
  <c r="T1547" i="1" s="1" a="1"/>
  <c r="T1547" i="1" s="1"/>
  <c r="AA1547" i="1" s="1"/>
  <c r="O1563" i="1"/>
  <c r="T1563" i="1" s="1" a="1"/>
  <c r="T1563" i="1" s="1"/>
  <c r="AA1563" i="1" s="1"/>
  <c r="O1571" i="1"/>
  <c r="T1571" i="1" s="1" a="1"/>
  <c r="T1571" i="1" s="1"/>
  <c r="AA1571" i="1" s="1"/>
  <c r="O1587" i="1"/>
  <c r="T1587" i="1" s="1" a="1"/>
  <c r="T1587" i="1" s="1"/>
  <c r="AA1587" i="1" s="1"/>
  <c r="O1595" i="1"/>
  <c r="T1595" i="1" s="1" a="1"/>
  <c r="T1595" i="1" s="1"/>
  <c r="AA1595" i="1" s="1"/>
  <c r="O1611" i="1"/>
  <c r="T1611" i="1" s="1" a="1"/>
  <c r="T1611" i="1" s="1"/>
  <c r="AA1611" i="1" s="1"/>
  <c r="O1619" i="1"/>
  <c r="T1619" i="1" s="1" a="1"/>
  <c r="T1619" i="1" s="1"/>
  <c r="AA1619" i="1" s="1"/>
  <c r="O1635" i="1"/>
  <c r="T1635" i="1" s="1" a="1"/>
  <c r="T1635" i="1" s="1"/>
  <c r="AA1635" i="1" s="1"/>
  <c r="O1651" i="1"/>
  <c r="T1651" i="1" s="1" a="1"/>
  <c r="T1651" i="1" s="1"/>
  <c r="AA1651" i="1" s="1"/>
  <c r="O1659" i="1"/>
  <c r="T1659" i="1" s="1" a="1"/>
  <c r="T1659" i="1" s="1"/>
  <c r="AA1659" i="1" s="1"/>
  <c r="O1675" i="1"/>
  <c r="T1675" i="1" s="1" a="1"/>
  <c r="T1675" i="1" s="1"/>
  <c r="AA1675" i="1" s="1"/>
  <c r="O1683" i="1"/>
  <c r="T1683" i="1" s="1" a="1"/>
  <c r="T1683" i="1" s="1"/>
  <c r="AA1683" i="1" s="1"/>
  <c r="O1699" i="1"/>
  <c r="T1699" i="1" s="1" a="1"/>
  <c r="T1699" i="1" s="1"/>
  <c r="AA1699" i="1" s="1"/>
  <c r="O1707" i="1"/>
  <c r="T1707" i="1" s="1" a="1"/>
  <c r="T1707" i="1" s="1"/>
  <c r="AA1707" i="1" s="1"/>
  <c r="O1723" i="1"/>
  <c r="T1723" i="1" s="1" a="1"/>
  <c r="T1723" i="1" s="1"/>
  <c r="AA1723" i="1" s="1"/>
  <c r="O1731" i="1"/>
  <c r="T1731" i="1" s="1" a="1"/>
  <c r="T1731" i="1" s="1"/>
  <c r="AA1731" i="1" s="1"/>
  <c r="O1747" i="1"/>
  <c r="T1747" i="1" s="1" a="1"/>
  <c r="T1747" i="1" s="1"/>
  <c r="AA1747" i="1" s="1"/>
  <c r="O1755" i="1"/>
  <c r="T1755" i="1" s="1" a="1"/>
  <c r="T1755" i="1" s="1"/>
  <c r="AA1755" i="1" s="1"/>
  <c r="O1771" i="1"/>
  <c r="T1771" i="1" s="1" a="1"/>
  <c r="T1771" i="1" s="1"/>
  <c r="AA1771" i="1" s="1"/>
  <c r="O1779" i="1"/>
  <c r="T1779" i="1" s="1" a="1"/>
  <c r="T1779" i="1" s="1"/>
  <c r="AA1779" i="1" s="1"/>
  <c r="O1803" i="1"/>
  <c r="T1803" i="1" s="1" a="1"/>
  <c r="T1803" i="1" s="1"/>
  <c r="AA1803" i="1" s="1"/>
  <c r="O1811" i="1"/>
  <c r="T1811" i="1" s="1" a="1"/>
  <c r="T1811" i="1" s="1"/>
  <c r="AA1811" i="1" s="1"/>
  <c r="O1827" i="1"/>
  <c r="T1827" i="1" s="1" a="1"/>
  <c r="T1827" i="1" s="1"/>
  <c r="AA1827" i="1" s="1"/>
  <c r="O1835" i="1"/>
  <c r="T1835" i="1" s="1" a="1"/>
  <c r="T1835" i="1" s="1"/>
  <c r="AA1835" i="1" s="1"/>
  <c r="O1851" i="1"/>
  <c r="T1851" i="1" s="1" a="1"/>
  <c r="T1851" i="1" s="1"/>
  <c r="AA1851" i="1" s="1"/>
  <c r="O1859" i="1"/>
  <c r="T1859" i="1" s="1" a="1"/>
  <c r="T1859" i="1" s="1"/>
  <c r="AA1859" i="1" s="1"/>
  <c r="O1875" i="1"/>
  <c r="T1875" i="1" s="1" a="1"/>
  <c r="T1875" i="1" s="1"/>
  <c r="AA1875" i="1" s="1"/>
  <c r="O1883" i="1"/>
  <c r="T1883" i="1" s="1" a="1"/>
  <c r="T1883" i="1" s="1"/>
  <c r="AA1883" i="1" s="1"/>
  <c r="O1891" i="1"/>
  <c r="T1891" i="1" s="1" a="1"/>
  <c r="T1891" i="1" s="1"/>
  <c r="AA1891" i="1" s="1"/>
  <c r="O1907" i="1"/>
  <c r="T1907" i="1" s="1" a="1"/>
  <c r="T1907" i="1" s="1"/>
  <c r="AA1907" i="1" s="1"/>
  <c r="O1915" i="1"/>
  <c r="T1915" i="1" s="1" a="1"/>
  <c r="T1915" i="1" s="1"/>
  <c r="AA1915" i="1" s="1"/>
  <c r="O1923" i="1"/>
  <c r="T1923" i="1" s="1" a="1"/>
  <c r="T1923" i="1" s="1"/>
  <c r="AA1923" i="1" s="1"/>
  <c r="O1931" i="1"/>
  <c r="T1931" i="1" s="1" a="1"/>
  <c r="T1931" i="1" s="1"/>
  <c r="AA1931" i="1" s="1"/>
  <c r="O1947" i="1"/>
  <c r="T1947" i="1" s="1" a="1"/>
  <c r="T1947" i="1" s="1"/>
  <c r="AA1947" i="1" s="1"/>
  <c r="O1955" i="1"/>
  <c r="T1955" i="1" s="1" a="1"/>
  <c r="T1955" i="1" s="1"/>
  <c r="AA1955" i="1" s="1"/>
  <c r="O1971" i="1"/>
  <c r="T1971" i="1" s="1" a="1"/>
  <c r="T1971" i="1" s="1"/>
  <c r="AA1971" i="1" s="1"/>
  <c r="O1979" i="1"/>
  <c r="T1979" i="1" s="1" a="1"/>
  <c r="T1979" i="1" s="1"/>
  <c r="AA1979" i="1" s="1"/>
  <c r="O1995" i="1"/>
  <c r="T1995" i="1" s="1" a="1"/>
  <c r="T1995" i="1" s="1"/>
  <c r="AA1995" i="1" s="1"/>
  <c r="O2003" i="1"/>
  <c r="T2003" i="1" s="1" a="1"/>
  <c r="T2003" i="1" s="1"/>
  <c r="AA2003" i="1" s="1"/>
  <c r="O2011" i="1"/>
  <c r="T2011" i="1" s="1" a="1"/>
  <c r="T2011" i="1" s="1"/>
  <c r="AA2011" i="1" s="1"/>
  <c r="O2027" i="1"/>
  <c r="T2027" i="1" s="1" a="1"/>
  <c r="T2027" i="1" s="1"/>
  <c r="AA2027" i="1" s="1"/>
  <c r="O2035" i="1"/>
  <c r="T2035" i="1" s="1" a="1"/>
  <c r="T2035" i="1" s="1"/>
  <c r="AA2035" i="1" s="1"/>
  <c r="O2051" i="1"/>
  <c r="T2051" i="1" s="1" a="1"/>
  <c r="T2051" i="1" s="1"/>
  <c r="AA2051" i="1" s="1"/>
  <c r="O2067" i="1"/>
  <c r="T2067" i="1" s="1" a="1"/>
  <c r="T2067" i="1" s="1"/>
  <c r="AA2067" i="1" s="1"/>
  <c r="O2075" i="1"/>
  <c r="T2075" i="1" s="1" a="1"/>
  <c r="T2075" i="1" s="1"/>
  <c r="AA2075" i="1" s="1"/>
  <c r="O2091" i="1"/>
  <c r="T2091" i="1" s="1" a="1"/>
  <c r="T2091" i="1" s="1"/>
  <c r="AA2091" i="1" s="1"/>
  <c r="O2099" i="1"/>
  <c r="T2099" i="1" s="1" a="1"/>
  <c r="T2099" i="1" s="1"/>
  <c r="AA2099" i="1" s="1"/>
  <c r="O2115" i="1"/>
  <c r="T2115" i="1" s="1" a="1"/>
  <c r="T2115" i="1" s="1"/>
  <c r="AA2115" i="1" s="1"/>
  <c r="O2123" i="1"/>
  <c r="T2123" i="1" s="1" a="1"/>
  <c r="T2123" i="1" s="1"/>
  <c r="AA2123" i="1" s="1"/>
  <c r="O2147" i="1"/>
  <c r="T2147" i="1" s="1" a="1"/>
  <c r="T2147" i="1" s="1"/>
  <c r="AA2147" i="1" s="1"/>
  <c r="O2155" i="1"/>
  <c r="T2155" i="1" s="1" a="1"/>
  <c r="T2155" i="1" s="1"/>
  <c r="AA2155" i="1" s="1"/>
  <c r="O2171" i="1"/>
  <c r="T2171" i="1" s="1" a="1"/>
  <c r="T2171" i="1" s="1"/>
  <c r="AA2171" i="1" s="1"/>
  <c r="O2179" i="1"/>
  <c r="T2179" i="1" s="1" a="1"/>
  <c r="T2179" i="1" s="1"/>
  <c r="AA2179" i="1" s="1"/>
  <c r="O2195" i="1"/>
  <c r="T2195" i="1" s="1" a="1"/>
  <c r="T2195" i="1" s="1"/>
  <c r="AA2195" i="1" s="1"/>
  <c r="O2203" i="1"/>
  <c r="T2203" i="1" s="1" a="1"/>
  <c r="T2203" i="1" s="1"/>
  <c r="AA2203" i="1" s="1"/>
  <c r="O2219" i="1"/>
  <c r="T2219" i="1" s="1" a="1"/>
  <c r="T2219" i="1" s="1"/>
  <c r="AA2219" i="1" s="1"/>
  <c r="O2227" i="1"/>
  <c r="T2227" i="1" s="1" a="1"/>
  <c r="T2227" i="1" s="1"/>
  <c r="AA2227" i="1" s="1"/>
  <c r="O2243" i="1"/>
  <c r="T2243" i="1" s="1" a="1"/>
  <c r="T2243" i="1" s="1"/>
  <c r="AA2243" i="1" s="1"/>
  <c r="O2251" i="1"/>
  <c r="T2251" i="1" s="1" a="1"/>
  <c r="T2251" i="1" s="1"/>
  <c r="AA2251" i="1" s="1"/>
  <c r="O2267" i="1"/>
  <c r="T2267" i="1" s="1" a="1"/>
  <c r="T2267" i="1" s="1"/>
  <c r="AA2267" i="1" s="1"/>
  <c r="O2275" i="1"/>
  <c r="T2275" i="1" s="1" a="1"/>
  <c r="T2275" i="1" s="1"/>
  <c r="AA2275" i="1" s="1"/>
  <c r="O2291" i="1"/>
  <c r="T2291" i="1" s="1" a="1"/>
  <c r="T2291" i="1" s="1"/>
  <c r="AA2291" i="1" s="1"/>
  <c r="O2299" i="1"/>
  <c r="T2299" i="1" s="1" a="1"/>
  <c r="T2299" i="1" s="1"/>
  <c r="AA2299" i="1" s="1"/>
  <c r="O2307" i="1"/>
  <c r="T2307" i="1" s="1" a="1"/>
  <c r="T2307" i="1" s="1"/>
  <c r="AA2307" i="1" s="1"/>
  <c r="O2323" i="1"/>
  <c r="T2323" i="1" s="1" a="1"/>
  <c r="T2323" i="1" s="1"/>
  <c r="AA2323" i="1" s="1"/>
  <c r="O2331" i="1"/>
  <c r="T2331" i="1" s="1" a="1"/>
  <c r="T2331" i="1" s="1"/>
  <c r="AA2331" i="1" s="1"/>
  <c r="O2347" i="1"/>
  <c r="T2347" i="1" s="1" a="1"/>
  <c r="T2347" i="1" s="1"/>
  <c r="AA2347" i="1" s="1"/>
  <c r="O2355" i="1"/>
  <c r="T2355" i="1" s="1" a="1"/>
  <c r="T2355" i="1" s="1"/>
  <c r="AA2355" i="1" s="1"/>
  <c r="O2379" i="1"/>
  <c r="T2379" i="1" s="1" a="1"/>
  <c r="T2379" i="1" s="1"/>
  <c r="AA2379" i="1" s="1"/>
  <c r="O2387" i="1"/>
  <c r="T2387" i="1" s="1" a="1"/>
  <c r="T2387" i="1" s="1"/>
  <c r="AA2387" i="1" s="1"/>
  <c r="O2403" i="1"/>
  <c r="T2403" i="1" s="1" a="1"/>
  <c r="T2403" i="1" s="1"/>
  <c r="AA2403" i="1" s="1"/>
  <c r="O2411" i="1"/>
  <c r="T2411" i="1" s="1" a="1"/>
  <c r="T2411" i="1" s="1"/>
  <c r="AA2411" i="1" s="1"/>
  <c r="O2427" i="1"/>
  <c r="T2427" i="1" s="1" a="1"/>
  <c r="T2427" i="1" s="1"/>
  <c r="AA2427" i="1" s="1"/>
  <c r="O2435" i="1"/>
  <c r="T2435" i="1" s="1" a="1"/>
  <c r="T2435" i="1" s="1"/>
  <c r="AA2435" i="1" s="1"/>
  <c r="O2451" i="1"/>
  <c r="T2451" i="1" s="1" a="1"/>
  <c r="T2451" i="1" s="1"/>
  <c r="AA2451" i="1" s="1"/>
  <c r="O2459" i="1"/>
  <c r="T2459" i="1" s="1" a="1"/>
  <c r="T2459" i="1" s="1"/>
  <c r="AA2459" i="1" s="1"/>
  <c r="O2475" i="1"/>
  <c r="T2475" i="1" s="1" a="1"/>
  <c r="T2475" i="1" s="1"/>
  <c r="AA2475" i="1" s="1"/>
  <c r="O2483" i="1"/>
  <c r="T2483" i="1" s="1" a="1"/>
  <c r="T2483" i="1" s="1"/>
  <c r="AA2483" i="1" s="1"/>
  <c r="O2499" i="1"/>
  <c r="T2499" i="1" s="1" a="1"/>
  <c r="T2499" i="1" s="1"/>
  <c r="AA2499" i="1" s="1"/>
  <c r="O2507" i="1"/>
  <c r="T2507" i="1" s="1" a="1"/>
  <c r="T2507" i="1" s="1"/>
  <c r="AA2507" i="1" s="1"/>
  <c r="O2523" i="1"/>
  <c r="T2523" i="1" s="1" a="1"/>
  <c r="T2523" i="1" s="1"/>
  <c r="AA2523" i="1" s="1"/>
  <c r="O2531" i="1"/>
  <c r="T2531" i="1" s="1" a="1"/>
  <c r="T2531" i="1" s="1"/>
  <c r="AA2531" i="1" s="1"/>
  <c r="O2539" i="1"/>
  <c r="T2539" i="1" s="1" a="1"/>
  <c r="T2539" i="1" s="1"/>
  <c r="AA2539" i="1" s="1"/>
  <c r="O2555" i="1"/>
  <c r="T2555" i="1" s="1" a="1"/>
  <c r="T2555" i="1" s="1"/>
  <c r="AA2555" i="1" s="1"/>
  <c r="O2571" i="1"/>
  <c r="T2571" i="1" s="1" a="1"/>
  <c r="T2571" i="1" s="1"/>
  <c r="AA2571" i="1" s="1"/>
  <c r="O2579" i="1"/>
  <c r="T2579" i="1" s="1" a="1"/>
  <c r="T2579" i="1" s="1"/>
  <c r="AA2579" i="1" s="1"/>
  <c r="O2595" i="1"/>
  <c r="T2595" i="1" s="1" a="1"/>
  <c r="T2595" i="1" s="1"/>
  <c r="AA2595" i="1" s="1"/>
  <c r="O2603" i="1"/>
  <c r="T2603" i="1" s="1" a="1"/>
  <c r="T2603" i="1" s="1"/>
  <c r="AA2603" i="1" s="1"/>
  <c r="O2619" i="1"/>
  <c r="T2619" i="1" s="1" a="1"/>
  <c r="T2619" i="1" s="1"/>
  <c r="AA2619" i="1" s="1"/>
  <c r="O2627" i="1"/>
  <c r="T2627" i="1" s="1" a="1"/>
  <c r="T2627" i="1" s="1"/>
  <c r="AA2627" i="1" s="1"/>
  <c r="O2643" i="1"/>
  <c r="T2643" i="1" s="1" a="1"/>
  <c r="T2643" i="1" s="1"/>
  <c r="AA2643" i="1" s="1"/>
  <c r="O2651" i="1"/>
  <c r="T2651" i="1" s="1" a="1"/>
  <c r="T2651" i="1" s="1"/>
  <c r="AA2651" i="1" s="1"/>
  <c r="O2659" i="1"/>
  <c r="T2659" i="1" s="1" a="1"/>
  <c r="T2659" i="1" s="1"/>
  <c r="AA2659" i="1" s="1"/>
  <c r="O2675" i="1"/>
  <c r="T2675" i="1" s="1" a="1"/>
  <c r="T2675" i="1" s="1"/>
  <c r="AA2675" i="1" s="1"/>
  <c r="O2683" i="1"/>
  <c r="T2683" i="1" s="1" a="1"/>
  <c r="T2683" i="1" s="1"/>
  <c r="AA2683" i="1" s="1"/>
  <c r="O2699" i="1"/>
  <c r="T2699" i="1" s="1" a="1"/>
  <c r="T2699" i="1" s="1"/>
  <c r="AA2699" i="1" s="1"/>
  <c r="O2707" i="1"/>
  <c r="T2707" i="1" s="1" a="1"/>
  <c r="T2707" i="1" s="1"/>
  <c r="AA2707" i="1" s="1"/>
  <c r="O2723" i="1"/>
  <c r="T2723" i="1" s="1" a="1"/>
  <c r="T2723" i="1" s="1"/>
  <c r="AA2723" i="1" s="1"/>
  <c r="O2731" i="1"/>
  <c r="T2731" i="1" s="1" a="1"/>
  <c r="T2731" i="1" s="1"/>
  <c r="AA2731" i="1" s="1"/>
  <c r="O2747" i="1"/>
  <c r="T2747" i="1" s="1" a="1"/>
  <c r="T2747" i="1" s="1"/>
  <c r="AA2747" i="1" s="1"/>
  <c r="O2763" i="1"/>
  <c r="T2763" i="1" s="1" a="1"/>
  <c r="T2763" i="1" s="1"/>
  <c r="AA2763" i="1" s="1"/>
  <c r="O2771" i="1"/>
  <c r="T2771" i="1" s="1" a="1"/>
  <c r="T2771" i="1" s="1"/>
  <c r="AA2771" i="1" s="1"/>
  <c r="O2787" i="1"/>
  <c r="T2787" i="1" s="1" a="1"/>
  <c r="T2787" i="1" s="1"/>
  <c r="AA2787" i="1" s="1"/>
  <c r="O2795" i="1"/>
  <c r="T2795" i="1" s="1" a="1"/>
  <c r="T2795" i="1" s="1"/>
  <c r="AA2795" i="1" s="1"/>
  <c r="O2811" i="1"/>
  <c r="T2811" i="1" s="1" a="1"/>
  <c r="T2811" i="1" s="1"/>
  <c r="AA2811" i="1" s="1"/>
  <c r="O2819" i="1"/>
  <c r="T2819" i="1" s="1" a="1"/>
  <c r="T2819" i="1" s="1"/>
  <c r="AA2819" i="1" s="1"/>
  <c r="O2827" i="1"/>
  <c r="T2827" i="1" s="1" a="1"/>
  <c r="T2827" i="1" s="1"/>
  <c r="AA2827" i="1" s="1"/>
  <c r="O2843" i="1"/>
  <c r="T2843" i="1" s="1" a="1"/>
  <c r="T2843" i="1" s="1"/>
  <c r="AA2843" i="1" s="1"/>
  <c r="O2851" i="1"/>
  <c r="T2851" i="1" s="1" a="1"/>
  <c r="T2851" i="1" s="1"/>
  <c r="AA2851" i="1" s="1"/>
  <c r="O2859" i="1"/>
  <c r="T2859" i="1" s="1" a="1"/>
  <c r="T2859" i="1" s="1"/>
  <c r="AA2859" i="1" s="1"/>
  <c r="O2875" i="1"/>
  <c r="T2875" i="1" s="1" a="1"/>
  <c r="T2875" i="1" s="1"/>
  <c r="AA2875" i="1" s="1"/>
  <c r="O1746" i="1" l="1"/>
  <c r="T1746" i="1" s="1" a="1"/>
  <c r="T1746" i="1" s="1"/>
  <c r="AA1746" i="1" s="1"/>
  <c r="O2146" i="1"/>
  <c r="T2146" i="1" s="1" a="1"/>
  <c r="T2146" i="1" s="1"/>
  <c r="AA2146" i="1" s="1"/>
  <c r="O1946" i="1"/>
  <c r="T1946" i="1" s="1" a="1"/>
  <c r="T1946" i="1" s="1"/>
  <c r="AA1946" i="1" s="1"/>
  <c r="O2522" i="1"/>
  <c r="T2522" i="1" s="1" a="1"/>
  <c r="T2522" i="1" s="1"/>
  <c r="AA2522" i="1" s="1"/>
  <c r="O2290" i="1"/>
  <c r="T2290" i="1" s="1" a="1"/>
  <c r="T2290" i="1" s="1"/>
  <c r="AA2290" i="1" s="1"/>
  <c r="O2874" i="1"/>
  <c r="O2402" i="1"/>
  <c r="T2402" i="1" s="1" a="1"/>
  <c r="T2402" i="1" s="1"/>
  <c r="AA2402" i="1" s="1"/>
  <c r="O2346" i="1"/>
  <c r="T2346" i="1" s="1" a="1"/>
  <c r="T2346" i="1" s="1"/>
  <c r="AA2346" i="1" s="1"/>
  <c r="O2018" i="1"/>
  <c r="O1850" i="1"/>
  <c r="T1850" i="1" s="1" a="1"/>
  <c r="T1850" i="1" s="1"/>
  <c r="AA1850" i="1" s="1"/>
  <c r="O1482" i="1"/>
  <c r="T1482" i="1" s="1" a="1"/>
  <c r="T1482" i="1" s="1"/>
  <c r="AA1482" i="1" s="1"/>
  <c r="O2546" i="1"/>
  <c r="T2546" i="1" s="1" a="1"/>
  <c r="T2546" i="1" s="1"/>
  <c r="AA2546" i="1" s="1"/>
  <c r="O2850" i="1"/>
  <c r="T2850" i="1" s="1" a="1"/>
  <c r="T2850" i="1" s="1"/>
  <c r="AA2850" i="1" s="1"/>
  <c r="O2378" i="1"/>
  <c r="O1458" i="1"/>
  <c r="T1458" i="1" s="1" a="1"/>
  <c r="T1458" i="1" s="1"/>
  <c r="AA1458" i="1" s="1"/>
  <c r="O2042" i="1"/>
  <c r="T2042" i="1" s="1" a="1"/>
  <c r="T2042" i="1" s="1"/>
  <c r="AA2042" i="1" s="1"/>
  <c r="O2610" i="1"/>
  <c r="P2610" i="1" s="1" a="1"/>
  <c r="P2610" i="1" s="1"/>
  <c r="S2610" i="1" s="1"/>
  <c r="O2450" i="1"/>
  <c r="T2450" i="1" s="1" a="1"/>
  <c r="T2450" i="1" s="1"/>
  <c r="AA2450" i="1" s="1"/>
  <c r="O10" i="1"/>
  <c r="T10" i="1" s="1" a="1"/>
  <c r="T10" i="1" s="1"/>
  <c r="AA10" i="1" s="1"/>
  <c r="O1970" i="1"/>
  <c r="P1970" i="1" s="1" a="1"/>
  <c r="P1970" i="1" s="1"/>
  <c r="S1970" i="1" s="1"/>
  <c r="O1762" i="1"/>
  <c r="T1762" i="1" s="1" a="1"/>
  <c r="T1762" i="1" s="1"/>
  <c r="AA1762" i="1" s="1"/>
  <c r="O2426" i="1"/>
  <c r="O2634" i="1"/>
  <c r="T2634" i="1" s="1" a="1"/>
  <c r="T2634" i="1" s="1"/>
  <c r="AA2634" i="1" s="1"/>
  <c r="O1722" i="1"/>
  <c r="T1722" i="1" s="1" a="1"/>
  <c r="T1722" i="1" s="1"/>
  <c r="AA1722" i="1" s="1"/>
  <c r="O2170" i="1"/>
  <c r="O1994" i="1"/>
  <c r="T1994" i="1" s="1" a="1"/>
  <c r="T1994" i="1" s="1"/>
  <c r="AA1994" i="1" s="1"/>
  <c r="O1906" i="1"/>
  <c r="T1906" i="1" s="1" a="1"/>
  <c r="T1906" i="1" s="1"/>
  <c r="AA1906" i="1" s="1"/>
  <c r="O2474" i="1"/>
  <c r="T2474" i="1" s="1" a="1"/>
  <c r="T2474" i="1" s="1"/>
  <c r="AA2474" i="1" s="1"/>
  <c r="O2498" i="1"/>
  <c r="T2498" i="1" s="1" a="1"/>
  <c r="T2498" i="1" s="1"/>
  <c r="AA2498" i="1" s="1"/>
  <c r="O2058" i="1"/>
  <c r="O1922" i="1"/>
  <c r="T1922" i="1" s="1" a="1"/>
  <c r="T1922" i="1" s="1"/>
  <c r="AA1922" i="1" s="1"/>
  <c r="Q1779" i="1" a="1"/>
  <c r="Q1779" i="1" s="1"/>
  <c r="R1779" i="1" a="1"/>
  <c r="R1779" i="1" s="1"/>
  <c r="Q1499" i="1" a="1"/>
  <c r="Q1499" i="1" s="1"/>
  <c r="R1499" i="1" a="1"/>
  <c r="R1499" i="1" s="1"/>
  <c r="Q1323" i="1" a="1"/>
  <c r="Q1323" i="1" s="1"/>
  <c r="R1323" i="1" a="1"/>
  <c r="R1323" i="1" s="1"/>
  <c r="Q1307" i="1" a="1"/>
  <c r="Q1307" i="1" s="1"/>
  <c r="R1307" i="1" a="1"/>
  <c r="R1307" i="1" s="1"/>
  <c r="Q1267" i="1" a="1"/>
  <c r="Q1267" i="1" s="1"/>
  <c r="R1267" i="1" a="1"/>
  <c r="R1267" i="1" s="1"/>
  <c r="Q2875" i="1" a="1"/>
  <c r="Q2875" i="1" s="1"/>
  <c r="R2875" i="1" a="1"/>
  <c r="R2875" i="1" s="1"/>
  <c r="Q2851" i="1" a="1"/>
  <c r="Q2851" i="1" s="1"/>
  <c r="R2851" i="1" a="1"/>
  <c r="R2851" i="1" s="1"/>
  <c r="Q2827" i="1" a="1"/>
  <c r="Q2827" i="1" s="1"/>
  <c r="R2827" i="1" a="1"/>
  <c r="R2827" i="1" s="1"/>
  <c r="Q2795" i="1" a="1"/>
  <c r="Q2795" i="1" s="1"/>
  <c r="R2795" i="1" a="1"/>
  <c r="R2795" i="1" s="1"/>
  <c r="Q2643" i="1" a="1"/>
  <c r="Q2643" i="1" s="1"/>
  <c r="R2643" i="1" a="1"/>
  <c r="R2643" i="1" s="1"/>
  <c r="Q2619" i="1" a="1"/>
  <c r="Q2619" i="1" s="1"/>
  <c r="R2619" i="1" a="1"/>
  <c r="R2619" i="1" s="1"/>
  <c r="Q2595" i="1" a="1"/>
  <c r="Q2595" i="1" s="1"/>
  <c r="R2595" i="1" a="1"/>
  <c r="R2595" i="1" s="1"/>
  <c r="Q2571" i="1" a="1"/>
  <c r="Q2571" i="1" s="1"/>
  <c r="R2571" i="1" a="1"/>
  <c r="R2571" i="1" s="1"/>
  <c r="Q2555" i="1" a="1"/>
  <c r="Q2555" i="1" s="1"/>
  <c r="R2555" i="1" a="1"/>
  <c r="R2555" i="1" s="1"/>
  <c r="Q2531" i="1" a="1"/>
  <c r="Q2531" i="1" s="1"/>
  <c r="R2531" i="1" a="1"/>
  <c r="R2531" i="1" s="1"/>
  <c r="Q2507" i="1" a="1"/>
  <c r="Q2507" i="1" s="1"/>
  <c r="R2507" i="1" a="1"/>
  <c r="R2507" i="1" s="1"/>
  <c r="Q2483" i="1" a="1"/>
  <c r="Q2483" i="1" s="1"/>
  <c r="R2483" i="1" a="1"/>
  <c r="R2483" i="1" s="1"/>
  <c r="Q2459" i="1" a="1"/>
  <c r="Q2459" i="1" s="1"/>
  <c r="R2459" i="1" a="1"/>
  <c r="R2459" i="1" s="1"/>
  <c r="Q2435" i="1" a="1"/>
  <c r="Q2435" i="1" s="1"/>
  <c r="R2435" i="1" a="1"/>
  <c r="R2435" i="1" s="1"/>
  <c r="Q2411" i="1" a="1"/>
  <c r="Q2411" i="1" s="1"/>
  <c r="R2411" i="1" a="1"/>
  <c r="R2411" i="1" s="1"/>
  <c r="Q2291" i="1" a="1"/>
  <c r="Q2291" i="1" s="1"/>
  <c r="R2291" i="1" a="1"/>
  <c r="R2291" i="1" s="1"/>
  <c r="Q2267" i="1" a="1"/>
  <c r="Q2267" i="1" s="1"/>
  <c r="R2267" i="1" a="1"/>
  <c r="R2267" i="1" s="1"/>
  <c r="Q2243" i="1" a="1"/>
  <c r="Q2243" i="1" s="1"/>
  <c r="R2243" i="1" a="1"/>
  <c r="R2243" i="1" s="1"/>
  <c r="Q2219" i="1" a="1"/>
  <c r="Q2219" i="1" s="1"/>
  <c r="R2219" i="1" a="1"/>
  <c r="R2219" i="1" s="1"/>
  <c r="Q2195" i="1" a="1"/>
  <c r="Q2195" i="1" s="1"/>
  <c r="R2195" i="1" a="1"/>
  <c r="R2195" i="1" s="1"/>
  <c r="Q2171" i="1" a="1"/>
  <c r="Q2171" i="1" s="1"/>
  <c r="R2171" i="1" a="1"/>
  <c r="R2171" i="1" s="1"/>
  <c r="Q2147" i="1" a="1"/>
  <c r="Q2147" i="1" s="1"/>
  <c r="R2147" i="1" a="1"/>
  <c r="R2147" i="1" s="1"/>
  <c r="Q1875" i="1" a="1"/>
  <c r="Q1875" i="1" s="1"/>
  <c r="R1875" i="1" a="1"/>
  <c r="R1875" i="1" s="1"/>
  <c r="Q1851" i="1" a="1"/>
  <c r="Q1851" i="1" s="1"/>
  <c r="R1851" i="1" a="1"/>
  <c r="R1851" i="1" s="1"/>
  <c r="Q1827" i="1" a="1"/>
  <c r="Q1827" i="1" s="1"/>
  <c r="R1827" i="1" a="1"/>
  <c r="R1827" i="1" s="1"/>
  <c r="Q1611" i="1" a="1"/>
  <c r="Q1611" i="1" s="1"/>
  <c r="R1611" i="1" a="1"/>
  <c r="R1611" i="1" s="1"/>
  <c r="Q1587" i="1" a="1"/>
  <c r="Q1587" i="1" s="1"/>
  <c r="R1587" i="1" a="1"/>
  <c r="R1587" i="1" s="1"/>
  <c r="Q1563" i="1" a="1"/>
  <c r="Q1563" i="1" s="1"/>
  <c r="R1563" i="1" a="1"/>
  <c r="R1563" i="1" s="1"/>
  <c r="Q1539" i="1" a="1"/>
  <c r="Q1539" i="1" s="1"/>
  <c r="R1539" i="1" a="1"/>
  <c r="R1539" i="1" s="1"/>
  <c r="Q667" i="1" a="1"/>
  <c r="Q667" i="1" s="1"/>
  <c r="R667" i="1" a="1"/>
  <c r="R667" i="1" s="1"/>
  <c r="Q643" i="1" a="1"/>
  <c r="Q643" i="1" s="1"/>
  <c r="R643" i="1" a="1"/>
  <c r="R643" i="1" s="1"/>
  <c r="Q539" i="1" a="1"/>
  <c r="Q539" i="1" s="1"/>
  <c r="R539" i="1" a="1"/>
  <c r="R539" i="1" s="1"/>
  <c r="Q515" i="1" a="1"/>
  <c r="Q515" i="1" s="1"/>
  <c r="R515" i="1" a="1"/>
  <c r="R515" i="1" s="1"/>
  <c r="Q475" i="1" a="1"/>
  <c r="Q475" i="1" s="1"/>
  <c r="R475" i="1" a="1"/>
  <c r="R475" i="1" s="1"/>
  <c r="Q451" i="1" a="1"/>
  <c r="Q451" i="1" s="1"/>
  <c r="R451" i="1" a="1"/>
  <c r="R451" i="1" s="1"/>
  <c r="Q427" i="1" a="1"/>
  <c r="Q427" i="1" s="1"/>
  <c r="R427" i="1" a="1"/>
  <c r="R427" i="1" s="1"/>
  <c r="Q403" i="1" a="1"/>
  <c r="Q403" i="1" s="1"/>
  <c r="R403" i="1" a="1"/>
  <c r="R403" i="1" s="1"/>
  <c r="Q371" i="1" a="1"/>
  <c r="Q371" i="1" s="1"/>
  <c r="R371" i="1" a="1"/>
  <c r="R371" i="1" s="1"/>
  <c r="Q299" i="1" a="1"/>
  <c r="Q299" i="1" s="1"/>
  <c r="R299" i="1" a="1"/>
  <c r="R299" i="1" s="1"/>
  <c r="Q275" i="1" a="1"/>
  <c r="Q275" i="1" s="1"/>
  <c r="R275" i="1" a="1"/>
  <c r="R275" i="1" s="1"/>
  <c r="Q251" i="1" a="1"/>
  <c r="Q251" i="1" s="1"/>
  <c r="R251" i="1" a="1"/>
  <c r="R251" i="1" s="1"/>
  <c r="Q227" i="1" a="1"/>
  <c r="Q227" i="1" s="1"/>
  <c r="R227" i="1" a="1"/>
  <c r="R227" i="1" s="1"/>
  <c r="Q211" i="1" a="1"/>
  <c r="Q211" i="1" s="1"/>
  <c r="R211" i="1" a="1"/>
  <c r="R211" i="1" s="1"/>
  <c r="Q171" i="1" a="1"/>
  <c r="Q171" i="1" s="1"/>
  <c r="R171" i="1" a="1"/>
  <c r="R171" i="1" s="1"/>
  <c r="Q139" i="1" a="1"/>
  <c r="Q139" i="1" s="1"/>
  <c r="R139" i="1" a="1"/>
  <c r="R139" i="1" s="1"/>
  <c r="Q107" i="1" a="1"/>
  <c r="Q107" i="1" s="1"/>
  <c r="R107" i="1" a="1"/>
  <c r="R107" i="1" s="1"/>
  <c r="Q19" i="1" a="1"/>
  <c r="Q19" i="1" s="1"/>
  <c r="R19" i="1" a="1"/>
  <c r="R19" i="1" s="1"/>
  <c r="Q2698" i="1" a="1"/>
  <c r="Q2698" i="1" s="1"/>
  <c r="R2698" i="1" a="1"/>
  <c r="R2698" i="1" s="1"/>
  <c r="Q2674" i="1" a="1"/>
  <c r="Q2674" i="1" s="1"/>
  <c r="R2674" i="1" a="1"/>
  <c r="R2674" i="1" s="1"/>
  <c r="Q2522" i="1" a="1"/>
  <c r="Q2522" i="1" s="1"/>
  <c r="R2522" i="1" s="1" a="1"/>
  <c r="R2522" i="1" s="1"/>
  <c r="Q2146" i="1" a="1"/>
  <c r="Q2146" i="1" s="1"/>
  <c r="R2146" i="1" s="1" a="1"/>
  <c r="R2146" i="1" s="1"/>
  <c r="Q1746" i="1" a="1"/>
  <c r="Q1746" i="1" s="1"/>
  <c r="R1746" i="1" s="1" a="1"/>
  <c r="R1746" i="1" s="1"/>
  <c r="Q2075" i="1" a="1"/>
  <c r="Q2075" i="1" s="1"/>
  <c r="R2075" i="1" a="1"/>
  <c r="R2075" i="1" s="1"/>
  <c r="Q2011" i="1" a="1"/>
  <c r="Q2011" i="1" s="1"/>
  <c r="R2011" i="1" a="1"/>
  <c r="R2011" i="1" s="1"/>
  <c r="Q1435" i="1" a="1"/>
  <c r="Q1435" i="1" s="1"/>
  <c r="R1435" i="1" a="1"/>
  <c r="R1435" i="1" s="1"/>
  <c r="Q1171" i="1" a="1"/>
  <c r="Q1171" i="1" s="1"/>
  <c r="R1171" i="1" a="1"/>
  <c r="R1171" i="1" s="1"/>
  <c r="Q923" i="1" a="1"/>
  <c r="Q923" i="1" s="1"/>
  <c r="R923" i="1" a="1"/>
  <c r="R923" i="1" s="1"/>
  <c r="Q899" i="1" a="1"/>
  <c r="Q899" i="1" s="1"/>
  <c r="R899" i="1" a="1"/>
  <c r="R899" i="1" s="1"/>
  <c r="Q875" i="1" a="1"/>
  <c r="Q875" i="1" s="1"/>
  <c r="R875" i="1" a="1"/>
  <c r="R875" i="1" s="1"/>
  <c r="Q851" i="1" a="1"/>
  <c r="Q851" i="1" s="1"/>
  <c r="R851" i="1" a="1"/>
  <c r="R851" i="1" s="1"/>
  <c r="Q811" i="1" a="1"/>
  <c r="Q811" i="1" s="1"/>
  <c r="R811" i="1" a="1"/>
  <c r="R811" i="1" s="1"/>
  <c r="Q707" i="1" a="1"/>
  <c r="Q707" i="1" s="1"/>
  <c r="R707" i="1" a="1"/>
  <c r="R707" i="1" s="1"/>
  <c r="Q699" i="1" a="1"/>
  <c r="Q699" i="1" s="1"/>
  <c r="R699" i="1" a="1"/>
  <c r="R699" i="1" s="1"/>
  <c r="Q675" i="1" a="1"/>
  <c r="Q675" i="1" s="1"/>
  <c r="R675" i="1" a="1"/>
  <c r="R675" i="1" s="1"/>
  <c r="Q587" i="1" a="1"/>
  <c r="Q587" i="1" s="1"/>
  <c r="R587" i="1" a="1"/>
  <c r="R587" i="1" s="1"/>
  <c r="Q563" i="1" a="1"/>
  <c r="Q563" i="1" s="1"/>
  <c r="R563" i="1" a="1"/>
  <c r="R563" i="1" s="1"/>
  <c r="Q1475" i="1" a="1"/>
  <c r="Q1475" i="1" s="1"/>
  <c r="R1475" i="1" a="1"/>
  <c r="R1475" i="1" s="1"/>
  <c r="Q2731" i="1" a="1"/>
  <c r="Q2731" i="1" s="1"/>
  <c r="R2731" i="1" a="1"/>
  <c r="R2731" i="1" s="1"/>
  <c r="Q2683" i="1" a="1"/>
  <c r="Q2683" i="1" s="1"/>
  <c r="R2683" i="1" a="1"/>
  <c r="R2683" i="1" s="1"/>
  <c r="Q2659" i="1" a="1"/>
  <c r="Q2659" i="1" s="1"/>
  <c r="R2659" i="1" a="1"/>
  <c r="R2659" i="1" s="1"/>
  <c r="Q2115" i="1" a="1"/>
  <c r="Q2115" i="1" s="1"/>
  <c r="R2115" i="1" a="1"/>
  <c r="R2115" i="1" s="1"/>
  <c r="Q2091" i="1" a="1"/>
  <c r="Q2091" i="1" s="1"/>
  <c r="R2091" i="1" a="1"/>
  <c r="R2091" i="1" s="1"/>
  <c r="Q2067" i="1" a="1"/>
  <c r="Q2067" i="1" s="1"/>
  <c r="R2067" i="1" a="1"/>
  <c r="R2067" i="1" s="1"/>
  <c r="Q2027" i="1" a="1"/>
  <c r="Q2027" i="1" s="1"/>
  <c r="R2027" i="1" a="1"/>
  <c r="R2027" i="1" s="1"/>
  <c r="Q2003" i="1" a="1"/>
  <c r="Q2003" i="1" s="1"/>
  <c r="R2003" i="1" a="1"/>
  <c r="R2003" i="1" s="1"/>
  <c r="Q1979" i="1" a="1"/>
  <c r="Q1979" i="1" s="1"/>
  <c r="R1979" i="1" a="1"/>
  <c r="R1979" i="1" s="1"/>
  <c r="Q1955" i="1" a="1"/>
  <c r="Q1955" i="1" s="1"/>
  <c r="R1955" i="1" a="1"/>
  <c r="R1955" i="1" s="1"/>
  <c r="Q1931" i="1" a="1"/>
  <c r="Q1931" i="1" s="1"/>
  <c r="R1931" i="1" a="1"/>
  <c r="R1931" i="1" s="1"/>
  <c r="Q1915" i="1" a="1"/>
  <c r="Q1915" i="1" s="1"/>
  <c r="R1915" i="1" a="1"/>
  <c r="R1915" i="1" s="1"/>
  <c r="Q1891" i="1" a="1"/>
  <c r="Q1891" i="1" s="1"/>
  <c r="R1891" i="1" a="1"/>
  <c r="R1891" i="1" s="1"/>
  <c r="Q1771" i="1" a="1"/>
  <c r="Q1771" i="1" s="1"/>
  <c r="R1771" i="1" a="1"/>
  <c r="R1771" i="1" s="1"/>
  <c r="Q1731" i="1" a="1"/>
  <c r="Q1731" i="1" s="1"/>
  <c r="R1731" i="1" a="1"/>
  <c r="R1731" i="1" s="1"/>
  <c r="Q1683" i="1" a="1"/>
  <c r="Q1683" i="1" s="1"/>
  <c r="R1683" i="1" a="1"/>
  <c r="R1683" i="1" s="1"/>
  <c r="Q1635" i="1" a="1"/>
  <c r="Q1635" i="1" s="1"/>
  <c r="R1635" i="1" a="1"/>
  <c r="R1635" i="1" s="1"/>
  <c r="Q1507" i="1" a="1"/>
  <c r="Q1507" i="1" s="1"/>
  <c r="R1507" i="1" a="1"/>
  <c r="R1507" i="1" s="1"/>
  <c r="Q1491" i="1" a="1"/>
  <c r="Q1491" i="1" s="1"/>
  <c r="R1491" i="1" a="1"/>
  <c r="R1491" i="1" s="1"/>
  <c r="Q1467" i="1" a="1"/>
  <c r="Q1467" i="1" s="1"/>
  <c r="R1467" i="1" a="1"/>
  <c r="R1467" i="1" s="1"/>
  <c r="Q1443" i="1" a="1"/>
  <c r="Q1443" i="1" s="1"/>
  <c r="R1443" i="1" a="1"/>
  <c r="R1443" i="1" s="1"/>
  <c r="Q1427" i="1" a="1"/>
  <c r="Q1427" i="1" s="1"/>
  <c r="R1427" i="1" a="1"/>
  <c r="R1427" i="1" s="1"/>
  <c r="Q1403" i="1" a="1"/>
  <c r="Q1403" i="1" s="1"/>
  <c r="R1403" i="1" a="1"/>
  <c r="R1403" i="1" s="1"/>
  <c r="Q1379" i="1" a="1"/>
  <c r="Q1379" i="1" s="1"/>
  <c r="R1379" i="1" a="1"/>
  <c r="R1379" i="1" s="1"/>
  <c r="Q1315" i="1" a="1"/>
  <c r="Q1315" i="1" s="1"/>
  <c r="R1315" i="1" a="1"/>
  <c r="R1315" i="1" s="1"/>
  <c r="Q1299" i="1" a="1"/>
  <c r="Q1299" i="1" s="1"/>
  <c r="R1299" i="1" a="1"/>
  <c r="R1299" i="1" s="1"/>
  <c r="Q1259" i="1" a="1"/>
  <c r="Q1259" i="1" s="1"/>
  <c r="R1259" i="1" a="1"/>
  <c r="R1259" i="1" s="1"/>
  <c r="Q1243" i="1" a="1"/>
  <c r="Q1243" i="1" s="1"/>
  <c r="R1243" i="1" a="1"/>
  <c r="R1243" i="1" s="1"/>
  <c r="Q1219" i="1" a="1"/>
  <c r="Q1219" i="1" s="1"/>
  <c r="R1219" i="1" a="1"/>
  <c r="R1219" i="1" s="1"/>
  <c r="Q1123" i="1" a="1"/>
  <c r="Q1123" i="1" s="1"/>
  <c r="R1123" i="1" a="1"/>
  <c r="R1123" i="1" s="1"/>
  <c r="Q1099" i="1" a="1"/>
  <c r="Q1099" i="1" s="1"/>
  <c r="R1099" i="1" a="1"/>
  <c r="R1099" i="1" s="1"/>
  <c r="Q1075" i="1" a="1"/>
  <c r="Q1075" i="1" s="1"/>
  <c r="R1075" i="1" a="1"/>
  <c r="R1075" i="1" s="1"/>
  <c r="Q1051" i="1" a="1"/>
  <c r="Q1051" i="1" s="1"/>
  <c r="R1051" i="1" a="1"/>
  <c r="R1051" i="1" s="1"/>
  <c r="Q1027" i="1" a="1"/>
  <c r="Q1027" i="1" s="1"/>
  <c r="R1027" i="1" a="1"/>
  <c r="R1027" i="1" s="1"/>
  <c r="Q947" i="1" a="1"/>
  <c r="Q947" i="1" s="1"/>
  <c r="R947" i="1" a="1"/>
  <c r="R947" i="1" s="1"/>
  <c r="Q83" i="1" a="1"/>
  <c r="Q83" i="1" s="1"/>
  <c r="R83" i="1" a="1"/>
  <c r="R83" i="1" s="1"/>
  <c r="Q59" i="1" a="1"/>
  <c r="Q59" i="1" s="1"/>
  <c r="R59" i="1" a="1"/>
  <c r="R59" i="1" s="1"/>
  <c r="Q35" i="1" a="1"/>
  <c r="Q35" i="1" s="1"/>
  <c r="R35" i="1" a="1"/>
  <c r="R35" i="1" s="1"/>
  <c r="Q2586" i="1" a="1"/>
  <c r="Q2586" i="1" s="1"/>
  <c r="R2586" i="1" a="1"/>
  <c r="R2586" i="1" s="1"/>
  <c r="Q2562" i="1" a="1"/>
  <c r="Q2562" i="1" s="1"/>
  <c r="R2562" i="1" a="1"/>
  <c r="R2562" i="1" s="1"/>
  <c r="Q423" i="1" a="1"/>
  <c r="Q423" i="1" s="1"/>
  <c r="R423" i="1" a="1"/>
  <c r="R423" i="1" s="1"/>
  <c r="Q295" i="1" a="1"/>
  <c r="Q295" i="1" s="1"/>
  <c r="R295" i="1" a="1"/>
  <c r="R295" i="1" s="1"/>
  <c r="Q167" i="1" a="1"/>
  <c r="Q167" i="1" s="1"/>
  <c r="R167" i="1" a="1"/>
  <c r="R167" i="1" s="1"/>
  <c r="Q2123" i="1" a="1"/>
  <c r="Q2123" i="1" s="1"/>
  <c r="R2123" i="1" a="1"/>
  <c r="R2123" i="1" s="1"/>
  <c r="Q2051" i="1" a="1"/>
  <c r="Q2051" i="1" s="1"/>
  <c r="R2051" i="1" a="1"/>
  <c r="R2051" i="1" s="1"/>
  <c r="Q1811" i="1" a="1"/>
  <c r="Q1811" i="1" s="1"/>
  <c r="R1811" i="1" a="1"/>
  <c r="R1811" i="1" s="1"/>
  <c r="Q1451" i="1" a="1"/>
  <c r="Q1451" i="1" s="1"/>
  <c r="R1451" i="1" a="1"/>
  <c r="R1451" i="1" s="1"/>
  <c r="Q1283" i="1" a="1"/>
  <c r="Q1283" i="1" s="1"/>
  <c r="R1283" i="1" a="1"/>
  <c r="R1283" i="1" s="1"/>
  <c r="Q1195" i="1" a="1"/>
  <c r="Q1195" i="1" s="1"/>
  <c r="R1195" i="1" a="1"/>
  <c r="R1195" i="1" s="1"/>
  <c r="Q1019" i="1" a="1"/>
  <c r="Q1019" i="1" s="1"/>
  <c r="R1019" i="1" a="1"/>
  <c r="R1019" i="1" s="1"/>
  <c r="Q995" i="1" a="1"/>
  <c r="Q995" i="1" s="1"/>
  <c r="R995" i="1" a="1"/>
  <c r="R995" i="1" s="1"/>
  <c r="Q979" i="1" a="1"/>
  <c r="Q979" i="1" s="1"/>
  <c r="R979" i="1" a="1"/>
  <c r="R979" i="1" s="1"/>
  <c r="Q955" i="1" a="1"/>
  <c r="Q955" i="1" s="1"/>
  <c r="R955" i="1" a="1"/>
  <c r="R955" i="1" s="1"/>
  <c r="Q2771" i="1" a="1"/>
  <c r="Q2771" i="1" s="1"/>
  <c r="R2771" i="1" a="1"/>
  <c r="R2771" i="1" s="1"/>
  <c r="Q2707" i="1" a="1"/>
  <c r="Q2707" i="1" s="1"/>
  <c r="R2707" i="1" a="1"/>
  <c r="R2707" i="1" s="1"/>
  <c r="Q2387" i="1" a="1"/>
  <c r="Q2387" i="1" s="1"/>
  <c r="R2387" i="1" a="1"/>
  <c r="R2387" i="1" s="1"/>
  <c r="Q2355" i="1" a="1"/>
  <c r="Q2355" i="1" s="1"/>
  <c r="R2355" i="1" a="1"/>
  <c r="R2355" i="1" s="1"/>
  <c r="Q2331" i="1" a="1"/>
  <c r="Q2331" i="1" s="1"/>
  <c r="R2331" i="1" a="1"/>
  <c r="R2331" i="1" s="1"/>
  <c r="Q2307" i="1" a="1"/>
  <c r="Q2307" i="1" s="1"/>
  <c r="R2307" i="1" a="1"/>
  <c r="R2307" i="1" s="1"/>
  <c r="Q1803" i="1" a="1"/>
  <c r="Q1803" i="1" s="1"/>
  <c r="R1803" i="1" a="1"/>
  <c r="R1803" i="1" s="1"/>
  <c r="Q1755" i="1" a="1"/>
  <c r="Q1755" i="1" s="1"/>
  <c r="R1755" i="1" a="1"/>
  <c r="R1755" i="1" s="1"/>
  <c r="Q1707" i="1" a="1"/>
  <c r="Q1707" i="1" s="1"/>
  <c r="R1707" i="1" a="1"/>
  <c r="R1707" i="1" s="1"/>
  <c r="Q1659" i="1" a="1"/>
  <c r="Q1659" i="1" s="1"/>
  <c r="R1659" i="1" a="1"/>
  <c r="R1659" i="1" s="1"/>
  <c r="Q2843" i="1" a="1"/>
  <c r="Q2843" i="1" s="1"/>
  <c r="R2843" i="1" a="1"/>
  <c r="R2843" i="1" s="1"/>
  <c r="Q2819" i="1" a="1"/>
  <c r="Q2819" i="1" s="1"/>
  <c r="R2819" i="1" a="1"/>
  <c r="R2819" i="1" s="1"/>
  <c r="Q2811" i="1" a="1"/>
  <c r="Q2811" i="1" s="1"/>
  <c r="R2811" i="1" a="1"/>
  <c r="R2811" i="1" s="1"/>
  <c r="Q2787" i="1" a="1"/>
  <c r="Q2787" i="1" s="1"/>
  <c r="R2787" i="1" a="1"/>
  <c r="R2787" i="1" s="1"/>
  <c r="Q2523" i="1" a="1"/>
  <c r="Q2523" i="1" s="1"/>
  <c r="R2523" i="1" a="1"/>
  <c r="R2523" i="1" s="1"/>
  <c r="Q2499" i="1" a="1"/>
  <c r="Q2499" i="1" s="1"/>
  <c r="R2499" i="1" a="1"/>
  <c r="R2499" i="1" s="1"/>
  <c r="Q2475" i="1" a="1"/>
  <c r="Q2475" i="1" s="1"/>
  <c r="R2475" i="1" a="1"/>
  <c r="R2475" i="1" s="1"/>
  <c r="Q2451" i="1" a="1"/>
  <c r="Q2451" i="1" s="1"/>
  <c r="R2451" i="1" a="1"/>
  <c r="R2451" i="1" s="1"/>
  <c r="Q2427" i="1" a="1"/>
  <c r="Q2427" i="1" s="1"/>
  <c r="R2427" i="1" a="1"/>
  <c r="R2427" i="1" s="1"/>
  <c r="Q2403" i="1" a="1"/>
  <c r="Q2403" i="1" s="1"/>
  <c r="R2403" i="1" a="1"/>
  <c r="R2403" i="1" s="1"/>
  <c r="Q659" i="1" a="1"/>
  <c r="Q659" i="1" s="1"/>
  <c r="R659" i="1" a="1"/>
  <c r="R659" i="1" s="1"/>
  <c r="Q635" i="1" a="1"/>
  <c r="Q635" i="1" s="1"/>
  <c r="R635" i="1" a="1"/>
  <c r="R635" i="1" s="1"/>
  <c r="Q611" i="1" a="1"/>
  <c r="Q611" i="1" s="1"/>
  <c r="R611" i="1" a="1"/>
  <c r="R611" i="1" s="1"/>
  <c r="Q531" i="1" a="1"/>
  <c r="Q531" i="1" s="1"/>
  <c r="R531" i="1" a="1"/>
  <c r="R531" i="1" s="1"/>
  <c r="Q499" i="1" a="1"/>
  <c r="Q499" i="1" s="1"/>
  <c r="R499" i="1" a="1"/>
  <c r="R499" i="1" s="1"/>
  <c r="Q363" i="1" a="1"/>
  <c r="Q363" i="1" s="1"/>
  <c r="R363" i="1" a="1"/>
  <c r="R363" i="1" s="1"/>
  <c r="Q339" i="1" a="1"/>
  <c r="Q339" i="1" s="1"/>
  <c r="R339" i="1" a="1"/>
  <c r="R339" i="1" s="1"/>
  <c r="Q243" i="1" a="1"/>
  <c r="Q243" i="1" s="1"/>
  <c r="R243" i="1" a="1"/>
  <c r="R243" i="1" s="1"/>
  <c r="Q155" i="1" a="1"/>
  <c r="Q155" i="1" s="1"/>
  <c r="R155" i="1" a="1"/>
  <c r="R155" i="1" s="1"/>
  <c r="Q131" i="1" a="1"/>
  <c r="Q131" i="1" s="1"/>
  <c r="R131" i="1" a="1"/>
  <c r="R131" i="1" s="1"/>
  <c r="Q123" i="1" a="1"/>
  <c r="Q123" i="1" s="1"/>
  <c r="R123" i="1" a="1"/>
  <c r="R123" i="1" s="1"/>
  <c r="Q99" i="1" a="1"/>
  <c r="Q99" i="1" s="1"/>
  <c r="R99" i="1" a="1"/>
  <c r="R99" i="1" s="1"/>
  <c r="Q2714" i="1" a="1"/>
  <c r="Q2714" i="1" s="1"/>
  <c r="R2714" i="1" a="1"/>
  <c r="R2714" i="1" s="1"/>
  <c r="Q2690" i="1" a="1"/>
  <c r="Q2690" i="1" s="1"/>
  <c r="R2690" i="1" a="1"/>
  <c r="R2690" i="1" s="1"/>
  <c r="Q2666" i="1" a="1"/>
  <c r="Q2666" i="1" s="1"/>
  <c r="R2666" i="1" a="1"/>
  <c r="R2666" i="1" s="1"/>
  <c r="Q2402" i="1" a="1"/>
  <c r="Q2402" i="1" s="1"/>
  <c r="R2402" i="1" s="1" a="1"/>
  <c r="R2402" i="1" s="1"/>
  <c r="Q1347" i="1" a="1"/>
  <c r="Q1347" i="1" s="1"/>
  <c r="R1347" i="1" a="1"/>
  <c r="R1347" i="1" s="1"/>
  <c r="Q1331" i="1" a="1"/>
  <c r="Q1331" i="1" s="1"/>
  <c r="R1331" i="1" a="1"/>
  <c r="R1331" i="1" s="1"/>
  <c r="Q1203" i="1" a="1"/>
  <c r="Q1203" i="1" s="1"/>
  <c r="R1203" i="1" a="1"/>
  <c r="R1203" i="1" s="1"/>
  <c r="Q1179" i="1" a="1"/>
  <c r="Q1179" i="1" s="1"/>
  <c r="R1179" i="1" a="1"/>
  <c r="R1179" i="1" s="1"/>
  <c r="Q1155" i="1" a="1"/>
  <c r="Q1155" i="1" s="1"/>
  <c r="R1155" i="1" a="1"/>
  <c r="R1155" i="1" s="1"/>
  <c r="Q1139" i="1" a="1"/>
  <c r="Q1139" i="1" s="1"/>
  <c r="R1139" i="1" a="1"/>
  <c r="R1139" i="1" s="1"/>
  <c r="Q1003" i="1" a="1"/>
  <c r="Q1003" i="1" s="1"/>
  <c r="R1003" i="1" a="1"/>
  <c r="R1003" i="1" s="1"/>
  <c r="Q987" i="1" a="1"/>
  <c r="Q987" i="1" s="1"/>
  <c r="R987" i="1" a="1"/>
  <c r="R987" i="1" s="1"/>
  <c r="Q963" i="1" a="1"/>
  <c r="Q963" i="1" s="1"/>
  <c r="R963" i="1" a="1"/>
  <c r="R963" i="1" s="1"/>
  <c r="Q915" i="1" a="1"/>
  <c r="Q915" i="1" s="1"/>
  <c r="R915" i="1" a="1"/>
  <c r="R915" i="1" s="1"/>
  <c r="Q891" i="1" a="1"/>
  <c r="Q891" i="1" s="1"/>
  <c r="R891" i="1" a="1"/>
  <c r="R891" i="1" s="1"/>
  <c r="Q867" i="1" a="1"/>
  <c r="Q867" i="1" s="1"/>
  <c r="R867" i="1" a="1"/>
  <c r="R867" i="1" s="1"/>
  <c r="Q843" i="1" a="1"/>
  <c r="Q843" i="1" s="1"/>
  <c r="R843" i="1" a="1"/>
  <c r="R843" i="1" s="1"/>
  <c r="Q827" i="1" a="1"/>
  <c r="Q827" i="1" s="1"/>
  <c r="R827" i="1" a="1"/>
  <c r="R827" i="1" s="1"/>
  <c r="Q803" i="1" a="1"/>
  <c r="Q803" i="1" s="1"/>
  <c r="R803" i="1" a="1"/>
  <c r="R803" i="1" s="1"/>
  <c r="Q787" i="1" a="1"/>
  <c r="Q787" i="1" s="1"/>
  <c r="R787" i="1" a="1"/>
  <c r="R787" i="1" s="1"/>
  <c r="Q763" i="1" a="1"/>
  <c r="Q763" i="1" s="1"/>
  <c r="R763" i="1" a="1"/>
  <c r="R763" i="1" s="1"/>
  <c r="Q739" i="1" a="1"/>
  <c r="Q739" i="1" s="1"/>
  <c r="R739" i="1" a="1"/>
  <c r="R739" i="1" s="1"/>
  <c r="Q1458" i="1" a="1"/>
  <c r="Q1458" i="1" s="1"/>
  <c r="R1458" i="1" s="1" a="1"/>
  <c r="R1458" i="1" s="1"/>
  <c r="Q2347" i="1" a="1"/>
  <c r="Q2347" i="1" s="1"/>
  <c r="R2347" i="1" a="1"/>
  <c r="R2347" i="1" s="1"/>
  <c r="Q2299" i="1" a="1"/>
  <c r="Q2299" i="1" s="1"/>
  <c r="R2299" i="1" a="1"/>
  <c r="R2299" i="1" s="1"/>
  <c r="Q2251" i="1" a="1"/>
  <c r="Q2251" i="1" s="1"/>
  <c r="R2251" i="1" a="1"/>
  <c r="R2251" i="1" s="1"/>
  <c r="Q2203" i="1" a="1"/>
  <c r="Q2203" i="1" s="1"/>
  <c r="R2203" i="1" a="1"/>
  <c r="R2203" i="1" s="1"/>
  <c r="Q2179" i="1" a="1"/>
  <c r="Q2179" i="1" s="1"/>
  <c r="R2179" i="1" a="1"/>
  <c r="R2179" i="1" s="1"/>
  <c r="Q2155" i="1" a="1"/>
  <c r="Q2155" i="1" s="1"/>
  <c r="R2155" i="1" a="1"/>
  <c r="R2155" i="1" s="1"/>
  <c r="Q1747" i="1" a="1"/>
  <c r="Q1747" i="1" s="1"/>
  <c r="R1747" i="1" a="1"/>
  <c r="R1747" i="1" s="1"/>
  <c r="Q1699" i="1" a="1"/>
  <c r="Q1699" i="1" s="1"/>
  <c r="R1699" i="1" a="1"/>
  <c r="R1699" i="1" s="1"/>
  <c r="Q1419" i="1" a="1"/>
  <c r="Q1419" i="1" s="1"/>
  <c r="R1419" i="1" a="1"/>
  <c r="R1419" i="1" s="1"/>
  <c r="Q1395" i="1" a="1"/>
  <c r="Q1395" i="1" s="1"/>
  <c r="R1395" i="1" a="1"/>
  <c r="R1395" i="1" s="1"/>
  <c r="Q1371" i="1" a="1"/>
  <c r="Q1371" i="1" s="1"/>
  <c r="R1371" i="1" a="1"/>
  <c r="R1371" i="1" s="1"/>
  <c r="Q1235" i="1" a="1"/>
  <c r="Q1235" i="1" s="1"/>
  <c r="R1235" i="1" a="1"/>
  <c r="R1235" i="1" s="1"/>
  <c r="Q1115" i="1" a="1"/>
  <c r="Q1115" i="1" s="1"/>
  <c r="R1115" i="1" a="1"/>
  <c r="R1115" i="1" s="1"/>
  <c r="Q1091" i="1" a="1"/>
  <c r="Q1091" i="1" s="1"/>
  <c r="R1091" i="1" a="1"/>
  <c r="R1091" i="1" s="1"/>
  <c r="Q1067" i="1" a="1"/>
  <c r="Q1067" i="1" s="1"/>
  <c r="R1067" i="1" a="1"/>
  <c r="R1067" i="1" s="1"/>
  <c r="Q1043" i="1" a="1"/>
  <c r="Q1043" i="1" s="1"/>
  <c r="R1043" i="1" a="1"/>
  <c r="R1043" i="1" s="1"/>
  <c r="Q459" i="1" a="1"/>
  <c r="Q459" i="1" s="1"/>
  <c r="R459" i="1" a="1"/>
  <c r="R459" i="1" s="1"/>
  <c r="Q435" i="1" a="1"/>
  <c r="Q435" i="1" s="1"/>
  <c r="R435" i="1" a="1"/>
  <c r="R435" i="1" s="1"/>
  <c r="Q411" i="1" a="1"/>
  <c r="Q411" i="1" s="1"/>
  <c r="R411" i="1" a="1"/>
  <c r="R411" i="1" s="1"/>
  <c r="Q387" i="1" a="1"/>
  <c r="Q387" i="1" s="1"/>
  <c r="R387" i="1" a="1"/>
  <c r="R387" i="1" s="1"/>
  <c r="Q307" i="1" a="1"/>
  <c r="Q307" i="1" s="1"/>
  <c r="R307" i="1" a="1"/>
  <c r="R307" i="1" s="1"/>
  <c r="Q283" i="1" a="1"/>
  <c r="Q283" i="1" s="1"/>
  <c r="R283" i="1" a="1"/>
  <c r="R283" i="1" s="1"/>
  <c r="Q259" i="1" a="1"/>
  <c r="Q259" i="1" s="1"/>
  <c r="R259" i="1" a="1"/>
  <c r="R259" i="1" s="1"/>
  <c r="Q219" i="1" a="1"/>
  <c r="Q219" i="1" s="1"/>
  <c r="R219" i="1" a="1"/>
  <c r="R219" i="1" s="1"/>
  <c r="Q195" i="1" a="1"/>
  <c r="Q195" i="1" s="1"/>
  <c r="R195" i="1" a="1"/>
  <c r="R195" i="1" s="1"/>
  <c r="Q179" i="1" a="1"/>
  <c r="Q179" i="1" s="1"/>
  <c r="R179" i="1" a="1"/>
  <c r="R179" i="1" s="1"/>
  <c r="Q75" i="1" a="1"/>
  <c r="Q75" i="1" s="1"/>
  <c r="R75" i="1" a="1"/>
  <c r="R75" i="1" s="1"/>
  <c r="Q51" i="1" a="1"/>
  <c r="Q51" i="1" s="1"/>
  <c r="R51" i="1" a="1"/>
  <c r="R51" i="1" s="1"/>
  <c r="Q27" i="1" a="1"/>
  <c r="Q27" i="1" s="1"/>
  <c r="R27" i="1" a="1"/>
  <c r="R27" i="1" s="1"/>
  <c r="Q3" i="1" a="1"/>
  <c r="Q3" i="1" s="1"/>
  <c r="R3" i="1" a="1"/>
  <c r="R3" i="1" s="1"/>
  <c r="Q695" i="1" a="1"/>
  <c r="Q695" i="1" s="1"/>
  <c r="R695" i="1" a="1"/>
  <c r="R695" i="1" s="1"/>
  <c r="Q559" i="1" a="1"/>
  <c r="Q559" i="1" s="1"/>
  <c r="R559" i="1" a="1"/>
  <c r="R559" i="1" s="1"/>
  <c r="Q151" i="1" a="1"/>
  <c r="Q151" i="1" s="1"/>
  <c r="R151" i="1" a="1"/>
  <c r="R151" i="1" s="1"/>
  <c r="Q71" i="1" a="1"/>
  <c r="Q71" i="1" s="1"/>
  <c r="R71" i="1" a="1"/>
  <c r="R71" i="1" s="1"/>
  <c r="Q2859" i="1" a="1"/>
  <c r="Q2859" i="1" s="1"/>
  <c r="R2859" i="1" a="1"/>
  <c r="R2859" i="1" s="1"/>
  <c r="Q2763" i="1" a="1"/>
  <c r="Q2763" i="1" s="1"/>
  <c r="R2763" i="1" a="1"/>
  <c r="R2763" i="1" s="1"/>
  <c r="Q2747" i="1" a="1"/>
  <c r="Q2747" i="1" s="1"/>
  <c r="R2747" i="1" a="1"/>
  <c r="R2747" i="1" s="1"/>
  <c r="Q2723" i="1" a="1"/>
  <c r="Q2723" i="1" s="1"/>
  <c r="R2723" i="1" a="1"/>
  <c r="R2723" i="1" s="1"/>
  <c r="Q2699" i="1" a="1"/>
  <c r="Q2699" i="1" s="1"/>
  <c r="R2699" i="1" a="1"/>
  <c r="R2699" i="1" s="1"/>
  <c r="Q2675" i="1" a="1"/>
  <c r="Q2675" i="1" s="1"/>
  <c r="R2675" i="1" a="1"/>
  <c r="R2675" i="1" s="1"/>
  <c r="Q2651" i="1" a="1"/>
  <c r="Q2651" i="1" s="1"/>
  <c r="R2651" i="1" a="1"/>
  <c r="R2651" i="1" s="1"/>
  <c r="Q2627" i="1" a="1"/>
  <c r="Q2627" i="1" s="1"/>
  <c r="R2627" i="1" a="1"/>
  <c r="R2627" i="1" s="1"/>
  <c r="Q2603" i="1" a="1"/>
  <c r="Q2603" i="1" s="1"/>
  <c r="R2603" i="1" a="1"/>
  <c r="R2603" i="1" s="1"/>
  <c r="Q2579" i="1" a="1"/>
  <c r="Q2579" i="1" s="1"/>
  <c r="R2579" i="1" a="1"/>
  <c r="R2579" i="1" s="1"/>
  <c r="Q2539" i="1" a="1"/>
  <c r="Q2539" i="1" s="1"/>
  <c r="R2539" i="1" a="1"/>
  <c r="R2539" i="1" s="1"/>
  <c r="Q2379" i="1" a="1"/>
  <c r="Q2379" i="1" s="1"/>
  <c r="R2379" i="1" a="1"/>
  <c r="R2379" i="1" s="1"/>
  <c r="Q2323" i="1" a="1"/>
  <c r="Q2323" i="1" s="1"/>
  <c r="R2323" i="1" a="1"/>
  <c r="R2323" i="1" s="1"/>
  <c r="Q2275" i="1" a="1"/>
  <c r="Q2275" i="1" s="1"/>
  <c r="R2275" i="1" a="1"/>
  <c r="R2275" i="1" s="1"/>
  <c r="Q2227" i="1" a="1"/>
  <c r="Q2227" i="1" s="1"/>
  <c r="R2227" i="1" a="1"/>
  <c r="R2227" i="1" s="1"/>
  <c r="Q1995" i="1" a="1"/>
  <c r="Q1995" i="1" s="1"/>
  <c r="R1995" i="1" a="1"/>
  <c r="R1995" i="1" s="1"/>
  <c r="Q1971" i="1" a="1"/>
  <c r="Q1971" i="1" s="1"/>
  <c r="R1971" i="1" a="1"/>
  <c r="R1971" i="1" s="1"/>
  <c r="Q1947" i="1" a="1"/>
  <c r="Q1947" i="1" s="1"/>
  <c r="R1947" i="1" a="1"/>
  <c r="R1947" i="1" s="1"/>
  <c r="Q1923" i="1" a="1"/>
  <c r="Q1923" i="1" s="1"/>
  <c r="R1923" i="1" a="1"/>
  <c r="R1923" i="1" s="1"/>
  <c r="Q1907" i="1" a="1"/>
  <c r="Q1907" i="1" s="1"/>
  <c r="R1907" i="1" a="1"/>
  <c r="R1907" i="1" s="1"/>
  <c r="Q1883" i="1" a="1"/>
  <c r="Q1883" i="1" s="1"/>
  <c r="R1883" i="1" a="1"/>
  <c r="R1883" i="1" s="1"/>
  <c r="Q1859" i="1" a="1"/>
  <c r="Q1859" i="1" s="1"/>
  <c r="R1859" i="1" a="1"/>
  <c r="R1859" i="1" s="1"/>
  <c r="Q1835" i="1" a="1"/>
  <c r="Q1835" i="1" s="1"/>
  <c r="R1835" i="1" a="1"/>
  <c r="R1835" i="1" s="1"/>
  <c r="Q1723" i="1" a="1"/>
  <c r="Q1723" i="1" s="1"/>
  <c r="R1723" i="1" a="1"/>
  <c r="R1723" i="1" s="1"/>
  <c r="Q1675" i="1" a="1"/>
  <c r="Q1675" i="1" s="1"/>
  <c r="R1675" i="1" a="1"/>
  <c r="R1675" i="1" s="1"/>
  <c r="Q1651" i="1" a="1"/>
  <c r="Q1651" i="1" s="1"/>
  <c r="R1651" i="1" a="1"/>
  <c r="R1651" i="1" s="1"/>
  <c r="Q1619" i="1" a="1"/>
  <c r="Q1619" i="1" s="1"/>
  <c r="R1619" i="1" a="1"/>
  <c r="R1619" i="1" s="1"/>
  <c r="Q1595" i="1" a="1"/>
  <c r="Q1595" i="1" s="1"/>
  <c r="R1595" i="1" a="1"/>
  <c r="R1595" i="1" s="1"/>
  <c r="Q1571" i="1" a="1"/>
  <c r="Q1571" i="1" s="1"/>
  <c r="R1571" i="1" a="1"/>
  <c r="R1571" i="1" s="1"/>
  <c r="Q1547" i="1" a="1"/>
  <c r="Q1547" i="1" s="1"/>
  <c r="R1547" i="1" a="1"/>
  <c r="R1547" i="1" s="1"/>
  <c r="Q715" i="1" a="1"/>
  <c r="Q715" i="1" s="1"/>
  <c r="R715" i="1" a="1"/>
  <c r="R715" i="1" s="1"/>
  <c r="Q683" i="1" a="1"/>
  <c r="Q683" i="1" s="1"/>
  <c r="R683" i="1" a="1"/>
  <c r="R683" i="1" s="1"/>
  <c r="Q627" i="1" a="1"/>
  <c r="Q627" i="1" s="1"/>
  <c r="R627" i="1" a="1"/>
  <c r="R627" i="1" s="1"/>
  <c r="Q595" i="1" a="1"/>
  <c r="Q595" i="1" s="1"/>
  <c r="R595" i="1" a="1"/>
  <c r="R595" i="1" s="1"/>
  <c r="Q571" i="1" a="1"/>
  <c r="Q571" i="1" s="1"/>
  <c r="R571" i="1" a="1"/>
  <c r="R571" i="1" s="1"/>
  <c r="Q491" i="1" a="1"/>
  <c r="Q491" i="1" s="1"/>
  <c r="R491" i="1" a="1"/>
  <c r="R491" i="1" s="1"/>
  <c r="Q331" i="1" a="1"/>
  <c r="Q331" i="1" s="1"/>
  <c r="R331" i="1" a="1"/>
  <c r="R331" i="1" s="1"/>
  <c r="Q2099" i="1" a="1"/>
  <c r="Q2099" i="1" s="1"/>
  <c r="R2099" i="1" a="1"/>
  <c r="R2099" i="1" s="1"/>
  <c r="Q2035" i="1" a="1"/>
  <c r="Q2035" i="1" s="1"/>
  <c r="R2035" i="1" a="1"/>
  <c r="R2035" i="1" s="1"/>
  <c r="Q1515" i="1" a="1"/>
  <c r="Q1515" i="1" s="1"/>
  <c r="R1515" i="1" a="1"/>
  <c r="R1515" i="1" s="1"/>
  <c r="Q1131" i="1" a="1"/>
  <c r="Q1131" i="1" s="1"/>
  <c r="R1131" i="1" a="1"/>
  <c r="R1131" i="1" s="1"/>
  <c r="Q779" i="1" a="1"/>
  <c r="Q779" i="1" s="1"/>
  <c r="R779" i="1" a="1"/>
  <c r="R779" i="1" s="1"/>
  <c r="Q755" i="1" a="1"/>
  <c r="Q755" i="1" s="1"/>
  <c r="R755" i="1" a="1"/>
  <c r="R755" i="1" s="1"/>
  <c r="Q2570" i="1" a="1"/>
  <c r="Q2570" i="1" s="1"/>
  <c r="R2570" i="1" a="1"/>
  <c r="R2570" i="1" s="1"/>
  <c r="Q607" i="1" a="1"/>
  <c r="Q607" i="1" s="1"/>
  <c r="R607" i="1" a="1"/>
  <c r="R607" i="1" s="1"/>
  <c r="Q511" i="1" a="1"/>
  <c r="Q511" i="1" s="1"/>
  <c r="R511" i="1" a="1"/>
  <c r="R511" i="1" s="1"/>
  <c r="Q359" i="1" a="1"/>
  <c r="Q359" i="1" s="1"/>
  <c r="R359" i="1" a="1"/>
  <c r="R359" i="1" s="1"/>
  <c r="Q351" i="1" a="1"/>
  <c r="Q351" i="1" s="1"/>
  <c r="R351" i="1" a="1"/>
  <c r="R351" i="1" s="1"/>
  <c r="Q207" i="1" a="1"/>
  <c r="Q207" i="1" s="1"/>
  <c r="R207" i="1" a="1"/>
  <c r="R207" i="1" s="1"/>
  <c r="Q2865" i="1" a="1"/>
  <c r="Q2865" i="1" s="1"/>
  <c r="R2865" i="1" a="1"/>
  <c r="R2865" i="1" s="1"/>
  <c r="Q2769" i="1" a="1"/>
  <c r="Q2769" i="1" s="1"/>
  <c r="R2769" i="1" a="1"/>
  <c r="R2769" i="1" s="1"/>
  <c r="Q2753" i="1" a="1"/>
  <c r="Q2753" i="1" s="1"/>
  <c r="R2753" i="1" a="1"/>
  <c r="R2753" i="1" s="1"/>
  <c r="Q2729" i="1" a="1"/>
  <c r="Q2729" i="1" s="1"/>
  <c r="R2729" i="1" a="1"/>
  <c r="R2729" i="1" s="1"/>
  <c r="Q2705" i="1" a="1"/>
  <c r="Q2705" i="1" s="1"/>
  <c r="R2705" i="1" a="1"/>
  <c r="R2705" i="1" s="1"/>
  <c r="Q2681" i="1" a="1"/>
  <c r="Q2681" i="1" s="1"/>
  <c r="R2681" i="1" a="1"/>
  <c r="R2681" i="1" s="1"/>
  <c r="Q2657" i="1" a="1"/>
  <c r="Q2657" i="1" s="1"/>
  <c r="R2657" i="1" a="1"/>
  <c r="R2657" i="1" s="1"/>
  <c r="Q2633" i="1" a="1"/>
  <c r="Q2633" i="1" s="1"/>
  <c r="R2633" i="1" a="1"/>
  <c r="R2633" i="1" s="1"/>
  <c r="Q2609" i="1" a="1"/>
  <c r="Q2609" i="1" s="1"/>
  <c r="R2609" i="1" a="1"/>
  <c r="R2609" i="1" s="1"/>
  <c r="Q2585" i="1" a="1"/>
  <c r="Q2585" i="1" s="1"/>
  <c r="R2585" i="1" a="1"/>
  <c r="R2585" i="1" s="1"/>
  <c r="Q2545" i="1" a="1"/>
  <c r="Q2545" i="1" s="1"/>
  <c r="R2545" i="1" a="1"/>
  <c r="R2545" i="1" s="1"/>
  <c r="Q2385" i="1" a="1"/>
  <c r="Q2385" i="1" s="1"/>
  <c r="R2385" i="1" a="1"/>
  <c r="R2385" i="1" s="1"/>
  <c r="Q2353" i="1" a="1"/>
  <c r="Q2353" i="1" s="1"/>
  <c r="R2353" i="1" a="1"/>
  <c r="R2353" i="1" s="1"/>
  <c r="Q2329" i="1" a="1"/>
  <c r="Q2329" i="1" s="1"/>
  <c r="R2329" i="1" a="1"/>
  <c r="R2329" i="1" s="1"/>
  <c r="Q2305" i="1" a="1"/>
  <c r="Q2305" i="1" s="1"/>
  <c r="R2305" i="1" a="1"/>
  <c r="R2305" i="1" s="1"/>
  <c r="Q2281" i="1" a="1"/>
  <c r="Q2281" i="1" s="1"/>
  <c r="R2281" i="1" a="1"/>
  <c r="R2281" i="1" s="1"/>
  <c r="Q2257" i="1" a="1"/>
  <c r="Q2257" i="1" s="1"/>
  <c r="R2257" i="1" a="1"/>
  <c r="R2257" i="1" s="1"/>
  <c r="Q2233" i="1" a="1"/>
  <c r="Q2233" i="1" s="1"/>
  <c r="R2233" i="1" a="1"/>
  <c r="R2233" i="1" s="1"/>
  <c r="Q2209" i="1" a="1"/>
  <c r="Q2209" i="1" s="1"/>
  <c r="R2209" i="1" a="1"/>
  <c r="R2209" i="1" s="1"/>
  <c r="Q2185" i="1" a="1"/>
  <c r="Q2185" i="1" s="1"/>
  <c r="R2185" i="1" a="1"/>
  <c r="R2185" i="1" s="1"/>
  <c r="Q2161" i="1" a="1"/>
  <c r="Q2161" i="1" s="1"/>
  <c r="R2161" i="1" a="1"/>
  <c r="R2161" i="1" s="1"/>
  <c r="Q2001" i="1" a="1"/>
  <c r="Q2001" i="1" s="1"/>
  <c r="R2001" i="1" a="1"/>
  <c r="R2001" i="1" s="1"/>
  <c r="Q1977" i="1" a="1"/>
  <c r="Q1977" i="1" s="1"/>
  <c r="R1977" i="1" a="1"/>
  <c r="R1977" i="1" s="1"/>
  <c r="Q1953" i="1" a="1"/>
  <c r="Q1953" i="1" s="1"/>
  <c r="R1953" i="1" a="1"/>
  <c r="R1953" i="1" s="1"/>
  <c r="Q1929" i="1" a="1"/>
  <c r="Q1929" i="1" s="1"/>
  <c r="R1929" i="1" a="1"/>
  <c r="R1929" i="1" s="1"/>
  <c r="Q1913" i="1" a="1"/>
  <c r="Q1913" i="1" s="1"/>
  <c r="R1913" i="1" a="1"/>
  <c r="R1913" i="1" s="1"/>
  <c r="Q1753" i="1" a="1"/>
  <c r="Q1753" i="1" s="1"/>
  <c r="R1753" i="1" a="1"/>
  <c r="R1753" i="1" s="1"/>
  <c r="Q1729" i="1" a="1"/>
  <c r="Q1729" i="1" s="1"/>
  <c r="R1729" i="1" a="1"/>
  <c r="R1729" i="1" s="1"/>
  <c r="Q1705" i="1" a="1"/>
  <c r="Q1705" i="1" s="1"/>
  <c r="R1705" i="1" a="1"/>
  <c r="R1705" i="1" s="1"/>
  <c r="Q1681" i="1" a="1"/>
  <c r="Q1681" i="1" s="1"/>
  <c r="R1681" i="1" a="1"/>
  <c r="R1681" i="1" s="1"/>
  <c r="Q1657" i="1" a="1"/>
  <c r="Q1657" i="1" s="1"/>
  <c r="R1657" i="1" a="1"/>
  <c r="R1657" i="1" s="1"/>
  <c r="Q1425" i="1" a="1"/>
  <c r="Q1425" i="1" s="1"/>
  <c r="R1425" i="1" a="1"/>
  <c r="R1425" i="1" s="1"/>
  <c r="Q1401" i="1" a="1"/>
  <c r="Q1401" i="1" s="1"/>
  <c r="R1401" i="1" a="1"/>
  <c r="R1401" i="1" s="1"/>
  <c r="Q1377" i="1" a="1"/>
  <c r="Q1377" i="1" s="1"/>
  <c r="R1377" i="1" a="1"/>
  <c r="R1377" i="1" s="1"/>
  <c r="Q583" i="1" a="1"/>
  <c r="Q583" i="1" s="1"/>
  <c r="R583" i="1" a="1"/>
  <c r="R583" i="1" s="1"/>
  <c r="Q487" i="1" a="1"/>
  <c r="Q487" i="1" s="1"/>
  <c r="R487" i="1" a="1"/>
  <c r="R487" i="1" s="1"/>
  <c r="Q471" i="1" a="1"/>
  <c r="Q471" i="1" s="1"/>
  <c r="R471" i="1" a="1"/>
  <c r="R471" i="1" s="1"/>
  <c r="Q327" i="1" a="1"/>
  <c r="Q327" i="1" s="1"/>
  <c r="R327" i="1" a="1"/>
  <c r="R327" i="1" s="1"/>
  <c r="Q239" i="1" a="1"/>
  <c r="Q239" i="1" s="1"/>
  <c r="R239" i="1" a="1"/>
  <c r="R239" i="1" s="1"/>
  <c r="Q689" i="1" a="1"/>
  <c r="Q689" i="1" s="1"/>
  <c r="R689" i="1" a="1"/>
  <c r="R689" i="1" s="1"/>
  <c r="Q601" i="1" a="1"/>
  <c r="Q601" i="1" s="1"/>
  <c r="R601" i="1" a="1"/>
  <c r="R601" i="1" s="1"/>
  <c r="Q577" i="1" a="1"/>
  <c r="Q577" i="1" s="1"/>
  <c r="R577" i="1" a="1"/>
  <c r="R577" i="1" s="1"/>
  <c r="Q553" i="1" a="1"/>
  <c r="Q553" i="1" s="1"/>
  <c r="R553" i="1" a="1"/>
  <c r="R553" i="1" s="1"/>
  <c r="Q465" i="1" a="1"/>
  <c r="Q465" i="1" s="1"/>
  <c r="R465" i="1" a="1"/>
  <c r="R465" i="1" s="1"/>
  <c r="Q441" i="1" a="1"/>
  <c r="Q441" i="1" s="1"/>
  <c r="R441" i="1" a="1"/>
  <c r="R441" i="1" s="1"/>
  <c r="Q417" i="1" a="1"/>
  <c r="Q417" i="1" s="1"/>
  <c r="R417" i="1" a="1"/>
  <c r="R417" i="1" s="1"/>
  <c r="Q393" i="1" a="1"/>
  <c r="Q393" i="1" s="1"/>
  <c r="R393" i="1" a="1"/>
  <c r="R393" i="1" s="1"/>
  <c r="Q337" i="1" a="1"/>
  <c r="Q337" i="1" s="1"/>
  <c r="R337" i="1" a="1"/>
  <c r="R337" i="1" s="1"/>
  <c r="Q313" i="1" a="1"/>
  <c r="Q313" i="1" s="1"/>
  <c r="R313" i="1" a="1"/>
  <c r="R313" i="1" s="1"/>
  <c r="Q289" i="1" a="1"/>
  <c r="Q289" i="1" s="1"/>
  <c r="R289" i="1" a="1"/>
  <c r="R289" i="1" s="1"/>
  <c r="Q265" i="1" a="1"/>
  <c r="Q265" i="1" s="1"/>
  <c r="R265" i="1" a="1"/>
  <c r="R265" i="1" s="1"/>
  <c r="Q225" i="1" a="1"/>
  <c r="Q225" i="1" s="1"/>
  <c r="R225" i="1" a="1"/>
  <c r="R225" i="1" s="1"/>
  <c r="Q201" i="1" a="1"/>
  <c r="Q201" i="1" s="1"/>
  <c r="R201" i="1" a="1"/>
  <c r="R201" i="1" s="1"/>
  <c r="Q185" i="1" a="1"/>
  <c r="Q185" i="1" s="1"/>
  <c r="R185" i="1" a="1"/>
  <c r="R185" i="1" s="1"/>
  <c r="Q81" i="1" a="1"/>
  <c r="Q81" i="1" s="1"/>
  <c r="R81" i="1" a="1"/>
  <c r="R81" i="1" s="1"/>
  <c r="Q57" i="1" a="1"/>
  <c r="Q57" i="1" s="1"/>
  <c r="R57" i="1" a="1"/>
  <c r="R57" i="1" s="1"/>
  <c r="Q33" i="1" a="1"/>
  <c r="Q33" i="1" s="1"/>
  <c r="R33" i="1" a="1"/>
  <c r="R33" i="1" s="1"/>
  <c r="Q9" i="1" a="1"/>
  <c r="Q9" i="1" s="1"/>
  <c r="R9" i="1" a="1"/>
  <c r="R9" i="1" s="1"/>
  <c r="Q1200" i="1" a="1"/>
  <c r="Q1200" i="1" s="1"/>
  <c r="R1200" i="1" a="1"/>
  <c r="R1200" i="1" s="1"/>
  <c r="Q1176" i="1" a="1"/>
  <c r="Q1176" i="1" s="1"/>
  <c r="R1176" i="1" a="1"/>
  <c r="R1176" i="1" s="1"/>
  <c r="Q1136" i="1" a="1"/>
  <c r="Q1136" i="1" s="1"/>
  <c r="R1136" i="1" a="1"/>
  <c r="R1136" i="1" s="1"/>
  <c r="Q1024" i="1" a="1"/>
  <c r="Q1024" i="1" s="1"/>
  <c r="R1024" i="1" a="1"/>
  <c r="R1024" i="1" s="1"/>
  <c r="Q1000" i="1" a="1"/>
  <c r="Q1000" i="1" s="1"/>
  <c r="R1000" i="1" a="1"/>
  <c r="R1000" i="1" s="1"/>
  <c r="Q984" i="1" a="1"/>
  <c r="Q984" i="1" s="1"/>
  <c r="R984" i="1" a="1"/>
  <c r="R984" i="1" s="1"/>
  <c r="Q784" i="1" a="1"/>
  <c r="Q784" i="1" s="1"/>
  <c r="R784" i="1" a="1"/>
  <c r="R784" i="1" s="1"/>
  <c r="Q760" i="1" a="1"/>
  <c r="Q760" i="1" s="1"/>
  <c r="R760" i="1" a="1"/>
  <c r="R760" i="1" s="1"/>
  <c r="Q720" i="1" a="1"/>
  <c r="Q720" i="1" s="1"/>
  <c r="R720" i="1" a="1"/>
  <c r="R720" i="1" s="1"/>
  <c r="Q656" i="1" a="1"/>
  <c r="Q656" i="1" s="1"/>
  <c r="R656" i="1" a="1"/>
  <c r="R656" i="1" s="1"/>
  <c r="Q632" i="1" a="1"/>
  <c r="Q632" i="1" s="1"/>
  <c r="R632" i="1" a="1"/>
  <c r="R632" i="1" s="1"/>
  <c r="Q528" i="1" a="1"/>
  <c r="Q528" i="1" s="1"/>
  <c r="R528" i="1" a="1"/>
  <c r="R528" i="1" s="1"/>
  <c r="Q496" i="1" a="1"/>
  <c r="Q496" i="1" s="1"/>
  <c r="R496" i="1" a="1"/>
  <c r="R496" i="1" s="1"/>
  <c r="Q384" i="1" a="1"/>
  <c r="Q384" i="1" s="1"/>
  <c r="R384" i="1" a="1"/>
  <c r="R384" i="1" s="1"/>
  <c r="Q360" i="1" a="1"/>
  <c r="Q360" i="1" s="1"/>
  <c r="R360" i="1" a="1"/>
  <c r="R360" i="1" s="1"/>
  <c r="Q336" i="1" a="1"/>
  <c r="Q336" i="1" s="1"/>
  <c r="R336" i="1" a="1"/>
  <c r="R336" i="1" s="1"/>
  <c r="Q240" i="1" a="1"/>
  <c r="Q240" i="1" s="1"/>
  <c r="R240" i="1" a="1"/>
  <c r="R240" i="1" s="1"/>
  <c r="Q152" i="1" a="1"/>
  <c r="Q152" i="1" s="1"/>
  <c r="R152" i="1" a="1"/>
  <c r="R152" i="1" s="1"/>
  <c r="Q120" i="1" a="1"/>
  <c r="Q120" i="1" s="1"/>
  <c r="R120" i="1" a="1"/>
  <c r="R120" i="1" s="1"/>
  <c r="Q80" i="1" a="1"/>
  <c r="Q80" i="1" s="1"/>
  <c r="R80" i="1" a="1"/>
  <c r="R80" i="1" s="1"/>
  <c r="Q56" i="1" a="1"/>
  <c r="Q56" i="1" s="1"/>
  <c r="R56" i="1" a="1"/>
  <c r="R56" i="1" s="1"/>
  <c r="Q1805" i="1" a="1"/>
  <c r="Q1805" i="1" s="1"/>
  <c r="R1805" i="1" a="1"/>
  <c r="R1805" i="1" s="1"/>
  <c r="Q1701" i="1" a="1"/>
  <c r="Q1701" i="1" s="1"/>
  <c r="R1701" i="1" a="1"/>
  <c r="R1701" i="1" s="1"/>
  <c r="Q1589" i="1" a="1"/>
  <c r="Q1589" i="1" s="1"/>
  <c r="R1589" i="1" a="1"/>
  <c r="R1589" i="1" s="1"/>
  <c r="Q1373" i="1" a="1"/>
  <c r="Q1373" i="1" s="1"/>
  <c r="R1373" i="1" a="1"/>
  <c r="R1373" i="1" s="1"/>
  <c r="Q1173" i="1" a="1"/>
  <c r="Q1173" i="1" s="1"/>
  <c r="R1173" i="1" a="1"/>
  <c r="R1173" i="1" s="1"/>
  <c r="Q893" i="1" a="1"/>
  <c r="Q893" i="1" s="1"/>
  <c r="R893" i="1" a="1"/>
  <c r="R893" i="1" s="1"/>
  <c r="Q757" i="1" a="1"/>
  <c r="Q757" i="1" s="1"/>
  <c r="R757" i="1" a="1"/>
  <c r="R757" i="1" s="1"/>
  <c r="Q677" i="1" a="1"/>
  <c r="Q677" i="1" s="1"/>
  <c r="R677" i="1" a="1"/>
  <c r="R677" i="1" s="1"/>
  <c r="Q493" i="1" a="1"/>
  <c r="Q493" i="1" s="1"/>
  <c r="R493" i="1" a="1"/>
  <c r="R493" i="1" s="1"/>
  <c r="Q453" i="1" a="1"/>
  <c r="Q453" i="1" s="1"/>
  <c r="R453" i="1" a="1"/>
  <c r="R453" i="1" s="1"/>
  <c r="Q333" i="1" a="1"/>
  <c r="Q333" i="1" s="1"/>
  <c r="R333" i="1" a="1"/>
  <c r="R333" i="1" s="1"/>
  <c r="Q943" i="1" a="1"/>
  <c r="Q943" i="1" s="1"/>
  <c r="R943" i="1" a="1"/>
  <c r="R943" i="1" s="1"/>
  <c r="Q575" i="1" a="1"/>
  <c r="Q575" i="1" s="1"/>
  <c r="R575" i="1" a="1"/>
  <c r="R575" i="1" s="1"/>
  <c r="Q447" i="1" a="1"/>
  <c r="Q447" i="1" s="1"/>
  <c r="R447" i="1" a="1"/>
  <c r="R447" i="1" s="1"/>
  <c r="Q319" i="1" a="1"/>
  <c r="Q319" i="1" s="1"/>
  <c r="R319" i="1" a="1"/>
  <c r="R319" i="1" s="1"/>
  <c r="Q191" i="1" a="1"/>
  <c r="Q191" i="1" s="1"/>
  <c r="R191" i="1" a="1"/>
  <c r="R191" i="1" s="1"/>
  <c r="Q119" i="1" a="1"/>
  <c r="Q119" i="1" s="1"/>
  <c r="R119" i="1" a="1"/>
  <c r="R119" i="1" s="1"/>
  <c r="Q2833" i="1" a="1"/>
  <c r="Q2833" i="1" s="1"/>
  <c r="R2833" i="1" a="1"/>
  <c r="R2833" i="1" s="1"/>
  <c r="Q2801" i="1" a="1"/>
  <c r="Q2801" i="1" s="1"/>
  <c r="R2801" i="1" a="1"/>
  <c r="R2801" i="1" s="1"/>
  <c r="Q2785" i="1" a="1"/>
  <c r="Q2785" i="1" s="1"/>
  <c r="R2785" i="1" a="1"/>
  <c r="R2785" i="1" s="1"/>
  <c r="Q2513" i="1" a="1"/>
  <c r="Q2513" i="1" s="1"/>
  <c r="R2513" i="1" a="1"/>
  <c r="R2513" i="1" s="1"/>
  <c r="Q2489" i="1" a="1"/>
  <c r="Q2489" i="1" s="1"/>
  <c r="R2489" i="1" a="1"/>
  <c r="R2489" i="1" s="1"/>
  <c r="Q2465" i="1" a="1"/>
  <c r="Q2465" i="1" s="1"/>
  <c r="R2465" i="1" a="1"/>
  <c r="R2465" i="1" s="1"/>
  <c r="Q2441" i="1" a="1"/>
  <c r="Q2441" i="1" s="1"/>
  <c r="R2441" i="1" a="1"/>
  <c r="R2441" i="1" s="1"/>
  <c r="Q2417" i="1" a="1"/>
  <c r="Q2417" i="1" s="1"/>
  <c r="R2417" i="1" a="1"/>
  <c r="R2417" i="1" s="1"/>
  <c r="Q2401" i="1" a="1"/>
  <c r="Q2401" i="1" s="1"/>
  <c r="R2401" i="1" a="1"/>
  <c r="R2401" i="1" s="1"/>
  <c r="Q2129" i="1" a="1"/>
  <c r="Q2129" i="1" s="1"/>
  <c r="R2129" i="1" a="1"/>
  <c r="R2129" i="1" s="1"/>
  <c r="Q2105" i="1" a="1"/>
  <c r="Q2105" i="1" s="1"/>
  <c r="R2105" i="1" a="1"/>
  <c r="R2105" i="1" s="1"/>
  <c r="Q2081" i="1" a="1"/>
  <c r="Q2081" i="1" s="1"/>
  <c r="R2081" i="1" a="1"/>
  <c r="R2081" i="1" s="1"/>
  <c r="Q2057" i="1" a="1"/>
  <c r="Q2057" i="1" s="1"/>
  <c r="R2057" i="1" a="1"/>
  <c r="R2057" i="1" s="1"/>
  <c r="Q2041" i="1" a="1"/>
  <c r="Q2041" i="1" s="1"/>
  <c r="R2041" i="1" a="1"/>
  <c r="R2041" i="1" s="1"/>
  <c r="Q2017" i="1" a="1"/>
  <c r="Q2017" i="1" s="1"/>
  <c r="R2017" i="1" a="1"/>
  <c r="R2017" i="1" s="1"/>
  <c r="Q1881" i="1" a="1"/>
  <c r="Q1881" i="1" s="1"/>
  <c r="R1881" i="1" a="1"/>
  <c r="R1881" i="1" s="1"/>
  <c r="Q1857" i="1" a="1"/>
  <c r="Q1857" i="1" s="1"/>
  <c r="R1857" i="1" a="1"/>
  <c r="R1857" i="1" s="1"/>
  <c r="Q1833" i="1" a="1"/>
  <c r="Q1833" i="1" s="1"/>
  <c r="R1833" i="1" a="1"/>
  <c r="R1833" i="1" s="1"/>
  <c r="Q1817" i="1" a="1"/>
  <c r="Q1817" i="1" s="1"/>
  <c r="R1817" i="1" a="1"/>
  <c r="R1817" i="1" s="1"/>
  <c r="Q1785" i="1" a="1"/>
  <c r="Q1785" i="1" s="1"/>
  <c r="R1785" i="1" a="1"/>
  <c r="R1785" i="1" s="1"/>
  <c r="Q1617" i="1" a="1"/>
  <c r="Q1617" i="1" s="1"/>
  <c r="R1617" i="1" a="1"/>
  <c r="R1617" i="1" s="1"/>
  <c r="Q1593" i="1" a="1"/>
  <c r="Q1593" i="1" s="1"/>
  <c r="R1593" i="1" a="1"/>
  <c r="R1593" i="1" s="1"/>
  <c r="Q1569" i="1" a="1"/>
  <c r="Q1569" i="1" s="1"/>
  <c r="R1569" i="1" a="1"/>
  <c r="R1569" i="1" s="1"/>
  <c r="Q1545" i="1" a="1"/>
  <c r="Q1545" i="1" s="1"/>
  <c r="R1545" i="1" a="1"/>
  <c r="R1545" i="1" s="1"/>
  <c r="Q1521" i="1" a="1"/>
  <c r="Q1521" i="1" s="1"/>
  <c r="R1521" i="1" a="1"/>
  <c r="R1521" i="1" s="1"/>
  <c r="Q1505" i="1" a="1"/>
  <c r="Q1505" i="1" s="1"/>
  <c r="R1505" i="1" a="1"/>
  <c r="R1505" i="1" s="1"/>
  <c r="Q1481" i="1" a="1"/>
  <c r="Q1481" i="1" s="1"/>
  <c r="R1481" i="1" a="1"/>
  <c r="R1481" i="1" s="1"/>
  <c r="Q1457" i="1" a="1"/>
  <c r="Q1457" i="1" s="1"/>
  <c r="R1457" i="1" a="1"/>
  <c r="R1457" i="1" s="1"/>
  <c r="Q1441" i="1" a="1"/>
  <c r="Q1441" i="1" s="1"/>
  <c r="R1441" i="1" a="1"/>
  <c r="R1441" i="1" s="1"/>
  <c r="Q1329" i="1" a="1"/>
  <c r="Q1329" i="1" s="1"/>
  <c r="R1329" i="1" a="1"/>
  <c r="R1329" i="1" s="1"/>
  <c r="Q1313" i="1" a="1"/>
  <c r="Q1313" i="1" s="1"/>
  <c r="R1313" i="1" a="1"/>
  <c r="R1313" i="1" s="1"/>
  <c r="Q1289" i="1" a="1"/>
  <c r="Q1289" i="1" s="1"/>
  <c r="R1289" i="1" a="1"/>
  <c r="R1289" i="1" s="1"/>
  <c r="Q1273" i="1" a="1"/>
  <c r="Q1273" i="1" s="1"/>
  <c r="R1273" i="1" a="1"/>
  <c r="R1273" i="1" s="1"/>
  <c r="Q1201" i="1" a="1"/>
  <c r="Q1201" i="1" s="1"/>
  <c r="R1201" i="1" a="1"/>
  <c r="R1201" i="1" s="1"/>
  <c r="Q1177" i="1" a="1"/>
  <c r="Q1177" i="1" s="1"/>
  <c r="R1177" i="1" a="1"/>
  <c r="R1177" i="1" s="1"/>
  <c r="Q1137" i="1" a="1"/>
  <c r="Q1137" i="1" s="1"/>
  <c r="R1137" i="1" a="1"/>
  <c r="R1137" i="1" s="1"/>
  <c r="Q1025" i="1" a="1"/>
  <c r="Q1025" i="1" s="1"/>
  <c r="R1025" i="1" a="1"/>
  <c r="R1025" i="1" s="1"/>
  <c r="Q1001" i="1" a="1"/>
  <c r="Q1001" i="1" s="1"/>
  <c r="R1001" i="1" a="1"/>
  <c r="R1001" i="1" s="1"/>
  <c r="Q985" i="1" a="1"/>
  <c r="Q985" i="1" s="1"/>
  <c r="R985" i="1" a="1"/>
  <c r="R985" i="1" s="1"/>
  <c r="Q961" i="1" a="1"/>
  <c r="Q961" i="1" s="1"/>
  <c r="R961" i="1" a="1"/>
  <c r="R961" i="1" s="1"/>
  <c r="Q785" i="1" a="1"/>
  <c r="Q785" i="1" s="1"/>
  <c r="R785" i="1" a="1"/>
  <c r="R785" i="1" s="1"/>
  <c r="Q761" i="1" a="1"/>
  <c r="Q761" i="1" s="1"/>
  <c r="R761" i="1" a="1"/>
  <c r="R761" i="1" s="1"/>
  <c r="Q721" i="1" a="1"/>
  <c r="Q721" i="1" s="1"/>
  <c r="R721" i="1" a="1"/>
  <c r="R721" i="1" s="1"/>
  <c r="Q633" i="1" a="1"/>
  <c r="Q633" i="1" s="1"/>
  <c r="R633" i="1" a="1"/>
  <c r="R633" i="1" s="1"/>
  <c r="Q497" i="1" a="1"/>
  <c r="Q497" i="1" s="1"/>
  <c r="R497" i="1" a="1"/>
  <c r="R497" i="1" s="1"/>
  <c r="Q2880" i="1" a="1"/>
  <c r="Q2880" i="1" s="1"/>
  <c r="R2880" i="1" a="1"/>
  <c r="R2880" i="1" s="1"/>
  <c r="Q2856" i="1" a="1"/>
  <c r="Q2856" i="1" s="1"/>
  <c r="R2856" i="1" a="1"/>
  <c r="R2856" i="1" s="1"/>
  <c r="Q2760" i="1" a="1"/>
  <c r="Q2760" i="1" s="1"/>
  <c r="R2760" i="1" a="1"/>
  <c r="R2760" i="1" s="1"/>
  <c r="Q2744" i="1" a="1"/>
  <c r="Q2744" i="1" s="1"/>
  <c r="R2744" i="1" a="1"/>
  <c r="R2744" i="1" s="1"/>
  <c r="Q2720" i="1" a="1"/>
  <c r="Q2720" i="1" s="1"/>
  <c r="R2720" i="1" a="1"/>
  <c r="R2720" i="1" s="1"/>
  <c r="Q2696" i="1" a="1"/>
  <c r="Q2696" i="1" s="1"/>
  <c r="R2696" i="1" a="1"/>
  <c r="R2696" i="1" s="1"/>
  <c r="Q2672" i="1" a="1"/>
  <c r="Q2672" i="1" s="1"/>
  <c r="R2672" i="1" a="1"/>
  <c r="R2672" i="1" s="1"/>
  <c r="Q2648" i="1" a="1"/>
  <c r="Q2648" i="1" s="1"/>
  <c r="R2648" i="1" a="1"/>
  <c r="R2648" i="1" s="1"/>
  <c r="Q2624" i="1" a="1"/>
  <c r="Q2624" i="1" s="1"/>
  <c r="R2624" i="1" a="1"/>
  <c r="R2624" i="1" s="1"/>
  <c r="Q2600" i="1" a="1"/>
  <c r="Q2600" i="1" s="1"/>
  <c r="R2600" i="1" a="1"/>
  <c r="R2600" i="1" s="1"/>
  <c r="Q2576" i="1" a="1"/>
  <c r="Q2576" i="1" s="1"/>
  <c r="R2576" i="1" a="1"/>
  <c r="R2576" i="1" s="1"/>
  <c r="Q2560" i="1" a="1"/>
  <c r="Q2560" i="1" s="1"/>
  <c r="R2560" i="1" a="1"/>
  <c r="R2560" i="1" s="1"/>
  <c r="Q2536" i="1" a="1"/>
  <c r="Q2536" i="1" s="1"/>
  <c r="R2536" i="1" a="1"/>
  <c r="R2536" i="1" s="1"/>
  <c r="Q2376" i="1" a="1"/>
  <c r="Q2376" i="1" s="1"/>
  <c r="R2376" i="1" a="1"/>
  <c r="R2376" i="1" s="1"/>
  <c r="Q2368" i="1" a="1"/>
  <c r="Q2368" i="1" s="1"/>
  <c r="R2368" i="1" a="1"/>
  <c r="R2368" i="1" s="1"/>
  <c r="Q2344" i="1" a="1"/>
  <c r="Q2344" i="1" s="1"/>
  <c r="R2344" i="1" a="1"/>
  <c r="R2344" i="1" s="1"/>
  <c r="Q2320" i="1" a="1"/>
  <c r="Q2320" i="1" s="1"/>
  <c r="R2320" i="1" a="1"/>
  <c r="R2320" i="1" s="1"/>
  <c r="Q2296" i="1" a="1"/>
  <c r="Q2296" i="1" s="1"/>
  <c r="R2296" i="1" a="1"/>
  <c r="R2296" i="1" s="1"/>
  <c r="Q2272" i="1" a="1"/>
  <c r="Q2272" i="1" s="1"/>
  <c r="R2272" i="1" a="1"/>
  <c r="R2272" i="1" s="1"/>
  <c r="Q2248" i="1" a="1"/>
  <c r="Q2248" i="1" s="1"/>
  <c r="R2248" i="1" a="1"/>
  <c r="R2248" i="1" s="1"/>
  <c r="Q2224" i="1" a="1"/>
  <c r="Q2224" i="1" s="1"/>
  <c r="R2224" i="1" a="1"/>
  <c r="R2224" i="1" s="1"/>
  <c r="Q2200" i="1" a="1"/>
  <c r="Q2200" i="1" s="1"/>
  <c r="R2200" i="1" a="1"/>
  <c r="R2200" i="1" s="1"/>
  <c r="Q2176" i="1" a="1"/>
  <c r="Q2176" i="1" s="1"/>
  <c r="R2176" i="1" a="1"/>
  <c r="R2176" i="1" s="1"/>
  <c r="Q2152" i="1" a="1"/>
  <c r="Q2152" i="1" s="1"/>
  <c r="R2152" i="1" a="1"/>
  <c r="R2152" i="1" s="1"/>
  <c r="Q1992" i="1" a="1"/>
  <c r="Q1992" i="1" s="1"/>
  <c r="R1992" i="1" a="1"/>
  <c r="R1992" i="1" s="1"/>
  <c r="Q1968" i="1" a="1"/>
  <c r="Q1968" i="1" s="1"/>
  <c r="R1968" i="1" a="1"/>
  <c r="R1968" i="1" s="1"/>
  <c r="Q1944" i="1" a="1"/>
  <c r="Q1944" i="1" s="1"/>
  <c r="R1944" i="1" a="1"/>
  <c r="R1944" i="1" s="1"/>
  <c r="Q1904" i="1" a="1"/>
  <c r="Q1904" i="1" s="1"/>
  <c r="R1904" i="1" a="1"/>
  <c r="R1904" i="1" s="1"/>
  <c r="Q1880" i="1" a="1"/>
  <c r="Q1880" i="1" s="1"/>
  <c r="R1880" i="1" a="1"/>
  <c r="R1880" i="1" s="1"/>
  <c r="Q1856" i="1" a="1"/>
  <c r="Q1856" i="1" s="1"/>
  <c r="R1856" i="1" a="1"/>
  <c r="R1856" i="1" s="1"/>
  <c r="Q1832" i="1" a="1"/>
  <c r="Q1832" i="1" s="1"/>
  <c r="R1832" i="1" a="1"/>
  <c r="R1832" i="1" s="1"/>
  <c r="Q1744" i="1" a="1"/>
  <c r="Q1744" i="1" s="1"/>
  <c r="R1744" i="1" a="1"/>
  <c r="R1744" i="1" s="1"/>
  <c r="Q1720" i="1" a="1"/>
  <c r="Q1720" i="1" s="1"/>
  <c r="R1720" i="1" a="1"/>
  <c r="R1720" i="1" s="1"/>
  <c r="Q1696" i="1" a="1"/>
  <c r="Q1696" i="1" s="1"/>
  <c r="R1696" i="1" a="1"/>
  <c r="R1696" i="1" s="1"/>
  <c r="Q1672" i="1" a="1"/>
  <c r="Q1672" i="1" s="1"/>
  <c r="R1672" i="1" a="1"/>
  <c r="R1672" i="1" s="1"/>
  <c r="Q1648" i="1" a="1"/>
  <c r="Q1648" i="1" s="1"/>
  <c r="R1648" i="1" a="1"/>
  <c r="R1648" i="1" s="1"/>
  <c r="Q1616" i="1" a="1"/>
  <c r="Q1616" i="1" s="1"/>
  <c r="R1616" i="1" a="1"/>
  <c r="R1616" i="1" s="1"/>
  <c r="Q1592" i="1" a="1"/>
  <c r="Q1592" i="1" s="1"/>
  <c r="R1592" i="1" a="1"/>
  <c r="R1592" i="1" s="1"/>
  <c r="Q1568" i="1" a="1"/>
  <c r="Q1568" i="1" s="1"/>
  <c r="R1568" i="1" a="1"/>
  <c r="R1568" i="1" s="1"/>
  <c r="Q1544" i="1" a="1"/>
  <c r="Q1544" i="1" s="1"/>
  <c r="R1544" i="1" a="1"/>
  <c r="R1544" i="1" s="1"/>
  <c r="Q1416" i="1" a="1"/>
  <c r="Q1416" i="1" s="1"/>
  <c r="R1416" i="1" a="1"/>
  <c r="R1416" i="1" s="1"/>
  <c r="Q1392" i="1" a="1"/>
  <c r="Q1392" i="1" s="1"/>
  <c r="R1392" i="1" a="1"/>
  <c r="R1392" i="1" s="1"/>
  <c r="Q1368" i="1" a="1"/>
  <c r="Q1368" i="1" s="1"/>
  <c r="R1368" i="1" a="1"/>
  <c r="R1368" i="1" s="1"/>
  <c r="Q1232" i="1" a="1"/>
  <c r="Q1232" i="1" s="1"/>
  <c r="R1232" i="1" a="1"/>
  <c r="R1232" i="1" s="1"/>
  <c r="Q1112" i="1" a="1"/>
  <c r="Q1112" i="1" s="1"/>
  <c r="R1112" i="1" a="1"/>
  <c r="R1112" i="1" s="1"/>
  <c r="Q1088" i="1" a="1"/>
  <c r="Q1088" i="1" s="1"/>
  <c r="R1088" i="1" a="1"/>
  <c r="R1088" i="1" s="1"/>
  <c r="Q1064" i="1" a="1"/>
  <c r="Q1064" i="1" s="1"/>
  <c r="R1064" i="1" a="1"/>
  <c r="R1064" i="1" s="1"/>
  <c r="Q1040" i="1" a="1"/>
  <c r="Q1040" i="1" s="1"/>
  <c r="R1040" i="1" a="1"/>
  <c r="R1040" i="1" s="1"/>
  <c r="Q936" i="1" a="1"/>
  <c r="Q936" i="1" s="1"/>
  <c r="R936" i="1" a="1"/>
  <c r="R936" i="1" s="1"/>
  <c r="Q912" i="1" a="1"/>
  <c r="Q912" i="1" s="1"/>
  <c r="R912" i="1" a="1"/>
  <c r="R912" i="1" s="1"/>
  <c r="Q888" i="1" a="1"/>
  <c r="Q888" i="1" s="1"/>
  <c r="R888" i="1" a="1"/>
  <c r="R888" i="1" s="1"/>
  <c r="Q864" i="1" a="1"/>
  <c r="Q864" i="1" s="1"/>
  <c r="R864" i="1" a="1"/>
  <c r="R864" i="1" s="1"/>
  <c r="Q840" i="1" a="1"/>
  <c r="Q840" i="1" s="1"/>
  <c r="R840" i="1" a="1"/>
  <c r="R840" i="1" s="1"/>
  <c r="Q824" i="1" a="1"/>
  <c r="Q824" i="1" s="1"/>
  <c r="R824" i="1" a="1"/>
  <c r="R824" i="1" s="1"/>
  <c r="Q1677" i="1" a="1"/>
  <c r="Q1677" i="1" s="1"/>
  <c r="R1677" i="1" a="1"/>
  <c r="R1677" i="1" s="1"/>
  <c r="Q1565" i="1" a="1"/>
  <c r="Q1565" i="1" s="1"/>
  <c r="R1565" i="1" a="1"/>
  <c r="R1565" i="1" s="1"/>
  <c r="Q1429" i="1" a="1"/>
  <c r="Q1429" i="1" s="1"/>
  <c r="R1429" i="1" a="1"/>
  <c r="R1429" i="1" s="1"/>
  <c r="Q1301" i="1" a="1"/>
  <c r="Q1301" i="1" s="1"/>
  <c r="R1301" i="1" a="1"/>
  <c r="R1301" i="1" s="1"/>
  <c r="Q1021" i="1" a="1"/>
  <c r="Q1021" i="1" s="1"/>
  <c r="R1021" i="1" a="1"/>
  <c r="R1021" i="1" s="1"/>
  <c r="Q869" i="1" a="1"/>
  <c r="Q869" i="1" s="1"/>
  <c r="R869" i="1" a="1"/>
  <c r="R869" i="1" s="1"/>
  <c r="Q589" i="1" a="1"/>
  <c r="Q589" i="1" s="1"/>
  <c r="R589" i="1" a="1"/>
  <c r="R589" i="1" s="1"/>
  <c r="Q429" i="1" a="1"/>
  <c r="Q429" i="1" s="1"/>
  <c r="R429" i="1" a="1"/>
  <c r="R429" i="1" s="1"/>
  <c r="Q301" i="1" a="1"/>
  <c r="Q301" i="1" s="1"/>
  <c r="R301" i="1" a="1"/>
  <c r="R301" i="1" s="1"/>
  <c r="Q173" i="1" a="1"/>
  <c r="Q173" i="1" s="1"/>
  <c r="R173" i="1" a="1"/>
  <c r="R173" i="1" s="1"/>
  <c r="Q125" i="1" a="1"/>
  <c r="Q125" i="1" s="1"/>
  <c r="R125" i="1" a="1"/>
  <c r="R125" i="1" s="1"/>
  <c r="Q2839" i="1" a="1"/>
  <c r="Q2839" i="1" s="1"/>
  <c r="R2839" i="1" a="1"/>
  <c r="R2839" i="1" s="1"/>
  <c r="Q2807" i="1" a="1"/>
  <c r="Q2807" i="1" s="1"/>
  <c r="R2807" i="1" a="1"/>
  <c r="R2807" i="1" s="1"/>
  <c r="Q2631" i="1" a="1"/>
  <c r="Q2631" i="1" s="1"/>
  <c r="R2631" i="1" a="1"/>
  <c r="R2631" i="1" s="1"/>
  <c r="Q2607" i="1" a="1"/>
  <c r="Q2607" i="1" s="1"/>
  <c r="R2607" i="1" a="1"/>
  <c r="R2607" i="1" s="1"/>
  <c r="Q2583" i="1" a="1"/>
  <c r="Q2583" i="1" s="1"/>
  <c r="R2583" i="1" a="1"/>
  <c r="R2583" i="1" s="1"/>
  <c r="Q2543" i="1" a="1"/>
  <c r="Q2543" i="1" s="1"/>
  <c r="R2543" i="1" a="1"/>
  <c r="R2543" i="1" s="1"/>
  <c r="Q2519" i="1" a="1"/>
  <c r="Q2519" i="1" s="1"/>
  <c r="R2519" i="1" a="1"/>
  <c r="R2519" i="1" s="1"/>
  <c r="Q2495" i="1" a="1"/>
  <c r="Q2495" i="1" s="1"/>
  <c r="R2495" i="1" a="1"/>
  <c r="R2495" i="1" s="1"/>
  <c r="Q2471" i="1" a="1"/>
  <c r="Q2471" i="1" s="1"/>
  <c r="R2471" i="1" a="1"/>
  <c r="R2471" i="1" s="1"/>
  <c r="Q2447" i="1" a="1"/>
  <c r="Q2447" i="1" s="1"/>
  <c r="R2447" i="1" a="1"/>
  <c r="R2447" i="1" s="1"/>
  <c r="Q2423" i="1" a="1"/>
  <c r="Q2423" i="1" s="1"/>
  <c r="R2423" i="1" a="1"/>
  <c r="R2423" i="1" s="1"/>
  <c r="Q2279" i="1" a="1"/>
  <c r="Q2279" i="1" s="1"/>
  <c r="R2279" i="1" a="1"/>
  <c r="R2279" i="1" s="1"/>
  <c r="Q2255" i="1" a="1"/>
  <c r="Q2255" i="1" s="1"/>
  <c r="R2255" i="1" a="1"/>
  <c r="R2255" i="1" s="1"/>
  <c r="Q2231" i="1" a="1"/>
  <c r="Q2231" i="1" s="1"/>
  <c r="R2231" i="1" a="1"/>
  <c r="R2231" i="1" s="1"/>
  <c r="Q2207" i="1" a="1"/>
  <c r="Q2207" i="1" s="1"/>
  <c r="R2207" i="1" a="1"/>
  <c r="R2207" i="1" s="1"/>
  <c r="Q2183" i="1" a="1"/>
  <c r="Q2183" i="1" s="1"/>
  <c r="R2183" i="1" a="1"/>
  <c r="R2183" i="1" s="1"/>
  <c r="Q2159" i="1" a="1"/>
  <c r="Q2159" i="1" s="1"/>
  <c r="R2159" i="1" a="1"/>
  <c r="R2159" i="1" s="1"/>
  <c r="Q2135" i="1" a="1"/>
  <c r="Q2135" i="1" s="1"/>
  <c r="R2135" i="1" a="1"/>
  <c r="R2135" i="1" s="1"/>
  <c r="Q2111" i="1" a="1"/>
  <c r="Q2111" i="1" s="1"/>
  <c r="R2111" i="1" a="1"/>
  <c r="R2111" i="1" s="1"/>
  <c r="Q2087" i="1" a="1"/>
  <c r="Q2087" i="1" s="1"/>
  <c r="R2087" i="1" a="1"/>
  <c r="R2087" i="1" s="1"/>
  <c r="Q2063" i="1" a="1"/>
  <c r="Q2063" i="1" s="1"/>
  <c r="R2063" i="1" a="1"/>
  <c r="R2063" i="1" s="1"/>
  <c r="Q2047" i="1" a="1"/>
  <c r="Q2047" i="1" s="1"/>
  <c r="R2047" i="1" a="1"/>
  <c r="R2047" i="1" s="1"/>
  <c r="Q2023" i="1" a="1"/>
  <c r="Q2023" i="1" s="1"/>
  <c r="R2023" i="1" a="1"/>
  <c r="R2023" i="1" s="1"/>
  <c r="Q1887" i="1" a="1"/>
  <c r="Q1887" i="1" s="1"/>
  <c r="R1887" i="1" a="1"/>
  <c r="R1887" i="1" s="1"/>
  <c r="Q1863" i="1" a="1"/>
  <c r="Q1863" i="1" s="1"/>
  <c r="R1863" i="1" a="1"/>
  <c r="R1863" i="1" s="1"/>
  <c r="Q1839" i="1" a="1"/>
  <c r="Q1839" i="1" s="1"/>
  <c r="R1839" i="1" a="1"/>
  <c r="R1839" i="1" s="1"/>
  <c r="Q1823" i="1" a="1"/>
  <c r="Q1823" i="1" s="1"/>
  <c r="R1823" i="1" a="1"/>
  <c r="R1823" i="1" s="1"/>
  <c r="Q1799" i="1" a="1"/>
  <c r="Q1799" i="1" s="1"/>
  <c r="R1799" i="1" a="1"/>
  <c r="R1799" i="1" s="1"/>
  <c r="Q1791" i="1" a="1"/>
  <c r="Q1791" i="1" s="1"/>
  <c r="R1791" i="1" a="1"/>
  <c r="R1791" i="1" s="1"/>
  <c r="Q1767" i="1" a="1"/>
  <c r="Q1767" i="1" s="1"/>
  <c r="R1767" i="1" a="1"/>
  <c r="R1767" i="1" s="1"/>
  <c r="Q1623" i="1" a="1"/>
  <c r="Q1623" i="1" s="1"/>
  <c r="R1623" i="1" a="1"/>
  <c r="R1623" i="1" s="1"/>
  <c r="Q1599" i="1" a="1"/>
  <c r="Q1599" i="1" s="1"/>
  <c r="R1599" i="1" a="1"/>
  <c r="R1599" i="1" s="1"/>
  <c r="Q1575" i="1" a="1"/>
  <c r="Q1575" i="1" s="1"/>
  <c r="R1575" i="1" a="1"/>
  <c r="R1575" i="1" s="1"/>
  <c r="Q1551" i="1" a="1"/>
  <c r="Q1551" i="1" s="1"/>
  <c r="R1551" i="1" a="1"/>
  <c r="R1551" i="1" s="1"/>
  <c r="Q1527" i="1" a="1"/>
  <c r="Q1527" i="1" s="1"/>
  <c r="R1527" i="1" a="1"/>
  <c r="R1527" i="1" s="1"/>
  <c r="Q1487" i="1" a="1"/>
  <c r="Q1487" i="1" s="1"/>
  <c r="R1487" i="1" a="1"/>
  <c r="R1487" i="1" s="1"/>
  <c r="Q1463" i="1" a="1"/>
  <c r="Q1463" i="1" s="1"/>
  <c r="R1463" i="1" a="1"/>
  <c r="R1463" i="1" s="1"/>
  <c r="Q1351" i="1" a="1"/>
  <c r="Q1351" i="1" s="1"/>
  <c r="R1351" i="1" a="1"/>
  <c r="R1351" i="1" s="1"/>
  <c r="Q1335" i="1" a="1"/>
  <c r="Q1335" i="1" s="1"/>
  <c r="R1335" i="1" a="1"/>
  <c r="R1335" i="1" s="1"/>
  <c r="Q1295" i="1" a="1"/>
  <c r="Q1295" i="1" s="1"/>
  <c r="R1295" i="1" a="1"/>
  <c r="R1295" i="1" s="1"/>
  <c r="Q1279" i="1" a="1"/>
  <c r="Q1279" i="1" s="1"/>
  <c r="R1279" i="1" a="1"/>
  <c r="R1279" i="1" s="1"/>
  <c r="Q1255" i="1" a="1"/>
  <c r="Q1255" i="1" s="1"/>
  <c r="R1255" i="1" a="1"/>
  <c r="R1255" i="1" s="1"/>
  <c r="Q1207" i="1" a="1"/>
  <c r="Q1207" i="1" s="1"/>
  <c r="R1207" i="1" a="1"/>
  <c r="R1207" i="1" s="1"/>
  <c r="Q1183" i="1" a="1"/>
  <c r="Q1183" i="1" s="1"/>
  <c r="R1183" i="1" a="1"/>
  <c r="R1183" i="1" s="1"/>
  <c r="Q1159" i="1" a="1"/>
  <c r="Q1159" i="1" s="1"/>
  <c r="R1159" i="1" a="1"/>
  <c r="R1159" i="1" s="1"/>
  <c r="Q1143" i="1" a="1"/>
  <c r="Q1143" i="1" s="1"/>
  <c r="R1143" i="1" a="1"/>
  <c r="R1143" i="1" s="1"/>
  <c r="Q1007" i="1" a="1"/>
  <c r="Q1007" i="1" s="1"/>
  <c r="R1007" i="1" a="1"/>
  <c r="R1007" i="1" s="1"/>
  <c r="Q991" i="1" a="1"/>
  <c r="Q991" i="1" s="1"/>
  <c r="R991" i="1" a="1"/>
  <c r="R991" i="1" s="1"/>
  <c r="Q967" i="1" a="1"/>
  <c r="Q967" i="1" s="1"/>
  <c r="R967" i="1" a="1"/>
  <c r="R967" i="1" s="1"/>
  <c r="Q807" i="1" a="1"/>
  <c r="Q807" i="1" s="1"/>
  <c r="R807" i="1" a="1"/>
  <c r="R807" i="1" s="1"/>
  <c r="Q791" i="1" a="1"/>
  <c r="Q791" i="1" s="1"/>
  <c r="R791" i="1" a="1"/>
  <c r="R791" i="1" s="1"/>
  <c r="Q767" i="1" a="1"/>
  <c r="Q767" i="1" s="1"/>
  <c r="R767" i="1" a="1"/>
  <c r="R767" i="1" s="1"/>
  <c r="Q743" i="1" a="1"/>
  <c r="Q743" i="1" s="1"/>
  <c r="R743" i="1" a="1"/>
  <c r="R743" i="1" s="1"/>
  <c r="Q727" i="1" a="1"/>
  <c r="Q727" i="1" s="1"/>
  <c r="R727" i="1" a="1"/>
  <c r="R727" i="1" s="1"/>
  <c r="Q391" i="1" a="1"/>
  <c r="Q391" i="1" s="1"/>
  <c r="R391" i="1" a="1"/>
  <c r="R391" i="1" s="1"/>
  <c r="Q375" i="1" a="1"/>
  <c r="Q375" i="1" s="1"/>
  <c r="R375" i="1" a="1"/>
  <c r="R375" i="1" s="1"/>
  <c r="Q263" i="1" a="1"/>
  <c r="Q263" i="1" s="1"/>
  <c r="R263" i="1" a="1"/>
  <c r="R263" i="1" s="1"/>
  <c r="Q143" i="1" a="1"/>
  <c r="Q143" i="1" s="1"/>
  <c r="R143" i="1" a="1"/>
  <c r="R143" i="1" s="1"/>
  <c r="Q7" i="1" a="1"/>
  <c r="Q7" i="1" s="1"/>
  <c r="R7" i="1" a="1"/>
  <c r="R7" i="1" s="1"/>
  <c r="Q2881" i="1" a="1"/>
  <c r="Q2881" i="1" s="1"/>
  <c r="R2881" i="1" a="1"/>
  <c r="R2881" i="1" s="1"/>
  <c r="Q2857" i="1" a="1"/>
  <c r="Q2857" i="1" s="1"/>
  <c r="R2857" i="1" a="1"/>
  <c r="R2857" i="1" s="1"/>
  <c r="Q2649" i="1" a="1"/>
  <c r="Q2649" i="1" s="1"/>
  <c r="R2649" i="1" a="1"/>
  <c r="R2649" i="1" s="1"/>
  <c r="Q2625" i="1" a="1"/>
  <c r="Q2625" i="1" s="1"/>
  <c r="R2625" i="1" a="1"/>
  <c r="R2625" i="1" s="1"/>
  <c r="Q2601" i="1" a="1"/>
  <c r="Q2601" i="1" s="1"/>
  <c r="R2601" i="1" a="1"/>
  <c r="R2601" i="1" s="1"/>
  <c r="Q2577" i="1" a="1"/>
  <c r="Q2577" i="1" s="1"/>
  <c r="R2577" i="1" a="1"/>
  <c r="R2577" i="1" s="1"/>
  <c r="Q2561" i="1" a="1"/>
  <c r="Q2561" i="1" s="1"/>
  <c r="R2561" i="1" a="1"/>
  <c r="R2561" i="1" s="1"/>
  <c r="Q2537" i="1" a="1"/>
  <c r="Q2537" i="1" s="1"/>
  <c r="R2537" i="1" a="1"/>
  <c r="R2537" i="1" s="1"/>
  <c r="Q2297" i="1" a="1"/>
  <c r="Q2297" i="1" s="1"/>
  <c r="R2297" i="1" a="1"/>
  <c r="R2297" i="1" s="1"/>
  <c r="Q2273" i="1" a="1"/>
  <c r="Q2273" i="1" s="1"/>
  <c r="R2273" i="1" a="1"/>
  <c r="R2273" i="1" s="1"/>
  <c r="Q2249" i="1" a="1"/>
  <c r="Q2249" i="1" s="1"/>
  <c r="R2249" i="1" a="1"/>
  <c r="R2249" i="1" s="1"/>
  <c r="Q2225" i="1" a="1"/>
  <c r="Q2225" i="1" s="1"/>
  <c r="R2225" i="1" a="1"/>
  <c r="R2225" i="1" s="1"/>
  <c r="Q2201" i="1" a="1"/>
  <c r="Q2201" i="1" s="1"/>
  <c r="R2201" i="1" a="1"/>
  <c r="R2201" i="1" s="1"/>
  <c r="Q2177" i="1" a="1"/>
  <c r="Q2177" i="1" s="1"/>
  <c r="R2177" i="1" a="1"/>
  <c r="R2177" i="1" s="1"/>
  <c r="Q2153" i="1" a="1"/>
  <c r="Q2153" i="1" s="1"/>
  <c r="R2153" i="1" a="1"/>
  <c r="R2153" i="1" s="1"/>
  <c r="Q304" i="1" a="1"/>
  <c r="Q304" i="1" s="1"/>
  <c r="R304" i="1" a="1"/>
  <c r="R304" i="1" s="1"/>
  <c r="Q280" i="1" a="1"/>
  <c r="Q280" i="1" s="1"/>
  <c r="R280" i="1" a="1"/>
  <c r="R280" i="1" s="1"/>
  <c r="Q256" i="1" a="1"/>
  <c r="Q256" i="1" s="1"/>
  <c r="R256" i="1" a="1"/>
  <c r="R256" i="1" s="1"/>
  <c r="Q216" i="1" a="1"/>
  <c r="Q216" i="1" s="1"/>
  <c r="R216" i="1" a="1"/>
  <c r="R216" i="1" s="1"/>
  <c r="Q176" i="1" a="1"/>
  <c r="Q176" i="1" s="1"/>
  <c r="R176" i="1" a="1"/>
  <c r="R176" i="1" s="1"/>
  <c r="Q24" i="1" a="1"/>
  <c r="Q24" i="1" s="1"/>
  <c r="R24" i="1" a="1"/>
  <c r="R24" i="1" s="1"/>
  <c r="Q1653" i="1" a="1"/>
  <c r="Q1653" i="1" s="1"/>
  <c r="R1653" i="1" a="1"/>
  <c r="R1653" i="1" s="1"/>
  <c r="Q1541" i="1" a="1"/>
  <c r="Q1541" i="1" s="1"/>
  <c r="R1541" i="1" a="1"/>
  <c r="R1541" i="1" s="1"/>
  <c r="Q1421" i="1" a="1"/>
  <c r="Q1421" i="1" s="1"/>
  <c r="R1421" i="1" a="1"/>
  <c r="R1421" i="1" s="1"/>
  <c r="Q997" i="1" a="1"/>
  <c r="Q997" i="1" s="1"/>
  <c r="R997" i="1" a="1"/>
  <c r="R997" i="1" s="1"/>
  <c r="Q845" i="1" a="1"/>
  <c r="Q845" i="1" s="1"/>
  <c r="R845" i="1" a="1"/>
  <c r="R845" i="1" s="1"/>
  <c r="Q405" i="1" a="1"/>
  <c r="Q405" i="1" s="1"/>
  <c r="R405" i="1" a="1"/>
  <c r="R405" i="1" s="1"/>
  <c r="Q277" i="1" a="1"/>
  <c r="Q277" i="1" s="1"/>
  <c r="R277" i="1" a="1"/>
  <c r="R277" i="1" s="1"/>
  <c r="Q101" i="1" a="1"/>
  <c r="Q101" i="1" s="1"/>
  <c r="R101" i="1" a="1"/>
  <c r="R101" i="1" s="1"/>
  <c r="Q21" i="1" a="1"/>
  <c r="Q21" i="1" s="1"/>
  <c r="R21" i="1" a="1"/>
  <c r="R21" i="1" s="1"/>
  <c r="Q2863" i="1" a="1"/>
  <c r="Q2863" i="1" s="1"/>
  <c r="R2863" i="1" a="1"/>
  <c r="R2863" i="1" s="1"/>
  <c r="Q543" i="1" a="1"/>
  <c r="Q543" i="1" s="1"/>
  <c r="R543" i="1" a="1"/>
  <c r="R543" i="1" s="1"/>
  <c r="Q519" i="1" a="1"/>
  <c r="Q519" i="1" s="1"/>
  <c r="R519" i="1" a="1"/>
  <c r="R519" i="1" s="1"/>
  <c r="Q503" i="1" a="1"/>
  <c r="Q503" i="1" s="1"/>
  <c r="R503" i="1" a="1"/>
  <c r="R503" i="1" s="1"/>
  <c r="Q415" i="1" a="1"/>
  <c r="Q415" i="1" s="1"/>
  <c r="R415" i="1" a="1"/>
  <c r="R415" i="1" s="1"/>
  <c r="Q343" i="1" a="1"/>
  <c r="Q343" i="1" s="1"/>
  <c r="R343" i="1" a="1"/>
  <c r="R343" i="1" s="1"/>
  <c r="Q287" i="1" a="1"/>
  <c r="Q287" i="1" s="1"/>
  <c r="R287" i="1" a="1"/>
  <c r="R287" i="1" s="1"/>
  <c r="Q31" i="1" a="1"/>
  <c r="Q31" i="1" s="1"/>
  <c r="R31" i="1" a="1"/>
  <c r="R31" i="1" s="1"/>
  <c r="Q2678" i="1" a="1"/>
  <c r="Q2678" i="1" s="1"/>
  <c r="R2678" i="1" a="1"/>
  <c r="R2678" i="1" s="1"/>
  <c r="Q623" i="1" a="1"/>
  <c r="Q623" i="1" s="1"/>
  <c r="R623" i="1" a="1"/>
  <c r="R623" i="1" s="1"/>
  <c r="Q399" i="1" a="1"/>
  <c r="Q399" i="1" s="1"/>
  <c r="R399" i="1" a="1"/>
  <c r="R399" i="1" s="1"/>
  <c r="Q271" i="1" a="1"/>
  <c r="Q271" i="1" s="1"/>
  <c r="R271" i="1" a="1"/>
  <c r="R271" i="1" s="1"/>
  <c r="Q15" i="1" a="1"/>
  <c r="Q15" i="1" s="1"/>
  <c r="R15" i="1" a="1"/>
  <c r="R15" i="1" s="1"/>
  <c r="Q1249" i="1" a="1"/>
  <c r="Q1249" i="1" s="1"/>
  <c r="R1249" i="1" a="1"/>
  <c r="R1249" i="1" s="1"/>
  <c r="Q1225" i="1" a="1"/>
  <c r="Q1225" i="1" s="1"/>
  <c r="R1225" i="1" a="1"/>
  <c r="R1225" i="1" s="1"/>
  <c r="Q1105" i="1" a="1"/>
  <c r="Q1105" i="1" s="1"/>
  <c r="R1105" i="1" a="1"/>
  <c r="R1105" i="1" s="1"/>
  <c r="Q1081" i="1" a="1"/>
  <c r="Q1081" i="1" s="1"/>
  <c r="R1081" i="1" a="1"/>
  <c r="R1081" i="1" s="1"/>
  <c r="Q1057" i="1" a="1"/>
  <c r="Q1057" i="1" s="1"/>
  <c r="R1057" i="1" a="1"/>
  <c r="R1057" i="1" s="1"/>
  <c r="Q1033" i="1" a="1"/>
  <c r="Q1033" i="1" s="1"/>
  <c r="R1033" i="1" a="1"/>
  <c r="R1033" i="1" s="1"/>
  <c r="Q929" i="1" a="1"/>
  <c r="Q929" i="1" s="1"/>
  <c r="R929" i="1" a="1"/>
  <c r="R929" i="1" s="1"/>
  <c r="Q905" i="1" a="1"/>
  <c r="Q905" i="1" s="1"/>
  <c r="R905" i="1" a="1"/>
  <c r="R905" i="1" s="1"/>
  <c r="Q881" i="1" a="1"/>
  <c r="Q881" i="1" s="1"/>
  <c r="R881" i="1" a="1"/>
  <c r="R881" i="1" s="1"/>
  <c r="Q857" i="1" a="1"/>
  <c r="Q857" i="1" s="1"/>
  <c r="R857" i="1" a="1"/>
  <c r="R857" i="1" s="1"/>
  <c r="Q817" i="1" a="1"/>
  <c r="Q817" i="1" s="1"/>
  <c r="R817" i="1" a="1"/>
  <c r="R817" i="1" s="1"/>
  <c r="Q705" i="1" a="1"/>
  <c r="Q705" i="1" s="1"/>
  <c r="R705" i="1" a="1"/>
  <c r="R705" i="1" s="1"/>
  <c r="Q681" i="1" a="1"/>
  <c r="Q681" i="1" s="1"/>
  <c r="R681" i="1" a="1"/>
  <c r="R681" i="1" s="1"/>
  <c r="Q673" i="1" a="1"/>
  <c r="Q673" i="1" s="1"/>
  <c r="R673" i="1" a="1"/>
  <c r="R673" i="1" s="1"/>
  <c r="Q649" i="1" a="1"/>
  <c r="Q649" i="1" s="1"/>
  <c r="R649" i="1" a="1"/>
  <c r="R649" i="1" s="1"/>
  <c r="Q593" i="1" a="1"/>
  <c r="Q593" i="1" s="1"/>
  <c r="R593" i="1" a="1"/>
  <c r="R593" i="1" s="1"/>
  <c r="Q569" i="1" a="1"/>
  <c r="Q569" i="1" s="1"/>
  <c r="R569" i="1" a="1"/>
  <c r="R569" i="1" s="1"/>
  <c r="Q545" i="1" a="1"/>
  <c r="Q545" i="1" s="1"/>
  <c r="R545" i="1" a="1"/>
  <c r="R545" i="1" s="1"/>
  <c r="Q521" i="1" a="1"/>
  <c r="Q521" i="1" s="1"/>
  <c r="R521" i="1" a="1"/>
  <c r="R521" i="1" s="1"/>
  <c r="Q481" i="1" a="1"/>
  <c r="Q481" i="1" s="1"/>
  <c r="R481" i="1" a="1"/>
  <c r="R481" i="1" s="1"/>
  <c r="Q457" i="1" a="1"/>
  <c r="Q457" i="1" s="1"/>
  <c r="R457" i="1" a="1"/>
  <c r="R457" i="1" s="1"/>
  <c r="Q433" i="1" a="1"/>
  <c r="Q433" i="1" s="1"/>
  <c r="R433" i="1" a="1"/>
  <c r="R433" i="1" s="1"/>
  <c r="Q409" i="1" a="1"/>
  <c r="Q409" i="1" s="1"/>
  <c r="R409" i="1" a="1"/>
  <c r="R409" i="1" s="1"/>
  <c r="Q377" i="1" a="1"/>
  <c r="Q377" i="1" s="1"/>
  <c r="R377" i="1" a="1"/>
  <c r="R377" i="1" s="1"/>
  <c r="Q305" i="1" a="1"/>
  <c r="Q305" i="1" s="1"/>
  <c r="R305" i="1" a="1"/>
  <c r="R305" i="1" s="1"/>
  <c r="Q281" i="1" a="1"/>
  <c r="Q281" i="1" s="1"/>
  <c r="R281" i="1" a="1"/>
  <c r="R281" i="1" s="1"/>
  <c r="Q257" i="1" a="1"/>
  <c r="Q257" i="1" s="1"/>
  <c r="R257" i="1" a="1"/>
  <c r="R257" i="1" s="1"/>
  <c r="Q233" i="1" a="1"/>
  <c r="Q233" i="1" s="1"/>
  <c r="R233" i="1" a="1"/>
  <c r="R233" i="1" s="1"/>
  <c r="Q217" i="1" a="1"/>
  <c r="Q217" i="1" s="1"/>
  <c r="R217" i="1" a="1"/>
  <c r="R217" i="1" s="1"/>
  <c r="Q177" i="1" a="1"/>
  <c r="Q177" i="1" s="1"/>
  <c r="R177" i="1" a="1"/>
  <c r="R177" i="1" s="1"/>
  <c r="Q145" i="1" a="1"/>
  <c r="Q145" i="1" s="1"/>
  <c r="R145" i="1" a="1"/>
  <c r="R145" i="1" s="1"/>
  <c r="Q113" i="1" a="1"/>
  <c r="Q113" i="1" s="1"/>
  <c r="R113" i="1" a="1"/>
  <c r="R113" i="1" s="1"/>
  <c r="Q25" i="1" a="1"/>
  <c r="Q25" i="1" s="1"/>
  <c r="R25" i="1" a="1"/>
  <c r="R25" i="1" s="1"/>
  <c r="Q1808" i="1" a="1"/>
  <c r="Q1808" i="1" s="1"/>
  <c r="R1808" i="1" a="1"/>
  <c r="R1808" i="1" s="1"/>
  <c r="Q1776" i="1" a="1"/>
  <c r="Q1776" i="1" s="1"/>
  <c r="R1776" i="1" a="1"/>
  <c r="R1776" i="1" s="1"/>
  <c r="Q1512" i="1" a="1"/>
  <c r="Q1512" i="1" s="1"/>
  <c r="R1512" i="1" a="1"/>
  <c r="R1512" i="1" s="1"/>
  <c r="Q1496" i="1" a="1"/>
  <c r="Q1496" i="1" s="1"/>
  <c r="R1496" i="1" a="1"/>
  <c r="R1496" i="1" s="1"/>
  <c r="Q1472" i="1" a="1"/>
  <c r="Q1472" i="1" s="1"/>
  <c r="R1472" i="1" a="1"/>
  <c r="R1472" i="1" s="1"/>
  <c r="Q1448" i="1" a="1"/>
  <c r="Q1448" i="1" s="1"/>
  <c r="R1448" i="1" a="1"/>
  <c r="R1448" i="1" s="1"/>
  <c r="Q1432" i="1" a="1"/>
  <c r="Q1432" i="1" s="1"/>
  <c r="R1432" i="1" a="1"/>
  <c r="R1432" i="1" s="1"/>
  <c r="Q1320" i="1" a="1"/>
  <c r="Q1320" i="1" s="1"/>
  <c r="R1320" i="1" a="1"/>
  <c r="R1320" i="1" s="1"/>
  <c r="Q1304" i="1" a="1"/>
  <c r="Q1304" i="1" s="1"/>
  <c r="R1304" i="1" a="1"/>
  <c r="R1304" i="1" s="1"/>
  <c r="Q1264" i="1" a="1"/>
  <c r="Q1264" i="1" s="1"/>
  <c r="R1264" i="1" a="1"/>
  <c r="R1264" i="1" s="1"/>
  <c r="Q1216" i="1" a="1"/>
  <c r="Q1216" i="1" s="1"/>
  <c r="R1216" i="1" a="1"/>
  <c r="R1216" i="1" s="1"/>
  <c r="Q1192" i="1" a="1"/>
  <c r="Q1192" i="1" s="1"/>
  <c r="R1192" i="1" a="1"/>
  <c r="R1192" i="1" s="1"/>
  <c r="Q1168" i="1" a="1"/>
  <c r="Q1168" i="1" s="1"/>
  <c r="R1168" i="1" a="1"/>
  <c r="R1168" i="1" s="1"/>
  <c r="Q1152" i="1" a="1"/>
  <c r="Q1152" i="1" s="1"/>
  <c r="R1152" i="1" a="1"/>
  <c r="R1152" i="1" s="1"/>
  <c r="Q1128" i="1" a="1"/>
  <c r="Q1128" i="1" s="1"/>
  <c r="R1128" i="1" a="1"/>
  <c r="R1128" i="1" s="1"/>
  <c r="Q1016" i="1" a="1"/>
  <c r="Q1016" i="1" s="1"/>
  <c r="R1016" i="1" a="1"/>
  <c r="R1016" i="1" s="1"/>
  <c r="Q976" i="1" a="1"/>
  <c r="Q976" i="1" s="1"/>
  <c r="R976" i="1" a="1"/>
  <c r="R976" i="1" s="1"/>
  <c r="Q952" i="1" a="1"/>
  <c r="Q952" i="1" s="1"/>
  <c r="R952" i="1" a="1"/>
  <c r="R952" i="1" s="1"/>
  <c r="Q800" i="1" a="1"/>
  <c r="Q800" i="1" s="1"/>
  <c r="R800" i="1" a="1"/>
  <c r="R800" i="1" s="1"/>
  <c r="Q776" i="1" a="1"/>
  <c r="Q776" i="1" s="1"/>
  <c r="R776" i="1" a="1"/>
  <c r="R776" i="1" s="1"/>
  <c r="Q752" i="1" a="1"/>
  <c r="Q752" i="1" s="1"/>
  <c r="R752" i="1" a="1"/>
  <c r="R752" i="1" s="1"/>
  <c r="Q736" i="1" a="1"/>
  <c r="Q736" i="1" s="1"/>
  <c r="R736" i="1" a="1"/>
  <c r="R736" i="1" s="1"/>
  <c r="Q712" i="1" a="1"/>
  <c r="Q712" i="1" s="1"/>
  <c r="R712" i="1" a="1"/>
  <c r="R712" i="1" s="1"/>
  <c r="Q704" i="1" a="1"/>
  <c r="Q704" i="1" s="1"/>
  <c r="R704" i="1" a="1"/>
  <c r="R704" i="1" s="1"/>
  <c r="Q680" i="1" a="1"/>
  <c r="Q680" i="1" s="1"/>
  <c r="R680" i="1" a="1"/>
  <c r="R680" i="1" s="1"/>
  <c r="Q624" i="1" a="1"/>
  <c r="Q624" i="1" s="1"/>
  <c r="R624" i="1" a="1"/>
  <c r="R624" i="1" s="1"/>
  <c r="Q592" i="1" a="1"/>
  <c r="Q592" i="1" s="1"/>
  <c r="R592" i="1" a="1"/>
  <c r="R592" i="1" s="1"/>
  <c r="Q568" i="1" a="1"/>
  <c r="Q568" i="1" s="1"/>
  <c r="R568" i="1" a="1"/>
  <c r="R568" i="1" s="1"/>
  <c r="Q512" i="1" a="1"/>
  <c r="Q512" i="1" s="1"/>
  <c r="R512" i="1" a="1"/>
  <c r="R512" i="1" s="1"/>
  <c r="Q488" i="1" a="1"/>
  <c r="Q488" i="1" s="1"/>
  <c r="R488" i="1" a="1"/>
  <c r="R488" i="1" s="1"/>
  <c r="Q480" i="1" a="1"/>
  <c r="Q480" i="1" s="1"/>
  <c r="R480" i="1" a="1"/>
  <c r="R480" i="1" s="1"/>
  <c r="Q456" i="1" a="1"/>
  <c r="Q456" i="1" s="1"/>
  <c r="R456" i="1" a="1"/>
  <c r="R456" i="1" s="1"/>
  <c r="Q432" i="1" a="1"/>
  <c r="Q432" i="1" s="1"/>
  <c r="R432" i="1" a="1"/>
  <c r="R432" i="1" s="1"/>
  <c r="Q408" i="1" a="1"/>
  <c r="Q408" i="1" s="1"/>
  <c r="R408" i="1" a="1"/>
  <c r="R408" i="1" s="1"/>
  <c r="Q352" i="1" a="1"/>
  <c r="Q352" i="1" s="1"/>
  <c r="R352" i="1" a="1"/>
  <c r="R352" i="1" s="1"/>
  <c r="Q328" i="1" a="1"/>
  <c r="Q328" i="1" s="1"/>
  <c r="R328" i="1" a="1"/>
  <c r="R328" i="1" s="1"/>
  <c r="Q96" i="1" a="1"/>
  <c r="Q96" i="1" s="1"/>
  <c r="R96" i="1" a="1"/>
  <c r="R96" i="1" s="1"/>
  <c r="Q72" i="1" a="1"/>
  <c r="Q72" i="1" s="1"/>
  <c r="R72" i="1" a="1"/>
  <c r="R72" i="1" s="1"/>
  <c r="Q48" i="1" a="1"/>
  <c r="Q48" i="1" s="1"/>
  <c r="R48" i="1" a="1"/>
  <c r="R48" i="1" s="1"/>
  <c r="Q1509" i="1" a="1"/>
  <c r="Q1509" i="1" s="1"/>
  <c r="R1509" i="1" a="1"/>
  <c r="R1509" i="1" s="1"/>
  <c r="Q1397" i="1" a="1"/>
  <c r="Q1397" i="1" s="1"/>
  <c r="R1397" i="1" a="1"/>
  <c r="R1397" i="1" s="1"/>
  <c r="Q1125" i="1" a="1"/>
  <c r="Q1125" i="1" s="1"/>
  <c r="R1125" i="1" a="1"/>
  <c r="R1125" i="1" s="1"/>
  <c r="Q717" i="1" a="1"/>
  <c r="Q717" i="1" s="1"/>
  <c r="R717" i="1" a="1"/>
  <c r="R717" i="1" s="1"/>
  <c r="Q533" i="1" a="1"/>
  <c r="Q533" i="1" s="1"/>
  <c r="R533" i="1" a="1"/>
  <c r="R533" i="1" s="1"/>
  <c r="Q1743" i="1" a="1"/>
  <c r="Q1743" i="1" s="1"/>
  <c r="R1743" i="1" a="1"/>
  <c r="R1743" i="1" s="1"/>
  <c r="Q1719" i="1" a="1"/>
  <c r="Q1719" i="1" s="1"/>
  <c r="R1719" i="1" a="1"/>
  <c r="R1719" i="1" s="1"/>
  <c r="Q1695" i="1" a="1"/>
  <c r="Q1695" i="1" s="1"/>
  <c r="R1695" i="1" a="1"/>
  <c r="R1695" i="1" s="1"/>
  <c r="Q1671" i="1" a="1"/>
  <c r="Q1671" i="1" s="1"/>
  <c r="R1671" i="1" a="1"/>
  <c r="R1671" i="1" s="1"/>
  <c r="Q1647" i="1" a="1"/>
  <c r="Q1647" i="1" s="1"/>
  <c r="R1647" i="1" a="1"/>
  <c r="R1647" i="1" s="1"/>
  <c r="Q1415" i="1" a="1"/>
  <c r="Q1415" i="1" s="1"/>
  <c r="R1415" i="1" a="1"/>
  <c r="R1415" i="1" s="1"/>
  <c r="Q1391" i="1" a="1"/>
  <c r="Q1391" i="1" s="1"/>
  <c r="R1391" i="1" a="1"/>
  <c r="R1391" i="1" s="1"/>
  <c r="Q1367" i="1" a="1"/>
  <c r="Q1367" i="1" s="1"/>
  <c r="R1367" i="1" a="1"/>
  <c r="R1367" i="1" s="1"/>
  <c r="Q1231" i="1" a="1"/>
  <c r="Q1231" i="1" s="1"/>
  <c r="R1231" i="1" a="1"/>
  <c r="R1231" i="1" s="1"/>
  <c r="Q1111" i="1" a="1"/>
  <c r="Q1111" i="1" s="1"/>
  <c r="R1111" i="1" a="1"/>
  <c r="R1111" i="1" s="1"/>
  <c r="Q1087" i="1" a="1"/>
  <c r="Q1087" i="1" s="1"/>
  <c r="R1087" i="1" a="1"/>
  <c r="R1087" i="1" s="1"/>
  <c r="Q1063" i="1" a="1"/>
  <c r="Q1063" i="1" s="1"/>
  <c r="R1063" i="1" a="1"/>
  <c r="R1063" i="1" s="1"/>
  <c r="Q1039" i="1" a="1"/>
  <c r="Q1039" i="1" s="1"/>
  <c r="R1039" i="1" a="1"/>
  <c r="R1039" i="1" s="1"/>
  <c r="Q959" i="1" a="1"/>
  <c r="Q959" i="1" s="1"/>
  <c r="R959" i="1" a="1"/>
  <c r="R959" i="1" s="1"/>
  <c r="Q935" i="1" a="1"/>
  <c r="Q935" i="1" s="1"/>
  <c r="R935" i="1" a="1"/>
  <c r="R935" i="1" s="1"/>
  <c r="Q911" i="1" a="1"/>
  <c r="Q911" i="1" s="1"/>
  <c r="R911" i="1" a="1"/>
  <c r="R911" i="1" s="1"/>
  <c r="Q887" i="1" a="1"/>
  <c r="Q887" i="1" s="1"/>
  <c r="R887" i="1" a="1"/>
  <c r="R887" i="1" s="1"/>
  <c r="Q863" i="1" a="1"/>
  <c r="Q863" i="1" s="1"/>
  <c r="R863" i="1" a="1"/>
  <c r="R863" i="1" s="1"/>
  <c r="Q839" i="1" a="1"/>
  <c r="Q839" i="1" s="1"/>
  <c r="R839" i="1" a="1"/>
  <c r="R839" i="1" s="1"/>
  <c r="Q823" i="1" a="1"/>
  <c r="Q823" i="1" s="1"/>
  <c r="R823" i="1" a="1"/>
  <c r="R823" i="1" s="1"/>
  <c r="Q439" i="1" a="1"/>
  <c r="Q439" i="1" s="1"/>
  <c r="R439" i="1" a="1"/>
  <c r="R439" i="1" s="1"/>
  <c r="Q311" i="1" a="1"/>
  <c r="Q311" i="1" s="1"/>
  <c r="R311" i="1" a="1"/>
  <c r="R311" i="1" s="1"/>
  <c r="Q183" i="1" a="1"/>
  <c r="Q183" i="1" s="1"/>
  <c r="R183" i="1" a="1"/>
  <c r="R183" i="1" s="1"/>
  <c r="Q39" i="1" a="1"/>
  <c r="Q39" i="1" s="1"/>
  <c r="R39" i="1" a="1"/>
  <c r="R39" i="1" s="1"/>
  <c r="Q2702" i="1" a="1"/>
  <c r="Q2702" i="1" s="1"/>
  <c r="R2702" i="1" a="1"/>
  <c r="R2702" i="1" s="1"/>
  <c r="Q95" i="1" a="1"/>
  <c r="Q95" i="1" s="1"/>
  <c r="R95" i="1" a="1"/>
  <c r="R95" i="1" s="1"/>
  <c r="Q2825" i="1" a="1"/>
  <c r="Q2825" i="1" s="1"/>
  <c r="R2825" i="1" a="1"/>
  <c r="R2825" i="1" s="1"/>
  <c r="Q2817" i="1" a="1"/>
  <c r="Q2817" i="1" s="1"/>
  <c r="R2817" i="1" a="1"/>
  <c r="R2817" i="1" s="1"/>
  <c r="Q2793" i="1" a="1"/>
  <c r="Q2793" i="1" s="1"/>
  <c r="R2793" i="1" a="1"/>
  <c r="R2793" i="1" s="1"/>
  <c r="Q2777" i="1" a="1"/>
  <c r="Q2777" i="1" s="1"/>
  <c r="R2777" i="1" a="1"/>
  <c r="R2777" i="1" s="1"/>
  <c r="Q2737" i="1" a="1"/>
  <c r="Q2737" i="1" s="1"/>
  <c r="R2737" i="1" a="1"/>
  <c r="R2737" i="1" s="1"/>
  <c r="Q2713" i="1" a="1"/>
  <c r="Q2713" i="1" s="1"/>
  <c r="R2713" i="1" a="1"/>
  <c r="R2713" i="1" s="1"/>
  <c r="Q2689" i="1" a="1"/>
  <c r="Q2689" i="1" s="1"/>
  <c r="R2689" i="1" a="1"/>
  <c r="R2689" i="1" s="1"/>
  <c r="Q2665" i="1" a="1"/>
  <c r="Q2665" i="1" s="1"/>
  <c r="R2665" i="1" a="1"/>
  <c r="R2665" i="1" s="1"/>
  <c r="Q2505" i="1" a="1"/>
  <c r="Q2505" i="1" s="1"/>
  <c r="R2505" i="1" a="1"/>
  <c r="R2505" i="1" s="1"/>
  <c r="Q2481" i="1" a="1"/>
  <c r="Q2481" i="1" s="1"/>
  <c r="R2481" i="1" a="1"/>
  <c r="R2481" i="1" s="1"/>
  <c r="Q2457" i="1" a="1"/>
  <c r="Q2457" i="1" s="1"/>
  <c r="R2457" i="1" a="1"/>
  <c r="R2457" i="1" s="1"/>
  <c r="Q2433" i="1" a="1"/>
  <c r="Q2433" i="1" s="1"/>
  <c r="R2433" i="1" a="1"/>
  <c r="R2433" i="1" s="1"/>
  <c r="Q2409" i="1" a="1"/>
  <c r="Q2409" i="1" s="1"/>
  <c r="R2409" i="1" a="1"/>
  <c r="R2409" i="1" s="1"/>
  <c r="Q2393" i="1" a="1"/>
  <c r="Q2393" i="1" s="1"/>
  <c r="R2393" i="1" a="1"/>
  <c r="R2393" i="1" s="1"/>
  <c r="Q2361" i="1" a="1"/>
  <c r="Q2361" i="1" s="1"/>
  <c r="R2361" i="1" a="1"/>
  <c r="R2361" i="1" s="1"/>
  <c r="Q2337" i="1" a="1"/>
  <c r="Q2337" i="1" s="1"/>
  <c r="R2337" i="1" a="1"/>
  <c r="R2337" i="1" s="1"/>
  <c r="Q2313" i="1" a="1"/>
  <c r="Q2313" i="1" s="1"/>
  <c r="R2313" i="1" a="1"/>
  <c r="R2313" i="1" s="1"/>
  <c r="Q2121" i="1" a="1"/>
  <c r="Q2121" i="1" s="1"/>
  <c r="R2121" i="1" a="1"/>
  <c r="R2121" i="1" s="1"/>
  <c r="Q2097" i="1" a="1"/>
  <c r="Q2097" i="1" s="1"/>
  <c r="R2097" i="1" a="1"/>
  <c r="R2097" i="1" s="1"/>
  <c r="Q2073" i="1" a="1"/>
  <c r="Q2073" i="1" s="1"/>
  <c r="R2073" i="1" a="1"/>
  <c r="R2073" i="1" s="1"/>
  <c r="Q2033" i="1" a="1"/>
  <c r="Q2033" i="1" s="1"/>
  <c r="R2033" i="1" a="1"/>
  <c r="R2033" i="1" s="1"/>
  <c r="Q2009" i="1" a="1"/>
  <c r="Q2009" i="1" s="1"/>
  <c r="R2009" i="1" a="1"/>
  <c r="R2009" i="1" s="1"/>
  <c r="Q1985" i="1" a="1"/>
  <c r="Q1985" i="1" s="1"/>
  <c r="R1985" i="1" a="1"/>
  <c r="R1985" i="1" s="1"/>
  <c r="Q1961" i="1" a="1"/>
  <c r="Q1961" i="1" s="1"/>
  <c r="R1961" i="1" a="1"/>
  <c r="R1961" i="1" s="1"/>
  <c r="Q1937" i="1" a="1"/>
  <c r="Q1937" i="1" s="1"/>
  <c r="R1937" i="1" a="1"/>
  <c r="R1937" i="1" s="1"/>
  <c r="Q1921" i="1" a="1"/>
  <c r="Q1921" i="1" s="1"/>
  <c r="R1921" i="1" a="1"/>
  <c r="R1921" i="1" s="1"/>
  <c r="Q1897" i="1" a="1"/>
  <c r="Q1897" i="1" s="1"/>
  <c r="R1897" i="1" a="1"/>
  <c r="R1897" i="1" s="1"/>
  <c r="Q1809" i="1" a="1"/>
  <c r="Q1809" i="1" s="1"/>
  <c r="R1809" i="1" a="1"/>
  <c r="R1809" i="1" s="1"/>
  <c r="Q1777" i="1" a="1"/>
  <c r="Q1777" i="1" s="1"/>
  <c r="R1777" i="1" a="1"/>
  <c r="R1777" i="1" s="1"/>
  <c r="Q1761" i="1" a="1"/>
  <c r="Q1761" i="1" s="1"/>
  <c r="R1761" i="1" a="1"/>
  <c r="R1761" i="1" s="1"/>
  <c r="Q1737" i="1" a="1"/>
  <c r="Q1737" i="1" s="1"/>
  <c r="R1737" i="1" a="1"/>
  <c r="R1737" i="1" s="1"/>
  <c r="Q1713" i="1" a="1"/>
  <c r="Q1713" i="1" s="1"/>
  <c r="R1713" i="1" a="1"/>
  <c r="R1713" i="1" s="1"/>
  <c r="Q1689" i="1" a="1"/>
  <c r="Q1689" i="1" s="1"/>
  <c r="R1689" i="1" a="1"/>
  <c r="R1689" i="1" s="1"/>
  <c r="Q1665" i="1" a="1"/>
  <c r="Q1665" i="1" s="1"/>
  <c r="R1665" i="1" a="1"/>
  <c r="R1665" i="1" s="1"/>
  <c r="Q1641" i="1" a="1"/>
  <c r="Q1641" i="1" s="1"/>
  <c r="R1641" i="1" a="1"/>
  <c r="R1641" i="1" s="1"/>
  <c r="Q1513" i="1" a="1"/>
  <c r="Q1513" i="1" s="1"/>
  <c r="R1513" i="1" a="1"/>
  <c r="R1513" i="1" s="1"/>
  <c r="Q1497" i="1" a="1"/>
  <c r="Q1497" i="1" s="1"/>
  <c r="R1497" i="1" a="1"/>
  <c r="R1497" i="1" s="1"/>
  <c r="Q1473" i="1" a="1"/>
  <c r="Q1473" i="1" s="1"/>
  <c r="R1473" i="1" a="1"/>
  <c r="R1473" i="1" s="1"/>
  <c r="Q1449" i="1" a="1"/>
  <c r="Q1449" i="1" s="1"/>
  <c r="R1449" i="1" a="1"/>
  <c r="R1449" i="1" s="1"/>
  <c r="Q1433" i="1" a="1"/>
  <c r="Q1433" i="1" s="1"/>
  <c r="R1433" i="1" a="1"/>
  <c r="R1433" i="1" s="1"/>
  <c r="Q1409" i="1" a="1"/>
  <c r="Q1409" i="1" s="1"/>
  <c r="R1409" i="1" a="1"/>
  <c r="R1409" i="1" s="1"/>
  <c r="Q1385" i="1" a="1"/>
  <c r="Q1385" i="1" s="1"/>
  <c r="R1385" i="1" a="1"/>
  <c r="R1385" i="1" s="1"/>
  <c r="Q1321" i="1" a="1"/>
  <c r="Q1321" i="1" s="1"/>
  <c r="R1321" i="1" a="1"/>
  <c r="R1321" i="1" s="1"/>
  <c r="Q1305" i="1" a="1"/>
  <c r="Q1305" i="1" s="1"/>
  <c r="R1305" i="1" a="1"/>
  <c r="R1305" i="1" s="1"/>
  <c r="Q1265" i="1" a="1"/>
  <c r="Q1265" i="1" s="1"/>
  <c r="R1265" i="1" a="1"/>
  <c r="R1265" i="1" s="1"/>
  <c r="Q1129" i="1" a="1"/>
  <c r="Q1129" i="1" s="1"/>
  <c r="R1129" i="1" a="1"/>
  <c r="R1129" i="1" s="1"/>
  <c r="Q953" i="1" a="1"/>
  <c r="Q953" i="1" s="1"/>
  <c r="R953" i="1" a="1"/>
  <c r="R953" i="1" s="1"/>
  <c r="Q2872" i="1" a="1"/>
  <c r="Q2872" i="1" s="1"/>
  <c r="R2872" i="1" a="1"/>
  <c r="R2872" i="1" s="1"/>
  <c r="Q2848" i="1" a="1"/>
  <c r="Q2848" i="1" s="1"/>
  <c r="R2848" i="1" a="1"/>
  <c r="R2848" i="1" s="1"/>
  <c r="Q2824" i="1" a="1"/>
  <c r="Q2824" i="1" s="1"/>
  <c r="R2824" i="1" a="1"/>
  <c r="R2824" i="1" s="1"/>
  <c r="Q2816" i="1" a="1"/>
  <c r="Q2816" i="1" s="1"/>
  <c r="R2816" i="1" a="1"/>
  <c r="R2816" i="1" s="1"/>
  <c r="Q2792" i="1" a="1"/>
  <c r="Q2792" i="1" s="1"/>
  <c r="R2792" i="1" a="1"/>
  <c r="R2792" i="1" s="1"/>
  <c r="Q2640" i="1" a="1"/>
  <c r="Q2640" i="1" s="1"/>
  <c r="R2640" i="1" a="1"/>
  <c r="R2640" i="1" s="1"/>
  <c r="Q2616" i="1" a="1"/>
  <c r="Q2616" i="1" s="1"/>
  <c r="R2616" i="1" a="1"/>
  <c r="R2616" i="1" s="1"/>
  <c r="Q2592" i="1" a="1"/>
  <c r="Q2592" i="1" s="1"/>
  <c r="R2592" i="1" a="1"/>
  <c r="R2592" i="1" s="1"/>
  <c r="Q2568" i="1" a="1"/>
  <c r="Q2568" i="1" s="1"/>
  <c r="R2568" i="1" a="1"/>
  <c r="R2568" i="1" s="1"/>
  <c r="Q2552" i="1" a="1"/>
  <c r="Q2552" i="1" s="1"/>
  <c r="R2552" i="1" a="1"/>
  <c r="R2552" i="1" s="1"/>
  <c r="Q2528" i="1" a="1"/>
  <c r="Q2528" i="1" s="1"/>
  <c r="R2528" i="1" a="1"/>
  <c r="R2528" i="1" s="1"/>
  <c r="Q2504" i="1" a="1"/>
  <c r="Q2504" i="1" s="1"/>
  <c r="R2504" i="1" a="1"/>
  <c r="R2504" i="1" s="1"/>
  <c r="Q2480" i="1" a="1"/>
  <c r="Q2480" i="1" s="1"/>
  <c r="R2480" i="1" a="1"/>
  <c r="R2480" i="1" s="1"/>
  <c r="Q2456" i="1" a="1"/>
  <c r="Q2456" i="1" s="1"/>
  <c r="R2456" i="1" a="1"/>
  <c r="R2456" i="1" s="1"/>
  <c r="Q2432" i="1" a="1"/>
  <c r="Q2432" i="1" s="1"/>
  <c r="R2432" i="1" a="1"/>
  <c r="R2432" i="1" s="1"/>
  <c r="Q2408" i="1" a="1"/>
  <c r="Q2408" i="1" s="1"/>
  <c r="R2408" i="1" a="1"/>
  <c r="R2408" i="1" s="1"/>
  <c r="Q2288" i="1" a="1"/>
  <c r="Q2288" i="1" s="1"/>
  <c r="R2288" i="1" a="1"/>
  <c r="R2288" i="1" s="1"/>
  <c r="Q2264" i="1" a="1"/>
  <c r="Q2264" i="1" s="1"/>
  <c r="R2264" i="1" a="1"/>
  <c r="R2264" i="1" s="1"/>
  <c r="Q2240" i="1" a="1"/>
  <c r="Q2240" i="1" s="1"/>
  <c r="R2240" i="1" a="1"/>
  <c r="R2240" i="1" s="1"/>
  <c r="Q2216" i="1" a="1"/>
  <c r="Q2216" i="1" s="1"/>
  <c r="R2216" i="1" a="1"/>
  <c r="R2216" i="1" s="1"/>
  <c r="Q2192" i="1" a="1"/>
  <c r="Q2192" i="1" s="1"/>
  <c r="R2192" i="1" a="1"/>
  <c r="R2192" i="1" s="1"/>
  <c r="Q2168" i="1" a="1"/>
  <c r="Q2168" i="1" s="1"/>
  <c r="R2168" i="1" a="1"/>
  <c r="R2168" i="1" s="1"/>
  <c r="Q2144" i="1" a="1"/>
  <c r="Q2144" i="1" s="1"/>
  <c r="R2144" i="1" a="1"/>
  <c r="R2144" i="1" s="1"/>
  <c r="Q2120" i="1" a="1"/>
  <c r="Q2120" i="1" s="1"/>
  <c r="R2120" i="1" a="1"/>
  <c r="R2120" i="1" s="1"/>
  <c r="Q2096" i="1" a="1"/>
  <c r="Q2096" i="1" s="1"/>
  <c r="R2096" i="1" a="1"/>
  <c r="R2096" i="1" s="1"/>
  <c r="Q2072" i="1" a="1"/>
  <c r="Q2072" i="1" s="1"/>
  <c r="R2072" i="1" a="1"/>
  <c r="R2072" i="1" s="1"/>
  <c r="Q2032" i="1" a="1"/>
  <c r="Q2032" i="1" s="1"/>
  <c r="R2032" i="1" a="1"/>
  <c r="R2032" i="1" s="1"/>
  <c r="Q1872" i="1" a="1"/>
  <c r="Q1872" i="1" s="1"/>
  <c r="R1872" i="1" a="1"/>
  <c r="R1872" i="1" s="1"/>
  <c r="Q1848" i="1" a="1"/>
  <c r="Q1848" i="1" s="1"/>
  <c r="R1848" i="1" a="1"/>
  <c r="R1848" i="1" s="1"/>
  <c r="Q1632" i="1" a="1"/>
  <c r="Q1632" i="1" s="1"/>
  <c r="R1632" i="1" a="1"/>
  <c r="R1632" i="1" s="1"/>
  <c r="Q1608" i="1" a="1"/>
  <c r="Q1608" i="1" s="1"/>
  <c r="R1608" i="1" a="1"/>
  <c r="R1608" i="1" s="1"/>
  <c r="Q1584" i="1" a="1"/>
  <c r="Q1584" i="1" s="1"/>
  <c r="R1584" i="1" a="1"/>
  <c r="R1584" i="1" s="1"/>
  <c r="Q1560" i="1" a="1"/>
  <c r="Q1560" i="1" s="1"/>
  <c r="R1560" i="1" a="1"/>
  <c r="R1560" i="1" s="1"/>
  <c r="Q1536" i="1" a="1"/>
  <c r="Q1536" i="1" s="1"/>
  <c r="R1536" i="1" a="1"/>
  <c r="R1536" i="1" s="1"/>
  <c r="Q1360" i="1" a="1"/>
  <c r="Q1360" i="1" s="1"/>
  <c r="R1360" i="1" a="1"/>
  <c r="R1360" i="1" s="1"/>
  <c r="Q1344" i="1" a="1"/>
  <c r="Q1344" i="1" s="1"/>
  <c r="R1344" i="1" a="1"/>
  <c r="R1344" i="1" s="1"/>
  <c r="Q1877" i="1" a="1"/>
  <c r="Q1877" i="1" s="1"/>
  <c r="R1877" i="1" a="1"/>
  <c r="R1877" i="1" s="1"/>
  <c r="Q1773" i="1" a="1"/>
  <c r="Q1773" i="1" s="1"/>
  <c r="R1773" i="1" a="1"/>
  <c r="R1773" i="1" s="1"/>
  <c r="Q1261" i="1" a="1"/>
  <c r="Q1261" i="1" s="1"/>
  <c r="R1261" i="1" a="1"/>
  <c r="R1261" i="1" s="1"/>
  <c r="Q1117" i="1" a="1"/>
  <c r="Q1117" i="1" s="1"/>
  <c r="R1117" i="1" a="1"/>
  <c r="R1117" i="1" s="1"/>
  <c r="Q981" i="1" a="1"/>
  <c r="Q981" i="1" s="1"/>
  <c r="R981" i="1" a="1"/>
  <c r="R981" i="1" s="1"/>
  <c r="Q829" i="1" a="1"/>
  <c r="Q829" i="1" s="1"/>
  <c r="R829" i="1" a="1"/>
  <c r="R829" i="1" s="1"/>
  <c r="Q709" i="1" a="1"/>
  <c r="Q709" i="1" s="1"/>
  <c r="R709" i="1" a="1"/>
  <c r="R709" i="1" s="1"/>
  <c r="Q629" i="1" a="1"/>
  <c r="Q629" i="1" s="1"/>
  <c r="R629" i="1" a="1"/>
  <c r="R629" i="1" s="1"/>
  <c r="Q77" i="1" a="1"/>
  <c r="Q77" i="1" s="1"/>
  <c r="R77" i="1" a="1"/>
  <c r="R77" i="1" s="1"/>
  <c r="Q2831" i="1" a="1"/>
  <c r="Q2831" i="1" s="1"/>
  <c r="R2831" i="1" a="1"/>
  <c r="R2831" i="1" s="1"/>
  <c r="Q2799" i="1" a="1"/>
  <c r="Q2799" i="1" s="1"/>
  <c r="R2799" i="1" a="1"/>
  <c r="R2799" i="1" s="1"/>
  <c r="Q2783" i="1" a="1"/>
  <c r="Q2783" i="1" s="1"/>
  <c r="R2783" i="1" a="1"/>
  <c r="R2783" i="1" s="1"/>
  <c r="Q2759" i="1" a="1"/>
  <c r="Q2759" i="1" s="1"/>
  <c r="R2759" i="1" a="1"/>
  <c r="R2759" i="1" s="1"/>
  <c r="Q2743" i="1" a="1"/>
  <c r="Q2743" i="1" s="1"/>
  <c r="R2743" i="1" a="1"/>
  <c r="R2743" i="1" s="1"/>
  <c r="Q2719" i="1" a="1"/>
  <c r="Q2719" i="1" s="1"/>
  <c r="R2719" i="1" a="1"/>
  <c r="R2719" i="1" s="1"/>
  <c r="Q2695" i="1" a="1"/>
  <c r="Q2695" i="1" s="1"/>
  <c r="R2695" i="1" a="1"/>
  <c r="R2695" i="1" s="1"/>
  <c r="Q2671" i="1" a="1"/>
  <c r="Q2671" i="1" s="1"/>
  <c r="R2671" i="1" a="1"/>
  <c r="R2671" i="1" s="1"/>
  <c r="Q2511" i="1" a="1"/>
  <c r="Q2511" i="1" s="1"/>
  <c r="R2511" i="1" a="1"/>
  <c r="R2511" i="1" s="1"/>
  <c r="Q2487" i="1" a="1"/>
  <c r="Q2487" i="1" s="1"/>
  <c r="R2487" i="1" a="1"/>
  <c r="R2487" i="1" s="1"/>
  <c r="Q2463" i="1" a="1"/>
  <c r="Q2463" i="1" s="1"/>
  <c r="R2463" i="1" a="1"/>
  <c r="R2463" i="1" s="1"/>
  <c r="Q2439" i="1" a="1"/>
  <c r="Q2439" i="1" s="1"/>
  <c r="R2439" i="1" a="1"/>
  <c r="R2439" i="1" s="1"/>
  <c r="Q2415" i="1" a="1"/>
  <c r="Q2415" i="1" s="1"/>
  <c r="R2415" i="1" a="1"/>
  <c r="R2415" i="1" s="1"/>
  <c r="Q2399" i="1" a="1"/>
  <c r="Q2399" i="1" s="1"/>
  <c r="R2399" i="1" a="1"/>
  <c r="R2399" i="1" s="1"/>
  <c r="Q2375" i="1" a="1"/>
  <c r="Q2375" i="1" s="1"/>
  <c r="R2375" i="1" a="1"/>
  <c r="R2375" i="1" s="1"/>
  <c r="Q2367" i="1" a="1"/>
  <c r="Q2367" i="1" s="1"/>
  <c r="R2367" i="1" a="1"/>
  <c r="R2367" i="1" s="1"/>
  <c r="Q2343" i="1" a="1"/>
  <c r="Q2343" i="1" s="1"/>
  <c r="R2343" i="1" a="1"/>
  <c r="R2343" i="1" s="1"/>
  <c r="Q2319" i="1" a="1"/>
  <c r="Q2319" i="1" s="1"/>
  <c r="R2319" i="1" a="1"/>
  <c r="R2319" i="1" s="1"/>
  <c r="Q2127" i="1" a="1"/>
  <c r="Q2127" i="1" s="1"/>
  <c r="R2127" i="1" a="1"/>
  <c r="R2127" i="1" s="1"/>
  <c r="Q2103" i="1" a="1"/>
  <c r="Q2103" i="1" s="1"/>
  <c r="R2103" i="1" a="1"/>
  <c r="R2103" i="1" s="1"/>
  <c r="Q2079" i="1" a="1"/>
  <c r="Q2079" i="1" s="1"/>
  <c r="R2079" i="1" a="1"/>
  <c r="R2079" i="1" s="1"/>
  <c r="Q2055" i="1" a="1"/>
  <c r="Q2055" i="1" s="1"/>
  <c r="R2055" i="1" a="1"/>
  <c r="R2055" i="1" s="1"/>
  <c r="Q2039" i="1" a="1"/>
  <c r="Q2039" i="1" s="1"/>
  <c r="R2039" i="1" a="1"/>
  <c r="R2039" i="1" s="1"/>
  <c r="Q2015" i="1" a="1"/>
  <c r="Q2015" i="1" s="1"/>
  <c r="R2015" i="1" a="1"/>
  <c r="R2015" i="1" s="1"/>
  <c r="Q1991" i="1" a="1"/>
  <c r="Q1991" i="1" s="1"/>
  <c r="R1991" i="1" a="1"/>
  <c r="R1991" i="1" s="1"/>
  <c r="Q1967" i="1" a="1"/>
  <c r="Q1967" i="1" s="1"/>
  <c r="R1967" i="1" a="1"/>
  <c r="R1967" i="1" s="1"/>
  <c r="Q1943" i="1" a="1"/>
  <c r="Q1943" i="1" s="1"/>
  <c r="R1943" i="1" a="1"/>
  <c r="R1943" i="1" s="1"/>
  <c r="Q1903" i="1" a="1"/>
  <c r="Q1903" i="1" s="1"/>
  <c r="R1903" i="1" a="1"/>
  <c r="R1903" i="1" s="1"/>
  <c r="Q1815" i="1" a="1"/>
  <c r="Q1815" i="1" s="1"/>
  <c r="R1815" i="1" a="1"/>
  <c r="R1815" i="1" s="1"/>
  <c r="Q1783" i="1" a="1"/>
  <c r="Q1783" i="1" s="1"/>
  <c r="R1783" i="1" a="1"/>
  <c r="R1783" i="1" s="1"/>
  <c r="Q1519" i="1" a="1"/>
  <c r="Q1519" i="1" s="1"/>
  <c r="R1519" i="1" a="1"/>
  <c r="R1519" i="1" s="1"/>
  <c r="Q1503" i="1" a="1"/>
  <c r="Q1503" i="1" s="1"/>
  <c r="R1503" i="1" a="1"/>
  <c r="R1503" i="1" s="1"/>
  <c r="Q1479" i="1" a="1"/>
  <c r="Q1479" i="1" s="1"/>
  <c r="R1479" i="1" a="1"/>
  <c r="R1479" i="1" s="1"/>
  <c r="Q1455" i="1" a="1"/>
  <c r="Q1455" i="1" s="1"/>
  <c r="R1455" i="1" a="1"/>
  <c r="R1455" i="1" s="1"/>
  <c r="Q1439" i="1" a="1"/>
  <c r="Q1439" i="1" s="1"/>
  <c r="R1439" i="1" a="1"/>
  <c r="R1439" i="1" s="1"/>
  <c r="Q1327" i="1" a="1"/>
  <c r="Q1327" i="1" s="1"/>
  <c r="R1327" i="1" a="1"/>
  <c r="R1327" i="1" s="1"/>
  <c r="Q1311" i="1" a="1"/>
  <c r="Q1311" i="1" s="1"/>
  <c r="R1311" i="1" a="1"/>
  <c r="R1311" i="1" s="1"/>
  <c r="Q1287" i="1" a="1"/>
  <c r="Q1287" i="1" s="1"/>
  <c r="R1287" i="1" a="1"/>
  <c r="R1287" i="1" s="1"/>
  <c r="Q1271" i="1" a="1"/>
  <c r="Q1271" i="1" s="1"/>
  <c r="R1271" i="1" a="1"/>
  <c r="R1271" i="1" s="1"/>
  <c r="Q655" i="1" a="1"/>
  <c r="Q655" i="1" s="1"/>
  <c r="R655" i="1" a="1"/>
  <c r="R655" i="1" s="1"/>
  <c r="Q463" i="1" a="1"/>
  <c r="Q463" i="1" s="1"/>
  <c r="R463" i="1" a="1"/>
  <c r="R463" i="1" s="1"/>
  <c r="Q63" i="1" a="1"/>
  <c r="Q63" i="1" s="1"/>
  <c r="R63" i="1" a="1"/>
  <c r="R63" i="1" s="1"/>
  <c r="Q2582" i="1" a="1"/>
  <c r="Q2582" i="1" s="1"/>
  <c r="R2582" i="1" a="1"/>
  <c r="R2582" i="1" s="1"/>
  <c r="Q345" i="1" a="1"/>
  <c r="Q345" i="1" s="1"/>
  <c r="R345" i="1" a="1"/>
  <c r="R345" i="1" s="1"/>
  <c r="Q321" i="1" a="1"/>
  <c r="Q321" i="1" s="1"/>
  <c r="R321" i="1" a="1"/>
  <c r="R321" i="1" s="1"/>
  <c r="Q89" i="1" a="1"/>
  <c r="Q89" i="1" s="1"/>
  <c r="R89" i="1" a="1"/>
  <c r="R89" i="1" s="1"/>
  <c r="Q65" i="1" a="1"/>
  <c r="Q65" i="1" s="1"/>
  <c r="R65" i="1" a="1"/>
  <c r="R65" i="1" s="1"/>
  <c r="Q41" i="1" a="1"/>
  <c r="Q41" i="1" s="1"/>
  <c r="R41" i="1" a="1"/>
  <c r="R41" i="1" s="1"/>
  <c r="Q664" i="1" a="1"/>
  <c r="Q664" i="1" s="1"/>
  <c r="R664" i="1" a="1"/>
  <c r="R664" i="1" s="1"/>
  <c r="Q536" i="1" a="1"/>
  <c r="Q536" i="1" s="1"/>
  <c r="R536" i="1" a="1"/>
  <c r="R536" i="1" s="1"/>
  <c r="Q368" i="1" a="1"/>
  <c r="Q368" i="1" s="1"/>
  <c r="R368" i="1" a="1"/>
  <c r="R368" i="1" s="1"/>
  <c r="Q296" i="1" a="1"/>
  <c r="Q296" i="1" s="1"/>
  <c r="R296" i="1" a="1"/>
  <c r="R296" i="1" s="1"/>
  <c r="Q272" i="1" a="1"/>
  <c r="Q272" i="1" s="1"/>
  <c r="R272" i="1" a="1"/>
  <c r="R272" i="1" s="1"/>
  <c r="Q248" i="1" a="1"/>
  <c r="Q248" i="1" s="1"/>
  <c r="R248" i="1" a="1"/>
  <c r="R248" i="1" s="1"/>
  <c r="Q208" i="1" a="1"/>
  <c r="Q208" i="1" s="1"/>
  <c r="R208" i="1" a="1"/>
  <c r="R208" i="1" s="1"/>
  <c r="Q192" i="1" a="1"/>
  <c r="Q192" i="1" s="1"/>
  <c r="R192" i="1" a="1"/>
  <c r="R192" i="1" s="1"/>
  <c r="Q168" i="1" a="1"/>
  <c r="Q168" i="1" s="1"/>
  <c r="R168" i="1" a="1"/>
  <c r="R168" i="1" s="1"/>
  <c r="Q160" i="1" a="1"/>
  <c r="Q160" i="1" s="1"/>
  <c r="R160" i="1" a="1"/>
  <c r="R160" i="1" s="1"/>
  <c r="Q136" i="1" a="1"/>
  <c r="Q136" i="1" s="1"/>
  <c r="R136" i="1" a="1"/>
  <c r="R136" i="1" s="1"/>
  <c r="Q128" i="1" a="1"/>
  <c r="Q128" i="1" s="1"/>
  <c r="R128" i="1" a="1"/>
  <c r="R128" i="1" s="1"/>
  <c r="Q104" i="1" a="1"/>
  <c r="Q104" i="1" s="1"/>
  <c r="R104" i="1" a="1"/>
  <c r="R104" i="1" s="1"/>
  <c r="Q16" i="1" a="1"/>
  <c r="Q16" i="1" s="1"/>
  <c r="R16" i="1" a="1"/>
  <c r="R16" i="1" s="1"/>
  <c r="Q1853" i="1" a="1"/>
  <c r="Q1853" i="1" s="1"/>
  <c r="R1853" i="1" a="1"/>
  <c r="R1853" i="1" s="1"/>
  <c r="Q1493" i="1" a="1"/>
  <c r="Q1493" i="1" s="1"/>
  <c r="R1493" i="1" a="1"/>
  <c r="R1493" i="1" s="1"/>
  <c r="Q1093" i="1" a="1"/>
  <c r="Q1093" i="1" s="1"/>
  <c r="R1093" i="1" a="1"/>
  <c r="R1093" i="1" s="1"/>
  <c r="Q157" i="1" a="1"/>
  <c r="Q157" i="1" s="1"/>
  <c r="R157" i="1" a="1"/>
  <c r="R157" i="1" s="1"/>
  <c r="Q53" i="1" a="1"/>
  <c r="Q53" i="1" s="1"/>
  <c r="R53" i="1" a="1"/>
  <c r="R53" i="1" s="1"/>
  <c r="Q599" i="1" a="1"/>
  <c r="Q599" i="1" s="1"/>
  <c r="R599" i="1" a="1"/>
  <c r="R599" i="1" s="1"/>
  <c r="Q199" i="1" a="1"/>
  <c r="Q199" i="1" s="1"/>
  <c r="R199" i="1" a="1"/>
  <c r="R199" i="1" s="1"/>
  <c r="Q111" i="1" a="1"/>
  <c r="Q111" i="1" s="1"/>
  <c r="R111" i="1" a="1"/>
  <c r="R111" i="1" s="1"/>
  <c r="Q87" i="1" a="1"/>
  <c r="Q87" i="1" s="1"/>
  <c r="R87" i="1" a="1"/>
  <c r="R87" i="1" s="1"/>
  <c r="Q383" i="1" a="1"/>
  <c r="Q383" i="1" s="1"/>
  <c r="R383" i="1" a="1"/>
  <c r="R383" i="1" s="1"/>
  <c r="Q47" i="1" a="1"/>
  <c r="Q47" i="1" s="1"/>
  <c r="R47" i="1" a="1"/>
  <c r="R47" i="1" s="1"/>
  <c r="Q1889" i="1" a="1"/>
  <c r="Q1889" i="1" s="1"/>
  <c r="R1889" i="1" a="1"/>
  <c r="R1889" i="1" s="1"/>
  <c r="Q1865" i="1" a="1"/>
  <c r="Q1865" i="1" s="1"/>
  <c r="R1865" i="1" a="1"/>
  <c r="R1865" i="1" s="1"/>
  <c r="Q1841" i="1" a="1"/>
  <c r="Q1841" i="1" s="1"/>
  <c r="R1841" i="1" a="1"/>
  <c r="R1841" i="1" s="1"/>
  <c r="Q1625" i="1" a="1"/>
  <c r="Q1625" i="1" s="1"/>
  <c r="R1625" i="1" a="1"/>
  <c r="R1625" i="1" s="1"/>
  <c r="Q1601" i="1" a="1"/>
  <c r="Q1601" i="1" s="1"/>
  <c r="R1601" i="1" a="1"/>
  <c r="R1601" i="1" s="1"/>
  <c r="Q1577" i="1" a="1"/>
  <c r="Q1577" i="1" s="1"/>
  <c r="R1577" i="1" a="1"/>
  <c r="R1577" i="1" s="1"/>
  <c r="Q1553" i="1" a="1"/>
  <c r="Q1553" i="1" s="1"/>
  <c r="R1553" i="1" a="1"/>
  <c r="R1553" i="1" s="1"/>
  <c r="Q1529" i="1" a="1"/>
  <c r="Q1529" i="1" s="1"/>
  <c r="R1529" i="1" a="1"/>
  <c r="R1529" i="1" s="1"/>
  <c r="Q1353" i="1" a="1"/>
  <c r="Q1353" i="1" s="1"/>
  <c r="R1353" i="1" a="1"/>
  <c r="R1353" i="1" s="1"/>
  <c r="Q1337" i="1" a="1"/>
  <c r="Q1337" i="1" s="1"/>
  <c r="R1337" i="1" a="1"/>
  <c r="R1337" i="1" s="1"/>
  <c r="Q1241" i="1" a="1"/>
  <c r="Q1241" i="1" s="1"/>
  <c r="R1241" i="1" a="1"/>
  <c r="R1241" i="1" s="1"/>
  <c r="Q1209" i="1" a="1"/>
  <c r="Q1209" i="1" s="1"/>
  <c r="R1209" i="1" a="1"/>
  <c r="R1209" i="1" s="1"/>
  <c r="Q1185" i="1" a="1"/>
  <c r="Q1185" i="1" s="1"/>
  <c r="R1185" i="1" a="1"/>
  <c r="R1185" i="1" s="1"/>
  <c r="Q1161" i="1" a="1"/>
  <c r="Q1161" i="1" s="1"/>
  <c r="R1161" i="1" a="1"/>
  <c r="R1161" i="1" s="1"/>
  <c r="Q1145" i="1" a="1"/>
  <c r="Q1145" i="1" s="1"/>
  <c r="R1145" i="1" a="1"/>
  <c r="R1145" i="1" s="1"/>
  <c r="Q1121" i="1" a="1"/>
  <c r="Q1121" i="1" s="1"/>
  <c r="R1121" i="1" a="1"/>
  <c r="R1121" i="1" s="1"/>
  <c r="Q1097" i="1" a="1"/>
  <c r="Q1097" i="1" s="1"/>
  <c r="R1097" i="1" a="1"/>
  <c r="R1097" i="1" s="1"/>
  <c r="Q1073" i="1" a="1"/>
  <c r="Q1073" i="1" s="1"/>
  <c r="R1073" i="1" a="1"/>
  <c r="R1073" i="1" s="1"/>
  <c r="Q1049" i="1" a="1"/>
  <c r="Q1049" i="1" s="1"/>
  <c r="R1049" i="1" a="1"/>
  <c r="R1049" i="1" s="1"/>
  <c r="Q1009" i="1" a="1"/>
  <c r="Q1009" i="1" s="1"/>
  <c r="R1009" i="1" a="1"/>
  <c r="R1009" i="1" s="1"/>
  <c r="Q993" i="1" a="1"/>
  <c r="Q993" i="1" s="1"/>
  <c r="R993" i="1" a="1"/>
  <c r="R993" i="1" s="1"/>
  <c r="Q969" i="1" a="1"/>
  <c r="Q969" i="1" s="1"/>
  <c r="R969" i="1" a="1"/>
  <c r="R969" i="1" s="1"/>
  <c r="Q921" i="1" a="1"/>
  <c r="Q921" i="1" s="1"/>
  <c r="R921" i="1" a="1"/>
  <c r="R921" i="1" s="1"/>
  <c r="Q897" i="1" a="1"/>
  <c r="Q897" i="1" s="1"/>
  <c r="R897" i="1" a="1"/>
  <c r="R897" i="1" s="1"/>
  <c r="Q873" i="1" a="1"/>
  <c r="Q873" i="1" s="1"/>
  <c r="R873" i="1" a="1"/>
  <c r="R873" i="1" s="1"/>
  <c r="Q849" i="1" a="1"/>
  <c r="Q849" i="1" s="1"/>
  <c r="R849" i="1" a="1"/>
  <c r="R849" i="1" s="1"/>
  <c r="Q833" i="1" a="1"/>
  <c r="Q833" i="1" s="1"/>
  <c r="R833" i="1" a="1"/>
  <c r="R833" i="1" s="1"/>
  <c r="Q809" i="1" a="1"/>
  <c r="Q809" i="1" s="1"/>
  <c r="R809" i="1" a="1"/>
  <c r="R809" i="1" s="1"/>
  <c r="Q793" i="1" a="1"/>
  <c r="Q793" i="1" s="1"/>
  <c r="R793" i="1" a="1"/>
  <c r="R793" i="1" s="1"/>
  <c r="Q769" i="1" a="1"/>
  <c r="Q769" i="1" s="1"/>
  <c r="R769" i="1" a="1"/>
  <c r="R769" i="1" s="1"/>
  <c r="Q745" i="1" a="1"/>
  <c r="Q745" i="1" s="1"/>
  <c r="R745" i="1" a="1"/>
  <c r="R745" i="1" s="1"/>
  <c r="Q729" i="1" a="1"/>
  <c r="Q729" i="1" s="1"/>
  <c r="R729" i="1" a="1"/>
  <c r="R729" i="1" s="1"/>
  <c r="Q665" i="1" a="1"/>
  <c r="Q665" i="1" s="1"/>
  <c r="R665" i="1" a="1"/>
  <c r="R665" i="1" s="1"/>
  <c r="Q641" i="1" a="1"/>
  <c r="Q641" i="1" s="1"/>
  <c r="R641" i="1" a="1"/>
  <c r="R641" i="1" s="1"/>
  <c r="Q617" i="1" a="1"/>
  <c r="Q617" i="1" s="1"/>
  <c r="R617" i="1" a="1"/>
  <c r="R617" i="1" s="1"/>
  <c r="Q537" i="1" a="1"/>
  <c r="Q537" i="1" s="1"/>
  <c r="R537" i="1" a="1"/>
  <c r="R537" i="1" s="1"/>
  <c r="Q505" i="1" a="1"/>
  <c r="Q505" i="1" s="1"/>
  <c r="R505" i="1" a="1"/>
  <c r="R505" i="1" s="1"/>
  <c r="Q369" i="1" a="1"/>
  <c r="Q369" i="1" s="1"/>
  <c r="R369" i="1" a="1"/>
  <c r="R369" i="1" s="1"/>
  <c r="Q249" i="1" a="1"/>
  <c r="Q249" i="1" s="1"/>
  <c r="R249" i="1" a="1"/>
  <c r="R249" i="1" s="1"/>
  <c r="Q161" i="1" a="1"/>
  <c r="Q161" i="1" s="1"/>
  <c r="R161" i="1" a="1"/>
  <c r="R161" i="1" s="1"/>
  <c r="Q137" i="1" a="1"/>
  <c r="Q137" i="1" s="1"/>
  <c r="R137" i="1" a="1"/>
  <c r="R137" i="1" s="1"/>
  <c r="Q129" i="1" a="1"/>
  <c r="Q129" i="1" s="1"/>
  <c r="R129" i="1" a="1"/>
  <c r="R129" i="1" s="1"/>
  <c r="Q105" i="1" a="1"/>
  <c r="Q105" i="1" s="1"/>
  <c r="R105" i="1" a="1"/>
  <c r="R105" i="1" s="1"/>
  <c r="Q2768" i="1" a="1"/>
  <c r="Q2768" i="1" s="1"/>
  <c r="R2768" i="1" a="1"/>
  <c r="R2768" i="1" s="1"/>
  <c r="Q2752" i="1" a="1"/>
  <c r="Q2752" i="1" s="1"/>
  <c r="R2752" i="1" a="1"/>
  <c r="R2752" i="1" s="1"/>
  <c r="Q2728" i="1" a="1"/>
  <c r="Q2728" i="1" s="1"/>
  <c r="R2728" i="1" a="1"/>
  <c r="R2728" i="1" s="1"/>
  <c r="Q2704" i="1" a="1"/>
  <c r="Q2704" i="1" s="1"/>
  <c r="R2704" i="1" a="1"/>
  <c r="R2704" i="1" s="1"/>
  <c r="Q2680" i="1" a="1"/>
  <c r="Q2680" i="1" s="1"/>
  <c r="R2680" i="1" a="1"/>
  <c r="R2680" i="1" s="1"/>
  <c r="Q2656" i="1" a="1"/>
  <c r="Q2656" i="1" s="1"/>
  <c r="R2656" i="1" a="1"/>
  <c r="R2656" i="1" s="1"/>
  <c r="Q2384" i="1" a="1"/>
  <c r="Q2384" i="1" s="1"/>
  <c r="R2384" i="1" a="1"/>
  <c r="R2384" i="1" s="1"/>
  <c r="Q2352" i="1" a="1"/>
  <c r="Q2352" i="1" s="1"/>
  <c r="R2352" i="1" a="1"/>
  <c r="R2352" i="1" s="1"/>
  <c r="Q2328" i="1" a="1"/>
  <c r="Q2328" i="1" s="1"/>
  <c r="R2328" i="1" a="1"/>
  <c r="R2328" i="1" s="1"/>
  <c r="Q2304" i="1" a="1"/>
  <c r="Q2304" i="1" s="1"/>
  <c r="R2304" i="1" a="1"/>
  <c r="R2304" i="1" s="1"/>
  <c r="Q2000" i="1" a="1"/>
  <c r="Q2000" i="1" s="1"/>
  <c r="R2000" i="1" a="1"/>
  <c r="R2000" i="1" s="1"/>
  <c r="Q1976" i="1" a="1"/>
  <c r="Q1976" i="1" s="1"/>
  <c r="R1976" i="1" a="1"/>
  <c r="R1976" i="1" s="1"/>
  <c r="Q1952" i="1" a="1"/>
  <c r="Q1952" i="1" s="1"/>
  <c r="R1952" i="1" a="1"/>
  <c r="R1952" i="1" s="1"/>
  <c r="Q1928" i="1" a="1"/>
  <c r="Q1928" i="1" s="1"/>
  <c r="R1928" i="1" a="1"/>
  <c r="R1928" i="1" s="1"/>
  <c r="Q1912" i="1" a="1"/>
  <c r="Q1912" i="1" s="1"/>
  <c r="R1912" i="1" a="1"/>
  <c r="R1912" i="1" s="1"/>
  <c r="Q1824" i="1" a="1"/>
  <c r="Q1824" i="1" s="1"/>
  <c r="R1824" i="1" a="1"/>
  <c r="R1824" i="1" s="1"/>
  <c r="Q1800" i="1" a="1"/>
  <c r="Q1800" i="1" s="1"/>
  <c r="R1800" i="1" a="1"/>
  <c r="R1800" i="1" s="1"/>
  <c r="Q1792" i="1" a="1"/>
  <c r="Q1792" i="1" s="1"/>
  <c r="R1792" i="1" a="1"/>
  <c r="R1792" i="1" s="1"/>
  <c r="Q1768" i="1" a="1"/>
  <c r="Q1768" i="1" s="1"/>
  <c r="R1768" i="1" a="1"/>
  <c r="R1768" i="1" s="1"/>
  <c r="Q1752" i="1" a="1"/>
  <c r="Q1752" i="1" s="1"/>
  <c r="R1752" i="1" a="1"/>
  <c r="R1752" i="1" s="1"/>
  <c r="Q1728" i="1" a="1"/>
  <c r="Q1728" i="1" s="1"/>
  <c r="R1728" i="1" a="1"/>
  <c r="R1728" i="1" s="1"/>
  <c r="Q1704" i="1" a="1"/>
  <c r="Q1704" i="1" s="1"/>
  <c r="R1704" i="1" a="1"/>
  <c r="R1704" i="1" s="1"/>
  <c r="Q1680" i="1" a="1"/>
  <c r="Q1680" i="1" s="1"/>
  <c r="R1680" i="1" a="1"/>
  <c r="R1680" i="1" s="1"/>
  <c r="Q1656" i="1" a="1"/>
  <c r="Q1656" i="1" s="1"/>
  <c r="R1656" i="1" a="1"/>
  <c r="R1656" i="1" s="1"/>
  <c r="Q1488" i="1" a="1"/>
  <c r="Q1488" i="1" s="1"/>
  <c r="R1488" i="1" a="1"/>
  <c r="R1488" i="1" s="1"/>
  <c r="Q1464" i="1" a="1"/>
  <c r="Q1464" i="1" s="1"/>
  <c r="R1464" i="1" a="1"/>
  <c r="R1464" i="1" s="1"/>
  <c r="Q1424" i="1" a="1"/>
  <c r="Q1424" i="1" s="1"/>
  <c r="R1424" i="1" a="1"/>
  <c r="R1424" i="1" s="1"/>
  <c r="Q1400" i="1" a="1"/>
  <c r="Q1400" i="1" s="1"/>
  <c r="R1400" i="1" a="1"/>
  <c r="R1400" i="1" s="1"/>
  <c r="Q1376" i="1" a="1"/>
  <c r="Q1376" i="1" s="1"/>
  <c r="R1376" i="1" a="1"/>
  <c r="R1376" i="1" s="1"/>
  <c r="Q1296" i="1" a="1"/>
  <c r="Q1296" i="1" s="1"/>
  <c r="R1296" i="1" a="1"/>
  <c r="R1296" i="1" s="1"/>
  <c r="Q1280" i="1" a="1"/>
  <c r="Q1280" i="1" s="1"/>
  <c r="R1280" i="1" a="1"/>
  <c r="R1280" i="1" s="1"/>
  <c r="Q1256" i="1" a="1"/>
  <c r="Q1256" i="1" s="1"/>
  <c r="R1256" i="1" a="1"/>
  <c r="R1256" i="1" s="1"/>
  <c r="Q1240" i="1" a="1"/>
  <c r="Q1240" i="1" s="1"/>
  <c r="R1240" i="1" a="1"/>
  <c r="R1240" i="1" s="1"/>
  <c r="Q1120" i="1" a="1"/>
  <c r="Q1120" i="1" s="1"/>
  <c r="R1120" i="1" a="1"/>
  <c r="R1120" i="1" s="1"/>
  <c r="Q1096" i="1" a="1"/>
  <c r="Q1096" i="1" s="1"/>
  <c r="R1096" i="1" a="1"/>
  <c r="R1096" i="1" s="1"/>
  <c r="Q1072" i="1" a="1"/>
  <c r="Q1072" i="1" s="1"/>
  <c r="R1072" i="1" a="1"/>
  <c r="R1072" i="1" s="1"/>
  <c r="Q1048" i="1" a="1"/>
  <c r="Q1048" i="1" s="1"/>
  <c r="R1048" i="1" a="1"/>
  <c r="R1048" i="1" s="1"/>
  <c r="Q944" i="1" a="1"/>
  <c r="Q944" i="1" s="1"/>
  <c r="R944" i="1" a="1"/>
  <c r="R944" i="1" s="1"/>
  <c r="Q920" i="1" a="1"/>
  <c r="Q920" i="1" s="1"/>
  <c r="R920" i="1" a="1"/>
  <c r="R920" i="1" s="1"/>
  <c r="Q896" i="1" a="1"/>
  <c r="Q896" i="1" s="1"/>
  <c r="R896" i="1" a="1"/>
  <c r="R896" i="1" s="1"/>
  <c r="Q872" i="1" a="1"/>
  <c r="Q872" i="1" s="1"/>
  <c r="R872" i="1" a="1"/>
  <c r="R872" i="1" s="1"/>
  <c r="Q848" i="1" a="1"/>
  <c r="Q848" i="1" s="1"/>
  <c r="R848" i="1" a="1"/>
  <c r="R848" i="1" s="1"/>
  <c r="Q832" i="1" a="1"/>
  <c r="Q832" i="1" s="1"/>
  <c r="R832" i="1" a="1"/>
  <c r="R832" i="1" s="1"/>
  <c r="Q696" i="1" a="1"/>
  <c r="Q696" i="1" s="1"/>
  <c r="R696" i="1" a="1"/>
  <c r="R696" i="1" s="1"/>
  <c r="Q608" i="1" a="1"/>
  <c r="Q608" i="1" s="1"/>
  <c r="R608" i="1" a="1"/>
  <c r="R608" i="1" s="1"/>
  <c r="Q584" i="1" a="1"/>
  <c r="Q584" i="1" s="1"/>
  <c r="R584" i="1" a="1"/>
  <c r="R584" i="1" s="1"/>
  <c r="Q560" i="1" a="1"/>
  <c r="Q560" i="1" s="1"/>
  <c r="R560" i="1" a="1"/>
  <c r="R560" i="1" s="1"/>
  <c r="Q472" i="1" a="1"/>
  <c r="Q472" i="1" s="1"/>
  <c r="R472" i="1" a="1"/>
  <c r="R472" i="1" s="1"/>
  <c r="Q448" i="1" a="1"/>
  <c r="Q448" i="1" s="1"/>
  <c r="R448" i="1" a="1"/>
  <c r="R448" i="1" s="1"/>
  <c r="Q424" i="1" a="1"/>
  <c r="Q424" i="1" s="1"/>
  <c r="R424" i="1" a="1"/>
  <c r="R424" i="1" s="1"/>
  <c r="Q400" i="1" a="1"/>
  <c r="Q400" i="1" s="1"/>
  <c r="R400" i="1" a="1"/>
  <c r="R400" i="1" s="1"/>
  <c r="Q1829" i="1" a="1"/>
  <c r="Q1829" i="1" s="1"/>
  <c r="R1829" i="1" a="1"/>
  <c r="R1829" i="1" s="1"/>
  <c r="Q1749" i="1" a="1"/>
  <c r="Q1749" i="1" s="1"/>
  <c r="R1749" i="1" a="1"/>
  <c r="R1749" i="1" s="1"/>
  <c r="Q1469" i="1" a="1"/>
  <c r="Q1469" i="1" s="1"/>
  <c r="R1469" i="1" a="1"/>
  <c r="R1469" i="1" s="1"/>
  <c r="Q1069" i="1" a="1"/>
  <c r="Q1069" i="1" s="1"/>
  <c r="R1069" i="1" a="1"/>
  <c r="R1069" i="1" s="1"/>
  <c r="Q949" i="1" a="1"/>
  <c r="Q949" i="1" s="1"/>
  <c r="R949" i="1" a="1"/>
  <c r="R949" i="1" s="1"/>
  <c r="Q565" i="1" a="1"/>
  <c r="Q565" i="1" s="1"/>
  <c r="R565" i="1" a="1"/>
  <c r="R565" i="1" s="1"/>
  <c r="Q365" i="1" a="1"/>
  <c r="Q365" i="1" s="1"/>
  <c r="R365" i="1" a="1"/>
  <c r="R365" i="1" s="1"/>
  <c r="Q213" i="1" a="1"/>
  <c r="Q213" i="1" s="1"/>
  <c r="R213" i="1" a="1"/>
  <c r="R213" i="1" s="1"/>
  <c r="Q133" i="1" a="1"/>
  <c r="Q133" i="1" s="1"/>
  <c r="R133" i="1" a="1"/>
  <c r="R133" i="1" s="1"/>
  <c r="Q2639" i="1" a="1"/>
  <c r="Q2639" i="1" s="1"/>
  <c r="R2639" i="1" a="1"/>
  <c r="R2639" i="1" s="1"/>
  <c r="Q2615" i="1" a="1"/>
  <c r="Q2615" i="1" s="1"/>
  <c r="R2615" i="1" a="1"/>
  <c r="R2615" i="1" s="1"/>
  <c r="Q2591" i="1" a="1"/>
  <c r="Q2591" i="1" s="1"/>
  <c r="R2591" i="1" a="1"/>
  <c r="R2591" i="1" s="1"/>
  <c r="Q2567" i="1" a="1"/>
  <c r="Q2567" i="1" s="1"/>
  <c r="R2567" i="1" a="1"/>
  <c r="R2567" i="1" s="1"/>
  <c r="Q2551" i="1" a="1"/>
  <c r="Q2551" i="1" s="1"/>
  <c r="R2551" i="1" a="1"/>
  <c r="R2551" i="1" s="1"/>
  <c r="Q2527" i="1" a="1"/>
  <c r="Q2527" i="1" s="1"/>
  <c r="R2527" i="1" a="1"/>
  <c r="R2527" i="1" s="1"/>
  <c r="Q2287" i="1" a="1"/>
  <c r="Q2287" i="1" s="1"/>
  <c r="R2287" i="1" a="1"/>
  <c r="R2287" i="1" s="1"/>
  <c r="Q2263" i="1" a="1"/>
  <c r="Q2263" i="1" s="1"/>
  <c r="R2263" i="1" a="1"/>
  <c r="R2263" i="1" s="1"/>
  <c r="Q2239" i="1" a="1"/>
  <c r="Q2239" i="1" s="1"/>
  <c r="R2239" i="1" a="1"/>
  <c r="R2239" i="1" s="1"/>
  <c r="Q2215" i="1" a="1"/>
  <c r="Q2215" i="1" s="1"/>
  <c r="R2215" i="1" a="1"/>
  <c r="R2215" i="1" s="1"/>
  <c r="Q2191" i="1" a="1"/>
  <c r="Q2191" i="1" s="1"/>
  <c r="R2191" i="1" a="1"/>
  <c r="R2191" i="1" s="1"/>
  <c r="Q2167" i="1" a="1"/>
  <c r="Q2167" i="1" s="1"/>
  <c r="R2167" i="1" a="1"/>
  <c r="R2167" i="1" s="1"/>
  <c r="Q2143" i="1" a="1"/>
  <c r="Q2143" i="1" s="1"/>
  <c r="R2143" i="1" a="1"/>
  <c r="R2143" i="1" s="1"/>
  <c r="Q1871" i="1" a="1"/>
  <c r="Q1871" i="1" s="1"/>
  <c r="R1871" i="1" a="1"/>
  <c r="R1871" i="1" s="1"/>
  <c r="Q1847" i="1" a="1"/>
  <c r="Q1847" i="1" s="1"/>
  <c r="R1847" i="1" a="1"/>
  <c r="R1847" i="1" s="1"/>
  <c r="Q1759" i="1" a="1"/>
  <c r="Q1759" i="1" s="1"/>
  <c r="R1759" i="1" a="1"/>
  <c r="R1759" i="1" s="1"/>
  <c r="Q1735" i="1" a="1"/>
  <c r="Q1735" i="1" s="1"/>
  <c r="R1735" i="1" a="1"/>
  <c r="R1735" i="1" s="1"/>
  <c r="Q1711" i="1" a="1"/>
  <c r="Q1711" i="1" s="1"/>
  <c r="R1711" i="1" a="1"/>
  <c r="R1711" i="1" s="1"/>
  <c r="Q1687" i="1" a="1"/>
  <c r="Q1687" i="1" s="1"/>
  <c r="R1687" i="1" a="1"/>
  <c r="R1687" i="1" s="1"/>
  <c r="Q1663" i="1" a="1"/>
  <c r="Q1663" i="1" s="1"/>
  <c r="R1663" i="1" a="1"/>
  <c r="R1663" i="1" s="1"/>
  <c r="Q1639" i="1" a="1"/>
  <c r="Q1639" i="1" s="1"/>
  <c r="R1639" i="1" a="1"/>
  <c r="R1639" i="1" s="1"/>
  <c r="Q1631" i="1" a="1"/>
  <c r="Q1631" i="1" s="1"/>
  <c r="R1631" i="1" a="1"/>
  <c r="R1631" i="1" s="1"/>
  <c r="Q1607" i="1" a="1"/>
  <c r="Q1607" i="1" s="1"/>
  <c r="R1607" i="1" a="1"/>
  <c r="R1607" i="1" s="1"/>
  <c r="Q1583" i="1" a="1"/>
  <c r="Q1583" i="1" s="1"/>
  <c r="R1583" i="1" a="1"/>
  <c r="R1583" i="1" s="1"/>
  <c r="Q1559" i="1" a="1"/>
  <c r="Q1559" i="1" s="1"/>
  <c r="R1559" i="1" a="1"/>
  <c r="R1559" i="1" s="1"/>
  <c r="Q1535" i="1" a="1"/>
  <c r="Q1535" i="1" s="1"/>
  <c r="R1535" i="1" a="1"/>
  <c r="R1535" i="1" s="1"/>
  <c r="Q1407" i="1" a="1"/>
  <c r="Q1407" i="1" s="1"/>
  <c r="R1407" i="1" a="1"/>
  <c r="R1407" i="1" s="1"/>
  <c r="Q1383" i="1" a="1"/>
  <c r="Q1383" i="1" s="1"/>
  <c r="R1383" i="1" a="1"/>
  <c r="R1383" i="1" s="1"/>
  <c r="Q1359" i="1" a="1"/>
  <c r="Q1359" i="1" s="1"/>
  <c r="R1359" i="1" a="1"/>
  <c r="R1359" i="1" s="1"/>
  <c r="Q1343" i="1" a="1"/>
  <c r="Q1343" i="1" s="1"/>
  <c r="R1343" i="1" a="1"/>
  <c r="R1343" i="1" s="1"/>
  <c r="Q1247" i="1" a="1"/>
  <c r="Q1247" i="1" s="1"/>
  <c r="R1247" i="1" a="1"/>
  <c r="R1247" i="1" s="1"/>
  <c r="Q1223" i="1" a="1"/>
  <c r="Q1223" i="1" s="1"/>
  <c r="R1223" i="1" a="1"/>
  <c r="R1223" i="1" s="1"/>
  <c r="Q1215" i="1" a="1"/>
  <c r="Q1215" i="1" s="1"/>
  <c r="R1215" i="1" a="1"/>
  <c r="R1215" i="1" s="1"/>
  <c r="Q1191" i="1" a="1"/>
  <c r="Q1191" i="1" s="1"/>
  <c r="R1191" i="1" a="1"/>
  <c r="R1191" i="1" s="1"/>
  <c r="Q1167" i="1" a="1"/>
  <c r="Q1167" i="1" s="1"/>
  <c r="R1167" i="1" a="1"/>
  <c r="R1167" i="1" s="1"/>
  <c r="Q1151" i="1" a="1"/>
  <c r="Q1151" i="1" s="1"/>
  <c r="R1151" i="1" a="1"/>
  <c r="R1151" i="1" s="1"/>
  <c r="Q1103" i="1" a="1"/>
  <c r="Q1103" i="1" s="1"/>
  <c r="R1103" i="1" a="1"/>
  <c r="R1103" i="1" s="1"/>
  <c r="Q1079" i="1" a="1"/>
  <c r="Q1079" i="1" s="1"/>
  <c r="R1079" i="1" a="1"/>
  <c r="R1079" i="1" s="1"/>
  <c r="Q1055" i="1" a="1"/>
  <c r="Q1055" i="1" s="1"/>
  <c r="R1055" i="1" a="1"/>
  <c r="R1055" i="1" s="1"/>
  <c r="Q1031" i="1" a="1"/>
  <c r="Q1031" i="1" s="1"/>
  <c r="R1031" i="1" a="1"/>
  <c r="R1031" i="1" s="1"/>
  <c r="Q1015" i="1" a="1"/>
  <c r="Q1015" i="1" s="1"/>
  <c r="R1015" i="1" a="1"/>
  <c r="R1015" i="1" s="1"/>
  <c r="Q975" i="1" a="1"/>
  <c r="Q975" i="1" s="1"/>
  <c r="R975" i="1" a="1"/>
  <c r="R975" i="1" s="1"/>
  <c r="Q927" i="1" a="1"/>
  <c r="Q927" i="1" s="1"/>
  <c r="R927" i="1" a="1"/>
  <c r="R927" i="1" s="1"/>
  <c r="Q903" i="1" a="1"/>
  <c r="Q903" i="1" s="1"/>
  <c r="R903" i="1" a="1"/>
  <c r="R903" i="1" s="1"/>
  <c r="Q879" i="1" a="1"/>
  <c r="Q879" i="1" s="1"/>
  <c r="R879" i="1" a="1"/>
  <c r="R879" i="1" s="1"/>
  <c r="Q855" i="1" a="1"/>
  <c r="Q855" i="1" s="1"/>
  <c r="R855" i="1" a="1"/>
  <c r="R855" i="1" s="1"/>
  <c r="Q815" i="1" a="1"/>
  <c r="Q815" i="1" s="1"/>
  <c r="R815" i="1" a="1"/>
  <c r="R815" i="1" s="1"/>
  <c r="Q799" i="1" a="1"/>
  <c r="Q799" i="1" s="1"/>
  <c r="R799" i="1" a="1"/>
  <c r="R799" i="1" s="1"/>
  <c r="Q775" i="1" a="1"/>
  <c r="Q775" i="1" s="1"/>
  <c r="R775" i="1" a="1"/>
  <c r="R775" i="1" s="1"/>
  <c r="Q751" i="1" a="1"/>
  <c r="Q751" i="1" s="1"/>
  <c r="R751" i="1" a="1"/>
  <c r="R751" i="1" s="1"/>
  <c r="Q735" i="1" a="1"/>
  <c r="Q735" i="1" s="1"/>
  <c r="R735" i="1" a="1"/>
  <c r="R735" i="1" s="1"/>
  <c r="Q615" i="1" a="1"/>
  <c r="Q615" i="1" s="1"/>
  <c r="R615" i="1" a="1"/>
  <c r="R615" i="1" s="1"/>
  <c r="Q231" i="1" a="1"/>
  <c r="Q231" i="1" s="1"/>
  <c r="R231" i="1" a="1"/>
  <c r="R231" i="1" s="1"/>
  <c r="Q223" i="1" a="1"/>
  <c r="Q223" i="1" s="1"/>
  <c r="R223" i="1" a="1"/>
  <c r="R223" i="1" s="1"/>
  <c r="Q2840" i="1" a="1"/>
  <c r="Q2840" i="1" s="1"/>
  <c r="R2840" i="1" a="1"/>
  <c r="R2840" i="1" s="1"/>
  <c r="Q2808" i="1" a="1"/>
  <c r="Q2808" i="1" s="1"/>
  <c r="R2808" i="1" a="1"/>
  <c r="R2808" i="1" s="1"/>
  <c r="Q2520" i="1" a="1"/>
  <c r="Q2520" i="1" s="1"/>
  <c r="R2520" i="1" a="1"/>
  <c r="R2520" i="1" s="1"/>
  <c r="Q2496" i="1" a="1"/>
  <c r="Q2496" i="1" s="1"/>
  <c r="R2496" i="1" a="1"/>
  <c r="R2496" i="1" s="1"/>
  <c r="Q2472" i="1" a="1"/>
  <c r="Q2472" i="1" s="1"/>
  <c r="R2472" i="1" a="1"/>
  <c r="R2472" i="1" s="1"/>
  <c r="Q2448" i="1" a="1"/>
  <c r="Q2448" i="1" s="1"/>
  <c r="R2448" i="1" a="1"/>
  <c r="R2448" i="1" s="1"/>
  <c r="Q2424" i="1" a="1"/>
  <c r="Q2424" i="1" s="1"/>
  <c r="R2424" i="1" a="1"/>
  <c r="R2424" i="1" s="1"/>
  <c r="Q2136" i="1" a="1"/>
  <c r="Q2136" i="1" s="1"/>
  <c r="R2136" i="1" a="1"/>
  <c r="R2136" i="1" s="1"/>
  <c r="Q2112" i="1" a="1"/>
  <c r="Q2112" i="1" s="1"/>
  <c r="R2112" i="1" a="1"/>
  <c r="R2112" i="1" s="1"/>
  <c r="Q2088" i="1" a="1"/>
  <c r="Q2088" i="1" s="1"/>
  <c r="R2088" i="1" a="1"/>
  <c r="R2088" i="1" s="1"/>
  <c r="Q2064" i="1" a="1"/>
  <c r="Q2064" i="1" s="1"/>
  <c r="R2064" i="1" a="1"/>
  <c r="R2064" i="1" s="1"/>
  <c r="Q2048" i="1" a="1"/>
  <c r="Q2048" i="1" s="1"/>
  <c r="R2048" i="1" a="1"/>
  <c r="R2048" i="1" s="1"/>
  <c r="Q2024" i="1" a="1"/>
  <c r="Q2024" i="1" s="1"/>
  <c r="R2024" i="1" a="1"/>
  <c r="R2024" i="1" s="1"/>
  <c r="Q1725" i="1" a="1"/>
  <c r="Q1725" i="1" s="1"/>
  <c r="R1725" i="1" a="1"/>
  <c r="R1725" i="1" s="1"/>
  <c r="Q1613" i="1" a="1"/>
  <c r="Q1613" i="1" s="1"/>
  <c r="R1613" i="1" a="1"/>
  <c r="R1613" i="1" s="1"/>
  <c r="Q1445" i="1" a="1"/>
  <c r="Q1445" i="1" s="1"/>
  <c r="R1445" i="1" a="1"/>
  <c r="R1445" i="1" s="1"/>
  <c r="Q1317" i="1" a="1"/>
  <c r="Q1317" i="1" s="1"/>
  <c r="R1317" i="1" a="1"/>
  <c r="R1317" i="1" s="1"/>
  <c r="Q1237" i="1" a="1"/>
  <c r="Q1237" i="1" s="1"/>
  <c r="R1237" i="1" a="1"/>
  <c r="R1237" i="1" s="1"/>
  <c r="Q1197" i="1" a="1"/>
  <c r="Q1197" i="1" s="1"/>
  <c r="R1197" i="1" a="1"/>
  <c r="R1197" i="1" s="1"/>
  <c r="Q1045" i="1" a="1"/>
  <c r="Q1045" i="1" s="1"/>
  <c r="R1045" i="1" a="1"/>
  <c r="R1045" i="1" s="1"/>
  <c r="Q917" i="1" a="1"/>
  <c r="Q917" i="1" s="1"/>
  <c r="R917" i="1" a="1"/>
  <c r="R917" i="1" s="1"/>
  <c r="Q781" i="1" a="1"/>
  <c r="Q781" i="1" s="1"/>
  <c r="R781" i="1" a="1"/>
  <c r="R781" i="1" s="1"/>
  <c r="Q701" i="1" a="1"/>
  <c r="Q701" i="1" s="1"/>
  <c r="R701" i="1" a="1"/>
  <c r="R701" i="1" s="1"/>
  <c r="Q661" i="1" a="1"/>
  <c r="Q661" i="1" s="1"/>
  <c r="R661" i="1" a="1"/>
  <c r="R661" i="1" s="1"/>
  <c r="Q477" i="1" a="1"/>
  <c r="Q477" i="1" s="1"/>
  <c r="R477" i="1" a="1"/>
  <c r="R477" i="1" s="1"/>
  <c r="Q245" i="1" a="1"/>
  <c r="Q245" i="1" s="1"/>
  <c r="R245" i="1" a="1"/>
  <c r="R245" i="1" s="1"/>
  <c r="Q2871" i="1" a="1"/>
  <c r="Q2871" i="1" s="1"/>
  <c r="R2871" i="1" a="1"/>
  <c r="R2871" i="1" s="1"/>
  <c r="Q2775" i="1" a="1"/>
  <c r="Q2775" i="1" s="1"/>
  <c r="R2775" i="1" a="1"/>
  <c r="R2775" i="1" s="1"/>
  <c r="Q2735" i="1" a="1"/>
  <c r="Q2735" i="1" s="1"/>
  <c r="R2735" i="1" a="1"/>
  <c r="R2735" i="1" s="1"/>
  <c r="Q2711" i="1" a="1"/>
  <c r="Q2711" i="1" s="1"/>
  <c r="R2711" i="1" a="1"/>
  <c r="R2711" i="1" s="1"/>
  <c r="Q2687" i="1" a="1"/>
  <c r="Q2687" i="1" s="1"/>
  <c r="R2687" i="1" a="1"/>
  <c r="R2687" i="1" s="1"/>
  <c r="Q2663" i="1" a="1"/>
  <c r="Q2663" i="1" s="1"/>
  <c r="R2663" i="1" a="1"/>
  <c r="R2663" i="1" s="1"/>
  <c r="Q2391" i="1" a="1"/>
  <c r="Q2391" i="1" s="1"/>
  <c r="R2391" i="1" a="1"/>
  <c r="R2391" i="1" s="1"/>
  <c r="Q2359" i="1" a="1"/>
  <c r="Q2359" i="1" s="1"/>
  <c r="R2359" i="1" a="1"/>
  <c r="R2359" i="1" s="1"/>
  <c r="Q2335" i="1" a="1"/>
  <c r="Q2335" i="1" s="1"/>
  <c r="R2335" i="1" a="1"/>
  <c r="R2335" i="1" s="1"/>
  <c r="Q2311" i="1" a="1"/>
  <c r="Q2311" i="1" s="1"/>
  <c r="R2311" i="1" a="1"/>
  <c r="R2311" i="1" s="1"/>
  <c r="Q2007" i="1" a="1"/>
  <c r="Q2007" i="1" s="1"/>
  <c r="R2007" i="1" a="1"/>
  <c r="R2007" i="1" s="1"/>
  <c r="Q1983" i="1" a="1"/>
  <c r="Q1983" i="1" s="1"/>
  <c r="R1983" i="1" a="1"/>
  <c r="R1983" i="1" s="1"/>
  <c r="Q1959" i="1" a="1"/>
  <c r="Q1959" i="1" s="1"/>
  <c r="R1959" i="1" a="1"/>
  <c r="R1959" i="1" s="1"/>
  <c r="Q1935" i="1" a="1"/>
  <c r="Q1935" i="1" s="1"/>
  <c r="R1935" i="1" a="1"/>
  <c r="R1935" i="1" s="1"/>
  <c r="Q1919" i="1" a="1"/>
  <c r="Q1919" i="1" s="1"/>
  <c r="R1919" i="1" a="1"/>
  <c r="R1919" i="1" s="1"/>
  <c r="Q1895" i="1" a="1"/>
  <c r="Q1895" i="1" s="1"/>
  <c r="R1895" i="1" a="1"/>
  <c r="R1895" i="1" s="1"/>
  <c r="Q687" i="1" a="1"/>
  <c r="Q687" i="1" s="1"/>
  <c r="R687" i="1" a="1"/>
  <c r="R687" i="1" s="1"/>
  <c r="Q671" i="1" a="1"/>
  <c r="Q671" i="1" s="1"/>
  <c r="R671" i="1" a="1"/>
  <c r="R671" i="1" s="1"/>
  <c r="Q647" i="1" a="1"/>
  <c r="Q647" i="1" s="1"/>
  <c r="R647" i="1" a="1"/>
  <c r="R647" i="1" s="1"/>
  <c r="Q639" i="1" a="1"/>
  <c r="Q639" i="1" s="1"/>
  <c r="R639" i="1" a="1"/>
  <c r="R639" i="1" s="1"/>
  <c r="Q551" i="1" a="1"/>
  <c r="Q551" i="1" s="1"/>
  <c r="R551" i="1" a="1"/>
  <c r="R551" i="1" s="1"/>
  <c r="Q527" i="1" a="1"/>
  <c r="Q527" i="1" s="1"/>
  <c r="R527" i="1" a="1"/>
  <c r="R527" i="1" s="1"/>
  <c r="Q2662" i="1" a="1"/>
  <c r="Q2662" i="1" s="1"/>
  <c r="R2662" i="1" a="1"/>
  <c r="R2662" i="1" s="1"/>
  <c r="Q2574" i="1" a="1"/>
  <c r="Q2574" i="1" s="1"/>
  <c r="R2574" i="1" a="1"/>
  <c r="R2574" i="1" s="1"/>
  <c r="Q2805" i="1" a="1"/>
  <c r="Q2805" i="1" s="1"/>
  <c r="R2805" i="1" a="1"/>
  <c r="R2805" i="1" s="1"/>
  <c r="Q2757" i="1" a="1"/>
  <c r="Q2757" i="1" s="1"/>
  <c r="R2757" i="1" a="1"/>
  <c r="R2757" i="1" s="1"/>
  <c r="Q2165" i="1" a="1"/>
  <c r="Q2165" i="1" s="1"/>
  <c r="R2165" i="1" a="1"/>
  <c r="R2165" i="1" s="1"/>
  <c r="Q2085" i="1" a="1"/>
  <c r="Q2085" i="1" s="1"/>
  <c r="R2085" i="1" a="1"/>
  <c r="R2085" i="1" s="1"/>
  <c r="Q1901" i="1" a="1"/>
  <c r="Q1901" i="1" s="1"/>
  <c r="R1901" i="1" a="1"/>
  <c r="R1901" i="1" s="1"/>
  <c r="Q1765" i="1" a="1"/>
  <c r="Q1765" i="1" s="1"/>
  <c r="R1765" i="1" a="1"/>
  <c r="R1765" i="1" s="1"/>
  <c r="Q1741" i="1" a="1"/>
  <c r="Q1741" i="1" s="1"/>
  <c r="R1741" i="1" a="1"/>
  <c r="R1741" i="1" s="1"/>
  <c r="Q1557" i="1" a="1"/>
  <c r="Q1557" i="1" s="1"/>
  <c r="R1557" i="1" a="1"/>
  <c r="R1557" i="1" s="1"/>
  <c r="Q1277" i="1" a="1"/>
  <c r="Q1277" i="1" s="1"/>
  <c r="R1277" i="1" a="1"/>
  <c r="R1277" i="1" s="1"/>
  <c r="Q1061" i="1" a="1"/>
  <c r="Q1061" i="1" s="1"/>
  <c r="R1061" i="1" a="1"/>
  <c r="R1061" i="1" s="1"/>
  <c r="Q933" i="1" a="1"/>
  <c r="Q933" i="1" s="1"/>
  <c r="R933" i="1" a="1"/>
  <c r="R933" i="1" s="1"/>
  <c r="Q749" i="1" a="1"/>
  <c r="Q749" i="1" s="1"/>
  <c r="R749" i="1" a="1"/>
  <c r="R749" i="1" s="1"/>
  <c r="Q485" i="1" a="1"/>
  <c r="Q485" i="1" s="1"/>
  <c r="R485" i="1" a="1"/>
  <c r="R485" i="1" s="1"/>
  <c r="Q381" i="1" a="1"/>
  <c r="Q381" i="1" s="1"/>
  <c r="R381" i="1" a="1"/>
  <c r="R381" i="1" s="1"/>
  <c r="Q325" i="1" a="1"/>
  <c r="Q325" i="1" s="1"/>
  <c r="R325" i="1" a="1"/>
  <c r="R325" i="1" s="1"/>
  <c r="Q149" i="1" a="1"/>
  <c r="Q149" i="1" s="1"/>
  <c r="R149" i="1" a="1"/>
  <c r="R149" i="1" s="1"/>
  <c r="Q13" i="1" a="1"/>
  <c r="Q13" i="1" s="1"/>
  <c r="R13" i="1" a="1"/>
  <c r="R13" i="1" s="1"/>
  <c r="Q2180" i="1" a="1"/>
  <c r="Q2180" i="1" s="1"/>
  <c r="R2180" i="1" a="1"/>
  <c r="R2180" i="1" s="1"/>
  <c r="Q2124" i="1" a="1"/>
  <c r="Q2124" i="1" s="1"/>
  <c r="R2124" i="1" a="1"/>
  <c r="R2124" i="1" s="1"/>
  <c r="Q1916" i="1" a="1"/>
  <c r="Q1916" i="1" s="1"/>
  <c r="R1916" i="1" a="1"/>
  <c r="R1916" i="1" s="1"/>
  <c r="Q1756" i="1" a="1"/>
  <c r="Q1756" i="1" s="1"/>
  <c r="R1756" i="1" a="1"/>
  <c r="R1756" i="1" s="1"/>
  <c r="Q1572" i="1" a="1"/>
  <c r="Q1572" i="1" s="1"/>
  <c r="R1572" i="1" a="1"/>
  <c r="R1572" i="1" s="1"/>
  <c r="Q1516" i="1" a="1"/>
  <c r="Q1516" i="1" s="1"/>
  <c r="R1516" i="1" a="1"/>
  <c r="R1516" i="1" s="1"/>
  <c r="Q1180" i="1" a="1"/>
  <c r="Q1180" i="1" s="1"/>
  <c r="R1180" i="1" a="1"/>
  <c r="R1180" i="1" s="1"/>
  <c r="Q1132" i="1" a="1"/>
  <c r="Q1132" i="1" s="1"/>
  <c r="R1132" i="1" a="1"/>
  <c r="R1132" i="1" s="1"/>
  <c r="Q1076" i="1" a="1"/>
  <c r="Q1076" i="1" s="1"/>
  <c r="R1076" i="1" a="1"/>
  <c r="R1076" i="1" s="1"/>
  <c r="Q812" i="1" a="1"/>
  <c r="Q812" i="1" s="1"/>
  <c r="R812" i="1" a="1"/>
  <c r="R812" i="1" s="1"/>
  <c r="Q764" i="1" a="1"/>
  <c r="Q764" i="1" s="1"/>
  <c r="R764" i="1" a="1"/>
  <c r="R764" i="1" s="1"/>
  <c r="Q516" i="1" a="1"/>
  <c r="Q516" i="1" s="1"/>
  <c r="R516" i="1" a="1"/>
  <c r="R516" i="1" s="1"/>
  <c r="Q436" i="1" a="1"/>
  <c r="Q436" i="1" s="1"/>
  <c r="R436" i="1" a="1"/>
  <c r="R436" i="1" s="1"/>
  <c r="Q308" i="1" a="1"/>
  <c r="Q308" i="1" s="1"/>
  <c r="R308" i="1" a="1"/>
  <c r="R308" i="1" s="1"/>
  <c r="Q180" i="1" a="1"/>
  <c r="Q180" i="1" s="1"/>
  <c r="R180" i="1" a="1"/>
  <c r="R180" i="1" s="1"/>
  <c r="Q36" i="1" a="1"/>
  <c r="Q36" i="1" s="1"/>
  <c r="R36" i="1" a="1"/>
  <c r="R36" i="1" s="1"/>
  <c r="O714" i="1"/>
  <c r="T714" i="1" s="1" a="1"/>
  <c r="T714" i="1" s="1"/>
  <c r="AA714" i="1" s="1"/>
  <c r="Q2781" i="1" a="1"/>
  <c r="Q2781" i="1" s="1"/>
  <c r="R2781" i="1" a="1"/>
  <c r="R2781" i="1" s="1"/>
  <c r="Q2373" i="1" a="1"/>
  <c r="Q2373" i="1" s="1"/>
  <c r="R2373" i="1" a="1"/>
  <c r="R2373" i="1" s="1"/>
  <c r="Q2189" i="1" a="1"/>
  <c r="Q2189" i="1" s="1"/>
  <c r="R2189" i="1" a="1"/>
  <c r="R2189" i="1" s="1"/>
  <c r="Q2109" i="1" a="1"/>
  <c r="Q2109" i="1" s="1"/>
  <c r="R2109" i="1" a="1"/>
  <c r="R2109" i="1" s="1"/>
  <c r="Q1789" i="1" a="1"/>
  <c r="Q1789" i="1" s="1"/>
  <c r="R1789" i="1" a="1"/>
  <c r="R1789" i="1" s="1"/>
  <c r="Q1581" i="1" a="1"/>
  <c r="Q1581" i="1" s="1"/>
  <c r="R1581" i="1" a="1"/>
  <c r="R1581" i="1" s="1"/>
  <c r="Q1357" i="1" a="1"/>
  <c r="Q1357" i="1" s="1"/>
  <c r="R1357" i="1" a="1"/>
  <c r="R1357" i="1" s="1"/>
  <c r="Q1165" i="1" a="1"/>
  <c r="Q1165" i="1" s="1"/>
  <c r="R1165" i="1" a="1"/>
  <c r="R1165" i="1" s="1"/>
  <c r="Q1085" i="1" a="1"/>
  <c r="Q1085" i="1" s="1"/>
  <c r="R1085" i="1" a="1"/>
  <c r="R1085" i="1" s="1"/>
  <c r="Q773" i="1" a="1"/>
  <c r="Q773" i="1" s="1"/>
  <c r="R773" i="1" a="1"/>
  <c r="R773" i="1" s="1"/>
  <c r="Q509" i="1" a="1"/>
  <c r="Q509" i="1" s="1"/>
  <c r="R509" i="1" a="1"/>
  <c r="R509" i="1" s="1"/>
  <c r="Q397" i="1" a="1"/>
  <c r="Q397" i="1" s="1"/>
  <c r="R397" i="1" a="1"/>
  <c r="R397" i="1" s="1"/>
  <c r="Q349" i="1" a="1"/>
  <c r="Q349" i="1" s="1"/>
  <c r="R349" i="1" a="1"/>
  <c r="R349" i="1" s="1"/>
  <c r="Q269" i="1" a="1"/>
  <c r="Q269" i="1" s="1"/>
  <c r="R269" i="1" a="1"/>
  <c r="R269" i="1" s="1"/>
  <c r="Q165" i="1" a="1"/>
  <c r="Q165" i="1" s="1"/>
  <c r="R165" i="1" a="1"/>
  <c r="R165" i="1" s="1"/>
  <c r="Q2660" i="1" a="1"/>
  <c r="Q2660" i="1" s="1"/>
  <c r="R2660" i="1" a="1"/>
  <c r="R2660" i="1" s="1"/>
  <c r="Q2636" i="1" a="1"/>
  <c r="Q2636" i="1" s="1"/>
  <c r="R2636" i="1" a="1"/>
  <c r="R2636" i="1" s="1"/>
  <c r="Q2612" i="1" a="1"/>
  <c r="Q2612" i="1" s="1"/>
  <c r="R2612" i="1" a="1"/>
  <c r="R2612" i="1" s="1"/>
  <c r="Q2588" i="1" a="1"/>
  <c r="Q2588" i="1" s="1"/>
  <c r="R2588" i="1" a="1"/>
  <c r="R2588" i="1" s="1"/>
  <c r="Q2564" i="1" a="1"/>
  <c r="Q2564" i="1" s="1"/>
  <c r="R2564" i="1" a="1"/>
  <c r="R2564" i="1" s="1"/>
  <c r="Q2548" i="1" a="1"/>
  <c r="Q2548" i="1" s="1"/>
  <c r="R2548" i="1" a="1"/>
  <c r="R2548" i="1" s="1"/>
  <c r="Q2412" i="1" a="1"/>
  <c r="Q2412" i="1" s="1"/>
  <c r="R2412" i="1" a="1"/>
  <c r="R2412" i="1" s="1"/>
  <c r="Q2388" i="1" a="1"/>
  <c r="Q2388" i="1" s="1"/>
  <c r="R2388" i="1" a="1"/>
  <c r="R2388" i="1" s="1"/>
  <c r="Q2204" i="1" a="1"/>
  <c r="Q2204" i="1" s="1"/>
  <c r="R2204" i="1" a="1"/>
  <c r="R2204" i="1" s="1"/>
  <c r="Q1596" i="1" a="1"/>
  <c r="Q1596" i="1" s="1"/>
  <c r="R1596" i="1" a="1"/>
  <c r="R1596" i="1" s="1"/>
  <c r="Q1332" i="1" a="1"/>
  <c r="Q1332" i="1" s="1"/>
  <c r="R1332" i="1" a="1"/>
  <c r="R1332" i="1" s="1"/>
  <c r="Q1284" i="1" a="1"/>
  <c r="Q1284" i="1" s="1"/>
  <c r="R1284" i="1" a="1"/>
  <c r="R1284" i="1" s="1"/>
  <c r="Q1204" i="1" a="1"/>
  <c r="Q1204" i="1" s="1"/>
  <c r="R1204" i="1" a="1"/>
  <c r="R1204" i="1" s="1"/>
  <c r="Q1100" i="1" a="1"/>
  <c r="Q1100" i="1" s="1"/>
  <c r="R1100" i="1" a="1"/>
  <c r="R1100" i="1" s="1"/>
  <c r="Q788" i="1" a="1"/>
  <c r="Q788" i="1" s="1"/>
  <c r="R788" i="1" a="1"/>
  <c r="R788" i="1" s="1"/>
  <c r="Q596" i="1" a="1"/>
  <c r="Q596" i="1" s="1"/>
  <c r="R596" i="1" a="1"/>
  <c r="R596" i="1" s="1"/>
  <c r="Q540" i="1" a="1"/>
  <c r="Q540" i="1" s="1"/>
  <c r="R540" i="1" a="1"/>
  <c r="R540" i="1" s="1"/>
  <c r="Q460" i="1" a="1"/>
  <c r="Q460" i="1" s="1"/>
  <c r="R460" i="1" a="1"/>
  <c r="R460" i="1" s="1"/>
  <c r="Q60" i="1" a="1"/>
  <c r="Q60" i="1" s="1"/>
  <c r="R60" i="1" a="1"/>
  <c r="R60" i="1" s="1"/>
  <c r="Q2645" i="1" a="1"/>
  <c r="Q2645" i="1" s="1"/>
  <c r="R2645" i="1" a="1"/>
  <c r="R2645" i="1" s="1"/>
  <c r="Q2621" i="1" a="1"/>
  <c r="Q2621" i="1" s="1"/>
  <c r="R2621" i="1" a="1"/>
  <c r="R2621" i="1" s="1"/>
  <c r="Q2597" i="1" a="1"/>
  <c r="Q2597" i="1" s="1"/>
  <c r="R2597" i="1" a="1"/>
  <c r="R2597" i="1" s="1"/>
  <c r="Q2573" i="1" a="1"/>
  <c r="Q2573" i="1" s="1"/>
  <c r="R2573" i="1" a="1"/>
  <c r="R2573" i="1" s="1"/>
  <c r="Q2557" i="1" a="1"/>
  <c r="Q2557" i="1" s="1"/>
  <c r="R2557" i="1" a="1"/>
  <c r="R2557" i="1" s="1"/>
  <c r="Q2421" i="1" a="1"/>
  <c r="Q2421" i="1" s="1"/>
  <c r="R2421" i="1" a="1"/>
  <c r="R2421" i="1" s="1"/>
  <c r="Q2213" i="1" a="1"/>
  <c r="Q2213" i="1" s="1"/>
  <c r="R2213" i="1" a="1"/>
  <c r="R2213" i="1" s="1"/>
  <c r="Q2133" i="1" a="1"/>
  <c r="Q2133" i="1" s="1"/>
  <c r="R2133" i="1" a="1"/>
  <c r="R2133" i="1" s="1"/>
  <c r="Q1605" i="1" a="1"/>
  <c r="Q1605" i="1" s="1"/>
  <c r="R1605" i="1" a="1"/>
  <c r="R1605" i="1" s="1"/>
  <c r="Q1293" i="1" a="1"/>
  <c r="Q1293" i="1" s="1"/>
  <c r="R1293" i="1" a="1"/>
  <c r="R1293" i="1" s="1"/>
  <c r="Q1189" i="1" a="1"/>
  <c r="Q1189" i="1" s="1"/>
  <c r="R1189" i="1" a="1"/>
  <c r="R1189" i="1" s="1"/>
  <c r="Q1109" i="1" a="1"/>
  <c r="Q1109" i="1" s="1"/>
  <c r="R1109" i="1" a="1"/>
  <c r="R1109" i="1" s="1"/>
  <c r="Q821" i="1" a="1"/>
  <c r="Q821" i="1" s="1"/>
  <c r="R821" i="1" a="1"/>
  <c r="R821" i="1" s="1"/>
  <c r="Q797" i="1" a="1"/>
  <c r="Q797" i="1" s="1"/>
  <c r="R797" i="1" a="1"/>
  <c r="R797" i="1" s="1"/>
  <c r="Q581" i="1" a="1"/>
  <c r="Q581" i="1" s="1"/>
  <c r="R581" i="1" a="1"/>
  <c r="R581" i="1" s="1"/>
  <c r="Q525" i="1" a="1"/>
  <c r="Q525" i="1" s="1"/>
  <c r="R525" i="1" a="1"/>
  <c r="R525" i="1" s="1"/>
  <c r="Q421" i="1" a="1"/>
  <c r="Q421" i="1" s="1"/>
  <c r="R421" i="1" a="1"/>
  <c r="R421" i="1" s="1"/>
  <c r="Q293" i="1" a="1"/>
  <c r="Q293" i="1" s="1"/>
  <c r="R293" i="1" a="1"/>
  <c r="R293" i="1" s="1"/>
  <c r="Q189" i="1" a="1"/>
  <c r="Q189" i="1" s="1"/>
  <c r="R189" i="1" a="1"/>
  <c r="R189" i="1" s="1"/>
  <c r="Q2860" i="1" a="1"/>
  <c r="Q2860" i="1" s="1"/>
  <c r="R2860" i="1" a="1"/>
  <c r="R2860" i="1" s="1"/>
  <c r="Q2684" i="1" a="1"/>
  <c r="Q2684" i="1" s="1"/>
  <c r="R2684" i="1" a="1"/>
  <c r="R2684" i="1" s="1"/>
  <c r="Q2436" i="1" a="1"/>
  <c r="Q2436" i="1" s="1"/>
  <c r="R2436" i="1" a="1"/>
  <c r="R2436" i="1" s="1"/>
  <c r="Q2228" i="1" a="1"/>
  <c r="Q2228" i="1" s="1"/>
  <c r="R2228" i="1" a="1"/>
  <c r="R2228" i="1" s="1"/>
  <c r="Q2012" i="1" a="1"/>
  <c r="Q2012" i="1" s="1"/>
  <c r="R2012" i="1" a="1"/>
  <c r="R2012" i="1" s="1"/>
  <c r="Q1932" i="1" a="1"/>
  <c r="Q1932" i="1" s="1"/>
  <c r="R1932" i="1" a="1"/>
  <c r="R1932" i="1" s="1"/>
  <c r="Q1620" i="1" a="1"/>
  <c r="Q1620" i="1" s="1"/>
  <c r="R1620" i="1" a="1"/>
  <c r="R1620" i="1" s="1"/>
  <c r="Q1436" i="1" a="1"/>
  <c r="Q1436" i="1" s="1"/>
  <c r="R1436" i="1" a="1"/>
  <c r="R1436" i="1" s="1"/>
  <c r="Q1380" i="1" a="1"/>
  <c r="Q1380" i="1" s="1"/>
  <c r="R1380" i="1" a="1"/>
  <c r="R1380" i="1" s="1"/>
  <c r="Q1308" i="1" a="1"/>
  <c r="Q1308" i="1" s="1"/>
  <c r="R1308" i="1" a="1"/>
  <c r="R1308" i="1" s="1"/>
  <c r="Q684" i="1" a="1"/>
  <c r="Q684" i="1" s="1"/>
  <c r="R684" i="1" a="1"/>
  <c r="R684" i="1" s="1"/>
  <c r="Q612" i="1" a="1"/>
  <c r="Q612" i="1" s="1"/>
  <c r="R612" i="1" a="1"/>
  <c r="R612" i="1" s="1"/>
  <c r="Q196" i="1" a="1"/>
  <c r="Q196" i="1" s="1"/>
  <c r="R196" i="1" a="1"/>
  <c r="R196" i="1" s="1"/>
  <c r="Q108" i="1" a="1"/>
  <c r="Q108" i="1" s="1"/>
  <c r="R108" i="1" a="1"/>
  <c r="R108" i="1" s="1"/>
  <c r="Q84" i="1" a="1"/>
  <c r="Q84" i="1" s="1"/>
  <c r="R84" i="1" a="1"/>
  <c r="R84" i="1" s="1"/>
  <c r="Q2869" i="1" a="1"/>
  <c r="Q2869" i="1" s="1"/>
  <c r="R2869" i="1" a="1"/>
  <c r="R2869" i="1" s="1"/>
  <c r="Q2669" i="1" a="1"/>
  <c r="Q2669" i="1" s="1"/>
  <c r="R2669" i="1" a="1"/>
  <c r="R2669" i="1" s="1"/>
  <c r="Q2445" i="1" a="1"/>
  <c r="Q2445" i="1" s="1"/>
  <c r="R2445" i="1" a="1"/>
  <c r="R2445" i="1" s="1"/>
  <c r="Q2237" i="1" a="1"/>
  <c r="Q2237" i="1" s="1"/>
  <c r="R2237" i="1" a="1"/>
  <c r="R2237" i="1" s="1"/>
  <c r="Q1941" i="1" a="1"/>
  <c r="Q1941" i="1" s="1"/>
  <c r="R1941" i="1" a="1"/>
  <c r="R1941" i="1" s="1"/>
  <c r="Q1629" i="1" a="1"/>
  <c r="Q1629" i="1" s="1"/>
  <c r="R1629" i="1" a="1"/>
  <c r="R1629" i="1" s="1"/>
  <c r="Q1389" i="1" a="1"/>
  <c r="Q1389" i="1" s="1"/>
  <c r="R1389" i="1" a="1"/>
  <c r="R1389" i="1" s="1"/>
  <c r="Q1341" i="1" a="1"/>
  <c r="Q1341" i="1" s="1"/>
  <c r="R1341" i="1" a="1"/>
  <c r="R1341" i="1" s="1"/>
  <c r="Q1213" i="1" a="1"/>
  <c r="Q1213" i="1" s="1"/>
  <c r="R1213" i="1" a="1"/>
  <c r="R1213" i="1" s="1"/>
  <c r="Q605" i="1" a="1"/>
  <c r="Q605" i="1" s="1"/>
  <c r="R605" i="1" a="1"/>
  <c r="R605" i="1" s="1"/>
  <c r="Q445" i="1" a="1"/>
  <c r="Q445" i="1" s="1"/>
  <c r="R445" i="1" a="1"/>
  <c r="R445" i="1" s="1"/>
  <c r="Q317" i="1" a="1"/>
  <c r="Q317" i="1" s="1"/>
  <c r="R317" i="1" a="1"/>
  <c r="R317" i="1" s="1"/>
  <c r="Q45" i="1" a="1"/>
  <c r="Q45" i="1" s="1"/>
  <c r="R45" i="1" a="1"/>
  <c r="R45" i="1" s="1"/>
  <c r="Q2828" i="1" a="1"/>
  <c r="Q2828" i="1" s="1"/>
  <c r="R2828" i="1" a="1"/>
  <c r="R2828" i="1" s="1"/>
  <c r="Q2708" i="1" a="1"/>
  <c r="Q2708" i="1" s="1"/>
  <c r="R2708" i="1" a="1"/>
  <c r="R2708" i="1" s="1"/>
  <c r="Q2460" i="1" a="1"/>
  <c r="Q2460" i="1" s="1"/>
  <c r="R2460" i="1" a="1"/>
  <c r="R2460" i="1" s="1"/>
  <c r="Q2308" i="1" a="1"/>
  <c r="Q2308" i="1" s="1"/>
  <c r="R2308" i="1" a="1"/>
  <c r="R2308" i="1" s="1"/>
  <c r="Q2252" i="1" a="1"/>
  <c r="Q2252" i="1" s="1"/>
  <c r="R2252" i="1" a="1"/>
  <c r="R2252" i="1" s="1"/>
  <c r="Q2036" i="1" a="1"/>
  <c r="Q2036" i="1" s="1"/>
  <c r="R2036" i="1" a="1"/>
  <c r="R2036" i="1" s="1"/>
  <c r="Q1956" i="1" a="1"/>
  <c r="Q1956" i="1" s="1"/>
  <c r="R1956" i="1" a="1"/>
  <c r="R1956" i="1" s="1"/>
  <c r="Q1836" i="1" a="1"/>
  <c r="Q1836" i="1" s="1"/>
  <c r="R1836" i="1" a="1"/>
  <c r="R1836" i="1" s="1"/>
  <c r="Q1812" i="1" a="1"/>
  <c r="Q1812" i="1" s="1"/>
  <c r="R1812" i="1" a="1"/>
  <c r="R1812" i="1" s="1"/>
  <c r="Q1636" i="1" a="1"/>
  <c r="Q1636" i="1" s="1"/>
  <c r="R1636" i="1" a="1"/>
  <c r="R1636" i="1" s="1"/>
  <c r="Q1404" i="1" a="1"/>
  <c r="Q1404" i="1" s="1"/>
  <c r="R1404" i="1" a="1"/>
  <c r="R1404" i="1" s="1"/>
  <c r="Q964" i="1" a="1"/>
  <c r="Q964" i="1" s="1"/>
  <c r="R964" i="1" a="1"/>
  <c r="R964" i="1" s="1"/>
  <c r="Q852" i="1" a="1"/>
  <c r="Q852" i="1" s="1"/>
  <c r="R852" i="1" a="1"/>
  <c r="R852" i="1" s="1"/>
  <c r="Q804" i="1" a="1"/>
  <c r="Q804" i="1" s="1"/>
  <c r="R804" i="1" a="1"/>
  <c r="R804" i="1" s="1"/>
  <c r="Q636" i="1" a="1"/>
  <c r="Q636" i="1" s="1"/>
  <c r="R636" i="1" a="1"/>
  <c r="R636" i="1" s="1"/>
  <c r="Q220" i="1" a="1"/>
  <c r="Q220" i="1" s="1"/>
  <c r="R220" i="1" a="1"/>
  <c r="R220" i="1" s="1"/>
  <c r="Q2837" i="1" a="1"/>
  <c r="Q2837" i="1" s="1"/>
  <c r="R2837" i="1" a="1"/>
  <c r="R2837" i="1" s="1"/>
  <c r="Q2693" i="1" a="1"/>
  <c r="Q2693" i="1" s="1"/>
  <c r="R2693" i="1" a="1"/>
  <c r="R2693" i="1" s="1"/>
  <c r="Q2469" i="1" a="1"/>
  <c r="Q2469" i="1" s="1"/>
  <c r="R2469" i="1" a="1"/>
  <c r="R2469" i="1" s="1"/>
  <c r="Q2317" i="1" a="1"/>
  <c r="Q2317" i="1" s="1"/>
  <c r="R2317" i="1" a="1"/>
  <c r="R2317" i="1" s="1"/>
  <c r="Q2261" i="1" a="1"/>
  <c r="Q2261" i="1" s="1"/>
  <c r="R2261" i="1" a="1"/>
  <c r="R2261" i="1" s="1"/>
  <c r="Q2021" i="1" a="1"/>
  <c r="Q2021" i="1" s="1"/>
  <c r="R2021" i="1" a="1"/>
  <c r="R2021" i="1" s="1"/>
  <c r="Q1965" i="1" a="1"/>
  <c r="Q1965" i="1" s="1"/>
  <c r="R1965" i="1" a="1"/>
  <c r="R1965" i="1" s="1"/>
  <c r="Q1845" i="1" a="1"/>
  <c r="Q1845" i="1" s="1"/>
  <c r="R1845" i="1" a="1"/>
  <c r="R1845" i="1" s="1"/>
  <c r="Q1797" i="1" a="1"/>
  <c r="Q1797" i="1" s="1"/>
  <c r="R1797" i="1" a="1"/>
  <c r="R1797" i="1" s="1"/>
  <c r="Q1645" i="1" a="1"/>
  <c r="Q1645" i="1" s="1"/>
  <c r="R1645" i="1" a="1"/>
  <c r="R1645" i="1" s="1"/>
  <c r="Q1413" i="1" a="1"/>
  <c r="Q1413" i="1" s="1"/>
  <c r="R1413" i="1" a="1"/>
  <c r="R1413" i="1" s="1"/>
  <c r="Q973" i="1" a="1"/>
  <c r="Q973" i="1" s="1"/>
  <c r="R973" i="1" a="1"/>
  <c r="R973" i="1" s="1"/>
  <c r="Q837" i="1" a="1"/>
  <c r="Q837" i="1" s="1"/>
  <c r="R837" i="1" a="1"/>
  <c r="R837" i="1" s="1"/>
  <c r="Q693" i="1" a="1"/>
  <c r="Q693" i="1" s="1"/>
  <c r="R693" i="1" a="1"/>
  <c r="R693" i="1" s="1"/>
  <c r="Q621" i="1" a="1"/>
  <c r="Q621" i="1" s="1"/>
  <c r="R621" i="1" a="1"/>
  <c r="R621" i="1" s="1"/>
  <c r="Q469" i="1" a="1"/>
  <c r="Q469" i="1" s="1"/>
  <c r="R469" i="1" a="1"/>
  <c r="R469" i="1" s="1"/>
  <c r="Q205" i="1" a="1"/>
  <c r="Q205" i="1" s="1"/>
  <c r="R205" i="1" a="1"/>
  <c r="R205" i="1" s="1"/>
  <c r="Q117" i="1" a="1"/>
  <c r="Q117" i="1" s="1"/>
  <c r="R117" i="1" a="1"/>
  <c r="R117" i="1" s="1"/>
  <c r="Q69" i="1" a="1"/>
  <c r="Q69" i="1" s="1"/>
  <c r="R69" i="1" a="1"/>
  <c r="R69" i="1" s="1"/>
  <c r="Q2732" i="1" a="1"/>
  <c r="Q2732" i="1" s="1"/>
  <c r="R2732" i="1" a="1"/>
  <c r="R2732" i="1" s="1"/>
  <c r="Q2652" i="1" a="1"/>
  <c r="Q2652" i="1" s="1"/>
  <c r="R2652" i="1" a="1"/>
  <c r="R2652" i="1" s="1"/>
  <c r="Q2628" i="1" a="1"/>
  <c r="Q2628" i="1" s="1"/>
  <c r="R2628" i="1" a="1"/>
  <c r="R2628" i="1" s="1"/>
  <c r="Q2604" i="1" a="1"/>
  <c r="Q2604" i="1" s="1"/>
  <c r="R2604" i="1" a="1"/>
  <c r="R2604" i="1" s="1"/>
  <c r="Q2580" i="1" a="1"/>
  <c r="Q2580" i="1" s="1"/>
  <c r="R2580" i="1" a="1"/>
  <c r="R2580" i="1" s="1"/>
  <c r="Q2540" i="1" a="1"/>
  <c r="Q2540" i="1" s="1"/>
  <c r="R2540" i="1" a="1"/>
  <c r="R2540" i="1" s="1"/>
  <c r="Q2484" i="1" a="1"/>
  <c r="Q2484" i="1" s="1"/>
  <c r="R2484" i="1" a="1"/>
  <c r="R2484" i="1" s="1"/>
  <c r="Q2332" i="1" a="1"/>
  <c r="Q2332" i="1" s="1"/>
  <c r="R2332" i="1" a="1"/>
  <c r="R2332" i="1" s="1"/>
  <c r="Q2276" i="1" a="1"/>
  <c r="Q2276" i="1" s="1"/>
  <c r="R2276" i="1" a="1"/>
  <c r="R2276" i="1" s="1"/>
  <c r="Q1980" i="1" a="1"/>
  <c r="Q1980" i="1" s="1"/>
  <c r="R1980" i="1" a="1"/>
  <c r="R1980" i="1" s="1"/>
  <c r="Q1860" i="1" a="1"/>
  <c r="Q1860" i="1" s="1"/>
  <c r="R1860" i="1" a="1"/>
  <c r="R1860" i="1" s="1"/>
  <c r="Q1660" i="1" a="1"/>
  <c r="Q1660" i="1" s="1"/>
  <c r="R1660" i="1" a="1"/>
  <c r="R1660" i="1" s="1"/>
  <c r="Q1452" i="1" a="1"/>
  <c r="Q1452" i="1" s="1"/>
  <c r="R1452" i="1" a="1"/>
  <c r="R1452" i="1" s="1"/>
  <c r="Q1324" i="1" a="1"/>
  <c r="Q1324" i="1" s="1"/>
  <c r="R1324" i="1" a="1"/>
  <c r="R1324" i="1" s="1"/>
  <c r="Q988" i="1" a="1"/>
  <c r="Q988" i="1" s="1"/>
  <c r="R988" i="1" a="1"/>
  <c r="R988" i="1" s="1"/>
  <c r="Q876" i="1" a="1"/>
  <c r="Q876" i="1" s="1"/>
  <c r="R876" i="1" a="1"/>
  <c r="R876" i="1" s="1"/>
  <c r="Q644" i="1" a="1"/>
  <c r="Q644" i="1" s="1"/>
  <c r="R644" i="1" a="1"/>
  <c r="R644" i="1" s="1"/>
  <c r="Q572" i="1" a="1"/>
  <c r="Q572" i="1" s="1"/>
  <c r="R572" i="1" a="1"/>
  <c r="R572" i="1" s="1"/>
  <c r="Q228" i="1" a="1"/>
  <c r="Q228" i="1" s="1"/>
  <c r="R228" i="1" a="1"/>
  <c r="R228" i="1" s="1"/>
  <c r="Q2717" i="1" a="1"/>
  <c r="Q2717" i="1" s="1"/>
  <c r="R2717" i="1" a="1"/>
  <c r="R2717" i="1" s="1"/>
  <c r="Q2637" i="1" a="1"/>
  <c r="Q2637" i="1" s="1"/>
  <c r="R2637" i="1" a="1"/>
  <c r="R2637" i="1" s="1"/>
  <c r="Q2613" i="1" a="1"/>
  <c r="Q2613" i="1" s="1"/>
  <c r="R2613" i="1" a="1"/>
  <c r="R2613" i="1" s="1"/>
  <c r="Q2589" i="1" a="1"/>
  <c r="Q2589" i="1" s="1"/>
  <c r="R2589" i="1" a="1"/>
  <c r="R2589" i="1" s="1"/>
  <c r="Q2565" i="1" a="1"/>
  <c r="Q2565" i="1" s="1"/>
  <c r="R2565" i="1" a="1"/>
  <c r="R2565" i="1" s="1"/>
  <c r="Q2549" i="1" a="1"/>
  <c r="Q2549" i="1" s="1"/>
  <c r="R2549" i="1" a="1"/>
  <c r="R2549" i="1" s="1"/>
  <c r="Q2493" i="1" a="1"/>
  <c r="Q2493" i="1" s="1"/>
  <c r="R2493" i="1" a="1"/>
  <c r="R2493" i="1" s="1"/>
  <c r="Q2341" i="1" a="1"/>
  <c r="Q2341" i="1" s="1"/>
  <c r="R2341" i="1" a="1"/>
  <c r="R2341" i="1" s="1"/>
  <c r="Q2285" i="1" a="1"/>
  <c r="Q2285" i="1" s="1"/>
  <c r="R2285" i="1" a="1"/>
  <c r="R2285" i="1" s="1"/>
  <c r="Q2045" i="1" a="1"/>
  <c r="Q2045" i="1" s="1"/>
  <c r="R2045" i="1" a="1"/>
  <c r="R2045" i="1" s="1"/>
  <c r="Q1989" i="1" a="1"/>
  <c r="Q1989" i="1" s="1"/>
  <c r="R1989" i="1" a="1"/>
  <c r="R1989" i="1" s="1"/>
  <c r="Q1869" i="1" a="1"/>
  <c r="Q1869" i="1" s="1"/>
  <c r="R1869" i="1" a="1"/>
  <c r="R1869" i="1" s="1"/>
  <c r="Q1821" i="1" a="1"/>
  <c r="Q1821" i="1" s="1"/>
  <c r="R1821" i="1" a="1"/>
  <c r="R1821" i="1" s="1"/>
  <c r="Q1669" i="1" a="1"/>
  <c r="Q1669" i="1" s="1"/>
  <c r="R1669" i="1" a="1"/>
  <c r="R1669" i="1" s="1"/>
  <c r="Q1461" i="1" a="1"/>
  <c r="Q1461" i="1" s="1"/>
  <c r="R1461" i="1" a="1"/>
  <c r="R1461" i="1" s="1"/>
  <c r="Q941" i="1" a="1"/>
  <c r="Q941" i="1" s="1"/>
  <c r="R941" i="1" a="1"/>
  <c r="R941" i="1" s="1"/>
  <c r="Q861" i="1" a="1"/>
  <c r="Q861" i="1" s="1"/>
  <c r="R861" i="1" a="1"/>
  <c r="R861" i="1" s="1"/>
  <c r="Q557" i="1" a="1"/>
  <c r="Q557" i="1" s="1"/>
  <c r="R557" i="1" a="1"/>
  <c r="R557" i="1" s="1"/>
  <c r="Q93" i="1" a="1"/>
  <c r="Q93" i="1" s="1"/>
  <c r="R93" i="1" a="1"/>
  <c r="R93" i="1" s="1"/>
  <c r="Q2508" i="1" a="1"/>
  <c r="Q2508" i="1" s="1"/>
  <c r="R2508" i="1" a="1"/>
  <c r="R2508" i="1" s="1"/>
  <c r="Q2356" i="1" a="1"/>
  <c r="Q2356" i="1" s="1"/>
  <c r="R2356" i="1" a="1"/>
  <c r="R2356" i="1" s="1"/>
  <c r="Q2052" i="1" a="1"/>
  <c r="Q2052" i="1" s="1"/>
  <c r="R2052" i="1" a="1"/>
  <c r="R2052" i="1" s="1"/>
  <c r="Q2004" i="1" a="1"/>
  <c r="Q2004" i="1" s="1"/>
  <c r="R2004" i="1" a="1"/>
  <c r="R2004" i="1" s="1"/>
  <c r="Q1884" i="1" a="1"/>
  <c r="Q1884" i="1" s="1"/>
  <c r="R1884" i="1" a="1"/>
  <c r="R1884" i="1" s="1"/>
  <c r="Q1684" i="1" a="1"/>
  <c r="Q1684" i="1" s="1"/>
  <c r="R1684" i="1" a="1"/>
  <c r="R1684" i="1" s="1"/>
  <c r="Q1476" i="1" a="1"/>
  <c r="Q1476" i="1" s="1"/>
  <c r="R1476" i="1" a="1"/>
  <c r="R1476" i="1" s="1"/>
  <c r="Q1140" i="1" a="1"/>
  <c r="Q1140" i="1" s="1"/>
  <c r="R1140" i="1" a="1"/>
  <c r="R1140" i="1" s="1"/>
  <c r="Q956" i="1" a="1"/>
  <c r="Q956" i="1" s="1"/>
  <c r="R956" i="1" a="1"/>
  <c r="R956" i="1" s="1"/>
  <c r="Q900" i="1" a="1"/>
  <c r="Q900" i="1" s="1"/>
  <c r="R900" i="1" a="1"/>
  <c r="R900" i="1" s="1"/>
  <c r="Q668" i="1" a="1"/>
  <c r="Q668" i="1" s="1"/>
  <c r="R668" i="1" a="1"/>
  <c r="R668" i="1" s="1"/>
  <c r="Q252" i="1" a="1"/>
  <c r="Q252" i="1" s="1"/>
  <c r="R252" i="1" a="1"/>
  <c r="R252" i="1" s="1"/>
  <c r="Q2741" i="1" a="1"/>
  <c r="Q2741" i="1" s="1"/>
  <c r="R2741" i="1" a="1"/>
  <c r="R2741" i="1" s="1"/>
  <c r="Q2517" i="1" a="1"/>
  <c r="Q2517" i="1" s="1"/>
  <c r="R2517" i="1" a="1"/>
  <c r="R2517" i="1" s="1"/>
  <c r="Q2365" i="1" a="1"/>
  <c r="Q2365" i="1" s="1"/>
  <c r="R2365" i="1" a="1"/>
  <c r="R2365" i="1" s="1"/>
  <c r="Q1693" i="1" a="1"/>
  <c r="Q1693" i="1" s="1"/>
  <c r="R1693" i="1" a="1"/>
  <c r="R1693" i="1" s="1"/>
  <c r="Q1485" i="1" a="1"/>
  <c r="Q1485" i="1" s="1"/>
  <c r="R1485" i="1" a="1"/>
  <c r="R1485" i="1" s="1"/>
  <c r="Q1365" i="1" a="1"/>
  <c r="Q1365" i="1" s="1"/>
  <c r="R1365" i="1" a="1"/>
  <c r="R1365" i="1" s="1"/>
  <c r="Q885" i="1" a="1"/>
  <c r="Q885" i="1" s="1"/>
  <c r="R885" i="1" a="1"/>
  <c r="R885" i="1" s="1"/>
  <c r="Q733" i="1" a="1"/>
  <c r="Q733" i="1" s="1"/>
  <c r="R733" i="1" a="1"/>
  <c r="R733" i="1" s="1"/>
  <c r="Q237" i="1" a="1"/>
  <c r="Q237" i="1" s="1"/>
  <c r="R237" i="1" a="1"/>
  <c r="R237" i="1" s="1"/>
  <c r="Q2076" i="1" a="1"/>
  <c r="Q2076" i="1" s="1"/>
  <c r="R2076" i="1" a="1"/>
  <c r="R2076" i="1" s="1"/>
  <c r="Q1708" i="1" a="1"/>
  <c r="Q1708" i="1" s="1"/>
  <c r="R1708" i="1" a="1"/>
  <c r="R1708" i="1" s="1"/>
  <c r="Q1500" i="1" a="1"/>
  <c r="Q1500" i="1" s="1"/>
  <c r="R1500" i="1" a="1"/>
  <c r="R1500" i="1" s="1"/>
  <c r="Q1220" i="1" a="1"/>
  <c r="Q1220" i="1" s="1"/>
  <c r="R1220" i="1" a="1"/>
  <c r="R1220" i="1" s="1"/>
  <c r="Q1028" i="1" a="1"/>
  <c r="Q1028" i="1" s="1"/>
  <c r="R1028" i="1" a="1"/>
  <c r="R1028" i="1" s="1"/>
  <c r="Q1004" i="1" a="1"/>
  <c r="Q1004" i="1" s="1"/>
  <c r="R1004" i="1" a="1"/>
  <c r="R1004" i="1" s="1"/>
  <c r="Q924" i="1" a="1"/>
  <c r="Q924" i="1" s="1"/>
  <c r="R924" i="1" a="1"/>
  <c r="R924" i="1" s="1"/>
  <c r="Q388" i="1" a="1"/>
  <c r="Q388" i="1" s="1"/>
  <c r="R388" i="1" a="1"/>
  <c r="R388" i="1" s="1"/>
  <c r="Q372" i="1" a="1"/>
  <c r="Q372" i="1" s="1"/>
  <c r="R372" i="1" a="1"/>
  <c r="R372" i="1" s="1"/>
  <c r="Q260" i="1" a="1"/>
  <c r="Q260" i="1" s="1"/>
  <c r="R260" i="1" a="1"/>
  <c r="R260" i="1" s="1"/>
  <c r="Q140" i="1" a="1"/>
  <c r="Q140" i="1" s="1"/>
  <c r="R140" i="1" a="1"/>
  <c r="R140" i="1" s="1"/>
  <c r="Q4" i="1" a="1"/>
  <c r="Q4" i="1" s="1"/>
  <c r="R4" i="1" a="1"/>
  <c r="R4" i="1" s="1"/>
  <c r="Q2141" i="1" a="1"/>
  <c r="Q2141" i="1" s="1"/>
  <c r="R2141" i="1" a="1"/>
  <c r="R2141" i="1" s="1"/>
  <c r="Q2061" i="1" a="1"/>
  <c r="Q2061" i="1" s="1"/>
  <c r="R2061" i="1" a="1"/>
  <c r="R2061" i="1" s="1"/>
  <c r="Q1717" i="1" a="1"/>
  <c r="Q1717" i="1" s="1"/>
  <c r="R1717" i="1" a="1"/>
  <c r="R1717" i="1" s="1"/>
  <c r="Q1533" i="1" a="1"/>
  <c r="Q1533" i="1" s="1"/>
  <c r="R1533" i="1" a="1"/>
  <c r="R1533" i="1" s="1"/>
  <c r="Q1253" i="1" a="1"/>
  <c r="Q1253" i="1" s="1"/>
  <c r="R1253" i="1" a="1"/>
  <c r="R1253" i="1" s="1"/>
  <c r="Q1229" i="1" a="1"/>
  <c r="Q1229" i="1" s="1"/>
  <c r="R1229" i="1" a="1"/>
  <c r="R1229" i="1" s="1"/>
  <c r="Q1149" i="1" a="1"/>
  <c r="Q1149" i="1" s="1"/>
  <c r="R1149" i="1" a="1"/>
  <c r="R1149" i="1" s="1"/>
  <c r="Q1037" i="1" a="1"/>
  <c r="Q1037" i="1" s="1"/>
  <c r="R1037" i="1" a="1"/>
  <c r="R1037" i="1" s="1"/>
  <c r="Q1013" i="1" a="1"/>
  <c r="Q1013" i="1" s="1"/>
  <c r="R1013" i="1" a="1"/>
  <c r="R1013" i="1" s="1"/>
  <c r="Q909" i="1" a="1"/>
  <c r="Q909" i="1" s="1"/>
  <c r="R909" i="1" a="1"/>
  <c r="R909" i="1" s="1"/>
  <c r="Q653" i="1" a="1"/>
  <c r="Q653" i="1" s="1"/>
  <c r="R653" i="1" a="1"/>
  <c r="R653" i="1" s="1"/>
  <c r="Q357" i="1" a="1"/>
  <c r="Q357" i="1" s="1"/>
  <c r="R357" i="1" a="1"/>
  <c r="R357" i="1" s="1"/>
  <c r="Q2796" i="1" a="1"/>
  <c r="Q2796" i="1" s="1"/>
  <c r="R2796" i="1" a="1"/>
  <c r="R2796" i="1" s="1"/>
  <c r="Q2772" i="1" a="1"/>
  <c r="Q2772" i="1" s="1"/>
  <c r="R2772" i="1" a="1"/>
  <c r="R2772" i="1" s="1"/>
  <c r="Q2156" i="1" a="1"/>
  <c r="Q2156" i="1" s="1"/>
  <c r="R2156" i="1" a="1"/>
  <c r="R2156" i="1" s="1"/>
  <c r="Q2100" i="1" a="1"/>
  <c r="Q2100" i="1" s="1"/>
  <c r="R2100" i="1" a="1"/>
  <c r="R2100" i="1" s="1"/>
  <c r="Q1892" i="1" a="1"/>
  <c r="Q1892" i="1" s="1"/>
  <c r="R1892" i="1" a="1"/>
  <c r="R1892" i="1" s="1"/>
  <c r="Q1780" i="1" a="1"/>
  <c r="Q1780" i="1" s="1"/>
  <c r="R1780" i="1" a="1"/>
  <c r="R1780" i="1" s="1"/>
  <c r="Q1732" i="1" a="1"/>
  <c r="Q1732" i="1" s="1"/>
  <c r="R1732" i="1" a="1"/>
  <c r="R1732" i="1" s="1"/>
  <c r="Q1548" i="1" a="1"/>
  <c r="Q1548" i="1" s="1"/>
  <c r="R1548" i="1" a="1"/>
  <c r="R1548" i="1" s="1"/>
  <c r="Q1348" i="1" a="1"/>
  <c r="Q1348" i="1" s="1"/>
  <c r="R1348" i="1" a="1"/>
  <c r="R1348" i="1" s="1"/>
  <c r="Q1268" i="1" a="1"/>
  <c r="Q1268" i="1" s="1"/>
  <c r="R1268" i="1" a="1"/>
  <c r="R1268" i="1" s="1"/>
  <c r="Q1244" i="1" a="1"/>
  <c r="Q1244" i="1" s="1"/>
  <c r="R1244" i="1" a="1"/>
  <c r="R1244" i="1" s="1"/>
  <c r="Q1156" i="1" a="1"/>
  <c r="Q1156" i="1" s="1"/>
  <c r="R1156" i="1" a="1"/>
  <c r="R1156" i="1" s="1"/>
  <c r="Q1052" i="1" a="1"/>
  <c r="Q1052" i="1" s="1"/>
  <c r="R1052" i="1" a="1"/>
  <c r="R1052" i="1" s="1"/>
  <c r="Q740" i="1" a="1"/>
  <c r="Q740" i="1" s="1"/>
  <c r="R740" i="1" a="1"/>
  <c r="R740" i="1" s="1"/>
  <c r="Q500" i="1" a="1"/>
  <c r="Q500" i="1" s="1"/>
  <c r="R500" i="1" a="1"/>
  <c r="R500" i="1" s="1"/>
  <c r="Q412" i="1" a="1"/>
  <c r="Q412" i="1" s="1"/>
  <c r="R412" i="1" a="1"/>
  <c r="R412" i="1" s="1"/>
  <c r="Q340" i="1" a="1"/>
  <c r="Q340" i="1" s="1"/>
  <c r="R340" i="1" a="1"/>
  <c r="R340" i="1" s="1"/>
  <c r="Q284" i="1" a="1"/>
  <c r="Q284" i="1" s="1"/>
  <c r="R284" i="1" a="1"/>
  <c r="R284" i="1" s="1"/>
  <c r="Q28" i="1" a="1"/>
  <c r="Q28" i="1" s="1"/>
  <c r="R28" i="1" a="1"/>
  <c r="R28" i="1" s="1"/>
  <c r="O2810" i="1"/>
  <c r="T2810" i="1" s="1" a="1"/>
  <c r="T2810" i="1" s="1"/>
  <c r="AA2810" i="1" s="1"/>
  <c r="O2466" i="1"/>
  <c r="T2466" i="1" s="1" a="1"/>
  <c r="T2466" i="1" s="1"/>
  <c r="AA2466" i="1" s="1"/>
  <c r="O1938" i="1"/>
  <c r="T1938" i="1" s="1" a="1"/>
  <c r="T1938" i="1" s="1"/>
  <c r="AA1938" i="1" s="1"/>
  <c r="O2786" i="1"/>
  <c r="T2786" i="1" s="1" a="1"/>
  <c r="T2786" i="1" s="1"/>
  <c r="AA2786" i="1" s="1"/>
  <c r="O2442" i="1"/>
  <c r="T2442" i="1" s="1" a="1"/>
  <c r="T2442" i="1" s="1"/>
  <c r="AA2442" i="1" s="1"/>
  <c r="O1898" i="1"/>
  <c r="T1898" i="1" s="1" a="1"/>
  <c r="T1898" i="1" s="1"/>
  <c r="AA1898" i="1" s="1"/>
  <c r="O1298" i="1"/>
  <c r="T1298" i="1" s="1" a="1"/>
  <c r="T1298" i="1" s="1"/>
  <c r="AA1298" i="1" s="1"/>
  <c r="O1370" i="1"/>
  <c r="T1370" i="1" s="1" a="1"/>
  <c r="T1370" i="1" s="1"/>
  <c r="AA1370" i="1" s="1"/>
  <c r="O1650" i="1"/>
  <c r="T1650" i="1" s="1" a="1"/>
  <c r="T1650" i="1" s="1"/>
  <c r="AA1650" i="1" s="1"/>
  <c r="O2314" i="1"/>
  <c r="T2314" i="1" s="1" a="1"/>
  <c r="T2314" i="1" s="1"/>
  <c r="AA2314" i="1" s="1"/>
  <c r="O2338" i="1"/>
  <c r="T2338" i="1" s="1" a="1"/>
  <c r="T2338" i="1" s="1"/>
  <c r="AA2338" i="1" s="1"/>
  <c r="O2362" i="1"/>
  <c r="T2362" i="1" s="1" a="1"/>
  <c r="T2362" i="1" s="1"/>
  <c r="AA2362" i="1" s="1"/>
  <c r="O2370" i="1"/>
  <c r="T2370" i="1" s="1" a="1"/>
  <c r="T2370" i="1" s="1"/>
  <c r="AA2370" i="1" s="1"/>
  <c r="O2394" i="1"/>
  <c r="T2394" i="1" s="1" a="1"/>
  <c r="T2394" i="1" s="1"/>
  <c r="AA2394" i="1" s="1"/>
  <c r="O2738" i="1"/>
  <c r="T2738" i="1" s="1" a="1"/>
  <c r="T2738" i="1" s="1"/>
  <c r="AA2738" i="1" s="1"/>
  <c r="O2754" i="1"/>
  <c r="T2754" i="1" s="1" a="1"/>
  <c r="T2754" i="1" s="1"/>
  <c r="AA2754" i="1" s="1"/>
  <c r="O2778" i="1"/>
  <c r="T2778" i="1" s="1" a="1"/>
  <c r="T2778" i="1" s="1"/>
  <c r="AA2778" i="1" s="1"/>
  <c r="O362" i="1"/>
  <c r="O778" i="1"/>
  <c r="T778" i="1" s="1" a="1"/>
  <c r="T778" i="1" s="1"/>
  <c r="AA778" i="1" s="1"/>
  <c r="O1258" i="1"/>
  <c r="O1786" i="1"/>
  <c r="T1786" i="1" s="1" a="1"/>
  <c r="T1786" i="1" s="1"/>
  <c r="AA1786" i="1" s="1"/>
  <c r="O1794" i="1"/>
  <c r="T1794" i="1" s="1" a="1"/>
  <c r="T1794" i="1" s="1"/>
  <c r="AA1794" i="1" s="1"/>
  <c r="O2130" i="1"/>
  <c r="T2130" i="1" s="1" a="1"/>
  <c r="T2130" i="1" s="1"/>
  <c r="AA2130" i="1" s="1"/>
  <c r="O2266" i="1"/>
  <c r="T2266" i="1" s="1" a="1"/>
  <c r="T2266" i="1" s="1"/>
  <c r="AA2266" i="1" s="1"/>
  <c r="O2842" i="1"/>
  <c r="T2842" i="1" s="1" a="1"/>
  <c r="T2842" i="1" s="1"/>
  <c r="AA2842" i="1" s="1"/>
  <c r="O2514" i="1"/>
  <c r="T2514" i="1" s="1" a="1"/>
  <c r="T2514" i="1" s="1"/>
  <c r="AA2514" i="1" s="1"/>
  <c r="O2194" i="1"/>
  <c r="T2194" i="1" s="1" a="1"/>
  <c r="T2194" i="1" s="1"/>
  <c r="AA2194" i="1" s="1"/>
  <c r="O1962" i="1"/>
  <c r="T1962" i="1" s="1" a="1"/>
  <c r="T1962" i="1" s="1"/>
  <c r="AA1962" i="1" s="1"/>
  <c r="O1522" i="1"/>
  <c r="O2746" i="1"/>
  <c r="T2746" i="1" s="1" a="1"/>
  <c r="T2746" i="1" s="1"/>
  <c r="AA2746" i="1" s="1"/>
  <c r="O2762" i="1"/>
  <c r="T2762" i="1" s="1" a="1"/>
  <c r="T2762" i="1" s="1"/>
  <c r="AA2762" i="1" s="1"/>
  <c r="O2642" i="1"/>
  <c r="T2642" i="1" s="1" a="1"/>
  <c r="T2642" i="1" s="1"/>
  <c r="AA2642" i="1" s="1"/>
  <c r="O2618" i="1"/>
  <c r="O2594" i="1"/>
  <c r="T2594" i="1" s="1" a="1"/>
  <c r="T2594" i="1" s="1"/>
  <c r="AA2594" i="1" s="1"/>
  <c r="O2554" i="1"/>
  <c r="T2554" i="1" s="1" a="1"/>
  <c r="T2554" i="1" s="1"/>
  <c r="AA2554" i="1" s="1"/>
  <c r="O2530" i="1"/>
  <c r="T2530" i="1" s="1" a="1"/>
  <c r="T2530" i="1" s="1"/>
  <c r="AA2530" i="1" s="1"/>
  <c r="O2242" i="1"/>
  <c r="T2242" i="1" s="1" a="1"/>
  <c r="T2242" i="1" s="1"/>
  <c r="AA2242" i="1" s="1"/>
  <c r="O1394" i="1"/>
  <c r="T1394" i="1" s="1" a="1"/>
  <c r="T1394" i="1" s="1"/>
  <c r="AA1394" i="1" s="1"/>
  <c r="O1314" i="1"/>
  <c r="T1314" i="1" s="1" a="1"/>
  <c r="T1314" i="1" s="1"/>
  <c r="AA1314" i="1" s="1"/>
  <c r="O754" i="1"/>
  <c r="T754" i="1" s="1" a="1"/>
  <c r="T754" i="1" s="1"/>
  <c r="AA754" i="1" s="1"/>
  <c r="O626" i="1"/>
  <c r="T626" i="1" s="1" a="1"/>
  <c r="T626" i="1" s="1"/>
  <c r="AA626" i="1" s="1"/>
  <c r="O2866" i="1"/>
  <c r="T2866" i="1" s="1" a="1"/>
  <c r="T2866" i="1" s="1"/>
  <c r="AA2866" i="1" s="1"/>
  <c r="O2722" i="1"/>
  <c r="O2418" i="1"/>
  <c r="O1986" i="1"/>
  <c r="T1986" i="1" s="1" a="1"/>
  <c r="T1986" i="1" s="1"/>
  <c r="AA1986" i="1" s="1"/>
  <c r="O1874" i="1"/>
  <c r="T1874" i="1" s="1" a="1"/>
  <c r="T1874" i="1" s="1"/>
  <c r="AA1874" i="1" s="1"/>
  <c r="O490" i="1"/>
  <c r="T490" i="1" s="1" a="1"/>
  <c r="T490" i="1" s="1"/>
  <c r="AA490" i="1" s="1"/>
  <c r="O2218" i="1"/>
  <c r="T2218" i="1" s="1" a="1"/>
  <c r="T2218" i="1" s="1"/>
  <c r="AA2218" i="1" s="1"/>
  <c r="O2802" i="1"/>
  <c r="O1674" i="1"/>
  <c r="T1674" i="1" s="1" a="1"/>
  <c r="T1674" i="1" s="1"/>
  <c r="AA1674" i="1" s="1"/>
  <c r="O2818" i="1"/>
  <c r="O2490" i="1"/>
  <c r="T2490" i="1" s="1" a="1"/>
  <c r="T2490" i="1" s="1"/>
  <c r="AA2490" i="1" s="1"/>
  <c r="O2082" i="1"/>
  <c r="T2082" i="1" s="1" a="1"/>
  <c r="T2082" i="1" s="1"/>
  <c r="AA2082" i="1" s="1"/>
  <c r="O2106" i="1"/>
  <c r="T2106" i="1" s="1" a="1"/>
  <c r="T2106" i="1" s="1"/>
  <c r="AA2106" i="1" s="1"/>
  <c r="O2834" i="1"/>
  <c r="T2834" i="1" s="1" a="1"/>
  <c r="T2834" i="1" s="1"/>
  <c r="AA2834" i="1" s="1"/>
  <c r="O1818" i="1"/>
  <c r="T1818" i="1" s="1" a="1"/>
  <c r="T1818" i="1" s="1"/>
  <c r="AA1818" i="1" s="1"/>
  <c r="O1418" i="1"/>
  <c r="T1418" i="1" s="1" a="1"/>
  <c r="T1418" i="1" s="1"/>
  <c r="AA1418" i="1" s="1"/>
  <c r="O98" i="1"/>
  <c r="T98" i="1" s="1" a="1"/>
  <c r="T98" i="1" s="1"/>
  <c r="AA98" i="1" s="1"/>
  <c r="O18" i="1"/>
  <c r="T18" i="1" s="1" a="1"/>
  <c r="T18" i="1" s="1"/>
  <c r="AA18" i="1" s="1"/>
  <c r="O2322" i="1"/>
  <c r="T2322" i="1" s="1" a="1"/>
  <c r="T2322" i="1" s="1"/>
  <c r="AA2322" i="1" s="1"/>
  <c r="O1698" i="1"/>
  <c r="T1698" i="1" s="1" a="1"/>
  <c r="T1698" i="1" s="1"/>
  <c r="AA1698" i="1" s="1"/>
  <c r="O154" i="1"/>
  <c r="T154" i="1" s="1" a="1"/>
  <c r="T154" i="1" s="1"/>
  <c r="AA154" i="1" s="1"/>
  <c r="O130" i="1"/>
  <c r="T130" i="1" s="1" a="1"/>
  <c r="T130" i="1" s="1"/>
  <c r="AA130" i="1" s="1"/>
  <c r="O122" i="1"/>
  <c r="T122" i="1" s="1" a="1"/>
  <c r="T122" i="1" s="1"/>
  <c r="AA122" i="1" s="1"/>
  <c r="O242" i="1"/>
  <c r="T242" i="1" s="1" a="1"/>
  <c r="T242" i="1" s="1"/>
  <c r="AA242" i="1" s="1"/>
  <c r="O54" i="1"/>
  <c r="T54" i="1" s="1" a="1"/>
  <c r="T54" i="1" s="1"/>
  <c r="AA54" i="1" s="1"/>
  <c r="O454" i="1"/>
  <c r="O1950" i="1"/>
  <c r="T1950" i="1" s="1" a="1"/>
  <c r="T1950" i="1" s="1"/>
  <c r="AA1950" i="1" s="1"/>
  <c r="O2222" i="1"/>
  <c r="T2222" i="1" s="1" a="1"/>
  <c r="T2222" i="1" s="1"/>
  <c r="AA2222" i="1" s="1"/>
  <c r="O2302" i="1"/>
  <c r="T2302" i="1" s="1" a="1"/>
  <c r="T2302" i="1" s="1"/>
  <c r="AA2302" i="1" s="1"/>
  <c r="O2454" i="1"/>
  <c r="T2454" i="1" s="1" a="1"/>
  <c r="T2454" i="1" s="1"/>
  <c r="AA2454" i="1" s="1"/>
  <c r="O2726" i="1"/>
  <c r="O2846" i="1"/>
  <c r="T2846" i="1" s="1" a="1"/>
  <c r="T2846" i="1" s="1"/>
  <c r="AA2846" i="1" s="1"/>
  <c r="O230" i="1"/>
  <c r="O310" i="1"/>
  <c r="O438" i="1"/>
  <c r="T438" i="1" s="1" a="1"/>
  <c r="T438" i="1" s="1"/>
  <c r="AA438" i="1" s="1"/>
  <c r="O598" i="1"/>
  <c r="T598" i="1" s="1" a="1"/>
  <c r="T598" i="1" s="1"/>
  <c r="AA598" i="1" s="1"/>
  <c r="O766" i="1"/>
  <c r="T766" i="1" s="1" a="1"/>
  <c r="T766" i="1" s="1"/>
  <c r="AA766" i="1" s="1"/>
  <c r="O878" i="1"/>
  <c r="T878" i="1" s="1" a="1"/>
  <c r="T878" i="1" s="1"/>
  <c r="AA878" i="1" s="1"/>
  <c r="O1158" i="1"/>
  <c r="T1158" i="1" s="1" a="1"/>
  <c r="T1158" i="1" s="1"/>
  <c r="AA1158" i="1" s="1"/>
  <c r="O1350" i="1"/>
  <c r="T1350" i="1" s="1" a="1"/>
  <c r="T1350" i="1" s="1"/>
  <c r="AA1350" i="1" s="1"/>
  <c r="O1574" i="1"/>
  <c r="O1710" i="1"/>
  <c r="T1710" i="1" s="1" a="1"/>
  <c r="T1710" i="1" s="1"/>
  <c r="AA1710" i="1" s="1"/>
  <c r="O50" i="1"/>
  <c r="T50" i="1" s="1" a="1"/>
  <c r="T50" i="1" s="1"/>
  <c r="AA50" i="1" s="1"/>
  <c r="O74" i="1"/>
  <c r="T74" i="1" s="1" a="1"/>
  <c r="T74" i="1" s="1"/>
  <c r="AA74" i="1" s="1"/>
  <c r="O114" i="1"/>
  <c r="T114" i="1" s="1" a="1"/>
  <c r="T114" i="1" s="1"/>
  <c r="AA114" i="1" s="1"/>
  <c r="O146" i="1"/>
  <c r="T146" i="1" s="1" a="1"/>
  <c r="T146" i="1" s="1"/>
  <c r="AA146" i="1" s="1"/>
  <c r="O234" i="1"/>
  <c r="T234" i="1" s="1" a="1"/>
  <c r="T234" i="1" s="1"/>
  <c r="AA234" i="1" s="1"/>
  <c r="O330" i="1"/>
  <c r="T330" i="1" s="1" a="1"/>
  <c r="T330" i="1" s="1"/>
  <c r="AA330" i="1" s="1"/>
  <c r="O354" i="1"/>
  <c r="T354" i="1" s="1" a="1"/>
  <c r="T354" i="1" s="1"/>
  <c r="AA354" i="1" s="1"/>
  <c r="O378" i="1"/>
  <c r="T378" i="1" s="1" a="1"/>
  <c r="T378" i="1" s="1"/>
  <c r="AA378" i="1" s="1"/>
  <c r="O302" i="1"/>
  <c r="T302" i="1" s="1" a="1"/>
  <c r="T302" i="1" s="1"/>
  <c r="AA302" i="1" s="1"/>
  <c r="O430" i="1"/>
  <c r="T430" i="1" s="1" a="1"/>
  <c r="T430" i="1" s="1"/>
  <c r="AA430" i="1" s="1"/>
  <c r="O534" i="1"/>
  <c r="T534" i="1" s="1" a="1"/>
  <c r="T534" i="1" s="1"/>
  <c r="AA534" i="1" s="1"/>
  <c r="O590" i="1"/>
  <c r="T590" i="1" s="1" a="1"/>
  <c r="T590" i="1" s="1"/>
  <c r="AA590" i="1" s="1"/>
  <c r="O830" i="1"/>
  <c r="T830" i="1" s="1" a="1"/>
  <c r="T830" i="1" s="1"/>
  <c r="AA830" i="1" s="1"/>
  <c r="O1118" i="1"/>
  <c r="T1118" i="1" s="1" a="1"/>
  <c r="T1118" i="1" s="1"/>
  <c r="AA1118" i="1" s="1"/>
  <c r="O1198" i="1"/>
  <c r="T1198" i="1" s="1" a="1"/>
  <c r="T1198" i="1" s="1"/>
  <c r="AA1198" i="1" s="1"/>
  <c r="O1302" i="1"/>
  <c r="T1302" i="1" s="1" a="1"/>
  <c r="T1302" i="1" s="1"/>
  <c r="AA1302" i="1" s="1"/>
  <c r="O1430" i="1"/>
  <c r="T1430" i="1" s="1" a="1"/>
  <c r="T1430" i="1" s="1"/>
  <c r="AA1430" i="1" s="1"/>
  <c r="O1614" i="1"/>
  <c r="T1614" i="1" s="1" a="1"/>
  <c r="T1614" i="1" s="1"/>
  <c r="AA1614" i="1" s="1"/>
  <c r="O1926" i="1"/>
  <c r="T1926" i="1" s="1" a="1"/>
  <c r="T1926" i="1" s="1"/>
  <c r="AA1926" i="1" s="1"/>
  <c r="O2198" i="1"/>
  <c r="T2198" i="1" s="1" a="1"/>
  <c r="T2198" i="1" s="1"/>
  <c r="AA2198" i="1" s="1"/>
  <c r="O2430" i="1"/>
  <c r="T2430" i="1" s="1" a="1"/>
  <c r="T2430" i="1" s="1"/>
  <c r="AA2430" i="1" s="1"/>
  <c r="O2822" i="1"/>
  <c r="O198" i="1"/>
  <c r="O254" i="1"/>
  <c r="T254" i="1" s="1" a="1"/>
  <c r="T254" i="1" s="1"/>
  <c r="AA254" i="1" s="1"/>
  <c r="O342" i="1"/>
  <c r="T342" i="1" s="1" a="1"/>
  <c r="T342" i="1" s="1"/>
  <c r="AA342" i="1" s="1"/>
  <c r="O462" i="1"/>
  <c r="T462" i="1" s="1" a="1"/>
  <c r="T462" i="1" s="1"/>
  <c r="AA462" i="1" s="1"/>
  <c r="O502" i="1"/>
  <c r="T502" i="1" s="1" a="1"/>
  <c r="T502" i="1" s="1"/>
  <c r="AA502" i="1" s="1"/>
  <c r="O646" i="1"/>
  <c r="O686" i="1"/>
  <c r="T686" i="1" s="1" a="1"/>
  <c r="T686" i="1" s="1"/>
  <c r="AA686" i="1" s="1"/>
  <c r="O790" i="1"/>
  <c r="T790" i="1" s="1" a="1"/>
  <c r="T790" i="1" s="1"/>
  <c r="AA790" i="1" s="1"/>
  <c r="O902" i="1"/>
  <c r="O1030" i="1"/>
  <c r="T1030" i="1" s="1" a="1"/>
  <c r="T1030" i="1" s="1"/>
  <c r="AA1030" i="1" s="1"/>
  <c r="O1182" i="1"/>
  <c r="T1182" i="1" s="1" a="1"/>
  <c r="T1182" i="1" s="1"/>
  <c r="AA1182" i="1" s="1"/>
  <c r="O1222" i="1"/>
  <c r="T1222" i="1" s="1" a="1"/>
  <c r="T1222" i="1" s="1"/>
  <c r="AA1222" i="1" s="1"/>
  <c r="O1326" i="1"/>
  <c r="T1326" i="1" s="1" a="1"/>
  <c r="T1326" i="1" s="1"/>
  <c r="AA1326" i="1" s="1"/>
  <c r="O1454" i="1"/>
  <c r="T1454" i="1" s="1" a="1"/>
  <c r="T1454" i="1" s="1"/>
  <c r="AA1454" i="1" s="1"/>
  <c r="O1598" i="1"/>
  <c r="T1598" i="1" s="1" a="1"/>
  <c r="T1598" i="1" s="1"/>
  <c r="AA1598" i="1" s="1"/>
  <c r="O1734" i="1"/>
  <c r="O1814" i="1"/>
  <c r="T1814" i="1" s="1" a="1"/>
  <c r="T1814" i="1" s="1"/>
  <c r="AA1814" i="1" s="1"/>
  <c r="O158" i="1"/>
  <c r="T158" i="1" s="1" a="1"/>
  <c r="T158" i="1" s="1"/>
  <c r="AA158" i="1" s="1"/>
  <c r="O174" i="1"/>
  <c r="T174" i="1" s="1" a="1"/>
  <c r="T174" i="1" s="1"/>
  <c r="AA174" i="1" s="1"/>
  <c r="O278" i="1"/>
  <c r="T278" i="1" s="1" a="1"/>
  <c r="T278" i="1" s="1"/>
  <c r="AA278" i="1" s="1"/>
  <c r="O334" i="1"/>
  <c r="T334" i="1" s="1" a="1"/>
  <c r="T334" i="1" s="1"/>
  <c r="AA334" i="1" s="1"/>
  <c r="O406" i="1"/>
  <c r="O494" i="1"/>
  <c r="T494" i="1" s="1" a="1"/>
  <c r="T494" i="1" s="1"/>
  <c r="AA494" i="1" s="1"/>
  <c r="O782" i="1"/>
  <c r="O1094" i="1"/>
  <c r="T1094" i="1" s="1" a="1"/>
  <c r="T1094" i="1" s="1"/>
  <c r="AA1094" i="1" s="1"/>
  <c r="O1174" i="1"/>
  <c r="T1174" i="1" s="1" a="1"/>
  <c r="T1174" i="1" s="1"/>
  <c r="AA1174" i="1" s="1"/>
  <c r="O1590" i="1"/>
  <c r="T1590" i="1" s="1" a="1"/>
  <c r="T1590" i="1" s="1"/>
  <c r="AA1590" i="1" s="1"/>
  <c r="O2118" i="1"/>
  <c r="T2118" i="1" s="1" a="1"/>
  <c r="T2118" i="1" s="1"/>
  <c r="AA2118" i="1" s="1"/>
  <c r="O2174" i="1"/>
  <c r="T2174" i="1" s="1" a="1"/>
  <c r="T2174" i="1" s="1"/>
  <c r="AA2174" i="1" s="1"/>
  <c r="O2382" i="1"/>
  <c r="T2382" i="1" s="1" a="1"/>
  <c r="T2382" i="1" s="1"/>
  <c r="AA2382" i="1" s="1"/>
  <c r="O2406" i="1"/>
  <c r="T2406" i="1" s="1" a="1"/>
  <c r="T2406" i="1" s="1"/>
  <c r="AA2406" i="1" s="1"/>
  <c r="O2542" i="1"/>
  <c r="T2542" i="1" s="1" a="1"/>
  <c r="T2542" i="1" s="1"/>
  <c r="AA2542" i="1" s="1"/>
  <c r="O2606" i="1"/>
  <c r="O2630" i="1"/>
  <c r="T2630" i="1" s="1" a="1"/>
  <c r="T2630" i="1" s="1"/>
  <c r="AA2630" i="1" s="1"/>
  <c r="O2654" i="1"/>
  <c r="T2654" i="1" s="1" a="1"/>
  <c r="T2654" i="1" s="1"/>
  <c r="AA2654" i="1" s="1"/>
  <c r="O2878" i="1"/>
  <c r="T2878" i="1" s="1" a="1"/>
  <c r="T2878" i="1" s="1"/>
  <c r="AA2878" i="1" s="1"/>
  <c r="O222" i="1"/>
  <c r="T222" i="1" s="1" a="1"/>
  <c r="T222" i="1" s="1"/>
  <c r="AA222" i="1" s="1"/>
  <c r="O374" i="1"/>
  <c r="T374" i="1" s="1" a="1"/>
  <c r="T374" i="1" s="1"/>
  <c r="AA374" i="1" s="1"/>
  <c r="O550" i="1"/>
  <c r="T550" i="1" s="1" a="1"/>
  <c r="T550" i="1" s="1"/>
  <c r="AA550" i="1" s="1"/>
  <c r="O670" i="1"/>
  <c r="O926" i="1"/>
  <c r="O1054" i="1"/>
  <c r="T1054" i="1" s="1" a="1"/>
  <c r="T1054" i="1" s="1"/>
  <c r="AA1054" i="1" s="1"/>
  <c r="O1206" i="1"/>
  <c r="T1206" i="1" s="1" a="1"/>
  <c r="T1206" i="1" s="1"/>
  <c r="AA1206" i="1" s="1"/>
  <c r="O1246" i="1"/>
  <c r="T1246" i="1" s="1" a="1"/>
  <c r="T1246" i="1" s="1"/>
  <c r="AA1246" i="1" s="1"/>
  <c r="O1334" i="1"/>
  <c r="T1334" i="1" s="1" a="1"/>
  <c r="T1334" i="1" s="1"/>
  <c r="AA1334" i="1" s="1"/>
  <c r="O1478" i="1"/>
  <c r="T1478" i="1" s="1" a="1"/>
  <c r="T1478" i="1" s="1"/>
  <c r="AA1478" i="1" s="1"/>
  <c r="O1622" i="1"/>
  <c r="T1622" i="1" s="1" a="1"/>
  <c r="T1622" i="1" s="1"/>
  <c r="AA1622" i="1" s="1"/>
  <c r="O1758" i="1"/>
  <c r="T1758" i="1" s="1" a="1"/>
  <c r="T1758" i="1" s="1"/>
  <c r="AA1758" i="1" s="1"/>
  <c r="O162" i="1"/>
  <c r="T162" i="1" s="1" a="1"/>
  <c r="T162" i="1" s="1"/>
  <c r="AA162" i="1" s="1"/>
  <c r="O186" i="1"/>
  <c r="T186" i="1" s="1" a="1"/>
  <c r="T186" i="1" s="1"/>
  <c r="AA186" i="1" s="1"/>
  <c r="O202" i="1"/>
  <c r="T202" i="1" s="1" a="1"/>
  <c r="T202" i="1" s="1"/>
  <c r="AA202" i="1" s="1"/>
  <c r="O266" i="1"/>
  <c r="T266" i="1" s="1" a="1"/>
  <c r="T266" i="1" s="1"/>
  <c r="AA266" i="1" s="1"/>
  <c r="O290" i="1"/>
  <c r="T290" i="1" s="1" a="1"/>
  <c r="T290" i="1" s="1"/>
  <c r="AA290" i="1" s="1"/>
  <c r="O314" i="1"/>
  <c r="T314" i="1" s="1" a="1"/>
  <c r="T314" i="1" s="1"/>
  <c r="AA314" i="1" s="1"/>
  <c r="O394" i="1"/>
  <c r="T394" i="1" s="1" a="1"/>
  <c r="T394" i="1" s="1"/>
  <c r="AA394" i="1" s="1"/>
  <c r="O418" i="1"/>
  <c r="O442" i="1"/>
  <c r="T442" i="1" s="1" a="1"/>
  <c r="T442" i="1" s="1"/>
  <c r="AA442" i="1" s="1"/>
  <c r="O466" i="1"/>
  <c r="T466" i="1" s="1" a="1"/>
  <c r="T466" i="1" s="1"/>
  <c r="AA466" i="1" s="1"/>
  <c r="O530" i="1"/>
  <c r="T530" i="1" s="1" a="1"/>
  <c r="T530" i="1" s="1"/>
  <c r="AA530" i="1" s="1"/>
  <c r="O554" i="1"/>
  <c r="T554" i="1" s="1" a="1"/>
  <c r="T554" i="1" s="1"/>
  <c r="AA554" i="1" s="1"/>
  <c r="O578" i="1"/>
  <c r="O602" i="1"/>
  <c r="T602" i="1" s="1" a="1"/>
  <c r="T602" i="1" s="1"/>
  <c r="AA602" i="1" s="1"/>
  <c r="O658" i="1"/>
  <c r="T658" i="1" s="1" a="1"/>
  <c r="T658" i="1" s="1"/>
  <c r="AA658" i="1" s="1"/>
  <c r="O690" i="1"/>
  <c r="O826" i="1"/>
  <c r="T826" i="1" s="1" a="1"/>
  <c r="T826" i="1" s="1"/>
  <c r="AA826" i="1" s="1"/>
  <c r="O842" i="1"/>
  <c r="T842" i="1" s="1" a="1"/>
  <c r="T842" i="1" s="1"/>
  <c r="AA842" i="1" s="1"/>
  <c r="O866" i="1"/>
  <c r="T866" i="1" s="1" a="1"/>
  <c r="T866" i="1" s="1"/>
  <c r="AA866" i="1" s="1"/>
  <c r="O890" i="1"/>
  <c r="T890" i="1" s="1" a="1"/>
  <c r="T890" i="1" s="1"/>
  <c r="AA890" i="1" s="1"/>
  <c r="O914" i="1"/>
  <c r="O938" i="1"/>
  <c r="T938" i="1" s="1" a="1"/>
  <c r="T938" i="1" s="1"/>
  <c r="AA938" i="1" s="1"/>
  <c r="O1042" i="1"/>
  <c r="T1042" i="1" s="1" a="1"/>
  <c r="T1042" i="1" s="1"/>
  <c r="AA1042" i="1" s="1"/>
  <c r="O1066" i="1"/>
  <c r="T1066" i="1" s="1" a="1"/>
  <c r="T1066" i="1" s="1"/>
  <c r="AA1066" i="1" s="1"/>
  <c r="O1090" i="1"/>
  <c r="T1090" i="1" s="1" a="1"/>
  <c r="T1090" i="1" s="1"/>
  <c r="AA1090" i="1" s="1"/>
  <c r="O1114" i="1"/>
  <c r="T1114" i="1" s="1" a="1"/>
  <c r="T1114" i="1" s="1"/>
  <c r="AA1114" i="1" s="1"/>
  <c r="O1234" i="1"/>
  <c r="T1234" i="1" s="1" a="1"/>
  <c r="T1234" i="1" s="1"/>
  <c r="AA1234" i="1" s="1"/>
  <c r="O1250" i="1"/>
  <c r="T1250" i="1" s="1" a="1"/>
  <c r="T1250" i="1" s="1"/>
  <c r="AA1250" i="1" s="1"/>
  <c r="O1274" i="1"/>
  <c r="T1274" i="1" s="1" a="1"/>
  <c r="T1274" i="1" s="1"/>
  <c r="AA1274" i="1" s="1"/>
  <c r="O1290" i="1"/>
  <c r="T1290" i="1" s="1" a="1"/>
  <c r="T1290" i="1" s="1"/>
  <c r="AA1290" i="1" s="1"/>
  <c r="O22" i="1"/>
  <c r="T22" i="1" s="1" a="1"/>
  <c r="T22" i="1" s="1"/>
  <c r="AA22" i="1" s="1"/>
  <c r="O134" i="1"/>
  <c r="T134" i="1" s="1" a="1"/>
  <c r="T134" i="1" s="1"/>
  <c r="AA134" i="1" s="1"/>
  <c r="O710" i="1"/>
  <c r="T710" i="1" s="1" a="1"/>
  <c r="T710" i="1" s="1"/>
  <c r="AA710" i="1" s="1"/>
  <c r="O758" i="1"/>
  <c r="T758" i="1" s="1" a="1"/>
  <c r="T758" i="1" s="1"/>
  <c r="AA758" i="1" s="1"/>
  <c r="O1070" i="1"/>
  <c r="T1070" i="1" s="1" a="1"/>
  <c r="T1070" i="1" s="1"/>
  <c r="AA1070" i="1" s="1"/>
  <c r="O1126" i="1"/>
  <c r="T1126" i="1" s="1" a="1"/>
  <c r="T1126" i="1" s="1"/>
  <c r="AA1126" i="1" s="1"/>
  <c r="O1238" i="1"/>
  <c r="T1238" i="1" s="1" a="1"/>
  <c r="T1238" i="1" s="1"/>
  <c r="AA1238" i="1" s="1"/>
  <c r="O1510" i="1"/>
  <c r="T1510" i="1" s="1" a="1"/>
  <c r="T1510" i="1" s="1"/>
  <c r="AA1510" i="1" s="1"/>
  <c r="O1566" i="1"/>
  <c r="T1566" i="1" s="1" a="1"/>
  <c r="T1566" i="1" s="1"/>
  <c r="AA1566" i="1" s="1"/>
  <c r="O1750" i="1"/>
  <c r="T1750" i="1" s="1" a="1"/>
  <c r="T1750" i="1" s="1"/>
  <c r="AA1750" i="1" s="1"/>
  <c r="O1774" i="1"/>
  <c r="T1774" i="1" s="1" a="1"/>
  <c r="T1774" i="1" s="1"/>
  <c r="AA1774" i="1" s="1"/>
  <c r="O1910" i="1"/>
  <c r="O2094" i="1"/>
  <c r="T2094" i="1" s="1" a="1"/>
  <c r="T2094" i="1" s="1"/>
  <c r="AA2094" i="1" s="1"/>
  <c r="O2150" i="1"/>
  <c r="O2854" i="1"/>
  <c r="T2854" i="1" s="1" a="1"/>
  <c r="T2854" i="1" s="1"/>
  <c r="AA2854" i="1" s="1"/>
  <c r="O38" i="1"/>
  <c r="T38" i="1" s="1" a="1"/>
  <c r="T38" i="1" s="1"/>
  <c r="AA38" i="1" s="1"/>
  <c r="O142" i="1"/>
  <c r="T142" i="1" s="1" a="1"/>
  <c r="T142" i="1" s="1"/>
  <c r="AA142" i="1" s="1"/>
  <c r="O574" i="1"/>
  <c r="T574" i="1" s="1" a="1"/>
  <c r="T574" i="1" s="1"/>
  <c r="AA574" i="1" s="1"/>
  <c r="O614" i="1"/>
  <c r="T614" i="1" s="1" a="1"/>
  <c r="T614" i="1" s="1"/>
  <c r="AA614" i="1" s="1"/>
  <c r="O806" i="1"/>
  <c r="O958" i="1"/>
  <c r="T958" i="1" s="1" a="1"/>
  <c r="T958" i="1" s="1"/>
  <c r="AA958" i="1" s="1"/>
  <c r="O966" i="1"/>
  <c r="O1078" i="1"/>
  <c r="O1502" i="1"/>
  <c r="T1502" i="1" s="1" a="1"/>
  <c r="T1502" i="1" s="1"/>
  <c r="AA1502" i="1" s="1"/>
  <c r="O1838" i="1"/>
  <c r="T1838" i="1" s="1" a="1"/>
  <c r="T1838" i="1" s="1"/>
  <c r="AA1838" i="1" s="1"/>
  <c r="O366" i="1"/>
  <c r="T366" i="1" s="1" a="1"/>
  <c r="T366" i="1" s="1"/>
  <c r="AA366" i="1" s="1"/>
  <c r="O662" i="1"/>
  <c r="T662" i="1" s="1" a="1"/>
  <c r="T662" i="1" s="1"/>
  <c r="AA662" i="1" s="1"/>
  <c r="O918" i="1"/>
  <c r="O1022" i="1"/>
  <c r="T1022" i="1" s="1" a="1"/>
  <c r="T1022" i="1" s="1"/>
  <c r="AA1022" i="1" s="1"/>
  <c r="O1046" i="1"/>
  <c r="T1046" i="1" s="1" a="1"/>
  <c r="T1046" i="1" s="1"/>
  <c r="AA1046" i="1" s="1"/>
  <c r="O1262" i="1"/>
  <c r="O1374" i="1"/>
  <c r="T1374" i="1" s="1" a="1"/>
  <c r="T1374" i="1" s="1"/>
  <c r="AA1374" i="1" s="1"/>
  <c r="O1542" i="1"/>
  <c r="T1542" i="1" s="1" a="1"/>
  <c r="T1542" i="1" s="1"/>
  <c r="AA1542" i="1" s="1"/>
  <c r="O1726" i="1"/>
  <c r="T1726" i="1" s="1" a="1"/>
  <c r="T1726" i="1" s="1"/>
  <c r="AA1726" i="1" s="1"/>
  <c r="O2070" i="1"/>
  <c r="T2070" i="1" s="1" a="1"/>
  <c r="T2070" i="1" s="1"/>
  <c r="AA2070" i="1" s="1"/>
  <c r="O2814" i="1"/>
  <c r="O62" i="1"/>
  <c r="T62" i="1" s="1" a="1"/>
  <c r="T62" i="1" s="1"/>
  <c r="AA62" i="1" s="1"/>
  <c r="O518" i="1"/>
  <c r="O638" i="1"/>
  <c r="T638" i="1" s="1" a="1"/>
  <c r="T638" i="1" s="1"/>
  <c r="AA638" i="1" s="1"/>
  <c r="O814" i="1"/>
  <c r="T814" i="1" s="1" a="1"/>
  <c r="T814" i="1" s="1"/>
  <c r="AA814" i="1" s="1"/>
  <c r="O990" i="1"/>
  <c r="T990" i="1" s="1" a="1"/>
  <c r="T990" i="1" s="1"/>
  <c r="AA990" i="1" s="1"/>
  <c r="O1102" i="1"/>
  <c r="T1102" i="1" s="1" a="1"/>
  <c r="T1102" i="1" s="1"/>
  <c r="AA1102" i="1" s="1"/>
  <c r="O1270" i="1"/>
  <c r="T1270" i="1" s="1" a="1"/>
  <c r="T1270" i="1" s="1"/>
  <c r="AA1270" i="1" s="1"/>
  <c r="O1862" i="1"/>
  <c r="T1862" i="1" s="1" a="1"/>
  <c r="T1862" i="1" s="1"/>
  <c r="AA1862" i="1" s="1"/>
  <c r="O970" i="1"/>
  <c r="T970" i="1" s="1" a="1"/>
  <c r="T970" i="1" s="1"/>
  <c r="AA970" i="1" s="1"/>
  <c r="O1010" i="1"/>
  <c r="T1010" i="1" s="1" a="1"/>
  <c r="T1010" i="1" s="1"/>
  <c r="AA1010" i="1" s="1"/>
  <c r="O1146" i="1"/>
  <c r="T1146" i="1" s="1" a="1"/>
  <c r="T1146" i="1" s="1"/>
  <c r="AA1146" i="1" s="1"/>
  <c r="O1162" i="1"/>
  <c r="T1162" i="1" s="1" a="1"/>
  <c r="T1162" i="1" s="1"/>
  <c r="AA1162" i="1" s="1"/>
  <c r="O1186" i="1"/>
  <c r="T1186" i="1" s="1" a="1"/>
  <c r="T1186" i="1" s="1"/>
  <c r="AA1186" i="1" s="1"/>
  <c r="O1210" i="1"/>
  <c r="T1210" i="1" s="1" a="1"/>
  <c r="T1210" i="1" s="1"/>
  <c r="AA1210" i="1" s="1"/>
  <c r="O1338" i="1"/>
  <c r="T1338" i="1" s="1" a="1"/>
  <c r="T1338" i="1" s="1"/>
  <c r="AA1338" i="1" s="1"/>
  <c r="O1354" i="1"/>
  <c r="T1354" i="1" s="1" a="1"/>
  <c r="T1354" i="1" s="1"/>
  <c r="AA1354" i="1" s="1"/>
  <c r="O1442" i="1"/>
  <c r="T1442" i="1" s="1" a="1"/>
  <c r="T1442" i="1" s="1"/>
  <c r="AA1442" i="1" s="1"/>
  <c r="O1466" i="1"/>
  <c r="T1466" i="1" s="1" a="1"/>
  <c r="T1466" i="1" s="1"/>
  <c r="AA1466" i="1" s="1"/>
  <c r="O1490" i="1"/>
  <c r="T1490" i="1" s="1" a="1"/>
  <c r="T1490" i="1" s="1"/>
  <c r="AA1490" i="1" s="1"/>
  <c r="O1506" i="1"/>
  <c r="O1530" i="1"/>
  <c r="T1530" i="1" s="1" a="1"/>
  <c r="T1530" i="1" s="1"/>
  <c r="AA1530" i="1" s="1"/>
  <c r="O1554" i="1"/>
  <c r="T1554" i="1" s="1" a="1"/>
  <c r="T1554" i="1" s="1"/>
  <c r="AA1554" i="1" s="1"/>
  <c r="O1578" i="1"/>
  <c r="T1578" i="1" s="1" a="1"/>
  <c r="T1578" i="1" s="1"/>
  <c r="AA1578" i="1" s="1"/>
  <c r="O1602" i="1"/>
  <c r="O1626" i="1"/>
  <c r="T1626" i="1" s="1" a="1"/>
  <c r="T1626" i="1" s="1"/>
  <c r="AA1626" i="1" s="1"/>
  <c r="O1770" i="1"/>
  <c r="O1802" i="1"/>
  <c r="T1802" i="1" s="1" a="1"/>
  <c r="T1802" i="1" s="1"/>
  <c r="AA1802" i="1" s="1"/>
  <c r="O1842" i="1"/>
  <c r="T1842" i="1" s="1" a="1"/>
  <c r="T1842" i="1" s="1"/>
  <c r="AA1842" i="1" s="1"/>
  <c r="O1866" i="1"/>
  <c r="T1866" i="1" s="1" a="1"/>
  <c r="T1866" i="1" s="1"/>
  <c r="AA1866" i="1" s="1"/>
  <c r="O2026" i="1"/>
  <c r="T2026" i="1" s="1" a="1"/>
  <c r="T2026" i="1" s="1"/>
  <c r="AA2026" i="1" s="1"/>
  <c r="O2066" i="1"/>
  <c r="T2066" i="1" s="1" a="1"/>
  <c r="T2066" i="1" s="1"/>
  <c r="AA2066" i="1" s="1"/>
  <c r="O2090" i="1"/>
  <c r="T2090" i="1" s="1" a="1"/>
  <c r="T2090" i="1" s="1"/>
  <c r="AA2090" i="1" s="1"/>
  <c r="O2114" i="1"/>
  <c r="T2114" i="1" s="1" a="1"/>
  <c r="T2114" i="1" s="1"/>
  <c r="AA2114" i="1" s="1"/>
  <c r="O2138" i="1"/>
  <c r="T2138" i="1" s="1" a="1"/>
  <c r="T2138" i="1" s="1"/>
  <c r="AA2138" i="1" s="1"/>
  <c r="O2162" i="1"/>
  <c r="T2162" i="1" s="1" a="1"/>
  <c r="T2162" i="1" s="1"/>
  <c r="AA2162" i="1" s="1"/>
  <c r="O2186" i="1"/>
  <c r="T2186" i="1" s="1" a="1"/>
  <c r="T2186" i="1" s="1"/>
  <c r="AA2186" i="1" s="1"/>
  <c r="O2210" i="1"/>
  <c r="T2210" i="1" s="1" a="1"/>
  <c r="T2210" i="1" s="1"/>
  <c r="AA2210" i="1" s="1"/>
  <c r="O2234" i="1"/>
  <c r="T2234" i="1" s="1" a="1"/>
  <c r="T2234" i="1" s="1"/>
  <c r="AA2234" i="1" s="1"/>
  <c r="O2258" i="1"/>
  <c r="T2258" i="1" s="1" a="1"/>
  <c r="T2258" i="1" s="1"/>
  <c r="AA2258" i="1" s="1"/>
  <c r="O2282" i="1"/>
  <c r="T2282" i="1" s="1" a="1"/>
  <c r="T2282" i="1" s="1"/>
  <c r="AA2282" i="1" s="1"/>
  <c r="O246" i="1"/>
  <c r="T246" i="1" s="1" a="1"/>
  <c r="T246" i="1" s="1"/>
  <c r="AA246" i="1" s="1"/>
  <c r="O894" i="1"/>
  <c r="T894" i="1" s="1" a="1"/>
  <c r="T894" i="1" s="1"/>
  <c r="AA894" i="1" s="1"/>
  <c r="O950" i="1"/>
  <c r="T950" i="1" s="1" a="1"/>
  <c r="T950" i="1" s="1"/>
  <c r="AA950" i="1" s="1"/>
  <c r="O998" i="1"/>
  <c r="T998" i="1" s="1" a="1"/>
  <c r="T998" i="1" s="1"/>
  <c r="AA998" i="1" s="1"/>
  <c r="O1494" i="1"/>
  <c r="T1494" i="1" s="1" a="1"/>
  <c r="T1494" i="1" s="1"/>
  <c r="AA1494" i="1" s="1"/>
  <c r="O1702" i="1"/>
  <c r="T1702" i="1" s="1" a="1"/>
  <c r="T1702" i="1" s="1"/>
  <c r="AA1702" i="1" s="1"/>
  <c r="O1878" i="1"/>
  <c r="T1878" i="1" s="1" a="1"/>
  <c r="T1878" i="1" s="1"/>
  <c r="AA1878" i="1" s="1"/>
  <c r="O2294" i="1"/>
  <c r="T2294" i="1" s="1" a="1"/>
  <c r="T2294" i="1" s="1"/>
  <c r="AA2294" i="1" s="1"/>
  <c r="O2766" i="1"/>
  <c r="T2766" i="1" s="1" a="1"/>
  <c r="T2766" i="1" s="1"/>
  <c r="AA2766" i="1" s="1"/>
  <c r="O2790" i="1"/>
  <c r="T2790" i="1" s="1" a="1"/>
  <c r="T2790" i="1" s="1"/>
  <c r="AA2790" i="1" s="1"/>
  <c r="O6" i="1"/>
  <c r="O86" i="1"/>
  <c r="T86" i="1" s="1" a="1"/>
  <c r="T86" i="1" s="1"/>
  <c r="AA86" i="1" s="1"/>
  <c r="O542" i="1"/>
  <c r="T542" i="1" s="1" a="1"/>
  <c r="T542" i="1" s="1"/>
  <c r="AA542" i="1" s="1"/>
  <c r="O726" i="1"/>
  <c r="T726" i="1" s="1" a="1"/>
  <c r="T726" i="1" s="1"/>
  <c r="AA726" i="1" s="1"/>
  <c r="O1134" i="1"/>
  <c r="O1382" i="1"/>
  <c r="T1382" i="1" s="1" a="1"/>
  <c r="T1382" i="1" s="1"/>
  <c r="AA1382" i="1" s="1"/>
  <c r="O1518" i="1"/>
  <c r="T1518" i="1" s="1" a="1"/>
  <c r="T1518" i="1" s="1"/>
  <c r="AA1518" i="1" s="1"/>
  <c r="O1638" i="1"/>
  <c r="O1782" i="1"/>
  <c r="T1782" i="1" s="1" a="1"/>
  <c r="T1782" i="1" s="1"/>
  <c r="AA1782" i="1" s="1"/>
  <c r="O1886" i="1"/>
  <c r="T1886" i="1" s="1" a="1"/>
  <c r="T1886" i="1" s="1"/>
  <c r="AA1886" i="1" s="1"/>
  <c r="O42" i="1"/>
  <c r="T42" i="1" s="1" a="1"/>
  <c r="T42" i="1" s="1"/>
  <c r="AA42" i="1" s="1"/>
  <c r="O66" i="1"/>
  <c r="T66" i="1" s="1" a="1"/>
  <c r="T66" i="1" s="1"/>
  <c r="AA66" i="1" s="1"/>
  <c r="O90" i="1"/>
  <c r="T90" i="1" s="1" a="1"/>
  <c r="T90" i="1" s="1"/>
  <c r="AA90" i="1" s="1"/>
  <c r="O170" i="1"/>
  <c r="O210" i="1"/>
  <c r="O274" i="1"/>
  <c r="T274" i="1" s="1" a="1"/>
  <c r="T274" i="1" s="1"/>
  <c r="AA274" i="1" s="1"/>
  <c r="O298" i="1"/>
  <c r="T298" i="1" s="1" a="1"/>
  <c r="T298" i="1" s="1"/>
  <c r="AA298" i="1" s="1"/>
  <c r="O322" i="1"/>
  <c r="T322" i="1" s="1" a="1"/>
  <c r="T322" i="1" s="1"/>
  <c r="AA322" i="1" s="1"/>
  <c r="O346" i="1"/>
  <c r="O402" i="1"/>
  <c r="T402" i="1" s="1" a="1"/>
  <c r="T402" i="1" s="1"/>
  <c r="AA402" i="1" s="1"/>
  <c r="O426" i="1"/>
  <c r="T426" i="1" s="1" a="1"/>
  <c r="T426" i="1" s="1"/>
  <c r="AA426" i="1" s="1"/>
  <c r="O450" i="1"/>
  <c r="O474" i="1"/>
  <c r="O482" i="1"/>
  <c r="T482" i="1" s="1" a="1"/>
  <c r="T482" i="1" s="1"/>
  <c r="AA482" i="1" s="1"/>
  <c r="O506" i="1"/>
  <c r="T506" i="1" s="1" a="1"/>
  <c r="T506" i="1" s="1"/>
  <c r="AA506" i="1" s="1"/>
  <c r="O562" i="1"/>
  <c r="T562" i="1" s="1" a="1"/>
  <c r="T562" i="1" s="1"/>
  <c r="AA562" i="1" s="1"/>
  <c r="O586" i="1"/>
  <c r="T586" i="1" s="1" a="1"/>
  <c r="T586" i="1" s="1"/>
  <c r="AA586" i="1" s="1"/>
  <c r="O618" i="1"/>
  <c r="O674" i="1"/>
  <c r="T674" i="1" s="1" a="1"/>
  <c r="T674" i="1" s="1"/>
  <c r="AA674" i="1" s="1"/>
  <c r="O698" i="1"/>
  <c r="T698" i="1" s="1" a="1"/>
  <c r="T698" i="1" s="1"/>
  <c r="AA698" i="1" s="1"/>
  <c r="O706" i="1"/>
  <c r="O730" i="1"/>
  <c r="O746" i="1"/>
  <c r="T746" i="1" s="1" a="1"/>
  <c r="T746" i="1" s="1"/>
  <c r="AA746" i="1" s="1"/>
  <c r="O770" i="1"/>
  <c r="T770" i="1" s="1" a="1"/>
  <c r="T770" i="1" s="1"/>
  <c r="AA770" i="1" s="1"/>
  <c r="O794" i="1"/>
  <c r="T794" i="1" s="1" a="1"/>
  <c r="T794" i="1" s="1"/>
  <c r="AA794" i="1" s="1"/>
  <c r="O946" i="1"/>
  <c r="O1122" i="1"/>
  <c r="T1122" i="1" s="1" a="1"/>
  <c r="T1122" i="1" s="1"/>
  <c r="AA1122" i="1" s="1"/>
  <c r="O126" i="1"/>
  <c r="T126" i="1" s="1" a="1"/>
  <c r="T126" i="1" s="1"/>
  <c r="AA126" i="1" s="1"/>
  <c r="O566" i="1"/>
  <c r="T566" i="1" s="1" a="1"/>
  <c r="T566" i="1" s="1"/>
  <c r="AA566" i="1" s="1"/>
  <c r="O702" i="1"/>
  <c r="T702" i="1" s="1" a="1"/>
  <c r="T702" i="1" s="1"/>
  <c r="AA702" i="1" s="1"/>
  <c r="O718" i="1"/>
  <c r="T718" i="1" s="1" a="1"/>
  <c r="T718" i="1" s="1"/>
  <c r="AA718" i="1" s="1"/>
  <c r="O870" i="1"/>
  <c r="T870" i="1" s="1" a="1"/>
  <c r="T870" i="1" s="1"/>
  <c r="AA870" i="1" s="1"/>
  <c r="O1422" i="1"/>
  <c r="T1422" i="1" s="1" a="1"/>
  <c r="T1422" i="1" s="1"/>
  <c r="AA1422" i="1" s="1"/>
  <c r="O1470" i="1"/>
  <c r="T1470" i="1" s="1" a="1"/>
  <c r="T1470" i="1" s="1"/>
  <c r="AA1470" i="1" s="1"/>
  <c r="O1678" i="1"/>
  <c r="T1678" i="1" s="1" a="1"/>
  <c r="T1678" i="1" s="1"/>
  <c r="AA1678" i="1" s="1"/>
  <c r="O1854" i="1"/>
  <c r="T1854" i="1" s="1" a="1"/>
  <c r="T1854" i="1" s="1"/>
  <c r="AA1854" i="1" s="1"/>
  <c r="O1998" i="1"/>
  <c r="O2270" i="1"/>
  <c r="O2350" i="1"/>
  <c r="T2350" i="1" s="1" a="1"/>
  <c r="T2350" i="1" s="1"/>
  <c r="AA2350" i="1" s="1"/>
  <c r="O2502" i="1"/>
  <c r="T2502" i="1" s="1" a="1"/>
  <c r="T2502" i="1" s="1"/>
  <c r="AA2502" i="1" s="1"/>
  <c r="O30" i="1"/>
  <c r="T30" i="1" s="1" a="1"/>
  <c r="T30" i="1" s="1"/>
  <c r="AA30" i="1" s="1"/>
  <c r="O262" i="1"/>
  <c r="T262" i="1" s="1" a="1"/>
  <c r="T262" i="1" s="1"/>
  <c r="AA262" i="1" s="1"/>
  <c r="O390" i="1"/>
  <c r="T390" i="1" s="1" a="1"/>
  <c r="T390" i="1" s="1"/>
  <c r="AA390" i="1" s="1"/>
  <c r="O1006" i="1"/>
  <c r="T1006" i="1" s="1" a="1"/>
  <c r="T1006" i="1" s="1"/>
  <c r="AA1006" i="1" s="1"/>
  <c r="O1142" i="1"/>
  <c r="O1286" i="1"/>
  <c r="T1286" i="1" s="1" a="1"/>
  <c r="T1286" i="1" s="1"/>
  <c r="AA1286" i="1" s="1"/>
  <c r="O1406" i="1"/>
  <c r="T1406" i="1" s="1" a="1"/>
  <c r="T1406" i="1" s="1"/>
  <c r="AA1406" i="1" s="1"/>
  <c r="O1526" i="1"/>
  <c r="T1526" i="1" s="1" a="1"/>
  <c r="T1526" i="1" s="1"/>
  <c r="AA1526" i="1" s="1"/>
  <c r="O1662" i="1"/>
  <c r="T1662" i="1" s="1" a="1"/>
  <c r="T1662" i="1" s="1"/>
  <c r="AA1662" i="1" s="1"/>
  <c r="O78" i="1"/>
  <c r="T78" i="1" s="1" a="1"/>
  <c r="T78" i="1" s="1"/>
  <c r="AA78" i="1" s="1"/>
  <c r="O102" i="1"/>
  <c r="T102" i="1" s="1" a="1"/>
  <c r="T102" i="1" s="1"/>
  <c r="AA102" i="1" s="1"/>
  <c r="O214" i="1"/>
  <c r="O478" i="1"/>
  <c r="T478" i="1" s="1" a="1"/>
  <c r="T478" i="1" s="1"/>
  <c r="AA478" i="1" s="1"/>
  <c r="O630" i="1"/>
  <c r="T630" i="1" s="1" a="1"/>
  <c r="T630" i="1" s="1"/>
  <c r="AA630" i="1" s="1"/>
  <c r="O678" i="1"/>
  <c r="T678" i="1" s="1" a="1"/>
  <c r="T678" i="1" s="1"/>
  <c r="AA678" i="1" s="1"/>
  <c r="O846" i="1"/>
  <c r="T846" i="1" s="1" a="1"/>
  <c r="T846" i="1" s="1"/>
  <c r="AA846" i="1" s="1"/>
  <c r="O982" i="1"/>
  <c r="O1318" i="1"/>
  <c r="T1318" i="1" s="1" a="1"/>
  <c r="T1318" i="1" s="1"/>
  <c r="AA1318" i="1" s="1"/>
  <c r="O1398" i="1"/>
  <c r="T1398" i="1" s="1" a="1"/>
  <c r="T1398" i="1" s="1"/>
  <c r="AA1398" i="1" s="1"/>
  <c r="O1446" i="1"/>
  <c r="O1654" i="1"/>
  <c r="T1654" i="1" s="1" a="1"/>
  <c r="T1654" i="1" s="1"/>
  <c r="AA1654" i="1" s="1"/>
  <c r="O1806" i="1"/>
  <c r="T1806" i="1" s="1" a="1"/>
  <c r="T1806" i="1" s="1"/>
  <c r="AA1806" i="1" s="1"/>
  <c r="O1830" i="1"/>
  <c r="T1830" i="1" s="1" a="1"/>
  <c r="T1830" i="1" s="1"/>
  <c r="AA1830" i="1" s="1"/>
  <c r="O1974" i="1"/>
  <c r="T1974" i="1" s="1" a="1"/>
  <c r="T1974" i="1" s="1"/>
  <c r="AA1974" i="1" s="1"/>
  <c r="O2030" i="1"/>
  <c r="T2030" i="1" s="1" a="1"/>
  <c r="T2030" i="1" s="1"/>
  <c r="AA2030" i="1" s="1"/>
  <c r="O2246" i="1"/>
  <c r="T2246" i="1" s="1" a="1"/>
  <c r="T2246" i="1" s="1"/>
  <c r="AA2246" i="1" s="1"/>
  <c r="O2326" i="1"/>
  <c r="T2326" i="1" s="1" a="1"/>
  <c r="T2326" i="1" s="1"/>
  <c r="AA2326" i="1" s="1"/>
  <c r="O2478" i="1"/>
  <c r="T2478" i="1" s="1" a="1"/>
  <c r="T2478" i="1" s="1"/>
  <c r="AA2478" i="1" s="1"/>
  <c r="O2534" i="1"/>
  <c r="T2534" i="1" s="1" a="1"/>
  <c r="T2534" i="1" s="1"/>
  <c r="AA2534" i="1" s="1"/>
  <c r="O2558" i="1"/>
  <c r="T2558" i="1" s="1" a="1"/>
  <c r="T2558" i="1" s="1"/>
  <c r="AA2558" i="1" s="1"/>
  <c r="O2598" i="1"/>
  <c r="T2598" i="1" s="1" a="1"/>
  <c r="T2598" i="1" s="1"/>
  <c r="AA2598" i="1" s="1"/>
  <c r="O2622" i="1"/>
  <c r="T2622" i="1" s="1" a="1"/>
  <c r="T2622" i="1" s="1"/>
  <c r="AA2622" i="1" s="1"/>
  <c r="O2646" i="1"/>
  <c r="O2750" i="1"/>
  <c r="T2750" i="1" s="1" a="1"/>
  <c r="T2750" i="1" s="1"/>
  <c r="AA2750" i="1" s="1"/>
  <c r="O110" i="1"/>
  <c r="T110" i="1" s="1" a="1"/>
  <c r="T110" i="1" s="1"/>
  <c r="AA110" i="1" s="1"/>
  <c r="O182" i="1"/>
  <c r="T182" i="1" s="1" a="1"/>
  <c r="T182" i="1" s="1"/>
  <c r="AA182" i="1" s="1"/>
  <c r="O286" i="1"/>
  <c r="T286" i="1" s="1" a="1"/>
  <c r="T286" i="1" s="1"/>
  <c r="AA286" i="1" s="1"/>
  <c r="O414" i="1"/>
  <c r="T414" i="1" s="1" a="1"/>
  <c r="T414" i="1" s="1"/>
  <c r="AA414" i="1" s="1"/>
  <c r="O742" i="1"/>
  <c r="T742" i="1" s="1" a="1"/>
  <c r="T742" i="1" s="1"/>
  <c r="AA742" i="1" s="1"/>
  <c r="O854" i="1"/>
  <c r="T854" i="1" s="1" a="1"/>
  <c r="T854" i="1" s="1"/>
  <c r="AA854" i="1" s="1"/>
  <c r="O1310" i="1"/>
  <c r="O1438" i="1"/>
  <c r="T1438" i="1" s="1" a="1"/>
  <c r="T1438" i="1" s="1"/>
  <c r="AA1438" i="1" s="1"/>
  <c r="O1550" i="1"/>
  <c r="T1550" i="1" s="1" a="1"/>
  <c r="T1550" i="1" s="1"/>
  <c r="AA1550" i="1" s="1"/>
  <c r="O1686" i="1"/>
  <c r="T1686" i="1" s="1" a="1"/>
  <c r="T1686" i="1" s="1"/>
  <c r="AA1686" i="1" s="1"/>
  <c r="O522" i="1"/>
  <c r="T522" i="1" s="1" a="1"/>
  <c r="T522" i="1" s="1"/>
  <c r="AA522" i="1" s="1"/>
  <c r="O546" i="1"/>
  <c r="O650" i="1"/>
  <c r="T650" i="1" s="1" a="1"/>
  <c r="T650" i="1" s="1"/>
  <c r="AA650" i="1" s="1"/>
  <c r="O818" i="1"/>
  <c r="T818" i="1" s="1" a="1"/>
  <c r="T818" i="1" s="1"/>
  <c r="AA818" i="1" s="1"/>
  <c r="O834" i="1"/>
  <c r="O858" i="1"/>
  <c r="T858" i="1" s="1" a="1"/>
  <c r="T858" i="1" s="1"/>
  <c r="AA858" i="1" s="1"/>
  <c r="O882" i="1"/>
  <c r="T882" i="1" s="1" a="1"/>
  <c r="T882" i="1" s="1"/>
  <c r="AA882" i="1" s="1"/>
  <c r="O906" i="1"/>
  <c r="T906" i="1" s="1" a="1"/>
  <c r="T906" i="1" s="1"/>
  <c r="AA906" i="1" s="1"/>
  <c r="O930" i="1"/>
  <c r="T930" i="1" s="1" a="1"/>
  <c r="T930" i="1" s="1"/>
  <c r="AA930" i="1" s="1"/>
  <c r="O978" i="1"/>
  <c r="T978" i="1" s="1" a="1"/>
  <c r="T978" i="1" s="1"/>
  <c r="AA978" i="1" s="1"/>
  <c r="O994" i="1"/>
  <c r="T994" i="1" s="1" a="1"/>
  <c r="T994" i="1" s="1"/>
  <c r="AA994" i="1" s="1"/>
  <c r="O1018" i="1"/>
  <c r="T1018" i="1" s="1" a="1"/>
  <c r="T1018" i="1" s="1"/>
  <c r="AA1018" i="1" s="1"/>
  <c r="O1034" i="1"/>
  <c r="O1058" i="1"/>
  <c r="T1058" i="1" s="1" a="1"/>
  <c r="T1058" i="1" s="1"/>
  <c r="AA1058" i="1" s="1"/>
  <c r="O1082" i="1"/>
  <c r="O1106" i="1"/>
  <c r="T1106" i="1" s="1" a="1"/>
  <c r="T1106" i="1" s="1"/>
  <c r="AA1106" i="1" s="1"/>
  <c r="O1170" i="1"/>
  <c r="T1170" i="1" s="1" a="1"/>
  <c r="T1170" i="1" s="1"/>
  <c r="AA1170" i="1" s="1"/>
  <c r="O1194" i="1"/>
  <c r="T1194" i="1" s="1" a="1"/>
  <c r="T1194" i="1" s="1"/>
  <c r="AA1194" i="1" s="1"/>
  <c r="O1226" i="1"/>
  <c r="T1226" i="1" s="1" a="1"/>
  <c r="T1226" i="1" s="1"/>
  <c r="AA1226" i="1" s="1"/>
  <c r="O1362" i="1"/>
  <c r="T1362" i="1" s="1" a="1"/>
  <c r="T1362" i="1" s="1"/>
  <c r="AA1362" i="1" s="1"/>
  <c r="O1386" i="1"/>
  <c r="T1386" i="1" s="1" a="1"/>
  <c r="T1386" i="1" s="1"/>
  <c r="AA1386" i="1" s="1"/>
  <c r="O1410" i="1"/>
  <c r="T1410" i="1" s="1" a="1"/>
  <c r="T1410" i="1" s="1"/>
  <c r="AA1410" i="1" s="1"/>
  <c r="O1538" i="1"/>
  <c r="T1538" i="1" s="1" a="1"/>
  <c r="T1538" i="1" s="1"/>
  <c r="AA1538" i="1" s="1"/>
  <c r="O1562" i="1"/>
  <c r="T1562" i="1" s="1" a="1"/>
  <c r="T1562" i="1" s="1"/>
  <c r="AA1562" i="1" s="1"/>
  <c r="O1586" i="1"/>
  <c r="T1586" i="1" s="1" a="1"/>
  <c r="T1586" i="1" s="1"/>
  <c r="AA1586" i="1" s="1"/>
  <c r="O1610" i="1"/>
  <c r="T1610" i="1" s="1" a="1"/>
  <c r="T1610" i="1" s="1"/>
  <c r="AA1610" i="1" s="1"/>
  <c r="O1642" i="1"/>
  <c r="T1642" i="1" s="1" a="1"/>
  <c r="T1642" i="1" s="1"/>
  <c r="AA1642" i="1" s="1"/>
  <c r="O1666" i="1"/>
  <c r="O1690" i="1"/>
  <c r="O1714" i="1"/>
  <c r="T1714" i="1" s="1" a="1"/>
  <c r="T1714" i="1" s="1"/>
  <c r="AA1714" i="1" s="1"/>
  <c r="O1738" i="1"/>
  <c r="T1738" i="1" s="1" a="1"/>
  <c r="T1738" i="1" s="1"/>
  <c r="AA1738" i="1" s="1"/>
  <c r="O1826" i="1"/>
  <c r="O723" i="1"/>
  <c r="O2868" i="1"/>
  <c r="T2868" i="1" s="1" a="1"/>
  <c r="T2868" i="1" s="1"/>
  <c r="AA2868" i="1" s="1"/>
  <c r="O1900" i="1"/>
  <c r="T1900" i="1" s="1" a="1"/>
  <c r="T1900" i="1" s="1"/>
  <c r="AA1900" i="1" s="1"/>
  <c r="O1940" i="1"/>
  <c r="T1940" i="1" s="1" a="1"/>
  <c r="T1940" i="1" s="1"/>
  <c r="AA1940" i="1" s="1"/>
  <c r="O1964" i="1"/>
  <c r="U1964" i="1" s="1"/>
  <c r="O1988" i="1"/>
  <c r="T1988" i="1" s="1" a="1"/>
  <c r="T1988" i="1" s="1"/>
  <c r="AA1988" i="1" s="1"/>
  <c r="O2316" i="1"/>
  <c r="O2340" i="1"/>
  <c r="O2364" i="1"/>
  <c r="T2364" i="1" s="1" a="1"/>
  <c r="T2364" i="1" s="1"/>
  <c r="AA2364" i="1" s="1"/>
  <c r="O2372" i="1"/>
  <c r="T2372" i="1" s="1" a="1"/>
  <c r="T2372" i="1" s="1"/>
  <c r="AA2372" i="1" s="1"/>
  <c r="O2396" i="1"/>
  <c r="T2396" i="1" s="1" a="1"/>
  <c r="T2396" i="1" s="1"/>
  <c r="AA2396" i="1" s="1"/>
  <c r="O2668" i="1"/>
  <c r="T2668" i="1" s="1" a="1"/>
  <c r="T2668" i="1" s="1"/>
  <c r="AA2668" i="1" s="1"/>
  <c r="O2692" i="1"/>
  <c r="T2692" i="1" s="1" a="1"/>
  <c r="T2692" i="1" s="1"/>
  <c r="AA2692" i="1" s="1"/>
  <c r="O2716" i="1"/>
  <c r="T2716" i="1" s="1" a="1"/>
  <c r="T2716" i="1" s="1"/>
  <c r="AA2716" i="1" s="1"/>
  <c r="O2740" i="1"/>
  <c r="T2740" i="1" s="1" a="1"/>
  <c r="T2740" i="1" s="1"/>
  <c r="AA2740" i="1" s="1"/>
  <c r="O2756" i="1"/>
  <c r="O2780" i="1"/>
  <c r="T2780" i="1" s="1" a="1"/>
  <c r="T2780" i="1" s="1"/>
  <c r="AA2780" i="1" s="1"/>
  <c r="O2029" i="1"/>
  <c r="T2029" i="1" s="1" a="1"/>
  <c r="T2029" i="1" s="1"/>
  <c r="AA2029" i="1" s="1"/>
  <c r="O2069" i="1"/>
  <c r="U2069" i="1" s="1"/>
  <c r="O2093" i="1"/>
  <c r="P2093" i="1" s="1" a="1"/>
  <c r="P2093" i="1" s="1"/>
  <c r="S2093" i="1" s="1"/>
  <c r="O2117" i="1"/>
  <c r="P2117" i="1" s="1" a="1"/>
  <c r="P2117" i="1" s="1"/>
  <c r="S2117" i="1" s="1"/>
  <c r="O2405" i="1"/>
  <c r="T2405" i="1" s="1" a="1"/>
  <c r="T2405" i="1" s="1"/>
  <c r="AA2405" i="1" s="1"/>
  <c r="O2429" i="1"/>
  <c r="T2429" i="1" s="1" a="1"/>
  <c r="T2429" i="1" s="1"/>
  <c r="AA2429" i="1" s="1"/>
  <c r="O2453" i="1"/>
  <c r="O2477" i="1"/>
  <c r="P2477" i="1" s="1" a="1"/>
  <c r="P2477" i="1" s="1"/>
  <c r="S2477" i="1" s="1"/>
  <c r="O2501" i="1"/>
  <c r="P2501" i="1" s="1" a="1"/>
  <c r="P2501" i="1" s="1"/>
  <c r="S2501" i="1" s="1"/>
  <c r="O2525" i="1"/>
  <c r="T2525" i="1" s="1" a="1"/>
  <c r="T2525" i="1" s="1"/>
  <c r="AA2525" i="1" s="1"/>
  <c r="O2677" i="1"/>
  <c r="T2677" i="1" s="1" a="1"/>
  <c r="T2677" i="1" s="1"/>
  <c r="AA2677" i="1" s="1"/>
  <c r="O2701" i="1"/>
  <c r="U2701" i="1" s="1"/>
  <c r="O2725" i="1"/>
  <c r="T2725" i="1" s="1" a="1"/>
  <c r="T2725" i="1" s="1"/>
  <c r="AA2725" i="1" s="1"/>
  <c r="O2749" i="1"/>
  <c r="O2765" i="1"/>
  <c r="O2798" i="1"/>
  <c r="T2798" i="1" s="1" a="1"/>
  <c r="T2798" i="1" s="1"/>
  <c r="AA2798" i="1" s="1"/>
  <c r="O2830" i="1"/>
  <c r="T2830" i="1" s="1" a="1"/>
  <c r="T2830" i="1" s="1"/>
  <c r="AA2830" i="1" s="1"/>
  <c r="O2014" i="1"/>
  <c r="T2014" i="1" s="1" a="1"/>
  <c r="T2014" i="1" s="1"/>
  <c r="AA2014" i="1" s="1"/>
  <c r="O1844" i="1"/>
  <c r="T1844" i="1" s="1" a="1"/>
  <c r="T1844" i="1" s="1"/>
  <c r="AA1844" i="1" s="1"/>
  <c r="O1716" i="1"/>
  <c r="O1524" i="1"/>
  <c r="T1524" i="1" s="1" a="1"/>
  <c r="T1524" i="1" s="1"/>
  <c r="AA1524" i="1" s="1"/>
  <c r="O1364" i="1"/>
  <c r="P1364" i="1" s="1" a="1"/>
  <c r="P1364" i="1" s="1"/>
  <c r="S1364" i="1" s="1"/>
  <c r="O884" i="1"/>
  <c r="O724" i="1"/>
  <c r="T724" i="1" s="1" a="1"/>
  <c r="T724" i="1" s="1"/>
  <c r="AA724" i="1" s="1"/>
  <c r="O116" i="1"/>
  <c r="O2510" i="1"/>
  <c r="T2510" i="1" s="1" a="1"/>
  <c r="T2510" i="1" s="1"/>
  <c r="AA2510" i="1" s="1"/>
  <c r="O2358" i="1"/>
  <c r="T2358" i="1" s="1" a="1"/>
  <c r="T2358" i="1" s="1"/>
  <c r="AA2358" i="1" s="1"/>
  <c r="O2278" i="1"/>
  <c r="O2006" i="1"/>
  <c r="T2006" i="1" s="1" a="1"/>
  <c r="T2006" i="1" s="1"/>
  <c r="AA2006" i="1" s="1"/>
  <c r="O1644" i="1"/>
  <c r="O1580" i="1"/>
  <c r="T1580" i="1" s="1" a="1"/>
  <c r="T1580" i="1" s="1"/>
  <c r="AA1580" i="1" s="1"/>
  <c r="O1484" i="1"/>
  <c r="T1484" i="1" s="1" a="1"/>
  <c r="T1484" i="1" s="1"/>
  <c r="AA1484" i="1" s="1"/>
  <c r="O1388" i="1"/>
  <c r="T1388" i="1" s="1" a="1"/>
  <c r="T1388" i="1" s="1"/>
  <c r="AA1388" i="1" s="1"/>
  <c r="O1356" i="1"/>
  <c r="T1356" i="1" s="1" a="1"/>
  <c r="T1356" i="1" s="1"/>
  <c r="AA1356" i="1" s="1"/>
  <c r="O1164" i="1"/>
  <c r="T1164" i="1" s="1" a="1"/>
  <c r="T1164" i="1" s="1"/>
  <c r="AA1164" i="1" s="1"/>
  <c r="O940" i="1"/>
  <c r="T940" i="1" s="1" a="1"/>
  <c r="T940" i="1" s="1"/>
  <c r="AA940" i="1" s="1"/>
  <c r="O748" i="1"/>
  <c r="T748" i="1" s="1" a="1"/>
  <c r="T748" i="1" s="1"/>
  <c r="AA748" i="1" s="1"/>
  <c r="O556" i="1"/>
  <c r="T556" i="1" s="1" a="1"/>
  <c r="T556" i="1" s="1"/>
  <c r="AA556" i="1" s="1"/>
  <c r="O524" i="1"/>
  <c r="O204" i="1"/>
  <c r="T204" i="1" s="1" a="1"/>
  <c r="T204" i="1" s="1"/>
  <c r="AA204" i="1" s="1"/>
  <c r="O2774" i="1"/>
  <c r="T2774" i="1" s="1" a="1"/>
  <c r="T2774" i="1" s="1"/>
  <c r="AA2774" i="1" s="1"/>
  <c r="O2054" i="1"/>
  <c r="T2054" i="1" s="1" a="1"/>
  <c r="T2054" i="1" s="1"/>
  <c r="AA2054" i="1" s="1"/>
  <c r="O1796" i="1"/>
  <c r="T1796" i="1" s="1" a="1"/>
  <c r="T1796" i="1" s="1"/>
  <c r="AA1796" i="1" s="1"/>
  <c r="O1060" i="1"/>
  <c r="T1060" i="1" s="1" a="1"/>
  <c r="T1060" i="1" s="1"/>
  <c r="AA1060" i="1" s="1"/>
  <c r="O932" i="1"/>
  <c r="O580" i="1"/>
  <c r="O548" i="1"/>
  <c r="T548" i="1" s="1" a="1"/>
  <c r="T548" i="1" s="1"/>
  <c r="AA548" i="1" s="1"/>
  <c r="O420" i="1"/>
  <c r="T420" i="1" s="1" a="1"/>
  <c r="T420" i="1" s="1"/>
  <c r="AA420" i="1" s="1"/>
  <c r="O356" i="1"/>
  <c r="T356" i="1" s="1" a="1"/>
  <c r="T356" i="1" s="1"/>
  <c r="AA356" i="1" s="1"/>
  <c r="O292" i="1"/>
  <c r="T292" i="1" s="1" a="1"/>
  <c r="T292" i="1" s="1"/>
  <c r="AA292" i="1" s="1"/>
  <c r="O164" i="1"/>
  <c r="P164" i="1" s="1" a="1"/>
  <c r="P164" i="1" s="1"/>
  <c r="S164" i="1" s="1"/>
  <c r="O68" i="1"/>
  <c r="T68" i="1" s="1" a="1"/>
  <c r="T68" i="1" s="1"/>
  <c r="AA68" i="1" s="1"/>
  <c r="O2398" i="1"/>
  <c r="T2398" i="1" s="1" a="1"/>
  <c r="T2398" i="1" s="1"/>
  <c r="AA2398" i="1" s="1"/>
  <c r="O2078" i="1"/>
  <c r="T2078" i="1" s="1" a="1"/>
  <c r="T2078" i="1" s="1"/>
  <c r="AA2078" i="1" s="1"/>
  <c r="O1894" i="1"/>
  <c r="T1894" i="1" s="1" a="1"/>
  <c r="T1894" i="1" s="1"/>
  <c r="AA1894" i="1" s="1"/>
  <c r="O1788" i="1"/>
  <c r="T1788" i="1" s="1" a="1"/>
  <c r="T1788" i="1" s="1"/>
  <c r="AA1788" i="1" s="1"/>
  <c r="O1692" i="1"/>
  <c r="T1692" i="1" s="1" a="1"/>
  <c r="T1692" i="1" s="1"/>
  <c r="AA1692" i="1" s="1"/>
  <c r="O1628" i="1"/>
  <c r="T1628" i="1" s="1" a="1"/>
  <c r="T1628" i="1" s="1"/>
  <c r="AA1628" i="1" s="1"/>
  <c r="O1340" i="1"/>
  <c r="U1340" i="1" s="1"/>
  <c r="O1276" i="1"/>
  <c r="T1276" i="1" s="1" a="1"/>
  <c r="T1276" i="1" s="1"/>
  <c r="AA1276" i="1" s="1"/>
  <c r="O1212" i="1"/>
  <c r="T1212" i="1" s="1" a="1"/>
  <c r="T1212" i="1" s="1"/>
  <c r="AA1212" i="1" s="1"/>
  <c r="O860" i="1"/>
  <c r="O796" i="1"/>
  <c r="T796" i="1" s="1" a="1"/>
  <c r="T796" i="1" s="1"/>
  <c r="AA796" i="1" s="1"/>
  <c r="O508" i="1"/>
  <c r="O348" i="1"/>
  <c r="T348" i="1" s="1" a="1"/>
  <c r="T348" i="1" s="1"/>
  <c r="AA348" i="1" s="1"/>
  <c r="O2862" i="1"/>
  <c r="T2862" i="1" s="1" a="1"/>
  <c r="T2862" i="1" s="1"/>
  <c r="AA2862" i="1" s="1"/>
  <c r="O2158" i="1"/>
  <c r="T2158" i="1" s="1" a="1"/>
  <c r="T2158" i="1" s="1"/>
  <c r="AA2158" i="1" s="1"/>
  <c r="O2102" i="1"/>
  <c r="T2102" i="1" s="1" a="1"/>
  <c r="T2102" i="1" s="1"/>
  <c r="AA2102" i="1" s="1"/>
  <c r="O1918" i="1"/>
  <c r="T1918" i="1" s="1" a="1"/>
  <c r="T1918" i="1" s="1"/>
  <c r="AA1918" i="1" s="1"/>
  <c r="O1556" i="1"/>
  <c r="O1460" i="1"/>
  <c r="T1460" i="1" s="1" a="1"/>
  <c r="T1460" i="1" s="1"/>
  <c r="AA1460" i="1" s="1"/>
  <c r="O1108" i="1"/>
  <c r="T1108" i="1" s="1" a="1"/>
  <c r="T1108" i="1" s="1"/>
  <c r="AA1108" i="1" s="1"/>
  <c r="O1012" i="1"/>
  <c r="T1012" i="1" s="1" a="1"/>
  <c r="T1012" i="1" s="1"/>
  <c r="AA1012" i="1" s="1"/>
  <c r="O820" i="1"/>
  <c r="T820" i="1" s="1" a="1"/>
  <c r="T820" i="1" s="1"/>
  <c r="AA820" i="1" s="1"/>
  <c r="O692" i="1"/>
  <c r="U692" i="1" s="1"/>
  <c r="O468" i="1"/>
  <c r="T468" i="1" s="1" a="1"/>
  <c r="T468" i="1" s="1"/>
  <c r="AA468" i="1" s="1"/>
  <c r="O148" i="1"/>
  <c r="O2686" i="1"/>
  <c r="O2414" i="1"/>
  <c r="T2414" i="1" s="1" a="1"/>
  <c r="T2414" i="1" s="1"/>
  <c r="AA2414" i="1" s="1"/>
  <c r="O2390" i="1"/>
  <c r="T2390" i="1" s="1" a="1"/>
  <c r="T2390" i="1" s="1"/>
  <c r="AA2390" i="1" s="1"/>
  <c r="O2182" i="1"/>
  <c r="T2182" i="1" s="1" a="1"/>
  <c r="T2182" i="1" s="1"/>
  <c r="AA2182" i="1" s="1"/>
  <c r="O2126" i="1"/>
  <c r="T2126" i="1" s="1" a="1"/>
  <c r="T2126" i="1" s="1"/>
  <c r="AA2126" i="1" s="1"/>
  <c r="O1868" i="1"/>
  <c r="U1868" i="1" s="1"/>
  <c r="O1740" i="1"/>
  <c r="T1740" i="1" s="1" a="1"/>
  <c r="T1740" i="1" s="1"/>
  <c r="AA1740" i="1" s="1"/>
  <c r="O1292" i="1"/>
  <c r="T1292" i="1" s="1" a="1"/>
  <c r="T1292" i="1" s="1"/>
  <c r="AA1292" i="1" s="1"/>
  <c r="O1228" i="1"/>
  <c r="O1036" i="1"/>
  <c r="T1036" i="1" s="1" a="1"/>
  <c r="T1036" i="1" s="1"/>
  <c r="AA1036" i="1" s="1"/>
  <c r="O972" i="1"/>
  <c r="T972" i="1" s="1" a="1"/>
  <c r="T972" i="1" s="1"/>
  <c r="AA972" i="1" s="1"/>
  <c r="O908" i="1"/>
  <c r="T908" i="1" s="1" a="1"/>
  <c r="T908" i="1" s="1"/>
  <c r="AA908" i="1" s="1"/>
  <c r="O652" i="1"/>
  <c r="T652" i="1" s="1" a="1"/>
  <c r="T652" i="1" s="1"/>
  <c r="AA652" i="1" s="1"/>
  <c r="O620" i="1"/>
  <c r="P620" i="1" s="1" a="1"/>
  <c r="P620" i="1" s="1"/>
  <c r="S620" i="1" s="1"/>
  <c r="O396" i="1"/>
  <c r="T396" i="1" s="1" a="1"/>
  <c r="T396" i="1" s="1"/>
  <c r="AA396" i="1" s="1"/>
  <c r="O268" i="1"/>
  <c r="O236" i="1"/>
  <c r="O44" i="1"/>
  <c r="T44" i="1" s="1" a="1"/>
  <c r="T44" i="1" s="1"/>
  <c r="AA44" i="1" s="1"/>
  <c r="O12" i="1"/>
  <c r="T12" i="1" s="1" a="1"/>
  <c r="T12" i="1" s="1"/>
  <c r="AA12" i="1" s="1"/>
  <c r="O2710" i="1"/>
  <c r="P2710" i="1" s="1" a="1"/>
  <c r="P2710" i="1" s="1"/>
  <c r="S2710" i="1" s="1"/>
  <c r="O2438" i="1"/>
  <c r="T2438" i="1" s="1" a="1"/>
  <c r="T2438" i="1" s="1"/>
  <c r="AA2438" i="1" s="1"/>
  <c r="O2206" i="1"/>
  <c r="T2206" i="1" s="1" a="1"/>
  <c r="T2206" i="1" s="1"/>
  <c r="AA2206" i="1" s="1"/>
  <c r="O1934" i="1"/>
  <c r="T1934" i="1" s="1" a="1"/>
  <c r="T1934" i="1" s="1"/>
  <c r="AA1934" i="1" s="1"/>
  <c r="O1764" i="1"/>
  <c r="O1668" i="1"/>
  <c r="T1668" i="1" s="1" a="1"/>
  <c r="T1668" i="1" s="1"/>
  <c r="AA1668" i="1" s="1"/>
  <c r="O1604" i="1"/>
  <c r="T1604" i="1" s="1" a="1"/>
  <c r="T1604" i="1" s="1"/>
  <c r="AA1604" i="1" s="1"/>
  <c r="O1412" i="1"/>
  <c r="T1412" i="1" s="1" a="1"/>
  <c r="T1412" i="1" s="1"/>
  <c r="AA1412" i="1" s="1"/>
  <c r="O1252" i="1"/>
  <c r="T1252" i="1" s="1" a="1"/>
  <c r="T1252" i="1" s="1"/>
  <c r="AA1252" i="1" s="1"/>
  <c r="O1188" i="1"/>
  <c r="P1188" i="1" s="1" a="1"/>
  <c r="P1188" i="1" s="1"/>
  <c r="S1188" i="1" s="1"/>
  <c r="O836" i="1"/>
  <c r="T836" i="1" s="1" a="1"/>
  <c r="T836" i="1" s="1"/>
  <c r="AA836" i="1" s="1"/>
  <c r="O772" i="1"/>
  <c r="O484" i="1"/>
  <c r="O324" i="1"/>
  <c r="P324" i="1" s="1" a="1"/>
  <c r="P324" i="1" s="1"/>
  <c r="S324" i="1" s="1"/>
  <c r="O2734" i="1"/>
  <c r="T2734" i="1" s="1" a="1"/>
  <c r="T2734" i="1" s="1"/>
  <c r="AA2734" i="1" s="1"/>
  <c r="O2462" i="1"/>
  <c r="T2462" i="1" s="1" a="1"/>
  <c r="T2462" i="1" s="1"/>
  <c r="AA2462" i="1" s="1"/>
  <c r="O2310" i="1"/>
  <c r="T2310" i="1" s="1" a="1"/>
  <c r="T2310" i="1" s="1"/>
  <c r="AA2310" i="1" s="1"/>
  <c r="O2230" i="1"/>
  <c r="T2230" i="1" s="1" a="1"/>
  <c r="T2230" i="1" s="1"/>
  <c r="AA2230" i="1" s="1"/>
  <c r="O1958" i="1"/>
  <c r="T1958" i="1" s="1" a="1"/>
  <c r="T1958" i="1" s="1"/>
  <c r="AA1958" i="1" s="1"/>
  <c r="O1820" i="1"/>
  <c r="O2486" i="1"/>
  <c r="T2486" i="1" s="1" a="1"/>
  <c r="T2486" i="1" s="1"/>
  <c r="AA2486" i="1" s="1"/>
  <c r="O2334" i="1"/>
  <c r="O2254" i="1"/>
  <c r="T2254" i="1" s="1" a="1"/>
  <c r="T2254" i="1" s="1"/>
  <c r="AA2254" i="1" s="1"/>
  <c r="O2038" i="1"/>
  <c r="T2038" i="1" s="1" a="1"/>
  <c r="T2038" i="1" s="1"/>
  <c r="AA2038" i="1" s="1"/>
  <c r="O1982" i="1"/>
  <c r="T1982" i="1" s="1" a="1"/>
  <c r="T1982" i="1" s="1"/>
  <c r="AA1982" i="1" s="1"/>
  <c r="O2789" i="1"/>
  <c r="O2149" i="1"/>
  <c r="T2149" i="1" s="1" a="1"/>
  <c r="T2149" i="1" s="1"/>
  <c r="AA2149" i="1" s="1"/>
  <c r="O1532" i="1"/>
  <c r="O1148" i="1"/>
  <c r="T1148" i="1" s="1" a="1"/>
  <c r="T1148" i="1" s="1"/>
  <c r="AA1148" i="1" s="1"/>
  <c r="O1084" i="1"/>
  <c r="T1084" i="1" s="1" a="1"/>
  <c r="T1084" i="1" s="1"/>
  <c r="AA1084" i="1" s="1"/>
  <c r="O732" i="1"/>
  <c r="T732" i="1" s="1" a="1"/>
  <c r="T732" i="1" s="1"/>
  <c r="AA732" i="1" s="1"/>
  <c r="O604" i="1"/>
  <c r="T604" i="1" s="1" a="1"/>
  <c r="T604" i="1" s="1"/>
  <c r="AA604" i="1" s="1"/>
  <c r="O444" i="1"/>
  <c r="O380" i="1"/>
  <c r="T380" i="1" s="1" a="1"/>
  <c r="T380" i="1" s="1"/>
  <c r="AA380" i="1" s="1"/>
  <c r="O316" i="1"/>
  <c r="O188" i="1"/>
  <c r="O92" i="1"/>
  <c r="O2813" i="1"/>
  <c r="T2813" i="1" s="1" a="1"/>
  <c r="T2813" i="1" s="1"/>
  <c r="AA2813" i="1" s="1"/>
  <c r="O2173" i="1"/>
  <c r="T2173" i="1" s="1" a="1"/>
  <c r="T2173" i="1" s="1"/>
  <c r="AA2173" i="1" s="1"/>
  <c r="O1909" i="1"/>
  <c r="T1909" i="1" s="1" a="1"/>
  <c r="T1909" i="1" s="1"/>
  <c r="AA1909" i="1" s="1"/>
  <c r="O2381" i="1"/>
  <c r="O2197" i="1"/>
  <c r="T2197" i="1" s="1" a="1"/>
  <c r="T2197" i="1" s="1"/>
  <c r="AA2197" i="1" s="1"/>
  <c r="O2853" i="1"/>
  <c r="O2221" i="1"/>
  <c r="O1925" i="1"/>
  <c r="O2877" i="1"/>
  <c r="U2877" i="1" s="1"/>
  <c r="O2821" i="1"/>
  <c r="T2821" i="1" s="1" a="1"/>
  <c r="T2821" i="1" s="1"/>
  <c r="AA2821" i="1" s="1"/>
  <c r="O2301" i="1"/>
  <c r="P2301" i="1" s="1" a="1"/>
  <c r="P2301" i="1" s="1"/>
  <c r="S2301" i="1" s="1"/>
  <c r="O2245" i="1"/>
  <c r="O1949" i="1"/>
  <c r="P1949" i="1" s="1" a="1"/>
  <c r="P1949" i="1" s="1"/>
  <c r="S1949" i="1" s="1"/>
  <c r="O2845" i="1"/>
  <c r="O2533" i="1"/>
  <c r="T2533" i="1" s="1" a="1"/>
  <c r="T2533" i="1" s="1"/>
  <c r="AA2533" i="1" s="1"/>
  <c r="O2325" i="1"/>
  <c r="T2325" i="1" s="1" a="1"/>
  <c r="T2325" i="1" s="1"/>
  <c r="AA2325" i="1" s="1"/>
  <c r="O2269" i="1"/>
  <c r="T2269" i="1" s="1" a="1"/>
  <c r="T2269" i="1" s="1"/>
  <c r="AA2269" i="1" s="1"/>
  <c r="O1973" i="1"/>
  <c r="T1973" i="1" s="1" a="1"/>
  <c r="T1973" i="1" s="1"/>
  <c r="AA1973" i="1" s="1"/>
  <c r="O2349" i="1"/>
  <c r="O2293" i="1"/>
  <c r="O1997" i="1"/>
  <c r="T1997" i="1" s="1" a="1"/>
  <c r="T1997" i="1" s="1"/>
  <c r="AA1997" i="1" s="1"/>
  <c r="O2140" i="1"/>
  <c r="T2140" i="1" s="1" a="1"/>
  <c r="T2140" i="1" s="1"/>
  <c r="AA2140" i="1" s="1"/>
  <c r="O2084" i="1"/>
  <c r="O2804" i="1"/>
  <c r="T2804" i="1" s="1" a="1"/>
  <c r="T2804" i="1" s="1"/>
  <c r="AA2804" i="1" s="1"/>
  <c r="O2164" i="1"/>
  <c r="O2108" i="1"/>
  <c r="T2108" i="1" s="1" a="1"/>
  <c r="T2108" i="1" s="1"/>
  <c r="AA2108" i="1" s="1"/>
  <c r="O2188" i="1"/>
  <c r="T2188" i="1" s="1" a="1"/>
  <c r="T2188" i="1" s="1"/>
  <c r="AA2188" i="1" s="1"/>
  <c r="O2132" i="1"/>
  <c r="U2132" i="1" s="1"/>
  <c r="O2420" i="1"/>
  <c r="T2420" i="1" s="1" a="1"/>
  <c r="T2420" i="1" s="1"/>
  <c r="AA2420" i="1" s="1"/>
  <c r="O2212" i="1"/>
  <c r="O2444" i="1"/>
  <c r="O2236" i="1"/>
  <c r="O2020" i="1"/>
  <c r="T2020" i="1" s="1" a="1"/>
  <c r="T2020" i="1" s="1"/>
  <c r="AA2020" i="1" s="1"/>
  <c r="O2836" i="1"/>
  <c r="T2836" i="1" s="1" a="1"/>
  <c r="T2836" i="1" s="1"/>
  <c r="AA2836" i="1" s="1"/>
  <c r="O2468" i="1"/>
  <c r="T2468" i="1" s="1" a="1"/>
  <c r="T2468" i="1" s="1"/>
  <c r="AA2468" i="1" s="1"/>
  <c r="O2260" i="1"/>
  <c r="O2044" i="1"/>
  <c r="T2044" i="1" s="1" a="1"/>
  <c r="T2044" i="1" s="1"/>
  <c r="AA2044" i="1" s="1"/>
  <c r="O2492" i="1"/>
  <c r="O2284" i="1"/>
  <c r="T2284" i="1" s="1" a="1"/>
  <c r="T2284" i="1" s="1"/>
  <c r="AA2284" i="1" s="1"/>
  <c r="O2516" i="1"/>
  <c r="T2516" i="1" s="1" a="1"/>
  <c r="T2516" i="1" s="1"/>
  <c r="AA2516" i="1" s="1"/>
  <c r="O2060" i="1"/>
  <c r="T2060" i="1" s="1" a="1"/>
  <c r="T2060" i="1" s="1"/>
  <c r="AA2060" i="1" s="1"/>
  <c r="O1873" i="1"/>
  <c r="T1873" i="1" s="1" a="1"/>
  <c r="T1873" i="1" s="1"/>
  <c r="AA1873" i="1" s="1"/>
  <c r="O1257" i="1"/>
  <c r="T1257" i="1" s="1" a="1"/>
  <c r="T1257" i="1" s="1"/>
  <c r="AA1257" i="1" s="1"/>
  <c r="O329" i="1"/>
  <c r="T329" i="1" s="1" a="1"/>
  <c r="T329" i="1" s="1"/>
  <c r="AA329" i="1" s="1"/>
  <c r="O1417" i="1"/>
  <c r="T1417" i="1" s="1" a="1"/>
  <c r="T1417" i="1" s="1"/>
  <c r="AA1417" i="1" s="1"/>
  <c r="O841" i="1"/>
  <c r="T841" i="1" s="1" a="1"/>
  <c r="T841" i="1" s="1"/>
  <c r="AA841" i="1" s="1"/>
  <c r="O489" i="1"/>
  <c r="T489" i="1" s="1" a="1"/>
  <c r="T489" i="1" s="1"/>
  <c r="AA489" i="1" s="1"/>
  <c r="O1769" i="1"/>
  <c r="T1769" i="1" s="1" a="1"/>
  <c r="T1769" i="1" s="1"/>
  <c r="AA1769" i="1" s="1"/>
  <c r="O1609" i="1"/>
  <c r="T1609" i="1" s="1" a="1"/>
  <c r="T1609" i="1" s="1"/>
  <c r="AA1609" i="1" s="1"/>
  <c r="O777" i="1"/>
  <c r="T777" i="1" s="1" a="1"/>
  <c r="T777" i="1" s="1"/>
  <c r="AA777" i="1" s="1"/>
  <c r="O1649" i="1"/>
  <c r="T1649" i="1" s="1" a="1"/>
  <c r="T1649" i="1" s="1"/>
  <c r="AA1649" i="1" s="1"/>
  <c r="O1489" i="1"/>
  <c r="T1489" i="1" s="1" a="1"/>
  <c r="T1489" i="1" s="1"/>
  <c r="AA1489" i="1" s="1"/>
  <c r="O1361" i="1"/>
  <c r="T1361" i="1" s="1" a="1"/>
  <c r="T1361" i="1" s="1"/>
  <c r="AA1361" i="1" s="1"/>
  <c r="O1801" i="1"/>
  <c r="T1801" i="1" s="1" a="1"/>
  <c r="T1801" i="1" s="1"/>
  <c r="AA1801" i="1" s="1"/>
  <c r="O1065" i="1"/>
  <c r="T1065" i="1" s="1" a="1"/>
  <c r="T1065" i="1" s="1"/>
  <c r="AA1065" i="1" s="1"/>
  <c r="O1193" i="1"/>
  <c r="T1193" i="1" s="1" a="1"/>
  <c r="T1193" i="1" s="1"/>
  <c r="AA1193" i="1" s="1"/>
  <c r="O1585" i="1"/>
  <c r="T1585" i="1" s="1" a="1"/>
  <c r="T1585" i="1" s="1"/>
  <c r="AA1585" i="1" s="1"/>
  <c r="O1393" i="1"/>
  <c r="T1393" i="1" s="1" a="1"/>
  <c r="T1393" i="1" s="1"/>
  <c r="AA1393" i="1" s="1"/>
  <c r="O937" i="1"/>
  <c r="T937" i="1" s="1" a="1"/>
  <c r="T937" i="1" s="1"/>
  <c r="AA937" i="1" s="1"/>
  <c r="O713" i="1"/>
  <c r="T713" i="1" s="1" a="1"/>
  <c r="T713" i="1" s="1"/>
  <c r="AA713" i="1" s="1"/>
  <c r="O1673" i="1"/>
  <c r="T1673" i="1" s="1" a="1"/>
  <c r="T1673" i="1" s="1"/>
  <c r="AA1673" i="1" s="1"/>
  <c r="U2651" i="1"/>
  <c r="P2651" i="1" a="1"/>
  <c r="P2651" i="1" s="1"/>
  <c r="S2651" i="1" s="1"/>
  <c r="U1883" i="1"/>
  <c r="P1883" i="1" a="1"/>
  <c r="P1883" i="1" s="1"/>
  <c r="S1883" i="1" s="1"/>
  <c r="U1811" i="1"/>
  <c r="P1811" i="1" a="1"/>
  <c r="P1811" i="1" s="1"/>
  <c r="S1811" i="1" s="1"/>
  <c r="U1515" i="1"/>
  <c r="P1515" i="1" a="1"/>
  <c r="P1515" i="1" s="1"/>
  <c r="S1515" i="1" s="1"/>
  <c r="U1435" i="1"/>
  <c r="P1435" i="1" a="1"/>
  <c r="P1435" i="1" s="1"/>
  <c r="S1435" i="1" s="1"/>
  <c r="U1267" i="1"/>
  <c r="P1267" i="1" a="1"/>
  <c r="P1267" i="1" s="1"/>
  <c r="S1267" i="1" s="1"/>
  <c r="U979" i="1"/>
  <c r="P979" i="1" a="1"/>
  <c r="P979" i="1" s="1"/>
  <c r="S979" i="1" s="1"/>
  <c r="U779" i="1"/>
  <c r="P779" i="1" a="1"/>
  <c r="P779" i="1" s="1"/>
  <c r="S779" i="1" s="1"/>
  <c r="U571" i="1"/>
  <c r="P571" i="1" a="1"/>
  <c r="P571" i="1" s="1"/>
  <c r="S571" i="1" s="1"/>
  <c r="U2619" i="1"/>
  <c r="P2619" i="1" a="1"/>
  <c r="P2619" i="1" s="1"/>
  <c r="S2619" i="1" s="1"/>
  <c r="U2531" i="1"/>
  <c r="P2531" i="1" a="1"/>
  <c r="P2531" i="1" s="1"/>
  <c r="S2531" i="1" s="1"/>
  <c r="U2451" i="1"/>
  <c r="P2451" i="1" a="1"/>
  <c r="P2451" i="1" s="1"/>
  <c r="S2451" i="1" s="1"/>
  <c r="U2307" i="1"/>
  <c r="P2307" i="1" a="1"/>
  <c r="P2307" i="1" s="1"/>
  <c r="S2307" i="1" s="1"/>
  <c r="U2267" i="1"/>
  <c r="P2267" i="1" a="1"/>
  <c r="P2267" i="1" s="1"/>
  <c r="S2267" i="1" s="1"/>
  <c r="U2067" i="1"/>
  <c r="P2067" i="1" a="1"/>
  <c r="P2067" i="1" s="1"/>
  <c r="S2067" i="1" s="1"/>
  <c r="U1923" i="1"/>
  <c r="P1923" i="1" a="1"/>
  <c r="P1923" i="1" s="1"/>
  <c r="S1923" i="1" s="1"/>
  <c r="U83" i="1"/>
  <c r="P83" i="1" a="1"/>
  <c r="P83" i="1" s="1"/>
  <c r="S83" i="1" s="1"/>
  <c r="U59" i="1"/>
  <c r="P59" i="1" a="1"/>
  <c r="P59" i="1" s="1"/>
  <c r="S59" i="1" s="1"/>
  <c r="U35" i="1"/>
  <c r="P35" i="1" a="1"/>
  <c r="P35" i="1" s="1"/>
  <c r="S35" i="1" s="1"/>
  <c r="U2625" i="1"/>
  <c r="P2625" i="1" a="1"/>
  <c r="P2625" i="1" s="1"/>
  <c r="S2625" i="1" s="1"/>
  <c r="U2601" i="1"/>
  <c r="P2601" i="1" a="1"/>
  <c r="P2601" i="1" s="1"/>
  <c r="S2601" i="1" s="1"/>
  <c r="U2489" i="1"/>
  <c r="P2489" i="1" a="1"/>
  <c r="P2489" i="1" s="1"/>
  <c r="S2489" i="1" s="1"/>
  <c r="U2465" i="1"/>
  <c r="P2465" i="1" a="1"/>
  <c r="P2465" i="1" s="1"/>
  <c r="S2465" i="1" s="1"/>
  <c r="U2353" i="1"/>
  <c r="P2353" i="1" a="1"/>
  <c r="P2353" i="1" s="1"/>
  <c r="S2353" i="1" s="1"/>
  <c r="U2329" i="1"/>
  <c r="P2329" i="1" a="1"/>
  <c r="P2329" i="1" s="1"/>
  <c r="S2329" i="1" s="1"/>
  <c r="U2281" i="1"/>
  <c r="P2281" i="1" a="1"/>
  <c r="P2281" i="1" s="1"/>
  <c r="S2281" i="1" s="1"/>
  <c r="U2843" i="1"/>
  <c r="P2843" i="1" a="1"/>
  <c r="P2843" i="1" s="1"/>
  <c r="S2843" i="1" s="1"/>
  <c r="U2811" i="1"/>
  <c r="P2811" i="1" a="1"/>
  <c r="P2811" i="1" s="1"/>
  <c r="S2811" i="1" s="1"/>
  <c r="U2763" i="1"/>
  <c r="P2763" i="1" a="1"/>
  <c r="P2763" i="1" s="1"/>
  <c r="S2763" i="1" s="1"/>
  <c r="U2675" i="1"/>
  <c r="P2675" i="1" a="1"/>
  <c r="P2675" i="1" s="1"/>
  <c r="S2675" i="1" s="1"/>
  <c r="U2507" i="1"/>
  <c r="P2507" i="1" a="1"/>
  <c r="P2507" i="1" s="1"/>
  <c r="S2507" i="1" s="1"/>
  <c r="U2427" i="1"/>
  <c r="P2427" i="1" a="1"/>
  <c r="P2427" i="1" s="1"/>
  <c r="S2427" i="1" s="1"/>
  <c r="U2379" i="1"/>
  <c r="P2379" i="1" a="1"/>
  <c r="P2379" i="1" s="1"/>
  <c r="S2379" i="1" s="1"/>
  <c r="U2203" i="1"/>
  <c r="P2203" i="1" a="1"/>
  <c r="P2203" i="1" s="1"/>
  <c r="S2203" i="1" s="1"/>
  <c r="U2147" i="1"/>
  <c r="P2147" i="1" a="1"/>
  <c r="P2147" i="1" s="1"/>
  <c r="S2147" i="1" s="1"/>
  <c r="U2123" i="1"/>
  <c r="P2123" i="1" a="1"/>
  <c r="P2123" i="1" s="1"/>
  <c r="S2123" i="1" s="1"/>
  <c r="U2035" i="1"/>
  <c r="P2035" i="1" a="1"/>
  <c r="P2035" i="1" s="1"/>
  <c r="S2035" i="1" s="1"/>
  <c r="U1979" i="1"/>
  <c r="P1979" i="1" a="1"/>
  <c r="P1979" i="1" s="1"/>
  <c r="S1979" i="1" s="1"/>
  <c r="U1347" i="1"/>
  <c r="P1347" i="1" a="1"/>
  <c r="P1347" i="1" s="1"/>
  <c r="S1347" i="1" s="1"/>
  <c r="U1331" i="1"/>
  <c r="P1331" i="1" a="1"/>
  <c r="P1331" i="1" s="1"/>
  <c r="S1331" i="1" s="1"/>
  <c r="U1203" i="1"/>
  <c r="P1203" i="1" a="1"/>
  <c r="P1203" i="1" s="1"/>
  <c r="S1203" i="1" s="1"/>
  <c r="U1179" i="1"/>
  <c r="P1179" i="1" a="1"/>
  <c r="P1179" i="1" s="1"/>
  <c r="S1179" i="1" s="1"/>
  <c r="U1155" i="1"/>
  <c r="P1155" i="1" a="1"/>
  <c r="P1155" i="1" s="1"/>
  <c r="S1155" i="1" s="1"/>
  <c r="U1139" i="1"/>
  <c r="P1139" i="1" a="1"/>
  <c r="P1139" i="1" s="1"/>
  <c r="S1139" i="1" s="1"/>
  <c r="U1003" i="1"/>
  <c r="P1003" i="1" a="1"/>
  <c r="P1003" i="1" s="1"/>
  <c r="S1003" i="1" s="1"/>
  <c r="U987" i="1"/>
  <c r="P987" i="1" a="1"/>
  <c r="P987" i="1" s="1"/>
  <c r="S987" i="1" s="1"/>
  <c r="U963" i="1"/>
  <c r="P963" i="1" a="1"/>
  <c r="P963" i="1" s="1"/>
  <c r="S963" i="1" s="1"/>
  <c r="U915" i="1"/>
  <c r="P915" i="1" a="1"/>
  <c r="P915" i="1" s="1"/>
  <c r="S915" i="1" s="1"/>
  <c r="U891" i="1"/>
  <c r="P891" i="1" a="1"/>
  <c r="P891" i="1" s="1"/>
  <c r="S891" i="1" s="1"/>
  <c r="U867" i="1"/>
  <c r="P867" i="1" a="1"/>
  <c r="P867" i="1" s="1"/>
  <c r="S867" i="1" s="1"/>
  <c r="U843" i="1"/>
  <c r="P843" i="1" a="1"/>
  <c r="P843" i="1" s="1"/>
  <c r="S843" i="1" s="1"/>
  <c r="U827" i="1"/>
  <c r="P827" i="1" a="1"/>
  <c r="P827" i="1" s="1"/>
  <c r="S827" i="1" s="1"/>
  <c r="U803" i="1"/>
  <c r="P803" i="1" a="1"/>
  <c r="P803" i="1" s="1"/>
  <c r="S803" i="1" s="1"/>
  <c r="U787" i="1"/>
  <c r="P787" i="1" a="1"/>
  <c r="P787" i="1" s="1"/>
  <c r="S787" i="1" s="1"/>
  <c r="U763" i="1"/>
  <c r="P763" i="1" a="1"/>
  <c r="P763" i="1" s="1"/>
  <c r="S763" i="1" s="1"/>
  <c r="U739" i="1"/>
  <c r="P739" i="1" a="1"/>
  <c r="P739" i="1" s="1"/>
  <c r="S739" i="1" s="1"/>
  <c r="U659" i="1"/>
  <c r="P659" i="1" a="1"/>
  <c r="P659" i="1" s="1"/>
  <c r="S659" i="1" s="1"/>
  <c r="U635" i="1"/>
  <c r="P635" i="1" a="1"/>
  <c r="P635" i="1" s="1"/>
  <c r="S635" i="1" s="1"/>
  <c r="U611" i="1"/>
  <c r="P611" i="1" a="1"/>
  <c r="P611" i="1" s="1"/>
  <c r="S611" i="1" s="1"/>
  <c r="U531" i="1"/>
  <c r="P531" i="1" a="1"/>
  <c r="P531" i="1" s="1"/>
  <c r="S531" i="1" s="1"/>
  <c r="U499" i="1"/>
  <c r="P499" i="1" a="1"/>
  <c r="P499" i="1" s="1"/>
  <c r="S499" i="1" s="1"/>
  <c r="U363" i="1"/>
  <c r="P363" i="1" a="1"/>
  <c r="P363" i="1" s="1"/>
  <c r="S363" i="1" s="1"/>
  <c r="U339" i="1"/>
  <c r="P339" i="1" a="1"/>
  <c r="P339" i="1" s="1"/>
  <c r="S339" i="1" s="1"/>
  <c r="U243" i="1"/>
  <c r="P243" i="1" a="1"/>
  <c r="P243" i="1" s="1"/>
  <c r="S243" i="1" s="1"/>
  <c r="U155" i="1"/>
  <c r="P155" i="1" a="1"/>
  <c r="P155" i="1" s="1"/>
  <c r="S155" i="1" s="1"/>
  <c r="U131" i="1"/>
  <c r="P131" i="1" a="1"/>
  <c r="P131" i="1" s="1"/>
  <c r="S131" i="1" s="1"/>
  <c r="U123" i="1"/>
  <c r="P123" i="1" a="1"/>
  <c r="P123" i="1" s="1"/>
  <c r="S123" i="1" s="1"/>
  <c r="U99" i="1"/>
  <c r="P99" i="1" a="1"/>
  <c r="P99" i="1" s="1"/>
  <c r="S99" i="1" s="1"/>
  <c r="U2698" i="1"/>
  <c r="P2698" i="1" a="1"/>
  <c r="P2698" i="1" s="1"/>
  <c r="S2698" i="1" s="1"/>
  <c r="U2674" i="1"/>
  <c r="P2674" i="1" a="1"/>
  <c r="P2674" i="1" s="1"/>
  <c r="S2674" i="1" s="1"/>
  <c r="U2825" i="1"/>
  <c r="P2825" i="1" a="1"/>
  <c r="P2825" i="1" s="1"/>
  <c r="S2825" i="1" s="1"/>
  <c r="U2817" i="1"/>
  <c r="P2817" i="1" a="1"/>
  <c r="P2817" i="1" s="1"/>
  <c r="S2817" i="1" s="1"/>
  <c r="U2793" i="1"/>
  <c r="P2793" i="1" a="1"/>
  <c r="P2793" i="1" s="1"/>
  <c r="S2793" i="1" s="1"/>
  <c r="U2777" i="1"/>
  <c r="P2777" i="1" a="1"/>
  <c r="P2777" i="1" s="1"/>
  <c r="S2777" i="1" s="1"/>
  <c r="U2577" i="1"/>
  <c r="P2577" i="1" a="1"/>
  <c r="P2577" i="1" s="1"/>
  <c r="S2577" i="1" s="1"/>
  <c r="U2561" i="1"/>
  <c r="P2561" i="1" a="1"/>
  <c r="P2561" i="1" s="1"/>
  <c r="S2561" i="1" s="1"/>
  <c r="U2537" i="1"/>
  <c r="P2537" i="1" a="1"/>
  <c r="P2537" i="1" s="1"/>
  <c r="S2537" i="1" s="1"/>
  <c r="U2417" i="1"/>
  <c r="P2417" i="1" a="1"/>
  <c r="P2417" i="1" s="1"/>
  <c r="S2417" i="1" s="1"/>
  <c r="U2401" i="1"/>
  <c r="P2401" i="1" a="1"/>
  <c r="P2401" i="1" s="1"/>
  <c r="S2401" i="1" s="1"/>
  <c r="U2057" i="1"/>
  <c r="P2057" i="1" a="1"/>
  <c r="P2057" i="1" s="1"/>
  <c r="S2057" i="1" s="1"/>
  <c r="U1921" i="1"/>
  <c r="P1921" i="1" a="1"/>
  <c r="P1921" i="1" s="1"/>
  <c r="S1921" i="1" s="1"/>
  <c r="U2672" i="1"/>
  <c r="P2672" i="1" a="1"/>
  <c r="P2672" i="1" s="1"/>
  <c r="S2672" i="1" s="1"/>
  <c r="U2648" i="1"/>
  <c r="P2648" i="1" a="1"/>
  <c r="P2648" i="1" s="1"/>
  <c r="S2648" i="1" s="1"/>
  <c r="U2528" i="1"/>
  <c r="P2528" i="1" a="1"/>
  <c r="P2528" i="1" s="1"/>
  <c r="S2528" i="1" s="1"/>
  <c r="U2504" i="1"/>
  <c r="P2504" i="1" a="1"/>
  <c r="P2504" i="1" s="1"/>
  <c r="S2504" i="1" s="1"/>
  <c r="U2384" i="1"/>
  <c r="P2384" i="1" a="1"/>
  <c r="P2384" i="1" s="1"/>
  <c r="S2384" i="1" s="1"/>
  <c r="U2272" i="1"/>
  <c r="P2272" i="1" a="1"/>
  <c r="P2272" i="1" s="1"/>
  <c r="S2272" i="1" s="1"/>
  <c r="U2248" i="1"/>
  <c r="P2248" i="1" a="1"/>
  <c r="P2248" i="1" s="1"/>
  <c r="S2248" i="1" s="1"/>
  <c r="U2096" i="1"/>
  <c r="P2096" i="1" a="1"/>
  <c r="P2096" i="1" s="1"/>
  <c r="S2096" i="1" s="1"/>
  <c r="U1928" i="1"/>
  <c r="P1928" i="1" a="1"/>
  <c r="P1928" i="1" s="1"/>
  <c r="S1928" i="1" s="1"/>
  <c r="U1808" i="1"/>
  <c r="P1808" i="1" a="1"/>
  <c r="P1808" i="1" s="1"/>
  <c r="S1808" i="1" s="1"/>
  <c r="U1776" i="1"/>
  <c r="P1776" i="1" a="1"/>
  <c r="P1776" i="1" s="1"/>
  <c r="S1776" i="1" s="1"/>
  <c r="U1512" i="1"/>
  <c r="P1512" i="1" a="1"/>
  <c r="P1512" i="1" s="1"/>
  <c r="S1512" i="1" s="1"/>
  <c r="U1496" i="1"/>
  <c r="P1496" i="1" a="1"/>
  <c r="P1496" i="1" s="1"/>
  <c r="S1496" i="1" s="1"/>
  <c r="U1472" i="1"/>
  <c r="P1472" i="1" a="1"/>
  <c r="P1472" i="1" s="1"/>
  <c r="S1472" i="1" s="1"/>
  <c r="U1448" i="1"/>
  <c r="P1448" i="1" a="1"/>
  <c r="P1448" i="1" s="1"/>
  <c r="S1448" i="1" s="1"/>
  <c r="U1432" i="1"/>
  <c r="P1432" i="1" a="1"/>
  <c r="P1432" i="1" s="1"/>
  <c r="S1432" i="1" s="1"/>
  <c r="U1320" i="1"/>
  <c r="P1320" i="1" a="1"/>
  <c r="P1320" i="1" s="1"/>
  <c r="S1320" i="1" s="1"/>
  <c r="U1304" i="1"/>
  <c r="P1304" i="1" a="1"/>
  <c r="P1304" i="1" s="1"/>
  <c r="S1304" i="1" s="1"/>
  <c r="U1264" i="1"/>
  <c r="P1264" i="1" a="1"/>
  <c r="P1264" i="1" s="1"/>
  <c r="S1264" i="1" s="1"/>
  <c r="U1216" i="1"/>
  <c r="P1216" i="1" a="1"/>
  <c r="P1216" i="1" s="1"/>
  <c r="S1216" i="1" s="1"/>
  <c r="U1192" i="1"/>
  <c r="P1192" i="1" a="1"/>
  <c r="P1192" i="1" s="1"/>
  <c r="S1192" i="1" s="1"/>
  <c r="U1168" i="1"/>
  <c r="P1168" i="1" a="1"/>
  <c r="P1168" i="1" s="1"/>
  <c r="S1168" i="1" s="1"/>
  <c r="U1152" i="1"/>
  <c r="P1152" i="1" a="1"/>
  <c r="P1152" i="1" s="1"/>
  <c r="S1152" i="1" s="1"/>
  <c r="U1128" i="1"/>
  <c r="P1128" i="1" a="1"/>
  <c r="P1128" i="1" s="1"/>
  <c r="S1128" i="1" s="1"/>
  <c r="U1016" i="1"/>
  <c r="P1016" i="1" a="1"/>
  <c r="P1016" i="1" s="1"/>
  <c r="S1016" i="1" s="1"/>
  <c r="U976" i="1"/>
  <c r="P976" i="1" a="1"/>
  <c r="P976" i="1" s="1"/>
  <c r="S976" i="1" s="1"/>
  <c r="U952" i="1"/>
  <c r="P952" i="1" a="1"/>
  <c r="P952" i="1" s="1"/>
  <c r="S952" i="1" s="1"/>
  <c r="U800" i="1"/>
  <c r="P800" i="1" a="1"/>
  <c r="P800" i="1" s="1"/>
  <c r="S800" i="1" s="1"/>
  <c r="U776" i="1"/>
  <c r="P776" i="1" a="1"/>
  <c r="P776" i="1" s="1"/>
  <c r="S776" i="1" s="1"/>
  <c r="U752" i="1"/>
  <c r="P752" i="1" a="1"/>
  <c r="P752" i="1" s="1"/>
  <c r="S752" i="1" s="1"/>
  <c r="U736" i="1"/>
  <c r="P736" i="1" a="1"/>
  <c r="P736" i="1" s="1"/>
  <c r="S736" i="1" s="1"/>
  <c r="U712" i="1"/>
  <c r="P712" i="1" a="1"/>
  <c r="P712" i="1" s="1"/>
  <c r="S712" i="1" s="1"/>
  <c r="U704" i="1"/>
  <c r="P704" i="1" a="1"/>
  <c r="P704" i="1" s="1"/>
  <c r="S704" i="1" s="1"/>
  <c r="U680" i="1"/>
  <c r="P680" i="1" a="1"/>
  <c r="P680" i="1" s="1"/>
  <c r="S680" i="1" s="1"/>
  <c r="U624" i="1"/>
  <c r="P624" i="1" a="1"/>
  <c r="P624" i="1" s="1"/>
  <c r="S624" i="1" s="1"/>
  <c r="U592" i="1"/>
  <c r="P592" i="1" a="1"/>
  <c r="P592" i="1" s="1"/>
  <c r="S592" i="1" s="1"/>
  <c r="U568" i="1"/>
  <c r="P568" i="1" a="1"/>
  <c r="P568" i="1" s="1"/>
  <c r="S568" i="1" s="1"/>
  <c r="U512" i="1"/>
  <c r="P512" i="1" a="1"/>
  <c r="P512" i="1" s="1"/>
  <c r="S512" i="1" s="1"/>
  <c r="U488" i="1"/>
  <c r="P488" i="1" a="1"/>
  <c r="P488" i="1" s="1"/>
  <c r="S488" i="1" s="1"/>
  <c r="U480" i="1"/>
  <c r="P480" i="1" a="1"/>
  <c r="P480" i="1" s="1"/>
  <c r="S480" i="1" s="1"/>
  <c r="U456" i="1"/>
  <c r="P456" i="1" a="1"/>
  <c r="P456" i="1" s="1"/>
  <c r="S456" i="1" s="1"/>
  <c r="U432" i="1"/>
  <c r="P432" i="1" a="1"/>
  <c r="P432" i="1" s="1"/>
  <c r="S432" i="1" s="1"/>
  <c r="U408" i="1"/>
  <c r="P408" i="1" a="1"/>
  <c r="P408" i="1" s="1"/>
  <c r="S408" i="1" s="1"/>
  <c r="U352" i="1"/>
  <c r="P352" i="1" a="1"/>
  <c r="P352" i="1" s="1"/>
  <c r="S352" i="1" s="1"/>
  <c r="U328" i="1"/>
  <c r="P328" i="1" a="1"/>
  <c r="P328" i="1" s="1"/>
  <c r="S328" i="1" s="1"/>
  <c r="U96" i="1"/>
  <c r="P96" i="1" a="1"/>
  <c r="P96" i="1" s="1"/>
  <c r="S96" i="1" s="1"/>
  <c r="U72" i="1"/>
  <c r="P72" i="1" a="1"/>
  <c r="P72" i="1" s="1"/>
  <c r="S72" i="1" s="1"/>
  <c r="U48" i="1"/>
  <c r="P48" i="1" a="1"/>
  <c r="P48" i="1" s="1"/>
  <c r="S48" i="1" s="1"/>
  <c r="U943" i="1"/>
  <c r="P943" i="1" a="1"/>
  <c r="P943" i="1" s="1"/>
  <c r="S943" i="1" s="1"/>
  <c r="U695" i="1"/>
  <c r="P695" i="1" a="1"/>
  <c r="P695" i="1" s="1"/>
  <c r="S695" i="1" s="1"/>
  <c r="U639" i="1"/>
  <c r="P639" i="1" a="1"/>
  <c r="P639" i="1" s="1"/>
  <c r="S639" i="1" s="1"/>
  <c r="U615" i="1"/>
  <c r="P615" i="1" a="1"/>
  <c r="P615" i="1" s="1"/>
  <c r="S615" i="1" s="1"/>
  <c r="U607" i="1"/>
  <c r="P607" i="1" a="1"/>
  <c r="P607" i="1" s="1"/>
  <c r="S607" i="1" s="1"/>
  <c r="U583" i="1"/>
  <c r="P583" i="1" a="1"/>
  <c r="P583" i="1" s="1"/>
  <c r="S583" i="1" s="1"/>
  <c r="U559" i="1"/>
  <c r="P559" i="1" a="1"/>
  <c r="P559" i="1" s="1"/>
  <c r="S559" i="1" s="1"/>
  <c r="U503" i="1"/>
  <c r="P503" i="1" a="1"/>
  <c r="P503" i="1" s="1"/>
  <c r="S503" i="1" s="1"/>
  <c r="U471" i="1"/>
  <c r="P471" i="1" a="1"/>
  <c r="P471" i="1" s="1"/>
  <c r="S471" i="1" s="1"/>
  <c r="U447" i="1"/>
  <c r="P447" i="1" a="1"/>
  <c r="P447" i="1" s="1"/>
  <c r="S447" i="1" s="1"/>
  <c r="U423" i="1"/>
  <c r="P423" i="1" a="1"/>
  <c r="P423" i="1" s="1"/>
  <c r="S423" i="1" s="1"/>
  <c r="U399" i="1"/>
  <c r="P399" i="1" a="1"/>
  <c r="P399" i="1" s="1"/>
  <c r="S399" i="1" s="1"/>
  <c r="U343" i="1"/>
  <c r="P343" i="1" a="1"/>
  <c r="P343" i="1" s="1"/>
  <c r="S343" i="1" s="1"/>
  <c r="U319" i="1"/>
  <c r="P319" i="1" a="1"/>
  <c r="P319" i="1" s="1"/>
  <c r="S319" i="1" s="1"/>
  <c r="U295" i="1"/>
  <c r="P295" i="1" a="1"/>
  <c r="P295" i="1" s="1"/>
  <c r="S295" i="1" s="1"/>
  <c r="U271" i="1"/>
  <c r="P271" i="1" a="1"/>
  <c r="P271" i="1" s="1"/>
  <c r="S271" i="1" s="1"/>
  <c r="U207" i="1"/>
  <c r="P207" i="1" a="1"/>
  <c r="P207" i="1" s="1"/>
  <c r="S207" i="1" s="1"/>
  <c r="U191" i="1"/>
  <c r="P191" i="1" a="1"/>
  <c r="P191" i="1" s="1"/>
  <c r="S191" i="1" s="1"/>
  <c r="U167" i="1"/>
  <c r="P167" i="1" a="1"/>
  <c r="P167" i="1" s="1"/>
  <c r="S167" i="1" s="1"/>
  <c r="U87" i="1"/>
  <c r="P87" i="1" a="1"/>
  <c r="P87" i="1" s="1"/>
  <c r="S87" i="1" s="1"/>
  <c r="U63" i="1"/>
  <c r="P63" i="1" a="1"/>
  <c r="P63" i="1" s="1"/>
  <c r="S63" i="1" s="1"/>
  <c r="U39" i="1"/>
  <c r="P39" i="1" a="1"/>
  <c r="P39" i="1" s="1"/>
  <c r="S39" i="1" s="1"/>
  <c r="U15" i="1"/>
  <c r="P15" i="1" a="1"/>
  <c r="P15" i="1" s="1"/>
  <c r="S15" i="1" s="1"/>
  <c r="U2574" i="1"/>
  <c r="P2574" i="1" a="1"/>
  <c r="P2574" i="1" s="1"/>
  <c r="S2574" i="1" s="1"/>
  <c r="U2717" i="1"/>
  <c r="P2717" i="1" a="1"/>
  <c r="P2717" i="1" s="1"/>
  <c r="S2717" i="1" s="1"/>
  <c r="U2645" i="1"/>
  <c r="P2645" i="1" a="1"/>
  <c r="P2645" i="1" s="1"/>
  <c r="S2645" i="1" s="1"/>
  <c r="U2469" i="1"/>
  <c r="P2469" i="1" a="1"/>
  <c r="P2469" i="1" s="1"/>
  <c r="S2469" i="1" s="1"/>
  <c r="U2285" i="1"/>
  <c r="P2285" i="1" a="1"/>
  <c r="P2285" i="1" s="1"/>
  <c r="S2285" i="1" s="1"/>
  <c r="U2021" i="1"/>
  <c r="P2021" i="1" a="1"/>
  <c r="P2021" i="1" s="1"/>
  <c r="S2021" i="1" s="1"/>
  <c r="U1749" i="1"/>
  <c r="P1749" i="1" a="1"/>
  <c r="P1749" i="1" s="1"/>
  <c r="S1749" i="1" s="1"/>
  <c r="U1725" i="1"/>
  <c r="P1725" i="1" a="1"/>
  <c r="P1725" i="1" s="1"/>
  <c r="S1725" i="1" s="1"/>
  <c r="U1701" i="1"/>
  <c r="P1701" i="1" a="1"/>
  <c r="P1701" i="1" s="1"/>
  <c r="S1701" i="1" s="1"/>
  <c r="U1677" i="1"/>
  <c r="P1677" i="1" a="1"/>
  <c r="P1677" i="1" s="1"/>
  <c r="S1677" i="1" s="1"/>
  <c r="U1653" i="1"/>
  <c r="P1653" i="1" a="1"/>
  <c r="P1653" i="1" s="1"/>
  <c r="S1653" i="1" s="1"/>
  <c r="U1485" i="1"/>
  <c r="P1485" i="1" a="1"/>
  <c r="P1485" i="1" s="1"/>
  <c r="S1485" i="1" s="1"/>
  <c r="U1461" i="1"/>
  <c r="P1461" i="1" a="1"/>
  <c r="P1461" i="1" s="1"/>
  <c r="S1461" i="1" s="1"/>
  <c r="U1421" i="1"/>
  <c r="P1421" i="1" a="1"/>
  <c r="P1421" i="1" s="1"/>
  <c r="S1421" i="1" s="1"/>
  <c r="U1397" i="1"/>
  <c r="P1397" i="1" a="1"/>
  <c r="P1397" i="1" s="1"/>
  <c r="S1397" i="1" s="1"/>
  <c r="U1373" i="1"/>
  <c r="P1373" i="1" a="1"/>
  <c r="P1373" i="1" s="1"/>
  <c r="S1373" i="1" s="1"/>
  <c r="U1293" i="1"/>
  <c r="P1293" i="1" a="1"/>
  <c r="P1293" i="1" s="1"/>
  <c r="S1293" i="1" s="1"/>
  <c r="U1277" i="1"/>
  <c r="P1277" i="1" a="1"/>
  <c r="P1277" i="1" s="1"/>
  <c r="S1277" i="1" s="1"/>
  <c r="U1253" i="1"/>
  <c r="P1253" i="1" a="1"/>
  <c r="P1253" i="1" s="1"/>
  <c r="S1253" i="1" s="1"/>
  <c r="U1237" i="1"/>
  <c r="P1237" i="1" a="1"/>
  <c r="P1237" i="1" s="1"/>
  <c r="S1237" i="1" s="1"/>
  <c r="U1117" i="1"/>
  <c r="P1117" i="1" a="1"/>
  <c r="P1117" i="1" s="1"/>
  <c r="S1117" i="1" s="1"/>
  <c r="U1093" i="1"/>
  <c r="P1093" i="1" a="1"/>
  <c r="P1093" i="1" s="1"/>
  <c r="S1093" i="1" s="1"/>
  <c r="U1069" i="1"/>
  <c r="P1069" i="1" a="1"/>
  <c r="P1069" i="1" s="1"/>
  <c r="S1069" i="1" s="1"/>
  <c r="U1045" i="1"/>
  <c r="P1045" i="1" a="1"/>
  <c r="P1045" i="1" s="1"/>
  <c r="S1045" i="1" s="1"/>
  <c r="U941" i="1"/>
  <c r="P941" i="1" a="1"/>
  <c r="P941" i="1" s="1"/>
  <c r="S941" i="1" s="1"/>
  <c r="U917" i="1"/>
  <c r="P917" i="1" a="1"/>
  <c r="P917" i="1" s="1"/>
  <c r="S917" i="1" s="1"/>
  <c r="U893" i="1"/>
  <c r="P893" i="1" a="1"/>
  <c r="P893" i="1" s="1"/>
  <c r="S893" i="1" s="1"/>
  <c r="U869" i="1"/>
  <c r="P869" i="1" a="1"/>
  <c r="P869" i="1" s="1"/>
  <c r="S869" i="1" s="1"/>
  <c r="U845" i="1"/>
  <c r="P845" i="1" a="1"/>
  <c r="P845" i="1" s="1"/>
  <c r="S845" i="1" s="1"/>
  <c r="U829" i="1"/>
  <c r="P829" i="1" a="1"/>
  <c r="P829" i="1" s="1"/>
  <c r="S829" i="1" s="1"/>
  <c r="U693" i="1"/>
  <c r="P693" i="1" a="1"/>
  <c r="P693" i="1" s="1"/>
  <c r="S693" i="1" s="1"/>
  <c r="U661" i="1"/>
  <c r="P661" i="1" a="1"/>
  <c r="P661" i="1" s="1"/>
  <c r="S661" i="1" s="1"/>
  <c r="U605" i="1"/>
  <c r="P605" i="1" a="1"/>
  <c r="P605" i="1" s="1"/>
  <c r="S605" i="1" s="1"/>
  <c r="U581" i="1"/>
  <c r="P581" i="1" a="1"/>
  <c r="P581" i="1" s="1"/>
  <c r="S581" i="1" s="1"/>
  <c r="U557" i="1"/>
  <c r="P557" i="1" a="1"/>
  <c r="P557" i="1" s="1"/>
  <c r="S557" i="1" s="1"/>
  <c r="U469" i="1"/>
  <c r="P469" i="1" a="1"/>
  <c r="P469" i="1" s="1"/>
  <c r="S469" i="1" s="1"/>
  <c r="U445" i="1"/>
  <c r="P445" i="1" a="1"/>
  <c r="P445" i="1" s="1"/>
  <c r="S445" i="1" s="1"/>
  <c r="U421" i="1"/>
  <c r="P421" i="1" a="1"/>
  <c r="P421" i="1" s="1"/>
  <c r="S421" i="1" s="1"/>
  <c r="U397" i="1"/>
  <c r="P397" i="1" a="1"/>
  <c r="P397" i="1" s="1"/>
  <c r="S397" i="1" s="1"/>
  <c r="U317" i="1"/>
  <c r="P317" i="1" a="1"/>
  <c r="P317" i="1" s="1"/>
  <c r="S317" i="1" s="1"/>
  <c r="U293" i="1"/>
  <c r="P293" i="1" a="1"/>
  <c r="P293" i="1" s="1"/>
  <c r="S293" i="1" s="1"/>
  <c r="U269" i="1"/>
  <c r="P269" i="1" a="1"/>
  <c r="P269" i="1" s="1"/>
  <c r="S269" i="1" s="1"/>
  <c r="U2323" i="1"/>
  <c r="P2323" i="1" a="1"/>
  <c r="P2323" i="1" s="1"/>
  <c r="S2323" i="1" s="1"/>
  <c r="U1835" i="1"/>
  <c r="P1835" i="1" a="1"/>
  <c r="P1835" i="1" s="1"/>
  <c r="S1835" i="1" s="1"/>
  <c r="U1723" i="1"/>
  <c r="P1723" i="1" a="1"/>
  <c r="P1723" i="1" s="1"/>
  <c r="S1723" i="1" s="1"/>
  <c r="U1675" i="1"/>
  <c r="P1675" i="1" a="1"/>
  <c r="P1675" i="1" s="1"/>
  <c r="S1675" i="1" s="1"/>
  <c r="U1619" i="1"/>
  <c r="P1619" i="1" a="1"/>
  <c r="P1619" i="1" s="1"/>
  <c r="S1619" i="1" s="1"/>
  <c r="U1595" i="1"/>
  <c r="P1595" i="1" a="1"/>
  <c r="P1595" i="1" s="1"/>
  <c r="S1595" i="1" s="1"/>
  <c r="U1547" i="1"/>
  <c r="P1547" i="1" a="1"/>
  <c r="P1547" i="1" s="1"/>
  <c r="S1547" i="1" s="1"/>
  <c r="U1395" i="1"/>
  <c r="P1395" i="1" a="1"/>
  <c r="P1395" i="1" s="1"/>
  <c r="S1395" i="1" s="1"/>
  <c r="U1091" i="1"/>
  <c r="P1091" i="1" a="1"/>
  <c r="P1091" i="1" s="1"/>
  <c r="S1091" i="1" s="1"/>
  <c r="U2713" i="1"/>
  <c r="P2713" i="1" a="1"/>
  <c r="P2713" i="1" s="1"/>
  <c r="S2713" i="1" s="1"/>
  <c r="U2665" i="1"/>
  <c r="P2665" i="1" a="1"/>
  <c r="P2665" i="1" s="1"/>
  <c r="S2665" i="1" s="1"/>
  <c r="U2177" i="1"/>
  <c r="P2177" i="1" a="1"/>
  <c r="P2177" i="1" s="1"/>
  <c r="S2177" i="1" s="1"/>
  <c r="U2009" i="1"/>
  <c r="P2009" i="1" a="1"/>
  <c r="P2009" i="1" s="1"/>
  <c r="S2009" i="1" s="1"/>
  <c r="U1225" i="1"/>
  <c r="P1225" i="1" a="1"/>
  <c r="P1225" i="1" s="1"/>
  <c r="S1225" i="1" s="1"/>
  <c r="U1105" i="1"/>
  <c r="P1105" i="1" a="1"/>
  <c r="P1105" i="1" s="1"/>
  <c r="S1105" i="1" s="1"/>
  <c r="U1057" i="1"/>
  <c r="P1057" i="1" a="1"/>
  <c r="P1057" i="1" s="1"/>
  <c r="S1057" i="1" s="1"/>
  <c r="U905" i="1"/>
  <c r="P905" i="1" a="1"/>
  <c r="P905" i="1" s="1"/>
  <c r="S905" i="1" s="1"/>
  <c r="U857" i="1"/>
  <c r="P857" i="1" a="1"/>
  <c r="P857" i="1" s="1"/>
  <c r="S857" i="1" s="1"/>
  <c r="U705" i="1"/>
  <c r="P705" i="1" a="1"/>
  <c r="P705" i="1" s="1"/>
  <c r="S705" i="1" s="1"/>
  <c r="U681" i="1"/>
  <c r="P681" i="1" a="1"/>
  <c r="P681" i="1" s="1"/>
  <c r="S681" i="1" s="1"/>
  <c r="U569" i="1"/>
  <c r="P569" i="1" a="1"/>
  <c r="P569" i="1" s="1"/>
  <c r="S569" i="1" s="1"/>
  <c r="U521" i="1"/>
  <c r="P521" i="1" a="1"/>
  <c r="P521" i="1" s="1"/>
  <c r="S521" i="1" s="1"/>
  <c r="U481" i="1"/>
  <c r="P481" i="1" a="1"/>
  <c r="P481" i="1" s="1"/>
  <c r="S481" i="1" s="1"/>
  <c r="U433" i="1"/>
  <c r="P433" i="1" a="1"/>
  <c r="P433" i="1" s="1"/>
  <c r="S433" i="1" s="1"/>
  <c r="U281" i="1"/>
  <c r="P281" i="1" a="1"/>
  <c r="P281" i="1" s="1"/>
  <c r="S281" i="1" s="1"/>
  <c r="U233" i="1"/>
  <c r="P233" i="1" a="1"/>
  <c r="P233" i="1" s="1"/>
  <c r="S233" i="1" s="1"/>
  <c r="U177" i="1"/>
  <c r="P177" i="1" a="1"/>
  <c r="P177" i="1" s="1"/>
  <c r="S177" i="1" s="1"/>
  <c r="U145" i="1"/>
  <c r="P145" i="1" a="1"/>
  <c r="P145" i="1" s="1"/>
  <c r="S145" i="1" s="1"/>
  <c r="U113" i="1"/>
  <c r="P113" i="1" a="1"/>
  <c r="P113" i="1" s="1"/>
  <c r="S113" i="1" s="1"/>
  <c r="U25" i="1"/>
  <c r="P25" i="1" a="1"/>
  <c r="P25" i="1" s="1"/>
  <c r="S25" i="1" s="1"/>
  <c r="U2848" i="1"/>
  <c r="P2848" i="1" a="1"/>
  <c r="P2848" i="1" s="1"/>
  <c r="S2848" i="1" s="1"/>
  <c r="U2768" i="1"/>
  <c r="P2768" i="1" a="1"/>
  <c r="P2768" i="1" s="1"/>
  <c r="S2768" i="1" s="1"/>
  <c r="U2600" i="1"/>
  <c r="P2600" i="1" a="1"/>
  <c r="P2600" i="1" s="1"/>
  <c r="S2600" i="1" s="1"/>
  <c r="U2224" i="1"/>
  <c r="P2224" i="1" a="1"/>
  <c r="P2224" i="1" s="1"/>
  <c r="S2224" i="1" s="1"/>
  <c r="U2072" i="1"/>
  <c r="P2072" i="1" a="1"/>
  <c r="P2072" i="1" s="1"/>
  <c r="S2072" i="1" s="1"/>
  <c r="U1912" i="1"/>
  <c r="P1912" i="1" a="1"/>
  <c r="P1912" i="1" s="1"/>
  <c r="S1912" i="1" s="1"/>
  <c r="U1872" i="1"/>
  <c r="P1872" i="1" a="1"/>
  <c r="P1872" i="1" s="1"/>
  <c r="S1872" i="1" s="1"/>
  <c r="U1848" i="1"/>
  <c r="P1848" i="1" a="1"/>
  <c r="P1848" i="1" s="1"/>
  <c r="S1848" i="1" s="1"/>
  <c r="U1608" i="1"/>
  <c r="P1608" i="1" a="1"/>
  <c r="P1608" i="1" s="1"/>
  <c r="S1608" i="1" s="1"/>
  <c r="U1584" i="1"/>
  <c r="P1584" i="1" a="1"/>
  <c r="P1584" i="1" s="1"/>
  <c r="S1584" i="1" s="1"/>
  <c r="U1536" i="1"/>
  <c r="P1536" i="1" a="1"/>
  <c r="P1536" i="1" s="1"/>
  <c r="S1536" i="1" s="1"/>
  <c r="U1360" i="1"/>
  <c r="P1360" i="1" a="1"/>
  <c r="P1360" i="1" s="1"/>
  <c r="S1360" i="1" s="1"/>
  <c r="U1344" i="1"/>
  <c r="P1344" i="1" a="1"/>
  <c r="P1344" i="1" s="1"/>
  <c r="S1344" i="1" s="1"/>
  <c r="U2807" i="1"/>
  <c r="P2807" i="1" a="1"/>
  <c r="P2807" i="1" s="1"/>
  <c r="S2807" i="1" s="1"/>
  <c r="U2631" i="1"/>
  <c r="P2631" i="1" a="1"/>
  <c r="P2631" i="1" s="1"/>
  <c r="S2631" i="1" s="1"/>
  <c r="U2583" i="1"/>
  <c r="P2583" i="1" a="1"/>
  <c r="P2583" i="1" s="1"/>
  <c r="S2583" i="1" s="1"/>
  <c r="U2543" i="1"/>
  <c r="P2543" i="1" a="1"/>
  <c r="P2543" i="1" s="1"/>
  <c r="S2543" i="1" s="1"/>
  <c r="U2519" i="1"/>
  <c r="P2519" i="1" a="1"/>
  <c r="P2519" i="1" s="1"/>
  <c r="S2519" i="1" s="1"/>
  <c r="U2471" i="1"/>
  <c r="P2471" i="1" a="1"/>
  <c r="P2471" i="1" s="1"/>
  <c r="S2471" i="1" s="1"/>
  <c r="U2447" i="1"/>
  <c r="P2447" i="1" a="1"/>
  <c r="P2447" i="1" s="1"/>
  <c r="S2447" i="1" s="1"/>
  <c r="U2279" i="1"/>
  <c r="P2279" i="1" a="1"/>
  <c r="P2279" i="1" s="1"/>
  <c r="S2279" i="1" s="1"/>
  <c r="U2255" i="1"/>
  <c r="P2255" i="1" a="1"/>
  <c r="P2255" i="1" s="1"/>
  <c r="S2255" i="1" s="1"/>
  <c r="U2207" i="1"/>
  <c r="P2207" i="1" a="1"/>
  <c r="P2207" i="1" s="1"/>
  <c r="S2207" i="1" s="1"/>
  <c r="U2183" i="1"/>
  <c r="P2183" i="1" a="1"/>
  <c r="P2183" i="1" s="1"/>
  <c r="S2183" i="1" s="1"/>
  <c r="U2135" i="1"/>
  <c r="P2135" i="1" a="1"/>
  <c r="P2135" i="1" s="1"/>
  <c r="S2135" i="1" s="1"/>
  <c r="U2111" i="1"/>
  <c r="P2111" i="1" a="1"/>
  <c r="P2111" i="1" s="1"/>
  <c r="S2111" i="1" s="1"/>
  <c r="U2063" i="1"/>
  <c r="P2063" i="1" a="1"/>
  <c r="P2063" i="1" s="1"/>
  <c r="S2063" i="1" s="1"/>
  <c r="U2047" i="1"/>
  <c r="P2047" i="1" a="1"/>
  <c r="P2047" i="1" s="1"/>
  <c r="S2047" i="1" s="1"/>
  <c r="U2023" i="1"/>
  <c r="P2023" i="1" a="1"/>
  <c r="P2023" i="1" s="1"/>
  <c r="S2023" i="1" s="1"/>
  <c r="U1863" i="1"/>
  <c r="P1863" i="1" a="1"/>
  <c r="P1863" i="1" s="1"/>
  <c r="S1863" i="1" s="1"/>
  <c r="U1799" i="1"/>
  <c r="P1799" i="1" a="1"/>
  <c r="P1799" i="1" s="1"/>
  <c r="S1799" i="1" s="1"/>
  <c r="U1791" i="1"/>
  <c r="P1791" i="1" a="1"/>
  <c r="P1791" i="1" s="1"/>
  <c r="S1791" i="1" s="1"/>
  <c r="U1767" i="1"/>
  <c r="P1767" i="1" a="1"/>
  <c r="P1767" i="1" s="1"/>
  <c r="S1767" i="1" s="1"/>
  <c r="U1623" i="1"/>
  <c r="P1623" i="1" a="1"/>
  <c r="P1623" i="1" s="1"/>
  <c r="S1623" i="1" s="1"/>
  <c r="U1575" i="1"/>
  <c r="P1575" i="1" a="1"/>
  <c r="P1575" i="1" s="1"/>
  <c r="S1575" i="1" s="1"/>
  <c r="U1551" i="1"/>
  <c r="P1551" i="1" a="1"/>
  <c r="P1551" i="1" s="1"/>
  <c r="S1551" i="1" s="1"/>
  <c r="U1487" i="1"/>
  <c r="P1487" i="1" a="1"/>
  <c r="P1487" i="1" s="1"/>
  <c r="S1487" i="1" s="1"/>
  <c r="U1463" i="1"/>
  <c r="P1463" i="1" a="1"/>
  <c r="P1463" i="1" s="1"/>
  <c r="S1463" i="1" s="1"/>
  <c r="U1351" i="1"/>
  <c r="P1351" i="1" a="1"/>
  <c r="P1351" i="1" s="1"/>
  <c r="S1351" i="1" s="1"/>
  <c r="U1279" i="1"/>
  <c r="P1279" i="1" a="1"/>
  <c r="P1279" i="1" s="1"/>
  <c r="S1279" i="1" s="1"/>
  <c r="U1183" i="1"/>
  <c r="P1183" i="1" a="1"/>
  <c r="P1183" i="1" s="1"/>
  <c r="S1183" i="1" s="1"/>
  <c r="U1159" i="1"/>
  <c r="P1159" i="1" a="1"/>
  <c r="P1159" i="1" s="1"/>
  <c r="S1159" i="1" s="1"/>
  <c r="U1143" i="1"/>
  <c r="P1143" i="1" a="1"/>
  <c r="P1143" i="1" s="1"/>
  <c r="S1143" i="1" s="1"/>
  <c r="U1007" i="1"/>
  <c r="P1007" i="1" a="1"/>
  <c r="P1007" i="1" s="1"/>
  <c r="S1007" i="1" s="1"/>
  <c r="U967" i="1"/>
  <c r="P967" i="1" a="1"/>
  <c r="P967" i="1" s="1"/>
  <c r="S967" i="1" s="1"/>
  <c r="U807" i="1"/>
  <c r="P807" i="1" a="1"/>
  <c r="P807" i="1" s="1"/>
  <c r="S807" i="1" s="1"/>
  <c r="U767" i="1"/>
  <c r="P767" i="1" a="1"/>
  <c r="P767" i="1" s="1"/>
  <c r="S767" i="1" s="1"/>
  <c r="U743" i="1"/>
  <c r="P743" i="1" a="1"/>
  <c r="P743" i="1" s="1"/>
  <c r="S743" i="1" s="1"/>
  <c r="U727" i="1"/>
  <c r="P727" i="1" a="1"/>
  <c r="P727" i="1" s="1"/>
  <c r="S727" i="1" s="1"/>
  <c r="U2573" i="1"/>
  <c r="P2573" i="1" a="1"/>
  <c r="P2573" i="1" s="1"/>
  <c r="S2573" i="1" s="1"/>
  <c r="U2317" i="1"/>
  <c r="P2317" i="1" a="1"/>
  <c r="P2317" i="1" s="1"/>
  <c r="S2317" i="1" s="1"/>
  <c r="U2213" i="1"/>
  <c r="P2213" i="1" a="1"/>
  <c r="P2213" i="1" s="1"/>
  <c r="S2213" i="1" s="1"/>
  <c r="U2109" i="1"/>
  <c r="P2109" i="1" a="1"/>
  <c r="P2109" i="1" s="1"/>
  <c r="S2109" i="1" s="1"/>
  <c r="U1965" i="1"/>
  <c r="P1965" i="1" a="1"/>
  <c r="P1965" i="1" s="1"/>
  <c r="S1965" i="1" s="1"/>
  <c r="U1821" i="1"/>
  <c r="P1821" i="1" a="1"/>
  <c r="P1821" i="1" s="1"/>
  <c r="S1821" i="1" s="1"/>
  <c r="U1797" i="1"/>
  <c r="P1797" i="1" a="1"/>
  <c r="P1797" i="1" s="1"/>
  <c r="S1797" i="1" s="1"/>
  <c r="U1789" i="1"/>
  <c r="P1789" i="1" a="1"/>
  <c r="P1789" i="1" s="1"/>
  <c r="S1789" i="1" s="1"/>
  <c r="U1765" i="1"/>
  <c r="P1765" i="1" a="1"/>
  <c r="P1765" i="1" s="1"/>
  <c r="S1765" i="1" s="1"/>
  <c r="U2828" i="1"/>
  <c r="P2828" i="1" a="1"/>
  <c r="P2828" i="1" s="1"/>
  <c r="S2828" i="1" s="1"/>
  <c r="U2796" i="1"/>
  <c r="P2796" i="1" a="1"/>
  <c r="P2796" i="1" s="1"/>
  <c r="S2796" i="1" s="1"/>
  <c r="U1859" i="1"/>
  <c r="P1859" i="1" a="1"/>
  <c r="P1859" i="1" s="1"/>
  <c r="S1859" i="1" s="1"/>
  <c r="U1747" i="1"/>
  <c r="P1747" i="1" a="1"/>
  <c r="P1747" i="1" s="1"/>
  <c r="S1747" i="1" s="1"/>
  <c r="U1699" i="1"/>
  <c r="P1699" i="1" a="1"/>
  <c r="P1699" i="1" s="1"/>
  <c r="S1699" i="1" s="1"/>
  <c r="U1651" i="1"/>
  <c r="P1651" i="1" a="1"/>
  <c r="P1651" i="1" s="1"/>
  <c r="S1651" i="1" s="1"/>
  <c r="U1571" i="1"/>
  <c r="P1571" i="1" a="1"/>
  <c r="P1571" i="1" s="1"/>
  <c r="S1571" i="1" s="1"/>
  <c r="U1419" i="1"/>
  <c r="P1419" i="1" a="1"/>
  <c r="P1419" i="1" s="1"/>
  <c r="S1419" i="1" s="1"/>
  <c r="U1371" i="1"/>
  <c r="P1371" i="1" a="1"/>
  <c r="P1371" i="1" s="1"/>
  <c r="S1371" i="1" s="1"/>
  <c r="U1235" i="1"/>
  <c r="P1235" i="1" a="1"/>
  <c r="P1235" i="1" s="1"/>
  <c r="S1235" i="1" s="1"/>
  <c r="U1115" i="1"/>
  <c r="P1115" i="1" a="1"/>
  <c r="P1115" i="1" s="1"/>
  <c r="S1115" i="1" s="1"/>
  <c r="U1067" i="1"/>
  <c r="P1067" i="1" a="1"/>
  <c r="P1067" i="1" s="1"/>
  <c r="S1067" i="1" s="1"/>
  <c r="U1043" i="1"/>
  <c r="P1043" i="1" a="1"/>
  <c r="P1043" i="1" s="1"/>
  <c r="S1043" i="1" s="1"/>
  <c r="U2737" i="1"/>
  <c r="P2737" i="1" a="1"/>
  <c r="P2737" i="1" s="1"/>
  <c r="S2737" i="1" s="1"/>
  <c r="U2689" i="1"/>
  <c r="P2689" i="1" a="1"/>
  <c r="P2689" i="1" s="1"/>
  <c r="S2689" i="1" s="1"/>
  <c r="U2257" i="1"/>
  <c r="P2257" i="1" a="1"/>
  <c r="P2257" i="1" s="1"/>
  <c r="S2257" i="1" s="1"/>
  <c r="U2097" i="1"/>
  <c r="P2097" i="1" a="1"/>
  <c r="P2097" i="1" s="1"/>
  <c r="S2097" i="1" s="1"/>
  <c r="U1249" i="1"/>
  <c r="P1249" i="1" a="1"/>
  <c r="P1249" i="1" s="1"/>
  <c r="S1249" i="1" s="1"/>
  <c r="U1081" i="1"/>
  <c r="P1081" i="1" a="1"/>
  <c r="P1081" i="1" s="1"/>
  <c r="S1081" i="1" s="1"/>
  <c r="U1033" i="1"/>
  <c r="P1033" i="1" a="1"/>
  <c r="P1033" i="1" s="1"/>
  <c r="S1033" i="1" s="1"/>
  <c r="U929" i="1"/>
  <c r="P929" i="1" a="1"/>
  <c r="P929" i="1" s="1"/>
  <c r="S929" i="1" s="1"/>
  <c r="U881" i="1"/>
  <c r="P881" i="1" a="1"/>
  <c r="P881" i="1" s="1"/>
  <c r="S881" i="1" s="1"/>
  <c r="U817" i="1"/>
  <c r="P817" i="1" a="1"/>
  <c r="P817" i="1" s="1"/>
  <c r="S817" i="1" s="1"/>
  <c r="U673" i="1"/>
  <c r="P673" i="1" a="1"/>
  <c r="P673" i="1" s="1"/>
  <c r="S673" i="1" s="1"/>
  <c r="U649" i="1"/>
  <c r="P649" i="1" a="1"/>
  <c r="P649" i="1" s="1"/>
  <c r="S649" i="1" s="1"/>
  <c r="U593" i="1"/>
  <c r="P593" i="1" a="1"/>
  <c r="P593" i="1" s="1"/>
  <c r="S593" i="1" s="1"/>
  <c r="U545" i="1"/>
  <c r="P545" i="1" a="1"/>
  <c r="P545" i="1" s="1"/>
  <c r="S545" i="1" s="1"/>
  <c r="U457" i="1"/>
  <c r="P457" i="1" a="1"/>
  <c r="P457" i="1" s="1"/>
  <c r="S457" i="1" s="1"/>
  <c r="U409" i="1"/>
  <c r="P409" i="1" a="1"/>
  <c r="P409" i="1" s="1"/>
  <c r="S409" i="1" s="1"/>
  <c r="U377" i="1"/>
  <c r="P377" i="1" a="1"/>
  <c r="P377" i="1" s="1"/>
  <c r="S377" i="1" s="1"/>
  <c r="U305" i="1"/>
  <c r="P305" i="1" a="1"/>
  <c r="P305" i="1" s="1"/>
  <c r="S305" i="1" s="1"/>
  <c r="U257" i="1"/>
  <c r="P257" i="1" a="1"/>
  <c r="P257" i="1" s="1"/>
  <c r="S257" i="1" s="1"/>
  <c r="U217" i="1"/>
  <c r="P217" i="1" a="1"/>
  <c r="P217" i="1" s="1"/>
  <c r="S217" i="1" s="1"/>
  <c r="U2624" i="1"/>
  <c r="P2624" i="1" a="1"/>
  <c r="P2624" i="1" s="1"/>
  <c r="S2624" i="1" s="1"/>
  <c r="U1992" i="1"/>
  <c r="P1992" i="1" a="1"/>
  <c r="P1992" i="1" s="1"/>
  <c r="S1992" i="1" s="1"/>
  <c r="U1632" i="1"/>
  <c r="P1632" i="1" a="1"/>
  <c r="P1632" i="1" s="1"/>
  <c r="S1632" i="1" s="1"/>
  <c r="U1560" i="1"/>
  <c r="P1560" i="1" a="1"/>
  <c r="P1560" i="1" s="1"/>
  <c r="S1560" i="1" s="1"/>
  <c r="U2839" i="1"/>
  <c r="P2839" i="1" a="1"/>
  <c r="P2839" i="1" s="1"/>
  <c r="S2839" i="1" s="1"/>
  <c r="U2607" i="1"/>
  <c r="P2607" i="1" a="1"/>
  <c r="P2607" i="1" s="1"/>
  <c r="S2607" i="1" s="1"/>
  <c r="U2495" i="1"/>
  <c r="P2495" i="1" a="1"/>
  <c r="P2495" i="1" s="1"/>
  <c r="S2495" i="1" s="1"/>
  <c r="U2423" i="1"/>
  <c r="P2423" i="1" a="1"/>
  <c r="P2423" i="1" s="1"/>
  <c r="S2423" i="1" s="1"/>
  <c r="U2231" i="1"/>
  <c r="P2231" i="1" a="1"/>
  <c r="P2231" i="1" s="1"/>
  <c r="S2231" i="1" s="1"/>
  <c r="U2159" i="1"/>
  <c r="P2159" i="1" a="1"/>
  <c r="P2159" i="1" s="1"/>
  <c r="S2159" i="1" s="1"/>
  <c r="U2087" i="1"/>
  <c r="P2087" i="1" a="1"/>
  <c r="P2087" i="1" s="1"/>
  <c r="S2087" i="1" s="1"/>
  <c r="U1887" i="1"/>
  <c r="P1887" i="1" a="1"/>
  <c r="P1887" i="1" s="1"/>
  <c r="S1887" i="1" s="1"/>
  <c r="U1839" i="1"/>
  <c r="P1839" i="1" a="1"/>
  <c r="P1839" i="1" s="1"/>
  <c r="S1839" i="1" s="1"/>
  <c r="U1823" i="1"/>
  <c r="P1823" i="1" a="1"/>
  <c r="P1823" i="1" s="1"/>
  <c r="S1823" i="1" s="1"/>
  <c r="U1599" i="1"/>
  <c r="P1599" i="1" a="1"/>
  <c r="P1599" i="1" s="1"/>
  <c r="S1599" i="1" s="1"/>
  <c r="U1527" i="1"/>
  <c r="P1527" i="1" a="1"/>
  <c r="P1527" i="1" s="1"/>
  <c r="S1527" i="1" s="1"/>
  <c r="U1335" i="1"/>
  <c r="P1335" i="1" a="1"/>
  <c r="P1335" i="1" s="1"/>
  <c r="S1335" i="1" s="1"/>
  <c r="U1295" i="1"/>
  <c r="P1295" i="1" a="1"/>
  <c r="P1295" i="1" s="1"/>
  <c r="S1295" i="1" s="1"/>
  <c r="U1255" i="1"/>
  <c r="P1255" i="1" a="1"/>
  <c r="P1255" i="1" s="1"/>
  <c r="S1255" i="1" s="1"/>
  <c r="U1207" i="1"/>
  <c r="P1207" i="1" a="1"/>
  <c r="P1207" i="1" s="1"/>
  <c r="S1207" i="1" s="1"/>
  <c r="U991" i="1"/>
  <c r="P991" i="1" a="1"/>
  <c r="P991" i="1" s="1"/>
  <c r="S991" i="1" s="1"/>
  <c r="U791" i="1"/>
  <c r="P791" i="1" a="1"/>
  <c r="P791" i="1" s="1"/>
  <c r="S791" i="1" s="1"/>
  <c r="U2787" i="1"/>
  <c r="P2787" i="1" a="1"/>
  <c r="P2787" i="1" s="1"/>
  <c r="S2787" i="1" s="1"/>
  <c r="U2571" i="1"/>
  <c r="P2571" i="1" a="1"/>
  <c r="P2571" i="1" s="1"/>
  <c r="S2571" i="1" s="1"/>
  <c r="U2523" i="1"/>
  <c r="P2523" i="1" a="1"/>
  <c r="P2523" i="1" s="1"/>
  <c r="S2523" i="1" s="1"/>
  <c r="U2483" i="1"/>
  <c r="P2483" i="1" a="1"/>
  <c r="P2483" i="1" s="1"/>
  <c r="S2483" i="1" s="1"/>
  <c r="U2299" i="1"/>
  <c r="P2299" i="1" a="1"/>
  <c r="P2299" i="1" s="1"/>
  <c r="S2299" i="1" s="1"/>
  <c r="U2219" i="1"/>
  <c r="P2219" i="1" a="1"/>
  <c r="P2219" i="1" s="1"/>
  <c r="S2219" i="1" s="1"/>
  <c r="U2179" i="1"/>
  <c r="P2179" i="1" a="1"/>
  <c r="P2179" i="1" s="1"/>
  <c r="S2179" i="1" s="1"/>
  <c r="U2099" i="1"/>
  <c r="P2099" i="1" a="1"/>
  <c r="P2099" i="1" s="1"/>
  <c r="S2099" i="1" s="1"/>
  <c r="U1995" i="1"/>
  <c r="P1995" i="1" a="1"/>
  <c r="P1995" i="1" s="1"/>
  <c r="S1995" i="1" s="1"/>
  <c r="U1955" i="1"/>
  <c r="P1955" i="1" a="1"/>
  <c r="P1955" i="1" s="1"/>
  <c r="S1955" i="1" s="1"/>
  <c r="U1907" i="1"/>
  <c r="P1907" i="1" a="1"/>
  <c r="P1907" i="1" s="1"/>
  <c r="S1907" i="1" s="1"/>
  <c r="U459" i="1"/>
  <c r="P459" i="1" a="1"/>
  <c r="P459" i="1" s="1"/>
  <c r="S459" i="1" s="1"/>
  <c r="U435" i="1"/>
  <c r="P435" i="1" a="1"/>
  <c r="P435" i="1" s="1"/>
  <c r="S435" i="1" s="1"/>
  <c r="U411" i="1"/>
  <c r="P411" i="1" a="1"/>
  <c r="P411" i="1" s="1"/>
  <c r="S411" i="1" s="1"/>
  <c r="U387" i="1"/>
  <c r="P387" i="1" a="1"/>
  <c r="P387" i="1" s="1"/>
  <c r="S387" i="1" s="1"/>
  <c r="U307" i="1"/>
  <c r="P307" i="1" a="1"/>
  <c r="P307" i="1" s="1"/>
  <c r="S307" i="1" s="1"/>
  <c r="U283" i="1"/>
  <c r="P283" i="1" a="1"/>
  <c r="P283" i="1" s="1"/>
  <c r="S283" i="1" s="1"/>
  <c r="U259" i="1"/>
  <c r="P259" i="1" a="1"/>
  <c r="P259" i="1" s="1"/>
  <c r="S259" i="1" s="1"/>
  <c r="U219" i="1"/>
  <c r="P219" i="1" a="1"/>
  <c r="P219" i="1" s="1"/>
  <c r="S219" i="1" s="1"/>
  <c r="U195" i="1"/>
  <c r="P195" i="1" a="1"/>
  <c r="P195" i="1" s="1"/>
  <c r="S195" i="1" s="1"/>
  <c r="U179" i="1"/>
  <c r="P179" i="1" a="1"/>
  <c r="P179" i="1" s="1"/>
  <c r="S179" i="1" s="1"/>
  <c r="U75" i="1"/>
  <c r="P75" i="1" a="1"/>
  <c r="P75" i="1" s="1"/>
  <c r="S75" i="1" s="1"/>
  <c r="U51" i="1"/>
  <c r="P51" i="1" a="1"/>
  <c r="P51" i="1" s="1"/>
  <c r="S51" i="1" s="1"/>
  <c r="U27" i="1"/>
  <c r="P27" i="1" a="1"/>
  <c r="P27" i="1" s="1"/>
  <c r="S27" i="1" s="1"/>
  <c r="U3" i="1"/>
  <c r="P3" i="1" a="1"/>
  <c r="P3" i="1" s="1"/>
  <c r="S3" i="1" s="1"/>
  <c r="U2505" i="1"/>
  <c r="P2505" i="1" a="1"/>
  <c r="P2505" i="1" s="1"/>
  <c r="S2505" i="1" s="1"/>
  <c r="U2481" i="1"/>
  <c r="P2481" i="1" a="1"/>
  <c r="P2481" i="1" s="1"/>
  <c r="S2481" i="1" s="1"/>
  <c r="U2457" i="1"/>
  <c r="P2457" i="1" a="1"/>
  <c r="P2457" i="1" s="1"/>
  <c r="S2457" i="1" s="1"/>
  <c r="U2297" i="1"/>
  <c r="P2297" i="1" a="1"/>
  <c r="P2297" i="1" s="1"/>
  <c r="S2297" i="1" s="1"/>
  <c r="U2233" i="1"/>
  <c r="P2233" i="1" a="1"/>
  <c r="P2233" i="1" s="1"/>
  <c r="S2233" i="1" s="1"/>
  <c r="U2153" i="1"/>
  <c r="P2153" i="1" a="1"/>
  <c r="P2153" i="1" s="1"/>
  <c r="S2153" i="1" s="1"/>
  <c r="U2073" i="1"/>
  <c r="P2073" i="1" a="1"/>
  <c r="P2073" i="1" s="1"/>
  <c r="S2073" i="1" s="1"/>
  <c r="U1937" i="1"/>
  <c r="P1937" i="1" a="1"/>
  <c r="P1937" i="1" s="1"/>
  <c r="S1937" i="1" s="1"/>
  <c r="U1809" i="1"/>
  <c r="P1809" i="1" a="1"/>
  <c r="P1809" i="1" s="1"/>
  <c r="S1809" i="1" s="1"/>
  <c r="U1777" i="1"/>
  <c r="P1777" i="1" a="1"/>
  <c r="P1777" i="1" s="1"/>
  <c r="S1777" i="1" s="1"/>
  <c r="U1761" i="1"/>
  <c r="P1761" i="1" a="1"/>
  <c r="P1761" i="1" s="1"/>
  <c r="S1761" i="1" s="1"/>
  <c r="U1737" i="1"/>
  <c r="P1737" i="1" a="1"/>
  <c r="P1737" i="1" s="1"/>
  <c r="S1737" i="1" s="1"/>
  <c r="U1713" i="1"/>
  <c r="P1713" i="1" a="1"/>
  <c r="P1713" i="1" s="1"/>
  <c r="S1713" i="1" s="1"/>
  <c r="U1689" i="1"/>
  <c r="P1689" i="1" a="1"/>
  <c r="P1689" i="1" s="1"/>
  <c r="S1689" i="1" s="1"/>
  <c r="U1665" i="1"/>
  <c r="P1665" i="1" a="1"/>
  <c r="P1665" i="1" s="1"/>
  <c r="S1665" i="1" s="1"/>
  <c r="U1641" i="1"/>
  <c r="P1641" i="1" a="1"/>
  <c r="P1641" i="1" s="1"/>
  <c r="S1641" i="1" s="1"/>
  <c r="U1513" i="1"/>
  <c r="P1513" i="1" a="1"/>
  <c r="P1513" i="1" s="1"/>
  <c r="S1513" i="1" s="1"/>
  <c r="U1497" i="1"/>
  <c r="P1497" i="1" a="1"/>
  <c r="P1497" i="1" s="1"/>
  <c r="S1497" i="1" s="1"/>
  <c r="U1473" i="1"/>
  <c r="P1473" i="1" a="1"/>
  <c r="P1473" i="1" s="1"/>
  <c r="S1473" i="1" s="1"/>
  <c r="U1449" i="1"/>
  <c r="P1449" i="1" a="1"/>
  <c r="P1449" i="1" s="1"/>
  <c r="S1449" i="1" s="1"/>
  <c r="U1433" i="1"/>
  <c r="P1433" i="1" a="1"/>
  <c r="P1433" i="1" s="1"/>
  <c r="S1433" i="1" s="1"/>
  <c r="U1409" i="1"/>
  <c r="P1409" i="1" a="1"/>
  <c r="P1409" i="1" s="1"/>
  <c r="S1409" i="1" s="1"/>
  <c r="U1385" i="1"/>
  <c r="P1385" i="1" a="1"/>
  <c r="P1385" i="1" s="1"/>
  <c r="S1385" i="1" s="1"/>
  <c r="U1321" i="1"/>
  <c r="P1321" i="1" a="1"/>
  <c r="P1321" i="1" s="1"/>
  <c r="S1321" i="1" s="1"/>
  <c r="U1305" i="1"/>
  <c r="P1305" i="1" a="1"/>
  <c r="P1305" i="1" s="1"/>
  <c r="S1305" i="1" s="1"/>
  <c r="U1265" i="1"/>
  <c r="P1265" i="1" a="1"/>
  <c r="P1265" i="1" s="1"/>
  <c r="S1265" i="1" s="1"/>
  <c r="U1129" i="1"/>
  <c r="P1129" i="1" a="1"/>
  <c r="P1129" i="1" s="1"/>
  <c r="S1129" i="1" s="1"/>
  <c r="U953" i="1"/>
  <c r="P953" i="1" a="1"/>
  <c r="P953" i="1" s="1"/>
  <c r="S953" i="1" s="1"/>
  <c r="U2824" i="1"/>
  <c r="P2824" i="1" a="1"/>
  <c r="P2824" i="1" s="1"/>
  <c r="S2824" i="1" s="1"/>
  <c r="U2752" i="1"/>
  <c r="P2752" i="1" a="1"/>
  <c r="P2752" i="1" s="1"/>
  <c r="S2752" i="1" s="1"/>
  <c r="U2728" i="1"/>
  <c r="P2728" i="1" a="1"/>
  <c r="P2728" i="1" s="1"/>
  <c r="S2728" i="1" s="1"/>
  <c r="U2480" i="1"/>
  <c r="P2480" i="1" a="1"/>
  <c r="P2480" i="1" s="1"/>
  <c r="S2480" i="1" s="1"/>
  <c r="U2456" i="1"/>
  <c r="P2456" i="1" a="1"/>
  <c r="P2456" i="1" s="1"/>
  <c r="S2456" i="1" s="1"/>
  <c r="U2352" i="1"/>
  <c r="P2352" i="1" a="1"/>
  <c r="P2352" i="1" s="1"/>
  <c r="S2352" i="1" s="1"/>
  <c r="U2200" i="1"/>
  <c r="P2200" i="1" a="1"/>
  <c r="P2200" i="1" s="1"/>
  <c r="S2200" i="1" s="1"/>
  <c r="U2136" i="1"/>
  <c r="P2136" i="1" a="1"/>
  <c r="P2136" i="1" s="1"/>
  <c r="S2136" i="1" s="1"/>
  <c r="U1968" i="1"/>
  <c r="P1968" i="1" a="1"/>
  <c r="P1968" i="1" s="1"/>
  <c r="S1968" i="1" s="1"/>
  <c r="U1944" i="1"/>
  <c r="P1944" i="1" a="1"/>
  <c r="P1944" i="1" s="1"/>
  <c r="S1944" i="1" s="1"/>
  <c r="U664" i="1"/>
  <c r="P664" i="1" a="1"/>
  <c r="P664" i="1" s="1"/>
  <c r="S664" i="1" s="1"/>
  <c r="U536" i="1"/>
  <c r="P536" i="1" a="1"/>
  <c r="P536" i="1" s="1"/>
  <c r="S536" i="1" s="1"/>
  <c r="U368" i="1"/>
  <c r="P368" i="1" a="1"/>
  <c r="P368" i="1" s="1"/>
  <c r="S368" i="1" s="1"/>
  <c r="U296" i="1"/>
  <c r="P296" i="1" a="1"/>
  <c r="P296" i="1" s="1"/>
  <c r="S296" i="1" s="1"/>
  <c r="U272" i="1"/>
  <c r="P272" i="1" a="1"/>
  <c r="P272" i="1" s="1"/>
  <c r="S272" i="1" s="1"/>
  <c r="U248" i="1"/>
  <c r="P248" i="1" a="1"/>
  <c r="P248" i="1" s="1"/>
  <c r="S248" i="1" s="1"/>
  <c r="U208" i="1"/>
  <c r="P208" i="1" a="1"/>
  <c r="P208" i="1" s="1"/>
  <c r="S208" i="1" s="1"/>
  <c r="U192" i="1"/>
  <c r="P192" i="1" a="1"/>
  <c r="P192" i="1" s="1"/>
  <c r="S192" i="1" s="1"/>
  <c r="U168" i="1"/>
  <c r="P168" i="1" a="1"/>
  <c r="P168" i="1" s="1"/>
  <c r="S168" i="1" s="1"/>
  <c r="U160" i="1"/>
  <c r="P160" i="1" a="1"/>
  <c r="P160" i="1" s="1"/>
  <c r="S160" i="1" s="1"/>
  <c r="U136" i="1"/>
  <c r="P136" i="1" a="1"/>
  <c r="P136" i="1" s="1"/>
  <c r="S136" i="1" s="1"/>
  <c r="U128" i="1"/>
  <c r="P128" i="1" a="1"/>
  <c r="P128" i="1" s="1"/>
  <c r="S128" i="1" s="1"/>
  <c r="U104" i="1"/>
  <c r="P104" i="1" a="1"/>
  <c r="P104" i="1" s="1"/>
  <c r="S104" i="1" s="1"/>
  <c r="U16" i="1"/>
  <c r="P16" i="1" a="1"/>
  <c r="P16" i="1" s="1"/>
  <c r="S16" i="1" s="1"/>
  <c r="U2863" i="1"/>
  <c r="P2863" i="1" a="1"/>
  <c r="P2863" i="1" s="1"/>
  <c r="S2863" i="1" s="1"/>
  <c r="U239" i="1"/>
  <c r="P239" i="1" a="1"/>
  <c r="P239" i="1" s="1"/>
  <c r="S239" i="1" s="1"/>
  <c r="U151" i="1"/>
  <c r="P151" i="1" a="1"/>
  <c r="P151" i="1" s="1"/>
  <c r="S151" i="1" s="1"/>
  <c r="U119" i="1"/>
  <c r="P119" i="1" a="1"/>
  <c r="P119" i="1" s="1"/>
  <c r="S119" i="1" s="1"/>
  <c r="U2662" i="1"/>
  <c r="P2662" i="1" a="1"/>
  <c r="P2662" i="1" s="1"/>
  <c r="S2662" i="1" s="1"/>
  <c r="U2805" i="1"/>
  <c r="P2805" i="1" a="1"/>
  <c r="P2805" i="1" s="1"/>
  <c r="S2805" i="1" s="1"/>
  <c r="U2589" i="1"/>
  <c r="P2589" i="1" a="1"/>
  <c r="P2589" i="1" s="1"/>
  <c r="S2589" i="1" s="1"/>
  <c r="U2517" i="1"/>
  <c r="P2517" i="1" a="1"/>
  <c r="P2517" i="1" s="1"/>
  <c r="S2517" i="1" s="1"/>
  <c r="U2373" i="1"/>
  <c r="P2373" i="1" a="1"/>
  <c r="P2373" i="1" s="1"/>
  <c r="S2373" i="1" s="1"/>
  <c r="U2141" i="1"/>
  <c r="P2141" i="1" a="1"/>
  <c r="P2141" i="1" s="1"/>
  <c r="S2141" i="1" s="1"/>
  <c r="U1021" i="1"/>
  <c r="P1021" i="1" a="1"/>
  <c r="P1021" i="1" s="1"/>
  <c r="S1021" i="1" s="1"/>
  <c r="U997" i="1"/>
  <c r="P997" i="1" a="1"/>
  <c r="P997" i="1" s="1"/>
  <c r="S997" i="1" s="1"/>
  <c r="U981" i="1"/>
  <c r="P981" i="1" a="1"/>
  <c r="P981" i="1" s="1"/>
  <c r="S981" i="1" s="1"/>
  <c r="U781" i="1"/>
  <c r="P781" i="1" a="1"/>
  <c r="P781" i="1" s="1"/>
  <c r="S781" i="1" s="1"/>
  <c r="U757" i="1"/>
  <c r="P757" i="1" a="1"/>
  <c r="P757" i="1" s="1"/>
  <c r="S757" i="1" s="1"/>
  <c r="U717" i="1"/>
  <c r="P717" i="1" a="1"/>
  <c r="P717" i="1" s="1"/>
  <c r="S717" i="1" s="1"/>
  <c r="U629" i="1"/>
  <c r="P629" i="1" a="1"/>
  <c r="P629" i="1" s="1"/>
  <c r="S629" i="1" s="1"/>
  <c r="U525" i="1"/>
  <c r="P525" i="1" a="1"/>
  <c r="P525" i="1" s="1"/>
  <c r="S525" i="1" s="1"/>
  <c r="U493" i="1"/>
  <c r="P493" i="1" a="1"/>
  <c r="P493" i="1" s="1"/>
  <c r="S493" i="1" s="1"/>
  <c r="U381" i="1"/>
  <c r="P381" i="1" a="1"/>
  <c r="P381" i="1" s="1"/>
  <c r="S381" i="1" s="1"/>
  <c r="U357" i="1"/>
  <c r="P357" i="1" a="1"/>
  <c r="P357" i="1" s="1"/>
  <c r="S357" i="1" s="1"/>
  <c r="U333" i="1"/>
  <c r="P333" i="1" a="1"/>
  <c r="P333" i="1" s="1"/>
  <c r="S333" i="1" s="1"/>
  <c r="U237" i="1"/>
  <c r="P237" i="1" a="1"/>
  <c r="P237" i="1" s="1"/>
  <c r="S237" i="1" s="1"/>
  <c r="U149" i="1"/>
  <c r="P149" i="1" a="1"/>
  <c r="P149" i="1" s="1"/>
  <c r="S149" i="1" s="1"/>
  <c r="U117" i="1"/>
  <c r="P117" i="1" a="1"/>
  <c r="P117" i="1" s="1"/>
  <c r="S117" i="1" s="1"/>
  <c r="U77" i="1"/>
  <c r="P77" i="1" a="1"/>
  <c r="P77" i="1" s="1"/>
  <c r="S77" i="1" s="1"/>
  <c r="U53" i="1"/>
  <c r="P53" i="1" a="1"/>
  <c r="P53" i="1" s="1"/>
  <c r="S53" i="1" s="1"/>
  <c r="U1812" i="1"/>
  <c r="P1812" i="1" a="1"/>
  <c r="P1812" i="1" s="1"/>
  <c r="S1812" i="1" s="1"/>
  <c r="U1780" i="1"/>
  <c r="P1780" i="1" a="1"/>
  <c r="P1780" i="1" s="1"/>
  <c r="S1780" i="1" s="1"/>
  <c r="U1516" i="1"/>
  <c r="P1516" i="1" a="1"/>
  <c r="P1516" i="1" s="1"/>
  <c r="S1516" i="1" s="1"/>
  <c r="U1500" i="1"/>
  <c r="P1500" i="1" a="1"/>
  <c r="P1500" i="1" s="1"/>
  <c r="S1500" i="1" s="1"/>
  <c r="U1476" i="1"/>
  <c r="P1476" i="1" a="1"/>
  <c r="P1476" i="1" s="1"/>
  <c r="S1476" i="1" s="1"/>
  <c r="U1452" i="1"/>
  <c r="P1452" i="1" a="1"/>
  <c r="P1452" i="1" s="1"/>
  <c r="S1452" i="1" s="1"/>
  <c r="U1436" i="1"/>
  <c r="P1436" i="1" a="1"/>
  <c r="P1436" i="1" s="1"/>
  <c r="S1436" i="1" s="1"/>
  <c r="U1324" i="1"/>
  <c r="P1324" i="1" a="1"/>
  <c r="P1324" i="1" s="1"/>
  <c r="S1324" i="1" s="1"/>
  <c r="U1308" i="1"/>
  <c r="P1308" i="1" a="1"/>
  <c r="P1308" i="1" s="1"/>
  <c r="S1308" i="1" s="1"/>
  <c r="U1284" i="1"/>
  <c r="P1284" i="1" a="1"/>
  <c r="P1284" i="1" s="1"/>
  <c r="S1284" i="1" s="1"/>
  <c r="U1268" i="1"/>
  <c r="P1268" i="1" a="1"/>
  <c r="P1268" i="1" s="1"/>
  <c r="S1268" i="1" s="1"/>
  <c r="U1132" i="1"/>
  <c r="P1132" i="1" a="1"/>
  <c r="P1132" i="1" s="1"/>
  <c r="S1132" i="1" s="1"/>
  <c r="U2859" i="1"/>
  <c r="P2859" i="1" a="1"/>
  <c r="P2859" i="1" s="1"/>
  <c r="S2859" i="1" s="1"/>
  <c r="U2243" i="1"/>
  <c r="P2243" i="1" a="1"/>
  <c r="P2243" i="1" s="1"/>
  <c r="S2243" i="1" s="1"/>
  <c r="U2819" i="1"/>
  <c r="P2819" i="1" a="1"/>
  <c r="P2819" i="1" s="1"/>
  <c r="S2819" i="1" s="1"/>
  <c r="U2459" i="1"/>
  <c r="P2459" i="1" a="1"/>
  <c r="P2459" i="1" s="1"/>
  <c r="S2459" i="1" s="1"/>
  <c r="U1931" i="1"/>
  <c r="P1931" i="1" a="1"/>
  <c r="P1931" i="1" s="1"/>
  <c r="S1931" i="1" s="1"/>
  <c r="U1779" i="1"/>
  <c r="P1779" i="1" a="1"/>
  <c r="P1779" i="1" s="1"/>
  <c r="S1779" i="1" s="1"/>
  <c r="U1451" i="1"/>
  <c r="P1451" i="1" a="1"/>
  <c r="P1451" i="1" s="1"/>
  <c r="S1451" i="1" s="1"/>
  <c r="U1283" i="1"/>
  <c r="P1283" i="1" a="1"/>
  <c r="P1283" i="1" s="1"/>
  <c r="S1283" i="1" s="1"/>
  <c r="U1195" i="1"/>
  <c r="P1195" i="1" a="1"/>
  <c r="P1195" i="1" s="1"/>
  <c r="S1195" i="1" s="1"/>
  <c r="U995" i="1"/>
  <c r="P995" i="1" a="1"/>
  <c r="P995" i="1" s="1"/>
  <c r="S995" i="1" s="1"/>
  <c r="U715" i="1"/>
  <c r="P715" i="1" a="1"/>
  <c r="P715" i="1" s="1"/>
  <c r="S715" i="1" s="1"/>
  <c r="U2693" i="1"/>
  <c r="P2693" i="1" a="1"/>
  <c r="P2693" i="1" s="1"/>
  <c r="S2693" i="1" s="1"/>
  <c r="U2621" i="1"/>
  <c r="P2621" i="1" a="1"/>
  <c r="P2621" i="1" s="1"/>
  <c r="S2621" i="1" s="1"/>
  <c r="U2549" i="1"/>
  <c r="P2549" i="1" a="1"/>
  <c r="P2549" i="1" s="1"/>
  <c r="S2549" i="1" s="1"/>
  <c r="U2445" i="1"/>
  <c r="P2445" i="1" a="1"/>
  <c r="P2445" i="1" s="1"/>
  <c r="S2445" i="1" s="1"/>
  <c r="U2365" i="1"/>
  <c r="P2365" i="1" a="1"/>
  <c r="P2365" i="1" s="1"/>
  <c r="S2365" i="1" s="1"/>
  <c r="U2261" i="1"/>
  <c r="P2261" i="1" a="1"/>
  <c r="P2261" i="1" s="1"/>
  <c r="S2261" i="1" s="1"/>
  <c r="U1877" i="1"/>
  <c r="P1877" i="1" a="1"/>
  <c r="P1877" i="1" s="1"/>
  <c r="S1877" i="1" s="1"/>
  <c r="U1853" i="1"/>
  <c r="P1853" i="1" a="1"/>
  <c r="P1853" i="1" s="1"/>
  <c r="S1853" i="1" s="1"/>
  <c r="U1829" i="1"/>
  <c r="P1829" i="1" a="1"/>
  <c r="P1829" i="1" s="1"/>
  <c r="S1829" i="1" s="1"/>
  <c r="U1741" i="1"/>
  <c r="P1741" i="1" a="1"/>
  <c r="P1741" i="1" s="1"/>
  <c r="S1741" i="1" s="1"/>
  <c r="U1717" i="1"/>
  <c r="P1717" i="1" a="1"/>
  <c r="P1717" i="1" s="1"/>
  <c r="S1717" i="1" s="1"/>
  <c r="U1693" i="1"/>
  <c r="P1693" i="1" a="1"/>
  <c r="P1693" i="1" s="1"/>
  <c r="S1693" i="1" s="1"/>
  <c r="U1669" i="1"/>
  <c r="P1669" i="1" a="1"/>
  <c r="P1669" i="1" s="1"/>
  <c r="S1669" i="1" s="1"/>
  <c r="U1645" i="1"/>
  <c r="P1645" i="1" a="1"/>
  <c r="P1645" i="1" s="1"/>
  <c r="S1645" i="1" s="1"/>
  <c r="U1613" i="1"/>
  <c r="P1613" i="1" a="1"/>
  <c r="P1613" i="1" s="1"/>
  <c r="S1613" i="1" s="1"/>
  <c r="U1589" i="1"/>
  <c r="P1589" i="1" a="1"/>
  <c r="P1589" i="1" s="1"/>
  <c r="S1589" i="1" s="1"/>
  <c r="U1565" i="1"/>
  <c r="P1565" i="1" a="1"/>
  <c r="P1565" i="1" s="1"/>
  <c r="S1565" i="1" s="1"/>
  <c r="U1541" i="1"/>
  <c r="P1541" i="1" a="1"/>
  <c r="P1541" i="1" s="1"/>
  <c r="S1541" i="1" s="1"/>
  <c r="U1413" i="1"/>
  <c r="P1413" i="1" a="1"/>
  <c r="P1413" i="1" s="1"/>
  <c r="S1413" i="1" s="1"/>
  <c r="U1389" i="1"/>
  <c r="P1389" i="1" a="1"/>
  <c r="P1389" i="1" s="1"/>
  <c r="S1389" i="1" s="1"/>
  <c r="U1365" i="1"/>
  <c r="P1365" i="1" a="1"/>
  <c r="P1365" i="1" s="1"/>
  <c r="S1365" i="1" s="1"/>
  <c r="U1229" i="1"/>
  <c r="P1229" i="1" a="1"/>
  <c r="P1229" i="1" s="1"/>
  <c r="S1229" i="1" s="1"/>
  <c r="U1197" i="1"/>
  <c r="P1197" i="1" a="1"/>
  <c r="P1197" i="1" s="1"/>
  <c r="S1197" i="1" s="1"/>
  <c r="U1173" i="1"/>
  <c r="P1173" i="1" a="1"/>
  <c r="P1173" i="1" s="1"/>
  <c r="S1173" i="1" s="1"/>
  <c r="U1109" i="1"/>
  <c r="P1109" i="1" a="1"/>
  <c r="P1109" i="1" s="1"/>
  <c r="S1109" i="1" s="1"/>
  <c r="U1085" i="1"/>
  <c r="P1085" i="1" a="1"/>
  <c r="P1085" i="1" s="1"/>
  <c r="S1085" i="1" s="1"/>
  <c r="U1061" i="1"/>
  <c r="P1061" i="1" a="1"/>
  <c r="P1061" i="1" s="1"/>
  <c r="S1061" i="1" s="1"/>
  <c r="U1037" i="1"/>
  <c r="P1037" i="1" a="1"/>
  <c r="P1037" i="1" s="1"/>
  <c r="S1037" i="1" s="1"/>
  <c r="U933" i="1"/>
  <c r="P933" i="1" a="1"/>
  <c r="P933" i="1" s="1"/>
  <c r="S933" i="1" s="1"/>
  <c r="U909" i="1"/>
  <c r="P909" i="1" a="1"/>
  <c r="P909" i="1" s="1"/>
  <c r="S909" i="1" s="1"/>
  <c r="U885" i="1"/>
  <c r="P885" i="1" a="1"/>
  <c r="P885" i="1" s="1"/>
  <c r="S885" i="1" s="1"/>
  <c r="U861" i="1"/>
  <c r="P861" i="1" a="1"/>
  <c r="P861" i="1" s="1"/>
  <c r="S861" i="1" s="1"/>
  <c r="U837" i="1"/>
  <c r="P837" i="1" a="1"/>
  <c r="P837" i="1" s="1"/>
  <c r="S837" i="1" s="1"/>
  <c r="U821" i="1"/>
  <c r="P821" i="1" a="1"/>
  <c r="P821" i="1" s="1"/>
  <c r="S821" i="1" s="1"/>
  <c r="U653" i="1"/>
  <c r="P653" i="1" a="1"/>
  <c r="P653" i="1" s="1"/>
  <c r="S653" i="1" s="1"/>
  <c r="U140" i="1"/>
  <c r="P140" i="1" a="1"/>
  <c r="P140" i="1" s="1"/>
  <c r="S140" i="1" s="1"/>
  <c r="U108" i="1"/>
  <c r="P108" i="1" a="1"/>
  <c r="P108" i="1" s="1"/>
  <c r="S108" i="1" s="1"/>
  <c r="U2747" i="1"/>
  <c r="P2747" i="1" a="1"/>
  <c r="P2747" i="1" s="1"/>
  <c r="S2747" i="1" s="1"/>
  <c r="U2355" i="1"/>
  <c r="P2355" i="1" a="1"/>
  <c r="P2355" i="1" s="1"/>
  <c r="S2355" i="1" s="1"/>
  <c r="U1499" i="1"/>
  <c r="P1499" i="1" a="1"/>
  <c r="P1499" i="1" s="1"/>
  <c r="S1499" i="1" s="1"/>
  <c r="U1131" i="1"/>
  <c r="P1131" i="1" a="1"/>
  <c r="P1131" i="1" s="1"/>
  <c r="S1131" i="1" s="1"/>
  <c r="U755" i="1"/>
  <c r="P755" i="1" a="1"/>
  <c r="P755" i="1" s="1"/>
  <c r="S755" i="1" s="1"/>
  <c r="U595" i="1"/>
  <c r="P595" i="1" a="1"/>
  <c r="P595" i="1" s="1"/>
  <c r="S595" i="1" s="1"/>
  <c r="U331" i="1"/>
  <c r="P331" i="1" a="1"/>
  <c r="P331" i="1" s="1"/>
  <c r="S331" i="1" s="1"/>
  <c r="U2714" i="1"/>
  <c r="P2714" i="1" a="1"/>
  <c r="P2714" i="1" s="1"/>
  <c r="S2714" i="1" s="1"/>
  <c r="U2666" i="1"/>
  <c r="P2666" i="1" a="1"/>
  <c r="P2666" i="1" s="1"/>
  <c r="S2666" i="1" s="1"/>
  <c r="U2769" i="1"/>
  <c r="P2769" i="1" a="1"/>
  <c r="P2769" i="1" s="1"/>
  <c r="S2769" i="1" s="1"/>
  <c r="U2409" i="1"/>
  <c r="P2409" i="1" a="1"/>
  <c r="P2409" i="1" s="1"/>
  <c r="S2409" i="1" s="1"/>
  <c r="U2273" i="1"/>
  <c r="P2273" i="1" a="1"/>
  <c r="P2273" i="1" s="1"/>
  <c r="S2273" i="1" s="1"/>
  <c r="U2129" i="1"/>
  <c r="P2129" i="1" a="1"/>
  <c r="P2129" i="1" s="1"/>
  <c r="S2129" i="1" s="1"/>
  <c r="U1897" i="1"/>
  <c r="P1897" i="1" a="1"/>
  <c r="P1897" i="1" s="1"/>
  <c r="S1897" i="1" s="1"/>
  <c r="U321" i="1"/>
  <c r="P321" i="1" a="1"/>
  <c r="P321" i="1" s="1"/>
  <c r="S321" i="1" s="1"/>
  <c r="U89" i="1"/>
  <c r="P89" i="1" a="1"/>
  <c r="P89" i="1" s="1"/>
  <c r="S89" i="1" s="1"/>
  <c r="U65" i="1"/>
  <c r="P65" i="1" a="1"/>
  <c r="P65" i="1" s="1"/>
  <c r="S65" i="1" s="1"/>
  <c r="U41" i="1"/>
  <c r="P41" i="1" a="1"/>
  <c r="P41" i="1" s="1"/>
  <c r="S41" i="1" s="1"/>
  <c r="U2640" i="1"/>
  <c r="P2640" i="1" a="1"/>
  <c r="P2640" i="1" s="1"/>
  <c r="S2640" i="1" s="1"/>
  <c r="U2432" i="1"/>
  <c r="P2432" i="1" a="1"/>
  <c r="P2432" i="1" s="1"/>
  <c r="S2432" i="1" s="1"/>
  <c r="U2376" i="1"/>
  <c r="P2376" i="1" a="1"/>
  <c r="P2376" i="1" s="1"/>
  <c r="S2376" i="1" s="1"/>
  <c r="U2288" i="1"/>
  <c r="P2288" i="1" a="1"/>
  <c r="P2288" i="1" s="1"/>
  <c r="S2288" i="1" s="1"/>
  <c r="U2176" i="1"/>
  <c r="P2176" i="1" a="1"/>
  <c r="P2176" i="1" s="1"/>
  <c r="S2176" i="1" s="1"/>
  <c r="U2088" i="1"/>
  <c r="P2088" i="1" a="1"/>
  <c r="P2088" i="1" s="1"/>
  <c r="S2088" i="1" s="1"/>
  <c r="U2032" i="1"/>
  <c r="P2032" i="1" a="1"/>
  <c r="P2032" i="1" s="1"/>
  <c r="S2032" i="1" s="1"/>
  <c r="U1800" i="1"/>
  <c r="P1800" i="1" a="1"/>
  <c r="P1800" i="1" s="1"/>
  <c r="S1800" i="1" s="1"/>
  <c r="U1768" i="1"/>
  <c r="P1768" i="1" a="1"/>
  <c r="P1768" i="1" s="1"/>
  <c r="S1768" i="1" s="1"/>
  <c r="U1752" i="1"/>
  <c r="P1752" i="1" a="1"/>
  <c r="P1752" i="1" s="1"/>
  <c r="S1752" i="1" s="1"/>
  <c r="U1704" i="1"/>
  <c r="P1704" i="1" a="1"/>
  <c r="P1704" i="1" s="1"/>
  <c r="S1704" i="1" s="1"/>
  <c r="U1656" i="1"/>
  <c r="P1656" i="1" a="1"/>
  <c r="P1656" i="1" s="1"/>
  <c r="S1656" i="1" s="1"/>
  <c r="U1488" i="1"/>
  <c r="P1488" i="1" a="1"/>
  <c r="P1488" i="1" s="1"/>
  <c r="S1488" i="1" s="1"/>
  <c r="U1424" i="1"/>
  <c r="P1424" i="1" a="1"/>
  <c r="P1424" i="1" s="1"/>
  <c r="S1424" i="1" s="1"/>
  <c r="U1376" i="1"/>
  <c r="P1376" i="1" a="1"/>
  <c r="P1376" i="1" s="1"/>
  <c r="S1376" i="1" s="1"/>
  <c r="U1256" i="1"/>
  <c r="P1256" i="1" a="1"/>
  <c r="P1256" i="1" s="1"/>
  <c r="S1256" i="1" s="1"/>
  <c r="U1240" i="1"/>
  <c r="P1240" i="1" a="1"/>
  <c r="P1240" i="1" s="1"/>
  <c r="S1240" i="1" s="1"/>
  <c r="U1120" i="1"/>
  <c r="P1120" i="1" a="1"/>
  <c r="P1120" i="1" s="1"/>
  <c r="S1120" i="1" s="1"/>
  <c r="U1072" i="1"/>
  <c r="P1072" i="1" a="1"/>
  <c r="P1072" i="1" s="1"/>
  <c r="S1072" i="1" s="1"/>
  <c r="U920" i="1"/>
  <c r="P920" i="1" a="1"/>
  <c r="P920" i="1" s="1"/>
  <c r="S920" i="1" s="1"/>
  <c r="U872" i="1"/>
  <c r="P872" i="1" a="1"/>
  <c r="P872" i="1" s="1"/>
  <c r="S872" i="1" s="1"/>
  <c r="U584" i="1"/>
  <c r="P584" i="1" a="1"/>
  <c r="P584" i="1" s="1"/>
  <c r="S584" i="1" s="1"/>
  <c r="U1743" i="1"/>
  <c r="P1743" i="1" a="1"/>
  <c r="P1743" i="1" s="1"/>
  <c r="S1743" i="1" s="1"/>
  <c r="U1695" i="1"/>
  <c r="P1695" i="1" a="1"/>
  <c r="P1695" i="1" s="1"/>
  <c r="S1695" i="1" s="1"/>
  <c r="U1647" i="1"/>
  <c r="P1647" i="1" a="1"/>
  <c r="P1647" i="1" s="1"/>
  <c r="S1647" i="1" s="1"/>
  <c r="U1415" i="1"/>
  <c r="P1415" i="1" a="1"/>
  <c r="P1415" i="1" s="1"/>
  <c r="S1415" i="1" s="1"/>
  <c r="U1367" i="1"/>
  <c r="P1367" i="1" a="1"/>
  <c r="P1367" i="1" s="1"/>
  <c r="S1367" i="1" s="1"/>
  <c r="U1231" i="1"/>
  <c r="P1231" i="1" a="1"/>
  <c r="P1231" i="1" s="1"/>
  <c r="S1231" i="1" s="1"/>
  <c r="U1111" i="1"/>
  <c r="P1111" i="1" a="1"/>
  <c r="P1111" i="1" s="1"/>
  <c r="S1111" i="1" s="1"/>
  <c r="U1063" i="1"/>
  <c r="P1063" i="1" a="1"/>
  <c r="P1063" i="1" s="1"/>
  <c r="S1063" i="1" s="1"/>
  <c r="U959" i="1"/>
  <c r="P959" i="1" a="1"/>
  <c r="P959" i="1" s="1"/>
  <c r="S959" i="1" s="1"/>
  <c r="U911" i="1"/>
  <c r="P911" i="1" a="1"/>
  <c r="P911" i="1" s="1"/>
  <c r="S911" i="1" s="1"/>
  <c r="U863" i="1"/>
  <c r="P863" i="1" a="1"/>
  <c r="P863" i="1" s="1"/>
  <c r="S863" i="1" s="1"/>
  <c r="U575" i="1"/>
  <c r="P575" i="1" a="1"/>
  <c r="P575" i="1" s="1"/>
  <c r="S575" i="1" s="1"/>
  <c r="U527" i="1"/>
  <c r="P527" i="1" a="1"/>
  <c r="P527" i="1" s="1"/>
  <c r="S527" i="1" s="1"/>
  <c r="U439" i="1"/>
  <c r="P439" i="1" a="1"/>
  <c r="P439" i="1" s="1"/>
  <c r="S439" i="1" s="1"/>
  <c r="U391" i="1"/>
  <c r="P391" i="1" a="1"/>
  <c r="P391" i="1" s="1"/>
  <c r="S391" i="1" s="1"/>
  <c r="U359" i="1"/>
  <c r="P359" i="1" a="1"/>
  <c r="P359" i="1" s="1"/>
  <c r="S359" i="1" s="1"/>
  <c r="U287" i="1"/>
  <c r="P287" i="1" a="1"/>
  <c r="P287" i="1" s="1"/>
  <c r="S287" i="1" s="1"/>
  <c r="U263" i="1"/>
  <c r="P263" i="1" a="1"/>
  <c r="P263" i="1" s="1"/>
  <c r="S263" i="1" s="1"/>
  <c r="U223" i="1"/>
  <c r="P223" i="1" a="1"/>
  <c r="P223" i="1" s="1"/>
  <c r="S223" i="1" s="1"/>
  <c r="U199" i="1"/>
  <c r="P199" i="1" a="1"/>
  <c r="P199" i="1" s="1"/>
  <c r="S199" i="1" s="1"/>
  <c r="U183" i="1"/>
  <c r="P183" i="1" a="1"/>
  <c r="P183" i="1" s="1"/>
  <c r="S183" i="1" s="1"/>
  <c r="U31" i="1"/>
  <c r="P31" i="1" a="1"/>
  <c r="P31" i="1" s="1"/>
  <c r="S31" i="1" s="1"/>
  <c r="U7" i="1"/>
  <c r="P7" i="1" a="1"/>
  <c r="P7" i="1" s="1"/>
  <c r="S7" i="1" s="1"/>
  <c r="U2643" i="1"/>
  <c r="P2643" i="1" a="1"/>
  <c r="P2643" i="1" s="1"/>
  <c r="S2643" i="1" s="1"/>
  <c r="U2499" i="1"/>
  <c r="P2499" i="1" a="1"/>
  <c r="P2499" i="1" s="1"/>
  <c r="S2499" i="1" s="1"/>
  <c r="U2115" i="1"/>
  <c r="P2115" i="1" a="1"/>
  <c r="P2115" i="1" s="1"/>
  <c r="S2115" i="1" s="1"/>
  <c r="U1539" i="1"/>
  <c r="P1539" i="1" a="1"/>
  <c r="P1539" i="1" s="1"/>
  <c r="S1539" i="1" s="1"/>
  <c r="U2880" i="1"/>
  <c r="P2880" i="1" a="1"/>
  <c r="P2880" i="1" s="1"/>
  <c r="S2880" i="1" s="1"/>
  <c r="U2840" i="1"/>
  <c r="P2840" i="1" a="1"/>
  <c r="P2840" i="1" s="1"/>
  <c r="S2840" i="1" s="1"/>
  <c r="U2816" i="1"/>
  <c r="P2816" i="1" a="1"/>
  <c r="P2816" i="1" s="1"/>
  <c r="S2816" i="1" s="1"/>
  <c r="U2792" i="1"/>
  <c r="P2792" i="1" a="1"/>
  <c r="P2792" i="1" s="1"/>
  <c r="S2792" i="1" s="1"/>
  <c r="U2760" i="1"/>
  <c r="P2760" i="1" a="1"/>
  <c r="P2760" i="1" s="1"/>
  <c r="S2760" i="1" s="1"/>
  <c r="U2704" i="1"/>
  <c r="P2704" i="1" a="1"/>
  <c r="P2704" i="1" s="1"/>
  <c r="S2704" i="1" s="1"/>
  <c r="U2680" i="1"/>
  <c r="P2680" i="1" a="1"/>
  <c r="P2680" i="1" s="1"/>
  <c r="S2680" i="1" s="1"/>
  <c r="U2616" i="1"/>
  <c r="P2616" i="1" a="1"/>
  <c r="P2616" i="1" s="1"/>
  <c r="S2616" i="1" s="1"/>
  <c r="U2560" i="1"/>
  <c r="P2560" i="1" a="1"/>
  <c r="P2560" i="1" s="1"/>
  <c r="S2560" i="1" s="1"/>
  <c r="U2536" i="1"/>
  <c r="P2536" i="1" a="1"/>
  <c r="P2536" i="1" s="1"/>
  <c r="S2536" i="1" s="1"/>
  <c r="U2496" i="1"/>
  <c r="P2496" i="1" a="1"/>
  <c r="P2496" i="1" s="1"/>
  <c r="S2496" i="1" s="1"/>
  <c r="U2304" i="1"/>
  <c r="P2304" i="1" a="1"/>
  <c r="P2304" i="1" s="1"/>
  <c r="S2304" i="1" s="1"/>
  <c r="U2240" i="1"/>
  <c r="P2240" i="1" a="1"/>
  <c r="P2240" i="1" s="1"/>
  <c r="S2240" i="1" s="1"/>
  <c r="U2216" i="1"/>
  <c r="P2216" i="1" a="1"/>
  <c r="P2216" i="1" s="1"/>
  <c r="S2216" i="1" s="1"/>
  <c r="U2152" i="1"/>
  <c r="P2152" i="1" a="1"/>
  <c r="P2152" i="1" s="1"/>
  <c r="S2152" i="1" s="1"/>
  <c r="U1904" i="1"/>
  <c r="P1904" i="1" a="1"/>
  <c r="P1904" i="1" s="1"/>
  <c r="S1904" i="1" s="1"/>
  <c r="U2831" i="1"/>
  <c r="P2831" i="1" a="1"/>
  <c r="P2831" i="1" s="1"/>
  <c r="S2831" i="1" s="1"/>
  <c r="U2799" i="1"/>
  <c r="P2799" i="1" a="1"/>
  <c r="P2799" i="1" s="1"/>
  <c r="S2799" i="1" s="1"/>
  <c r="U2783" i="1"/>
  <c r="P2783" i="1" a="1"/>
  <c r="P2783" i="1" s="1"/>
  <c r="S2783" i="1" s="1"/>
  <c r="U2759" i="1"/>
  <c r="P2759" i="1" a="1"/>
  <c r="P2759" i="1" s="1"/>
  <c r="S2759" i="1" s="1"/>
  <c r="U2743" i="1"/>
  <c r="P2743" i="1" a="1"/>
  <c r="P2743" i="1" s="1"/>
  <c r="S2743" i="1" s="1"/>
  <c r="U2719" i="1"/>
  <c r="P2719" i="1" a="1"/>
  <c r="P2719" i="1" s="1"/>
  <c r="S2719" i="1" s="1"/>
  <c r="U2695" i="1"/>
  <c r="P2695" i="1" a="1"/>
  <c r="P2695" i="1" s="1"/>
  <c r="S2695" i="1" s="1"/>
  <c r="U2671" i="1"/>
  <c r="P2671" i="1" a="1"/>
  <c r="P2671" i="1" s="1"/>
  <c r="S2671" i="1" s="1"/>
  <c r="U2511" i="1"/>
  <c r="P2511" i="1" a="1"/>
  <c r="P2511" i="1" s="1"/>
  <c r="S2511" i="1" s="1"/>
  <c r="U2487" i="1"/>
  <c r="P2487" i="1" a="1"/>
  <c r="P2487" i="1" s="1"/>
  <c r="S2487" i="1" s="1"/>
  <c r="U2463" i="1"/>
  <c r="P2463" i="1" a="1"/>
  <c r="P2463" i="1" s="1"/>
  <c r="S2463" i="1" s="1"/>
  <c r="U2439" i="1"/>
  <c r="P2439" i="1" a="1"/>
  <c r="P2439" i="1" s="1"/>
  <c r="S2439" i="1" s="1"/>
  <c r="U2415" i="1"/>
  <c r="P2415" i="1" a="1"/>
  <c r="P2415" i="1" s="1"/>
  <c r="S2415" i="1" s="1"/>
  <c r="U2399" i="1"/>
  <c r="P2399" i="1" a="1"/>
  <c r="P2399" i="1" s="1"/>
  <c r="S2399" i="1" s="1"/>
  <c r="U2375" i="1"/>
  <c r="P2375" i="1" a="1"/>
  <c r="P2375" i="1" s="1"/>
  <c r="S2375" i="1" s="1"/>
  <c r="U2367" i="1"/>
  <c r="P2367" i="1" a="1"/>
  <c r="P2367" i="1" s="1"/>
  <c r="S2367" i="1" s="1"/>
  <c r="U2343" i="1"/>
  <c r="P2343" i="1" a="1"/>
  <c r="P2343" i="1" s="1"/>
  <c r="S2343" i="1" s="1"/>
  <c r="U2319" i="1"/>
  <c r="P2319" i="1" a="1"/>
  <c r="P2319" i="1" s="1"/>
  <c r="S2319" i="1" s="1"/>
  <c r="U2127" i="1"/>
  <c r="P2127" i="1" a="1"/>
  <c r="P2127" i="1" s="1"/>
  <c r="S2127" i="1" s="1"/>
  <c r="U2103" i="1"/>
  <c r="P2103" i="1" a="1"/>
  <c r="P2103" i="1" s="1"/>
  <c r="S2103" i="1" s="1"/>
  <c r="U2079" i="1"/>
  <c r="P2079" i="1" a="1"/>
  <c r="P2079" i="1" s="1"/>
  <c r="S2079" i="1" s="1"/>
  <c r="U2055" i="1"/>
  <c r="P2055" i="1" a="1"/>
  <c r="P2055" i="1" s="1"/>
  <c r="S2055" i="1" s="1"/>
  <c r="U2039" i="1"/>
  <c r="P2039" i="1" a="1"/>
  <c r="P2039" i="1" s="1"/>
  <c r="S2039" i="1" s="1"/>
  <c r="U2015" i="1"/>
  <c r="P2015" i="1" a="1"/>
  <c r="P2015" i="1" s="1"/>
  <c r="S2015" i="1" s="1"/>
  <c r="U1991" i="1"/>
  <c r="P1991" i="1" a="1"/>
  <c r="P1991" i="1" s="1"/>
  <c r="S1991" i="1" s="1"/>
  <c r="U1967" i="1"/>
  <c r="P1967" i="1" a="1"/>
  <c r="P1967" i="1" s="1"/>
  <c r="S1967" i="1" s="1"/>
  <c r="U1943" i="1"/>
  <c r="P1943" i="1" a="1"/>
  <c r="P1943" i="1" s="1"/>
  <c r="S1943" i="1" s="1"/>
  <c r="U1903" i="1"/>
  <c r="P1903" i="1" a="1"/>
  <c r="P1903" i="1" s="1"/>
  <c r="S1903" i="1" s="1"/>
  <c r="U1815" i="1"/>
  <c r="P1815" i="1" a="1"/>
  <c r="P1815" i="1" s="1"/>
  <c r="S1815" i="1" s="1"/>
  <c r="U1783" i="1"/>
  <c r="P1783" i="1" a="1"/>
  <c r="P1783" i="1" s="1"/>
  <c r="S1783" i="1" s="1"/>
  <c r="U1519" i="1"/>
  <c r="P1519" i="1" a="1"/>
  <c r="P1519" i="1" s="1"/>
  <c r="S1519" i="1" s="1"/>
  <c r="U1503" i="1"/>
  <c r="P1503" i="1" a="1"/>
  <c r="P1503" i="1" s="1"/>
  <c r="S1503" i="1" s="1"/>
  <c r="U1479" i="1"/>
  <c r="P1479" i="1" a="1"/>
  <c r="P1479" i="1" s="1"/>
  <c r="S1479" i="1" s="1"/>
  <c r="U1455" i="1"/>
  <c r="P1455" i="1" a="1"/>
  <c r="P1455" i="1" s="1"/>
  <c r="S1455" i="1" s="1"/>
  <c r="U1439" i="1"/>
  <c r="P1439" i="1" a="1"/>
  <c r="P1439" i="1" s="1"/>
  <c r="S1439" i="1" s="1"/>
  <c r="U1327" i="1"/>
  <c r="P1327" i="1" a="1"/>
  <c r="P1327" i="1" s="1"/>
  <c r="S1327" i="1" s="1"/>
  <c r="U1311" i="1"/>
  <c r="P1311" i="1" a="1"/>
  <c r="P1311" i="1" s="1"/>
  <c r="S1311" i="1" s="1"/>
  <c r="U1287" i="1"/>
  <c r="P1287" i="1" a="1"/>
  <c r="P1287" i="1" s="1"/>
  <c r="S1287" i="1" s="1"/>
  <c r="U1271" i="1"/>
  <c r="P1271" i="1" a="1"/>
  <c r="P1271" i="1" s="1"/>
  <c r="S1271" i="1" s="1"/>
  <c r="U2781" i="1"/>
  <c r="P2781" i="1" a="1"/>
  <c r="P2781" i="1" s="1"/>
  <c r="S2781" i="1" s="1"/>
  <c r="U2637" i="1"/>
  <c r="P2637" i="1" a="1"/>
  <c r="P2637" i="1" s="1"/>
  <c r="S2637" i="1" s="1"/>
  <c r="U2189" i="1"/>
  <c r="P2189" i="1" a="1"/>
  <c r="P2189" i="1" s="1"/>
  <c r="S2189" i="1" s="1"/>
  <c r="U2085" i="1"/>
  <c r="P2085" i="1" a="1"/>
  <c r="P2085" i="1" s="1"/>
  <c r="S2085" i="1" s="1"/>
  <c r="U1941" i="1"/>
  <c r="P1941" i="1" a="1"/>
  <c r="P1941" i="1" s="1"/>
  <c r="S1941" i="1" s="1"/>
  <c r="U213" i="1"/>
  <c r="P213" i="1" a="1"/>
  <c r="P213" i="1" s="1"/>
  <c r="S213" i="1" s="1"/>
  <c r="U173" i="1"/>
  <c r="P173" i="1" a="1"/>
  <c r="P173" i="1" s="1"/>
  <c r="S173" i="1" s="1"/>
  <c r="U21" i="1"/>
  <c r="P21" i="1" a="1"/>
  <c r="P21" i="1" s="1"/>
  <c r="S21" i="1" s="1"/>
  <c r="U1891" i="1"/>
  <c r="P1891" i="1" a="1"/>
  <c r="P1891" i="1" s="1"/>
  <c r="S1891" i="1" s="1"/>
  <c r="U2539" i="1"/>
  <c r="P2539" i="1" a="1"/>
  <c r="P2539" i="1" s="1"/>
  <c r="S2539" i="1" s="1"/>
  <c r="U2011" i="1"/>
  <c r="P2011" i="1" a="1"/>
  <c r="P2011" i="1" s="1"/>
  <c r="S2011" i="1" s="1"/>
  <c r="U1323" i="1"/>
  <c r="P1323" i="1" a="1"/>
  <c r="P1323" i="1" s="1"/>
  <c r="S1323" i="1" s="1"/>
  <c r="U955" i="1"/>
  <c r="P955" i="1" a="1"/>
  <c r="P955" i="1" s="1"/>
  <c r="S955" i="1" s="1"/>
  <c r="U2627" i="1"/>
  <c r="P2627" i="1" a="1"/>
  <c r="P2627" i="1" s="1"/>
  <c r="S2627" i="1" s="1"/>
  <c r="U2195" i="1"/>
  <c r="P2195" i="1" a="1"/>
  <c r="P2195" i="1" s="1"/>
  <c r="S2195" i="1" s="1"/>
  <c r="U1971" i="1"/>
  <c r="P1971" i="1" a="1"/>
  <c r="P1971" i="1" s="1"/>
  <c r="S1971" i="1" s="1"/>
  <c r="U1851" i="1"/>
  <c r="P1851" i="1" a="1"/>
  <c r="P1851" i="1" s="1"/>
  <c r="S1851" i="1" s="1"/>
  <c r="U1611" i="1"/>
  <c r="P1611" i="1" a="1"/>
  <c r="P1611" i="1" s="1"/>
  <c r="S1611" i="1" s="1"/>
  <c r="U1563" i="1"/>
  <c r="P1563" i="1" a="1"/>
  <c r="P1563" i="1" s="1"/>
  <c r="S1563" i="1" s="1"/>
  <c r="P1906" i="1" a="1"/>
  <c r="P1906" i="1" s="1"/>
  <c r="S1906" i="1" s="1"/>
  <c r="P1746" i="1" a="1"/>
  <c r="P1746" i="1" s="1"/>
  <c r="S1746" i="1" s="1"/>
  <c r="U2729" i="1"/>
  <c r="P2729" i="1" a="1"/>
  <c r="P2729" i="1" s="1"/>
  <c r="S2729" i="1" s="1"/>
  <c r="U2681" i="1"/>
  <c r="P2681" i="1" a="1"/>
  <c r="P2681" i="1" s="1"/>
  <c r="S2681" i="1" s="1"/>
  <c r="U2633" i="1"/>
  <c r="P2633" i="1" a="1"/>
  <c r="P2633" i="1" s="1"/>
  <c r="S2633" i="1" s="1"/>
  <c r="U2585" i="1"/>
  <c r="P2585" i="1" a="1"/>
  <c r="P2585" i="1" s="1"/>
  <c r="S2585" i="1" s="1"/>
  <c r="U2313" i="1"/>
  <c r="P2313" i="1" a="1"/>
  <c r="P2313" i="1" s="1"/>
  <c r="S2313" i="1" s="1"/>
  <c r="U2209" i="1"/>
  <c r="P2209" i="1" a="1"/>
  <c r="P2209" i="1" s="1"/>
  <c r="S2209" i="1" s="1"/>
  <c r="U1985" i="1"/>
  <c r="P1985" i="1" a="1"/>
  <c r="P1985" i="1" s="1"/>
  <c r="S1985" i="1" s="1"/>
  <c r="U1889" i="1"/>
  <c r="P1889" i="1" a="1"/>
  <c r="P1889" i="1" s="1"/>
  <c r="S1889" i="1" s="1"/>
  <c r="U1841" i="1"/>
  <c r="P1841" i="1" a="1"/>
  <c r="P1841" i="1" s="1"/>
  <c r="S1841" i="1" s="1"/>
  <c r="U1625" i="1"/>
  <c r="P1625" i="1" a="1"/>
  <c r="P1625" i="1" s="1"/>
  <c r="S1625" i="1" s="1"/>
  <c r="U1577" i="1"/>
  <c r="P1577" i="1" a="1"/>
  <c r="P1577" i="1" s="1"/>
  <c r="S1577" i="1" s="1"/>
  <c r="U1529" i="1"/>
  <c r="P1529" i="1" a="1"/>
  <c r="P1529" i="1" s="1"/>
  <c r="S1529" i="1" s="1"/>
  <c r="U1241" i="1"/>
  <c r="P1241" i="1" a="1"/>
  <c r="P1241" i="1" s="1"/>
  <c r="S1241" i="1" s="1"/>
  <c r="U1209" i="1"/>
  <c r="P1209" i="1" a="1"/>
  <c r="P1209" i="1" s="1"/>
  <c r="S1209" i="1" s="1"/>
  <c r="U1161" i="1"/>
  <c r="P1161" i="1" a="1"/>
  <c r="P1161" i="1" s="1"/>
  <c r="S1161" i="1" s="1"/>
  <c r="U1145" i="1"/>
  <c r="P1145" i="1" a="1"/>
  <c r="P1145" i="1" s="1"/>
  <c r="S1145" i="1" s="1"/>
  <c r="U1121" i="1"/>
  <c r="P1121" i="1" a="1"/>
  <c r="P1121" i="1" s="1"/>
  <c r="S1121" i="1" s="1"/>
  <c r="U1073" i="1"/>
  <c r="P1073" i="1" a="1"/>
  <c r="P1073" i="1" s="1"/>
  <c r="S1073" i="1" s="1"/>
  <c r="U1009" i="1"/>
  <c r="P1009" i="1" a="1"/>
  <c r="P1009" i="1" s="1"/>
  <c r="S1009" i="1" s="1"/>
  <c r="U993" i="1"/>
  <c r="P993" i="1" a="1"/>
  <c r="P993" i="1" s="1"/>
  <c r="S993" i="1" s="1"/>
  <c r="U921" i="1"/>
  <c r="P921" i="1" a="1"/>
  <c r="P921" i="1" s="1"/>
  <c r="S921" i="1" s="1"/>
  <c r="U873" i="1"/>
  <c r="P873" i="1" a="1"/>
  <c r="P873" i="1" s="1"/>
  <c r="S873" i="1" s="1"/>
  <c r="U809" i="1"/>
  <c r="P809" i="1" a="1"/>
  <c r="P809" i="1" s="1"/>
  <c r="S809" i="1" s="1"/>
  <c r="U793" i="1"/>
  <c r="P793" i="1" a="1"/>
  <c r="P793" i="1" s="1"/>
  <c r="S793" i="1" s="1"/>
  <c r="U745" i="1"/>
  <c r="P745" i="1" a="1"/>
  <c r="P745" i="1" s="1"/>
  <c r="S745" i="1" s="1"/>
  <c r="U729" i="1"/>
  <c r="P729" i="1" a="1"/>
  <c r="P729" i="1" s="1"/>
  <c r="S729" i="1" s="1"/>
  <c r="U641" i="1"/>
  <c r="P641" i="1" a="1"/>
  <c r="P641" i="1" s="1"/>
  <c r="S641" i="1" s="1"/>
  <c r="U537" i="1"/>
  <c r="P537" i="1" a="1"/>
  <c r="P537" i="1" s="1"/>
  <c r="S537" i="1" s="1"/>
  <c r="U505" i="1"/>
  <c r="P505" i="1" a="1"/>
  <c r="P505" i="1" s="1"/>
  <c r="S505" i="1" s="1"/>
  <c r="U369" i="1"/>
  <c r="P369" i="1" a="1"/>
  <c r="P369" i="1" s="1"/>
  <c r="S369" i="1" s="1"/>
  <c r="U249" i="1"/>
  <c r="P249" i="1" a="1"/>
  <c r="P249" i="1" s="1"/>
  <c r="S249" i="1" s="1"/>
  <c r="U161" i="1"/>
  <c r="P161" i="1" a="1"/>
  <c r="P161" i="1" s="1"/>
  <c r="S161" i="1" s="1"/>
  <c r="U137" i="1"/>
  <c r="P137" i="1" a="1"/>
  <c r="P137" i="1" s="1"/>
  <c r="S137" i="1" s="1"/>
  <c r="U129" i="1"/>
  <c r="P129" i="1" a="1"/>
  <c r="P129" i="1" s="1"/>
  <c r="S129" i="1" s="1"/>
  <c r="U105" i="1"/>
  <c r="P105" i="1" a="1"/>
  <c r="P105" i="1" s="1"/>
  <c r="S105" i="1" s="1"/>
  <c r="U2771" i="1"/>
  <c r="P2771" i="1" a="1"/>
  <c r="P2771" i="1" s="1"/>
  <c r="S2771" i="1" s="1"/>
  <c r="U2603" i="1"/>
  <c r="P2603" i="1" a="1"/>
  <c r="P2603" i="1" s="1"/>
  <c r="S2603" i="1" s="1"/>
  <c r="U2475" i="1"/>
  <c r="P2475" i="1" a="1"/>
  <c r="P2475" i="1" s="1"/>
  <c r="S2475" i="1" s="1"/>
  <c r="U2435" i="1"/>
  <c r="P2435" i="1" a="1"/>
  <c r="P2435" i="1" s="1"/>
  <c r="S2435" i="1" s="1"/>
  <c r="U2331" i="1"/>
  <c r="P2331" i="1" a="1"/>
  <c r="P2331" i="1" s="1"/>
  <c r="S2331" i="1" s="1"/>
  <c r="U2171" i="1"/>
  <c r="P2171" i="1" a="1"/>
  <c r="P2171" i="1" s="1"/>
  <c r="S2171" i="1" s="1"/>
  <c r="U2051" i="1"/>
  <c r="P2051" i="1" a="1"/>
  <c r="P2051" i="1" s="1"/>
  <c r="S2051" i="1" s="1"/>
  <c r="U1947" i="1"/>
  <c r="P1947" i="1" a="1"/>
  <c r="P1947" i="1" s="1"/>
  <c r="S1947" i="1" s="1"/>
  <c r="U899" i="1"/>
  <c r="P899" i="1" a="1"/>
  <c r="P899" i="1" s="1"/>
  <c r="S899" i="1" s="1"/>
  <c r="U875" i="1"/>
  <c r="P875" i="1" a="1"/>
  <c r="P875" i="1" s="1"/>
  <c r="S875" i="1" s="1"/>
  <c r="U643" i="1"/>
  <c r="P643" i="1" a="1"/>
  <c r="P643" i="1" s="1"/>
  <c r="S643" i="1" s="1"/>
  <c r="U539" i="1"/>
  <c r="P539" i="1" a="1"/>
  <c r="P539" i="1" s="1"/>
  <c r="S539" i="1" s="1"/>
  <c r="U515" i="1"/>
  <c r="P515" i="1" a="1"/>
  <c r="P515" i="1" s="1"/>
  <c r="S515" i="1" s="1"/>
  <c r="U475" i="1"/>
  <c r="P475" i="1" a="1"/>
  <c r="P475" i="1" s="1"/>
  <c r="S475" i="1" s="1"/>
  <c r="U451" i="1"/>
  <c r="P451" i="1" a="1"/>
  <c r="P451" i="1" s="1"/>
  <c r="S451" i="1" s="1"/>
  <c r="U403" i="1"/>
  <c r="P403" i="1" a="1"/>
  <c r="P403" i="1" s="1"/>
  <c r="S403" i="1" s="1"/>
  <c r="U371" i="1"/>
  <c r="P371" i="1" a="1"/>
  <c r="P371" i="1" s="1"/>
  <c r="S371" i="1" s="1"/>
  <c r="U275" i="1"/>
  <c r="P275" i="1" a="1"/>
  <c r="P275" i="1" s="1"/>
  <c r="S275" i="1" s="1"/>
  <c r="U251" i="1"/>
  <c r="P251" i="1" a="1"/>
  <c r="P251" i="1" s="1"/>
  <c r="S251" i="1" s="1"/>
  <c r="U227" i="1"/>
  <c r="P227" i="1" a="1"/>
  <c r="P227" i="1" s="1"/>
  <c r="S227" i="1" s="1"/>
  <c r="U107" i="1"/>
  <c r="P107" i="1" a="1"/>
  <c r="P107" i="1" s="1"/>
  <c r="S107" i="1" s="1"/>
  <c r="U19" i="1"/>
  <c r="P19" i="1" a="1"/>
  <c r="P19" i="1" s="1"/>
  <c r="S19" i="1" s="1"/>
  <c r="U2586" i="1"/>
  <c r="P2586" i="1" a="1"/>
  <c r="P2586" i="1" s="1"/>
  <c r="S2586" i="1" s="1"/>
  <c r="U2833" i="1"/>
  <c r="P2833" i="1" a="1"/>
  <c r="P2833" i="1" s="1"/>
  <c r="S2833" i="1" s="1"/>
  <c r="U2801" i="1"/>
  <c r="P2801" i="1" a="1"/>
  <c r="P2801" i="1" s="1"/>
  <c r="S2801" i="1" s="1"/>
  <c r="U2785" i="1"/>
  <c r="P2785" i="1" a="1"/>
  <c r="P2785" i="1" s="1"/>
  <c r="S2785" i="1" s="1"/>
  <c r="U2545" i="1"/>
  <c r="P2545" i="1" a="1"/>
  <c r="P2545" i="1" s="1"/>
  <c r="S2545" i="1" s="1"/>
  <c r="U2185" i="1"/>
  <c r="P2185" i="1" a="1"/>
  <c r="P2185" i="1" s="1"/>
  <c r="S2185" i="1" s="1"/>
  <c r="U2105" i="1"/>
  <c r="P2105" i="1" a="1"/>
  <c r="P2105" i="1" s="1"/>
  <c r="S2105" i="1" s="1"/>
  <c r="U2017" i="1"/>
  <c r="P2017" i="1" a="1"/>
  <c r="P2017" i="1" s="1"/>
  <c r="S2017" i="1" s="1"/>
  <c r="U2001" i="1"/>
  <c r="P2001" i="1" a="1"/>
  <c r="P2001" i="1" s="1"/>
  <c r="S2001" i="1" s="1"/>
  <c r="U1753" i="1"/>
  <c r="P1753" i="1" a="1"/>
  <c r="P1753" i="1" s="1"/>
  <c r="S1753" i="1" s="1"/>
  <c r="U1729" i="1"/>
  <c r="P1729" i="1" a="1"/>
  <c r="P1729" i="1" s="1"/>
  <c r="S1729" i="1" s="1"/>
  <c r="U1705" i="1"/>
  <c r="P1705" i="1" a="1"/>
  <c r="P1705" i="1" s="1"/>
  <c r="S1705" i="1" s="1"/>
  <c r="U1681" i="1"/>
  <c r="P1681" i="1" a="1"/>
  <c r="P1681" i="1" s="1"/>
  <c r="S1681" i="1" s="1"/>
  <c r="U1657" i="1"/>
  <c r="P1657" i="1" a="1"/>
  <c r="P1657" i="1" s="1"/>
  <c r="S1657" i="1" s="1"/>
  <c r="U1425" i="1"/>
  <c r="P1425" i="1" a="1"/>
  <c r="P1425" i="1" s="1"/>
  <c r="S1425" i="1" s="1"/>
  <c r="U1401" i="1"/>
  <c r="P1401" i="1" a="1"/>
  <c r="P1401" i="1" s="1"/>
  <c r="S1401" i="1" s="1"/>
  <c r="U1377" i="1"/>
  <c r="P1377" i="1" a="1"/>
  <c r="P1377" i="1" s="1"/>
  <c r="S1377" i="1" s="1"/>
  <c r="U2856" i="1"/>
  <c r="P2856" i="1" a="1"/>
  <c r="P2856" i="1" s="1"/>
  <c r="S2856" i="1" s="1"/>
  <c r="U2744" i="1"/>
  <c r="P2744" i="1" a="1"/>
  <c r="P2744" i="1" s="1"/>
  <c r="S2744" i="1" s="1"/>
  <c r="U2656" i="1"/>
  <c r="P2656" i="1" a="1"/>
  <c r="P2656" i="1" s="1"/>
  <c r="S2656" i="1" s="1"/>
  <c r="U2592" i="1"/>
  <c r="P2592" i="1" a="1"/>
  <c r="P2592" i="1" s="1"/>
  <c r="S2592" i="1" s="1"/>
  <c r="U2472" i="1"/>
  <c r="P2472" i="1" a="1"/>
  <c r="P2472" i="1" s="1"/>
  <c r="S2472" i="1" s="1"/>
  <c r="U2368" i="1"/>
  <c r="P2368" i="1" a="1"/>
  <c r="P2368" i="1" s="1"/>
  <c r="S2368" i="1" s="1"/>
  <c r="U2344" i="1"/>
  <c r="P2344" i="1" a="1"/>
  <c r="P2344" i="1" s="1"/>
  <c r="S2344" i="1" s="1"/>
  <c r="U2064" i="1"/>
  <c r="P2064" i="1" a="1"/>
  <c r="P2064" i="1" s="1"/>
  <c r="S2064" i="1" s="1"/>
  <c r="U1200" i="1"/>
  <c r="P1200" i="1" a="1"/>
  <c r="P1200" i="1" s="1"/>
  <c r="S1200" i="1" s="1"/>
  <c r="U1176" i="1"/>
  <c r="P1176" i="1" a="1"/>
  <c r="P1176" i="1" s="1"/>
  <c r="S1176" i="1" s="1"/>
  <c r="U1136" i="1"/>
  <c r="P1136" i="1" a="1"/>
  <c r="P1136" i="1" s="1"/>
  <c r="S1136" i="1" s="1"/>
  <c r="U1024" i="1"/>
  <c r="P1024" i="1" a="1"/>
  <c r="P1024" i="1" s="1"/>
  <c r="S1024" i="1" s="1"/>
  <c r="U1000" i="1"/>
  <c r="P1000" i="1" a="1"/>
  <c r="P1000" i="1" s="1"/>
  <c r="S1000" i="1" s="1"/>
  <c r="U984" i="1"/>
  <c r="P984" i="1" a="1"/>
  <c r="P984" i="1" s="1"/>
  <c r="S984" i="1" s="1"/>
  <c r="U784" i="1"/>
  <c r="P784" i="1" a="1"/>
  <c r="P784" i="1" s="1"/>
  <c r="S784" i="1" s="1"/>
  <c r="U760" i="1"/>
  <c r="P760" i="1" a="1"/>
  <c r="P760" i="1" s="1"/>
  <c r="S760" i="1" s="1"/>
  <c r="U720" i="1"/>
  <c r="P720" i="1" a="1"/>
  <c r="P720" i="1" s="1"/>
  <c r="S720" i="1" s="1"/>
  <c r="U656" i="1"/>
  <c r="P656" i="1" a="1"/>
  <c r="P656" i="1" s="1"/>
  <c r="S656" i="1" s="1"/>
  <c r="U632" i="1"/>
  <c r="P632" i="1" a="1"/>
  <c r="P632" i="1" s="1"/>
  <c r="S632" i="1" s="1"/>
  <c r="U528" i="1"/>
  <c r="P528" i="1" a="1"/>
  <c r="P528" i="1" s="1"/>
  <c r="S528" i="1" s="1"/>
  <c r="U496" i="1"/>
  <c r="P496" i="1" a="1"/>
  <c r="P496" i="1" s="1"/>
  <c r="S496" i="1" s="1"/>
  <c r="U384" i="1"/>
  <c r="P384" i="1" a="1"/>
  <c r="P384" i="1" s="1"/>
  <c r="S384" i="1" s="1"/>
  <c r="U360" i="1"/>
  <c r="P360" i="1" a="1"/>
  <c r="P360" i="1" s="1"/>
  <c r="S360" i="1" s="1"/>
  <c r="U336" i="1"/>
  <c r="P336" i="1" a="1"/>
  <c r="P336" i="1" s="1"/>
  <c r="S336" i="1" s="1"/>
  <c r="U240" i="1"/>
  <c r="P240" i="1" a="1"/>
  <c r="P240" i="1" s="1"/>
  <c r="S240" i="1" s="1"/>
  <c r="U152" i="1"/>
  <c r="P152" i="1" a="1"/>
  <c r="P152" i="1" s="1"/>
  <c r="S152" i="1" s="1"/>
  <c r="U120" i="1"/>
  <c r="P120" i="1" a="1"/>
  <c r="P120" i="1" s="1"/>
  <c r="S120" i="1" s="1"/>
  <c r="U80" i="1"/>
  <c r="P80" i="1" a="1"/>
  <c r="P80" i="1" s="1"/>
  <c r="S80" i="1" s="1"/>
  <c r="U56" i="1"/>
  <c r="P56" i="1" a="1"/>
  <c r="P56" i="1" s="1"/>
  <c r="S56" i="1" s="1"/>
  <c r="U623" i="1"/>
  <c r="P623" i="1" a="1"/>
  <c r="P623" i="1" s="1"/>
  <c r="S623" i="1" s="1"/>
  <c r="U511" i="1"/>
  <c r="P511" i="1" a="1"/>
  <c r="P511" i="1" s="1"/>
  <c r="S511" i="1" s="1"/>
  <c r="U487" i="1"/>
  <c r="P487" i="1" a="1"/>
  <c r="P487" i="1" s="1"/>
  <c r="S487" i="1" s="1"/>
  <c r="U351" i="1"/>
  <c r="P351" i="1" a="1"/>
  <c r="P351" i="1" s="1"/>
  <c r="S351" i="1" s="1"/>
  <c r="U327" i="1"/>
  <c r="P327" i="1" a="1"/>
  <c r="P327" i="1" s="1"/>
  <c r="S327" i="1" s="1"/>
  <c r="U231" i="1"/>
  <c r="P231" i="1" a="1"/>
  <c r="P231" i="1" s="1"/>
  <c r="S231" i="1" s="1"/>
  <c r="U143" i="1"/>
  <c r="P143" i="1" a="1"/>
  <c r="P143" i="1" s="1"/>
  <c r="S143" i="1" s="1"/>
  <c r="U111" i="1"/>
  <c r="P111" i="1" a="1"/>
  <c r="P111" i="1" s="1"/>
  <c r="S111" i="1" s="1"/>
  <c r="U95" i="1"/>
  <c r="P95" i="1" a="1"/>
  <c r="P95" i="1" s="1"/>
  <c r="S95" i="1" s="1"/>
  <c r="U71" i="1"/>
  <c r="P71" i="1" a="1"/>
  <c r="P71" i="1" s="1"/>
  <c r="S71" i="1" s="1"/>
  <c r="U47" i="1"/>
  <c r="P47" i="1" a="1"/>
  <c r="P47" i="1" s="1"/>
  <c r="S47" i="1" s="1"/>
  <c r="U2702" i="1"/>
  <c r="P2702" i="1" a="1"/>
  <c r="P2702" i="1" s="1"/>
  <c r="S2702" i="1" s="1"/>
  <c r="U2678" i="1"/>
  <c r="P2678" i="1" a="1"/>
  <c r="P2678" i="1" s="1"/>
  <c r="S2678" i="1" s="1"/>
  <c r="U2582" i="1"/>
  <c r="P2582" i="1" a="1"/>
  <c r="P2582" i="1" s="1"/>
  <c r="S2582" i="1" s="1"/>
  <c r="U2731" i="1"/>
  <c r="P2731" i="1" a="1"/>
  <c r="P2731" i="1" s="1"/>
  <c r="S2731" i="1" s="1"/>
  <c r="U2875" i="1"/>
  <c r="P2875" i="1" a="1"/>
  <c r="P2875" i="1" s="1"/>
  <c r="S2875" i="1" s="1"/>
  <c r="U2403" i="1"/>
  <c r="P2403" i="1" a="1"/>
  <c r="P2403" i="1" s="1"/>
  <c r="S2403" i="1" s="1"/>
  <c r="U1171" i="1"/>
  <c r="P1171" i="1" a="1"/>
  <c r="P1171" i="1" s="1"/>
  <c r="S1171" i="1" s="1"/>
  <c r="U491" i="1"/>
  <c r="P491" i="1" a="1"/>
  <c r="P491" i="1" s="1"/>
  <c r="S491" i="1" s="1"/>
  <c r="U2690" i="1"/>
  <c r="P2690" i="1" a="1"/>
  <c r="P2690" i="1" s="1"/>
  <c r="S2690" i="1" s="1"/>
  <c r="U2570" i="1"/>
  <c r="P2570" i="1" a="1"/>
  <c r="P2570" i="1" s="1"/>
  <c r="S2570" i="1" s="1"/>
  <c r="U2865" i="1"/>
  <c r="P2865" i="1" a="1"/>
  <c r="P2865" i="1" s="1"/>
  <c r="S2865" i="1" s="1"/>
  <c r="U2433" i="1"/>
  <c r="P2433" i="1" a="1"/>
  <c r="P2433" i="1" s="1"/>
  <c r="S2433" i="1" s="1"/>
  <c r="U2393" i="1"/>
  <c r="P2393" i="1" a="1"/>
  <c r="P2393" i="1" s="1"/>
  <c r="S2393" i="1" s="1"/>
  <c r="U2361" i="1"/>
  <c r="P2361" i="1" a="1"/>
  <c r="P2361" i="1" s="1"/>
  <c r="S2361" i="1" s="1"/>
  <c r="U2041" i="1"/>
  <c r="P2041" i="1" a="1"/>
  <c r="P2041" i="1" s="1"/>
  <c r="S2041" i="1" s="1"/>
  <c r="U1953" i="1"/>
  <c r="P1953" i="1" a="1"/>
  <c r="P1953" i="1" s="1"/>
  <c r="S1953" i="1" s="1"/>
  <c r="U345" i="1"/>
  <c r="P345" i="1" a="1"/>
  <c r="P345" i="1" s="1"/>
  <c r="S345" i="1" s="1"/>
  <c r="U2576" i="1"/>
  <c r="P2576" i="1" a="1"/>
  <c r="P2576" i="1" s="1"/>
  <c r="S2576" i="1" s="1"/>
  <c r="U2520" i="1"/>
  <c r="P2520" i="1" a="1"/>
  <c r="P2520" i="1" s="1"/>
  <c r="S2520" i="1" s="1"/>
  <c r="U2408" i="1"/>
  <c r="P2408" i="1" a="1"/>
  <c r="P2408" i="1" s="1"/>
  <c r="S2408" i="1" s="1"/>
  <c r="U2328" i="1"/>
  <c r="P2328" i="1" a="1"/>
  <c r="P2328" i="1" s="1"/>
  <c r="S2328" i="1" s="1"/>
  <c r="U2264" i="1"/>
  <c r="P2264" i="1" a="1"/>
  <c r="P2264" i="1" s="1"/>
  <c r="S2264" i="1" s="1"/>
  <c r="U2112" i="1"/>
  <c r="P2112" i="1" a="1"/>
  <c r="P2112" i="1" s="1"/>
  <c r="S2112" i="1" s="1"/>
  <c r="U1824" i="1"/>
  <c r="P1824" i="1" a="1"/>
  <c r="P1824" i="1" s="1"/>
  <c r="S1824" i="1" s="1"/>
  <c r="U1792" i="1"/>
  <c r="P1792" i="1" a="1"/>
  <c r="P1792" i="1" s="1"/>
  <c r="S1792" i="1" s="1"/>
  <c r="U1728" i="1"/>
  <c r="P1728" i="1" a="1"/>
  <c r="P1728" i="1" s="1"/>
  <c r="S1728" i="1" s="1"/>
  <c r="U1680" i="1"/>
  <c r="P1680" i="1" a="1"/>
  <c r="P1680" i="1" s="1"/>
  <c r="S1680" i="1" s="1"/>
  <c r="U1464" i="1"/>
  <c r="P1464" i="1" a="1"/>
  <c r="P1464" i="1" s="1"/>
  <c r="S1464" i="1" s="1"/>
  <c r="U1400" i="1"/>
  <c r="P1400" i="1" a="1"/>
  <c r="P1400" i="1" s="1"/>
  <c r="S1400" i="1" s="1"/>
  <c r="U1296" i="1"/>
  <c r="P1296" i="1" a="1"/>
  <c r="P1296" i="1" s="1"/>
  <c r="S1296" i="1" s="1"/>
  <c r="U1280" i="1"/>
  <c r="P1280" i="1" a="1"/>
  <c r="P1280" i="1" s="1"/>
  <c r="S1280" i="1" s="1"/>
  <c r="U1096" i="1"/>
  <c r="P1096" i="1" a="1"/>
  <c r="P1096" i="1" s="1"/>
  <c r="S1096" i="1" s="1"/>
  <c r="U1048" i="1"/>
  <c r="P1048" i="1" a="1"/>
  <c r="P1048" i="1" s="1"/>
  <c r="S1048" i="1" s="1"/>
  <c r="U944" i="1"/>
  <c r="P944" i="1" a="1"/>
  <c r="P944" i="1" s="1"/>
  <c r="S944" i="1" s="1"/>
  <c r="U896" i="1"/>
  <c r="P896" i="1" a="1"/>
  <c r="P896" i="1" s="1"/>
  <c r="S896" i="1" s="1"/>
  <c r="U848" i="1"/>
  <c r="P848" i="1" a="1"/>
  <c r="P848" i="1" s="1"/>
  <c r="S848" i="1" s="1"/>
  <c r="U832" i="1"/>
  <c r="P832" i="1" a="1"/>
  <c r="P832" i="1" s="1"/>
  <c r="S832" i="1" s="1"/>
  <c r="U696" i="1"/>
  <c r="P696" i="1" a="1"/>
  <c r="P696" i="1" s="1"/>
  <c r="S696" i="1" s="1"/>
  <c r="U608" i="1"/>
  <c r="P608" i="1" a="1"/>
  <c r="P608" i="1" s="1"/>
  <c r="S608" i="1" s="1"/>
  <c r="U560" i="1"/>
  <c r="P560" i="1" a="1"/>
  <c r="P560" i="1" s="1"/>
  <c r="S560" i="1" s="1"/>
  <c r="U472" i="1"/>
  <c r="P472" i="1" a="1"/>
  <c r="P472" i="1" s="1"/>
  <c r="S472" i="1" s="1"/>
  <c r="U448" i="1"/>
  <c r="P448" i="1" a="1"/>
  <c r="P448" i="1" s="1"/>
  <c r="S448" i="1" s="1"/>
  <c r="U424" i="1"/>
  <c r="P424" i="1" a="1"/>
  <c r="P424" i="1" s="1"/>
  <c r="S424" i="1" s="1"/>
  <c r="U400" i="1"/>
  <c r="P400" i="1" a="1"/>
  <c r="P400" i="1" s="1"/>
  <c r="S400" i="1" s="1"/>
  <c r="U1719" i="1"/>
  <c r="P1719" i="1" a="1"/>
  <c r="P1719" i="1" s="1"/>
  <c r="S1719" i="1" s="1"/>
  <c r="U1671" i="1"/>
  <c r="P1671" i="1" a="1"/>
  <c r="P1671" i="1" s="1"/>
  <c r="S1671" i="1" s="1"/>
  <c r="U1391" i="1"/>
  <c r="P1391" i="1" a="1"/>
  <c r="P1391" i="1" s="1"/>
  <c r="S1391" i="1" s="1"/>
  <c r="U1087" i="1"/>
  <c r="P1087" i="1" a="1"/>
  <c r="P1087" i="1" s="1"/>
  <c r="S1087" i="1" s="1"/>
  <c r="U1039" i="1"/>
  <c r="P1039" i="1" a="1"/>
  <c r="P1039" i="1" s="1"/>
  <c r="S1039" i="1" s="1"/>
  <c r="U935" i="1"/>
  <c r="P935" i="1" a="1"/>
  <c r="P935" i="1" s="1"/>
  <c r="S935" i="1" s="1"/>
  <c r="U887" i="1"/>
  <c r="P887" i="1" a="1"/>
  <c r="P887" i="1" s="1"/>
  <c r="S887" i="1" s="1"/>
  <c r="U839" i="1"/>
  <c r="P839" i="1" a="1"/>
  <c r="P839" i="1" s="1"/>
  <c r="S839" i="1" s="1"/>
  <c r="U823" i="1"/>
  <c r="P823" i="1" a="1"/>
  <c r="P823" i="1" s="1"/>
  <c r="S823" i="1" s="1"/>
  <c r="U687" i="1"/>
  <c r="P687" i="1" a="1"/>
  <c r="P687" i="1" s="1"/>
  <c r="S687" i="1" s="1"/>
  <c r="U655" i="1"/>
  <c r="P655" i="1" a="1"/>
  <c r="P655" i="1" s="1"/>
  <c r="S655" i="1" s="1"/>
  <c r="U599" i="1"/>
  <c r="P599" i="1" a="1"/>
  <c r="P599" i="1" s="1"/>
  <c r="S599" i="1" s="1"/>
  <c r="U551" i="1"/>
  <c r="P551" i="1" a="1"/>
  <c r="P551" i="1" s="1"/>
  <c r="S551" i="1" s="1"/>
  <c r="U463" i="1"/>
  <c r="P463" i="1" a="1"/>
  <c r="P463" i="1" s="1"/>
  <c r="S463" i="1" s="1"/>
  <c r="U415" i="1"/>
  <c r="P415" i="1" a="1"/>
  <c r="P415" i="1" s="1"/>
  <c r="S415" i="1" s="1"/>
  <c r="U383" i="1"/>
  <c r="P383" i="1" a="1"/>
  <c r="P383" i="1" s="1"/>
  <c r="S383" i="1" s="1"/>
  <c r="U311" i="1"/>
  <c r="P311" i="1" a="1"/>
  <c r="P311" i="1" s="1"/>
  <c r="S311" i="1" s="1"/>
  <c r="U2683" i="1"/>
  <c r="P2683" i="1" a="1"/>
  <c r="P2683" i="1" s="1"/>
  <c r="S2683" i="1" s="1"/>
  <c r="U2275" i="1"/>
  <c r="P2275" i="1" a="1"/>
  <c r="P2275" i="1" s="1"/>
  <c r="S2275" i="1" s="1"/>
  <c r="U2155" i="1"/>
  <c r="P2155" i="1" a="1"/>
  <c r="P2155" i="1" s="1"/>
  <c r="S2155" i="1" s="1"/>
  <c r="U2027" i="1"/>
  <c r="P2027" i="1" a="1"/>
  <c r="P2027" i="1" s="1"/>
  <c r="S2027" i="1" s="1"/>
  <c r="U1875" i="1"/>
  <c r="P1875" i="1" a="1"/>
  <c r="P1875" i="1" s="1"/>
  <c r="S1875" i="1" s="1"/>
  <c r="U1827" i="1"/>
  <c r="P1827" i="1" a="1"/>
  <c r="P1827" i="1" s="1"/>
  <c r="S1827" i="1" s="1"/>
  <c r="U1587" i="1"/>
  <c r="P1587" i="1" a="1"/>
  <c r="P1587" i="1" s="1"/>
  <c r="S1587" i="1" s="1"/>
  <c r="P2018" i="1" a="1"/>
  <c r="P2018" i="1" s="1"/>
  <c r="S2018" i="1" s="1"/>
  <c r="U2753" i="1"/>
  <c r="P2753" i="1" a="1"/>
  <c r="P2753" i="1" s="1"/>
  <c r="S2753" i="1" s="1"/>
  <c r="U2705" i="1"/>
  <c r="P2705" i="1" a="1"/>
  <c r="P2705" i="1" s="1"/>
  <c r="S2705" i="1" s="1"/>
  <c r="U2657" i="1"/>
  <c r="P2657" i="1" a="1"/>
  <c r="P2657" i="1" s="1"/>
  <c r="S2657" i="1" s="1"/>
  <c r="U2609" i="1"/>
  <c r="P2609" i="1" a="1"/>
  <c r="P2609" i="1" s="1"/>
  <c r="S2609" i="1" s="1"/>
  <c r="U2337" i="1"/>
  <c r="P2337" i="1" a="1"/>
  <c r="P2337" i="1" s="1"/>
  <c r="S2337" i="1" s="1"/>
  <c r="U2249" i="1"/>
  <c r="P2249" i="1" a="1"/>
  <c r="P2249" i="1" s="1"/>
  <c r="S2249" i="1" s="1"/>
  <c r="U1913" i="1"/>
  <c r="P1913" i="1" a="1"/>
  <c r="P1913" i="1" s="1"/>
  <c r="S1913" i="1" s="1"/>
  <c r="U1865" i="1"/>
  <c r="P1865" i="1" a="1"/>
  <c r="P1865" i="1" s="1"/>
  <c r="S1865" i="1" s="1"/>
  <c r="U1601" i="1"/>
  <c r="P1601" i="1" a="1"/>
  <c r="P1601" i="1" s="1"/>
  <c r="S1601" i="1" s="1"/>
  <c r="U1553" i="1"/>
  <c r="P1553" i="1" a="1"/>
  <c r="P1553" i="1" s="1"/>
  <c r="S1553" i="1" s="1"/>
  <c r="U1353" i="1"/>
  <c r="P1353" i="1" a="1"/>
  <c r="P1353" i="1" s="1"/>
  <c r="S1353" i="1" s="1"/>
  <c r="U1337" i="1"/>
  <c r="P1337" i="1" a="1"/>
  <c r="P1337" i="1" s="1"/>
  <c r="S1337" i="1" s="1"/>
  <c r="U1185" i="1"/>
  <c r="P1185" i="1" a="1"/>
  <c r="P1185" i="1" s="1"/>
  <c r="S1185" i="1" s="1"/>
  <c r="U1097" i="1"/>
  <c r="P1097" i="1" a="1"/>
  <c r="P1097" i="1" s="1"/>
  <c r="S1097" i="1" s="1"/>
  <c r="U1049" i="1"/>
  <c r="P1049" i="1" a="1"/>
  <c r="P1049" i="1" s="1"/>
  <c r="S1049" i="1" s="1"/>
  <c r="U969" i="1"/>
  <c r="P969" i="1" a="1"/>
  <c r="P969" i="1" s="1"/>
  <c r="S969" i="1" s="1"/>
  <c r="U897" i="1"/>
  <c r="P897" i="1" a="1"/>
  <c r="P897" i="1" s="1"/>
  <c r="S897" i="1" s="1"/>
  <c r="U849" i="1"/>
  <c r="P849" i="1" a="1"/>
  <c r="P849" i="1" s="1"/>
  <c r="S849" i="1" s="1"/>
  <c r="U833" i="1"/>
  <c r="P833" i="1" a="1"/>
  <c r="P833" i="1" s="1"/>
  <c r="S833" i="1" s="1"/>
  <c r="U769" i="1"/>
  <c r="P769" i="1" a="1"/>
  <c r="P769" i="1" s="1"/>
  <c r="S769" i="1" s="1"/>
  <c r="U665" i="1"/>
  <c r="P665" i="1" a="1"/>
  <c r="P665" i="1" s="1"/>
  <c r="S665" i="1" s="1"/>
  <c r="U617" i="1"/>
  <c r="P617" i="1" a="1"/>
  <c r="P617" i="1" s="1"/>
  <c r="S617" i="1" s="1"/>
  <c r="U2851" i="1"/>
  <c r="P2851" i="1" a="1"/>
  <c r="P2851" i="1" s="1"/>
  <c r="S2851" i="1" s="1"/>
  <c r="U2723" i="1"/>
  <c r="P2723" i="1" a="1"/>
  <c r="P2723" i="1" s="1"/>
  <c r="S2723" i="1" s="1"/>
  <c r="U2555" i="1"/>
  <c r="P2555" i="1" a="1"/>
  <c r="P2555" i="1" s="1"/>
  <c r="S2555" i="1" s="1"/>
  <c r="U2387" i="1"/>
  <c r="P2387" i="1" a="1"/>
  <c r="P2387" i="1" s="1"/>
  <c r="S2387" i="1" s="1"/>
  <c r="U2251" i="1"/>
  <c r="P2251" i="1" a="1"/>
  <c r="P2251" i="1" s="1"/>
  <c r="S2251" i="1" s="1"/>
  <c r="U2091" i="1"/>
  <c r="P2091" i="1" a="1"/>
  <c r="P2091" i="1" s="1"/>
  <c r="S2091" i="1" s="1"/>
  <c r="U923" i="1"/>
  <c r="P923" i="1" a="1"/>
  <c r="P923" i="1" s="1"/>
  <c r="S923" i="1" s="1"/>
  <c r="U851" i="1"/>
  <c r="P851" i="1" a="1"/>
  <c r="P851" i="1" s="1"/>
  <c r="S851" i="1" s="1"/>
  <c r="U811" i="1"/>
  <c r="P811" i="1" a="1"/>
  <c r="P811" i="1" s="1"/>
  <c r="S811" i="1" s="1"/>
  <c r="U667" i="1"/>
  <c r="P667" i="1" a="1"/>
  <c r="P667" i="1" s="1"/>
  <c r="S667" i="1" s="1"/>
  <c r="U427" i="1"/>
  <c r="P427" i="1" a="1"/>
  <c r="P427" i="1" s="1"/>
  <c r="S427" i="1" s="1"/>
  <c r="U299" i="1"/>
  <c r="P299" i="1" a="1"/>
  <c r="P299" i="1" s="1"/>
  <c r="S299" i="1" s="1"/>
  <c r="U211" i="1"/>
  <c r="P211" i="1" a="1"/>
  <c r="P211" i="1" s="1"/>
  <c r="S211" i="1" s="1"/>
  <c r="U171" i="1"/>
  <c r="P171" i="1" a="1"/>
  <c r="P171" i="1" s="1"/>
  <c r="S171" i="1" s="1"/>
  <c r="U139" i="1"/>
  <c r="P139" i="1" a="1"/>
  <c r="P139" i="1" s="1"/>
  <c r="S139" i="1" s="1"/>
  <c r="U2827" i="1"/>
  <c r="P2827" i="1" a="1"/>
  <c r="P2827" i="1" s="1"/>
  <c r="S2827" i="1" s="1"/>
  <c r="U2795" i="1"/>
  <c r="P2795" i="1" a="1"/>
  <c r="P2795" i="1" s="1"/>
  <c r="S2795" i="1" s="1"/>
  <c r="U2699" i="1"/>
  <c r="P2699" i="1" a="1"/>
  <c r="P2699" i="1" s="1"/>
  <c r="S2699" i="1" s="1"/>
  <c r="U2659" i="1"/>
  <c r="P2659" i="1" a="1"/>
  <c r="P2659" i="1" s="1"/>
  <c r="S2659" i="1" s="1"/>
  <c r="U2347" i="1"/>
  <c r="P2347" i="1" a="1"/>
  <c r="P2347" i="1" s="1"/>
  <c r="S2347" i="1" s="1"/>
  <c r="U2291" i="1"/>
  <c r="P2291" i="1" a="1"/>
  <c r="P2291" i="1" s="1"/>
  <c r="S2291" i="1" s="1"/>
  <c r="U1915" i="1"/>
  <c r="P1915" i="1" a="1"/>
  <c r="P1915" i="1" s="1"/>
  <c r="S1915" i="1" s="1"/>
  <c r="U1803" i="1"/>
  <c r="P1803" i="1" a="1"/>
  <c r="P1803" i="1" s="1"/>
  <c r="S1803" i="1" s="1"/>
  <c r="U1771" i="1"/>
  <c r="P1771" i="1" a="1"/>
  <c r="P1771" i="1" s="1"/>
  <c r="S1771" i="1" s="1"/>
  <c r="U1755" i="1"/>
  <c r="P1755" i="1" a="1"/>
  <c r="P1755" i="1" s="1"/>
  <c r="S1755" i="1" s="1"/>
  <c r="U1731" i="1"/>
  <c r="P1731" i="1" a="1"/>
  <c r="P1731" i="1" s="1"/>
  <c r="S1731" i="1" s="1"/>
  <c r="U1707" i="1"/>
  <c r="P1707" i="1" a="1"/>
  <c r="P1707" i="1" s="1"/>
  <c r="S1707" i="1" s="1"/>
  <c r="U1683" i="1"/>
  <c r="P1683" i="1" a="1"/>
  <c r="P1683" i="1" s="1"/>
  <c r="S1683" i="1" s="1"/>
  <c r="U1659" i="1"/>
  <c r="P1659" i="1" a="1"/>
  <c r="P1659" i="1" s="1"/>
  <c r="S1659" i="1" s="1"/>
  <c r="U1635" i="1"/>
  <c r="P1635" i="1" a="1"/>
  <c r="P1635" i="1" s="1"/>
  <c r="S1635" i="1" s="1"/>
  <c r="U1507" i="1"/>
  <c r="P1507" i="1" a="1"/>
  <c r="P1507" i="1" s="1"/>
  <c r="S1507" i="1" s="1"/>
  <c r="U1491" i="1"/>
  <c r="P1491" i="1" a="1"/>
  <c r="P1491" i="1" s="1"/>
  <c r="S1491" i="1" s="1"/>
  <c r="U1467" i="1"/>
  <c r="P1467" i="1" a="1"/>
  <c r="P1467" i="1" s="1"/>
  <c r="S1467" i="1" s="1"/>
  <c r="U1443" i="1"/>
  <c r="P1443" i="1" a="1"/>
  <c r="P1443" i="1" s="1"/>
  <c r="S1443" i="1" s="1"/>
  <c r="U1427" i="1"/>
  <c r="P1427" i="1" a="1"/>
  <c r="P1427" i="1" s="1"/>
  <c r="S1427" i="1" s="1"/>
  <c r="U1403" i="1"/>
  <c r="P1403" i="1" a="1"/>
  <c r="P1403" i="1" s="1"/>
  <c r="S1403" i="1" s="1"/>
  <c r="U1379" i="1"/>
  <c r="P1379" i="1" a="1"/>
  <c r="P1379" i="1" s="1"/>
  <c r="S1379" i="1" s="1"/>
  <c r="U1315" i="1"/>
  <c r="P1315" i="1" a="1"/>
  <c r="P1315" i="1" s="1"/>
  <c r="S1315" i="1" s="1"/>
  <c r="U1299" i="1"/>
  <c r="P1299" i="1" a="1"/>
  <c r="P1299" i="1" s="1"/>
  <c r="S1299" i="1" s="1"/>
  <c r="U1259" i="1"/>
  <c r="P1259" i="1" a="1"/>
  <c r="P1259" i="1" s="1"/>
  <c r="S1259" i="1" s="1"/>
  <c r="U1243" i="1"/>
  <c r="P1243" i="1" a="1"/>
  <c r="P1243" i="1" s="1"/>
  <c r="S1243" i="1" s="1"/>
  <c r="U1219" i="1"/>
  <c r="P1219" i="1" a="1"/>
  <c r="P1219" i="1" s="1"/>
  <c r="S1219" i="1" s="1"/>
  <c r="U1123" i="1"/>
  <c r="P1123" i="1" a="1"/>
  <c r="P1123" i="1" s="1"/>
  <c r="S1123" i="1" s="1"/>
  <c r="U1099" i="1"/>
  <c r="P1099" i="1" a="1"/>
  <c r="P1099" i="1" s="1"/>
  <c r="S1099" i="1" s="1"/>
  <c r="U1075" i="1"/>
  <c r="P1075" i="1" a="1"/>
  <c r="P1075" i="1" s="1"/>
  <c r="S1075" i="1" s="1"/>
  <c r="U1051" i="1"/>
  <c r="P1051" i="1" a="1"/>
  <c r="P1051" i="1" s="1"/>
  <c r="S1051" i="1" s="1"/>
  <c r="U1027" i="1"/>
  <c r="P1027" i="1" a="1"/>
  <c r="P1027" i="1" s="1"/>
  <c r="S1027" i="1" s="1"/>
  <c r="U947" i="1"/>
  <c r="P947" i="1" a="1"/>
  <c r="P947" i="1" s="1"/>
  <c r="S947" i="1" s="1"/>
  <c r="U707" i="1"/>
  <c r="P707" i="1" a="1"/>
  <c r="P707" i="1" s="1"/>
  <c r="S707" i="1" s="1"/>
  <c r="U699" i="1"/>
  <c r="P699" i="1" a="1"/>
  <c r="P699" i="1" s="1"/>
  <c r="S699" i="1" s="1"/>
  <c r="U675" i="1"/>
  <c r="P675" i="1" a="1"/>
  <c r="P675" i="1" s="1"/>
  <c r="S675" i="1" s="1"/>
  <c r="U587" i="1"/>
  <c r="P587" i="1" a="1"/>
  <c r="P587" i="1" s="1"/>
  <c r="S587" i="1" s="1"/>
  <c r="U563" i="1"/>
  <c r="P563" i="1" a="1"/>
  <c r="P563" i="1" s="1"/>
  <c r="S563" i="1" s="1"/>
  <c r="U2562" i="1"/>
  <c r="P2562" i="1" a="1"/>
  <c r="P2562" i="1" s="1"/>
  <c r="S2562" i="1" s="1"/>
  <c r="P2146" i="1" a="1"/>
  <c r="P2146" i="1" s="1"/>
  <c r="S2146" i="1" s="1"/>
  <c r="P778" i="1" a="1"/>
  <c r="P778" i="1" s="1"/>
  <c r="S778" i="1" s="1"/>
  <c r="U2881" i="1"/>
  <c r="P2881" i="1" a="1"/>
  <c r="P2881" i="1" s="1"/>
  <c r="S2881" i="1" s="1"/>
  <c r="U2857" i="1"/>
  <c r="P2857" i="1" a="1"/>
  <c r="P2857" i="1" s="1"/>
  <c r="S2857" i="1" s="1"/>
  <c r="U2385" i="1"/>
  <c r="P2385" i="1" a="1"/>
  <c r="P2385" i="1" s="1"/>
  <c r="S2385" i="1" s="1"/>
  <c r="U2225" i="1"/>
  <c r="P2225" i="1" a="1"/>
  <c r="P2225" i="1" s="1"/>
  <c r="S2225" i="1" s="1"/>
  <c r="U2121" i="1"/>
  <c r="P2121" i="1" a="1"/>
  <c r="P2121" i="1" s="1"/>
  <c r="S2121" i="1" s="1"/>
  <c r="U1929" i="1"/>
  <c r="P1929" i="1" a="1"/>
  <c r="P1929" i="1" s="1"/>
  <c r="S1929" i="1" s="1"/>
  <c r="U689" i="1"/>
  <c r="P689" i="1" a="1"/>
  <c r="P689" i="1" s="1"/>
  <c r="S689" i="1" s="1"/>
  <c r="U601" i="1"/>
  <c r="P601" i="1" a="1"/>
  <c r="P601" i="1" s="1"/>
  <c r="S601" i="1" s="1"/>
  <c r="U577" i="1"/>
  <c r="P577" i="1" a="1"/>
  <c r="P577" i="1" s="1"/>
  <c r="S577" i="1" s="1"/>
  <c r="U553" i="1"/>
  <c r="P553" i="1" a="1"/>
  <c r="P553" i="1" s="1"/>
  <c r="S553" i="1" s="1"/>
  <c r="U465" i="1"/>
  <c r="P465" i="1" a="1"/>
  <c r="P465" i="1" s="1"/>
  <c r="S465" i="1" s="1"/>
  <c r="U441" i="1"/>
  <c r="P441" i="1" a="1"/>
  <c r="P441" i="1" s="1"/>
  <c r="S441" i="1" s="1"/>
  <c r="U417" i="1"/>
  <c r="P417" i="1" a="1"/>
  <c r="P417" i="1" s="1"/>
  <c r="S417" i="1" s="1"/>
  <c r="U393" i="1"/>
  <c r="P393" i="1" a="1"/>
  <c r="P393" i="1" s="1"/>
  <c r="S393" i="1" s="1"/>
  <c r="U337" i="1"/>
  <c r="P337" i="1" a="1"/>
  <c r="P337" i="1" s="1"/>
  <c r="S337" i="1" s="1"/>
  <c r="U313" i="1"/>
  <c r="P313" i="1" a="1"/>
  <c r="P313" i="1" s="1"/>
  <c r="S313" i="1" s="1"/>
  <c r="U289" i="1"/>
  <c r="P289" i="1" a="1"/>
  <c r="P289" i="1" s="1"/>
  <c r="S289" i="1" s="1"/>
  <c r="U265" i="1"/>
  <c r="P265" i="1" a="1"/>
  <c r="P265" i="1" s="1"/>
  <c r="S265" i="1" s="1"/>
  <c r="U225" i="1"/>
  <c r="P225" i="1" a="1"/>
  <c r="P225" i="1" s="1"/>
  <c r="S225" i="1" s="1"/>
  <c r="U201" i="1"/>
  <c r="P201" i="1" a="1"/>
  <c r="P201" i="1" s="1"/>
  <c r="S201" i="1" s="1"/>
  <c r="U185" i="1"/>
  <c r="P185" i="1" a="1"/>
  <c r="P185" i="1" s="1"/>
  <c r="S185" i="1" s="1"/>
  <c r="U81" i="1"/>
  <c r="P81" i="1" a="1"/>
  <c r="P81" i="1" s="1"/>
  <c r="S81" i="1" s="1"/>
  <c r="U57" i="1"/>
  <c r="P57" i="1" a="1"/>
  <c r="P57" i="1" s="1"/>
  <c r="S57" i="1" s="1"/>
  <c r="U33" i="1"/>
  <c r="P33" i="1" a="1"/>
  <c r="P33" i="1" s="1"/>
  <c r="S33" i="1" s="1"/>
  <c r="U9" i="1"/>
  <c r="P9" i="1" a="1"/>
  <c r="P9" i="1" s="1"/>
  <c r="S9" i="1" s="1"/>
  <c r="U2720" i="1"/>
  <c r="P2720" i="1" a="1"/>
  <c r="P2720" i="1" s="1"/>
  <c r="S2720" i="1" s="1"/>
  <c r="U2568" i="1"/>
  <c r="P2568" i="1" a="1"/>
  <c r="P2568" i="1" s="1"/>
  <c r="S2568" i="1" s="1"/>
  <c r="U2448" i="1"/>
  <c r="P2448" i="1" a="1"/>
  <c r="P2448" i="1" s="1"/>
  <c r="S2448" i="1" s="1"/>
  <c r="U2424" i="1"/>
  <c r="P2424" i="1" a="1"/>
  <c r="P2424" i="1" s="1"/>
  <c r="S2424" i="1" s="1"/>
  <c r="U2192" i="1"/>
  <c r="P2192" i="1" a="1"/>
  <c r="P2192" i="1" s="1"/>
  <c r="S2192" i="1" s="1"/>
  <c r="U2168" i="1"/>
  <c r="P2168" i="1" a="1"/>
  <c r="P2168" i="1" s="1"/>
  <c r="S2168" i="1" s="1"/>
  <c r="U2048" i="1"/>
  <c r="P2048" i="1" a="1"/>
  <c r="P2048" i="1" s="1"/>
  <c r="S2048" i="1" s="1"/>
  <c r="U2024" i="1"/>
  <c r="P2024" i="1" a="1"/>
  <c r="P2024" i="1" s="1"/>
  <c r="S2024" i="1" s="1"/>
  <c r="U2000" i="1"/>
  <c r="P2000" i="1" a="1"/>
  <c r="P2000" i="1" s="1"/>
  <c r="S2000" i="1" s="1"/>
  <c r="U1976" i="1"/>
  <c r="P1976" i="1" a="1"/>
  <c r="P1976" i="1" s="1"/>
  <c r="S1976" i="1" s="1"/>
  <c r="U1880" i="1"/>
  <c r="P1880" i="1" a="1"/>
  <c r="P1880" i="1" s="1"/>
  <c r="S1880" i="1" s="1"/>
  <c r="U1856" i="1"/>
  <c r="P1856" i="1" a="1"/>
  <c r="P1856" i="1" s="1"/>
  <c r="S1856" i="1" s="1"/>
  <c r="U1832" i="1"/>
  <c r="P1832" i="1" a="1"/>
  <c r="P1832" i="1" s="1"/>
  <c r="S1832" i="1" s="1"/>
  <c r="U1744" i="1"/>
  <c r="P1744" i="1" a="1"/>
  <c r="P1744" i="1" s="1"/>
  <c r="S1744" i="1" s="1"/>
  <c r="U1720" i="1"/>
  <c r="P1720" i="1" a="1"/>
  <c r="P1720" i="1" s="1"/>
  <c r="S1720" i="1" s="1"/>
  <c r="U1696" i="1"/>
  <c r="P1696" i="1" a="1"/>
  <c r="P1696" i="1" s="1"/>
  <c r="S1696" i="1" s="1"/>
  <c r="U1672" i="1"/>
  <c r="P1672" i="1" a="1"/>
  <c r="P1672" i="1" s="1"/>
  <c r="S1672" i="1" s="1"/>
  <c r="U1648" i="1"/>
  <c r="P1648" i="1" a="1"/>
  <c r="P1648" i="1" s="1"/>
  <c r="S1648" i="1" s="1"/>
  <c r="U1616" i="1"/>
  <c r="P1616" i="1" a="1"/>
  <c r="P1616" i="1" s="1"/>
  <c r="S1616" i="1" s="1"/>
  <c r="U1592" i="1"/>
  <c r="P1592" i="1" a="1"/>
  <c r="P1592" i="1" s="1"/>
  <c r="S1592" i="1" s="1"/>
  <c r="U1568" i="1"/>
  <c r="P1568" i="1" a="1"/>
  <c r="P1568" i="1" s="1"/>
  <c r="S1568" i="1" s="1"/>
  <c r="U1544" i="1"/>
  <c r="P1544" i="1" a="1"/>
  <c r="P1544" i="1" s="1"/>
  <c r="S1544" i="1" s="1"/>
  <c r="U1416" i="1"/>
  <c r="P1416" i="1" a="1"/>
  <c r="P1416" i="1" s="1"/>
  <c r="S1416" i="1" s="1"/>
  <c r="U1392" i="1"/>
  <c r="P1392" i="1" a="1"/>
  <c r="P1392" i="1" s="1"/>
  <c r="S1392" i="1" s="1"/>
  <c r="U1368" i="1"/>
  <c r="P1368" i="1" a="1"/>
  <c r="P1368" i="1" s="1"/>
  <c r="S1368" i="1" s="1"/>
  <c r="U1232" i="1"/>
  <c r="P1232" i="1" a="1"/>
  <c r="P1232" i="1" s="1"/>
  <c r="S1232" i="1" s="1"/>
  <c r="U1112" i="1"/>
  <c r="P1112" i="1" a="1"/>
  <c r="P1112" i="1" s="1"/>
  <c r="S1112" i="1" s="1"/>
  <c r="U1088" i="1"/>
  <c r="P1088" i="1" a="1"/>
  <c r="P1088" i="1" s="1"/>
  <c r="S1088" i="1" s="1"/>
  <c r="U1064" i="1"/>
  <c r="P1064" i="1" a="1"/>
  <c r="P1064" i="1" s="1"/>
  <c r="S1064" i="1" s="1"/>
  <c r="U1040" i="1"/>
  <c r="P1040" i="1" a="1"/>
  <c r="P1040" i="1" s="1"/>
  <c r="S1040" i="1" s="1"/>
  <c r="U936" i="1"/>
  <c r="P936" i="1" a="1"/>
  <c r="P936" i="1" s="1"/>
  <c r="S936" i="1" s="1"/>
  <c r="U912" i="1"/>
  <c r="P912" i="1" a="1"/>
  <c r="P912" i="1" s="1"/>
  <c r="S912" i="1" s="1"/>
  <c r="U888" i="1"/>
  <c r="P888" i="1" a="1"/>
  <c r="P888" i="1" s="1"/>
  <c r="S888" i="1" s="1"/>
  <c r="U864" i="1"/>
  <c r="P864" i="1" a="1"/>
  <c r="P864" i="1" s="1"/>
  <c r="S864" i="1" s="1"/>
  <c r="U840" i="1"/>
  <c r="P840" i="1" a="1"/>
  <c r="P840" i="1" s="1"/>
  <c r="S840" i="1" s="1"/>
  <c r="U824" i="1"/>
  <c r="P824" i="1" a="1"/>
  <c r="P824" i="1" s="1"/>
  <c r="S824" i="1" s="1"/>
  <c r="U2639" i="1"/>
  <c r="P2639" i="1" a="1"/>
  <c r="P2639" i="1" s="1"/>
  <c r="S2639" i="1" s="1"/>
  <c r="U2615" i="1"/>
  <c r="P2615" i="1" a="1"/>
  <c r="P2615" i="1" s="1"/>
  <c r="S2615" i="1" s="1"/>
  <c r="U2591" i="1"/>
  <c r="P2591" i="1" a="1"/>
  <c r="P2591" i="1" s="1"/>
  <c r="S2591" i="1" s="1"/>
  <c r="U2567" i="1"/>
  <c r="P2567" i="1" a="1"/>
  <c r="P2567" i="1" s="1"/>
  <c r="S2567" i="1" s="1"/>
  <c r="U2551" i="1"/>
  <c r="P2551" i="1" a="1"/>
  <c r="P2551" i="1" s="1"/>
  <c r="S2551" i="1" s="1"/>
  <c r="U2527" i="1"/>
  <c r="P2527" i="1" a="1"/>
  <c r="P2527" i="1" s="1"/>
  <c r="S2527" i="1" s="1"/>
  <c r="U2287" i="1"/>
  <c r="P2287" i="1" a="1"/>
  <c r="P2287" i="1" s="1"/>
  <c r="S2287" i="1" s="1"/>
  <c r="U2263" i="1"/>
  <c r="P2263" i="1" a="1"/>
  <c r="P2263" i="1" s="1"/>
  <c r="S2263" i="1" s="1"/>
  <c r="U2239" i="1"/>
  <c r="P2239" i="1" a="1"/>
  <c r="P2239" i="1" s="1"/>
  <c r="S2239" i="1" s="1"/>
  <c r="U2215" i="1"/>
  <c r="P2215" i="1" a="1"/>
  <c r="P2215" i="1" s="1"/>
  <c r="S2215" i="1" s="1"/>
  <c r="U2191" i="1"/>
  <c r="P2191" i="1" a="1"/>
  <c r="P2191" i="1" s="1"/>
  <c r="S2191" i="1" s="1"/>
  <c r="U2167" i="1"/>
  <c r="P2167" i="1" a="1"/>
  <c r="P2167" i="1" s="1"/>
  <c r="S2167" i="1" s="1"/>
  <c r="U2143" i="1"/>
  <c r="P2143" i="1" a="1"/>
  <c r="P2143" i="1" s="1"/>
  <c r="S2143" i="1" s="1"/>
  <c r="U1871" i="1"/>
  <c r="P1871" i="1" a="1"/>
  <c r="P1871" i="1" s="1"/>
  <c r="S1871" i="1" s="1"/>
  <c r="U1847" i="1"/>
  <c r="P1847" i="1" a="1"/>
  <c r="P1847" i="1" s="1"/>
  <c r="S1847" i="1" s="1"/>
  <c r="U1759" i="1"/>
  <c r="P1759" i="1" a="1"/>
  <c r="P1759" i="1" s="1"/>
  <c r="S1759" i="1" s="1"/>
  <c r="U1735" i="1"/>
  <c r="P1735" i="1" a="1"/>
  <c r="P1735" i="1" s="1"/>
  <c r="S1735" i="1" s="1"/>
  <c r="U1711" i="1"/>
  <c r="P1711" i="1" a="1"/>
  <c r="P1711" i="1" s="1"/>
  <c r="S1711" i="1" s="1"/>
  <c r="U1687" i="1"/>
  <c r="P1687" i="1" a="1"/>
  <c r="P1687" i="1" s="1"/>
  <c r="S1687" i="1" s="1"/>
  <c r="U1663" i="1"/>
  <c r="P1663" i="1" a="1"/>
  <c r="P1663" i="1" s="1"/>
  <c r="S1663" i="1" s="1"/>
  <c r="U1639" i="1"/>
  <c r="P1639" i="1" a="1"/>
  <c r="P1639" i="1" s="1"/>
  <c r="S1639" i="1" s="1"/>
  <c r="U1631" i="1"/>
  <c r="P1631" i="1" a="1"/>
  <c r="P1631" i="1" s="1"/>
  <c r="S1631" i="1" s="1"/>
  <c r="U1607" i="1"/>
  <c r="P1607" i="1" a="1"/>
  <c r="P1607" i="1" s="1"/>
  <c r="S1607" i="1" s="1"/>
  <c r="U1583" i="1"/>
  <c r="P1583" i="1" a="1"/>
  <c r="P1583" i="1" s="1"/>
  <c r="S1583" i="1" s="1"/>
  <c r="U1559" i="1"/>
  <c r="P1559" i="1" a="1"/>
  <c r="P1559" i="1" s="1"/>
  <c r="S1559" i="1" s="1"/>
  <c r="U1535" i="1"/>
  <c r="P1535" i="1" a="1"/>
  <c r="P1535" i="1" s="1"/>
  <c r="S1535" i="1" s="1"/>
  <c r="U1407" i="1"/>
  <c r="P1407" i="1" a="1"/>
  <c r="P1407" i="1" s="1"/>
  <c r="S1407" i="1" s="1"/>
  <c r="U1383" i="1"/>
  <c r="P1383" i="1" a="1"/>
  <c r="P1383" i="1" s="1"/>
  <c r="S1383" i="1" s="1"/>
  <c r="U1359" i="1"/>
  <c r="P1359" i="1" a="1"/>
  <c r="P1359" i="1" s="1"/>
  <c r="S1359" i="1" s="1"/>
  <c r="U1343" i="1"/>
  <c r="P1343" i="1" a="1"/>
  <c r="P1343" i="1" s="1"/>
  <c r="S1343" i="1" s="1"/>
  <c r="U1247" i="1"/>
  <c r="P1247" i="1" a="1"/>
  <c r="P1247" i="1" s="1"/>
  <c r="S1247" i="1" s="1"/>
  <c r="U1223" i="1"/>
  <c r="P1223" i="1" a="1"/>
  <c r="P1223" i="1" s="1"/>
  <c r="S1223" i="1" s="1"/>
  <c r="U1215" i="1"/>
  <c r="P1215" i="1" a="1"/>
  <c r="P1215" i="1" s="1"/>
  <c r="S1215" i="1" s="1"/>
  <c r="U1191" i="1"/>
  <c r="P1191" i="1" a="1"/>
  <c r="P1191" i="1" s="1"/>
  <c r="S1191" i="1" s="1"/>
  <c r="U1167" i="1"/>
  <c r="P1167" i="1" a="1"/>
  <c r="P1167" i="1" s="1"/>
  <c r="S1167" i="1" s="1"/>
  <c r="U1151" i="1"/>
  <c r="P1151" i="1" a="1"/>
  <c r="P1151" i="1" s="1"/>
  <c r="S1151" i="1" s="1"/>
  <c r="U1103" i="1"/>
  <c r="P1103" i="1" a="1"/>
  <c r="P1103" i="1" s="1"/>
  <c r="S1103" i="1" s="1"/>
  <c r="U1079" i="1"/>
  <c r="P1079" i="1" a="1"/>
  <c r="P1079" i="1" s="1"/>
  <c r="S1079" i="1" s="1"/>
  <c r="U1055" i="1"/>
  <c r="P1055" i="1" a="1"/>
  <c r="P1055" i="1" s="1"/>
  <c r="S1055" i="1" s="1"/>
  <c r="U1031" i="1"/>
  <c r="P1031" i="1" a="1"/>
  <c r="P1031" i="1" s="1"/>
  <c r="S1031" i="1" s="1"/>
  <c r="U1015" i="1"/>
  <c r="P1015" i="1" a="1"/>
  <c r="P1015" i="1" s="1"/>
  <c r="S1015" i="1" s="1"/>
  <c r="U975" i="1"/>
  <c r="P975" i="1" a="1"/>
  <c r="P975" i="1" s="1"/>
  <c r="S975" i="1" s="1"/>
  <c r="U927" i="1"/>
  <c r="P927" i="1" a="1"/>
  <c r="P927" i="1" s="1"/>
  <c r="S927" i="1" s="1"/>
  <c r="U903" i="1"/>
  <c r="P903" i="1" a="1"/>
  <c r="P903" i="1" s="1"/>
  <c r="S903" i="1" s="1"/>
  <c r="U879" i="1"/>
  <c r="P879" i="1" a="1"/>
  <c r="P879" i="1" s="1"/>
  <c r="S879" i="1" s="1"/>
  <c r="U855" i="1"/>
  <c r="P855" i="1" a="1"/>
  <c r="P855" i="1" s="1"/>
  <c r="S855" i="1" s="1"/>
  <c r="U815" i="1"/>
  <c r="P815" i="1" a="1"/>
  <c r="P815" i="1" s="1"/>
  <c r="S815" i="1" s="1"/>
  <c r="U799" i="1"/>
  <c r="P799" i="1" a="1"/>
  <c r="P799" i="1" s="1"/>
  <c r="S799" i="1" s="1"/>
  <c r="U775" i="1"/>
  <c r="P775" i="1" a="1"/>
  <c r="P775" i="1" s="1"/>
  <c r="S775" i="1" s="1"/>
  <c r="U751" i="1"/>
  <c r="P751" i="1" a="1"/>
  <c r="P751" i="1" s="1"/>
  <c r="S751" i="1" s="1"/>
  <c r="U735" i="1"/>
  <c r="P735" i="1" a="1"/>
  <c r="P735" i="1" s="1"/>
  <c r="S735" i="1" s="1"/>
  <c r="U671" i="1"/>
  <c r="P671" i="1" a="1"/>
  <c r="P671" i="1" s="1"/>
  <c r="S671" i="1" s="1"/>
  <c r="U647" i="1"/>
  <c r="P647" i="1" a="1"/>
  <c r="P647" i="1" s="1"/>
  <c r="S647" i="1" s="1"/>
  <c r="U543" i="1"/>
  <c r="P543" i="1" a="1"/>
  <c r="P543" i="1" s="1"/>
  <c r="S543" i="1" s="1"/>
  <c r="U519" i="1"/>
  <c r="P519" i="1" a="1"/>
  <c r="P519" i="1" s="1"/>
  <c r="S519" i="1" s="1"/>
  <c r="U375" i="1"/>
  <c r="P375" i="1" a="1"/>
  <c r="P375" i="1" s="1"/>
  <c r="S375" i="1" s="1"/>
  <c r="U2837" i="1"/>
  <c r="P2837" i="1" a="1"/>
  <c r="P2837" i="1" s="1"/>
  <c r="S2837" i="1" s="1"/>
  <c r="U2669" i="1"/>
  <c r="P2669" i="1" a="1"/>
  <c r="P2669" i="1" s="1"/>
  <c r="S2669" i="1" s="1"/>
  <c r="U2597" i="1"/>
  <c r="P2597" i="1" a="1"/>
  <c r="P2597" i="1" s="1"/>
  <c r="S2597" i="1" s="1"/>
  <c r="U2421" i="1"/>
  <c r="P2421" i="1" a="1"/>
  <c r="P2421" i="1" s="1"/>
  <c r="S2421" i="1" s="1"/>
  <c r="U2341" i="1"/>
  <c r="P2341" i="1" a="1"/>
  <c r="P2341" i="1" s="1"/>
  <c r="S2341" i="1" s="1"/>
  <c r="U2237" i="1"/>
  <c r="P2237" i="1" a="1"/>
  <c r="P2237" i="1" s="1"/>
  <c r="S2237" i="1" s="1"/>
  <c r="U2133" i="1"/>
  <c r="P2133" i="1" a="1"/>
  <c r="P2133" i="1" s="1"/>
  <c r="S2133" i="1" s="1"/>
  <c r="U1989" i="1"/>
  <c r="P1989" i="1" a="1"/>
  <c r="P1989" i="1" s="1"/>
  <c r="S1989" i="1" s="1"/>
  <c r="U1869" i="1"/>
  <c r="P1869" i="1" a="1"/>
  <c r="P1869" i="1" s="1"/>
  <c r="S1869" i="1" s="1"/>
  <c r="U1845" i="1"/>
  <c r="P1845" i="1" a="1"/>
  <c r="P1845" i="1" s="1"/>
  <c r="S1845" i="1" s="1"/>
  <c r="U1805" i="1"/>
  <c r="P1805" i="1" a="1"/>
  <c r="P1805" i="1" s="1"/>
  <c r="S1805" i="1" s="1"/>
  <c r="U1773" i="1"/>
  <c r="P1773" i="1" a="1"/>
  <c r="P1773" i="1" s="1"/>
  <c r="S1773" i="1" s="1"/>
  <c r="U1629" i="1"/>
  <c r="P1629" i="1" a="1"/>
  <c r="P1629" i="1" s="1"/>
  <c r="S1629" i="1" s="1"/>
  <c r="U1605" i="1"/>
  <c r="P1605" i="1" a="1"/>
  <c r="P1605" i="1" s="1"/>
  <c r="S1605" i="1" s="1"/>
  <c r="U1581" i="1"/>
  <c r="P1581" i="1" a="1"/>
  <c r="P1581" i="1" s="1"/>
  <c r="S1581" i="1" s="1"/>
  <c r="U1557" i="1"/>
  <c r="P1557" i="1" a="1"/>
  <c r="P1557" i="1" s="1"/>
  <c r="S1557" i="1" s="1"/>
  <c r="U2595" i="1"/>
  <c r="P2595" i="1" a="1"/>
  <c r="P2595" i="1" s="1"/>
  <c r="S2595" i="1" s="1"/>
  <c r="U2707" i="1"/>
  <c r="P2707" i="1" a="1"/>
  <c r="P2707" i="1" s="1"/>
  <c r="S2707" i="1" s="1"/>
  <c r="U2075" i="1"/>
  <c r="P2075" i="1" a="1"/>
  <c r="P2075" i="1" s="1"/>
  <c r="S2075" i="1" s="1"/>
  <c r="U1475" i="1"/>
  <c r="P1475" i="1" a="1"/>
  <c r="P1475" i="1" s="1"/>
  <c r="S1475" i="1" s="1"/>
  <c r="U1307" i="1"/>
  <c r="P1307" i="1" a="1"/>
  <c r="P1307" i="1" s="1"/>
  <c r="S1307" i="1" s="1"/>
  <c r="U1019" i="1"/>
  <c r="P1019" i="1" a="1"/>
  <c r="P1019" i="1" s="1"/>
  <c r="S1019" i="1" s="1"/>
  <c r="U683" i="1"/>
  <c r="P683" i="1" a="1"/>
  <c r="P683" i="1" s="1"/>
  <c r="S683" i="1" s="1"/>
  <c r="U627" i="1"/>
  <c r="P627" i="1" a="1"/>
  <c r="P627" i="1" s="1"/>
  <c r="S627" i="1" s="1"/>
  <c r="U2579" i="1"/>
  <c r="P2579" i="1" a="1"/>
  <c r="P2579" i="1" s="1"/>
  <c r="S2579" i="1" s="1"/>
  <c r="U2411" i="1"/>
  <c r="P2411" i="1" a="1"/>
  <c r="P2411" i="1" s="1"/>
  <c r="S2411" i="1" s="1"/>
  <c r="U2227" i="1"/>
  <c r="P2227" i="1" a="1"/>
  <c r="P2227" i="1" s="1"/>
  <c r="S2227" i="1" s="1"/>
  <c r="U2003" i="1"/>
  <c r="P2003" i="1" a="1"/>
  <c r="P2003" i="1" s="1"/>
  <c r="S2003" i="1" s="1"/>
  <c r="U2649" i="1"/>
  <c r="P2649" i="1" a="1"/>
  <c r="P2649" i="1" s="1"/>
  <c r="S2649" i="1" s="1"/>
  <c r="U2513" i="1"/>
  <c r="P2513" i="1" a="1"/>
  <c r="P2513" i="1" s="1"/>
  <c r="S2513" i="1" s="1"/>
  <c r="U2441" i="1"/>
  <c r="P2441" i="1" a="1"/>
  <c r="P2441" i="1" s="1"/>
  <c r="S2441" i="1" s="1"/>
  <c r="U2305" i="1"/>
  <c r="P2305" i="1" a="1"/>
  <c r="P2305" i="1" s="1"/>
  <c r="S2305" i="1" s="1"/>
  <c r="U2201" i="1"/>
  <c r="P2201" i="1" a="1"/>
  <c r="P2201" i="1" s="1"/>
  <c r="S2201" i="1" s="1"/>
  <c r="U2161" i="1"/>
  <c r="P2161" i="1" a="1"/>
  <c r="P2161" i="1" s="1"/>
  <c r="S2161" i="1" s="1"/>
  <c r="U2081" i="1"/>
  <c r="P2081" i="1" a="1"/>
  <c r="P2081" i="1" s="1"/>
  <c r="S2081" i="1" s="1"/>
  <c r="U2033" i="1"/>
  <c r="P2033" i="1" a="1"/>
  <c r="P2033" i="1" s="1"/>
  <c r="S2033" i="1" s="1"/>
  <c r="U1977" i="1"/>
  <c r="P1977" i="1" a="1"/>
  <c r="P1977" i="1" s="1"/>
  <c r="S1977" i="1" s="1"/>
  <c r="U1961" i="1"/>
  <c r="P1961" i="1" a="1"/>
  <c r="P1961" i="1" s="1"/>
  <c r="S1961" i="1" s="1"/>
  <c r="U1881" i="1"/>
  <c r="P1881" i="1" a="1"/>
  <c r="P1881" i="1" s="1"/>
  <c r="S1881" i="1" s="1"/>
  <c r="U1857" i="1"/>
  <c r="P1857" i="1" a="1"/>
  <c r="P1857" i="1" s="1"/>
  <c r="S1857" i="1" s="1"/>
  <c r="U1833" i="1"/>
  <c r="P1833" i="1" a="1"/>
  <c r="P1833" i="1" s="1"/>
  <c r="S1833" i="1" s="1"/>
  <c r="U1817" i="1"/>
  <c r="P1817" i="1" a="1"/>
  <c r="P1817" i="1" s="1"/>
  <c r="S1817" i="1" s="1"/>
  <c r="U1785" i="1"/>
  <c r="P1785" i="1" a="1"/>
  <c r="P1785" i="1" s="1"/>
  <c r="S1785" i="1" s="1"/>
  <c r="U1617" i="1"/>
  <c r="P1617" i="1" a="1"/>
  <c r="P1617" i="1" s="1"/>
  <c r="S1617" i="1" s="1"/>
  <c r="U1593" i="1"/>
  <c r="P1593" i="1" a="1"/>
  <c r="P1593" i="1" s="1"/>
  <c r="S1593" i="1" s="1"/>
  <c r="U1569" i="1"/>
  <c r="P1569" i="1" a="1"/>
  <c r="P1569" i="1" s="1"/>
  <c r="S1569" i="1" s="1"/>
  <c r="U1545" i="1"/>
  <c r="P1545" i="1" a="1"/>
  <c r="P1545" i="1" s="1"/>
  <c r="S1545" i="1" s="1"/>
  <c r="U1521" i="1"/>
  <c r="P1521" i="1" a="1"/>
  <c r="P1521" i="1" s="1"/>
  <c r="S1521" i="1" s="1"/>
  <c r="U1505" i="1"/>
  <c r="P1505" i="1" a="1"/>
  <c r="P1505" i="1" s="1"/>
  <c r="S1505" i="1" s="1"/>
  <c r="U1481" i="1"/>
  <c r="P1481" i="1" a="1"/>
  <c r="P1481" i="1" s="1"/>
  <c r="S1481" i="1" s="1"/>
  <c r="U1457" i="1"/>
  <c r="P1457" i="1" a="1"/>
  <c r="P1457" i="1" s="1"/>
  <c r="S1457" i="1" s="1"/>
  <c r="U1441" i="1"/>
  <c r="P1441" i="1" a="1"/>
  <c r="P1441" i="1" s="1"/>
  <c r="S1441" i="1" s="1"/>
  <c r="U1329" i="1"/>
  <c r="P1329" i="1" a="1"/>
  <c r="P1329" i="1" s="1"/>
  <c r="S1329" i="1" s="1"/>
  <c r="U1313" i="1"/>
  <c r="P1313" i="1" a="1"/>
  <c r="P1313" i="1" s="1"/>
  <c r="S1313" i="1" s="1"/>
  <c r="U1289" i="1"/>
  <c r="P1289" i="1" a="1"/>
  <c r="P1289" i="1" s="1"/>
  <c r="S1289" i="1" s="1"/>
  <c r="U1273" i="1"/>
  <c r="P1273" i="1" a="1"/>
  <c r="P1273" i="1" s="1"/>
  <c r="S1273" i="1" s="1"/>
  <c r="U1201" i="1"/>
  <c r="P1201" i="1" a="1"/>
  <c r="P1201" i="1" s="1"/>
  <c r="S1201" i="1" s="1"/>
  <c r="U1177" i="1"/>
  <c r="P1177" i="1" a="1"/>
  <c r="P1177" i="1" s="1"/>
  <c r="S1177" i="1" s="1"/>
  <c r="U1137" i="1"/>
  <c r="P1137" i="1" a="1"/>
  <c r="P1137" i="1" s="1"/>
  <c r="S1137" i="1" s="1"/>
  <c r="U1025" i="1"/>
  <c r="P1025" i="1" a="1"/>
  <c r="P1025" i="1" s="1"/>
  <c r="S1025" i="1" s="1"/>
  <c r="U1001" i="1"/>
  <c r="P1001" i="1" a="1"/>
  <c r="P1001" i="1" s="1"/>
  <c r="S1001" i="1" s="1"/>
  <c r="U985" i="1"/>
  <c r="P985" i="1" a="1"/>
  <c r="P985" i="1" s="1"/>
  <c r="S985" i="1" s="1"/>
  <c r="U961" i="1"/>
  <c r="P961" i="1" a="1"/>
  <c r="P961" i="1" s="1"/>
  <c r="S961" i="1" s="1"/>
  <c r="U785" i="1"/>
  <c r="P785" i="1" a="1"/>
  <c r="P785" i="1" s="1"/>
  <c r="S785" i="1" s="1"/>
  <c r="U761" i="1"/>
  <c r="P761" i="1" a="1"/>
  <c r="P761" i="1" s="1"/>
  <c r="S761" i="1" s="1"/>
  <c r="U721" i="1"/>
  <c r="P721" i="1" a="1"/>
  <c r="P721" i="1" s="1"/>
  <c r="S721" i="1" s="1"/>
  <c r="U633" i="1"/>
  <c r="P633" i="1" a="1"/>
  <c r="P633" i="1" s="1"/>
  <c r="S633" i="1" s="1"/>
  <c r="U497" i="1"/>
  <c r="P497" i="1" a="1"/>
  <c r="P497" i="1" s="1"/>
  <c r="S497" i="1" s="1"/>
  <c r="U2872" i="1"/>
  <c r="P2872" i="1" a="1"/>
  <c r="P2872" i="1" s="1"/>
  <c r="S2872" i="1" s="1"/>
  <c r="U2808" i="1"/>
  <c r="P2808" i="1" a="1"/>
  <c r="P2808" i="1" s="1"/>
  <c r="S2808" i="1" s="1"/>
  <c r="U2696" i="1"/>
  <c r="P2696" i="1" a="1"/>
  <c r="P2696" i="1" s="1"/>
  <c r="S2696" i="1" s="1"/>
  <c r="U2552" i="1"/>
  <c r="P2552" i="1" a="1"/>
  <c r="P2552" i="1" s="1"/>
  <c r="S2552" i="1" s="1"/>
  <c r="U2320" i="1"/>
  <c r="P2320" i="1" a="1"/>
  <c r="P2320" i="1" s="1"/>
  <c r="S2320" i="1" s="1"/>
  <c r="U2296" i="1"/>
  <c r="P2296" i="1" a="1"/>
  <c r="P2296" i="1" s="1"/>
  <c r="S2296" i="1" s="1"/>
  <c r="U2144" i="1"/>
  <c r="P2144" i="1" a="1"/>
  <c r="P2144" i="1" s="1"/>
  <c r="S2144" i="1" s="1"/>
  <c r="U2120" i="1"/>
  <c r="P2120" i="1" a="1"/>
  <c r="P2120" i="1" s="1"/>
  <c r="S2120" i="1" s="1"/>
  <c r="U1952" i="1"/>
  <c r="P1952" i="1" a="1"/>
  <c r="P1952" i="1" s="1"/>
  <c r="S1952" i="1" s="1"/>
  <c r="U304" i="1"/>
  <c r="P304" i="1" a="1"/>
  <c r="P304" i="1" s="1"/>
  <c r="S304" i="1" s="1"/>
  <c r="U280" i="1"/>
  <c r="P280" i="1" a="1"/>
  <c r="P280" i="1" s="1"/>
  <c r="S280" i="1" s="1"/>
  <c r="U256" i="1"/>
  <c r="P256" i="1" a="1"/>
  <c r="P256" i="1" s="1"/>
  <c r="S256" i="1" s="1"/>
  <c r="U216" i="1"/>
  <c r="P216" i="1" a="1"/>
  <c r="P216" i="1" s="1"/>
  <c r="S216" i="1" s="1"/>
  <c r="U176" i="1"/>
  <c r="P176" i="1" a="1"/>
  <c r="P176" i="1" s="1"/>
  <c r="S176" i="1" s="1"/>
  <c r="U24" i="1"/>
  <c r="P24" i="1" a="1"/>
  <c r="P24" i="1" s="1"/>
  <c r="S24" i="1" s="1"/>
  <c r="U2871" i="1"/>
  <c r="P2871" i="1" a="1"/>
  <c r="P2871" i="1" s="1"/>
  <c r="S2871" i="1" s="1"/>
  <c r="U2775" i="1"/>
  <c r="P2775" i="1" a="1"/>
  <c r="P2775" i="1" s="1"/>
  <c r="S2775" i="1" s="1"/>
  <c r="U2735" i="1"/>
  <c r="P2735" i="1" a="1"/>
  <c r="P2735" i="1" s="1"/>
  <c r="S2735" i="1" s="1"/>
  <c r="U2711" i="1"/>
  <c r="P2711" i="1" a="1"/>
  <c r="P2711" i="1" s="1"/>
  <c r="S2711" i="1" s="1"/>
  <c r="U2687" i="1"/>
  <c r="P2687" i="1" a="1"/>
  <c r="P2687" i="1" s="1"/>
  <c r="S2687" i="1" s="1"/>
  <c r="U2663" i="1"/>
  <c r="P2663" i="1" a="1"/>
  <c r="P2663" i="1" s="1"/>
  <c r="S2663" i="1" s="1"/>
  <c r="U2391" i="1"/>
  <c r="P2391" i="1" a="1"/>
  <c r="P2391" i="1" s="1"/>
  <c r="S2391" i="1" s="1"/>
  <c r="U2359" i="1"/>
  <c r="P2359" i="1" a="1"/>
  <c r="P2359" i="1" s="1"/>
  <c r="S2359" i="1" s="1"/>
  <c r="U2335" i="1"/>
  <c r="P2335" i="1" a="1"/>
  <c r="P2335" i="1" s="1"/>
  <c r="S2335" i="1" s="1"/>
  <c r="U2311" i="1"/>
  <c r="P2311" i="1" a="1"/>
  <c r="P2311" i="1" s="1"/>
  <c r="S2311" i="1" s="1"/>
  <c r="U2007" i="1"/>
  <c r="P2007" i="1" a="1"/>
  <c r="P2007" i="1" s="1"/>
  <c r="S2007" i="1" s="1"/>
  <c r="U1983" i="1"/>
  <c r="P1983" i="1" a="1"/>
  <c r="P1983" i="1" s="1"/>
  <c r="S1983" i="1" s="1"/>
  <c r="U1959" i="1"/>
  <c r="P1959" i="1" a="1"/>
  <c r="P1959" i="1" s="1"/>
  <c r="S1959" i="1" s="1"/>
  <c r="U1935" i="1"/>
  <c r="P1935" i="1" a="1"/>
  <c r="P1935" i="1" s="1"/>
  <c r="S1935" i="1" s="1"/>
  <c r="U1919" i="1"/>
  <c r="P1919" i="1" a="1"/>
  <c r="P1919" i="1" s="1"/>
  <c r="S1919" i="1" s="1"/>
  <c r="U1895" i="1"/>
  <c r="P1895" i="1" a="1"/>
  <c r="P1895" i="1" s="1"/>
  <c r="S1895" i="1" s="1"/>
  <c r="U2869" i="1"/>
  <c r="P2869" i="1" a="1"/>
  <c r="P2869" i="1" s="1"/>
  <c r="S2869" i="1" s="1"/>
  <c r="U2757" i="1"/>
  <c r="P2757" i="1" a="1"/>
  <c r="P2757" i="1" s="1"/>
  <c r="S2757" i="1" s="1"/>
  <c r="U2613" i="1"/>
  <c r="P2613" i="1" a="1"/>
  <c r="P2613" i="1" s="1"/>
  <c r="S2613" i="1" s="1"/>
  <c r="U2557" i="1"/>
  <c r="P2557" i="1" a="1"/>
  <c r="P2557" i="1" s="1"/>
  <c r="S2557" i="1" s="1"/>
  <c r="U2165" i="1"/>
  <c r="P2165" i="1" a="1"/>
  <c r="P2165" i="1" s="1"/>
  <c r="S2165" i="1" s="1"/>
  <c r="U2061" i="1"/>
  <c r="P2061" i="1" a="1"/>
  <c r="P2061" i="1" s="1"/>
  <c r="S2061" i="1" s="1"/>
  <c r="U533" i="1"/>
  <c r="P533" i="1" a="1"/>
  <c r="P533" i="1" s="1"/>
  <c r="S533" i="1" s="1"/>
  <c r="U365" i="1"/>
  <c r="P365" i="1" a="1"/>
  <c r="P365" i="1" s="1"/>
  <c r="S365" i="1" s="1"/>
  <c r="U245" i="1"/>
  <c r="P245" i="1" a="1"/>
  <c r="P245" i="1" s="1"/>
  <c r="S245" i="1" s="1"/>
  <c r="U205" i="1"/>
  <c r="P205" i="1" a="1"/>
  <c r="P205" i="1" s="1"/>
  <c r="S205" i="1" s="1"/>
  <c r="U189" i="1"/>
  <c r="P189" i="1" a="1"/>
  <c r="P189" i="1" s="1"/>
  <c r="S189" i="1" s="1"/>
  <c r="U165" i="1"/>
  <c r="P165" i="1" a="1"/>
  <c r="P165" i="1" s="1"/>
  <c r="S165" i="1" s="1"/>
  <c r="U157" i="1"/>
  <c r="P157" i="1" a="1"/>
  <c r="P157" i="1" s="1"/>
  <c r="S157" i="1" s="1"/>
  <c r="U133" i="1"/>
  <c r="P133" i="1" a="1"/>
  <c r="P133" i="1" s="1"/>
  <c r="S133" i="1" s="1"/>
  <c r="U125" i="1"/>
  <c r="P125" i="1" a="1"/>
  <c r="P125" i="1" s="1"/>
  <c r="S125" i="1" s="1"/>
  <c r="U101" i="1"/>
  <c r="P101" i="1" a="1"/>
  <c r="P101" i="1" s="1"/>
  <c r="S101" i="1" s="1"/>
  <c r="U13" i="1"/>
  <c r="P13" i="1" a="1"/>
  <c r="P13" i="1" s="1"/>
  <c r="S13" i="1" s="1"/>
  <c r="U2508" i="1"/>
  <c r="P2508" i="1" a="1"/>
  <c r="P2508" i="1" s="1"/>
  <c r="S2508" i="1" s="1"/>
  <c r="U2484" i="1"/>
  <c r="P2484" i="1" a="1"/>
  <c r="P2484" i="1" s="1"/>
  <c r="S2484" i="1" s="1"/>
  <c r="U2460" i="1"/>
  <c r="P2460" i="1" a="1"/>
  <c r="P2460" i="1" s="1"/>
  <c r="S2460" i="1" s="1"/>
  <c r="U2436" i="1"/>
  <c r="P2436" i="1" a="1"/>
  <c r="P2436" i="1" s="1"/>
  <c r="S2436" i="1" s="1"/>
  <c r="U2412" i="1"/>
  <c r="P2412" i="1" a="1"/>
  <c r="P2412" i="1" s="1"/>
  <c r="S2412" i="1" s="1"/>
  <c r="U2124" i="1"/>
  <c r="P2124" i="1" a="1"/>
  <c r="P2124" i="1" s="1"/>
  <c r="S2124" i="1" s="1"/>
  <c r="U2100" i="1"/>
  <c r="P2100" i="1" a="1"/>
  <c r="P2100" i="1" s="1"/>
  <c r="S2100" i="1" s="1"/>
  <c r="U2076" i="1"/>
  <c r="P2076" i="1" a="1"/>
  <c r="P2076" i="1" s="1"/>
  <c r="S2076" i="1" s="1"/>
  <c r="U2052" i="1"/>
  <c r="P2052" i="1" a="1"/>
  <c r="P2052" i="1" s="1"/>
  <c r="S2052" i="1" s="1"/>
  <c r="U2036" i="1"/>
  <c r="P2036" i="1" a="1"/>
  <c r="P2036" i="1" s="1"/>
  <c r="S2036" i="1" s="1"/>
  <c r="U2012" i="1"/>
  <c r="P2012" i="1" a="1"/>
  <c r="P2012" i="1" s="1"/>
  <c r="S2012" i="1" s="1"/>
  <c r="U956" i="1"/>
  <c r="P956" i="1" a="1"/>
  <c r="P956" i="1" s="1"/>
  <c r="S956" i="1" s="1"/>
  <c r="U684" i="1"/>
  <c r="P684" i="1" a="1"/>
  <c r="P684" i="1" s="1"/>
  <c r="S684" i="1" s="1"/>
  <c r="U596" i="1"/>
  <c r="P596" i="1" a="1"/>
  <c r="P596" i="1" s="1"/>
  <c r="S596" i="1" s="1"/>
  <c r="U572" i="1"/>
  <c r="P572" i="1" a="1"/>
  <c r="P572" i="1" s="1"/>
  <c r="S572" i="1" s="1"/>
  <c r="U460" i="1"/>
  <c r="P460" i="1" a="1"/>
  <c r="P460" i="1" s="1"/>
  <c r="S460" i="1" s="1"/>
  <c r="U436" i="1"/>
  <c r="P436" i="1" a="1"/>
  <c r="P436" i="1" s="1"/>
  <c r="S436" i="1" s="1"/>
  <c r="U412" i="1"/>
  <c r="P412" i="1" a="1"/>
  <c r="P412" i="1" s="1"/>
  <c r="S412" i="1" s="1"/>
  <c r="U388" i="1"/>
  <c r="P388" i="1" a="1"/>
  <c r="P388" i="1" s="1"/>
  <c r="S388" i="1" s="1"/>
  <c r="U308" i="1"/>
  <c r="P308" i="1" a="1"/>
  <c r="P308" i="1" s="1"/>
  <c r="S308" i="1" s="1"/>
  <c r="U284" i="1"/>
  <c r="P284" i="1" a="1"/>
  <c r="P284" i="1" s="1"/>
  <c r="S284" i="1" s="1"/>
  <c r="U260" i="1"/>
  <c r="P260" i="1" a="1"/>
  <c r="P260" i="1" s="1"/>
  <c r="S260" i="1" s="1"/>
  <c r="U220" i="1"/>
  <c r="P220" i="1" a="1"/>
  <c r="P220" i="1" s="1"/>
  <c r="S220" i="1" s="1"/>
  <c r="U196" i="1"/>
  <c r="P196" i="1" a="1"/>
  <c r="P196" i="1" s="1"/>
  <c r="S196" i="1" s="1"/>
  <c r="U180" i="1"/>
  <c r="P180" i="1" a="1"/>
  <c r="P180" i="1" s="1"/>
  <c r="S180" i="1" s="1"/>
  <c r="U28" i="1"/>
  <c r="P28" i="1" a="1"/>
  <c r="P28" i="1" s="1"/>
  <c r="S28" i="1" s="1"/>
  <c r="U4" i="1"/>
  <c r="P4" i="1" a="1"/>
  <c r="P4" i="1" s="1"/>
  <c r="S4" i="1" s="1"/>
  <c r="U2772" i="1"/>
  <c r="P2772" i="1" a="1"/>
  <c r="P2772" i="1" s="1"/>
  <c r="S2772" i="1" s="1"/>
  <c r="U2732" i="1"/>
  <c r="P2732" i="1" a="1"/>
  <c r="P2732" i="1" s="1"/>
  <c r="S2732" i="1" s="1"/>
  <c r="U2708" i="1"/>
  <c r="P2708" i="1" a="1"/>
  <c r="P2708" i="1" s="1"/>
  <c r="S2708" i="1" s="1"/>
  <c r="U2684" i="1"/>
  <c r="P2684" i="1" a="1"/>
  <c r="P2684" i="1" s="1"/>
  <c r="S2684" i="1" s="1"/>
  <c r="U2660" i="1"/>
  <c r="P2660" i="1" a="1"/>
  <c r="P2660" i="1" s="1"/>
  <c r="S2660" i="1" s="1"/>
  <c r="U2636" i="1"/>
  <c r="P2636" i="1" a="1"/>
  <c r="P2636" i="1" s="1"/>
  <c r="S2636" i="1" s="1"/>
  <c r="U2612" i="1"/>
  <c r="P2612" i="1" a="1"/>
  <c r="P2612" i="1" s="1"/>
  <c r="S2612" i="1" s="1"/>
  <c r="U2588" i="1"/>
  <c r="P2588" i="1" a="1"/>
  <c r="P2588" i="1" s="1"/>
  <c r="S2588" i="1" s="1"/>
  <c r="U2564" i="1"/>
  <c r="P2564" i="1" a="1"/>
  <c r="P2564" i="1" s="1"/>
  <c r="S2564" i="1" s="1"/>
  <c r="U2548" i="1"/>
  <c r="P2548" i="1" a="1"/>
  <c r="P2548" i="1" s="1"/>
  <c r="S2548" i="1" s="1"/>
  <c r="U2388" i="1"/>
  <c r="P2388" i="1" a="1"/>
  <c r="P2388" i="1" s="1"/>
  <c r="S2388" i="1" s="1"/>
  <c r="U2356" i="1"/>
  <c r="P2356" i="1" a="1"/>
  <c r="P2356" i="1" s="1"/>
  <c r="S2356" i="1" s="1"/>
  <c r="U2332" i="1"/>
  <c r="P2332" i="1" a="1"/>
  <c r="P2332" i="1" s="1"/>
  <c r="S2332" i="1" s="1"/>
  <c r="U2308" i="1"/>
  <c r="P2308" i="1" a="1"/>
  <c r="P2308" i="1" s="1"/>
  <c r="S2308" i="1" s="1"/>
  <c r="U2004" i="1"/>
  <c r="P2004" i="1" a="1"/>
  <c r="P2004" i="1" s="1"/>
  <c r="S2004" i="1" s="1"/>
  <c r="U1980" i="1"/>
  <c r="P1980" i="1" a="1"/>
  <c r="P1980" i="1" s="1"/>
  <c r="S1980" i="1" s="1"/>
  <c r="U1956" i="1"/>
  <c r="P1956" i="1" a="1"/>
  <c r="P1956" i="1" s="1"/>
  <c r="S1956" i="1" s="1"/>
  <c r="U1932" i="1"/>
  <c r="P1932" i="1" a="1"/>
  <c r="P1932" i="1" s="1"/>
  <c r="S1932" i="1" s="1"/>
  <c r="U1916" i="1"/>
  <c r="P1916" i="1" a="1"/>
  <c r="P1916" i="1" s="1"/>
  <c r="S1916" i="1" s="1"/>
  <c r="U1892" i="1"/>
  <c r="P1892" i="1" a="1"/>
  <c r="P1892" i="1" s="1"/>
  <c r="S1892" i="1" s="1"/>
  <c r="U1404" i="1"/>
  <c r="P1404" i="1" a="1"/>
  <c r="P1404" i="1" s="1"/>
  <c r="S1404" i="1" s="1"/>
  <c r="U1380" i="1"/>
  <c r="P1380" i="1" a="1"/>
  <c r="P1380" i="1" s="1"/>
  <c r="S1380" i="1" s="1"/>
  <c r="U1244" i="1"/>
  <c r="P1244" i="1" a="1"/>
  <c r="P1244" i="1" s="1"/>
  <c r="S1244" i="1" s="1"/>
  <c r="U1220" i="1"/>
  <c r="P1220" i="1" a="1"/>
  <c r="P1220" i="1" s="1"/>
  <c r="S1220" i="1" s="1"/>
  <c r="U1100" i="1"/>
  <c r="P1100" i="1" a="1"/>
  <c r="P1100" i="1" s="1"/>
  <c r="S1100" i="1" s="1"/>
  <c r="U1076" i="1"/>
  <c r="P1076" i="1" a="1"/>
  <c r="P1076" i="1" s="1"/>
  <c r="S1076" i="1" s="1"/>
  <c r="U1052" i="1"/>
  <c r="P1052" i="1" a="1"/>
  <c r="P1052" i="1" s="1"/>
  <c r="S1052" i="1" s="1"/>
  <c r="U1028" i="1"/>
  <c r="P1028" i="1" a="1"/>
  <c r="P1028" i="1" s="1"/>
  <c r="S1028" i="1" s="1"/>
  <c r="U924" i="1"/>
  <c r="P924" i="1" a="1"/>
  <c r="P924" i="1" s="1"/>
  <c r="S924" i="1" s="1"/>
  <c r="U900" i="1"/>
  <c r="P900" i="1" a="1"/>
  <c r="P900" i="1" s="1"/>
  <c r="S900" i="1" s="1"/>
  <c r="U876" i="1"/>
  <c r="P876" i="1" a="1"/>
  <c r="P876" i="1" s="1"/>
  <c r="S876" i="1" s="1"/>
  <c r="U852" i="1"/>
  <c r="P852" i="1" a="1"/>
  <c r="P852" i="1" s="1"/>
  <c r="S852" i="1" s="1"/>
  <c r="U812" i="1"/>
  <c r="P812" i="1" a="1"/>
  <c r="P812" i="1" s="1"/>
  <c r="S812" i="1" s="1"/>
  <c r="U668" i="1"/>
  <c r="P668" i="1" a="1"/>
  <c r="P668" i="1" s="1"/>
  <c r="S668" i="1" s="1"/>
  <c r="U644" i="1"/>
  <c r="P644" i="1" a="1"/>
  <c r="P644" i="1" s="1"/>
  <c r="S644" i="1" s="1"/>
  <c r="U540" i="1"/>
  <c r="P540" i="1" a="1"/>
  <c r="P540" i="1" s="1"/>
  <c r="S540" i="1" s="1"/>
  <c r="U516" i="1"/>
  <c r="P516" i="1" a="1"/>
  <c r="P516" i="1" s="1"/>
  <c r="S516" i="1" s="1"/>
  <c r="U372" i="1"/>
  <c r="P372" i="1" a="1"/>
  <c r="P372" i="1" s="1"/>
  <c r="S372" i="1" s="1"/>
  <c r="U252" i="1"/>
  <c r="P252" i="1" a="1"/>
  <c r="P252" i="1" s="1"/>
  <c r="S252" i="1" s="1"/>
  <c r="U228" i="1"/>
  <c r="P228" i="1" a="1"/>
  <c r="P228" i="1" s="1"/>
  <c r="S228" i="1" s="1"/>
  <c r="U2741" i="1"/>
  <c r="P2741" i="1" a="1"/>
  <c r="P2741" i="1" s="1"/>
  <c r="S2741" i="1" s="1"/>
  <c r="U2565" i="1"/>
  <c r="P2565" i="1" a="1"/>
  <c r="P2565" i="1" s="1"/>
  <c r="S2565" i="1" s="1"/>
  <c r="U2493" i="1"/>
  <c r="P2493" i="1" a="1"/>
  <c r="P2493" i="1" s="1"/>
  <c r="S2493" i="1" s="1"/>
  <c r="U2045" i="1"/>
  <c r="P2045" i="1" a="1"/>
  <c r="P2045" i="1" s="1"/>
  <c r="S2045" i="1" s="1"/>
  <c r="U1901" i="1"/>
  <c r="P1901" i="1" a="1"/>
  <c r="P1901" i="1" s="1"/>
  <c r="S1901" i="1" s="1"/>
  <c r="U1509" i="1"/>
  <c r="P1509" i="1" a="1"/>
  <c r="P1509" i="1" s="1"/>
  <c r="S1509" i="1" s="1"/>
  <c r="U1493" i="1"/>
  <c r="P1493" i="1" a="1"/>
  <c r="P1493" i="1" s="1"/>
  <c r="S1493" i="1" s="1"/>
  <c r="U1469" i="1"/>
  <c r="P1469" i="1" a="1"/>
  <c r="P1469" i="1" s="1"/>
  <c r="S1469" i="1" s="1"/>
  <c r="U1445" i="1"/>
  <c r="P1445" i="1" a="1"/>
  <c r="P1445" i="1" s="1"/>
  <c r="S1445" i="1" s="1"/>
  <c r="U1429" i="1"/>
  <c r="P1429" i="1" a="1"/>
  <c r="P1429" i="1" s="1"/>
  <c r="S1429" i="1" s="1"/>
  <c r="U1317" i="1"/>
  <c r="P1317" i="1" a="1"/>
  <c r="P1317" i="1" s="1"/>
  <c r="S1317" i="1" s="1"/>
  <c r="U1301" i="1"/>
  <c r="P1301" i="1" a="1"/>
  <c r="P1301" i="1" s="1"/>
  <c r="S1301" i="1" s="1"/>
  <c r="U1261" i="1"/>
  <c r="P1261" i="1" a="1"/>
  <c r="P1261" i="1" s="1"/>
  <c r="S1261" i="1" s="1"/>
  <c r="U1125" i="1"/>
  <c r="P1125" i="1" a="1"/>
  <c r="P1125" i="1" s="1"/>
  <c r="S1125" i="1" s="1"/>
  <c r="U1013" i="1"/>
  <c r="P1013" i="1" a="1"/>
  <c r="P1013" i="1" s="1"/>
  <c r="S1013" i="1" s="1"/>
  <c r="U973" i="1"/>
  <c r="P973" i="1" a="1"/>
  <c r="P973" i="1" s="1"/>
  <c r="S973" i="1" s="1"/>
  <c r="U949" i="1"/>
  <c r="P949" i="1" a="1"/>
  <c r="P949" i="1" s="1"/>
  <c r="S949" i="1" s="1"/>
  <c r="U797" i="1"/>
  <c r="P797" i="1" a="1"/>
  <c r="P797" i="1" s="1"/>
  <c r="S797" i="1" s="1"/>
  <c r="U773" i="1"/>
  <c r="P773" i="1" a="1"/>
  <c r="P773" i="1" s="1"/>
  <c r="S773" i="1" s="1"/>
  <c r="U749" i="1"/>
  <c r="P749" i="1" a="1"/>
  <c r="P749" i="1" s="1"/>
  <c r="S749" i="1" s="1"/>
  <c r="U733" i="1"/>
  <c r="P733" i="1" a="1"/>
  <c r="P733" i="1" s="1"/>
  <c r="S733" i="1" s="1"/>
  <c r="U709" i="1"/>
  <c r="P709" i="1" a="1"/>
  <c r="P709" i="1" s="1"/>
  <c r="S709" i="1" s="1"/>
  <c r="U701" i="1"/>
  <c r="P701" i="1" a="1"/>
  <c r="P701" i="1" s="1"/>
  <c r="S701" i="1" s="1"/>
  <c r="U677" i="1"/>
  <c r="P677" i="1" a="1"/>
  <c r="P677" i="1" s="1"/>
  <c r="S677" i="1" s="1"/>
  <c r="U621" i="1"/>
  <c r="P621" i="1" a="1"/>
  <c r="P621" i="1" s="1"/>
  <c r="S621" i="1" s="1"/>
  <c r="U589" i="1"/>
  <c r="P589" i="1" a="1"/>
  <c r="P589" i="1" s="1"/>
  <c r="S589" i="1" s="1"/>
  <c r="U565" i="1"/>
  <c r="P565" i="1" a="1"/>
  <c r="P565" i="1" s="1"/>
  <c r="S565" i="1" s="1"/>
  <c r="U509" i="1"/>
  <c r="P509" i="1" a="1"/>
  <c r="P509" i="1" s="1"/>
  <c r="S509" i="1" s="1"/>
  <c r="U485" i="1"/>
  <c r="P485" i="1" a="1"/>
  <c r="P485" i="1" s="1"/>
  <c r="S485" i="1" s="1"/>
  <c r="U477" i="1"/>
  <c r="P477" i="1" a="1"/>
  <c r="P477" i="1" s="1"/>
  <c r="S477" i="1" s="1"/>
  <c r="U453" i="1"/>
  <c r="P453" i="1" a="1"/>
  <c r="P453" i="1" s="1"/>
  <c r="S453" i="1" s="1"/>
  <c r="U429" i="1"/>
  <c r="P429" i="1" a="1"/>
  <c r="P429" i="1" s="1"/>
  <c r="S429" i="1" s="1"/>
  <c r="U405" i="1"/>
  <c r="P405" i="1" a="1"/>
  <c r="P405" i="1" s="1"/>
  <c r="S405" i="1" s="1"/>
  <c r="U349" i="1"/>
  <c r="P349" i="1" a="1"/>
  <c r="P349" i="1" s="1"/>
  <c r="S349" i="1" s="1"/>
  <c r="U325" i="1"/>
  <c r="P325" i="1" a="1"/>
  <c r="P325" i="1" s="1"/>
  <c r="S325" i="1" s="1"/>
  <c r="U301" i="1"/>
  <c r="P301" i="1" a="1"/>
  <c r="P301" i="1" s="1"/>
  <c r="S301" i="1" s="1"/>
  <c r="U277" i="1"/>
  <c r="P277" i="1" a="1"/>
  <c r="P277" i="1" s="1"/>
  <c r="S277" i="1" s="1"/>
  <c r="U93" i="1"/>
  <c r="P93" i="1" a="1"/>
  <c r="P93" i="1" s="1"/>
  <c r="S93" i="1" s="1"/>
  <c r="U69" i="1"/>
  <c r="P69" i="1" a="1"/>
  <c r="P69" i="1" s="1"/>
  <c r="S69" i="1" s="1"/>
  <c r="U45" i="1"/>
  <c r="P45" i="1" a="1"/>
  <c r="P45" i="1" s="1"/>
  <c r="S45" i="1" s="1"/>
  <c r="U1756" i="1"/>
  <c r="P1756" i="1" a="1"/>
  <c r="P1756" i="1" s="1"/>
  <c r="S1756" i="1" s="1"/>
  <c r="U1732" i="1"/>
  <c r="P1732" i="1" a="1"/>
  <c r="P1732" i="1" s="1"/>
  <c r="S1732" i="1" s="1"/>
  <c r="U1708" i="1"/>
  <c r="P1708" i="1" a="1"/>
  <c r="P1708" i="1" s="1"/>
  <c r="S1708" i="1" s="1"/>
  <c r="U1684" i="1"/>
  <c r="P1684" i="1" a="1"/>
  <c r="P1684" i="1" s="1"/>
  <c r="S1684" i="1" s="1"/>
  <c r="U1660" i="1"/>
  <c r="P1660" i="1" a="1"/>
  <c r="P1660" i="1" s="1"/>
  <c r="S1660" i="1" s="1"/>
  <c r="U1636" i="1"/>
  <c r="P1636" i="1" a="1"/>
  <c r="P1636" i="1" s="1"/>
  <c r="S1636" i="1" s="1"/>
  <c r="U1533" i="1"/>
  <c r="P1533" i="1" a="1"/>
  <c r="P1533" i="1" s="1"/>
  <c r="S1533" i="1" s="1"/>
  <c r="U1357" i="1"/>
  <c r="P1357" i="1" a="1"/>
  <c r="P1357" i="1" s="1"/>
  <c r="S1357" i="1" s="1"/>
  <c r="U1341" i="1"/>
  <c r="P1341" i="1" a="1"/>
  <c r="P1341" i="1" s="1"/>
  <c r="S1341" i="1" s="1"/>
  <c r="U1213" i="1"/>
  <c r="P1213" i="1" a="1"/>
  <c r="P1213" i="1" s="1"/>
  <c r="S1213" i="1" s="1"/>
  <c r="U1189" i="1"/>
  <c r="P1189" i="1" a="1"/>
  <c r="P1189" i="1" s="1"/>
  <c r="S1189" i="1" s="1"/>
  <c r="U1165" i="1"/>
  <c r="P1165" i="1" a="1"/>
  <c r="P1165" i="1" s="1"/>
  <c r="S1165" i="1" s="1"/>
  <c r="U1149" i="1"/>
  <c r="P1149" i="1" a="1"/>
  <c r="P1149" i="1" s="1"/>
  <c r="S1149" i="1" s="1"/>
  <c r="U2276" i="1"/>
  <c r="P2276" i="1" a="1"/>
  <c r="P2276" i="1" s="1"/>
  <c r="S2276" i="1" s="1"/>
  <c r="U2252" i="1"/>
  <c r="P2252" i="1" a="1"/>
  <c r="P2252" i="1" s="1"/>
  <c r="S2252" i="1" s="1"/>
  <c r="U2228" i="1"/>
  <c r="P2228" i="1" a="1"/>
  <c r="P2228" i="1" s="1"/>
  <c r="S2228" i="1" s="1"/>
  <c r="U2204" i="1"/>
  <c r="P2204" i="1" a="1"/>
  <c r="P2204" i="1" s="1"/>
  <c r="S2204" i="1" s="1"/>
  <c r="U2180" i="1"/>
  <c r="P2180" i="1" a="1"/>
  <c r="P2180" i="1" s="1"/>
  <c r="S2180" i="1" s="1"/>
  <c r="U2156" i="1"/>
  <c r="P2156" i="1" a="1"/>
  <c r="P2156" i="1" s="1"/>
  <c r="S2156" i="1" s="1"/>
  <c r="U500" i="1"/>
  <c r="P500" i="1" a="1"/>
  <c r="P500" i="1" s="1"/>
  <c r="S500" i="1" s="1"/>
  <c r="U340" i="1"/>
  <c r="P340" i="1" a="1"/>
  <c r="P340" i="1" s="1"/>
  <c r="S340" i="1" s="1"/>
  <c r="U84" i="1"/>
  <c r="P84" i="1" a="1"/>
  <c r="P84" i="1" s="1"/>
  <c r="S84" i="1" s="1"/>
  <c r="U60" i="1"/>
  <c r="P60" i="1" a="1"/>
  <c r="P60" i="1" s="1"/>
  <c r="S60" i="1" s="1"/>
  <c r="U36" i="1"/>
  <c r="P36" i="1" a="1"/>
  <c r="P36" i="1" s="1"/>
  <c r="S36" i="1" s="1"/>
  <c r="U2860" i="1"/>
  <c r="P2860" i="1" a="1"/>
  <c r="P2860" i="1" s="1"/>
  <c r="S2860" i="1" s="1"/>
  <c r="U2652" i="1"/>
  <c r="P2652" i="1" a="1"/>
  <c r="P2652" i="1" s="1"/>
  <c r="S2652" i="1" s="1"/>
  <c r="U2628" i="1"/>
  <c r="P2628" i="1" a="1"/>
  <c r="P2628" i="1" s="1"/>
  <c r="S2628" i="1" s="1"/>
  <c r="U2604" i="1"/>
  <c r="P2604" i="1" a="1"/>
  <c r="P2604" i="1" s="1"/>
  <c r="S2604" i="1" s="1"/>
  <c r="U2580" i="1"/>
  <c r="P2580" i="1" a="1"/>
  <c r="P2580" i="1" s="1"/>
  <c r="S2580" i="1" s="1"/>
  <c r="U2540" i="1"/>
  <c r="P2540" i="1" a="1"/>
  <c r="P2540" i="1" s="1"/>
  <c r="S2540" i="1" s="1"/>
  <c r="U1884" i="1"/>
  <c r="P1884" i="1" a="1"/>
  <c r="P1884" i="1" s="1"/>
  <c r="S1884" i="1" s="1"/>
  <c r="U1860" i="1"/>
  <c r="P1860" i="1" a="1"/>
  <c r="P1860" i="1" s="1"/>
  <c r="S1860" i="1" s="1"/>
  <c r="U1836" i="1"/>
  <c r="P1836" i="1" a="1"/>
  <c r="P1836" i="1" s="1"/>
  <c r="S1836" i="1" s="1"/>
  <c r="U1620" i="1"/>
  <c r="P1620" i="1" a="1"/>
  <c r="P1620" i="1" s="1"/>
  <c r="S1620" i="1" s="1"/>
  <c r="U1596" i="1"/>
  <c r="P1596" i="1" a="1"/>
  <c r="P1596" i="1" s="1"/>
  <c r="S1596" i="1" s="1"/>
  <c r="U1572" i="1"/>
  <c r="P1572" i="1" a="1"/>
  <c r="P1572" i="1" s="1"/>
  <c r="S1572" i="1" s="1"/>
  <c r="U1548" i="1"/>
  <c r="P1548" i="1" a="1"/>
  <c r="P1548" i="1" s="1"/>
  <c r="S1548" i="1" s="1"/>
  <c r="U1348" i="1"/>
  <c r="P1348" i="1" a="1"/>
  <c r="P1348" i="1" s="1"/>
  <c r="S1348" i="1" s="1"/>
  <c r="U1332" i="1"/>
  <c r="P1332" i="1" a="1"/>
  <c r="P1332" i="1" s="1"/>
  <c r="S1332" i="1" s="1"/>
  <c r="U1204" i="1"/>
  <c r="P1204" i="1" a="1"/>
  <c r="P1204" i="1" s="1"/>
  <c r="S1204" i="1" s="1"/>
  <c r="U1180" i="1"/>
  <c r="P1180" i="1" a="1"/>
  <c r="P1180" i="1" s="1"/>
  <c r="S1180" i="1" s="1"/>
  <c r="U1156" i="1"/>
  <c r="P1156" i="1" a="1"/>
  <c r="P1156" i="1" s="1"/>
  <c r="S1156" i="1" s="1"/>
  <c r="U1140" i="1"/>
  <c r="P1140" i="1" a="1"/>
  <c r="P1140" i="1" s="1"/>
  <c r="S1140" i="1" s="1"/>
  <c r="U1004" i="1"/>
  <c r="P1004" i="1" a="1"/>
  <c r="P1004" i="1" s="1"/>
  <c r="S1004" i="1" s="1"/>
  <c r="U988" i="1"/>
  <c r="P988" i="1" a="1"/>
  <c r="P988" i="1" s="1"/>
  <c r="S988" i="1" s="1"/>
  <c r="U964" i="1"/>
  <c r="P964" i="1" a="1"/>
  <c r="P964" i="1" s="1"/>
  <c r="S964" i="1" s="1"/>
  <c r="U804" i="1"/>
  <c r="P804" i="1" a="1"/>
  <c r="P804" i="1" s="1"/>
  <c r="S804" i="1" s="1"/>
  <c r="U788" i="1"/>
  <c r="P788" i="1" a="1"/>
  <c r="P788" i="1" s="1"/>
  <c r="S788" i="1" s="1"/>
  <c r="U764" i="1"/>
  <c r="P764" i="1" a="1"/>
  <c r="P764" i="1" s="1"/>
  <c r="S764" i="1" s="1"/>
  <c r="U740" i="1"/>
  <c r="P740" i="1" a="1"/>
  <c r="P740" i="1" s="1"/>
  <c r="S740" i="1" s="1"/>
  <c r="U636" i="1"/>
  <c r="P636" i="1" a="1"/>
  <c r="P636" i="1" s="1"/>
  <c r="S636" i="1" s="1"/>
  <c r="U612" i="1"/>
  <c r="P612" i="1" a="1"/>
  <c r="P612" i="1" s="1"/>
  <c r="S612" i="1" s="1"/>
  <c r="O1825" i="1"/>
  <c r="T1825" i="1" s="1" a="1"/>
  <c r="T1825" i="1" s="1"/>
  <c r="AA1825" i="1" s="1"/>
  <c r="O1537" i="1"/>
  <c r="T1537" i="1" s="1" a="1"/>
  <c r="T1537" i="1" s="1"/>
  <c r="AA1537" i="1" s="1"/>
  <c r="O1153" i="1"/>
  <c r="T1153" i="1" s="1" a="1"/>
  <c r="T1153" i="1" s="1"/>
  <c r="AA1153" i="1" s="1"/>
  <c r="O1089" i="1"/>
  <c r="T1089" i="1" s="1" a="1"/>
  <c r="T1089" i="1" s="1"/>
  <c r="AA1089" i="1" s="1"/>
  <c r="O737" i="1"/>
  <c r="T737" i="1" s="1" a="1"/>
  <c r="T737" i="1" s="1"/>
  <c r="AA737" i="1" s="1"/>
  <c r="O609" i="1"/>
  <c r="T609" i="1" s="1" a="1"/>
  <c r="T609" i="1" s="1"/>
  <c r="AA609" i="1" s="1"/>
  <c r="O449" i="1"/>
  <c r="T449" i="1" s="1" a="1"/>
  <c r="T449" i="1" s="1"/>
  <c r="AA449" i="1" s="1"/>
  <c r="O385" i="1"/>
  <c r="T385" i="1" s="1" a="1"/>
  <c r="T385" i="1" s="1"/>
  <c r="AA385" i="1" s="1"/>
  <c r="O193" i="1"/>
  <c r="T193" i="1" s="1" a="1"/>
  <c r="T193" i="1" s="1"/>
  <c r="AA193" i="1" s="1"/>
  <c r="O97" i="1"/>
  <c r="T97" i="1" s="1" a="1"/>
  <c r="T97" i="1" s="1"/>
  <c r="AA97" i="1" s="1"/>
  <c r="O2587" i="1"/>
  <c r="T2587" i="1" s="1" a="1"/>
  <c r="T2587" i="1" s="1"/>
  <c r="AA2587" i="1" s="1"/>
  <c r="O2419" i="1"/>
  <c r="T2419" i="1" s="1" a="1"/>
  <c r="T2419" i="1" s="1"/>
  <c r="AA2419" i="1" s="1"/>
  <c r="O2315" i="1"/>
  <c r="T2315" i="1" s="1" a="1"/>
  <c r="T2315" i="1" s="1"/>
  <c r="AA2315" i="1" s="1"/>
  <c r="O2235" i="1"/>
  <c r="T2235" i="1" s="1" a="1"/>
  <c r="T2235" i="1" s="1"/>
  <c r="AA2235" i="1" s="1"/>
  <c r="O1739" i="1"/>
  <c r="T1739" i="1" s="1" a="1"/>
  <c r="T1739" i="1" s="1"/>
  <c r="AA1739" i="1" s="1"/>
  <c r="O1715" i="1"/>
  <c r="T1715" i="1" s="1" a="1"/>
  <c r="T1715" i="1" s="1"/>
  <c r="AA1715" i="1" s="1"/>
  <c r="O1643" i="1"/>
  <c r="T1643" i="1" s="1" a="1"/>
  <c r="T1643" i="1" s="1"/>
  <c r="AA1643" i="1" s="1"/>
  <c r="O1387" i="1"/>
  <c r="T1387" i="1" s="1" a="1"/>
  <c r="T1387" i="1" s="1"/>
  <c r="AA1387" i="1" s="1"/>
  <c r="O1363" i="1"/>
  <c r="T1363" i="1" s="1" a="1"/>
  <c r="T1363" i="1" s="1"/>
  <c r="AA1363" i="1" s="1"/>
  <c r="O1227" i="1"/>
  <c r="T1227" i="1" s="1" a="1"/>
  <c r="T1227" i="1" s="1"/>
  <c r="AA1227" i="1" s="1"/>
  <c r="O1107" i="1"/>
  <c r="T1107" i="1" s="1" a="1"/>
  <c r="T1107" i="1" s="1"/>
  <c r="AA1107" i="1" s="1"/>
  <c r="O1035" i="1"/>
  <c r="T1035" i="1" s="1" a="1"/>
  <c r="T1035" i="1" s="1"/>
  <c r="AA1035" i="1" s="1"/>
  <c r="O1784" i="1"/>
  <c r="T1784" i="1" s="1" a="1"/>
  <c r="T1784" i="1" s="1"/>
  <c r="AA1784" i="1" s="1"/>
  <c r="O1688" i="1"/>
  <c r="T1688" i="1" s="1" a="1"/>
  <c r="T1688" i="1" s="1"/>
  <c r="AA1688" i="1" s="1"/>
  <c r="O1624" i="1"/>
  <c r="T1624" i="1" s="1" a="1"/>
  <c r="T1624" i="1" s="1"/>
  <c r="AA1624" i="1" s="1"/>
  <c r="O1336" i="1"/>
  <c r="T1336" i="1" s="1" a="1"/>
  <c r="T1336" i="1" s="1"/>
  <c r="AA1336" i="1" s="1"/>
  <c r="O1272" i="1"/>
  <c r="T1272" i="1" s="1" a="1"/>
  <c r="T1272" i="1" s="1"/>
  <c r="AA1272" i="1" s="1"/>
  <c r="O1208" i="1"/>
  <c r="T1208" i="1" s="1" a="1"/>
  <c r="T1208" i="1" s="1"/>
  <c r="AA1208" i="1" s="1"/>
  <c r="O856" i="1"/>
  <c r="T856" i="1" s="1" a="1"/>
  <c r="T856" i="1" s="1"/>
  <c r="AA856" i="1" s="1"/>
  <c r="O792" i="1"/>
  <c r="T792" i="1" s="1" a="1"/>
  <c r="T792" i="1" s="1"/>
  <c r="AA792" i="1" s="1"/>
  <c r="O504" i="1"/>
  <c r="T504" i="1" s="1" a="1"/>
  <c r="T504" i="1" s="1"/>
  <c r="AA504" i="1" s="1"/>
  <c r="O344" i="1"/>
  <c r="T344" i="1" s="1" a="1"/>
  <c r="T344" i="1" s="1"/>
  <c r="AA344" i="1" s="1"/>
  <c r="O2506" i="1"/>
  <c r="T2506" i="1" s="1" a="1"/>
  <c r="T2506" i="1" s="1"/>
  <c r="AA2506" i="1" s="1"/>
  <c r="O2482" i="1"/>
  <c r="T2482" i="1" s="1" a="1"/>
  <c r="T2482" i="1" s="1"/>
  <c r="AA2482" i="1" s="1"/>
  <c r="O2458" i="1"/>
  <c r="T2458" i="1" s="1" a="1"/>
  <c r="T2458" i="1" s="1"/>
  <c r="AA2458" i="1" s="1"/>
  <c r="O2434" i="1"/>
  <c r="T2434" i="1" s="1" a="1"/>
  <c r="T2434" i="1" s="1"/>
  <c r="AA2434" i="1" s="1"/>
  <c r="O2154" i="1"/>
  <c r="T2154" i="1" s="1" a="1"/>
  <c r="T2154" i="1" s="1"/>
  <c r="AA2154" i="1" s="1"/>
  <c r="O786" i="1"/>
  <c r="T786" i="1" s="1" a="1"/>
  <c r="T786" i="1" s="1"/>
  <c r="AA786" i="1" s="1"/>
  <c r="O722" i="1"/>
  <c r="T722" i="1" s="1" a="1"/>
  <c r="T722" i="1" s="1"/>
  <c r="AA722" i="1" s="1"/>
  <c r="O498" i="1"/>
  <c r="T498" i="1" s="1" a="1"/>
  <c r="T498" i="1" s="1"/>
  <c r="AA498" i="1" s="1"/>
  <c r="O338" i="1"/>
  <c r="T338" i="1" s="1" a="1"/>
  <c r="T338" i="1" s="1"/>
  <c r="AA338" i="1" s="1"/>
  <c r="O82" i="1"/>
  <c r="T82" i="1" s="1" a="1"/>
  <c r="T82" i="1" s="1"/>
  <c r="AA82" i="1" s="1"/>
  <c r="O2169" i="1"/>
  <c r="T2169" i="1" s="1" a="1"/>
  <c r="T2169" i="1" s="1"/>
  <c r="AA2169" i="1" s="1"/>
  <c r="O2089" i="1"/>
  <c r="T2089" i="1" s="1" a="1"/>
  <c r="T2089" i="1" s="1"/>
  <c r="AA2089" i="1" s="1"/>
  <c r="O2784" i="1"/>
  <c r="T2784" i="1" s="1" a="1"/>
  <c r="T2784" i="1" s="1"/>
  <c r="AA2784" i="1" s="1"/>
  <c r="O2008" i="1"/>
  <c r="T2008" i="1" s="1" a="1"/>
  <c r="T2008" i="1" s="1"/>
  <c r="AA2008" i="1" s="1"/>
  <c r="O1984" i="1"/>
  <c r="T1984" i="1" s="1" a="1"/>
  <c r="T1984" i="1" s="1"/>
  <c r="AA1984" i="1" s="1"/>
  <c r="O2647" i="1"/>
  <c r="T2647" i="1" s="1" a="1"/>
  <c r="T2647" i="1" s="1"/>
  <c r="AA2647" i="1" s="1"/>
  <c r="O2599" i="1"/>
  <c r="T2599" i="1" s="1" a="1"/>
  <c r="T2599" i="1" s="1"/>
  <c r="AA2599" i="1" s="1"/>
  <c r="O2559" i="1"/>
  <c r="T2559" i="1" s="1" a="1"/>
  <c r="T2559" i="1" s="1"/>
  <c r="AA2559" i="1" s="1"/>
  <c r="O2271" i="1"/>
  <c r="T2271" i="1" s="1" a="1"/>
  <c r="T2271" i="1" s="1"/>
  <c r="AA2271" i="1" s="1"/>
  <c r="O2223" i="1"/>
  <c r="T2223" i="1" s="1" a="1"/>
  <c r="T2223" i="1" s="1"/>
  <c r="AA2223" i="1" s="1"/>
  <c r="O2199" i="1"/>
  <c r="T2199" i="1" s="1" a="1"/>
  <c r="T2199" i="1" s="1"/>
  <c r="AA2199" i="1" s="1"/>
  <c r="O2151" i="1"/>
  <c r="T2151" i="1" s="1" a="1"/>
  <c r="T2151" i="1" s="1"/>
  <c r="AA2151" i="1" s="1"/>
  <c r="O1849" i="1"/>
  <c r="T1849" i="1" s="1" a="1"/>
  <c r="T1849" i="1" s="1"/>
  <c r="AA1849" i="1" s="1"/>
  <c r="O1721" i="1"/>
  <c r="T1721" i="1" s="1" a="1"/>
  <c r="T1721" i="1" s="1"/>
  <c r="AA1721" i="1" s="1"/>
  <c r="O1369" i="1"/>
  <c r="T1369" i="1" s="1" a="1"/>
  <c r="T1369" i="1" s="1"/>
  <c r="AA1369" i="1" s="1"/>
  <c r="O889" i="1"/>
  <c r="T889" i="1" s="1" a="1"/>
  <c r="T889" i="1" s="1"/>
  <c r="AA889" i="1" s="1"/>
  <c r="O121" i="1"/>
  <c r="T121" i="1" s="1" a="1"/>
  <c r="T121" i="1" s="1"/>
  <c r="AA121" i="1" s="1"/>
  <c r="O2043" i="1"/>
  <c r="T2043" i="1" s="1" a="1"/>
  <c r="T2043" i="1" s="1"/>
  <c r="AA2043" i="1" s="1"/>
  <c r="O1899" i="1"/>
  <c r="T1899" i="1" s="1" a="1"/>
  <c r="T1899" i="1" s="1"/>
  <c r="AA1899" i="1" s="1"/>
  <c r="O43" i="1"/>
  <c r="T43" i="1" s="1" a="1"/>
  <c r="T43" i="1" s="1"/>
  <c r="AA43" i="1" s="1"/>
  <c r="O2410" i="1"/>
  <c r="T2410" i="1" s="1" a="1"/>
  <c r="T2410" i="1" s="1"/>
  <c r="AA2410" i="1" s="1"/>
  <c r="O1618" i="1"/>
  <c r="T1618" i="1" s="1" a="1"/>
  <c r="T1618" i="1" s="1"/>
  <c r="AA1618" i="1" s="1"/>
  <c r="O1546" i="1"/>
  <c r="T1546" i="1" s="1" a="1"/>
  <c r="T1546" i="1" s="1"/>
  <c r="AA1546" i="1" s="1"/>
  <c r="O1330" i="1"/>
  <c r="T1330" i="1" s="1" a="1"/>
  <c r="T1330" i="1" s="1"/>
  <c r="AA1330" i="1" s="1"/>
  <c r="O1202" i="1"/>
  <c r="T1202" i="1" s="1" a="1"/>
  <c r="T1202" i="1" s="1"/>
  <c r="AA1202" i="1" s="1"/>
  <c r="O1138" i="1"/>
  <c r="T1138" i="1" s="1" a="1"/>
  <c r="T1138" i="1" s="1"/>
  <c r="AA1138" i="1" s="1"/>
  <c r="O1002" i="1"/>
  <c r="T1002" i="1" s="1" a="1"/>
  <c r="T1002" i="1" s="1"/>
  <c r="AA1002" i="1" s="1"/>
  <c r="O1831" i="1"/>
  <c r="T1831" i="1" s="1" a="1"/>
  <c r="T1831" i="1" s="1"/>
  <c r="AA1831" i="1" s="1"/>
  <c r="O1703" i="1"/>
  <c r="T1703" i="1" s="1" a="1"/>
  <c r="T1703" i="1" s="1"/>
  <c r="AA1703" i="1" s="1"/>
  <c r="O1511" i="1"/>
  <c r="T1511" i="1" s="1" a="1"/>
  <c r="T1511" i="1" s="1"/>
  <c r="AA1511" i="1" s="1"/>
  <c r="O1127" i="1"/>
  <c r="T1127" i="1" s="1" a="1"/>
  <c r="T1127" i="1" s="1"/>
  <c r="AA1127" i="1" s="1"/>
  <c r="O871" i="1"/>
  <c r="T871" i="1" s="1" a="1"/>
  <c r="T871" i="1" s="1"/>
  <c r="AA871" i="1" s="1"/>
  <c r="O711" i="1"/>
  <c r="T711" i="1" s="1" a="1"/>
  <c r="T711" i="1" s="1"/>
  <c r="AA711" i="1" s="1"/>
  <c r="O103" i="1"/>
  <c r="T103" i="1" s="1" a="1"/>
  <c r="T103" i="1" s="1"/>
  <c r="AA103" i="1" s="1"/>
  <c r="O2521" i="1"/>
  <c r="T2521" i="1" s="1" a="1"/>
  <c r="T2521" i="1" s="1"/>
  <c r="AA2521" i="1" s="1"/>
  <c r="O2497" i="1"/>
  <c r="T2497" i="1" s="1" a="1"/>
  <c r="T2497" i="1" s="1"/>
  <c r="AA2497" i="1" s="1"/>
  <c r="O2473" i="1"/>
  <c r="T2473" i="1" s="1" a="1"/>
  <c r="T2473" i="1" s="1"/>
  <c r="AA2473" i="1" s="1"/>
  <c r="O2449" i="1"/>
  <c r="T2449" i="1" s="1" a="1"/>
  <c r="T2449" i="1" s="1"/>
  <c r="AA2449" i="1" s="1"/>
  <c r="O2289" i="1"/>
  <c r="T2289" i="1" s="1" a="1"/>
  <c r="T2289" i="1" s="1"/>
  <c r="AA2289" i="1" s="1"/>
  <c r="O2145" i="1"/>
  <c r="T2145" i="1" s="1" a="1"/>
  <c r="T2145" i="1" s="1"/>
  <c r="AA2145" i="1" s="1"/>
  <c r="O2065" i="1"/>
  <c r="T2065" i="1" s="1" a="1"/>
  <c r="T2065" i="1" s="1"/>
  <c r="AA2065" i="1" s="1"/>
  <c r="O2392" i="1"/>
  <c r="T2392" i="1" s="1" a="1"/>
  <c r="T2392" i="1" s="1"/>
  <c r="AA2392" i="1" s="1"/>
  <c r="O2128" i="1"/>
  <c r="T2128" i="1" s="1" a="1"/>
  <c r="T2128" i="1" s="1"/>
  <c r="AA2128" i="1" s="1"/>
  <c r="O1936" i="1"/>
  <c r="T1936" i="1" s="1" a="1"/>
  <c r="T1936" i="1" s="1"/>
  <c r="AA1936" i="1" s="1"/>
  <c r="O2855" i="1"/>
  <c r="T2855" i="1" s="1" a="1"/>
  <c r="T2855" i="1" s="1"/>
  <c r="AA2855" i="1" s="1"/>
  <c r="O1169" i="1"/>
  <c r="T1169" i="1" s="1" a="1"/>
  <c r="T1169" i="1" s="1"/>
  <c r="AA1169" i="1" s="1"/>
  <c r="O945" i="1"/>
  <c r="T945" i="1" s="1" a="1"/>
  <c r="T945" i="1" s="1"/>
  <c r="AA945" i="1" s="1"/>
  <c r="O753" i="1"/>
  <c r="T753" i="1" s="1" a="1"/>
  <c r="T753" i="1" s="1"/>
  <c r="AA753" i="1" s="1"/>
  <c r="O561" i="1"/>
  <c r="T561" i="1" s="1" a="1"/>
  <c r="T561" i="1" s="1"/>
  <c r="AA561" i="1" s="1"/>
  <c r="O529" i="1"/>
  <c r="T529" i="1" s="1" a="1"/>
  <c r="T529" i="1" s="1"/>
  <c r="AA529" i="1" s="1"/>
  <c r="O209" i="1"/>
  <c r="T209" i="1" s="1" a="1"/>
  <c r="T209" i="1" s="1"/>
  <c r="AA209" i="1" s="1"/>
  <c r="O91" i="1"/>
  <c r="T91" i="1" s="1" a="1"/>
  <c r="T91" i="1" s="1"/>
  <c r="AA91" i="1" s="1"/>
  <c r="O1355" i="1"/>
  <c r="T1355" i="1" s="1" a="1"/>
  <c r="T1355" i="1" s="1"/>
  <c r="AA1355" i="1" s="1"/>
  <c r="O1163" i="1"/>
  <c r="T1163" i="1" s="1" a="1"/>
  <c r="T1163" i="1" s="1"/>
  <c r="AA1163" i="1" s="1"/>
  <c r="O1011" i="1"/>
  <c r="T1011" i="1" s="1" a="1"/>
  <c r="T1011" i="1" s="1"/>
  <c r="AA1011" i="1" s="1"/>
  <c r="O971" i="1"/>
  <c r="T971" i="1" s="1" a="1"/>
  <c r="T971" i="1" s="1"/>
  <c r="AA971" i="1" s="1"/>
  <c r="O747" i="1"/>
  <c r="T747" i="1" s="1" a="1"/>
  <c r="T747" i="1" s="1"/>
  <c r="AA747" i="1" s="1"/>
  <c r="O619" i="1"/>
  <c r="T619" i="1" s="1" a="1"/>
  <c r="T619" i="1" s="1"/>
  <c r="AA619" i="1" s="1"/>
  <c r="O1864" i="1"/>
  <c r="T1864" i="1" s="1" a="1"/>
  <c r="T1864" i="1" s="1"/>
  <c r="AA1864" i="1" s="1"/>
  <c r="O1736" i="1"/>
  <c r="T1736" i="1" s="1" a="1"/>
  <c r="T1736" i="1" s="1"/>
  <c r="AA1736" i="1" s="1"/>
  <c r="O1288" i="1"/>
  <c r="T1288" i="1" s="1" a="1"/>
  <c r="T1288" i="1" s="1"/>
  <c r="AA1288" i="1" s="1"/>
  <c r="O1224" i="1"/>
  <c r="T1224" i="1" s="1" a="1"/>
  <c r="T1224" i="1" s="1"/>
  <c r="AA1224" i="1" s="1"/>
  <c r="O1032" i="1"/>
  <c r="T1032" i="1" s="1" a="1"/>
  <c r="T1032" i="1" s="1"/>
  <c r="AA1032" i="1" s="1"/>
  <c r="O968" i="1"/>
  <c r="T968" i="1" s="1" a="1"/>
  <c r="T968" i="1" s="1"/>
  <c r="AA968" i="1" s="1"/>
  <c r="O904" i="1"/>
  <c r="T904" i="1" s="1" a="1"/>
  <c r="T904" i="1" s="1"/>
  <c r="AA904" i="1" s="1"/>
  <c r="O808" i="1"/>
  <c r="T808" i="1" s="1" a="1"/>
  <c r="T808" i="1" s="1"/>
  <c r="AA808" i="1" s="1"/>
  <c r="O648" i="1"/>
  <c r="T648" i="1" s="1" a="1"/>
  <c r="T648" i="1" s="1"/>
  <c r="AA648" i="1" s="1"/>
  <c r="O616" i="1"/>
  <c r="T616" i="1" s="1" a="1"/>
  <c r="T616" i="1" s="1"/>
  <c r="AA616" i="1" s="1"/>
  <c r="O392" i="1"/>
  <c r="T392" i="1" s="1" a="1"/>
  <c r="T392" i="1" s="1"/>
  <c r="AA392" i="1" s="1"/>
  <c r="O264" i="1"/>
  <c r="T264" i="1" s="1" a="1"/>
  <c r="T264" i="1" s="1"/>
  <c r="AA264" i="1" s="1"/>
  <c r="O232" i="1"/>
  <c r="T232" i="1" s="1" a="1"/>
  <c r="T232" i="1" s="1"/>
  <c r="AA232" i="1" s="1"/>
  <c r="O40" i="1"/>
  <c r="T40" i="1" s="1" a="1"/>
  <c r="T40" i="1" s="1"/>
  <c r="AA40" i="1" s="1"/>
  <c r="O8" i="1"/>
  <c r="T8" i="1" s="1" a="1"/>
  <c r="T8" i="1" s="1"/>
  <c r="AA8" i="1" s="1"/>
  <c r="O2770" i="1"/>
  <c r="T2770" i="1" s="1" a="1"/>
  <c r="T2770" i="1" s="1"/>
  <c r="AA2770" i="1" s="1"/>
  <c r="O2730" i="1"/>
  <c r="T2730" i="1" s="1" a="1"/>
  <c r="T2730" i="1" s="1"/>
  <c r="AA2730" i="1" s="1"/>
  <c r="O2706" i="1"/>
  <c r="T2706" i="1" s="1" a="1"/>
  <c r="T2706" i="1" s="1"/>
  <c r="AA2706" i="1" s="1"/>
  <c r="O2682" i="1"/>
  <c r="T2682" i="1" s="1" a="1"/>
  <c r="T2682" i="1" s="1"/>
  <c r="AA2682" i="1" s="1"/>
  <c r="O2658" i="1"/>
  <c r="T2658" i="1" s="1" a="1"/>
  <c r="T2658" i="1" s="1"/>
  <c r="AA2658" i="1" s="1"/>
  <c r="O1911" i="1"/>
  <c r="T1911" i="1" s="1" a="1"/>
  <c r="T1911" i="1" s="1"/>
  <c r="AA1911" i="1" s="1"/>
  <c r="O1567" i="1"/>
  <c r="T1567" i="1" s="1" a="1"/>
  <c r="T1567" i="1" s="1"/>
  <c r="AA1567" i="1" s="1"/>
  <c r="O1471" i="1"/>
  <c r="T1471" i="1" s="1" a="1"/>
  <c r="T1471" i="1" s="1"/>
  <c r="AA1471" i="1" s="1"/>
  <c r="O1119" i="1"/>
  <c r="T1119" i="1" s="1" a="1"/>
  <c r="T1119" i="1" s="1"/>
  <c r="AA1119" i="1" s="1"/>
  <c r="O1023" i="1"/>
  <c r="T1023" i="1" s="1" a="1"/>
  <c r="T1023" i="1" s="1"/>
  <c r="AA1023" i="1" s="1"/>
  <c r="O831" i="1"/>
  <c r="T831" i="1" s="1" a="1"/>
  <c r="T831" i="1" s="1"/>
  <c r="AA831" i="1" s="1"/>
  <c r="O703" i="1"/>
  <c r="T703" i="1" s="1" a="1"/>
  <c r="T703" i="1" s="1"/>
  <c r="AA703" i="1" s="1"/>
  <c r="O479" i="1"/>
  <c r="T479" i="1" s="1" a="1"/>
  <c r="T479" i="1" s="1"/>
  <c r="AA479" i="1" s="1"/>
  <c r="O255" i="1"/>
  <c r="T255" i="1" s="1" a="1"/>
  <c r="T255" i="1" s="1"/>
  <c r="AA255" i="1" s="1"/>
  <c r="O159" i="1"/>
  <c r="T159" i="1" s="1" a="1"/>
  <c r="T159" i="1" s="1"/>
  <c r="AA159" i="1" s="1"/>
  <c r="O2761" i="1"/>
  <c r="T2761" i="1" s="1" a="1"/>
  <c r="T2761" i="1" s="1"/>
  <c r="AA2761" i="1" s="1"/>
  <c r="O2425" i="1"/>
  <c r="T2425" i="1" s="1" a="1"/>
  <c r="T2425" i="1" s="1"/>
  <c r="AA2425" i="1" s="1"/>
  <c r="O2265" i="1"/>
  <c r="T2265" i="1" s="1" a="1"/>
  <c r="T2265" i="1" s="1"/>
  <c r="AA2265" i="1" s="1"/>
  <c r="O2632" i="1"/>
  <c r="T2632" i="1" s="1" a="1"/>
  <c r="T2632" i="1" s="1"/>
  <c r="AA2632" i="1" s="1"/>
  <c r="O2512" i="1"/>
  <c r="T2512" i="1" s="1" a="1"/>
  <c r="T2512" i="1" s="1"/>
  <c r="AA2512" i="1" s="1"/>
  <c r="O2280" i="1"/>
  <c r="T2280" i="1" s="1" a="1"/>
  <c r="T2280" i="1" s="1"/>
  <c r="AA2280" i="1" s="1"/>
  <c r="O2256" i="1"/>
  <c r="T2256" i="1" s="1" a="1"/>
  <c r="T2256" i="1" s="1"/>
  <c r="AA2256" i="1" s="1"/>
  <c r="O2104" i="1"/>
  <c r="T2104" i="1" s="1" a="1"/>
  <c r="T2104" i="1" s="1"/>
  <c r="AA2104" i="1" s="1"/>
  <c r="O2080" i="1"/>
  <c r="T2080" i="1" s="1" a="1"/>
  <c r="T2080" i="1" s="1"/>
  <c r="AA2080" i="1" s="1"/>
  <c r="O1920" i="1"/>
  <c r="T1920" i="1" s="1" a="1"/>
  <c r="T1920" i="1" s="1"/>
  <c r="AA1920" i="1" s="1"/>
  <c r="O585" i="1"/>
  <c r="T585" i="1" s="1" a="1"/>
  <c r="T585" i="1" s="1"/>
  <c r="AA585" i="1" s="1"/>
  <c r="O425" i="1"/>
  <c r="T425" i="1" s="1" a="1"/>
  <c r="T425" i="1" s="1"/>
  <c r="AA425" i="1" s="1"/>
  <c r="O361" i="1"/>
  <c r="T361" i="1" s="1" a="1"/>
  <c r="T361" i="1" s="1"/>
  <c r="AA361" i="1" s="1"/>
  <c r="O297" i="1"/>
  <c r="T297" i="1" s="1" a="1"/>
  <c r="T297" i="1" s="1"/>
  <c r="AA297" i="1" s="1"/>
  <c r="O169" i="1"/>
  <c r="T169" i="1" s="1" a="1"/>
  <c r="T169" i="1" s="1"/>
  <c r="AA169" i="1" s="1"/>
  <c r="O73" i="1"/>
  <c r="T73" i="1" s="1" a="1"/>
  <c r="T73" i="1" s="1"/>
  <c r="AA73" i="1" s="1"/>
  <c r="O2491" i="1"/>
  <c r="T2491" i="1" s="1" a="1"/>
  <c r="T2491" i="1" s="1"/>
  <c r="AA2491" i="1" s="1"/>
  <c r="O2187" i="1"/>
  <c r="T2187" i="1" s="1" a="1"/>
  <c r="T2187" i="1" s="1"/>
  <c r="AA2187" i="1" s="1"/>
  <c r="O2107" i="1"/>
  <c r="T2107" i="1" s="1" a="1"/>
  <c r="T2107" i="1" s="1"/>
  <c r="AA2107" i="1" s="1"/>
  <c r="O1963" i="1"/>
  <c r="T1963" i="1" s="1" a="1"/>
  <c r="T1963" i="1" s="1"/>
  <c r="AA1963" i="1" s="1"/>
  <c r="O1867" i="1"/>
  <c r="T1867" i="1" s="1" a="1"/>
  <c r="T1867" i="1" s="1"/>
  <c r="AA1867" i="1" s="1"/>
  <c r="O1843" i="1"/>
  <c r="T1843" i="1" s="1" a="1"/>
  <c r="T1843" i="1" s="1"/>
  <c r="AA1843" i="1" s="1"/>
  <c r="O1579" i="1"/>
  <c r="T1579" i="1" s="1" a="1"/>
  <c r="T1579" i="1" s="1"/>
  <c r="AA1579" i="1" s="1"/>
  <c r="O1555" i="1"/>
  <c r="T1555" i="1" s="1" a="1"/>
  <c r="T1555" i="1" s="1"/>
  <c r="AA1555" i="1" s="1"/>
  <c r="O1664" i="1"/>
  <c r="T1664" i="1" s="1" a="1"/>
  <c r="T1664" i="1" s="1"/>
  <c r="AA1664" i="1" s="1"/>
  <c r="O1600" i="1"/>
  <c r="T1600" i="1" s="1" a="1"/>
  <c r="T1600" i="1" s="1"/>
  <c r="AA1600" i="1" s="1"/>
  <c r="O1504" i="1"/>
  <c r="T1504" i="1" s="1" a="1"/>
  <c r="T1504" i="1" s="1"/>
  <c r="AA1504" i="1" s="1"/>
  <c r="O1408" i="1"/>
  <c r="T1408" i="1" s="1" a="1"/>
  <c r="T1408" i="1" s="1"/>
  <c r="AA1408" i="1" s="1"/>
  <c r="O1184" i="1"/>
  <c r="T1184" i="1" s="1" a="1"/>
  <c r="T1184" i="1" s="1"/>
  <c r="AA1184" i="1" s="1"/>
  <c r="O960" i="1"/>
  <c r="T960" i="1" s="1" a="1"/>
  <c r="T960" i="1" s="1"/>
  <c r="AA960" i="1" s="1"/>
  <c r="O768" i="1"/>
  <c r="T768" i="1" s="1" a="1"/>
  <c r="T768" i="1" s="1"/>
  <c r="AA768" i="1" s="1"/>
  <c r="O576" i="1"/>
  <c r="T576" i="1" s="1" a="1"/>
  <c r="T576" i="1" s="1"/>
  <c r="AA576" i="1" s="1"/>
  <c r="O544" i="1"/>
  <c r="T544" i="1" s="1" a="1"/>
  <c r="T544" i="1" s="1"/>
  <c r="AA544" i="1" s="1"/>
  <c r="O320" i="1"/>
  <c r="T320" i="1" s="1" a="1"/>
  <c r="T320" i="1" s="1"/>
  <c r="AA320" i="1" s="1"/>
  <c r="O224" i="1"/>
  <c r="T224" i="1" s="1" a="1"/>
  <c r="T224" i="1" s="1"/>
  <c r="AA224" i="1" s="1"/>
  <c r="O2122" i="1"/>
  <c r="T2122" i="1" s="1" a="1"/>
  <c r="T2122" i="1" s="1"/>
  <c r="AA2122" i="1" s="1"/>
  <c r="O2098" i="1"/>
  <c r="T2098" i="1" s="1" a="1"/>
  <c r="T2098" i="1" s="1"/>
  <c r="AA2098" i="1" s="1"/>
  <c r="O2074" i="1"/>
  <c r="T2074" i="1" s="1" a="1"/>
  <c r="T2074" i="1" s="1"/>
  <c r="AA2074" i="1" s="1"/>
  <c r="O2050" i="1"/>
  <c r="T2050" i="1" s="1" a="1"/>
  <c r="T2050" i="1" s="1"/>
  <c r="AA2050" i="1" s="1"/>
  <c r="O2034" i="1"/>
  <c r="T2034" i="1" s="1" a="1"/>
  <c r="T2034" i="1" s="1"/>
  <c r="AA2034" i="1" s="1"/>
  <c r="O2010" i="1"/>
  <c r="T2010" i="1" s="1" a="1"/>
  <c r="T2010" i="1" s="1"/>
  <c r="AA2010" i="1" s="1"/>
  <c r="O1322" i="1"/>
  <c r="T1322" i="1" s="1" a="1"/>
  <c r="T1322" i="1" s="1"/>
  <c r="AA1322" i="1" s="1"/>
  <c r="O1266" i="1"/>
  <c r="T1266" i="1" s="1" a="1"/>
  <c r="T1266" i="1" s="1"/>
  <c r="AA1266" i="1" s="1"/>
  <c r="O682" i="1"/>
  <c r="T682" i="1" s="1" a="1"/>
  <c r="T682" i="1" s="1"/>
  <c r="AA682" i="1" s="1"/>
  <c r="O594" i="1"/>
  <c r="T594" i="1" s="1" a="1"/>
  <c r="T594" i="1" s="1"/>
  <c r="AA594" i="1" s="1"/>
  <c r="O458" i="1"/>
  <c r="T458" i="1" s="1" a="1"/>
  <c r="T458" i="1" s="1"/>
  <c r="AA458" i="1" s="1"/>
  <c r="O434" i="1"/>
  <c r="T434" i="1" s="1" a="1"/>
  <c r="T434" i="1" s="1"/>
  <c r="AA434" i="1" s="1"/>
  <c r="O306" i="1"/>
  <c r="T306" i="1" s="1" a="1"/>
  <c r="T306" i="1" s="1"/>
  <c r="AA306" i="1" s="1"/>
  <c r="O178" i="1"/>
  <c r="T178" i="1" s="1" a="1"/>
  <c r="T178" i="1" s="1"/>
  <c r="AA178" i="1" s="1"/>
  <c r="O1879" i="1"/>
  <c r="T1879" i="1" s="1" a="1"/>
  <c r="T1879" i="1" s="1"/>
  <c r="AA1879" i="1" s="1"/>
  <c r="O1751" i="1"/>
  <c r="T1751" i="1" s="1" a="1"/>
  <c r="T1751" i="1" s="1"/>
  <c r="AA1751" i="1" s="1"/>
  <c r="O1431" i="1"/>
  <c r="T1431" i="1" s="1" a="1"/>
  <c r="T1431" i="1" s="1"/>
  <c r="AA1431" i="1" s="1"/>
  <c r="O1303" i="1"/>
  <c r="T1303" i="1" s="1" a="1"/>
  <c r="T1303" i="1" s="1"/>
  <c r="AA1303" i="1" s="1"/>
  <c r="O1239" i="1"/>
  <c r="T1239" i="1" s="1" a="1"/>
  <c r="T1239" i="1" s="1"/>
  <c r="AA1239" i="1" s="1"/>
  <c r="O1047" i="1"/>
  <c r="T1047" i="1" s="1" a="1"/>
  <c r="T1047" i="1" s="1"/>
  <c r="AA1047" i="1" s="1"/>
  <c r="O983" i="1"/>
  <c r="T983" i="1" s="1" a="1"/>
  <c r="T983" i="1" s="1"/>
  <c r="AA983" i="1" s="1"/>
  <c r="O919" i="1"/>
  <c r="T919" i="1" s="1" a="1"/>
  <c r="T919" i="1" s="1"/>
  <c r="AA919" i="1" s="1"/>
  <c r="O663" i="1"/>
  <c r="T663" i="1" s="1" a="1"/>
  <c r="T663" i="1" s="1"/>
  <c r="AA663" i="1" s="1"/>
  <c r="O631" i="1"/>
  <c r="T631" i="1" s="1" a="1"/>
  <c r="T631" i="1" s="1"/>
  <c r="AA631" i="1" s="1"/>
  <c r="O407" i="1"/>
  <c r="T407" i="1" s="1" a="1"/>
  <c r="T407" i="1" s="1"/>
  <c r="AA407" i="1" s="1"/>
  <c r="O279" i="1"/>
  <c r="T279" i="1" s="1" a="1"/>
  <c r="T279" i="1" s="1"/>
  <c r="AA279" i="1" s="1"/>
  <c r="O247" i="1"/>
  <c r="T247" i="1" s="1" a="1"/>
  <c r="T247" i="1" s="1"/>
  <c r="AA247" i="1" s="1"/>
  <c r="O2745" i="1"/>
  <c r="T2745" i="1" s="1" a="1"/>
  <c r="T2745" i="1" s="1"/>
  <c r="AA2745" i="1" s="1"/>
  <c r="O2721" i="1"/>
  <c r="T2721" i="1" s="1" a="1"/>
  <c r="T2721" i="1" s="1"/>
  <c r="AA2721" i="1" s="1"/>
  <c r="O2697" i="1"/>
  <c r="T2697" i="1" s="1" a="1"/>
  <c r="T2697" i="1" s="1"/>
  <c r="AA2697" i="1" s="1"/>
  <c r="O2673" i="1"/>
  <c r="T2673" i="1" s="1" a="1"/>
  <c r="T2673" i="1" s="1"/>
  <c r="AA2673" i="1" s="1"/>
  <c r="O2241" i="1"/>
  <c r="T2241" i="1" s="1" a="1"/>
  <c r="T2241" i="1" s="1"/>
  <c r="AA2241" i="1" s="1"/>
  <c r="O1905" i="1"/>
  <c r="T1905" i="1" s="1" a="1"/>
  <c r="T1905" i="1" s="1"/>
  <c r="AA1905" i="1" s="1"/>
  <c r="O1790" i="1"/>
  <c r="T1790" i="1" s="1" a="1"/>
  <c r="T1790" i="1" s="1"/>
  <c r="AA1790" i="1" s="1"/>
  <c r="O1694" i="1"/>
  <c r="T1694" i="1" s="1" a="1"/>
  <c r="T1694" i="1" s="1"/>
  <c r="AA1694" i="1" s="1"/>
  <c r="O1630" i="1"/>
  <c r="T1630" i="1" s="1" a="1"/>
  <c r="T1630" i="1" s="1"/>
  <c r="AA1630" i="1" s="1"/>
  <c r="O1342" i="1"/>
  <c r="T1342" i="1" s="1" a="1"/>
  <c r="T1342" i="1" s="1"/>
  <c r="AA1342" i="1" s="1"/>
  <c r="O1278" i="1"/>
  <c r="T1278" i="1" s="1" a="1"/>
  <c r="T1278" i="1" s="1"/>
  <c r="AA1278" i="1" s="1"/>
  <c r="O1214" i="1"/>
  <c r="T1214" i="1" s="1" a="1"/>
  <c r="T1214" i="1" s="1"/>
  <c r="AA1214" i="1" s="1"/>
  <c r="O862" i="1"/>
  <c r="T862" i="1" s="1" a="1"/>
  <c r="T862" i="1" s="1"/>
  <c r="AA862" i="1" s="1"/>
  <c r="O798" i="1"/>
  <c r="T798" i="1" s="1" a="1"/>
  <c r="T798" i="1" s="1"/>
  <c r="AA798" i="1" s="1"/>
  <c r="O510" i="1"/>
  <c r="T510" i="1" s="1" a="1"/>
  <c r="T510" i="1" s="1"/>
  <c r="AA510" i="1" s="1"/>
  <c r="O350" i="1"/>
  <c r="T350" i="1" s="1" a="1"/>
  <c r="T350" i="1" s="1"/>
  <c r="AA350" i="1" s="1"/>
  <c r="O2608" i="1"/>
  <c r="T2608" i="1" s="1" a="1"/>
  <c r="T2608" i="1" s="1"/>
  <c r="AA2608" i="1" s="1"/>
  <c r="O2488" i="1"/>
  <c r="T2488" i="1" s="1" a="1"/>
  <c r="T2488" i="1" s="1"/>
  <c r="AA2488" i="1" s="1"/>
  <c r="O2232" i="1"/>
  <c r="T2232" i="1" s="1" a="1"/>
  <c r="T2232" i="1" s="1"/>
  <c r="AA2232" i="1" s="1"/>
  <c r="O2208" i="1"/>
  <c r="T2208" i="1" s="1" a="1"/>
  <c r="T2208" i="1" s="1"/>
  <c r="AA2208" i="1" s="1"/>
  <c r="O2847" i="1"/>
  <c r="T2847" i="1" s="1" a="1"/>
  <c r="T2847" i="1" s="1"/>
  <c r="AA2847" i="1" s="1"/>
  <c r="O2791" i="1"/>
  <c r="T2791" i="1" s="1" a="1"/>
  <c r="T2791" i="1" s="1"/>
  <c r="AA2791" i="1" s="1"/>
  <c r="O2503" i="1"/>
  <c r="T2503" i="1" s="1" a="1"/>
  <c r="T2503" i="1" s="1"/>
  <c r="AA2503" i="1" s="1"/>
  <c r="O2431" i="1"/>
  <c r="T2431" i="1" s="1" a="1"/>
  <c r="T2431" i="1" s="1"/>
  <c r="AA2431" i="1" s="1"/>
  <c r="O2095" i="1"/>
  <c r="T2095" i="1" s="1" a="1"/>
  <c r="T2095" i="1" s="1"/>
  <c r="AA2095" i="1" s="1"/>
  <c r="O2071" i="1"/>
  <c r="T2071" i="1" s="1" a="1"/>
  <c r="T2071" i="1" s="1"/>
  <c r="AA2071" i="1" s="1"/>
  <c r="O1793" i="1"/>
  <c r="T1793" i="1" s="1" a="1"/>
  <c r="T1793" i="1" s="1"/>
  <c r="AA1793" i="1" s="1"/>
  <c r="O1697" i="1"/>
  <c r="T1697" i="1" s="1" a="1"/>
  <c r="T1697" i="1" s="1"/>
  <c r="AA1697" i="1" s="1"/>
  <c r="O1633" i="1"/>
  <c r="T1633" i="1" s="1" a="1"/>
  <c r="T1633" i="1" s="1"/>
  <c r="AA1633" i="1" s="1"/>
  <c r="O1345" i="1"/>
  <c r="T1345" i="1" s="1" a="1"/>
  <c r="T1345" i="1" s="1"/>
  <c r="AA1345" i="1" s="1"/>
  <c r="O1281" i="1"/>
  <c r="T1281" i="1" s="1" a="1"/>
  <c r="T1281" i="1" s="1"/>
  <c r="AA1281" i="1" s="1"/>
  <c r="O1217" i="1"/>
  <c r="T1217" i="1" s="1" a="1"/>
  <c r="T1217" i="1" s="1"/>
  <c r="AA1217" i="1" s="1"/>
  <c r="O865" i="1"/>
  <c r="T865" i="1" s="1" a="1"/>
  <c r="T865" i="1" s="1"/>
  <c r="AA865" i="1" s="1"/>
  <c r="O801" i="1"/>
  <c r="T801" i="1" s="1" a="1"/>
  <c r="T801" i="1" s="1"/>
  <c r="AA801" i="1" s="1"/>
  <c r="O513" i="1"/>
  <c r="T513" i="1" s="1" a="1"/>
  <c r="T513" i="1" s="1"/>
  <c r="AA513" i="1" s="1"/>
  <c r="O353" i="1"/>
  <c r="T353" i="1" s="1" a="1"/>
  <c r="T353" i="1" s="1"/>
  <c r="AA353" i="1" s="1"/>
  <c r="O2715" i="1"/>
  <c r="T2715" i="1" s="1" a="1"/>
  <c r="T2715" i="1" s="1"/>
  <c r="AA2715" i="1" s="1"/>
  <c r="O2635" i="1"/>
  <c r="T2635" i="1" s="1" a="1"/>
  <c r="T2635" i="1" s="1"/>
  <c r="AA2635" i="1" s="1"/>
  <c r="O2363" i="1"/>
  <c r="T2363" i="1" s="1" a="1"/>
  <c r="T2363" i="1" s="1"/>
  <c r="AA2363" i="1" s="1"/>
  <c r="O467" i="1"/>
  <c r="T467" i="1" s="1" a="1"/>
  <c r="T467" i="1" s="1"/>
  <c r="AA467" i="1" s="1"/>
  <c r="O395" i="1"/>
  <c r="T395" i="1" s="1" a="1"/>
  <c r="T395" i="1" s="1"/>
  <c r="AA395" i="1" s="1"/>
  <c r="O267" i="1"/>
  <c r="T267" i="1" s="1" a="1"/>
  <c r="T267" i="1" s="1"/>
  <c r="AA267" i="1" s="1"/>
  <c r="O203" i="1"/>
  <c r="T203" i="1" s="1" a="1"/>
  <c r="T203" i="1" s="1"/>
  <c r="AA203" i="1" s="1"/>
  <c r="O11" i="1"/>
  <c r="T11" i="1" s="1" a="1"/>
  <c r="T11" i="1" s="1"/>
  <c r="AA11" i="1" s="1"/>
  <c r="O1816" i="1"/>
  <c r="T1816" i="1" s="1" a="1"/>
  <c r="T1816" i="1" s="1"/>
  <c r="AA1816" i="1" s="1"/>
  <c r="O1528" i="1"/>
  <c r="T1528" i="1" s="1" a="1"/>
  <c r="T1528" i="1" s="1"/>
  <c r="AA1528" i="1" s="1"/>
  <c r="O1144" i="1"/>
  <c r="T1144" i="1" s="1" a="1"/>
  <c r="T1144" i="1" s="1"/>
  <c r="AA1144" i="1" s="1"/>
  <c r="O1080" i="1"/>
  <c r="T1080" i="1" s="1" a="1"/>
  <c r="T1080" i="1" s="1"/>
  <c r="AA1080" i="1" s="1"/>
  <c r="O728" i="1"/>
  <c r="T728" i="1" s="1" a="1"/>
  <c r="T728" i="1" s="1"/>
  <c r="AA728" i="1" s="1"/>
  <c r="O600" i="1"/>
  <c r="T600" i="1" s="1" a="1"/>
  <c r="T600" i="1" s="1"/>
  <c r="AA600" i="1" s="1"/>
  <c r="O440" i="1"/>
  <c r="T440" i="1" s="1" a="1"/>
  <c r="T440" i="1" s="1"/>
  <c r="AA440" i="1" s="1"/>
  <c r="O376" i="1"/>
  <c r="T376" i="1" s="1" a="1"/>
  <c r="T376" i="1" s="1"/>
  <c r="AA376" i="1" s="1"/>
  <c r="O312" i="1"/>
  <c r="T312" i="1" s="1" a="1"/>
  <c r="T312" i="1" s="1"/>
  <c r="AA312" i="1" s="1"/>
  <c r="O184" i="1"/>
  <c r="T184" i="1" s="1" a="1"/>
  <c r="T184" i="1" s="1"/>
  <c r="AA184" i="1" s="1"/>
  <c r="O88" i="1"/>
  <c r="T88" i="1" s="1" a="1"/>
  <c r="T88" i="1" s="1"/>
  <c r="AA88" i="1" s="1"/>
  <c r="O2858" i="1"/>
  <c r="T2858" i="1" s="1" a="1"/>
  <c r="T2858" i="1" s="1"/>
  <c r="AA2858" i="1" s="1"/>
  <c r="O2650" i="1"/>
  <c r="T2650" i="1" s="1" a="1"/>
  <c r="T2650" i="1" s="1"/>
  <c r="AA2650" i="1" s="1"/>
  <c r="O2626" i="1"/>
  <c r="T2626" i="1" s="1" a="1"/>
  <c r="T2626" i="1" s="1"/>
  <c r="AA2626" i="1" s="1"/>
  <c r="O2602" i="1"/>
  <c r="T2602" i="1" s="1" a="1"/>
  <c r="T2602" i="1" s="1"/>
  <c r="AA2602" i="1" s="1"/>
  <c r="O2578" i="1"/>
  <c r="T2578" i="1" s="1" a="1"/>
  <c r="T2578" i="1" s="1"/>
  <c r="AA2578" i="1" s="1"/>
  <c r="O2386" i="1"/>
  <c r="T2386" i="1" s="1" a="1"/>
  <c r="T2386" i="1" s="1"/>
  <c r="AA2386" i="1" s="1"/>
  <c r="O2354" i="1"/>
  <c r="T2354" i="1" s="1" a="1"/>
  <c r="T2354" i="1" s="1"/>
  <c r="AA2354" i="1" s="1"/>
  <c r="O1810" i="1"/>
  <c r="T1810" i="1" s="1" a="1"/>
  <c r="T1810" i="1" s="1"/>
  <c r="AA1810" i="1" s="1"/>
  <c r="O1778" i="1"/>
  <c r="T1778" i="1" s="1" a="1"/>
  <c r="T1778" i="1" s="1"/>
  <c r="AA1778" i="1" s="1"/>
  <c r="O1450" i="1"/>
  <c r="T1450" i="1" s="1" a="1"/>
  <c r="T1450" i="1" s="1"/>
  <c r="AA1450" i="1" s="1"/>
  <c r="O2137" i="1"/>
  <c r="T2137" i="1" s="1" a="1"/>
  <c r="T2137" i="1" s="1"/>
  <c r="AA2137" i="1" s="1"/>
  <c r="O2049" i="1"/>
  <c r="T2049" i="1" s="1" a="1"/>
  <c r="T2049" i="1" s="1"/>
  <c r="AA2049" i="1" s="1"/>
  <c r="O2736" i="1"/>
  <c r="T2736" i="1" s="1" a="1"/>
  <c r="T2736" i="1" s="1"/>
  <c r="AA2736" i="1" s="1"/>
  <c r="O2584" i="1"/>
  <c r="T2584" i="1" s="1" a="1"/>
  <c r="T2584" i="1" s="1"/>
  <c r="AA2584" i="1" s="1"/>
  <c r="O2464" i="1"/>
  <c r="T2464" i="1" s="1" a="1"/>
  <c r="T2464" i="1" s="1"/>
  <c r="AA2464" i="1" s="1"/>
  <c r="O2360" i="1"/>
  <c r="T2360" i="1" s="1" a="1"/>
  <c r="T2360" i="1" s="1"/>
  <c r="AA2360" i="1" s="1"/>
  <c r="O2336" i="1"/>
  <c r="T2336" i="1" s="1" a="1"/>
  <c r="T2336" i="1" s="1"/>
  <c r="AA2336" i="1" s="1"/>
  <c r="O1561" i="1"/>
  <c r="T1561" i="1" s="1" a="1"/>
  <c r="T1561" i="1" s="1"/>
  <c r="AA1561" i="1" s="1"/>
  <c r="O1465" i="1"/>
  <c r="T1465" i="1" s="1" a="1"/>
  <c r="T1465" i="1" s="1"/>
  <c r="AA1465" i="1" s="1"/>
  <c r="O1113" i="1"/>
  <c r="T1113" i="1" s="1" a="1"/>
  <c r="T1113" i="1" s="1"/>
  <c r="AA1113" i="1" s="1"/>
  <c r="O1017" i="1"/>
  <c r="T1017" i="1" s="1" a="1"/>
  <c r="T1017" i="1" s="1"/>
  <c r="AA1017" i="1" s="1"/>
  <c r="O825" i="1"/>
  <c r="T825" i="1" s="1" a="1"/>
  <c r="T825" i="1" s="1"/>
  <c r="AA825" i="1" s="1"/>
  <c r="O697" i="1"/>
  <c r="T697" i="1" s="1" a="1"/>
  <c r="T697" i="1" s="1"/>
  <c r="AA697" i="1" s="1"/>
  <c r="O473" i="1"/>
  <c r="T473" i="1" s="1" a="1"/>
  <c r="T473" i="1" s="1"/>
  <c r="AA473" i="1" s="1"/>
  <c r="O153" i="1"/>
  <c r="T153" i="1" s="1" a="1"/>
  <c r="T153" i="1" s="1"/>
  <c r="AA153" i="1" s="1"/>
  <c r="O2779" i="1"/>
  <c r="T2779" i="1" s="1" a="1"/>
  <c r="T2779" i="1" s="1"/>
  <c r="AA2779" i="1" s="1"/>
  <c r="O2283" i="1"/>
  <c r="T2283" i="1" s="1" a="1"/>
  <c r="T2283" i="1" s="1"/>
  <c r="AA2283" i="1" s="1"/>
  <c r="O1523" i="1"/>
  <c r="T1523" i="1" s="1" a="1"/>
  <c r="T1523" i="1" s="1"/>
  <c r="AA1523" i="1" s="1"/>
  <c r="O1483" i="1"/>
  <c r="T1483" i="1" s="1" a="1"/>
  <c r="T1483" i="1" s="1"/>
  <c r="AA1483" i="1" s="1"/>
  <c r="O1459" i="1"/>
  <c r="T1459" i="1" s="1" a="1"/>
  <c r="T1459" i="1" s="1"/>
  <c r="AA1459" i="1" s="1"/>
  <c r="O1291" i="1"/>
  <c r="T1291" i="1" s="1" a="1"/>
  <c r="T1291" i="1" s="1"/>
  <c r="AA1291" i="1" s="1"/>
  <c r="O939" i="1"/>
  <c r="T939" i="1" s="1" a="1"/>
  <c r="T939" i="1" s="1"/>
  <c r="AA939" i="1" s="1"/>
  <c r="O691" i="1"/>
  <c r="T691" i="1" s="1" a="1"/>
  <c r="T691" i="1" s="1"/>
  <c r="AA691" i="1" s="1"/>
  <c r="O555" i="1"/>
  <c r="T555" i="1" s="1" a="1"/>
  <c r="T555" i="1" s="1"/>
  <c r="AA555" i="1" s="1"/>
  <c r="O2538" i="1"/>
  <c r="T2538" i="1" s="1" a="1"/>
  <c r="T2538" i="1" s="1"/>
  <c r="AA2538" i="1" s="1"/>
  <c r="O2330" i="1"/>
  <c r="T2330" i="1" s="1" a="1"/>
  <c r="T2330" i="1" s="1"/>
  <c r="AA2330" i="1" s="1"/>
  <c r="O2306" i="1"/>
  <c r="T2306" i="1" s="1" a="1"/>
  <c r="T2306" i="1" s="1"/>
  <c r="AA2306" i="1" s="1"/>
  <c r="O2002" i="1"/>
  <c r="T2002" i="1" s="1" a="1"/>
  <c r="T2002" i="1" s="1"/>
  <c r="AA2002" i="1" s="1"/>
  <c r="O1978" i="1"/>
  <c r="T1978" i="1" s="1" a="1"/>
  <c r="T1978" i="1" s="1"/>
  <c r="AA1978" i="1" s="1"/>
  <c r="O370" i="1"/>
  <c r="T370" i="1" s="1" a="1"/>
  <c r="T370" i="1" s="1"/>
  <c r="AA370" i="1" s="1"/>
  <c r="O138" i="1"/>
  <c r="T138" i="1" s="1" a="1"/>
  <c r="T138" i="1" s="1"/>
  <c r="AA138" i="1" s="1"/>
  <c r="O1543" i="1"/>
  <c r="T1543" i="1" s="1" a="1"/>
  <c r="T1543" i="1" s="1"/>
  <c r="AA1543" i="1" s="1"/>
  <c r="O1447" i="1"/>
  <c r="T1447" i="1" s="1" a="1"/>
  <c r="T1447" i="1" s="1"/>
  <c r="AA1447" i="1" s="1"/>
  <c r="O1319" i="1"/>
  <c r="T1319" i="1" s="1" a="1"/>
  <c r="T1319" i="1" s="1"/>
  <c r="AA1319" i="1" s="1"/>
  <c r="O1095" i="1"/>
  <c r="T1095" i="1" s="1" a="1"/>
  <c r="T1095" i="1" s="1"/>
  <c r="AA1095" i="1" s="1"/>
  <c r="O999" i="1"/>
  <c r="T999" i="1" s="1" a="1"/>
  <c r="T999" i="1" s="1"/>
  <c r="AA999" i="1" s="1"/>
  <c r="O679" i="1"/>
  <c r="T679" i="1" s="1" a="1"/>
  <c r="T679" i="1" s="1"/>
  <c r="AA679" i="1" s="1"/>
  <c r="O455" i="1"/>
  <c r="T455" i="1" s="1" a="1"/>
  <c r="T455" i="1" s="1"/>
  <c r="AA455" i="1" s="1"/>
  <c r="O135" i="1"/>
  <c r="T135" i="1" s="1" a="1"/>
  <c r="T135" i="1" s="1"/>
  <c r="AA135" i="1" s="1"/>
  <c r="O2873" i="1"/>
  <c r="T2873" i="1" s="1" a="1"/>
  <c r="T2873" i="1" s="1"/>
  <c r="AA2873" i="1" s="1"/>
  <c r="O2849" i="1"/>
  <c r="T2849" i="1" s="1" a="1"/>
  <c r="T2849" i="1" s="1"/>
  <c r="AA2849" i="1" s="1"/>
  <c r="O2377" i="1"/>
  <c r="T2377" i="1" s="1" a="1"/>
  <c r="T2377" i="1" s="1"/>
  <c r="AA2377" i="1" s="1"/>
  <c r="O2369" i="1"/>
  <c r="T2369" i="1" s="1" a="1"/>
  <c r="T2369" i="1" s="1"/>
  <c r="AA2369" i="1" s="1"/>
  <c r="O2217" i="1"/>
  <c r="T2217" i="1" s="1" a="1"/>
  <c r="T2217" i="1" s="1"/>
  <c r="AA2217" i="1" s="1"/>
  <c r="O2712" i="1"/>
  <c r="T2712" i="1" s="1" a="1"/>
  <c r="T2712" i="1" s="1"/>
  <c r="AA2712" i="1" s="1"/>
  <c r="O2440" i="1"/>
  <c r="T2440" i="1" s="1" a="1"/>
  <c r="T2440" i="1" s="1"/>
  <c r="AA2440" i="1" s="1"/>
  <c r="O2416" i="1"/>
  <c r="T2416" i="1" s="1" a="1"/>
  <c r="T2416" i="1" s="1"/>
  <c r="AA2416" i="1" s="1"/>
  <c r="O2160" i="1"/>
  <c r="T2160" i="1" s="1" a="1"/>
  <c r="T2160" i="1" s="1"/>
  <c r="AA2160" i="1" s="1"/>
  <c r="O2016" i="1"/>
  <c r="T2016" i="1" s="1" a="1"/>
  <c r="T2016" i="1" s="1"/>
  <c r="AA2016" i="1" s="1"/>
  <c r="O1745" i="1"/>
  <c r="T1745" i="1" s="1" a="1"/>
  <c r="T1745" i="1" s="1"/>
  <c r="AA1745" i="1" s="1"/>
  <c r="O1297" i="1"/>
  <c r="T1297" i="1" s="1" a="1"/>
  <c r="T1297" i="1" s="1"/>
  <c r="AA1297" i="1" s="1"/>
  <c r="O1233" i="1"/>
  <c r="T1233" i="1" s="1" a="1"/>
  <c r="T1233" i="1" s="1"/>
  <c r="AA1233" i="1" s="1"/>
  <c r="O1041" i="1"/>
  <c r="T1041" i="1" s="1" a="1"/>
  <c r="T1041" i="1" s="1"/>
  <c r="AA1041" i="1" s="1"/>
  <c r="O977" i="1"/>
  <c r="T977" i="1" s="1" a="1"/>
  <c r="T977" i="1" s="1"/>
  <c r="AA977" i="1" s="1"/>
  <c r="O913" i="1"/>
  <c r="T913" i="1" s="1" a="1"/>
  <c r="T913" i="1" s="1"/>
  <c r="AA913" i="1" s="1"/>
  <c r="O657" i="1"/>
  <c r="T657" i="1" s="1" a="1"/>
  <c r="T657" i="1" s="1"/>
  <c r="AA657" i="1" s="1"/>
  <c r="O625" i="1"/>
  <c r="T625" i="1" s="1" a="1"/>
  <c r="T625" i="1" s="1"/>
  <c r="AA625" i="1" s="1"/>
  <c r="O401" i="1"/>
  <c r="T401" i="1" s="1" a="1"/>
  <c r="T401" i="1" s="1"/>
  <c r="AA401" i="1" s="1"/>
  <c r="O273" i="1"/>
  <c r="T273" i="1" s="1" a="1"/>
  <c r="T273" i="1" s="1"/>
  <c r="AA273" i="1" s="1"/>
  <c r="O241" i="1"/>
  <c r="T241" i="1" s="1" a="1"/>
  <c r="T241" i="1" s="1"/>
  <c r="AA241" i="1" s="1"/>
  <c r="O49" i="1"/>
  <c r="T49" i="1" s="1" a="1"/>
  <c r="T49" i="1" s="1"/>
  <c r="AA49" i="1" s="1"/>
  <c r="O17" i="1"/>
  <c r="T17" i="1" s="1" a="1"/>
  <c r="T17" i="1" s="1"/>
  <c r="AA17" i="1" s="1"/>
  <c r="O2443" i="1"/>
  <c r="T2443" i="1" s="1" a="1"/>
  <c r="T2443" i="1" s="1"/>
  <c r="AA2443" i="1" s="1"/>
  <c r="O2395" i="1"/>
  <c r="T2395" i="1" s="1" a="1"/>
  <c r="T2395" i="1" s="1"/>
  <c r="AA2395" i="1" s="1"/>
  <c r="O2059" i="1"/>
  <c r="T2059" i="1" s="1" a="1"/>
  <c r="T2059" i="1" s="1"/>
  <c r="AA2059" i="1" s="1"/>
  <c r="O1640" i="1"/>
  <c r="T1640" i="1" s="1" a="1"/>
  <c r="T1640" i="1" s="1"/>
  <c r="AA1640" i="1" s="1"/>
  <c r="O1576" i="1"/>
  <c r="T1576" i="1" s="1" a="1"/>
  <c r="T1576" i="1" s="1"/>
  <c r="AA1576" i="1" s="1"/>
  <c r="O1480" i="1"/>
  <c r="T1480" i="1" s="1" a="1"/>
  <c r="T1480" i="1" s="1"/>
  <c r="AA1480" i="1" s="1"/>
  <c r="O1384" i="1"/>
  <c r="T1384" i="1" s="1" a="1"/>
  <c r="T1384" i="1" s="1"/>
  <c r="AA1384" i="1" s="1"/>
  <c r="O1352" i="1"/>
  <c r="T1352" i="1" s="1" a="1"/>
  <c r="T1352" i="1" s="1"/>
  <c r="AA1352" i="1" s="1"/>
  <c r="O1160" i="1"/>
  <c r="T1160" i="1" s="1" a="1"/>
  <c r="T1160" i="1" s="1"/>
  <c r="AA1160" i="1" s="1"/>
  <c r="O744" i="1"/>
  <c r="T744" i="1" s="1" a="1"/>
  <c r="T744" i="1" s="1"/>
  <c r="AA744" i="1" s="1"/>
  <c r="O552" i="1"/>
  <c r="T552" i="1" s="1" a="1"/>
  <c r="T552" i="1" s="1"/>
  <c r="AA552" i="1" s="1"/>
  <c r="O520" i="1"/>
  <c r="T520" i="1" s="1" a="1"/>
  <c r="T520" i="1" s="1"/>
  <c r="AA520" i="1" s="1"/>
  <c r="O200" i="1"/>
  <c r="T200" i="1" s="1" a="1"/>
  <c r="T200" i="1" s="1"/>
  <c r="AA200" i="1" s="1"/>
  <c r="O1954" i="1"/>
  <c r="T1954" i="1" s="1" a="1"/>
  <c r="T1954" i="1" s="1"/>
  <c r="AA1954" i="1" s="1"/>
  <c r="O1930" i="1"/>
  <c r="T1930" i="1" s="1" a="1"/>
  <c r="T1930" i="1" s="1"/>
  <c r="AA1930" i="1" s="1"/>
  <c r="O1914" i="1"/>
  <c r="T1914" i="1" s="1" a="1"/>
  <c r="T1914" i="1" s="1"/>
  <c r="AA1914" i="1" s="1"/>
  <c r="O1890" i="1"/>
  <c r="T1890" i="1" s="1" a="1"/>
  <c r="T1890" i="1" s="1"/>
  <c r="AA1890" i="1" s="1"/>
  <c r="O1682" i="1"/>
  <c r="T1682" i="1" s="1" a="1"/>
  <c r="T1682" i="1" s="1"/>
  <c r="AA1682" i="1" s="1"/>
  <c r="O1426" i="1"/>
  <c r="T1426" i="1" s="1" a="1"/>
  <c r="T1426" i="1" s="1"/>
  <c r="AA1426" i="1" s="1"/>
  <c r="O1098" i="1"/>
  <c r="T1098" i="1" s="1" a="1"/>
  <c r="T1098" i="1" s="1"/>
  <c r="AA1098" i="1" s="1"/>
  <c r="O1074" i="1"/>
  <c r="T1074" i="1" s="1" a="1"/>
  <c r="T1074" i="1" s="1"/>
  <c r="AA1074" i="1" s="1"/>
  <c r="O850" i="1"/>
  <c r="T850" i="1" s="1" a="1"/>
  <c r="T850" i="1" s="1"/>
  <c r="AA850" i="1" s="1"/>
  <c r="O810" i="1"/>
  <c r="T810" i="1" s="1" a="1"/>
  <c r="T810" i="1" s="1"/>
  <c r="AA810" i="1" s="1"/>
  <c r="O1855" i="1"/>
  <c r="T1855" i="1" s="1" a="1"/>
  <c r="T1855" i="1" s="1"/>
  <c r="AA1855" i="1" s="1"/>
  <c r="O1727" i="1"/>
  <c r="T1727" i="1" s="1" a="1"/>
  <c r="T1727" i="1" s="1"/>
  <c r="AA1727" i="1" s="1"/>
  <c r="O1375" i="1"/>
  <c r="T1375" i="1" s="1" a="1"/>
  <c r="T1375" i="1" s="1"/>
  <c r="AA1375" i="1" s="1"/>
  <c r="O895" i="1"/>
  <c r="T895" i="1" s="1" a="1"/>
  <c r="T895" i="1" s="1"/>
  <c r="AA895" i="1" s="1"/>
  <c r="O127" i="1"/>
  <c r="T127" i="1" s="1" a="1"/>
  <c r="T127" i="1" s="1"/>
  <c r="AA127" i="1" s="1"/>
  <c r="O2641" i="1"/>
  <c r="T2641" i="1" s="1" a="1"/>
  <c r="T2641" i="1" s="1"/>
  <c r="AA2641" i="1" s="1"/>
  <c r="O2617" i="1"/>
  <c r="T2617" i="1" s="1" a="1"/>
  <c r="T2617" i="1" s="1"/>
  <c r="AA2617" i="1" s="1"/>
  <c r="O2593" i="1"/>
  <c r="T2593" i="1" s="1" a="1"/>
  <c r="T2593" i="1" s="1"/>
  <c r="AA2593" i="1" s="1"/>
  <c r="O2345" i="1"/>
  <c r="T2345" i="1" s="1" a="1"/>
  <c r="T2345" i="1" s="1"/>
  <c r="AA2345" i="1" s="1"/>
  <c r="O2321" i="1"/>
  <c r="T2321" i="1" s="1" a="1"/>
  <c r="T2321" i="1" s="1"/>
  <c r="AA2321" i="1" s="1"/>
  <c r="O2193" i="1"/>
  <c r="T2193" i="1" s="1" a="1"/>
  <c r="T2193" i="1" s="1"/>
  <c r="AA2193" i="1" s="1"/>
  <c r="O2113" i="1"/>
  <c r="T2113" i="1" s="1" a="1"/>
  <c r="T2113" i="1" s="1"/>
  <c r="AA2113" i="1" s="1"/>
  <c r="O2025" i="1"/>
  <c r="T2025" i="1" s="1" a="1"/>
  <c r="T2025" i="1" s="1"/>
  <c r="AA2025" i="1" s="1"/>
  <c r="O2864" i="1"/>
  <c r="T2864" i="1" s="1" a="1"/>
  <c r="T2864" i="1" s="1"/>
  <c r="AA2864" i="1" s="1"/>
  <c r="O2800" i="1"/>
  <c r="T2800" i="1" s="1" a="1"/>
  <c r="T2800" i="1" s="1"/>
  <c r="AA2800" i="1" s="1"/>
  <c r="O2688" i="1"/>
  <c r="T2688" i="1" s="1" a="1"/>
  <c r="T2688" i="1" s="1"/>
  <c r="AA2688" i="1" s="1"/>
  <c r="O2544" i="1"/>
  <c r="T2544" i="1" s="1" a="1"/>
  <c r="T2544" i="1" s="1"/>
  <c r="AA2544" i="1" s="1"/>
  <c r="O2400" i="1"/>
  <c r="T2400" i="1" s="1" a="1"/>
  <c r="T2400" i="1" s="1"/>
  <c r="AA2400" i="1" s="1"/>
  <c r="O2767" i="1"/>
  <c r="T2767" i="1" s="1" a="1"/>
  <c r="T2767" i="1" s="1"/>
  <c r="AA2767" i="1" s="1"/>
  <c r="O2727" i="1"/>
  <c r="T2727" i="1" s="1" a="1"/>
  <c r="T2727" i="1" s="1"/>
  <c r="AA2727" i="1" s="1"/>
  <c r="O2655" i="1"/>
  <c r="T2655" i="1" s="1" a="1"/>
  <c r="T2655" i="1" s="1"/>
  <c r="AA2655" i="1" s="1"/>
  <c r="O2351" i="1"/>
  <c r="T2351" i="1" s="1" a="1"/>
  <c r="T2351" i="1" s="1"/>
  <c r="AA2351" i="1" s="1"/>
  <c r="O2327" i="1"/>
  <c r="T2327" i="1" s="1" a="1"/>
  <c r="T2327" i="1" s="1"/>
  <c r="AA2327" i="1" s="1"/>
  <c r="O1999" i="1"/>
  <c r="T1999" i="1" s="1" a="1"/>
  <c r="T1999" i="1" s="1"/>
  <c r="AA1999" i="1" s="1"/>
  <c r="O1975" i="1"/>
  <c r="T1975" i="1" s="1" a="1"/>
  <c r="T1975" i="1" s="1"/>
  <c r="AA1975" i="1" s="1"/>
  <c r="O1927" i="1"/>
  <c r="T1927" i="1" s="1" a="1"/>
  <c r="T1927" i="1" s="1"/>
  <c r="AA1927" i="1" s="1"/>
  <c r="O2667" i="1"/>
  <c r="T2667" i="1" s="1" a="1"/>
  <c r="T2667" i="1" s="1"/>
  <c r="AA2667" i="1" s="1"/>
  <c r="O2139" i="1"/>
  <c r="T2139" i="1" s="1" a="1"/>
  <c r="T2139" i="1" s="1"/>
  <c r="AA2139" i="1" s="1"/>
  <c r="O907" i="1"/>
  <c r="T907" i="1" s="1" a="1"/>
  <c r="T907" i="1" s="1"/>
  <c r="AA907" i="1" s="1"/>
  <c r="O883" i="1"/>
  <c r="T883" i="1" s="1" a="1"/>
  <c r="T883" i="1" s="1"/>
  <c r="AA883" i="1" s="1"/>
  <c r="O819" i="1"/>
  <c r="T819" i="1" s="1" a="1"/>
  <c r="T819" i="1" s="1"/>
  <c r="AA819" i="1" s="1"/>
  <c r="O651" i="1"/>
  <c r="T651" i="1" s="1" a="1"/>
  <c r="T651" i="1" s="1"/>
  <c r="AA651" i="1" s="1"/>
  <c r="O523" i="1"/>
  <c r="T523" i="1" s="1" a="1"/>
  <c r="T523" i="1" s="1"/>
  <c r="AA523" i="1" s="1"/>
  <c r="O235" i="1"/>
  <c r="T235" i="1" s="1" a="1"/>
  <c r="T235" i="1" s="1"/>
  <c r="AA235" i="1" s="1"/>
  <c r="O147" i="1"/>
  <c r="T147" i="1" s="1" a="1"/>
  <c r="T147" i="1" s="1"/>
  <c r="AA147" i="1" s="1"/>
  <c r="O115" i="1"/>
  <c r="T115" i="1" s="1" a="1"/>
  <c r="T115" i="1" s="1"/>
  <c r="AA115" i="1" s="1"/>
  <c r="O1888" i="1"/>
  <c r="T1888" i="1" s="1" a="1"/>
  <c r="T1888" i="1" s="1"/>
  <c r="AA1888" i="1" s="1"/>
  <c r="O1760" i="1"/>
  <c r="T1760" i="1" s="1" a="1"/>
  <c r="T1760" i="1" s="1"/>
  <c r="AA1760" i="1" s="1"/>
  <c r="O1440" i="1"/>
  <c r="T1440" i="1" s="1" a="1"/>
  <c r="T1440" i="1" s="1"/>
  <c r="AA1440" i="1" s="1"/>
  <c r="O1312" i="1"/>
  <c r="T1312" i="1" s="1" a="1"/>
  <c r="T1312" i="1" s="1"/>
  <c r="AA1312" i="1" s="1"/>
  <c r="O1248" i="1"/>
  <c r="T1248" i="1" s="1" a="1"/>
  <c r="T1248" i="1" s="1"/>
  <c r="AA1248" i="1" s="1"/>
  <c r="O1056" i="1"/>
  <c r="T1056" i="1" s="1" a="1"/>
  <c r="T1056" i="1" s="1"/>
  <c r="AA1056" i="1" s="1"/>
  <c r="O992" i="1"/>
  <c r="T992" i="1" s="1" a="1"/>
  <c r="T992" i="1" s="1"/>
  <c r="AA992" i="1" s="1"/>
  <c r="O928" i="1"/>
  <c r="T928" i="1" s="1" a="1"/>
  <c r="T928" i="1" s="1"/>
  <c r="AA928" i="1" s="1"/>
  <c r="O672" i="1"/>
  <c r="T672" i="1" s="1" a="1"/>
  <c r="T672" i="1" s="1"/>
  <c r="AA672" i="1" s="1"/>
  <c r="O640" i="1"/>
  <c r="T640" i="1" s="1" a="1"/>
  <c r="T640" i="1" s="1"/>
  <c r="AA640" i="1" s="1"/>
  <c r="O416" i="1"/>
  <c r="T416" i="1" s="1" a="1"/>
  <c r="T416" i="1" s="1"/>
  <c r="AA416" i="1" s="1"/>
  <c r="O288" i="1"/>
  <c r="T288" i="1" s="1" a="1"/>
  <c r="T288" i="1" s="1"/>
  <c r="AA288" i="1" s="1"/>
  <c r="O64" i="1"/>
  <c r="T64" i="1" s="1" a="1"/>
  <c r="T64" i="1" s="1"/>
  <c r="AA64" i="1" s="1"/>
  <c r="O32" i="1"/>
  <c r="T32" i="1" s="1" a="1"/>
  <c r="T32" i="1" s="1"/>
  <c r="AA32" i="1" s="1"/>
  <c r="O2826" i="1"/>
  <c r="T2826" i="1" s="1" a="1"/>
  <c r="T2826" i="1" s="1"/>
  <c r="AA2826" i="1" s="1"/>
  <c r="O2794" i="1"/>
  <c r="T2794" i="1" s="1" a="1"/>
  <c r="T2794" i="1" s="1"/>
  <c r="AA2794" i="1" s="1"/>
  <c r="O2298" i="1"/>
  <c r="T2298" i="1" s="1" a="1"/>
  <c r="T2298" i="1" s="1"/>
  <c r="AA2298" i="1" s="1"/>
  <c r="O2274" i="1"/>
  <c r="T2274" i="1" s="1" a="1"/>
  <c r="T2274" i="1" s="1"/>
  <c r="AA2274" i="1" s="1"/>
  <c r="O2250" i="1"/>
  <c r="T2250" i="1" s="1" a="1"/>
  <c r="T2250" i="1" s="1"/>
  <c r="AA2250" i="1" s="1"/>
  <c r="O2226" i="1"/>
  <c r="T2226" i="1" s="1" a="1"/>
  <c r="T2226" i="1" s="1"/>
  <c r="AA2226" i="1" s="1"/>
  <c r="O2202" i="1"/>
  <c r="T2202" i="1" s="1" a="1"/>
  <c r="T2202" i="1" s="1"/>
  <c r="AA2202" i="1" s="1"/>
  <c r="O2178" i="1"/>
  <c r="T2178" i="1" s="1" a="1"/>
  <c r="T2178" i="1" s="1"/>
  <c r="AA2178" i="1" s="1"/>
  <c r="O1655" i="1"/>
  <c r="T1655" i="1" s="1" a="1"/>
  <c r="T1655" i="1" s="1"/>
  <c r="AA1655" i="1" s="1"/>
  <c r="O1591" i="1"/>
  <c r="T1591" i="1" s="1" a="1"/>
  <c r="T1591" i="1" s="1"/>
  <c r="AA1591" i="1" s="1"/>
  <c r="O1495" i="1"/>
  <c r="T1495" i="1" s="1" a="1"/>
  <c r="T1495" i="1" s="1"/>
  <c r="AA1495" i="1" s="1"/>
  <c r="O1399" i="1"/>
  <c r="T1399" i="1" s="1" a="1"/>
  <c r="T1399" i="1" s="1"/>
  <c r="AA1399" i="1" s="1"/>
  <c r="O1175" i="1"/>
  <c r="T1175" i="1" s="1" a="1"/>
  <c r="T1175" i="1" s="1"/>
  <c r="AA1175" i="1" s="1"/>
  <c r="O951" i="1"/>
  <c r="T951" i="1" s="1" a="1"/>
  <c r="T951" i="1" s="1"/>
  <c r="AA951" i="1" s="1"/>
  <c r="O759" i="1"/>
  <c r="T759" i="1" s="1" a="1"/>
  <c r="T759" i="1" s="1"/>
  <c r="AA759" i="1" s="1"/>
  <c r="O567" i="1"/>
  <c r="T567" i="1" s="1" a="1"/>
  <c r="T567" i="1" s="1"/>
  <c r="AA567" i="1" s="1"/>
  <c r="O535" i="1"/>
  <c r="T535" i="1" s="1" a="1"/>
  <c r="T535" i="1" s="1"/>
  <c r="AA535" i="1" s="1"/>
  <c r="O215" i="1"/>
  <c r="T215" i="1" s="1" a="1"/>
  <c r="T215" i="1" s="1"/>
  <c r="AA215" i="1" s="1"/>
  <c r="O2841" i="1"/>
  <c r="T2841" i="1" s="1" a="1"/>
  <c r="T2841" i="1" s="1"/>
  <c r="AA2841" i="1" s="1"/>
  <c r="O2809" i="1"/>
  <c r="T2809" i="1" s="1" a="1"/>
  <c r="T2809" i="1" s="1"/>
  <c r="AA2809" i="1" s="1"/>
  <c r="O2569" i="1"/>
  <c r="T2569" i="1" s="1" a="1"/>
  <c r="T2569" i="1" s="1"/>
  <c r="AA2569" i="1" s="1"/>
  <c r="O2553" i="1"/>
  <c r="T2553" i="1" s="1" a="1"/>
  <c r="T2553" i="1" s="1"/>
  <c r="AA2553" i="1" s="1"/>
  <c r="O2529" i="1"/>
  <c r="T2529" i="1" s="1" a="1"/>
  <c r="T2529" i="1" s="1"/>
  <c r="AA2529" i="1" s="1"/>
  <c r="O1969" i="1"/>
  <c r="T1969" i="1" s="1" a="1"/>
  <c r="T1969" i="1" s="1"/>
  <c r="AA1969" i="1" s="1"/>
  <c r="O1822" i="1"/>
  <c r="T1822" i="1" s="1" a="1"/>
  <c r="T1822" i="1" s="1"/>
  <c r="AA1822" i="1" s="1"/>
  <c r="O1534" i="1"/>
  <c r="T1534" i="1" s="1" a="1"/>
  <c r="T1534" i="1" s="1"/>
  <c r="AA1534" i="1" s="1"/>
  <c r="O1150" i="1"/>
  <c r="T1150" i="1" s="1" a="1"/>
  <c r="T1150" i="1" s="1"/>
  <c r="AA1150" i="1" s="1"/>
  <c r="O1086" i="1"/>
  <c r="T1086" i="1" s="1" a="1"/>
  <c r="T1086" i="1" s="1"/>
  <c r="AA1086" i="1" s="1"/>
  <c r="O734" i="1"/>
  <c r="T734" i="1" s="1" a="1"/>
  <c r="T734" i="1" s="1"/>
  <c r="AA734" i="1" s="1"/>
  <c r="O606" i="1"/>
  <c r="T606" i="1" s="1" a="1"/>
  <c r="T606" i="1" s="1"/>
  <c r="AA606" i="1" s="1"/>
  <c r="O2664" i="1"/>
  <c r="T2664" i="1" s="1" a="1"/>
  <c r="T2664" i="1" s="1"/>
  <c r="AA2664" i="1" s="1"/>
  <c r="O1795" i="1"/>
  <c r="T1795" i="1" s="1" a="1"/>
  <c r="T1795" i="1" s="1"/>
  <c r="AA1795" i="1" s="1"/>
  <c r="O1059" i="1"/>
  <c r="T1059" i="1" s="1" a="1"/>
  <c r="T1059" i="1" s="1"/>
  <c r="AA1059" i="1" s="1"/>
  <c r="O931" i="1"/>
  <c r="T931" i="1" s="1" a="1"/>
  <c r="T931" i="1" s="1"/>
  <c r="AA931" i="1" s="1"/>
  <c r="O579" i="1"/>
  <c r="T579" i="1" s="1" a="1"/>
  <c r="T579" i="1" s="1"/>
  <c r="AA579" i="1" s="1"/>
  <c r="O547" i="1"/>
  <c r="T547" i="1" s="1" a="1"/>
  <c r="T547" i="1" s="1"/>
  <c r="AA547" i="1" s="1"/>
  <c r="O419" i="1"/>
  <c r="T419" i="1" s="1" a="1"/>
  <c r="T419" i="1" s="1"/>
  <c r="AA419" i="1" s="1"/>
  <c r="O355" i="1"/>
  <c r="T355" i="1" s="1" a="1"/>
  <c r="T355" i="1" s="1"/>
  <c r="AA355" i="1" s="1"/>
  <c r="O291" i="1"/>
  <c r="T291" i="1" s="1" a="1"/>
  <c r="T291" i="1" s="1"/>
  <c r="AA291" i="1" s="1"/>
  <c r="O163" i="1"/>
  <c r="T163" i="1" s="1" a="1"/>
  <c r="T163" i="1" s="1"/>
  <c r="AA163" i="1" s="1"/>
  <c r="O67" i="1"/>
  <c r="T67" i="1" s="1" a="1"/>
  <c r="T67" i="1" s="1"/>
  <c r="AA67" i="1" s="1"/>
  <c r="O1766" i="1"/>
  <c r="T1766" i="1" s="1" a="1"/>
  <c r="T1766" i="1" s="1"/>
  <c r="AA1766" i="1" s="1"/>
  <c r="O1670" i="1"/>
  <c r="T1670" i="1" s="1" a="1"/>
  <c r="T1670" i="1" s="1"/>
  <c r="AA1670" i="1" s="1"/>
  <c r="O1606" i="1"/>
  <c r="T1606" i="1" s="1" a="1"/>
  <c r="T1606" i="1" s="1"/>
  <c r="AA1606" i="1" s="1"/>
  <c r="O1414" i="1"/>
  <c r="T1414" i="1" s="1" a="1"/>
  <c r="T1414" i="1" s="1"/>
  <c r="AA1414" i="1" s="1"/>
  <c r="O1254" i="1"/>
  <c r="T1254" i="1" s="1" a="1"/>
  <c r="T1254" i="1" s="1"/>
  <c r="AA1254" i="1" s="1"/>
  <c r="O1190" i="1"/>
  <c r="T1190" i="1" s="1" a="1"/>
  <c r="T1190" i="1" s="1"/>
  <c r="AA1190" i="1" s="1"/>
  <c r="O838" i="1"/>
  <c r="T838" i="1" s="1" a="1"/>
  <c r="T838" i="1" s="1"/>
  <c r="AA838" i="1" s="1"/>
  <c r="O774" i="1"/>
  <c r="T774" i="1" s="1" a="1"/>
  <c r="T774" i="1" s="1"/>
  <c r="AA774" i="1" s="1"/>
  <c r="O486" i="1"/>
  <c r="T486" i="1" s="1" a="1"/>
  <c r="T486" i="1" s="1"/>
  <c r="AA486" i="1" s="1"/>
  <c r="O326" i="1"/>
  <c r="T326" i="1" s="1" a="1"/>
  <c r="T326" i="1" s="1"/>
  <c r="AA326" i="1" s="1"/>
  <c r="O1661" i="1"/>
  <c r="T1661" i="1" s="1" a="1"/>
  <c r="T1661" i="1" s="1"/>
  <c r="AA1661" i="1" s="1"/>
  <c r="O1597" i="1"/>
  <c r="T1597" i="1" s="1" a="1"/>
  <c r="T1597" i="1" s="1"/>
  <c r="AA1597" i="1" s="1"/>
  <c r="O1501" i="1"/>
  <c r="T1501" i="1" s="1" a="1"/>
  <c r="T1501" i="1" s="1"/>
  <c r="AA1501" i="1" s="1"/>
  <c r="O1405" i="1"/>
  <c r="T1405" i="1" s="1" a="1"/>
  <c r="T1405" i="1" s="1"/>
  <c r="AA1405" i="1" s="1"/>
  <c r="O1181" i="1"/>
  <c r="T1181" i="1" s="1" a="1"/>
  <c r="T1181" i="1" s="1"/>
  <c r="AA1181" i="1" s="1"/>
  <c r="O957" i="1"/>
  <c r="T957" i="1" s="1" a="1"/>
  <c r="T957" i="1" s="1"/>
  <c r="AA957" i="1" s="1"/>
  <c r="O765" i="1"/>
  <c r="T765" i="1" s="1" a="1"/>
  <c r="T765" i="1" s="1"/>
  <c r="AA765" i="1" s="1"/>
  <c r="O573" i="1"/>
  <c r="T573" i="1" s="1" a="1"/>
  <c r="T573" i="1" s="1"/>
  <c r="AA573" i="1" s="1"/>
  <c r="O541" i="1"/>
  <c r="T541" i="1" s="1" a="1"/>
  <c r="T541" i="1" s="1"/>
  <c r="AA541" i="1" s="1"/>
  <c r="O221" i="1"/>
  <c r="T221" i="1" s="1" a="1"/>
  <c r="T221" i="1" s="1"/>
  <c r="AA221" i="1" s="1"/>
  <c r="O1876" i="1"/>
  <c r="T1876" i="1" s="1" a="1"/>
  <c r="T1876" i="1" s="1"/>
  <c r="AA1876" i="1" s="1"/>
  <c r="O1748" i="1"/>
  <c r="T1748" i="1" s="1" a="1"/>
  <c r="T1748" i="1" s="1"/>
  <c r="AA1748" i="1" s="1"/>
  <c r="O1428" i="1"/>
  <c r="T1428" i="1" s="1" a="1"/>
  <c r="T1428" i="1" s="1"/>
  <c r="AA1428" i="1" s="1"/>
  <c r="O1300" i="1"/>
  <c r="T1300" i="1" s="1" a="1"/>
  <c r="T1300" i="1" s="1"/>
  <c r="AA1300" i="1" s="1"/>
  <c r="O1236" i="1"/>
  <c r="T1236" i="1" s="1" a="1"/>
  <c r="T1236" i="1" s="1"/>
  <c r="AA1236" i="1" s="1"/>
  <c r="O1044" i="1"/>
  <c r="T1044" i="1" s="1" a="1"/>
  <c r="T1044" i="1" s="1"/>
  <c r="AA1044" i="1" s="1"/>
  <c r="O980" i="1"/>
  <c r="T980" i="1" s="1" a="1"/>
  <c r="T980" i="1" s="1"/>
  <c r="AA980" i="1" s="1"/>
  <c r="O916" i="1"/>
  <c r="T916" i="1" s="1" a="1"/>
  <c r="T916" i="1" s="1"/>
  <c r="AA916" i="1" s="1"/>
  <c r="O660" i="1"/>
  <c r="T660" i="1" s="1" a="1"/>
  <c r="T660" i="1" s="1"/>
  <c r="AA660" i="1" s="1"/>
  <c r="O628" i="1"/>
  <c r="T628" i="1" s="1" a="1"/>
  <c r="T628" i="1" s="1"/>
  <c r="AA628" i="1" s="1"/>
  <c r="O404" i="1"/>
  <c r="T404" i="1" s="1" a="1"/>
  <c r="T404" i="1" s="1"/>
  <c r="AA404" i="1" s="1"/>
  <c r="O276" i="1"/>
  <c r="T276" i="1" s="1" a="1"/>
  <c r="T276" i="1" s="1"/>
  <c r="AA276" i="1" s="1"/>
  <c r="O244" i="1"/>
  <c r="T244" i="1" s="1" a="1"/>
  <c r="T244" i="1" s="1"/>
  <c r="AA244" i="1" s="1"/>
  <c r="O52" i="1"/>
  <c r="T52" i="1" s="1" a="1"/>
  <c r="T52" i="1" s="1"/>
  <c r="AA52" i="1" s="1"/>
  <c r="O20" i="1"/>
  <c r="T20" i="1" s="1" a="1"/>
  <c r="T20" i="1" s="1"/>
  <c r="AA20" i="1" s="1"/>
  <c r="O2518" i="1"/>
  <c r="T2518" i="1" s="1" a="1"/>
  <c r="T2518" i="1" s="1"/>
  <c r="AA2518" i="1" s="1"/>
  <c r="O2494" i="1"/>
  <c r="T2494" i="1" s="1" a="1"/>
  <c r="T2494" i="1" s="1"/>
  <c r="AA2494" i="1" s="1"/>
  <c r="O2470" i="1"/>
  <c r="T2470" i="1" s="1" a="1"/>
  <c r="T2470" i="1" s="1"/>
  <c r="AA2470" i="1" s="1"/>
  <c r="O2446" i="1"/>
  <c r="T2446" i="1" s="1" a="1"/>
  <c r="T2446" i="1" s="1"/>
  <c r="AA2446" i="1" s="1"/>
  <c r="O2422" i="1"/>
  <c r="T2422" i="1" s="1" a="1"/>
  <c r="T2422" i="1" s="1"/>
  <c r="AA2422" i="1" s="1"/>
  <c r="O2134" i="1"/>
  <c r="T2134" i="1" s="1" a="1"/>
  <c r="T2134" i="1" s="1"/>
  <c r="AA2134" i="1" s="1"/>
  <c r="O2110" i="1"/>
  <c r="T2110" i="1" s="1" a="1"/>
  <c r="T2110" i="1" s="1"/>
  <c r="AA2110" i="1" s="1"/>
  <c r="O2086" i="1"/>
  <c r="T2086" i="1" s="1" a="1"/>
  <c r="T2086" i="1" s="1"/>
  <c r="AA2086" i="1" s="1"/>
  <c r="O2062" i="1"/>
  <c r="T2062" i="1" s="1" a="1"/>
  <c r="T2062" i="1" s="1"/>
  <c r="AA2062" i="1" s="1"/>
  <c r="O2046" i="1"/>
  <c r="T2046" i="1" s="1" a="1"/>
  <c r="T2046" i="1" s="1"/>
  <c r="AA2046" i="1" s="1"/>
  <c r="O2022" i="1"/>
  <c r="T2022" i="1" s="1" a="1"/>
  <c r="T2022" i="1" s="1"/>
  <c r="AA2022" i="1" s="1"/>
  <c r="O2653" i="1"/>
  <c r="T2653" i="1" s="1" a="1"/>
  <c r="T2653" i="1" s="1"/>
  <c r="AA2653" i="1" s="1"/>
  <c r="O2309" i="1"/>
  <c r="T2309" i="1" s="1" a="1"/>
  <c r="T2309" i="1" s="1"/>
  <c r="AA2309" i="1" s="1"/>
  <c r="O2205" i="1"/>
  <c r="T2205" i="1" s="1" a="1"/>
  <c r="T2205" i="1" s="1"/>
  <c r="AA2205" i="1" s="1"/>
  <c r="O2101" i="1"/>
  <c r="T2101" i="1" s="1" a="1"/>
  <c r="T2101" i="1" s="1"/>
  <c r="AA2101" i="1" s="1"/>
  <c r="O1957" i="1"/>
  <c r="T1957" i="1" s="1" a="1"/>
  <c r="T1957" i="1" s="1"/>
  <c r="AA1957" i="1" s="1"/>
  <c r="O2844" i="1"/>
  <c r="T2844" i="1" s="1" a="1"/>
  <c r="T2844" i="1" s="1"/>
  <c r="AA2844" i="1" s="1"/>
  <c r="O2820" i="1"/>
  <c r="T2820" i="1" s="1" a="1"/>
  <c r="T2820" i="1" s="1"/>
  <c r="AA2820" i="1" s="1"/>
  <c r="O2812" i="1"/>
  <c r="T2812" i="1" s="1" a="1"/>
  <c r="T2812" i="1" s="1"/>
  <c r="AA2812" i="1" s="1"/>
  <c r="O2788" i="1"/>
  <c r="T2788" i="1" s="1" a="1"/>
  <c r="T2788" i="1" s="1"/>
  <c r="AA2788" i="1" s="1"/>
  <c r="O2524" i="1"/>
  <c r="T2524" i="1" s="1" a="1"/>
  <c r="T2524" i="1" s="1"/>
  <c r="AA2524" i="1" s="1"/>
  <c r="O2500" i="1"/>
  <c r="T2500" i="1" s="1" a="1"/>
  <c r="T2500" i="1" s="1"/>
  <c r="AA2500" i="1" s="1"/>
  <c r="O2476" i="1"/>
  <c r="T2476" i="1" s="1" a="1"/>
  <c r="T2476" i="1" s="1"/>
  <c r="AA2476" i="1" s="1"/>
  <c r="O2452" i="1"/>
  <c r="T2452" i="1" s="1" a="1"/>
  <c r="T2452" i="1" s="1"/>
  <c r="AA2452" i="1" s="1"/>
  <c r="O2428" i="1"/>
  <c r="T2428" i="1" s="1" a="1"/>
  <c r="T2428" i="1" s="1"/>
  <c r="AA2428" i="1" s="1"/>
  <c r="O2404" i="1"/>
  <c r="T2404" i="1" s="1" a="1"/>
  <c r="T2404" i="1" s="1"/>
  <c r="AA2404" i="1" s="1"/>
  <c r="O2116" i="1"/>
  <c r="T2116" i="1" s="1" a="1"/>
  <c r="T2116" i="1" s="1"/>
  <c r="AA2116" i="1" s="1"/>
  <c r="O2092" i="1"/>
  <c r="T2092" i="1" s="1" a="1"/>
  <c r="T2092" i="1" s="1"/>
  <c r="AA2092" i="1" s="1"/>
  <c r="O2068" i="1"/>
  <c r="T2068" i="1" s="1" a="1"/>
  <c r="T2068" i="1" s="1"/>
  <c r="AA2068" i="1" s="1"/>
  <c r="O2028" i="1"/>
  <c r="T2028" i="1" s="1" a="1"/>
  <c r="T2028" i="1" s="1"/>
  <c r="AA2028" i="1" s="1"/>
  <c r="O55" i="1"/>
  <c r="T55" i="1" s="1" a="1"/>
  <c r="T55" i="1" s="1"/>
  <c r="AA55" i="1" s="1"/>
  <c r="O23" i="1"/>
  <c r="T23" i="1" s="1" a="1"/>
  <c r="T23" i="1" s="1"/>
  <c r="AA23" i="1" s="1"/>
  <c r="O1993" i="1"/>
  <c r="T1993" i="1" s="1" a="1"/>
  <c r="T1993" i="1" s="1"/>
  <c r="AA1993" i="1" s="1"/>
  <c r="O1945" i="1"/>
  <c r="T1945" i="1" s="1" a="1"/>
  <c r="T1945" i="1" s="1"/>
  <c r="AA1945" i="1" s="1"/>
  <c r="O446" i="1"/>
  <c r="T446" i="1" s="1" a="1"/>
  <c r="T446" i="1" s="1"/>
  <c r="AA446" i="1" s="1"/>
  <c r="O382" i="1"/>
  <c r="T382" i="1" s="1" a="1"/>
  <c r="T382" i="1" s="1"/>
  <c r="AA382" i="1" s="1"/>
  <c r="O318" i="1"/>
  <c r="T318" i="1" s="1" a="1"/>
  <c r="T318" i="1" s="1"/>
  <c r="AA318" i="1" s="1"/>
  <c r="O190" i="1"/>
  <c r="T190" i="1" s="1" a="1"/>
  <c r="T190" i="1" s="1"/>
  <c r="AA190" i="1" s="1"/>
  <c r="O94" i="1"/>
  <c r="T94" i="1" s="1" a="1"/>
  <c r="T94" i="1" s="1"/>
  <c r="AA94" i="1" s="1"/>
  <c r="O1896" i="1"/>
  <c r="T1896" i="1" s="1" a="1"/>
  <c r="T1896" i="1" s="1"/>
  <c r="AA1896" i="1" s="1"/>
  <c r="O1813" i="1"/>
  <c r="T1813" i="1" s="1" a="1"/>
  <c r="T1813" i="1" s="1"/>
  <c r="AA1813" i="1" s="1"/>
  <c r="O1525" i="1"/>
  <c r="T1525" i="1" s="1" a="1"/>
  <c r="T1525" i="1" s="1"/>
  <c r="AA1525" i="1" s="1"/>
  <c r="O1141" i="1"/>
  <c r="T1141" i="1" s="1" a="1"/>
  <c r="T1141" i="1" s="1"/>
  <c r="AA1141" i="1" s="1"/>
  <c r="O1077" i="1"/>
  <c r="T1077" i="1" s="1" a="1"/>
  <c r="T1077" i="1" s="1"/>
  <c r="AA1077" i="1" s="1"/>
  <c r="O725" i="1"/>
  <c r="T725" i="1" s="1" a="1"/>
  <c r="T725" i="1" s="1"/>
  <c r="AA725" i="1" s="1"/>
  <c r="O597" i="1"/>
  <c r="T597" i="1" s="1" a="1"/>
  <c r="T597" i="1" s="1"/>
  <c r="AA597" i="1" s="1"/>
  <c r="O437" i="1"/>
  <c r="T437" i="1" s="1" a="1"/>
  <c r="T437" i="1" s="1"/>
  <c r="AA437" i="1" s="1"/>
  <c r="O373" i="1"/>
  <c r="T373" i="1" s="1" a="1"/>
  <c r="T373" i="1" s="1"/>
  <c r="AA373" i="1" s="1"/>
  <c r="O309" i="1"/>
  <c r="T309" i="1" s="1" a="1"/>
  <c r="T309" i="1" s="1"/>
  <c r="AA309" i="1" s="1"/>
  <c r="O181" i="1"/>
  <c r="T181" i="1" s="1" a="1"/>
  <c r="T181" i="1" s="1"/>
  <c r="AA181" i="1" s="1"/>
  <c r="O85" i="1"/>
  <c r="T85" i="1" s="1" a="1"/>
  <c r="T85" i="1" s="1"/>
  <c r="AA85" i="1" s="1"/>
  <c r="O2823" i="1"/>
  <c r="T2823" i="1" s="1" a="1"/>
  <c r="T2823" i="1" s="1"/>
  <c r="AA2823" i="1" s="1"/>
  <c r="O2535" i="1"/>
  <c r="T2535" i="1" s="1" a="1"/>
  <c r="T2535" i="1" s="1"/>
  <c r="AA2535" i="1" s="1"/>
  <c r="O2407" i="1"/>
  <c r="T2407" i="1" s="1" a="1"/>
  <c r="T2407" i="1" s="1"/>
  <c r="AA2407" i="1" s="1"/>
  <c r="O2247" i="1"/>
  <c r="T2247" i="1" s="1" a="1"/>
  <c r="T2247" i="1" s="1"/>
  <c r="AA2247" i="1" s="1"/>
  <c r="O2119" i="1"/>
  <c r="T2119" i="1" s="1" a="1"/>
  <c r="T2119" i="1" s="1"/>
  <c r="AA2119" i="1" s="1"/>
  <c r="O1772" i="1"/>
  <c r="T1772" i="1" s="1" a="1"/>
  <c r="T1772" i="1" s="1"/>
  <c r="AA1772" i="1" s="1"/>
  <c r="O1676" i="1"/>
  <c r="T1676" i="1" s="1" a="1"/>
  <c r="T1676" i="1" s="1"/>
  <c r="AA1676" i="1" s="1"/>
  <c r="O1612" i="1"/>
  <c r="T1612" i="1" s="1" a="1"/>
  <c r="T1612" i="1" s="1"/>
  <c r="AA1612" i="1" s="1"/>
  <c r="O1420" i="1"/>
  <c r="T1420" i="1" s="1" a="1"/>
  <c r="T1420" i="1" s="1"/>
  <c r="AA1420" i="1" s="1"/>
  <c r="O1260" i="1"/>
  <c r="T1260" i="1" s="1" a="1"/>
  <c r="T1260" i="1" s="1"/>
  <c r="AA1260" i="1" s="1"/>
  <c r="O1196" i="1"/>
  <c r="T1196" i="1" s="1" a="1"/>
  <c r="T1196" i="1" s="1"/>
  <c r="AA1196" i="1" s="1"/>
  <c r="O844" i="1"/>
  <c r="T844" i="1" s="1" a="1"/>
  <c r="T844" i="1" s="1"/>
  <c r="AA844" i="1" s="1"/>
  <c r="O780" i="1"/>
  <c r="T780" i="1" s="1" a="1"/>
  <c r="T780" i="1" s="1"/>
  <c r="AA780" i="1" s="1"/>
  <c r="O492" i="1"/>
  <c r="T492" i="1" s="1" a="1"/>
  <c r="T492" i="1" s="1"/>
  <c r="AA492" i="1" s="1"/>
  <c r="O332" i="1"/>
  <c r="T332" i="1" s="1" a="1"/>
  <c r="T332" i="1" s="1"/>
  <c r="AA332" i="1" s="1"/>
  <c r="O2838" i="1"/>
  <c r="T2838" i="1" s="1" a="1"/>
  <c r="T2838" i="1" s="1"/>
  <c r="AA2838" i="1" s="1"/>
  <c r="O2806" i="1"/>
  <c r="T2806" i="1" s="1" a="1"/>
  <c r="T2806" i="1" s="1"/>
  <c r="AA2806" i="1" s="1"/>
  <c r="O2797" i="1"/>
  <c r="T2797" i="1" s="1" a="1"/>
  <c r="T2797" i="1" s="1"/>
  <c r="AA2797" i="1" s="1"/>
  <c r="O2581" i="1"/>
  <c r="T2581" i="1" s="1" a="1"/>
  <c r="T2581" i="1" s="1"/>
  <c r="AA2581" i="1" s="1"/>
  <c r="O2509" i="1"/>
  <c r="T2509" i="1" s="1" a="1"/>
  <c r="T2509" i="1" s="1"/>
  <c r="AA2509" i="1" s="1"/>
  <c r="O1917" i="1"/>
  <c r="T1917" i="1" s="1" a="1"/>
  <c r="T1917" i="1" s="1"/>
  <c r="AA1917" i="1" s="1"/>
  <c r="O1882" i="1"/>
  <c r="T1882" i="1" s="1" a="1"/>
  <c r="T1882" i="1" s="1"/>
  <c r="AA1882" i="1" s="1"/>
  <c r="O1754" i="1"/>
  <c r="T1754" i="1" s="1" a="1"/>
  <c r="T1754" i="1" s="1"/>
  <c r="AA1754" i="1" s="1"/>
  <c r="O1434" i="1"/>
  <c r="T1434" i="1" s="1" a="1"/>
  <c r="T1434" i="1" s="1"/>
  <c r="AA1434" i="1" s="1"/>
  <c r="O1306" i="1"/>
  <c r="T1306" i="1" s="1" a="1"/>
  <c r="T1306" i="1" s="1"/>
  <c r="AA1306" i="1" s="1"/>
  <c r="O1242" i="1"/>
  <c r="T1242" i="1" s="1" a="1"/>
  <c r="T1242" i="1" s="1"/>
  <c r="AA1242" i="1" s="1"/>
  <c r="O1050" i="1"/>
  <c r="T1050" i="1" s="1" a="1"/>
  <c r="T1050" i="1" s="1"/>
  <c r="AA1050" i="1" s="1"/>
  <c r="O986" i="1"/>
  <c r="T986" i="1" s="1" a="1"/>
  <c r="T986" i="1" s="1"/>
  <c r="AA986" i="1" s="1"/>
  <c r="O922" i="1"/>
  <c r="T922" i="1" s="1" a="1"/>
  <c r="T922" i="1" s="1"/>
  <c r="AA922" i="1" s="1"/>
  <c r="O666" i="1"/>
  <c r="T666" i="1" s="1" a="1"/>
  <c r="T666" i="1" s="1"/>
  <c r="AA666" i="1" s="1"/>
  <c r="O634" i="1"/>
  <c r="T634" i="1" s="1" a="1"/>
  <c r="T634" i="1" s="1"/>
  <c r="AA634" i="1" s="1"/>
  <c r="O410" i="1"/>
  <c r="T410" i="1" s="1" a="1"/>
  <c r="T410" i="1" s="1"/>
  <c r="AA410" i="1" s="1"/>
  <c r="O282" i="1"/>
  <c r="T282" i="1" s="1" a="1"/>
  <c r="T282" i="1" s="1"/>
  <c r="AA282" i="1" s="1"/>
  <c r="O250" i="1"/>
  <c r="T250" i="1" s="1" a="1"/>
  <c r="T250" i="1" s="1"/>
  <c r="AA250" i="1" s="1"/>
  <c r="O58" i="1"/>
  <c r="T58" i="1" s="1" a="1"/>
  <c r="T58" i="1" s="1"/>
  <c r="AA58" i="1" s="1"/>
  <c r="O26" i="1"/>
  <c r="T26" i="1" s="1" a="1"/>
  <c r="T26" i="1" s="1"/>
  <c r="AA26" i="1" s="1"/>
  <c r="O1775" i="1"/>
  <c r="T1775" i="1" s="1" a="1"/>
  <c r="T1775" i="1" s="1"/>
  <c r="AA1775" i="1" s="1"/>
  <c r="O1679" i="1"/>
  <c r="T1679" i="1" s="1" a="1"/>
  <c r="T1679" i="1" s="1"/>
  <c r="AA1679" i="1" s="1"/>
  <c r="O1615" i="1"/>
  <c r="T1615" i="1" s="1" a="1"/>
  <c r="T1615" i="1" s="1"/>
  <c r="AA1615" i="1" s="1"/>
  <c r="O1423" i="1"/>
  <c r="T1423" i="1" s="1" a="1"/>
  <c r="T1423" i="1" s="1"/>
  <c r="AA1423" i="1" s="1"/>
  <c r="O1263" i="1"/>
  <c r="T1263" i="1" s="1" a="1"/>
  <c r="T1263" i="1" s="1"/>
  <c r="AA1263" i="1" s="1"/>
  <c r="O1199" i="1"/>
  <c r="T1199" i="1" s="1" a="1"/>
  <c r="T1199" i="1" s="1"/>
  <c r="AA1199" i="1" s="1"/>
  <c r="O847" i="1"/>
  <c r="T847" i="1" s="1" a="1"/>
  <c r="T847" i="1" s="1"/>
  <c r="AA847" i="1" s="1"/>
  <c r="O783" i="1"/>
  <c r="T783" i="1" s="1" a="1"/>
  <c r="T783" i="1" s="1"/>
  <c r="AA783" i="1" s="1"/>
  <c r="O495" i="1"/>
  <c r="T495" i="1" s="1" a="1"/>
  <c r="T495" i="1" s="1"/>
  <c r="AA495" i="1" s="1"/>
  <c r="O335" i="1"/>
  <c r="T335" i="1" s="1" a="1"/>
  <c r="T335" i="1" s="1"/>
  <c r="AA335" i="1" s="1"/>
  <c r="O1846" i="1"/>
  <c r="T1846" i="1" s="1" a="1"/>
  <c r="T1846" i="1" s="1"/>
  <c r="AA1846" i="1" s="1"/>
  <c r="O1718" i="1"/>
  <c r="T1718" i="1" s="1" a="1"/>
  <c r="T1718" i="1" s="1"/>
  <c r="AA1718" i="1" s="1"/>
  <c r="O1366" i="1"/>
  <c r="T1366" i="1" s="1" a="1"/>
  <c r="T1366" i="1" s="1"/>
  <c r="AA1366" i="1" s="1"/>
  <c r="O886" i="1"/>
  <c r="T886" i="1" s="1" a="1"/>
  <c r="T886" i="1" s="1"/>
  <c r="AA886" i="1" s="1"/>
  <c r="O118" i="1"/>
  <c r="T118" i="1" s="1" a="1"/>
  <c r="T118" i="1" s="1"/>
  <c r="AA118" i="1" s="1"/>
  <c r="O1837" i="1"/>
  <c r="T1837" i="1" s="1" a="1"/>
  <c r="T1837" i="1" s="1"/>
  <c r="AA1837" i="1" s="1"/>
  <c r="O1709" i="1"/>
  <c r="T1709" i="1" s="1" a="1"/>
  <c r="T1709" i="1" s="1"/>
  <c r="AA1709" i="1" s="1"/>
  <c r="O1517" i="1"/>
  <c r="T1517" i="1" s="1" a="1"/>
  <c r="T1517" i="1" s="1"/>
  <c r="AA1517" i="1" s="1"/>
  <c r="O1133" i="1"/>
  <c r="T1133" i="1" s="1" a="1"/>
  <c r="T1133" i="1" s="1"/>
  <c r="AA1133" i="1" s="1"/>
  <c r="O877" i="1"/>
  <c r="T877" i="1" s="1" a="1"/>
  <c r="T877" i="1" s="1"/>
  <c r="AA877" i="1" s="1"/>
  <c r="O109" i="1"/>
  <c r="T109" i="1" s="1" a="1"/>
  <c r="T109" i="1" s="1"/>
  <c r="AA109" i="1" s="1"/>
  <c r="O1540" i="1"/>
  <c r="T1540" i="1" s="1" a="1"/>
  <c r="T1540" i="1" s="1"/>
  <c r="AA1540" i="1" s="1"/>
  <c r="O1444" i="1"/>
  <c r="T1444" i="1" s="1" a="1"/>
  <c r="T1444" i="1" s="1"/>
  <c r="AA1444" i="1" s="1"/>
  <c r="O1316" i="1"/>
  <c r="T1316" i="1" s="1" a="1"/>
  <c r="T1316" i="1" s="1"/>
  <c r="AA1316" i="1" s="1"/>
  <c r="O1092" i="1"/>
  <c r="T1092" i="1" s="1" a="1"/>
  <c r="T1092" i="1" s="1"/>
  <c r="AA1092" i="1" s="1"/>
  <c r="O996" i="1"/>
  <c r="T996" i="1" s="1" a="1"/>
  <c r="T996" i="1" s="1"/>
  <c r="AA996" i="1" s="1"/>
  <c r="O676" i="1"/>
  <c r="T676" i="1" s="1" a="1"/>
  <c r="T676" i="1" s="1"/>
  <c r="AA676" i="1" s="1"/>
  <c r="O452" i="1"/>
  <c r="T452" i="1" s="1" a="1"/>
  <c r="T452" i="1" s="1"/>
  <c r="AA452" i="1" s="1"/>
  <c r="O132" i="1"/>
  <c r="T132" i="1" s="1" a="1"/>
  <c r="T132" i="1" s="1"/>
  <c r="AA132" i="1" s="1"/>
  <c r="O2685" i="1"/>
  <c r="T2685" i="1" s="1" a="1"/>
  <c r="T2685" i="1" s="1"/>
  <c r="AA2685" i="1" s="1"/>
  <c r="O2541" i="1"/>
  <c r="T2541" i="1" s="1" a="1"/>
  <c r="T2541" i="1" s="1"/>
  <c r="AA2541" i="1" s="1"/>
  <c r="O2437" i="1"/>
  <c r="T2437" i="1" s="1" a="1"/>
  <c r="T2437" i="1" s="1"/>
  <c r="AA2437" i="1" s="1"/>
  <c r="O2357" i="1"/>
  <c r="T2357" i="1" s="1" a="1"/>
  <c r="T2357" i="1" s="1"/>
  <c r="AA2357" i="1" s="1"/>
  <c r="O2253" i="1"/>
  <c r="T2253" i="1" s="1" a="1"/>
  <c r="T2253" i="1" s="1"/>
  <c r="AA2253" i="1" s="1"/>
  <c r="O2005" i="1"/>
  <c r="T2005" i="1" s="1" a="1"/>
  <c r="T2005" i="1" s="1"/>
  <c r="AA2005" i="1" s="1"/>
  <c r="O1787" i="1"/>
  <c r="T1787" i="1" s="1" a="1"/>
  <c r="T1787" i="1" s="1"/>
  <c r="AA1787" i="1" s="1"/>
  <c r="O1691" i="1"/>
  <c r="T1691" i="1" s="1" a="1"/>
  <c r="T1691" i="1" s="1"/>
  <c r="AA1691" i="1" s="1"/>
  <c r="O1627" i="1"/>
  <c r="T1627" i="1" s="1" a="1"/>
  <c r="T1627" i="1" s="1"/>
  <c r="AA1627" i="1" s="1"/>
  <c r="O1339" i="1"/>
  <c r="T1339" i="1" s="1" a="1"/>
  <c r="T1339" i="1" s="1"/>
  <c r="AA1339" i="1" s="1"/>
  <c r="O1275" i="1"/>
  <c r="T1275" i="1" s="1" a="1"/>
  <c r="T1275" i="1" s="1"/>
  <c r="AA1275" i="1" s="1"/>
  <c r="O1211" i="1"/>
  <c r="T1211" i="1" s="1" a="1"/>
  <c r="T1211" i="1" s="1"/>
  <c r="AA1211" i="1" s="1"/>
  <c r="O859" i="1"/>
  <c r="T859" i="1" s="1" a="1"/>
  <c r="T859" i="1" s="1"/>
  <c r="AA859" i="1" s="1"/>
  <c r="O795" i="1"/>
  <c r="T795" i="1" s="1" a="1"/>
  <c r="T795" i="1" s="1"/>
  <c r="AA795" i="1" s="1"/>
  <c r="O507" i="1"/>
  <c r="T507" i="1" s="1" a="1"/>
  <c r="T507" i="1" s="1"/>
  <c r="AA507" i="1" s="1"/>
  <c r="O347" i="1"/>
  <c r="T347" i="1" s="1" a="1"/>
  <c r="T347" i="1" s="1"/>
  <c r="AA347" i="1" s="1"/>
  <c r="O1552" i="1"/>
  <c r="T1552" i="1" s="1" a="1"/>
  <c r="T1552" i="1" s="1"/>
  <c r="AA1552" i="1" s="1"/>
  <c r="O1456" i="1"/>
  <c r="T1456" i="1" s="1" a="1"/>
  <c r="T1456" i="1" s="1"/>
  <c r="AA1456" i="1" s="1"/>
  <c r="O1328" i="1"/>
  <c r="T1328" i="1" s="1" a="1"/>
  <c r="T1328" i="1" s="1"/>
  <c r="AA1328" i="1" s="1"/>
  <c r="O1104" i="1"/>
  <c r="T1104" i="1" s="1" a="1"/>
  <c r="T1104" i="1" s="1"/>
  <c r="AA1104" i="1" s="1"/>
  <c r="O1008" i="1"/>
  <c r="T1008" i="1" s="1" a="1"/>
  <c r="T1008" i="1" s="1"/>
  <c r="AA1008" i="1" s="1"/>
  <c r="O816" i="1"/>
  <c r="T816" i="1" s="1" a="1"/>
  <c r="T816" i="1" s="1"/>
  <c r="AA816" i="1" s="1"/>
  <c r="O688" i="1"/>
  <c r="T688" i="1" s="1" a="1"/>
  <c r="T688" i="1" s="1"/>
  <c r="AA688" i="1" s="1"/>
  <c r="O464" i="1"/>
  <c r="T464" i="1" s="1" a="1"/>
  <c r="T464" i="1" s="1"/>
  <c r="AA464" i="1" s="1"/>
  <c r="O144" i="1"/>
  <c r="T144" i="1" s="1" a="1"/>
  <c r="T144" i="1" s="1"/>
  <c r="AA144" i="1" s="1"/>
  <c r="O1858" i="1"/>
  <c r="T1858" i="1" s="1" a="1"/>
  <c r="T1858" i="1" s="1"/>
  <c r="AA1858" i="1" s="1"/>
  <c r="O1730" i="1"/>
  <c r="T1730" i="1" s="1" a="1"/>
  <c r="T1730" i="1" s="1"/>
  <c r="AA1730" i="1" s="1"/>
  <c r="O1282" i="1"/>
  <c r="T1282" i="1" s="1" a="1"/>
  <c r="T1282" i="1" s="1"/>
  <c r="AA1282" i="1" s="1"/>
  <c r="O1218" i="1"/>
  <c r="T1218" i="1" s="1" a="1"/>
  <c r="T1218" i="1" s="1"/>
  <c r="AA1218" i="1" s="1"/>
  <c r="O1026" i="1"/>
  <c r="T1026" i="1" s="1" a="1"/>
  <c r="T1026" i="1" s="1"/>
  <c r="AA1026" i="1" s="1"/>
  <c r="O962" i="1"/>
  <c r="T962" i="1" s="1" a="1"/>
  <c r="T962" i="1" s="1"/>
  <c r="AA962" i="1" s="1"/>
  <c r="O898" i="1"/>
  <c r="T898" i="1" s="1" a="1"/>
  <c r="T898" i="1" s="1"/>
  <c r="AA898" i="1" s="1"/>
  <c r="O802" i="1"/>
  <c r="T802" i="1" s="1" a="1"/>
  <c r="T802" i="1" s="1"/>
  <c r="AA802" i="1" s="1"/>
  <c r="O642" i="1"/>
  <c r="T642" i="1" s="1" a="1"/>
  <c r="T642" i="1" s="1"/>
  <c r="AA642" i="1" s="1"/>
  <c r="O610" i="1"/>
  <c r="T610" i="1" s="1" a="1"/>
  <c r="T610" i="1" s="1"/>
  <c r="AA610" i="1" s="1"/>
  <c r="O386" i="1"/>
  <c r="T386" i="1" s="1" a="1"/>
  <c r="T386" i="1" s="1"/>
  <c r="AA386" i="1" s="1"/>
  <c r="O258" i="1"/>
  <c r="T258" i="1" s="1" a="1"/>
  <c r="T258" i="1" s="1"/>
  <c r="AA258" i="1" s="1"/>
  <c r="O226" i="1"/>
  <c r="T226" i="1" s="1" a="1"/>
  <c r="T226" i="1" s="1"/>
  <c r="AA226" i="1" s="1"/>
  <c r="O34" i="1"/>
  <c r="T34" i="1" s="1" a="1"/>
  <c r="T34" i="1" s="1"/>
  <c r="AA34" i="1" s="1"/>
  <c r="O2" i="1"/>
  <c r="O1646" i="1"/>
  <c r="T1646" i="1" s="1" a="1"/>
  <c r="T1646" i="1" s="1"/>
  <c r="AA1646" i="1" s="1"/>
  <c r="O1582" i="1"/>
  <c r="T1582" i="1" s="1" a="1"/>
  <c r="T1582" i="1" s="1"/>
  <c r="AA1582" i="1" s="1"/>
  <c r="O1486" i="1"/>
  <c r="T1486" i="1" s="1" a="1"/>
  <c r="T1486" i="1" s="1"/>
  <c r="AA1486" i="1" s="1"/>
  <c r="O1390" i="1"/>
  <c r="T1390" i="1" s="1" a="1"/>
  <c r="T1390" i="1" s="1"/>
  <c r="AA1390" i="1" s="1"/>
  <c r="O1358" i="1"/>
  <c r="T1358" i="1" s="1" a="1"/>
  <c r="T1358" i="1" s="1"/>
  <c r="AA1358" i="1" s="1"/>
  <c r="O1166" i="1"/>
  <c r="T1166" i="1" s="1" a="1"/>
  <c r="T1166" i="1" s="1"/>
  <c r="AA1166" i="1" s="1"/>
  <c r="O942" i="1"/>
  <c r="T942" i="1" s="1" a="1"/>
  <c r="T942" i="1" s="1"/>
  <c r="AA942" i="1" s="1"/>
  <c r="O750" i="1"/>
  <c r="T750" i="1" s="1" a="1"/>
  <c r="T750" i="1" s="1"/>
  <c r="AA750" i="1" s="1"/>
  <c r="O558" i="1"/>
  <c r="T558" i="1" s="1" a="1"/>
  <c r="T558" i="1" s="1"/>
  <c r="AA558" i="1" s="1"/>
  <c r="O526" i="1"/>
  <c r="T526" i="1" s="1" a="1"/>
  <c r="T526" i="1" s="1"/>
  <c r="AA526" i="1" s="1"/>
  <c r="O206" i="1"/>
  <c r="T206" i="1" s="1" a="1"/>
  <c r="T206" i="1" s="1"/>
  <c r="AA206" i="1" s="1"/>
  <c r="O1637" i="1"/>
  <c r="T1637" i="1" s="1" a="1"/>
  <c r="T1637" i="1" s="1"/>
  <c r="AA1637" i="1" s="1"/>
  <c r="O1573" i="1"/>
  <c r="T1573" i="1" s="1" a="1"/>
  <c r="T1573" i="1" s="1"/>
  <c r="AA1573" i="1" s="1"/>
  <c r="O1477" i="1"/>
  <c r="T1477" i="1" s="1" a="1"/>
  <c r="T1477" i="1" s="1"/>
  <c r="AA1477" i="1" s="1"/>
  <c r="O1381" i="1"/>
  <c r="T1381" i="1" s="1" a="1"/>
  <c r="T1381" i="1" s="1"/>
  <c r="AA1381" i="1" s="1"/>
  <c r="O1349" i="1"/>
  <c r="T1349" i="1" s="1" a="1"/>
  <c r="T1349" i="1" s="1"/>
  <c r="AA1349" i="1" s="1"/>
  <c r="O1157" i="1"/>
  <c r="T1157" i="1" s="1" a="1"/>
  <c r="T1157" i="1" s="1"/>
  <c r="AA1157" i="1" s="1"/>
  <c r="O741" i="1"/>
  <c r="T741" i="1" s="1" a="1"/>
  <c r="T741" i="1" s="1"/>
  <c r="AA741" i="1" s="1"/>
  <c r="O549" i="1"/>
  <c r="T549" i="1" s="1" a="1"/>
  <c r="T549" i="1" s="1"/>
  <c r="AA549" i="1" s="1"/>
  <c r="O517" i="1"/>
  <c r="T517" i="1" s="1" a="1"/>
  <c r="T517" i="1" s="1"/>
  <c r="AA517" i="1" s="1"/>
  <c r="O197" i="1"/>
  <c r="T197" i="1" s="1" a="1"/>
  <c r="T197" i="1" s="1"/>
  <c r="AA197" i="1" s="1"/>
  <c r="O1852" i="1"/>
  <c r="T1852" i="1" s="1" a="1"/>
  <c r="T1852" i="1" s="1"/>
  <c r="AA1852" i="1" s="1"/>
  <c r="O1724" i="1"/>
  <c r="T1724" i="1" s="1" a="1"/>
  <c r="T1724" i="1" s="1"/>
  <c r="AA1724" i="1" s="1"/>
  <c r="O1372" i="1"/>
  <c r="T1372" i="1" s="1" a="1"/>
  <c r="T1372" i="1" s="1"/>
  <c r="AA1372" i="1" s="1"/>
  <c r="O892" i="1"/>
  <c r="T892" i="1" s="1" a="1"/>
  <c r="T892" i="1" s="1"/>
  <c r="AA892" i="1" s="1"/>
  <c r="O124" i="1"/>
  <c r="T124" i="1" s="1" a="1"/>
  <c r="T124" i="1" s="1"/>
  <c r="AA124" i="1" s="1"/>
  <c r="O2782" i="1"/>
  <c r="T2782" i="1" s="1" a="1"/>
  <c r="T2782" i="1" s="1"/>
  <c r="AA2782" i="1" s="1"/>
  <c r="O2758" i="1"/>
  <c r="T2758" i="1" s="1" a="1"/>
  <c r="T2758" i="1" s="1"/>
  <c r="AA2758" i="1" s="1"/>
  <c r="O2742" i="1"/>
  <c r="T2742" i="1" s="1" a="1"/>
  <c r="T2742" i="1" s="1"/>
  <c r="AA2742" i="1" s="1"/>
  <c r="O2718" i="1"/>
  <c r="T2718" i="1" s="1" a="1"/>
  <c r="T2718" i="1" s="1"/>
  <c r="AA2718" i="1" s="1"/>
  <c r="O2694" i="1"/>
  <c r="T2694" i="1" s="1" a="1"/>
  <c r="T2694" i="1" s="1"/>
  <c r="AA2694" i="1" s="1"/>
  <c r="O2670" i="1"/>
  <c r="T2670" i="1" s="1" a="1"/>
  <c r="T2670" i="1" s="1"/>
  <c r="AA2670" i="1" s="1"/>
  <c r="O2374" i="1"/>
  <c r="T2374" i="1" s="1" a="1"/>
  <c r="T2374" i="1" s="1"/>
  <c r="AA2374" i="1" s="1"/>
  <c r="O2366" i="1"/>
  <c r="T2366" i="1" s="1" a="1"/>
  <c r="T2366" i="1" s="1"/>
  <c r="AA2366" i="1" s="1"/>
  <c r="O2342" i="1"/>
  <c r="T2342" i="1" s="1" a="1"/>
  <c r="T2342" i="1" s="1"/>
  <c r="AA2342" i="1" s="1"/>
  <c r="O2318" i="1"/>
  <c r="T2318" i="1" s="1" a="1"/>
  <c r="T2318" i="1" s="1"/>
  <c r="AA2318" i="1" s="1"/>
  <c r="O1990" i="1"/>
  <c r="T1990" i="1" s="1" a="1"/>
  <c r="T1990" i="1" s="1"/>
  <c r="AA1990" i="1" s="1"/>
  <c r="O1966" i="1"/>
  <c r="T1966" i="1" s="1" a="1"/>
  <c r="T1966" i="1" s="1"/>
  <c r="AA1966" i="1" s="1"/>
  <c r="O1942" i="1"/>
  <c r="T1942" i="1" s="1" a="1"/>
  <c r="T1942" i="1" s="1"/>
  <c r="AA1942" i="1" s="1"/>
  <c r="O1902" i="1"/>
  <c r="T1902" i="1" s="1" a="1"/>
  <c r="T1902" i="1" s="1"/>
  <c r="AA1902" i="1" s="1"/>
  <c r="O2773" i="1"/>
  <c r="T2773" i="1" s="1" a="1"/>
  <c r="T2773" i="1" s="1"/>
  <c r="AA2773" i="1" s="1"/>
  <c r="O2629" i="1"/>
  <c r="T2629" i="1" s="1" a="1"/>
  <c r="T2629" i="1" s="1"/>
  <c r="AA2629" i="1" s="1"/>
  <c r="O2397" i="1"/>
  <c r="T2397" i="1" s="1" a="1"/>
  <c r="T2397" i="1" s="1"/>
  <c r="AA2397" i="1" s="1"/>
  <c r="O2181" i="1"/>
  <c r="T2181" i="1" s="1" a="1"/>
  <c r="T2181" i="1" s="1"/>
  <c r="AA2181" i="1" s="1"/>
  <c r="O2077" i="1"/>
  <c r="T2077" i="1" s="1" a="1"/>
  <c r="T2077" i="1" s="1"/>
  <c r="AA2077" i="1" s="1"/>
  <c r="O1933" i="1"/>
  <c r="T1933" i="1" s="1" a="1"/>
  <c r="T1933" i="1" s="1"/>
  <c r="AA1933" i="1" s="1"/>
  <c r="O2764" i="1"/>
  <c r="T2764" i="1" s="1" a="1"/>
  <c r="T2764" i="1" s="1"/>
  <c r="AA2764" i="1" s="1"/>
  <c r="O2748" i="1"/>
  <c r="T2748" i="1" s="1" a="1"/>
  <c r="T2748" i="1" s="1"/>
  <c r="AA2748" i="1" s="1"/>
  <c r="O2724" i="1"/>
  <c r="T2724" i="1" s="1" a="1"/>
  <c r="T2724" i="1" s="1"/>
  <c r="AA2724" i="1" s="1"/>
  <c r="O2700" i="1"/>
  <c r="T2700" i="1" s="1" a="1"/>
  <c r="T2700" i="1" s="1"/>
  <c r="AA2700" i="1" s="1"/>
  <c r="O2676" i="1"/>
  <c r="T2676" i="1" s="1" a="1"/>
  <c r="T2676" i="1" s="1"/>
  <c r="AA2676" i="1" s="1"/>
  <c r="O2380" i="1"/>
  <c r="T2380" i="1" s="1" a="1"/>
  <c r="T2380" i="1" s="1"/>
  <c r="AA2380" i="1" s="1"/>
  <c r="O2348" i="1"/>
  <c r="T2348" i="1" s="1" a="1"/>
  <c r="T2348" i="1" s="1"/>
  <c r="AA2348" i="1" s="1"/>
  <c r="O2324" i="1"/>
  <c r="T2324" i="1" s="1" a="1"/>
  <c r="T2324" i="1" s="1"/>
  <c r="AA2324" i="1" s="1"/>
  <c r="O2300" i="1"/>
  <c r="T2300" i="1" s="1" a="1"/>
  <c r="T2300" i="1" s="1"/>
  <c r="AA2300" i="1" s="1"/>
  <c r="O1996" i="1"/>
  <c r="T1996" i="1" s="1" a="1"/>
  <c r="T1996" i="1" s="1"/>
  <c r="AA1996" i="1" s="1"/>
  <c r="O1972" i="1"/>
  <c r="T1972" i="1" s="1" a="1"/>
  <c r="T1972" i="1" s="1"/>
  <c r="AA1972" i="1" s="1"/>
  <c r="O1948" i="1"/>
  <c r="T1948" i="1" s="1" a="1"/>
  <c r="T1948" i="1" s="1"/>
  <c r="AA1948" i="1" s="1"/>
  <c r="O1924" i="1"/>
  <c r="T1924" i="1" s="1" a="1"/>
  <c r="T1924" i="1" s="1"/>
  <c r="AA1924" i="1" s="1"/>
  <c r="O1908" i="1"/>
  <c r="T1908" i="1" s="1" a="1"/>
  <c r="T1908" i="1" s="1"/>
  <c r="AA1908" i="1" s="1"/>
  <c r="O1763" i="1"/>
  <c r="T1763" i="1" s="1" a="1"/>
  <c r="T1763" i="1" s="1"/>
  <c r="AA1763" i="1" s="1"/>
  <c r="O1667" i="1"/>
  <c r="T1667" i="1" s="1" a="1"/>
  <c r="T1667" i="1" s="1"/>
  <c r="AA1667" i="1" s="1"/>
  <c r="O1603" i="1"/>
  <c r="T1603" i="1" s="1" a="1"/>
  <c r="T1603" i="1" s="1"/>
  <c r="AA1603" i="1" s="1"/>
  <c r="O1411" i="1"/>
  <c r="T1411" i="1" s="1" a="1"/>
  <c r="T1411" i="1" s="1"/>
  <c r="AA1411" i="1" s="1"/>
  <c r="O1251" i="1"/>
  <c r="T1251" i="1" s="1" a="1"/>
  <c r="T1251" i="1" s="1"/>
  <c r="AA1251" i="1" s="1"/>
  <c r="O1187" i="1"/>
  <c r="T1187" i="1" s="1" a="1"/>
  <c r="T1187" i="1" s="1"/>
  <c r="AA1187" i="1" s="1"/>
  <c r="O835" i="1"/>
  <c r="T835" i="1" s="1" a="1"/>
  <c r="T835" i="1" s="1"/>
  <c r="AA835" i="1" s="1"/>
  <c r="O771" i="1"/>
  <c r="T771" i="1" s="1" a="1"/>
  <c r="T771" i="1" s="1"/>
  <c r="AA771" i="1" s="1"/>
  <c r="O483" i="1"/>
  <c r="T483" i="1" s="1" a="1"/>
  <c r="T483" i="1" s="1"/>
  <c r="AA483" i="1" s="1"/>
  <c r="O323" i="1"/>
  <c r="T323" i="1" s="1" a="1"/>
  <c r="T323" i="1" s="1"/>
  <c r="AA323" i="1" s="1"/>
  <c r="O1834" i="1"/>
  <c r="T1834" i="1" s="1" a="1"/>
  <c r="T1834" i="1" s="1"/>
  <c r="AA1834" i="1" s="1"/>
  <c r="O1706" i="1"/>
  <c r="T1706" i="1" s="1" a="1"/>
  <c r="T1706" i="1" s="1"/>
  <c r="AA1706" i="1" s="1"/>
  <c r="O1514" i="1"/>
  <c r="T1514" i="1" s="1" a="1"/>
  <c r="T1514" i="1" s="1"/>
  <c r="AA1514" i="1" s="1"/>
  <c r="O1130" i="1"/>
  <c r="T1130" i="1" s="1" a="1"/>
  <c r="T1130" i="1" s="1"/>
  <c r="AA1130" i="1" s="1"/>
  <c r="O874" i="1"/>
  <c r="T874" i="1" s="1" a="1"/>
  <c r="T874" i="1" s="1"/>
  <c r="AA874" i="1" s="1"/>
  <c r="O106" i="1"/>
  <c r="T106" i="1" s="1" a="1"/>
  <c r="T106" i="1" s="1"/>
  <c r="AA106" i="1" s="1"/>
  <c r="O1798" i="1"/>
  <c r="T1798" i="1" s="1" a="1"/>
  <c r="T1798" i="1" s="1"/>
  <c r="AA1798" i="1" s="1"/>
  <c r="O1062" i="1"/>
  <c r="T1062" i="1" s="1" a="1"/>
  <c r="T1062" i="1" s="1"/>
  <c r="AA1062" i="1" s="1"/>
  <c r="O934" i="1"/>
  <c r="T934" i="1" s="1" a="1"/>
  <c r="T934" i="1" s="1"/>
  <c r="AA934" i="1" s="1"/>
  <c r="O582" i="1"/>
  <c r="T582" i="1" s="1" a="1"/>
  <c r="T582" i="1" s="1"/>
  <c r="AA582" i="1" s="1"/>
  <c r="O422" i="1"/>
  <c r="T422" i="1" s="1" a="1"/>
  <c r="T422" i="1" s="1"/>
  <c r="AA422" i="1" s="1"/>
  <c r="O358" i="1"/>
  <c r="T358" i="1" s="1" a="1"/>
  <c r="T358" i="1" s="1"/>
  <c r="AA358" i="1" s="1"/>
  <c r="O294" i="1"/>
  <c r="T294" i="1" s="1" a="1"/>
  <c r="T294" i="1" s="1"/>
  <c r="AA294" i="1" s="1"/>
  <c r="O166" i="1"/>
  <c r="T166" i="1" s="1" a="1"/>
  <c r="T166" i="1" s="1"/>
  <c r="AA166" i="1" s="1"/>
  <c r="O70" i="1"/>
  <c r="T70" i="1" s="1" a="1"/>
  <c r="T70" i="1" s="1"/>
  <c r="AA70" i="1" s="1"/>
  <c r="O2832" i="1"/>
  <c r="T2832" i="1" s="1" a="1"/>
  <c r="T2832" i="1" s="1"/>
  <c r="AA2832" i="1" s="1"/>
  <c r="O2040" i="1"/>
  <c r="T2040" i="1" s="1" a="1"/>
  <c r="T2040" i="1" s="1"/>
  <c r="AA2040" i="1" s="1"/>
  <c r="O1885" i="1"/>
  <c r="T1885" i="1" s="1" a="1"/>
  <c r="T1885" i="1" s="1"/>
  <c r="AA1885" i="1" s="1"/>
  <c r="O1757" i="1"/>
  <c r="T1757" i="1" s="1" a="1"/>
  <c r="T1757" i="1" s="1"/>
  <c r="AA1757" i="1" s="1"/>
  <c r="O1437" i="1"/>
  <c r="T1437" i="1" s="1" a="1"/>
  <c r="T1437" i="1" s="1"/>
  <c r="AA1437" i="1" s="1"/>
  <c r="O1309" i="1"/>
  <c r="T1309" i="1" s="1" a="1"/>
  <c r="T1309" i="1" s="1"/>
  <c r="AA1309" i="1" s="1"/>
  <c r="O1245" i="1"/>
  <c r="T1245" i="1" s="1" a="1"/>
  <c r="T1245" i="1" s="1"/>
  <c r="AA1245" i="1" s="1"/>
  <c r="O1053" i="1"/>
  <c r="T1053" i="1" s="1" a="1"/>
  <c r="T1053" i="1" s="1"/>
  <c r="AA1053" i="1" s="1"/>
  <c r="O989" i="1"/>
  <c r="T989" i="1" s="1" a="1"/>
  <c r="T989" i="1" s="1"/>
  <c r="AA989" i="1" s="1"/>
  <c r="O925" i="1"/>
  <c r="T925" i="1" s="1" a="1"/>
  <c r="T925" i="1" s="1"/>
  <c r="AA925" i="1" s="1"/>
  <c r="O669" i="1"/>
  <c r="T669" i="1" s="1" a="1"/>
  <c r="T669" i="1" s="1"/>
  <c r="AA669" i="1" s="1"/>
  <c r="O637" i="1"/>
  <c r="T637" i="1" s="1" a="1"/>
  <c r="T637" i="1" s="1"/>
  <c r="AA637" i="1" s="1"/>
  <c r="O413" i="1"/>
  <c r="T413" i="1" s="1" a="1"/>
  <c r="T413" i="1" s="1"/>
  <c r="AA413" i="1" s="1"/>
  <c r="O285" i="1"/>
  <c r="T285" i="1" s="1" a="1"/>
  <c r="T285" i="1" s="1"/>
  <c r="AA285" i="1" s="1"/>
  <c r="O253" i="1"/>
  <c r="T253" i="1" s="1" a="1"/>
  <c r="T253" i="1" s="1"/>
  <c r="AA253" i="1" s="1"/>
  <c r="O61" i="1"/>
  <c r="T61" i="1" s="1" a="1"/>
  <c r="T61" i="1" s="1"/>
  <c r="AA61" i="1" s="1"/>
  <c r="O29" i="1"/>
  <c r="T29" i="1" s="1" a="1"/>
  <c r="T29" i="1" s="1"/>
  <c r="AA29" i="1" s="1"/>
  <c r="O2879" i="1"/>
  <c r="T2879" i="1" s="1" a="1"/>
  <c r="T2879" i="1" s="1"/>
  <c r="AA2879" i="1" s="1"/>
  <c r="O2815" i="1"/>
  <c r="T2815" i="1" s="1" a="1"/>
  <c r="T2815" i="1" s="1"/>
  <c r="AA2815" i="1" s="1"/>
  <c r="O2751" i="1"/>
  <c r="T2751" i="1" s="1" a="1"/>
  <c r="T2751" i="1" s="1"/>
  <c r="AA2751" i="1" s="1"/>
  <c r="O2623" i="1"/>
  <c r="T2623" i="1" s="1" a="1"/>
  <c r="T2623" i="1" s="1"/>
  <c r="AA2623" i="1" s="1"/>
  <c r="O2303" i="1"/>
  <c r="T2303" i="1" s="1" a="1"/>
  <c r="T2303" i="1" s="1"/>
  <c r="AA2303" i="1" s="1"/>
  <c r="O2175" i="1"/>
  <c r="T2175" i="1" s="1" a="1"/>
  <c r="T2175" i="1" s="1"/>
  <c r="AA2175" i="1" s="1"/>
  <c r="O1951" i="1"/>
  <c r="T1951" i="1" s="1" a="1"/>
  <c r="T1951" i="1" s="1"/>
  <c r="AA1951" i="1" s="1"/>
  <c r="O1652" i="1"/>
  <c r="T1652" i="1" s="1" a="1"/>
  <c r="T1652" i="1" s="1"/>
  <c r="AA1652" i="1" s="1"/>
  <c r="O1588" i="1"/>
  <c r="T1588" i="1" s="1" a="1"/>
  <c r="T1588" i="1" s="1"/>
  <c r="AA1588" i="1" s="1"/>
  <c r="O1492" i="1"/>
  <c r="T1492" i="1" s="1" a="1"/>
  <c r="T1492" i="1" s="1"/>
  <c r="AA1492" i="1" s="1"/>
  <c r="O1396" i="1"/>
  <c r="T1396" i="1" s="1" a="1"/>
  <c r="T1396" i="1" s="1"/>
  <c r="AA1396" i="1" s="1"/>
  <c r="O1172" i="1"/>
  <c r="T1172" i="1" s="1" a="1"/>
  <c r="T1172" i="1" s="1"/>
  <c r="AA1172" i="1" s="1"/>
  <c r="O948" i="1"/>
  <c r="T948" i="1" s="1" a="1"/>
  <c r="T948" i="1" s="1"/>
  <c r="AA948" i="1" s="1"/>
  <c r="O756" i="1"/>
  <c r="T756" i="1" s="1" a="1"/>
  <c r="T756" i="1" s="1"/>
  <c r="AA756" i="1" s="1"/>
  <c r="O564" i="1"/>
  <c r="T564" i="1" s="1" a="1"/>
  <c r="T564" i="1" s="1"/>
  <c r="AA564" i="1" s="1"/>
  <c r="O532" i="1"/>
  <c r="T532" i="1" s="1" a="1"/>
  <c r="T532" i="1" s="1"/>
  <c r="AA532" i="1" s="1"/>
  <c r="O212" i="1"/>
  <c r="T212" i="1" s="1" a="1"/>
  <c r="T212" i="1" s="1"/>
  <c r="AA212" i="1" s="1"/>
  <c r="O2733" i="1"/>
  <c r="T2733" i="1" s="1" a="1"/>
  <c r="T2733" i="1" s="1"/>
  <c r="AA2733" i="1" s="1"/>
  <c r="O2485" i="1"/>
  <c r="T2485" i="1" s="1" a="1"/>
  <c r="T2485" i="1" s="1"/>
  <c r="AA2485" i="1" s="1"/>
  <c r="O2037" i="1"/>
  <c r="T2037" i="1" s="1" a="1"/>
  <c r="T2037" i="1" s="1"/>
  <c r="AA2037" i="1" s="1"/>
  <c r="O1893" i="1"/>
  <c r="T1893" i="1" s="1" a="1"/>
  <c r="T1893" i="1" s="1"/>
  <c r="AA1893" i="1" s="1"/>
  <c r="O1781" i="1"/>
  <c r="T1781" i="1" s="1" a="1"/>
  <c r="T1781" i="1" s="1"/>
  <c r="AA1781" i="1" s="1"/>
  <c r="O1685" i="1"/>
  <c r="T1685" i="1" s="1" a="1"/>
  <c r="T1685" i="1" s="1"/>
  <c r="AA1685" i="1" s="1"/>
  <c r="O1621" i="1"/>
  <c r="T1621" i="1" s="1" a="1"/>
  <c r="T1621" i="1" s="1"/>
  <c r="AA1621" i="1" s="1"/>
  <c r="O1333" i="1"/>
  <c r="T1333" i="1" s="1" a="1"/>
  <c r="T1333" i="1" s="1"/>
  <c r="AA1333" i="1" s="1"/>
  <c r="O1269" i="1"/>
  <c r="T1269" i="1" s="1" a="1"/>
  <c r="T1269" i="1" s="1"/>
  <c r="AA1269" i="1" s="1"/>
  <c r="O1205" i="1"/>
  <c r="T1205" i="1" s="1" a="1"/>
  <c r="T1205" i="1" s="1"/>
  <c r="AA1205" i="1" s="1"/>
  <c r="O853" i="1"/>
  <c r="T853" i="1" s="1" a="1"/>
  <c r="T853" i="1" s="1"/>
  <c r="AA853" i="1" s="1"/>
  <c r="O789" i="1"/>
  <c r="T789" i="1" s="1" a="1"/>
  <c r="T789" i="1" s="1"/>
  <c r="AA789" i="1" s="1"/>
  <c r="O501" i="1"/>
  <c r="T501" i="1" s="1" a="1"/>
  <c r="T501" i="1" s="1"/>
  <c r="AA501" i="1" s="1"/>
  <c r="O341" i="1"/>
  <c r="T341" i="1" s="1" a="1"/>
  <c r="T341" i="1" s="1"/>
  <c r="AA341" i="1" s="1"/>
  <c r="O1804" i="1"/>
  <c r="T1804" i="1" s="1" a="1"/>
  <c r="T1804" i="1" s="1"/>
  <c r="AA1804" i="1" s="1"/>
  <c r="O1068" i="1"/>
  <c r="T1068" i="1" s="1" a="1"/>
  <c r="T1068" i="1" s="1"/>
  <c r="AA1068" i="1" s="1"/>
  <c r="O716" i="1"/>
  <c r="T716" i="1" s="1" a="1"/>
  <c r="T716" i="1" s="1"/>
  <c r="AA716" i="1" s="1"/>
  <c r="O588" i="1"/>
  <c r="T588" i="1" s="1" a="1"/>
  <c r="T588" i="1" s="1"/>
  <c r="AA588" i="1" s="1"/>
  <c r="O428" i="1"/>
  <c r="T428" i="1" s="1" a="1"/>
  <c r="T428" i="1" s="1"/>
  <c r="AA428" i="1" s="1"/>
  <c r="O364" i="1"/>
  <c r="T364" i="1" s="1" a="1"/>
  <c r="T364" i="1" s="1"/>
  <c r="AA364" i="1" s="1"/>
  <c r="O300" i="1"/>
  <c r="T300" i="1" s="1" a="1"/>
  <c r="T300" i="1" s="1"/>
  <c r="AA300" i="1" s="1"/>
  <c r="O172" i="1"/>
  <c r="T172" i="1" s="1" a="1"/>
  <c r="T172" i="1" s="1"/>
  <c r="AA172" i="1" s="1"/>
  <c r="O76" i="1"/>
  <c r="T76" i="1" s="1" a="1"/>
  <c r="T76" i="1" s="1"/>
  <c r="AA76" i="1" s="1"/>
  <c r="O2829" i="1"/>
  <c r="T2829" i="1" s="1" a="1"/>
  <c r="T2829" i="1" s="1"/>
  <c r="AA2829" i="1" s="1"/>
  <c r="O2661" i="1"/>
  <c r="T2661" i="1" s="1" a="1"/>
  <c r="T2661" i="1" s="1"/>
  <c r="AA2661" i="1" s="1"/>
  <c r="O2413" i="1"/>
  <c r="T2413" i="1" s="1" a="1"/>
  <c r="T2413" i="1" s="1"/>
  <c r="AA2413" i="1" s="1"/>
  <c r="O2333" i="1"/>
  <c r="T2333" i="1" s="1" a="1"/>
  <c r="T2333" i="1" s="1"/>
  <c r="AA2333" i="1" s="1"/>
  <c r="O2229" i="1"/>
  <c r="T2229" i="1" s="1" a="1"/>
  <c r="T2229" i="1" s="1"/>
  <c r="AA2229" i="1" s="1"/>
  <c r="O2125" i="1"/>
  <c r="T2125" i="1" s="1" a="1"/>
  <c r="T2125" i="1" s="1"/>
  <c r="AA2125" i="1" s="1"/>
  <c r="O1981" i="1"/>
  <c r="T1981" i="1" s="1" a="1"/>
  <c r="T1981" i="1" s="1"/>
  <c r="AA1981" i="1" s="1"/>
  <c r="O2292" i="1"/>
  <c r="T2292" i="1" s="1" a="1"/>
  <c r="T2292" i="1" s="1"/>
  <c r="AA2292" i="1" s="1"/>
  <c r="O2268" i="1"/>
  <c r="T2268" i="1" s="1" a="1"/>
  <c r="T2268" i="1" s="1"/>
  <c r="AA2268" i="1" s="1"/>
  <c r="O2244" i="1"/>
  <c r="T2244" i="1" s="1" a="1"/>
  <c r="T2244" i="1" s="1"/>
  <c r="AA2244" i="1" s="1"/>
  <c r="O2220" i="1"/>
  <c r="T2220" i="1" s="1" a="1"/>
  <c r="T2220" i="1" s="1"/>
  <c r="AA2220" i="1" s="1"/>
  <c r="O2196" i="1"/>
  <c r="T2196" i="1" s="1" a="1"/>
  <c r="T2196" i="1" s="1"/>
  <c r="AA2196" i="1" s="1"/>
  <c r="O2172" i="1"/>
  <c r="T2172" i="1" s="1" a="1"/>
  <c r="T2172" i="1" s="1"/>
  <c r="AA2172" i="1" s="1"/>
  <c r="O2148" i="1"/>
  <c r="T2148" i="1" s="1" a="1"/>
  <c r="T2148" i="1" s="1"/>
  <c r="AA2148" i="1" s="1"/>
  <c r="O1658" i="1"/>
  <c r="T1658" i="1" s="1" a="1"/>
  <c r="T1658" i="1" s="1"/>
  <c r="AA1658" i="1" s="1"/>
  <c r="O1594" i="1"/>
  <c r="T1594" i="1" s="1" a="1"/>
  <c r="T1594" i="1" s="1"/>
  <c r="AA1594" i="1" s="1"/>
  <c r="O1498" i="1"/>
  <c r="T1498" i="1" s="1" a="1"/>
  <c r="T1498" i="1" s="1"/>
  <c r="AA1498" i="1" s="1"/>
  <c r="O1402" i="1"/>
  <c r="T1402" i="1" s="1" a="1"/>
  <c r="T1402" i="1" s="1"/>
  <c r="AA1402" i="1" s="1"/>
  <c r="O1178" i="1"/>
  <c r="T1178" i="1" s="1" a="1"/>
  <c r="T1178" i="1" s="1"/>
  <c r="AA1178" i="1" s="1"/>
  <c r="O954" i="1"/>
  <c r="T954" i="1" s="1" a="1"/>
  <c r="T954" i="1" s="1"/>
  <c r="AA954" i="1" s="1"/>
  <c r="O762" i="1"/>
  <c r="T762" i="1" s="1" a="1"/>
  <c r="T762" i="1" s="1"/>
  <c r="AA762" i="1" s="1"/>
  <c r="O570" i="1"/>
  <c r="T570" i="1" s="1" a="1"/>
  <c r="T570" i="1" s="1"/>
  <c r="AA570" i="1" s="1"/>
  <c r="O538" i="1"/>
  <c r="T538" i="1" s="1" a="1"/>
  <c r="T538" i="1" s="1"/>
  <c r="AA538" i="1" s="1"/>
  <c r="O218" i="1"/>
  <c r="T218" i="1" s="1" a="1"/>
  <c r="T218" i="1" s="1"/>
  <c r="AA218" i="1" s="1"/>
  <c r="O1807" i="1"/>
  <c r="T1807" i="1" s="1" a="1"/>
  <c r="T1807" i="1" s="1"/>
  <c r="AA1807" i="1" s="1"/>
  <c r="O1135" i="1"/>
  <c r="T1135" i="1" s="1" a="1"/>
  <c r="T1135" i="1" s="1"/>
  <c r="AA1135" i="1" s="1"/>
  <c r="O1071" i="1"/>
  <c r="T1071" i="1" s="1" a="1"/>
  <c r="T1071" i="1" s="1"/>
  <c r="AA1071" i="1" s="1"/>
  <c r="O719" i="1"/>
  <c r="T719" i="1" s="1" a="1"/>
  <c r="T719" i="1" s="1"/>
  <c r="AA719" i="1" s="1"/>
  <c r="O591" i="1"/>
  <c r="T591" i="1" s="1" a="1"/>
  <c r="T591" i="1" s="1"/>
  <c r="AA591" i="1" s="1"/>
  <c r="O431" i="1"/>
  <c r="T431" i="1" s="1" a="1"/>
  <c r="T431" i="1" s="1"/>
  <c r="AA431" i="1" s="1"/>
  <c r="O367" i="1"/>
  <c r="T367" i="1" s="1" a="1"/>
  <c r="T367" i="1" s="1"/>
  <c r="AA367" i="1" s="1"/>
  <c r="O303" i="1"/>
  <c r="T303" i="1" s="1" a="1"/>
  <c r="T303" i="1" s="1"/>
  <c r="AA303" i="1" s="1"/>
  <c r="O175" i="1"/>
  <c r="T175" i="1" s="1" a="1"/>
  <c r="T175" i="1" s="1"/>
  <c r="AA175" i="1" s="1"/>
  <c r="O79" i="1"/>
  <c r="T79" i="1" s="1" a="1"/>
  <c r="T79" i="1" s="1"/>
  <c r="AA79" i="1" s="1"/>
  <c r="O1558" i="1"/>
  <c r="T1558" i="1" s="1" a="1"/>
  <c r="T1558" i="1" s="1"/>
  <c r="AA1558" i="1" s="1"/>
  <c r="O1462" i="1"/>
  <c r="T1462" i="1" s="1" a="1"/>
  <c r="T1462" i="1" s="1"/>
  <c r="AA1462" i="1" s="1"/>
  <c r="O1110" i="1"/>
  <c r="T1110" i="1" s="1" a="1"/>
  <c r="T1110" i="1" s="1"/>
  <c r="AA1110" i="1" s="1"/>
  <c r="O1014" i="1"/>
  <c r="T1014" i="1" s="1" a="1"/>
  <c r="T1014" i="1" s="1"/>
  <c r="AA1014" i="1" s="1"/>
  <c r="O822" i="1"/>
  <c r="T822" i="1" s="1" a="1"/>
  <c r="T822" i="1" s="1"/>
  <c r="AA822" i="1" s="1"/>
  <c r="O694" i="1"/>
  <c r="T694" i="1" s="1" a="1"/>
  <c r="T694" i="1" s="1"/>
  <c r="AA694" i="1" s="1"/>
  <c r="O470" i="1"/>
  <c r="T470" i="1" s="1" a="1"/>
  <c r="T470" i="1" s="1"/>
  <c r="AA470" i="1" s="1"/>
  <c r="O150" i="1"/>
  <c r="T150" i="1" s="1" a="1"/>
  <c r="T150" i="1" s="1"/>
  <c r="AA150" i="1" s="1"/>
  <c r="O2776" i="1"/>
  <c r="T2776" i="1" s="1" a="1"/>
  <c r="T2776" i="1" s="1"/>
  <c r="AA2776" i="1" s="1"/>
  <c r="O1549" i="1"/>
  <c r="T1549" i="1" s="1" a="1"/>
  <c r="T1549" i="1" s="1"/>
  <c r="AA1549" i="1" s="1"/>
  <c r="O1453" i="1"/>
  <c r="T1453" i="1" s="1" a="1"/>
  <c r="T1453" i="1" s="1"/>
  <c r="AA1453" i="1" s="1"/>
  <c r="O1325" i="1"/>
  <c r="T1325" i="1" s="1" a="1"/>
  <c r="T1325" i="1" s="1"/>
  <c r="AA1325" i="1" s="1"/>
  <c r="O1101" i="1"/>
  <c r="T1101" i="1" s="1" a="1"/>
  <c r="T1101" i="1" s="1"/>
  <c r="AA1101" i="1" s="1"/>
  <c r="O1005" i="1"/>
  <c r="T1005" i="1" s="1" a="1"/>
  <c r="T1005" i="1" s="1"/>
  <c r="AA1005" i="1" s="1"/>
  <c r="O813" i="1"/>
  <c r="T813" i="1" s="1" a="1"/>
  <c r="T813" i="1" s="1"/>
  <c r="AA813" i="1" s="1"/>
  <c r="O685" i="1"/>
  <c r="T685" i="1" s="1" a="1"/>
  <c r="T685" i="1" s="1"/>
  <c r="AA685" i="1" s="1"/>
  <c r="O461" i="1"/>
  <c r="T461" i="1" s="1" a="1"/>
  <c r="T461" i="1" s="1"/>
  <c r="AA461" i="1" s="1"/>
  <c r="O141" i="1"/>
  <c r="T141" i="1" s="1" a="1"/>
  <c r="T141" i="1" s="1"/>
  <c r="AA141" i="1" s="1"/>
  <c r="O2703" i="1"/>
  <c r="T2703" i="1" s="1" a="1"/>
  <c r="T2703" i="1" s="1"/>
  <c r="AA2703" i="1" s="1"/>
  <c r="O2575" i="1"/>
  <c r="T2575" i="1" s="1" a="1"/>
  <c r="T2575" i="1" s="1"/>
  <c r="AA2575" i="1" s="1"/>
  <c r="O2479" i="1"/>
  <c r="T2479" i="1" s="1" a="1"/>
  <c r="T2479" i="1" s="1"/>
  <c r="AA2479" i="1" s="1"/>
  <c r="O2383" i="1"/>
  <c r="T2383" i="1" s="1" a="1"/>
  <c r="T2383" i="1" s="1"/>
  <c r="AA2383" i="1" s="1"/>
  <c r="O2031" i="1"/>
  <c r="T2031" i="1" s="1" a="1"/>
  <c r="T2031" i="1" s="1"/>
  <c r="AA2031" i="1" s="1"/>
  <c r="O1828" i="1"/>
  <c r="T1828" i="1" s="1" a="1"/>
  <c r="T1828" i="1" s="1"/>
  <c r="AA1828" i="1" s="1"/>
  <c r="O1700" i="1"/>
  <c r="T1700" i="1" s="1" a="1"/>
  <c r="T1700" i="1" s="1"/>
  <c r="AA1700" i="1" s="1"/>
  <c r="O1508" i="1"/>
  <c r="T1508" i="1" s="1" a="1"/>
  <c r="T1508" i="1" s="1"/>
  <c r="AA1508" i="1" s="1"/>
  <c r="O1124" i="1"/>
  <c r="T1124" i="1" s="1" a="1"/>
  <c r="T1124" i="1" s="1"/>
  <c r="AA1124" i="1" s="1"/>
  <c r="O868" i="1"/>
  <c r="T868" i="1" s="1" a="1"/>
  <c r="T868" i="1" s="1"/>
  <c r="AA868" i="1" s="1"/>
  <c r="O708" i="1"/>
  <c r="T708" i="1" s="1" a="1"/>
  <c r="T708" i="1" s="1"/>
  <c r="AA708" i="1" s="1"/>
  <c r="O100" i="1"/>
  <c r="T100" i="1" s="1" a="1"/>
  <c r="T100" i="1" s="1"/>
  <c r="AA100" i="1" s="1"/>
  <c r="O2870" i="1"/>
  <c r="T2870" i="1" s="1" a="1"/>
  <c r="T2870" i="1" s="1"/>
  <c r="AA2870" i="1" s="1"/>
  <c r="O2638" i="1"/>
  <c r="T2638" i="1" s="1" a="1"/>
  <c r="T2638" i="1" s="1"/>
  <c r="AA2638" i="1" s="1"/>
  <c r="O2614" i="1"/>
  <c r="T2614" i="1" s="1" a="1"/>
  <c r="T2614" i="1" s="1"/>
  <c r="AA2614" i="1" s="1"/>
  <c r="O2590" i="1"/>
  <c r="T2590" i="1" s="1" a="1"/>
  <c r="T2590" i="1" s="1"/>
  <c r="AA2590" i="1" s="1"/>
  <c r="O2566" i="1"/>
  <c r="T2566" i="1" s="1" a="1"/>
  <c r="T2566" i="1" s="1"/>
  <c r="AA2566" i="1" s="1"/>
  <c r="O2550" i="1"/>
  <c r="T2550" i="1" s="1" a="1"/>
  <c r="T2550" i="1" s="1"/>
  <c r="AA2550" i="1" s="1"/>
  <c r="O2526" i="1"/>
  <c r="T2526" i="1" s="1" a="1"/>
  <c r="T2526" i="1" s="1"/>
  <c r="AA2526" i="1" s="1"/>
  <c r="O2286" i="1"/>
  <c r="T2286" i="1" s="1" a="1"/>
  <c r="T2286" i="1" s="1"/>
  <c r="AA2286" i="1" s="1"/>
  <c r="O2262" i="1"/>
  <c r="T2262" i="1" s="1" a="1"/>
  <c r="T2262" i="1" s="1"/>
  <c r="AA2262" i="1" s="1"/>
  <c r="O2238" i="1"/>
  <c r="T2238" i="1" s="1" a="1"/>
  <c r="T2238" i="1" s="1"/>
  <c r="AA2238" i="1" s="1"/>
  <c r="O2214" i="1"/>
  <c r="T2214" i="1" s="1" a="1"/>
  <c r="T2214" i="1" s="1"/>
  <c r="AA2214" i="1" s="1"/>
  <c r="O2190" i="1"/>
  <c r="T2190" i="1" s="1" a="1"/>
  <c r="T2190" i="1" s="1"/>
  <c r="AA2190" i="1" s="1"/>
  <c r="O2166" i="1"/>
  <c r="T2166" i="1" s="1" a="1"/>
  <c r="T2166" i="1" s="1"/>
  <c r="AA2166" i="1" s="1"/>
  <c r="O2142" i="1"/>
  <c r="T2142" i="1" s="1" a="1"/>
  <c r="T2142" i="1" s="1"/>
  <c r="AA2142" i="1" s="1"/>
  <c r="O2861" i="1"/>
  <c r="T2861" i="1" s="1" a="1"/>
  <c r="T2861" i="1" s="1"/>
  <c r="AA2861" i="1" s="1"/>
  <c r="O2605" i="1"/>
  <c r="T2605" i="1" s="1" a="1"/>
  <c r="T2605" i="1" s="1"/>
  <c r="AA2605" i="1" s="1"/>
  <c r="O2389" i="1"/>
  <c r="T2389" i="1" s="1" a="1"/>
  <c r="T2389" i="1" s="1"/>
  <c r="AA2389" i="1" s="1"/>
  <c r="O2157" i="1"/>
  <c r="T2157" i="1" s="1" a="1"/>
  <c r="T2157" i="1" s="1"/>
  <c r="AA2157" i="1" s="1"/>
  <c r="O2053" i="1"/>
  <c r="T2053" i="1" s="1" a="1"/>
  <c r="T2053" i="1" s="1"/>
  <c r="AA2053" i="1" s="1"/>
  <c r="O2876" i="1"/>
  <c r="T2876" i="1" s="1" a="1"/>
  <c r="T2876" i="1" s="1"/>
  <c r="AA2876" i="1" s="1"/>
  <c r="O2852" i="1"/>
  <c r="T2852" i="1" s="1" a="1"/>
  <c r="T2852" i="1" s="1"/>
  <c r="AA2852" i="1" s="1"/>
  <c r="O2644" i="1"/>
  <c r="T2644" i="1" s="1" a="1"/>
  <c r="T2644" i="1" s="1"/>
  <c r="AA2644" i="1" s="1"/>
  <c r="O2620" i="1"/>
  <c r="T2620" i="1" s="1" a="1"/>
  <c r="T2620" i="1" s="1"/>
  <c r="AA2620" i="1" s="1"/>
  <c r="O2596" i="1"/>
  <c r="T2596" i="1" s="1" a="1"/>
  <c r="T2596" i="1" s="1"/>
  <c r="AA2596" i="1" s="1"/>
  <c r="O2572" i="1"/>
  <c r="T2572" i="1" s="1" a="1"/>
  <c r="T2572" i="1" s="1"/>
  <c r="AA2572" i="1" s="1"/>
  <c r="O2556" i="1"/>
  <c r="T2556" i="1" s="1" a="1"/>
  <c r="T2556" i="1" s="1"/>
  <c r="AA2556" i="1" s="1"/>
  <c r="O2532" i="1"/>
  <c r="T2532" i="1" s="1" a="1"/>
  <c r="T2532" i="1" s="1"/>
  <c r="AA2532" i="1" s="1"/>
  <c r="O2867" i="1"/>
  <c r="T2867" i="1" s="1" a="1"/>
  <c r="T2867" i="1" s="1"/>
  <c r="AA2867" i="1" s="1"/>
  <c r="O2835" i="1"/>
  <c r="T2835" i="1" s="1" a="1"/>
  <c r="T2835" i="1" s="1"/>
  <c r="AA2835" i="1" s="1"/>
  <c r="O2803" i="1"/>
  <c r="T2803" i="1" s="1" a="1"/>
  <c r="T2803" i="1" s="1"/>
  <c r="AA2803" i="1" s="1"/>
  <c r="O2755" i="1"/>
  <c r="T2755" i="1" s="1" a="1"/>
  <c r="T2755" i="1" s="1"/>
  <c r="AA2755" i="1" s="1"/>
  <c r="O2739" i="1"/>
  <c r="T2739" i="1" s="1" a="1"/>
  <c r="T2739" i="1" s="1"/>
  <c r="AA2739" i="1" s="1"/>
  <c r="O2691" i="1"/>
  <c r="T2691" i="1" s="1" a="1"/>
  <c r="T2691" i="1" s="1"/>
  <c r="AA2691" i="1" s="1"/>
  <c r="O2611" i="1"/>
  <c r="T2611" i="1" s="1" a="1"/>
  <c r="T2611" i="1" s="1"/>
  <c r="AA2611" i="1" s="1"/>
  <c r="O2563" i="1"/>
  <c r="T2563" i="1" s="1" a="1"/>
  <c r="T2563" i="1" s="1"/>
  <c r="AA2563" i="1" s="1"/>
  <c r="O2547" i="1"/>
  <c r="T2547" i="1" s="1" a="1"/>
  <c r="T2547" i="1" s="1"/>
  <c r="AA2547" i="1" s="1"/>
  <c r="O2515" i="1"/>
  <c r="T2515" i="1" s="1" a="1"/>
  <c r="T2515" i="1" s="1"/>
  <c r="AA2515" i="1" s="1"/>
  <c r="O2467" i="1"/>
  <c r="T2467" i="1" s="1" a="1"/>
  <c r="T2467" i="1" s="1"/>
  <c r="AA2467" i="1" s="1"/>
  <c r="O2371" i="1"/>
  <c r="T2371" i="1" s="1" a="1"/>
  <c r="T2371" i="1" s="1"/>
  <c r="AA2371" i="1" s="1"/>
  <c r="O2339" i="1"/>
  <c r="T2339" i="1" s="1" a="1"/>
  <c r="T2339" i="1" s="1"/>
  <c r="AA2339" i="1" s="1"/>
  <c r="O2259" i="1"/>
  <c r="T2259" i="1" s="1" a="1"/>
  <c r="T2259" i="1" s="1"/>
  <c r="AA2259" i="1" s="1"/>
  <c r="O2211" i="1"/>
  <c r="T2211" i="1" s="1" a="1"/>
  <c r="T2211" i="1" s="1"/>
  <c r="AA2211" i="1" s="1"/>
  <c r="O2163" i="1"/>
  <c r="T2163" i="1" s="1" a="1"/>
  <c r="T2163" i="1" s="1"/>
  <c r="AA2163" i="1" s="1"/>
  <c r="O2131" i="1"/>
  <c r="T2131" i="1" s="1" a="1"/>
  <c r="T2131" i="1" s="1"/>
  <c r="AA2131" i="1" s="1"/>
  <c r="O2083" i="1"/>
  <c r="T2083" i="1" s="1" a="1"/>
  <c r="T2083" i="1" s="1"/>
  <c r="AA2083" i="1" s="1"/>
  <c r="O2019" i="1"/>
  <c r="T2019" i="1" s="1" a="1"/>
  <c r="T2019" i="1" s="1"/>
  <c r="AA2019" i="1" s="1"/>
  <c r="O1987" i="1"/>
  <c r="T1987" i="1" s="1" a="1"/>
  <c r="T1987" i="1" s="1"/>
  <c r="AA1987" i="1" s="1"/>
  <c r="O1939" i="1"/>
  <c r="T1939" i="1" s="1" a="1"/>
  <c r="T1939" i="1" s="1"/>
  <c r="AA1939" i="1" s="1"/>
  <c r="O1819" i="1"/>
  <c r="T1819" i="1" s="1" a="1"/>
  <c r="T1819" i="1" s="1"/>
  <c r="AA1819" i="1" s="1"/>
  <c r="O1531" i="1"/>
  <c r="T1531" i="1" s="1" a="1"/>
  <c r="T1531" i="1" s="1"/>
  <c r="AA1531" i="1" s="1"/>
  <c r="O1147" i="1"/>
  <c r="T1147" i="1" s="1" a="1"/>
  <c r="T1147" i="1" s="1"/>
  <c r="AA1147" i="1" s="1"/>
  <c r="O1083" i="1"/>
  <c r="T1083" i="1" s="1" a="1"/>
  <c r="T1083" i="1" s="1"/>
  <c r="AA1083" i="1" s="1"/>
  <c r="O731" i="1"/>
  <c r="T731" i="1" s="1" a="1"/>
  <c r="T731" i="1" s="1"/>
  <c r="AA731" i="1" s="1"/>
  <c r="O603" i="1"/>
  <c r="T603" i="1" s="1" a="1"/>
  <c r="T603" i="1" s="1"/>
  <c r="AA603" i="1" s="1"/>
  <c r="O443" i="1"/>
  <c r="T443" i="1" s="1" a="1"/>
  <c r="T443" i="1" s="1"/>
  <c r="AA443" i="1" s="1"/>
  <c r="O379" i="1"/>
  <c r="T379" i="1" s="1" a="1"/>
  <c r="T379" i="1" s="1"/>
  <c r="AA379" i="1" s="1"/>
  <c r="O315" i="1"/>
  <c r="T315" i="1" s="1" a="1"/>
  <c r="T315" i="1" s="1"/>
  <c r="AA315" i="1" s="1"/>
  <c r="O187" i="1"/>
  <c r="T187" i="1" s="1" a="1"/>
  <c r="T187" i="1" s="1"/>
  <c r="AA187" i="1" s="1"/>
  <c r="O1840" i="1"/>
  <c r="T1840" i="1" s="1" a="1"/>
  <c r="T1840" i="1" s="1"/>
  <c r="AA1840" i="1" s="1"/>
  <c r="O1712" i="1"/>
  <c r="T1712" i="1" s="1" a="1"/>
  <c r="T1712" i="1" s="1"/>
  <c r="AA1712" i="1" s="1"/>
  <c r="O1520" i="1"/>
  <c r="T1520" i="1" s="1" a="1"/>
  <c r="T1520" i="1" s="1"/>
  <c r="AA1520" i="1" s="1"/>
  <c r="O880" i="1"/>
  <c r="T880" i="1" s="1" a="1"/>
  <c r="T880" i="1" s="1"/>
  <c r="AA880" i="1" s="1"/>
  <c r="O112" i="1"/>
  <c r="T112" i="1" s="1" a="1"/>
  <c r="T112" i="1" s="1"/>
  <c r="AA112" i="1" s="1"/>
  <c r="O1634" i="1"/>
  <c r="T1634" i="1" s="1" a="1"/>
  <c r="T1634" i="1" s="1"/>
  <c r="AA1634" i="1" s="1"/>
  <c r="O1570" i="1"/>
  <c r="T1570" i="1" s="1" a="1"/>
  <c r="T1570" i="1" s="1"/>
  <c r="AA1570" i="1" s="1"/>
  <c r="O1474" i="1"/>
  <c r="T1474" i="1" s="1" a="1"/>
  <c r="T1474" i="1" s="1"/>
  <c r="AA1474" i="1" s="1"/>
  <c r="O1378" i="1"/>
  <c r="T1378" i="1" s="1" a="1"/>
  <c r="T1378" i="1" s="1"/>
  <c r="AA1378" i="1" s="1"/>
  <c r="O1346" i="1"/>
  <c r="T1346" i="1" s="1" a="1"/>
  <c r="T1346" i="1" s="1"/>
  <c r="AA1346" i="1" s="1"/>
  <c r="O1154" i="1"/>
  <c r="T1154" i="1" s="1" a="1"/>
  <c r="T1154" i="1" s="1"/>
  <c r="AA1154" i="1" s="1"/>
  <c r="O738" i="1"/>
  <c r="T738" i="1" s="1" a="1"/>
  <c r="T738" i="1" s="1"/>
  <c r="AA738" i="1" s="1"/>
  <c r="O514" i="1"/>
  <c r="T514" i="1" s="1" a="1"/>
  <c r="T514" i="1" s="1"/>
  <c r="AA514" i="1" s="1"/>
  <c r="O194" i="1"/>
  <c r="T194" i="1" s="1" a="1"/>
  <c r="T194" i="1" s="1"/>
  <c r="AA194" i="1" s="1"/>
  <c r="O1870" i="1"/>
  <c r="T1870" i="1" s="1" a="1"/>
  <c r="T1870" i="1" s="1"/>
  <c r="AA1870" i="1" s="1"/>
  <c r="O1742" i="1"/>
  <c r="T1742" i="1" s="1" a="1"/>
  <c r="T1742" i="1" s="1"/>
  <c r="AA1742" i="1" s="1"/>
  <c r="O1294" i="1"/>
  <c r="T1294" i="1" s="1" a="1"/>
  <c r="T1294" i="1" s="1"/>
  <c r="AA1294" i="1" s="1"/>
  <c r="O1230" i="1"/>
  <c r="T1230" i="1" s="1" a="1"/>
  <c r="T1230" i="1" s="1"/>
  <c r="AA1230" i="1" s="1"/>
  <c r="O1038" i="1"/>
  <c r="T1038" i="1" s="1" a="1"/>
  <c r="T1038" i="1" s="1"/>
  <c r="AA1038" i="1" s="1"/>
  <c r="O974" i="1"/>
  <c r="T974" i="1" s="1" a="1"/>
  <c r="T974" i="1" s="1"/>
  <c r="AA974" i="1" s="1"/>
  <c r="O910" i="1"/>
  <c r="T910" i="1" s="1" a="1"/>
  <c r="T910" i="1" s="1"/>
  <c r="AA910" i="1" s="1"/>
  <c r="O654" i="1"/>
  <c r="T654" i="1" s="1" a="1"/>
  <c r="T654" i="1" s="1"/>
  <c r="AA654" i="1" s="1"/>
  <c r="O622" i="1"/>
  <c r="T622" i="1" s="1" a="1"/>
  <c r="T622" i="1" s="1"/>
  <c r="AA622" i="1" s="1"/>
  <c r="O398" i="1"/>
  <c r="T398" i="1" s="1" a="1"/>
  <c r="T398" i="1" s="1"/>
  <c r="AA398" i="1" s="1"/>
  <c r="O270" i="1"/>
  <c r="T270" i="1" s="1" a="1"/>
  <c r="T270" i="1" s="1"/>
  <c r="AA270" i="1" s="1"/>
  <c r="O238" i="1"/>
  <c r="T238" i="1" s="1" a="1"/>
  <c r="T238" i="1" s="1"/>
  <c r="AA238" i="1" s="1"/>
  <c r="O46" i="1"/>
  <c r="T46" i="1" s="1" a="1"/>
  <c r="T46" i="1" s="1"/>
  <c r="AA46" i="1" s="1"/>
  <c r="O14" i="1"/>
  <c r="T14" i="1" s="1" a="1"/>
  <c r="T14" i="1" s="1"/>
  <c r="AA14" i="1" s="1"/>
  <c r="O2312" i="1"/>
  <c r="T2312" i="1" s="1" a="1"/>
  <c r="T2312" i="1" s="1"/>
  <c r="AA2312" i="1" s="1"/>
  <c r="O2184" i="1"/>
  <c r="T2184" i="1" s="1" a="1"/>
  <c r="T2184" i="1" s="1"/>
  <c r="AA2184" i="1" s="1"/>
  <c r="O2056" i="1"/>
  <c r="T2056" i="1" s="1" a="1"/>
  <c r="T2056" i="1" s="1"/>
  <c r="AA2056" i="1" s="1"/>
  <c r="O1960" i="1"/>
  <c r="T1960" i="1" s="1" a="1"/>
  <c r="T1960" i="1" s="1"/>
  <c r="AA1960" i="1" s="1"/>
  <c r="O1861" i="1"/>
  <c r="T1861" i="1" s="1" a="1"/>
  <c r="T1861" i="1" s="1"/>
  <c r="AA1861" i="1" s="1"/>
  <c r="O1733" i="1"/>
  <c r="T1733" i="1" s="1" a="1"/>
  <c r="T1733" i="1" s="1"/>
  <c r="AA1733" i="1" s="1"/>
  <c r="O1285" i="1"/>
  <c r="T1285" i="1" s="1" a="1"/>
  <c r="T1285" i="1" s="1"/>
  <c r="AA1285" i="1" s="1"/>
  <c r="O1221" i="1"/>
  <c r="T1221" i="1" s="1" a="1"/>
  <c r="T1221" i="1" s="1"/>
  <c r="AA1221" i="1" s="1"/>
  <c r="O1029" i="1"/>
  <c r="T1029" i="1" s="1" a="1"/>
  <c r="T1029" i="1" s="1"/>
  <c r="AA1029" i="1" s="1"/>
  <c r="O965" i="1"/>
  <c r="T965" i="1" s="1" a="1"/>
  <c r="T965" i="1" s="1"/>
  <c r="AA965" i="1" s="1"/>
  <c r="O901" i="1"/>
  <c r="T901" i="1" s="1" a="1"/>
  <c r="T901" i="1" s="1"/>
  <c r="AA901" i="1" s="1"/>
  <c r="O805" i="1"/>
  <c r="T805" i="1" s="1" a="1"/>
  <c r="T805" i="1" s="1"/>
  <c r="AA805" i="1" s="1"/>
  <c r="O645" i="1"/>
  <c r="T645" i="1" s="1" a="1"/>
  <c r="T645" i="1" s="1"/>
  <c r="AA645" i="1" s="1"/>
  <c r="O613" i="1"/>
  <c r="T613" i="1" s="1" a="1"/>
  <c r="T613" i="1" s="1"/>
  <c r="AA613" i="1" s="1"/>
  <c r="O389" i="1"/>
  <c r="T389" i="1" s="1" a="1"/>
  <c r="T389" i="1" s="1"/>
  <c r="AA389" i="1" s="1"/>
  <c r="O261" i="1"/>
  <c r="T261" i="1" s="1" a="1"/>
  <c r="T261" i="1" s="1"/>
  <c r="AA261" i="1" s="1"/>
  <c r="O229" i="1"/>
  <c r="T229" i="1" s="1" a="1"/>
  <c r="T229" i="1" s="1"/>
  <c r="AA229" i="1" s="1"/>
  <c r="O37" i="1"/>
  <c r="T37" i="1" s="1" a="1"/>
  <c r="T37" i="1" s="1"/>
  <c r="AA37" i="1" s="1"/>
  <c r="O5" i="1"/>
  <c r="T5" i="1" s="1" a="1"/>
  <c r="T5" i="1" s="1"/>
  <c r="AA5" i="1" s="1"/>
  <c r="O2679" i="1"/>
  <c r="T2679" i="1" s="1" a="1"/>
  <c r="T2679" i="1" s="1"/>
  <c r="AA2679" i="1" s="1"/>
  <c r="O2455" i="1"/>
  <c r="T2455" i="1" s="1" a="1"/>
  <c r="T2455" i="1" s="1"/>
  <c r="AA2455" i="1" s="1"/>
  <c r="O2295" i="1"/>
  <c r="T2295" i="1" s="1" a="1"/>
  <c r="T2295" i="1" s="1"/>
  <c r="AA2295" i="1" s="1"/>
  <c r="O1564" i="1"/>
  <c r="T1564" i="1" s="1" a="1"/>
  <c r="T1564" i="1" s="1"/>
  <c r="AA1564" i="1" s="1"/>
  <c r="O1468" i="1"/>
  <c r="T1468" i="1" s="1" a="1"/>
  <c r="T1468" i="1" s="1"/>
  <c r="AA1468" i="1" s="1"/>
  <c r="O1116" i="1"/>
  <c r="T1116" i="1" s="1" a="1"/>
  <c r="T1116" i="1" s="1"/>
  <c r="AA1116" i="1" s="1"/>
  <c r="O1020" i="1"/>
  <c r="T1020" i="1" s="1" a="1"/>
  <c r="T1020" i="1" s="1"/>
  <c r="AA1020" i="1" s="1"/>
  <c r="O828" i="1"/>
  <c r="T828" i="1" s="1" a="1"/>
  <c r="T828" i="1" s="1"/>
  <c r="AA828" i="1" s="1"/>
  <c r="O700" i="1"/>
  <c r="T700" i="1" s="1" a="1"/>
  <c r="T700" i="1" s="1"/>
  <c r="AA700" i="1" s="1"/>
  <c r="O476" i="1"/>
  <c r="T476" i="1" s="1" a="1"/>
  <c r="T476" i="1" s="1"/>
  <c r="AA476" i="1" s="1"/>
  <c r="O156" i="1"/>
  <c r="T156" i="1" s="1" a="1"/>
  <c r="T156" i="1" s="1"/>
  <c r="AA156" i="1" s="1"/>
  <c r="O2709" i="1"/>
  <c r="T2709" i="1" s="1" a="1"/>
  <c r="T2709" i="1" s="1"/>
  <c r="AA2709" i="1" s="1"/>
  <c r="O2461" i="1"/>
  <c r="T2461" i="1" s="1" a="1"/>
  <c r="T2461" i="1" s="1"/>
  <c r="AA2461" i="1" s="1"/>
  <c r="O2277" i="1"/>
  <c r="T2277" i="1" s="1" a="1"/>
  <c r="T2277" i="1" s="1"/>
  <c r="AA2277" i="1" s="1"/>
  <c r="O2013" i="1"/>
  <c r="T2013" i="1" s="1" a="1"/>
  <c r="T2013" i="1" s="1"/>
  <c r="AA2013" i="1" s="1"/>
  <c r="P10" i="1" l="1" a="1"/>
  <c r="P10" i="1" s="1"/>
  <c r="S10" i="1" s="1"/>
  <c r="U10" i="1" s="1"/>
  <c r="V10" i="1" s="1"/>
  <c r="Q1946" i="1" a="1"/>
  <c r="Q1946" i="1" s="1"/>
  <c r="R1946" i="1" s="1" a="1"/>
  <c r="R1946" i="1" s="1"/>
  <c r="P2474" i="1" a="1"/>
  <c r="P2474" i="1" s="1"/>
  <c r="S2474" i="1" s="1"/>
  <c r="U2474" i="1" s="1"/>
  <c r="V2474" i="1" s="1"/>
  <c r="P2522" i="1" a="1"/>
  <c r="P2522" i="1" s="1"/>
  <c r="S2522" i="1" s="1"/>
  <c r="U2522" i="1" s="1"/>
  <c r="V2522" i="1" s="1"/>
  <c r="Q2546" i="1" a="1"/>
  <c r="Q2546" i="1" s="1"/>
  <c r="R2546" i="1" s="1" a="1"/>
  <c r="R2546" i="1" s="1"/>
  <c r="P1946" i="1" a="1"/>
  <c r="P1946" i="1" s="1"/>
  <c r="S1946" i="1" s="1"/>
  <c r="U1946" i="1" s="1"/>
  <c r="V1946" i="1" s="1"/>
  <c r="P1482" i="1" a="1"/>
  <c r="P1482" i="1" s="1"/>
  <c r="S1482" i="1" s="1"/>
  <c r="U1482" i="1" s="1"/>
  <c r="V1482" i="1" s="1"/>
  <c r="P2042" i="1" a="1"/>
  <c r="P2042" i="1" s="1"/>
  <c r="S2042" i="1" s="1"/>
  <c r="U2042" i="1" s="1"/>
  <c r="V2042" i="1" s="1"/>
  <c r="Q1762" i="1" a="1"/>
  <c r="Q1762" i="1" s="1"/>
  <c r="R1762" i="1" s="1" a="1"/>
  <c r="R1762" i="1" s="1"/>
  <c r="P2498" i="1" a="1"/>
  <c r="P2498" i="1" s="1"/>
  <c r="S2498" i="1" s="1"/>
  <c r="U2498" i="1" s="1"/>
  <c r="V2498" i="1" s="1"/>
  <c r="P1762" i="1" a="1"/>
  <c r="P1762" i="1" s="1"/>
  <c r="S1762" i="1" s="1"/>
  <c r="U1762" i="1" s="1"/>
  <c r="V1762" i="1" s="1"/>
  <c r="Q2498" i="1" a="1"/>
  <c r="Q2498" i="1" s="1"/>
  <c r="R2498" i="1" s="1" a="1"/>
  <c r="R2498" i="1" s="1"/>
  <c r="P2266" i="1" a="1"/>
  <c r="P2266" i="1" s="1"/>
  <c r="S2266" i="1" s="1"/>
  <c r="U2266" i="1" s="1"/>
  <c r="V2266" i="1" s="1"/>
  <c r="P2346" i="1" a="1"/>
  <c r="P2346" i="1" s="1"/>
  <c r="S2346" i="1" s="1"/>
  <c r="U2346" i="1" s="1"/>
  <c r="V2346" i="1" s="1"/>
  <c r="P1722" i="1" a="1"/>
  <c r="P1722" i="1" s="1"/>
  <c r="S1722" i="1" s="1"/>
  <c r="U1722" i="1" s="1"/>
  <c r="V1722" i="1" s="1"/>
  <c r="V612" i="1"/>
  <c r="W612" i="1" s="1" a="1"/>
  <c r="W612" i="1" s="1"/>
  <c r="V788" i="1"/>
  <c r="X788" i="1" s="1"/>
  <c r="V1004" i="1"/>
  <c r="W1004" i="1" s="1" a="1"/>
  <c r="W1004" i="1" s="1"/>
  <c r="Y1004" i="1" s="1"/>
  <c r="V1204" i="1"/>
  <c r="X1204" i="1" s="1"/>
  <c r="V1572" i="1"/>
  <c r="X1572" i="1" s="1"/>
  <c r="V1860" i="1"/>
  <c r="W1860" i="1" s="1" a="1"/>
  <c r="W1860" i="1" s="1"/>
  <c r="V2604" i="1"/>
  <c r="W2604" i="1" s="1" a="1"/>
  <c r="W2604" i="1" s="1"/>
  <c r="Y2604" i="1" s="1"/>
  <c r="V36" i="1"/>
  <c r="W36" i="1" s="1" a="1"/>
  <c r="W36" i="1" s="1"/>
  <c r="Y36" i="1" s="1"/>
  <c r="V500" i="1"/>
  <c r="W500" i="1" s="1" a="1"/>
  <c r="W500" i="1" s="1"/>
  <c r="Y500" i="1" s="1"/>
  <c r="V2228" i="1"/>
  <c r="X2228" i="1" s="1"/>
  <c r="V1165" i="1"/>
  <c r="V1357" i="1"/>
  <c r="W1357" i="1" s="1" a="1"/>
  <c r="W1357" i="1" s="1"/>
  <c r="V1684" i="1"/>
  <c r="W1684" i="1" s="1" a="1"/>
  <c r="W1684" i="1" s="1"/>
  <c r="Y1684" i="1" s="1"/>
  <c r="T2058" i="1" a="1"/>
  <c r="T2058" i="1" s="1"/>
  <c r="AA2058" i="1" s="1"/>
  <c r="Q2058" i="1" a="1"/>
  <c r="Q2058" i="1" s="1"/>
  <c r="R2058" i="1" s="1" a="1"/>
  <c r="R2058" i="1" s="1"/>
  <c r="P2058" i="1" a="1"/>
  <c r="P2058" i="1" s="1"/>
  <c r="S2058" i="1" s="1"/>
  <c r="U2058" i="1" s="1"/>
  <c r="V2058" i="1" s="1"/>
  <c r="T2426" i="1" a="1"/>
  <c r="T2426" i="1" s="1"/>
  <c r="AA2426" i="1" s="1"/>
  <c r="P2426" i="1" a="1"/>
  <c r="P2426" i="1" s="1"/>
  <c r="S2426" i="1" s="1"/>
  <c r="U2426" i="1" s="1"/>
  <c r="V2426" i="1" s="1"/>
  <c r="Q2426" i="1" a="1"/>
  <c r="Q2426" i="1" s="1"/>
  <c r="R2426" i="1" s="1" a="1"/>
  <c r="R2426" i="1" s="1"/>
  <c r="T2378" i="1" a="1"/>
  <c r="T2378" i="1" s="1"/>
  <c r="AA2378" i="1" s="1"/>
  <c r="Q2378" i="1" a="1"/>
  <c r="Q2378" i="1" s="1"/>
  <c r="R2378" i="1" s="1" a="1"/>
  <c r="R2378" i="1" s="1"/>
  <c r="P2378" i="1" a="1"/>
  <c r="P2378" i="1" s="1"/>
  <c r="S2378" i="1" s="1"/>
  <c r="U2378" i="1" s="1"/>
  <c r="V2378" i="1" s="1"/>
  <c r="T2874" i="1" a="1"/>
  <c r="T2874" i="1" s="1"/>
  <c r="AA2874" i="1" s="1"/>
  <c r="Q2874" i="1" a="1"/>
  <c r="Q2874" i="1" s="1"/>
  <c r="R2874" i="1" s="1" a="1"/>
  <c r="R2874" i="1" s="1"/>
  <c r="P2874" i="1" a="1"/>
  <c r="P2874" i="1" s="1"/>
  <c r="S2874" i="1" s="1"/>
  <c r="U2874" i="1" s="1"/>
  <c r="V2874" i="1" s="1"/>
  <c r="P2530" i="1" a="1"/>
  <c r="P2530" i="1" s="1"/>
  <c r="S2530" i="1" s="1"/>
  <c r="U2530" i="1" s="1"/>
  <c r="V2530" i="1" s="1"/>
  <c r="P2402" i="1" a="1"/>
  <c r="P2402" i="1" s="1"/>
  <c r="S2402" i="1" s="1"/>
  <c r="U2402" i="1" s="1"/>
  <c r="V2402" i="1" s="1"/>
  <c r="P2290" i="1" a="1"/>
  <c r="P2290" i="1" s="1"/>
  <c r="S2290" i="1" s="1"/>
  <c r="U2290" i="1" s="1"/>
  <c r="V2290" i="1" s="1"/>
  <c r="P1922" i="1" a="1"/>
  <c r="P1922" i="1" s="1"/>
  <c r="S1922" i="1" s="1"/>
  <c r="U1922" i="1" s="1"/>
  <c r="V1922" i="1" s="1"/>
  <c r="Q1850" i="1" a="1"/>
  <c r="Q1850" i="1" s="1"/>
  <c r="R1850" i="1" s="1" a="1"/>
  <c r="R1850" i="1" s="1"/>
  <c r="P2634" i="1" a="1"/>
  <c r="P2634" i="1" s="1"/>
  <c r="S2634" i="1" s="1"/>
  <c r="U2634" i="1" s="1"/>
  <c r="V2634" i="1" s="1"/>
  <c r="P1458" i="1" a="1"/>
  <c r="P1458" i="1" s="1"/>
  <c r="S1458" i="1" s="1"/>
  <c r="U1458" i="1" s="1"/>
  <c r="V1458" i="1" s="1"/>
  <c r="P2850" i="1" a="1"/>
  <c r="P2850" i="1" s="1"/>
  <c r="S2850" i="1" s="1"/>
  <c r="U2850" i="1" s="1"/>
  <c r="V2850" i="1" s="1"/>
  <c r="P1850" i="1" a="1"/>
  <c r="P1850" i="1" s="1"/>
  <c r="S1850" i="1" s="1"/>
  <c r="U1850" i="1" s="1"/>
  <c r="V1850" i="1" s="1"/>
  <c r="Q1994" i="1" a="1"/>
  <c r="Q1994" i="1" s="1"/>
  <c r="R1994" i="1" s="1" a="1"/>
  <c r="R1994" i="1" s="1"/>
  <c r="Q2634" i="1" a="1"/>
  <c r="Q2634" i="1" s="1"/>
  <c r="R2634" i="1" s="1" a="1"/>
  <c r="R2634" i="1" s="1"/>
  <c r="Q2290" i="1" a="1"/>
  <c r="Q2290" i="1" s="1"/>
  <c r="R2290" i="1" s="1" a="1"/>
  <c r="R2290" i="1" s="1"/>
  <c r="V45" i="1"/>
  <c r="W45" i="1" s="1" a="1"/>
  <c r="W45" i="1" s="1"/>
  <c r="Y45" i="1" s="1"/>
  <c r="V301" i="1"/>
  <c r="W301" i="1" s="1" a="1"/>
  <c r="W301" i="1" s="1"/>
  <c r="V429" i="1"/>
  <c r="W429" i="1" s="1" a="1"/>
  <c r="W429" i="1" s="1"/>
  <c r="Y429" i="1" s="1"/>
  <c r="V509" i="1"/>
  <c r="X509" i="1" s="1"/>
  <c r="V677" i="1"/>
  <c r="W677" i="1" s="1" a="1"/>
  <c r="W677" i="1" s="1"/>
  <c r="V749" i="1"/>
  <c r="X749" i="1" s="1"/>
  <c r="V973" i="1"/>
  <c r="X973" i="1" s="1"/>
  <c r="V1301" i="1"/>
  <c r="X1301" i="1" s="1"/>
  <c r="V1469" i="1"/>
  <c r="X1469" i="1" s="1"/>
  <c r="V2045" i="1"/>
  <c r="X2045" i="1" s="1"/>
  <c r="V228" i="1"/>
  <c r="W228" i="1" s="1" a="1"/>
  <c r="W228" i="1" s="1"/>
  <c r="Y228" i="1" s="1"/>
  <c r="V540" i="1"/>
  <c r="W540" i="1" s="1" a="1"/>
  <c r="W540" i="1" s="1"/>
  <c r="V852" i="1"/>
  <c r="W852" i="1" s="1" a="1"/>
  <c r="W852" i="1" s="1"/>
  <c r="Y852" i="1" s="1"/>
  <c r="V1028" i="1"/>
  <c r="W1028" i="1" s="1" a="1"/>
  <c r="W1028" i="1" s="1"/>
  <c r="V1220" i="1"/>
  <c r="W1220" i="1" s="1" a="1"/>
  <c r="W1220" i="1" s="1"/>
  <c r="Y1220" i="1" s="1"/>
  <c r="V1892" i="1"/>
  <c r="X1892" i="1" s="1"/>
  <c r="V1980" i="1"/>
  <c r="W1980" i="1" s="1" a="1"/>
  <c r="W1980" i="1" s="1"/>
  <c r="Y1980" i="1" s="1"/>
  <c r="V2356" i="1"/>
  <c r="V2588" i="1"/>
  <c r="X2588" i="1" s="1"/>
  <c r="V2684" i="1"/>
  <c r="X2684" i="1" s="1"/>
  <c r="V4" i="1"/>
  <c r="W4" i="1" s="1" a="1"/>
  <c r="W4" i="1" s="1"/>
  <c r="V220" i="1"/>
  <c r="W220" i="1" s="1" a="1"/>
  <c r="W220" i="1" s="1"/>
  <c r="Y220" i="1" s="1"/>
  <c r="V388" i="1"/>
  <c r="W388" i="1" s="1" a="1"/>
  <c r="W388" i="1" s="1"/>
  <c r="Y388" i="1" s="1"/>
  <c r="V572" i="1"/>
  <c r="W572" i="1" s="1" a="1"/>
  <c r="W572" i="1" s="1"/>
  <c r="Y572" i="1" s="1"/>
  <c r="V2012" i="1"/>
  <c r="W2012" i="1" s="1" a="1"/>
  <c r="W2012" i="1" s="1"/>
  <c r="Y2012" i="1" s="1"/>
  <c r="V2100" i="1"/>
  <c r="X2100" i="1" s="1"/>
  <c r="V2460" i="1"/>
  <c r="W2460" i="1" s="1" a="1"/>
  <c r="W2460" i="1" s="1"/>
  <c r="Y2460" i="1" s="1"/>
  <c r="V101" i="1"/>
  <c r="X101" i="1" s="1"/>
  <c r="V165" i="1"/>
  <c r="W165" i="1" s="1" a="1"/>
  <c r="W165" i="1" s="1"/>
  <c r="Y165" i="1" s="1"/>
  <c r="V365" i="1"/>
  <c r="W365" i="1" s="1" a="1"/>
  <c r="W365" i="1" s="1"/>
  <c r="V2557" i="1"/>
  <c r="V1895" i="1"/>
  <c r="X1895" i="1" s="1"/>
  <c r="V1983" i="1"/>
  <c r="W1983" i="1" s="1" a="1"/>
  <c r="W1983" i="1" s="1"/>
  <c r="V2359" i="1"/>
  <c r="W2359" i="1" s="1" a="1"/>
  <c r="W2359" i="1" s="1"/>
  <c r="V2711" i="1"/>
  <c r="X2711" i="1" s="1"/>
  <c r="V24" i="1"/>
  <c r="W24" i="1" s="1" a="1"/>
  <c r="W24" i="1" s="1"/>
  <c r="V280" i="1"/>
  <c r="X280" i="1" s="1"/>
  <c r="V2144" i="1"/>
  <c r="X2144" i="1" s="1"/>
  <c r="V2696" i="1"/>
  <c r="W2696" i="1" s="1" a="1"/>
  <c r="W2696" i="1" s="1"/>
  <c r="V633" i="1"/>
  <c r="X633" i="1" s="1"/>
  <c r="V961" i="1"/>
  <c r="W961" i="1" s="1" a="1"/>
  <c r="W961" i="1" s="1"/>
  <c r="Y961" i="1" s="1"/>
  <c r="V1137" i="1"/>
  <c r="W1137" i="1" s="1" a="1"/>
  <c r="W1137" i="1" s="1"/>
  <c r="Y1137" i="1" s="1"/>
  <c r="V1289" i="1"/>
  <c r="X1289" i="1" s="1"/>
  <c r="V1457" i="1"/>
  <c r="W1457" i="1" s="1" a="1"/>
  <c r="W1457" i="1" s="1"/>
  <c r="Y1457" i="1" s="1"/>
  <c r="V1545" i="1"/>
  <c r="W1545" i="1" s="1" a="1"/>
  <c r="W1545" i="1" s="1"/>
  <c r="Y1545" i="1" s="1"/>
  <c r="V1785" i="1"/>
  <c r="W1785" i="1" s="1" a="1"/>
  <c r="W1785" i="1" s="1"/>
  <c r="Y1785" i="1" s="1"/>
  <c r="V1881" i="1"/>
  <c r="W1881" i="1" s="1" a="1"/>
  <c r="W1881" i="1" s="1"/>
  <c r="Y1881" i="1" s="1"/>
  <c r="V2081" i="1"/>
  <c r="X2081" i="1" s="1"/>
  <c r="V2441" i="1"/>
  <c r="W2441" i="1" s="1" a="1"/>
  <c r="W2441" i="1" s="1"/>
  <c r="Y2441" i="1" s="1"/>
  <c r="V227" i="1"/>
  <c r="X227" i="1" s="1"/>
  <c r="V403" i="1"/>
  <c r="X403" i="1" s="1"/>
  <c r="V539" i="1"/>
  <c r="W539" i="1" s="1" a="1"/>
  <c r="W539" i="1" s="1"/>
  <c r="Y539" i="1" s="1"/>
  <c r="V1947" i="1"/>
  <c r="W1947" i="1" s="1" a="1"/>
  <c r="W1947" i="1" s="1"/>
  <c r="V2435" i="1"/>
  <c r="W2435" i="1" s="1" a="1"/>
  <c r="W2435" i="1" s="1"/>
  <c r="Y2435" i="1" s="1"/>
  <c r="V105" i="1"/>
  <c r="V249" i="1"/>
  <c r="W249" i="1" s="1" a="1"/>
  <c r="W249" i="1" s="1"/>
  <c r="V641" i="1"/>
  <c r="W641" i="1" s="1" a="1"/>
  <c r="W641" i="1" s="1"/>
  <c r="V809" i="1"/>
  <c r="W809" i="1" s="1" a="1"/>
  <c r="W809" i="1" s="1"/>
  <c r="V1009" i="1"/>
  <c r="W1009" i="1" s="1" a="1"/>
  <c r="W1009" i="1" s="1"/>
  <c r="V1161" i="1"/>
  <c r="W1161" i="1" s="1" a="1"/>
  <c r="W1161" i="1" s="1"/>
  <c r="V1577" i="1"/>
  <c r="W1577" i="1" s="1" a="1"/>
  <c r="W1577" i="1" s="1"/>
  <c r="V1985" i="1"/>
  <c r="X1985" i="1" s="1"/>
  <c r="V2633" i="1"/>
  <c r="X2633" i="1" s="1"/>
  <c r="V1971" i="1"/>
  <c r="X1971" i="1" s="1"/>
  <c r="V1323" i="1"/>
  <c r="W1323" i="1" s="1" a="1"/>
  <c r="W1323" i="1" s="1"/>
  <c r="Y1323" i="1" s="1"/>
  <c r="V21" i="1"/>
  <c r="W21" i="1" s="1" a="1"/>
  <c r="W21" i="1" s="1"/>
  <c r="Y21" i="1" s="1"/>
  <c r="V2085" i="1"/>
  <c r="X2085" i="1" s="1"/>
  <c r="V1271" i="1"/>
  <c r="X1271" i="1" s="1"/>
  <c r="V1439" i="1"/>
  <c r="W1439" i="1" s="1" a="1"/>
  <c r="W1439" i="1" s="1"/>
  <c r="Y1439" i="1" s="1"/>
  <c r="V1519" i="1"/>
  <c r="W1519" i="1" s="1" a="1"/>
  <c r="W1519" i="1" s="1"/>
  <c r="Y1519" i="1" s="1"/>
  <c r="V1943" i="1"/>
  <c r="X1943" i="1" s="1"/>
  <c r="V2039" i="1"/>
  <c r="W2039" i="1" s="1" a="1"/>
  <c r="W2039" i="1" s="1"/>
  <c r="V2127" i="1"/>
  <c r="W2127" i="1" s="1" a="1"/>
  <c r="W2127" i="1" s="1"/>
  <c r="Y2127" i="1" s="1"/>
  <c r="V2375" i="1"/>
  <c r="W2375" i="1" s="1" a="1"/>
  <c r="W2375" i="1" s="1"/>
  <c r="Y2375" i="1" s="1"/>
  <c r="V2463" i="1"/>
  <c r="W2463" i="1" s="1" a="1"/>
  <c r="W2463" i="1" s="1"/>
  <c r="Y2463" i="1" s="1"/>
  <c r="V2695" i="1"/>
  <c r="W2695" i="1" s="1" a="1"/>
  <c r="W2695" i="1" s="1"/>
  <c r="Y2695" i="1" s="1"/>
  <c r="V2783" i="1"/>
  <c r="W2783" i="1" s="1" a="1"/>
  <c r="W2783" i="1" s="1"/>
  <c r="V2152" i="1"/>
  <c r="X2152" i="1" s="1"/>
  <c r="V2496" i="1"/>
  <c r="W2496" i="1" s="1" a="1"/>
  <c r="W2496" i="1" s="1"/>
  <c r="V2680" i="1"/>
  <c r="W2680" i="1" s="1" a="1"/>
  <c r="W2680" i="1" s="1"/>
  <c r="Y2680" i="1" s="1"/>
  <c r="V2816" i="1"/>
  <c r="X2816" i="1" s="1"/>
  <c r="P2450" i="1" a="1"/>
  <c r="P2450" i="1" s="1"/>
  <c r="S2450" i="1" s="1"/>
  <c r="U2450" i="1" s="1"/>
  <c r="V2450" i="1" s="1"/>
  <c r="V2403" i="1"/>
  <c r="X2403" i="1" s="1"/>
  <c r="V2678" i="1"/>
  <c r="X2678" i="1" s="1"/>
  <c r="V95" i="1"/>
  <c r="W95" i="1" s="1" a="1"/>
  <c r="W95" i="1" s="1"/>
  <c r="V327" i="1"/>
  <c r="W327" i="1" s="1" a="1"/>
  <c r="W327" i="1" s="1"/>
  <c r="Y327" i="1" s="1"/>
  <c r="V623" i="1"/>
  <c r="W623" i="1" s="1" a="1"/>
  <c r="W623" i="1" s="1"/>
  <c r="Y623" i="1" s="1"/>
  <c r="V152" i="1"/>
  <c r="W152" i="1" s="1" a="1"/>
  <c r="W152" i="1" s="1"/>
  <c r="Y152" i="1" s="1"/>
  <c r="V384" i="1"/>
  <c r="W384" i="1" s="1" a="1"/>
  <c r="W384" i="1" s="1"/>
  <c r="Y384" i="1" s="1"/>
  <c r="V656" i="1"/>
  <c r="W656" i="1" s="1" a="1"/>
  <c r="W656" i="1" s="1"/>
  <c r="V984" i="1"/>
  <c r="W984" i="1" s="1" a="1"/>
  <c r="W984" i="1" s="1"/>
  <c r="Y984" i="1" s="1"/>
  <c r="V1176" i="1"/>
  <c r="X1176" i="1" s="1"/>
  <c r="V2368" i="1"/>
  <c r="W2368" i="1" s="1" a="1"/>
  <c r="W2368" i="1" s="1"/>
  <c r="Y2368" i="1" s="1"/>
  <c r="V2744" i="1"/>
  <c r="W2744" i="1" s="1" a="1"/>
  <c r="W2744" i="1" s="1"/>
  <c r="Y2744" i="1" s="1"/>
  <c r="V1425" i="1"/>
  <c r="W1425" i="1" s="1" a="1"/>
  <c r="W1425" i="1" s="1"/>
  <c r="Y1425" i="1" s="1"/>
  <c r="V1729" i="1"/>
  <c r="X1729" i="1" s="1"/>
  <c r="V2105" i="1"/>
  <c r="X2105" i="1" s="1"/>
  <c r="V2801" i="1"/>
  <c r="X2801" i="1" s="1"/>
  <c r="P1994" i="1" a="1"/>
  <c r="P1994" i="1" s="1"/>
  <c r="S1994" i="1" s="1"/>
  <c r="U1994" i="1" s="1"/>
  <c r="V1994" i="1" s="1"/>
  <c r="Q2850" i="1" a="1"/>
  <c r="Q2850" i="1" s="1"/>
  <c r="R2850" i="1" s="1" a="1"/>
  <c r="R2850" i="1" s="1"/>
  <c r="V1195" i="1"/>
  <c r="X1195" i="1" s="1"/>
  <c r="V1931" i="1"/>
  <c r="W1931" i="1" s="1" a="1"/>
  <c r="W1931" i="1" s="1"/>
  <c r="V2859" i="1"/>
  <c r="W2859" i="1" s="1" a="1"/>
  <c r="W2859" i="1" s="1"/>
  <c r="Y2859" i="1" s="1"/>
  <c r="V1308" i="1"/>
  <c r="W1308" i="1" s="1" a="1"/>
  <c r="W1308" i="1" s="1"/>
  <c r="V1476" i="1"/>
  <c r="W1476" i="1" s="1" a="1"/>
  <c r="W1476" i="1" s="1"/>
  <c r="V1812" i="1"/>
  <c r="X1812" i="1" s="1"/>
  <c r="V149" i="1"/>
  <c r="W149" i="1" s="1" a="1"/>
  <c r="W149" i="1" s="1"/>
  <c r="Y149" i="1" s="1"/>
  <c r="V381" i="1"/>
  <c r="W381" i="1" s="1" a="1"/>
  <c r="W381" i="1" s="1"/>
  <c r="Y381" i="1" s="1"/>
  <c r="V717" i="1"/>
  <c r="X717" i="1" s="1"/>
  <c r="V997" i="1"/>
  <c r="W997" i="1" s="1" a="1"/>
  <c r="W997" i="1" s="1"/>
  <c r="V2517" i="1"/>
  <c r="X2517" i="1" s="1"/>
  <c r="V119" i="1"/>
  <c r="W119" i="1" s="1" a="1"/>
  <c r="W119" i="1" s="1"/>
  <c r="V16" i="1"/>
  <c r="W16" i="1" s="1" a="1"/>
  <c r="W16" i="1" s="1"/>
  <c r="Y16" i="1" s="1"/>
  <c r="V160" i="1"/>
  <c r="X160" i="1" s="1"/>
  <c r="V248" i="1"/>
  <c r="X248" i="1" s="1"/>
  <c r="V536" i="1"/>
  <c r="W536" i="1" s="1" a="1"/>
  <c r="W536" i="1" s="1"/>
  <c r="Y536" i="1" s="1"/>
  <c r="V2136" i="1"/>
  <c r="W2136" i="1" s="1" a="1"/>
  <c r="W2136" i="1" s="1"/>
  <c r="Y2136" i="1" s="1"/>
  <c r="V2480" i="1"/>
  <c r="W2480" i="1" s="1" a="1"/>
  <c r="W2480" i="1" s="1"/>
  <c r="Y2480" i="1" s="1"/>
  <c r="V953" i="1"/>
  <c r="X953" i="1" s="1"/>
  <c r="V2579" i="1"/>
  <c r="W2579" i="1" s="1" a="1"/>
  <c r="W2579" i="1" s="1"/>
  <c r="Y2579" i="1" s="1"/>
  <c r="V1307" i="1"/>
  <c r="V2595" i="1"/>
  <c r="X2595" i="1" s="1"/>
  <c r="V1629" i="1"/>
  <c r="W1629" i="1" s="1" a="1"/>
  <c r="W1629" i="1" s="1"/>
  <c r="Y1629" i="1" s="1"/>
  <c r="V1869" i="1"/>
  <c r="W1869" i="1" s="1" a="1"/>
  <c r="W1869" i="1" s="1"/>
  <c r="Y1869" i="1" s="1"/>
  <c r="V2341" i="1"/>
  <c r="W2341" i="1" s="1" a="1"/>
  <c r="W2341" i="1" s="1"/>
  <c r="Y2341" i="1" s="1"/>
  <c r="V2837" i="1"/>
  <c r="W2837" i="1" s="1" a="1"/>
  <c r="W2837" i="1" s="1"/>
  <c r="Y2837" i="1" s="1"/>
  <c r="V647" i="1"/>
  <c r="X647" i="1" s="1"/>
  <c r="V775" i="1"/>
  <c r="W775" i="1" s="1" a="1"/>
  <c r="W775" i="1" s="1"/>
  <c r="V879" i="1"/>
  <c r="W879" i="1" s="1" a="1"/>
  <c r="W879" i="1" s="1"/>
  <c r="Y879" i="1" s="1"/>
  <c r="V1015" i="1"/>
  <c r="X1015" i="1" s="1"/>
  <c r="V1103" i="1"/>
  <c r="W1103" i="1" s="1" a="1"/>
  <c r="W1103" i="1" s="1"/>
  <c r="Y1103" i="1" s="1"/>
  <c r="V1215" i="1"/>
  <c r="X1215" i="1" s="1"/>
  <c r="V1359" i="1"/>
  <c r="W1359" i="1" s="1" a="1"/>
  <c r="W1359" i="1" s="1"/>
  <c r="Y1359" i="1" s="1"/>
  <c r="V1559" i="1"/>
  <c r="W1559" i="1" s="1" a="1"/>
  <c r="W1559" i="1" s="1"/>
  <c r="Y1559" i="1" s="1"/>
  <c r="V1639" i="1"/>
  <c r="X1639" i="1" s="1"/>
  <c r="V1735" i="1"/>
  <c r="X1735" i="1" s="1"/>
  <c r="V2143" i="1"/>
  <c r="W2143" i="1" s="1" a="1"/>
  <c r="W2143" i="1" s="1"/>
  <c r="V2239" i="1"/>
  <c r="W2239" i="1" s="1" a="1"/>
  <c r="W2239" i="1" s="1"/>
  <c r="Y2239" i="1" s="1"/>
  <c r="V2551" i="1"/>
  <c r="X2551" i="1" s="1"/>
  <c r="V2639" i="1"/>
  <c r="V888" i="1"/>
  <c r="W888" i="1" s="1" a="1"/>
  <c r="W888" i="1" s="1"/>
  <c r="Y888" i="1" s="1"/>
  <c r="V1064" i="1"/>
  <c r="W1064" i="1" s="1" a="1"/>
  <c r="W1064" i="1" s="1"/>
  <c r="Y1064" i="1" s="1"/>
  <c r="V1368" i="1"/>
  <c r="X1368" i="1" s="1"/>
  <c r="V1568" i="1"/>
  <c r="W1568" i="1" s="1" a="1"/>
  <c r="W1568" i="1" s="1"/>
  <c r="Y1568" i="1" s="1"/>
  <c r="V1672" i="1"/>
  <c r="X1672" i="1" s="1"/>
  <c r="V1832" i="1"/>
  <c r="X1832" i="1" s="1"/>
  <c r="V2000" i="1"/>
  <c r="X2000" i="1" s="1"/>
  <c r="V2192" i="1"/>
  <c r="V675" i="1"/>
  <c r="X675" i="1" s="1"/>
  <c r="V1027" i="1"/>
  <c r="W1027" i="1" s="1" a="1"/>
  <c r="W1027" i="1" s="1"/>
  <c r="Y1027" i="1" s="1"/>
  <c r="V1123" i="1"/>
  <c r="V1299" i="1"/>
  <c r="W1299" i="1" s="1" a="1"/>
  <c r="W1299" i="1" s="1"/>
  <c r="Y1299" i="1" s="1"/>
  <c r="V1427" i="1"/>
  <c r="X1427" i="1" s="1"/>
  <c r="V1507" i="1"/>
  <c r="W1507" i="1" s="1" a="1"/>
  <c r="W1507" i="1" s="1"/>
  <c r="V1707" i="1"/>
  <c r="W1707" i="1" s="1" a="1"/>
  <c r="W1707" i="1" s="1"/>
  <c r="Y1707" i="1" s="1"/>
  <c r="V1803" i="1"/>
  <c r="W1803" i="1" s="1" a="1"/>
  <c r="W1803" i="1" s="1"/>
  <c r="Y1803" i="1" s="1"/>
  <c r="V2659" i="1"/>
  <c r="W2659" i="1" s="1" a="1"/>
  <c r="W2659" i="1" s="1"/>
  <c r="Y2659" i="1" s="1"/>
  <c r="V51" i="1"/>
  <c r="W51" i="1" s="1" a="1"/>
  <c r="W51" i="1" s="1"/>
  <c r="V219" i="1"/>
  <c r="X219" i="1" s="1"/>
  <c r="V387" i="1"/>
  <c r="W387" i="1" s="1" a="1"/>
  <c r="W387" i="1" s="1"/>
  <c r="V1907" i="1"/>
  <c r="X1907" i="1" s="1"/>
  <c r="V2179" i="1"/>
  <c r="W2179" i="1" s="1" a="1"/>
  <c r="W2179" i="1" s="1"/>
  <c r="V2523" i="1"/>
  <c r="W2523" i="1" s="1" a="1"/>
  <c r="W2523" i="1" s="1"/>
  <c r="V991" i="1"/>
  <c r="W991" i="1" s="1" a="1"/>
  <c r="W991" i="1" s="1"/>
  <c r="V1335" i="1"/>
  <c r="X1335" i="1" s="1"/>
  <c r="V1839" i="1"/>
  <c r="W1839" i="1" s="1" a="1"/>
  <c r="W1839" i="1" s="1"/>
  <c r="V2231" i="1"/>
  <c r="W2231" i="1" s="1" a="1"/>
  <c r="W2231" i="1" s="1"/>
  <c r="V2839" i="1"/>
  <c r="W2839" i="1" s="1" a="1"/>
  <c r="W2839" i="1" s="1"/>
  <c r="V2624" i="1"/>
  <c r="W2624" i="1" s="1" a="1"/>
  <c r="W2624" i="1" s="1"/>
  <c r="V377" i="1"/>
  <c r="X377" i="1" s="1"/>
  <c r="V593" i="1"/>
  <c r="W593" i="1" s="1" a="1"/>
  <c r="W593" i="1" s="1"/>
  <c r="Y593" i="1" s="1"/>
  <c r="V881" i="1"/>
  <c r="V1249" i="1"/>
  <c r="W1249" i="1" s="1" a="1"/>
  <c r="W1249" i="1" s="1"/>
  <c r="Y1249" i="1" s="1"/>
  <c r="V2737" i="1"/>
  <c r="W2737" i="1" s="1" a="1"/>
  <c r="W2737" i="1" s="1"/>
  <c r="Y2737" i="1" s="1"/>
  <c r="V1235" i="1"/>
  <c r="W1235" i="1" s="1" a="1"/>
  <c r="W1235" i="1" s="1"/>
  <c r="Y1235" i="1" s="1"/>
  <c r="V1651" i="1"/>
  <c r="W1651" i="1" s="1" a="1"/>
  <c r="W1651" i="1" s="1"/>
  <c r="V2796" i="1"/>
  <c r="X2796" i="1" s="1"/>
  <c r="V1797" i="1"/>
  <c r="W1797" i="1" s="1" a="1"/>
  <c r="W1797" i="1" s="1"/>
  <c r="V2213" i="1"/>
  <c r="W2213" i="1" s="1" a="1"/>
  <c r="W2213" i="1" s="1"/>
  <c r="V743" i="1"/>
  <c r="W743" i="1" s="1" a="1"/>
  <c r="W743" i="1" s="1"/>
  <c r="V1007" i="1"/>
  <c r="W1007" i="1" s="1" a="1"/>
  <c r="W1007" i="1" s="1"/>
  <c r="V1279" i="1"/>
  <c r="W1279" i="1" s="1" a="1"/>
  <c r="W1279" i="1" s="1"/>
  <c r="V1551" i="1"/>
  <c r="W1551" i="1" s="1" a="1"/>
  <c r="W1551" i="1" s="1"/>
  <c r="Y1551" i="1" s="1"/>
  <c r="V1791" i="1"/>
  <c r="X1791" i="1" s="1"/>
  <c r="V2047" i="1"/>
  <c r="W2047" i="1" s="1" a="1"/>
  <c r="W2047" i="1" s="1"/>
  <c r="V2183" i="1"/>
  <c r="W2183" i="1" s="1" a="1"/>
  <c r="W2183" i="1" s="1"/>
  <c r="V2447" i="1"/>
  <c r="X2447" i="1" s="1"/>
  <c r="V2583" i="1"/>
  <c r="X2583" i="1" s="1"/>
  <c r="V1360" i="1"/>
  <c r="X1360" i="1" s="1"/>
  <c r="V1848" i="1"/>
  <c r="X1848" i="1" s="1"/>
  <c r="V2224" i="1"/>
  <c r="X2224" i="1" s="1"/>
  <c r="V25" i="1"/>
  <c r="W25" i="1" s="1" a="1"/>
  <c r="W25" i="1" s="1"/>
  <c r="V233" i="1"/>
  <c r="X233" i="1" s="1"/>
  <c r="V521" i="1"/>
  <c r="W521" i="1" s="1" a="1"/>
  <c r="W521" i="1" s="1"/>
  <c r="V857" i="1"/>
  <c r="W857" i="1" s="1" a="1"/>
  <c r="W857" i="1" s="1"/>
  <c r="V1225" i="1"/>
  <c r="X1225" i="1" s="1"/>
  <c r="V2713" i="1"/>
  <c r="X2713" i="1" s="1"/>
  <c r="V1595" i="1"/>
  <c r="W1595" i="1" s="1" a="1"/>
  <c r="W1595" i="1" s="1"/>
  <c r="V1835" i="1"/>
  <c r="W1835" i="1" s="1" a="1"/>
  <c r="W1835" i="1" s="1"/>
  <c r="V317" i="1"/>
  <c r="X317" i="1" s="1"/>
  <c r="V469" i="1"/>
  <c r="W469" i="1" s="1" a="1"/>
  <c r="W469" i="1" s="1"/>
  <c r="V661" i="1"/>
  <c r="X661" i="1" s="1"/>
  <c r="V869" i="1"/>
  <c r="W869" i="1" s="1" a="1"/>
  <c r="W869" i="1" s="1"/>
  <c r="Y869" i="1" s="1"/>
  <c r="V1045" i="1"/>
  <c r="W1045" i="1" s="1" a="1"/>
  <c r="W1045" i="1" s="1"/>
  <c r="V1237" i="1"/>
  <c r="V1373" i="1"/>
  <c r="V1485" i="1"/>
  <c r="W1485" i="1" s="1" a="1"/>
  <c r="W1485" i="1" s="1"/>
  <c r="V1725" i="1"/>
  <c r="W1725" i="1" s="1" a="1"/>
  <c r="W1725" i="1" s="1"/>
  <c r="V2469" i="1"/>
  <c r="X2469" i="1" s="1"/>
  <c r="V15" i="1"/>
  <c r="X15" i="1" s="1"/>
  <c r="V3" i="1"/>
  <c r="W3" i="1" s="1" a="1"/>
  <c r="W3" i="1" s="1"/>
  <c r="V179" i="1"/>
  <c r="W179" i="1" s="1" a="1"/>
  <c r="W179" i="1" s="1"/>
  <c r="V283" i="1"/>
  <c r="X283" i="1" s="1"/>
  <c r="V435" i="1"/>
  <c r="X435" i="1" s="1"/>
  <c r="V1995" i="1"/>
  <c r="W1995" i="1" s="1" a="1"/>
  <c r="W1995" i="1" s="1"/>
  <c r="V2299" i="1"/>
  <c r="X2299" i="1" s="1"/>
  <c r="V211" i="1"/>
  <c r="W211" i="1" s="1" a="1"/>
  <c r="W211" i="1" s="1"/>
  <c r="V811" i="1"/>
  <c r="W811" i="1" s="1" a="1"/>
  <c r="W811" i="1" s="1"/>
  <c r="Y811" i="1" s="1"/>
  <c r="V2251" i="1"/>
  <c r="W2251" i="1" s="1" a="1"/>
  <c r="W2251" i="1" s="1"/>
  <c r="Y2251" i="1" s="1"/>
  <c r="V2851" i="1"/>
  <c r="W2851" i="1" s="1" a="1"/>
  <c r="W2851" i="1" s="1"/>
  <c r="Y2851" i="1" s="1"/>
  <c r="V833" i="1"/>
  <c r="X833" i="1" s="1"/>
  <c r="V1049" i="1"/>
  <c r="W1049" i="1" s="1" a="1"/>
  <c r="W1049" i="1" s="1"/>
  <c r="Y1049" i="1" s="1"/>
  <c r="V1353" i="1"/>
  <c r="W1353" i="1" s="1" a="1"/>
  <c r="W1353" i="1" s="1"/>
  <c r="Y1353" i="1" s="1"/>
  <c r="V1913" i="1"/>
  <c r="W1913" i="1" s="1" a="1"/>
  <c r="W1913" i="1" s="1"/>
  <c r="Y1913" i="1" s="1"/>
  <c r="V2657" i="1"/>
  <c r="W2657" i="1" s="1" a="1"/>
  <c r="W2657" i="1" s="1"/>
  <c r="V1587" i="1"/>
  <c r="W1587" i="1" s="1" a="1"/>
  <c r="W1587" i="1" s="1"/>
  <c r="V2155" i="1"/>
  <c r="X2155" i="1" s="1"/>
  <c r="V383" i="1"/>
  <c r="W383" i="1" s="1" a="1"/>
  <c r="W383" i="1" s="1"/>
  <c r="V599" i="1"/>
  <c r="X599" i="1" s="1"/>
  <c r="V839" i="1"/>
  <c r="X839" i="1" s="1"/>
  <c r="V1087" i="1"/>
  <c r="X1087" i="1" s="1"/>
  <c r="V400" i="1"/>
  <c r="W400" i="1" s="1" a="1"/>
  <c r="W400" i="1" s="1"/>
  <c r="V560" i="1"/>
  <c r="V848" i="1"/>
  <c r="W848" i="1" s="1" a="1"/>
  <c r="W848" i="1" s="1"/>
  <c r="V1096" i="1"/>
  <c r="W1096" i="1" s="1" a="1"/>
  <c r="W1096" i="1" s="1"/>
  <c r="Y1096" i="1" s="1"/>
  <c r="V1464" i="1"/>
  <c r="X1464" i="1" s="1"/>
  <c r="V1824" i="1"/>
  <c r="X1824" i="1" s="1"/>
  <c r="V2408" i="1"/>
  <c r="X2408" i="1" s="1"/>
  <c r="V1953" i="1"/>
  <c r="X1953" i="1" s="1"/>
  <c r="V2433" i="1"/>
  <c r="W2433" i="1" s="1" a="1"/>
  <c r="W2433" i="1" s="1"/>
  <c r="Y2433" i="1" s="1"/>
  <c r="V19" i="1"/>
  <c r="X19" i="1" s="1"/>
  <c r="V275" i="1"/>
  <c r="W275" i="1" s="1" a="1"/>
  <c r="W275" i="1" s="1"/>
  <c r="Y275" i="1" s="1"/>
  <c r="V475" i="1"/>
  <c r="X475" i="1" s="1"/>
  <c r="V875" i="1"/>
  <c r="W875" i="1" s="1" a="1"/>
  <c r="W875" i="1" s="1"/>
  <c r="Y875" i="1" s="1"/>
  <c r="V2171" i="1"/>
  <c r="X2171" i="1" s="1"/>
  <c r="V2603" i="1"/>
  <c r="W2603" i="1" s="1" a="1"/>
  <c r="W2603" i="1" s="1"/>
  <c r="Y2603" i="1" s="1"/>
  <c r="V137" i="1"/>
  <c r="X137" i="1" s="1"/>
  <c r="V505" i="1"/>
  <c r="X505" i="1" s="1"/>
  <c r="V745" i="1"/>
  <c r="W745" i="1" s="1" a="1"/>
  <c r="W745" i="1" s="1"/>
  <c r="Y745" i="1" s="1"/>
  <c r="V921" i="1"/>
  <c r="W921" i="1" s="1" a="1"/>
  <c r="W921" i="1" s="1"/>
  <c r="Y921" i="1" s="1"/>
  <c r="V1121" i="1"/>
  <c r="X1121" i="1" s="1"/>
  <c r="V1241" i="1"/>
  <c r="X1241" i="1" s="1"/>
  <c r="V1841" i="1"/>
  <c r="X1841" i="1" s="1"/>
  <c r="V2313" i="1"/>
  <c r="W2313" i="1" s="1" a="1"/>
  <c r="W2313" i="1" s="1"/>
  <c r="Y2313" i="1" s="1"/>
  <c r="V2729" i="1"/>
  <c r="X2729" i="1" s="1"/>
  <c r="V1611" i="1"/>
  <c r="W1611" i="1" s="1" a="1"/>
  <c r="W1611" i="1" s="1"/>
  <c r="V2627" i="1"/>
  <c r="X2627" i="1" s="1"/>
  <c r="V2539" i="1"/>
  <c r="W2539" i="1" s="1" a="1"/>
  <c r="W2539" i="1" s="1"/>
  <c r="V213" i="1"/>
  <c r="W213" i="1" s="1" a="1"/>
  <c r="W213" i="1" s="1"/>
  <c r="V2637" i="1"/>
  <c r="W2637" i="1" s="1" a="1"/>
  <c r="W2637" i="1" s="1"/>
  <c r="V1311" i="1"/>
  <c r="W1311" i="1" s="1" a="1"/>
  <c r="W1311" i="1" s="1"/>
  <c r="Y1311" i="1" s="1"/>
  <c r="V1479" i="1"/>
  <c r="W1479" i="1" s="1" a="1"/>
  <c r="W1479" i="1" s="1"/>
  <c r="V1815" i="1"/>
  <c r="W1815" i="1" s="1" a="1"/>
  <c r="W1815" i="1" s="1"/>
  <c r="V1991" i="1"/>
  <c r="W1991" i="1" s="1" a="1"/>
  <c r="W1991" i="1" s="1"/>
  <c r="V2079" i="1"/>
  <c r="W2079" i="1" s="1" a="1"/>
  <c r="W2079" i="1" s="1"/>
  <c r="V2343" i="1"/>
  <c r="X2343" i="1" s="1"/>
  <c r="V2415" i="1"/>
  <c r="W2415" i="1" s="1" a="1"/>
  <c r="W2415" i="1" s="1"/>
  <c r="V2511" i="1"/>
  <c r="W2511" i="1" s="1" a="1"/>
  <c r="W2511" i="1" s="1"/>
  <c r="V2743" i="1"/>
  <c r="W2743" i="1" s="1" a="1"/>
  <c r="W2743" i="1" s="1"/>
  <c r="V2831" i="1"/>
  <c r="W2831" i="1" s="1" a="1"/>
  <c r="W2831" i="1" s="1"/>
  <c r="V2240" i="1"/>
  <c r="X2240" i="1" s="1"/>
  <c r="V2560" i="1"/>
  <c r="X2560" i="1" s="1"/>
  <c r="V2760" i="1"/>
  <c r="W2760" i="1" s="1" a="1"/>
  <c r="W2760" i="1" s="1"/>
  <c r="V2880" i="1"/>
  <c r="W2880" i="1" s="1" a="1"/>
  <c r="W2880" i="1" s="1"/>
  <c r="V715" i="1"/>
  <c r="X715" i="1" s="1"/>
  <c r="V1451" i="1"/>
  <c r="X1451" i="1" s="1"/>
  <c r="V2819" i="1"/>
  <c r="W2819" i="1" s="1" a="1"/>
  <c r="W2819" i="1" s="1"/>
  <c r="V1268" i="1"/>
  <c r="W1268" i="1" s="1" a="1"/>
  <c r="W1268" i="1" s="1"/>
  <c r="V1436" i="1"/>
  <c r="W1436" i="1" s="1" a="1"/>
  <c r="W1436" i="1" s="1"/>
  <c r="Y1436" i="1" s="1"/>
  <c r="V1516" i="1"/>
  <c r="W1516" i="1" s="1" a="1"/>
  <c r="W1516" i="1" s="1"/>
  <c r="Y1516" i="1" s="1"/>
  <c r="V77" i="1"/>
  <c r="W77" i="1" s="1" a="1"/>
  <c r="W77" i="1" s="1"/>
  <c r="V333" i="1"/>
  <c r="X333" i="1" s="1"/>
  <c r="V525" i="1"/>
  <c r="W525" i="1" s="1" a="1"/>
  <c r="W525" i="1" s="1"/>
  <c r="V781" i="1"/>
  <c r="W781" i="1" s="1" a="1"/>
  <c r="W781" i="1" s="1"/>
  <c r="V2141" i="1"/>
  <c r="W2141" i="1" s="1" a="1"/>
  <c r="W2141" i="1" s="1"/>
  <c r="V2805" i="1"/>
  <c r="W2805" i="1" s="1" a="1"/>
  <c r="W2805" i="1" s="1"/>
  <c r="V239" i="1"/>
  <c r="W239" i="1" s="1" a="1"/>
  <c r="W239" i="1" s="1"/>
  <c r="V128" i="1"/>
  <c r="W128" i="1" s="1" a="1"/>
  <c r="W128" i="1" s="1"/>
  <c r="V192" i="1"/>
  <c r="W192" i="1" s="1" a="1"/>
  <c r="W192" i="1" s="1"/>
  <c r="V296" i="1"/>
  <c r="W296" i="1" s="1" a="1"/>
  <c r="W296" i="1" s="1"/>
  <c r="V1944" i="1"/>
  <c r="W1944" i="1" s="1" a="1"/>
  <c r="W1944" i="1" s="1"/>
  <c r="Y1944" i="1" s="1"/>
  <c r="V2352" i="1"/>
  <c r="V2752" i="1"/>
  <c r="W2752" i="1" s="1" a="1"/>
  <c r="W2752" i="1" s="1"/>
  <c r="V1265" i="1"/>
  <c r="X1265" i="1" s="1"/>
  <c r="V1409" i="1"/>
  <c r="X1409" i="1" s="1"/>
  <c r="V1497" i="1"/>
  <c r="W1497" i="1" s="1" a="1"/>
  <c r="W1497" i="1" s="1"/>
  <c r="V1689" i="1"/>
  <c r="X1689" i="1" s="1"/>
  <c r="V1777" i="1"/>
  <c r="W1777" i="1" s="1" a="1"/>
  <c r="W1777" i="1" s="1"/>
  <c r="V2153" i="1"/>
  <c r="X2153" i="1" s="1"/>
  <c r="V2481" i="1"/>
  <c r="W2481" i="1" s="1" a="1"/>
  <c r="W2481" i="1" s="1"/>
  <c r="P2642" i="1" a="1"/>
  <c r="P2642" i="1" s="1"/>
  <c r="S2642" i="1" s="1"/>
  <c r="U2642" i="1" s="1"/>
  <c r="V2642" i="1" s="1"/>
  <c r="P234" i="1" a="1"/>
  <c r="P234" i="1" s="1"/>
  <c r="S234" i="1" s="1"/>
  <c r="U234" i="1" s="1"/>
  <c r="V234" i="1" s="1"/>
  <c r="P2546" i="1" a="1"/>
  <c r="P2546" i="1" s="1"/>
  <c r="S2546" i="1" s="1"/>
  <c r="U2546" i="1" s="1"/>
  <c r="V2546" i="1" s="1"/>
  <c r="P2842" i="1" a="1"/>
  <c r="P2842" i="1" s="1"/>
  <c r="S2842" i="1" s="1"/>
  <c r="U2842" i="1" s="1"/>
  <c r="V2842" i="1" s="1"/>
  <c r="P2846" i="1" a="1"/>
  <c r="P2846" i="1" s="1"/>
  <c r="Q1906" i="1" a="1"/>
  <c r="Q1906" i="1" s="1"/>
  <c r="R1906" i="1" s="1" a="1"/>
  <c r="R1906" i="1" s="1"/>
  <c r="P626" i="1" a="1"/>
  <c r="P626" i="1" s="1"/>
  <c r="S626" i="1" s="1"/>
  <c r="U626" i="1" s="1"/>
  <c r="V626" i="1" s="1"/>
  <c r="Q2450" i="1" a="1"/>
  <c r="Q2450" i="1" s="1"/>
  <c r="R2450" i="1" s="1" a="1"/>
  <c r="R2450" i="1" s="1"/>
  <c r="P2810" i="1" a="1"/>
  <c r="P2810" i="1" s="1"/>
  <c r="S2810" i="1" s="1"/>
  <c r="U2810" i="1" s="1"/>
  <c r="V2810" i="1" s="1"/>
  <c r="P2778" i="1" a="1"/>
  <c r="P2778" i="1" s="1"/>
  <c r="S2778" i="1" s="1"/>
  <c r="U2778" i="1" s="1"/>
  <c r="V2778" i="1" s="1"/>
  <c r="P1650" i="1" a="1"/>
  <c r="P1650" i="1" s="1"/>
  <c r="S1650" i="1" s="1"/>
  <c r="U1650" i="1" s="1"/>
  <c r="V1650" i="1" s="1"/>
  <c r="V1321" i="1"/>
  <c r="X1321" i="1" s="1"/>
  <c r="V1449" i="1"/>
  <c r="W1449" i="1" s="1" a="1"/>
  <c r="W1449" i="1" s="1"/>
  <c r="V1641" i="1"/>
  <c r="X1641" i="1" s="1"/>
  <c r="V1737" i="1"/>
  <c r="X1737" i="1" s="1"/>
  <c r="V1937" i="1"/>
  <c r="W1937" i="1" s="1" a="1"/>
  <c r="W1937" i="1" s="1"/>
  <c r="V2297" i="1"/>
  <c r="W2297" i="1" s="1" a="1"/>
  <c r="W2297" i="1" s="1"/>
  <c r="V167" i="1"/>
  <c r="W167" i="1" s="1" a="1"/>
  <c r="W167" i="1" s="1"/>
  <c r="V295" i="1"/>
  <c r="W295" i="1" s="1" a="1"/>
  <c r="W295" i="1" s="1"/>
  <c r="V423" i="1"/>
  <c r="X423" i="1" s="1"/>
  <c r="V559" i="1"/>
  <c r="W559" i="1" s="1" a="1"/>
  <c r="W559" i="1" s="1"/>
  <c r="V639" i="1"/>
  <c r="X639" i="1" s="1"/>
  <c r="V72" i="1"/>
  <c r="W72" i="1" s="1" a="1"/>
  <c r="W72" i="1" s="1"/>
  <c r="V408" i="1"/>
  <c r="X408" i="1" s="1"/>
  <c r="V488" i="1"/>
  <c r="W488" i="1" s="1" a="1"/>
  <c r="W488" i="1" s="1"/>
  <c r="V624" i="1"/>
  <c r="X624" i="1" s="1"/>
  <c r="V736" i="1"/>
  <c r="X736" i="1" s="1"/>
  <c r="V952" i="1"/>
  <c r="X952" i="1" s="1"/>
  <c r="V1152" i="1"/>
  <c r="X1152" i="1" s="1"/>
  <c r="V1264" i="1"/>
  <c r="X1264" i="1" s="1"/>
  <c r="V1448" i="1"/>
  <c r="W1448" i="1" s="1" a="1"/>
  <c r="W1448" i="1" s="1"/>
  <c r="Y1448" i="1" s="1"/>
  <c r="V1776" i="1"/>
  <c r="V2248" i="1"/>
  <c r="X2248" i="1" s="1"/>
  <c r="V2528" i="1"/>
  <c r="W2528" i="1" s="1" a="1"/>
  <c r="W2528" i="1" s="1"/>
  <c r="V2057" i="1"/>
  <c r="W2057" i="1" s="1" a="1"/>
  <c r="W2057" i="1" s="1"/>
  <c r="Y2057" i="1" s="1"/>
  <c r="V2561" i="1"/>
  <c r="W2561" i="1" s="1" a="1"/>
  <c r="W2561" i="1" s="1"/>
  <c r="Y2561" i="1" s="1"/>
  <c r="V2817" i="1"/>
  <c r="W2817" i="1" s="1" a="1"/>
  <c r="W2817" i="1" s="1"/>
  <c r="Y2817" i="1" s="1"/>
  <c r="V99" i="1"/>
  <c r="W99" i="1" s="1" a="1"/>
  <c r="W99" i="1" s="1"/>
  <c r="V243" i="1"/>
  <c r="W243" i="1" s="1" a="1"/>
  <c r="W243" i="1" s="1"/>
  <c r="V531" i="1"/>
  <c r="X531" i="1" s="1"/>
  <c r="V739" i="1"/>
  <c r="X739" i="1" s="1"/>
  <c r="V827" i="1"/>
  <c r="W827" i="1" s="1" a="1"/>
  <c r="W827" i="1" s="1"/>
  <c r="V915" i="1"/>
  <c r="W915" i="1" s="1" a="1"/>
  <c r="W915" i="1" s="1"/>
  <c r="V1139" i="1"/>
  <c r="W1139" i="1" s="1" a="1"/>
  <c r="W1139" i="1" s="1"/>
  <c r="V1331" i="1"/>
  <c r="X1331" i="1" s="1"/>
  <c r="V2123" i="1"/>
  <c r="X2123" i="1" s="1"/>
  <c r="V2427" i="1"/>
  <c r="W2427" i="1" s="1" a="1"/>
  <c r="W2427" i="1" s="1"/>
  <c r="V2811" i="1"/>
  <c r="V2353" i="1"/>
  <c r="X2353" i="1" s="1"/>
  <c r="V2625" i="1"/>
  <c r="X2625" i="1" s="1"/>
  <c r="V83" i="1"/>
  <c r="W83" i="1" s="1" a="1"/>
  <c r="W83" i="1" s="1"/>
  <c r="V2307" i="1"/>
  <c r="W2307" i="1" s="1" a="1"/>
  <c r="W2307" i="1" s="1"/>
  <c r="V571" i="1"/>
  <c r="V1435" i="1"/>
  <c r="X1435" i="1" s="1"/>
  <c r="V2651" i="1"/>
  <c r="W2651" i="1" s="1" a="1"/>
  <c r="W2651" i="1" s="1"/>
  <c r="V2570" i="1"/>
  <c r="W2570" i="1" s="1" a="1"/>
  <c r="W2570" i="1" s="1"/>
  <c r="V2586" i="1"/>
  <c r="W2586" i="1" s="1" a="1"/>
  <c r="W2586" i="1" s="1"/>
  <c r="Y2586" i="1" s="1"/>
  <c r="V1539" i="1"/>
  <c r="X1539" i="1" s="1"/>
  <c r="V7" i="1"/>
  <c r="W7" i="1" s="1" a="1"/>
  <c r="W7" i="1" s="1"/>
  <c r="V223" i="1"/>
  <c r="W223" i="1" s="1" a="1"/>
  <c r="W223" i="1" s="1"/>
  <c r="V391" i="1"/>
  <c r="W391" i="1" s="1" a="1"/>
  <c r="W391" i="1" s="1"/>
  <c r="V863" i="1"/>
  <c r="X863" i="1" s="1"/>
  <c r="V1111" i="1"/>
  <c r="X1111" i="1" s="1"/>
  <c r="V1647" i="1"/>
  <c r="W1647" i="1" s="1" a="1"/>
  <c r="W1647" i="1" s="1"/>
  <c r="V872" i="1"/>
  <c r="X872" i="1" s="1"/>
  <c r="V1240" i="1"/>
  <c r="X1240" i="1" s="1"/>
  <c r="V1488" i="1"/>
  <c r="W1488" i="1" s="1" a="1"/>
  <c r="W1488" i="1" s="1"/>
  <c r="V1768" i="1"/>
  <c r="W1768" i="1" s="1" a="1"/>
  <c r="W1768" i="1" s="1"/>
  <c r="V2176" i="1"/>
  <c r="W2176" i="1" s="1" a="1"/>
  <c r="W2176" i="1" s="1"/>
  <c r="V2640" i="1"/>
  <c r="X2640" i="1" s="1"/>
  <c r="V321" i="1"/>
  <c r="W321" i="1" s="1" a="1"/>
  <c r="W321" i="1" s="1"/>
  <c r="V2409" i="1"/>
  <c r="W2409" i="1" s="1" a="1"/>
  <c r="W2409" i="1" s="1"/>
  <c r="V2714" i="1"/>
  <c r="V1131" i="1"/>
  <c r="X1131" i="1" s="1"/>
  <c r="V108" i="1"/>
  <c r="W108" i="1" s="1" a="1"/>
  <c r="W108" i="1" s="1"/>
  <c r="Y108" i="1" s="1"/>
  <c r="V837" i="1"/>
  <c r="X837" i="1" s="1"/>
  <c r="V933" i="1"/>
  <c r="W933" i="1" s="1" a="1"/>
  <c r="W933" i="1" s="1"/>
  <c r="V1109" i="1"/>
  <c r="W1109" i="1" s="1" a="1"/>
  <c r="W1109" i="1" s="1"/>
  <c r="V1365" i="1"/>
  <c r="V1565" i="1"/>
  <c r="W1565" i="1" s="1" a="1"/>
  <c r="W1565" i="1" s="1"/>
  <c r="V1669" i="1"/>
  <c r="W1669" i="1" s="1" a="1"/>
  <c r="W1669" i="1" s="1"/>
  <c r="V1829" i="1"/>
  <c r="W1829" i="1" s="1" a="1"/>
  <c r="W1829" i="1" s="1"/>
  <c r="V2365" i="1"/>
  <c r="X2365" i="1" s="1"/>
  <c r="V2693" i="1"/>
  <c r="W2693" i="1" s="1" a="1"/>
  <c r="W2693" i="1" s="1"/>
  <c r="V740" i="1"/>
  <c r="W740" i="1" s="1" a="1"/>
  <c r="W740" i="1" s="1"/>
  <c r="Y740" i="1" s="1"/>
  <c r="V964" i="1"/>
  <c r="W964" i="1" s="1" a="1"/>
  <c r="W964" i="1" s="1"/>
  <c r="Y964" i="1" s="1"/>
  <c r="V1156" i="1"/>
  <c r="X1156" i="1" s="1"/>
  <c r="V1348" i="1"/>
  <c r="W1348" i="1" s="1" a="1"/>
  <c r="W1348" i="1" s="1"/>
  <c r="Y1348" i="1" s="1"/>
  <c r="V1620" i="1"/>
  <c r="W1620" i="1" s="1" a="1"/>
  <c r="W1620" i="1" s="1"/>
  <c r="V2540" i="1"/>
  <c r="X2540" i="1" s="1"/>
  <c r="V2652" i="1"/>
  <c r="X2652" i="1" s="1"/>
  <c r="V84" i="1"/>
  <c r="X84" i="1" s="1"/>
  <c r="V2180" i="1"/>
  <c r="W2180" i="1" s="1" a="1"/>
  <c r="W2180" i="1" s="1"/>
  <c r="Y2180" i="1" s="1"/>
  <c r="V2276" i="1"/>
  <c r="W2276" i="1" s="1" a="1"/>
  <c r="W2276" i="1" s="1"/>
  <c r="Y2276" i="1" s="1"/>
  <c r="V1213" i="1"/>
  <c r="W1213" i="1" s="1" a="1"/>
  <c r="W1213" i="1" s="1"/>
  <c r="Y1213" i="1" s="1"/>
  <c r="V1636" i="1"/>
  <c r="W1636" i="1" s="1" a="1"/>
  <c r="W1636" i="1" s="1"/>
  <c r="Y1636" i="1" s="1"/>
  <c r="V1732" i="1"/>
  <c r="W1732" i="1" s="1" a="1"/>
  <c r="W1732" i="1" s="1"/>
  <c r="Y1732" i="1" s="1"/>
  <c r="V93" i="1"/>
  <c r="W93" i="1" s="1" a="1"/>
  <c r="W93" i="1" s="1"/>
  <c r="Y93" i="1" s="1"/>
  <c r="V349" i="1"/>
  <c r="W349" i="1" s="1" a="1"/>
  <c r="W349" i="1" s="1"/>
  <c r="Y349" i="1" s="1"/>
  <c r="V477" i="1"/>
  <c r="W477" i="1" s="1" a="1"/>
  <c r="W477" i="1" s="1"/>
  <c r="Y477" i="1" s="1"/>
  <c r="V589" i="1"/>
  <c r="W589" i="1" s="1" a="1"/>
  <c r="W589" i="1" s="1"/>
  <c r="Y589" i="1" s="1"/>
  <c r="V709" i="1"/>
  <c r="W709" i="1" s="1" a="1"/>
  <c r="W709" i="1" s="1"/>
  <c r="Y709" i="1" s="1"/>
  <c r="V797" i="1"/>
  <c r="W797" i="1" s="1" a="1"/>
  <c r="W797" i="1" s="1"/>
  <c r="Y797" i="1" s="1"/>
  <c r="V1125" i="1"/>
  <c r="X1125" i="1" s="1"/>
  <c r="V1429" i="1"/>
  <c r="W1429" i="1" s="1" a="1"/>
  <c r="W1429" i="1" s="1"/>
  <c r="V1509" i="1"/>
  <c r="W1509" i="1" s="1" a="1"/>
  <c r="W1509" i="1" s="1"/>
  <c r="Y1509" i="1" s="1"/>
  <c r="V2565" i="1"/>
  <c r="X2565" i="1" s="1"/>
  <c r="V372" i="1"/>
  <c r="W372" i="1" s="1" a="1"/>
  <c r="W372" i="1" s="1"/>
  <c r="Y372" i="1" s="1"/>
  <c r="V668" i="1"/>
  <c r="X668" i="1" s="1"/>
  <c r="V900" i="1"/>
  <c r="W900" i="1" s="1" a="1"/>
  <c r="W900" i="1" s="1"/>
  <c r="Y900" i="1" s="1"/>
  <c r="V1076" i="1"/>
  <c r="W1076" i="1" s="1" a="1"/>
  <c r="W1076" i="1" s="1"/>
  <c r="Y1076" i="1" s="1"/>
  <c r="V1380" i="1"/>
  <c r="V1932" i="1"/>
  <c r="W1932" i="1" s="1" a="1"/>
  <c r="W1932" i="1" s="1"/>
  <c r="Y1932" i="1" s="1"/>
  <c r="V2308" i="1"/>
  <c r="X2308" i="1" s="1"/>
  <c r="V2548" i="1"/>
  <c r="W2548" i="1" s="1" a="1"/>
  <c r="W2548" i="1" s="1"/>
  <c r="Y2548" i="1" s="1"/>
  <c r="V2636" i="1"/>
  <c r="X2636" i="1" s="1"/>
  <c r="V2732" i="1"/>
  <c r="W2732" i="1" s="1" a="1"/>
  <c r="W2732" i="1" s="1"/>
  <c r="V180" i="1"/>
  <c r="W180" i="1" s="1" a="1"/>
  <c r="W180" i="1" s="1"/>
  <c r="Y180" i="1" s="1"/>
  <c r="V284" i="1"/>
  <c r="W284" i="1" s="1" a="1"/>
  <c r="W284" i="1" s="1"/>
  <c r="Y284" i="1" s="1"/>
  <c r="V436" i="1"/>
  <c r="W436" i="1" s="1" a="1"/>
  <c r="W436" i="1" s="1"/>
  <c r="Y436" i="1" s="1"/>
  <c r="V684" i="1"/>
  <c r="V2052" i="1"/>
  <c r="W2052" i="1" s="1" a="1"/>
  <c r="W2052" i="1" s="1"/>
  <c r="Y2052" i="1" s="1"/>
  <c r="V2412" i="1"/>
  <c r="W2412" i="1" s="1" a="1"/>
  <c r="W2412" i="1" s="1"/>
  <c r="Y2412" i="1" s="1"/>
  <c r="V2508" i="1"/>
  <c r="W2508" i="1" s="1" a="1"/>
  <c r="W2508" i="1" s="1"/>
  <c r="V133" i="1"/>
  <c r="W133" i="1" s="1" a="1"/>
  <c r="W133" i="1" s="1"/>
  <c r="Y133" i="1" s="1"/>
  <c r="V205" i="1"/>
  <c r="W205" i="1" s="1" a="1"/>
  <c r="W205" i="1" s="1"/>
  <c r="Y205" i="1" s="1"/>
  <c r="V2061" i="1"/>
  <c r="X2061" i="1" s="1"/>
  <c r="V2757" i="1"/>
  <c r="W2757" i="1" s="1" a="1"/>
  <c r="W2757" i="1" s="1"/>
  <c r="Y2757" i="1" s="1"/>
  <c r="V1935" i="1"/>
  <c r="X1935" i="1" s="1"/>
  <c r="V2311" i="1"/>
  <c r="W2311" i="1" s="1" a="1"/>
  <c r="W2311" i="1" s="1"/>
  <c r="Y2311" i="1" s="1"/>
  <c r="V2663" i="1"/>
  <c r="W2663" i="1" s="1" a="1"/>
  <c r="W2663" i="1" s="1"/>
  <c r="Y2663" i="1" s="1"/>
  <c r="V2775" i="1"/>
  <c r="W2775" i="1" s="1" a="1"/>
  <c r="W2775" i="1" s="1"/>
  <c r="Y2775" i="1" s="1"/>
  <c r="V216" i="1"/>
  <c r="W216" i="1" s="1" a="1"/>
  <c r="W216" i="1" s="1"/>
  <c r="Y216" i="1" s="1"/>
  <c r="V1952" i="1"/>
  <c r="W1952" i="1" s="1" a="1"/>
  <c r="W1952" i="1" s="1"/>
  <c r="Y1952" i="1" s="1"/>
  <c r="V2320" i="1"/>
  <c r="W2320" i="1" s="1" a="1"/>
  <c r="W2320" i="1" s="1"/>
  <c r="Y2320" i="1" s="1"/>
  <c r="V2872" i="1"/>
  <c r="V761" i="1"/>
  <c r="W761" i="1" s="1" a="1"/>
  <c r="W761" i="1" s="1"/>
  <c r="Y761" i="1" s="1"/>
  <c r="V1001" i="1"/>
  <c r="X1001" i="1" s="1"/>
  <c r="V1201" i="1"/>
  <c r="X1201" i="1" s="1"/>
  <c r="V1329" i="1"/>
  <c r="W1329" i="1" s="1" a="1"/>
  <c r="W1329" i="1" s="1"/>
  <c r="Y1329" i="1" s="1"/>
  <c r="V1505" i="1"/>
  <c r="W1505" i="1" s="1" a="1"/>
  <c r="W1505" i="1" s="1"/>
  <c r="Y1505" i="1" s="1"/>
  <c r="V1593" i="1"/>
  <c r="X1593" i="1" s="1"/>
  <c r="V1833" i="1"/>
  <c r="X1833" i="1" s="1"/>
  <c r="V1977" i="1"/>
  <c r="W1977" i="1" s="1" a="1"/>
  <c r="W1977" i="1" s="1"/>
  <c r="Y1977" i="1" s="1"/>
  <c r="V2201" i="1"/>
  <c r="X2201" i="1" s="1"/>
  <c r="V2649" i="1"/>
  <c r="W2649" i="1" s="1" a="1"/>
  <c r="W2649" i="1" s="1"/>
  <c r="Y2649" i="1" s="1"/>
  <c r="T1970" i="1" a="1"/>
  <c r="T1970" i="1" s="1"/>
  <c r="AA1970" i="1" s="1"/>
  <c r="Q1970" i="1" a="1"/>
  <c r="Q1970" i="1" s="1"/>
  <c r="R1970" i="1" s="1" a="1"/>
  <c r="R1970" i="1" s="1"/>
  <c r="V2227" i="1"/>
  <c r="W2227" i="1" s="1" a="1"/>
  <c r="W2227" i="1" s="1"/>
  <c r="V683" i="1"/>
  <c r="W683" i="1" s="1" a="1"/>
  <c r="W683" i="1" s="1"/>
  <c r="Y683" i="1" s="1"/>
  <c r="V2075" i="1"/>
  <c r="X2075" i="1" s="1"/>
  <c r="V1581" i="1"/>
  <c r="W1581" i="1" s="1" a="1"/>
  <c r="W1581" i="1" s="1"/>
  <c r="Y1581" i="1" s="1"/>
  <c r="V1805" i="1"/>
  <c r="X1805" i="1" s="1"/>
  <c r="V2133" i="1"/>
  <c r="X2133" i="1" s="1"/>
  <c r="V2597" i="1"/>
  <c r="W2597" i="1" s="1" a="1"/>
  <c r="W2597" i="1" s="1"/>
  <c r="V519" i="1"/>
  <c r="W519" i="1" s="1" a="1"/>
  <c r="W519" i="1" s="1"/>
  <c r="Y519" i="1" s="1"/>
  <c r="V735" i="1"/>
  <c r="W735" i="1" s="1" a="1"/>
  <c r="W735" i="1" s="1"/>
  <c r="Y735" i="1" s="1"/>
  <c r="V815" i="1"/>
  <c r="X815" i="1" s="1"/>
  <c r="V927" i="1"/>
  <c r="W927" i="1" s="1" a="1"/>
  <c r="W927" i="1" s="1"/>
  <c r="V1055" i="1"/>
  <c r="W1055" i="1" s="1" a="1"/>
  <c r="W1055" i="1" s="1"/>
  <c r="Y1055" i="1" s="1"/>
  <c r="V1167" i="1"/>
  <c r="X1167" i="1" s="1"/>
  <c r="V1247" i="1"/>
  <c r="W1247" i="1" s="1" a="1"/>
  <c r="W1247" i="1" s="1"/>
  <c r="Y1247" i="1" s="1"/>
  <c r="V1407" i="1"/>
  <c r="W1407" i="1" s="1" a="1"/>
  <c r="W1407" i="1" s="1"/>
  <c r="Y1407" i="1" s="1"/>
  <c r="V1607" i="1"/>
  <c r="W1607" i="1" s="1" a="1"/>
  <c r="W1607" i="1" s="1"/>
  <c r="V1687" i="1"/>
  <c r="W1687" i="1" s="1" a="1"/>
  <c r="W1687" i="1" s="1"/>
  <c r="Y1687" i="1" s="1"/>
  <c r="V1847" i="1"/>
  <c r="W1847" i="1" s="1" a="1"/>
  <c r="W1847" i="1" s="1"/>
  <c r="Y1847" i="1" s="1"/>
  <c r="V2191" i="1"/>
  <c r="X2191" i="1" s="1"/>
  <c r="V2287" i="1"/>
  <c r="W2287" i="1" s="1" a="1"/>
  <c r="W2287" i="1" s="1"/>
  <c r="Y2287" i="1" s="1"/>
  <c r="V2591" i="1"/>
  <c r="W2591" i="1" s="1" a="1"/>
  <c r="W2591" i="1" s="1"/>
  <c r="V840" i="1"/>
  <c r="W840" i="1" s="1" a="1"/>
  <c r="W840" i="1" s="1"/>
  <c r="Y840" i="1" s="1"/>
  <c r="V936" i="1"/>
  <c r="W936" i="1" s="1" a="1"/>
  <c r="W936" i="1" s="1"/>
  <c r="Y936" i="1" s="1"/>
  <c r="V1112" i="1"/>
  <c r="W1112" i="1" s="1" a="1"/>
  <c r="W1112" i="1" s="1"/>
  <c r="Y1112" i="1" s="1"/>
  <c r="V1416" i="1"/>
  <c r="W1416" i="1" s="1" a="1"/>
  <c r="W1416" i="1" s="1"/>
  <c r="Y1416" i="1" s="1"/>
  <c r="V1616" i="1"/>
  <c r="W1616" i="1" s="1" a="1"/>
  <c r="W1616" i="1" s="1"/>
  <c r="Y1616" i="1" s="1"/>
  <c r="V1720" i="1"/>
  <c r="W1720" i="1" s="1" a="1"/>
  <c r="W1720" i="1" s="1"/>
  <c r="Y1720" i="1" s="1"/>
  <c r="V1880" i="1"/>
  <c r="W1880" i="1" s="1" a="1"/>
  <c r="W1880" i="1" s="1"/>
  <c r="Y1880" i="1" s="1"/>
  <c r="V2048" i="1"/>
  <c r="W2048" i="1" s="1" a="1"/>
  <c r="W2048" i="1" s="1"/>
  <c r="Y2048" i="1" s="1"/>
  <c r="V2448" i="1"/>
  <c r="W2448" i="1" s="1" a="1"/>
  <c r="W2448" i="1" s="1"/>
  <c r="V33" i="1"/>
  <c r="W33" i="1" s="1" a="1"/>
  <c r="W33" i="1" s="1"/>
  <c r="Y33" i="1" s="1"/>
  <c r="V201" i="1"/>
  <c r="X201" i="1" s="1"/>
  <c r="V313" i="1"/>
  <c r="W313" i="1" s="1" a="1"/>
  <c r="W313" i="1" s="1"/>
  <c r="Y313" i="1" s="1"/>
  <c r="V441" i="1"/>
  <c r="W441" i="1" s="1" a="1"/>
  <c r="W441" i="1" s="1"/>
  <c r="Y441" i="1" s="1"/>
  <c r="V601" i="1"/>
  <c r="W601" i="1" s="1" a="1"/>
  <c r="W601" i="1" s="1"/>
  <c r="Y601" i="1" s="1"/>
  <c r="V2225" i="1"/>
  <c r="X2225" i="1" s="1"/>
  <c r="T2170" i="1" a="1"/>
  <c r="T2170" i="1" s="1"/>
  <c r="AA2170" i="1" s="1"/>
  <c r="Q2170" i="1" a="1"/>
  <c r="Q2170" i="1" s="1"/>
  <c r="R2170" i="1" s="1" a="1"/>
  <c r="R2170" i="1" s="1"/>
  <c r="P2170" i="1" a="1"/>
  <c r="P2170" i="1" s="1"/>
  <c r="S2170" i="1" s="1"/>
  <c r="U2170" i="1" s="1"/>
  <c r="V2170" i="1" s="1"/>
  <c r="T2610" i="1" a="1"/>
  <c r="T2610" i="1" s="1"/>
  <c r="AA2610" i="1" s="1"/>
  <c r="Q2610" i="1" a="1"/>
  <c r="Q2610" i="1" s="1"/>
  <c r="R2610" i="1" s="1" a="1"/>
  <c r="R2610" i="1" s="1"/>
  <c r="T2018" i="1" a="1"/>
  <c r="T2018" i="1" s="1"/>
  <c r="AA2018" i="1" s="1"/>
  <c r="Q2018" i="1" a="1"/>
  <c r="Q2018" i="1" s="1"/>
  <c r="R2018" i="1" s="1" a="1"/>
  <c r="R2018" i="1" s="1"/>
  <c r="Q2474" i="1" a="1"/>
  <c r="Q2474" i="1" s="1"/>
  <c r="R2474" i="1" s="1" a="1"/>
  <c r="R2474" i="1" s="1"/>
  <c r="V2720" i="1"/>
  <c r="W2720" i="1" s="1" a="1"/>
  <c r="W2720" i="1" s="1"/>
  <c r="Y2720" i="1" s="1"/>
  <c r="V81" i="1"/>
  <c r="X81" i="1" s="1"/>
  <c r="V265" i="1"/>
  <c r="W265" i="1" s="1" a="1"/>
  <c r="W265" i="1" s="1"/>
  <c r="Y265" i="1" s="1"/>
  <c r="V393" i="1"/>
  <c r="W393" i="1" s="1" a="1"/>
  <c r="W393" i="1" s="1"/>
  <c r="V553" i="1"/>
  <c r="W553" i="1" s="1" a="1"/>
  <c r="W553" i="1" s="1"/>
  <c r="Y553" i="1" s="1"/>
  <c r="V1929" i="1"/>
  <c r="W1929" i="1" s="1" a="1"/>
  <c r="W1929" i="1" s="1"/>
  <c r="V2857" i="1"/>
  <c r="X2857" i="1" s="1"/>
  <c r="V563" i="1"/>
  <c r="W563" i="1" s="1" a="1"/>
  <c r="W563" i="1" s="1"/>
  <c r="V707" i="1"/>
  <c r="W707" i="1" s="1" a="1"/>
  <c r="W707" i="1" s="1"/>
  <c r="V1075" i="1"/>
  <c r="X1075" i="1" s="1"/>
  <c r="V1243" i="1"/>
  <c r="X1243" i="1" s="1"/>
  <c r="V1379" i="1"/>
  <c r="X1379" i="1" s="1"/>
  <c r="V1467" i="1"/>
  <c r="X1467" i="1" s="1"/>
  <c r="V1659" i="1"/>
  <c r="X1659" i="1" s="1"/>
  <c r="V1755" i="1"/>
  <c r="X1755" i="1" s="1"/>
  <c r="V2291" i="1"/>
  <c r="W2291" i="1" s="1" a="1"/>
  <c r="W2291" i="1" s="1"/>
  <c r="Y2291" i="1" s="1"/>
  <c r="V2795" i="1"/>
  <c r="X2795" i="1" s="1"/>
  <c r="V139" i="1"/>
  <c r="X139" i="1" s="1"/>
  <c r="V427" i="1"/>
  <c r="W427" i="1" s="1" a="1"/>
  <c r="W427" i="1" s="1"/>
  <c r="Y427" i="1" s="1"/>
  <c r="V923" i="1"/>
  <c r="X923" i="1" s="1"/>
  <c r="V2555" i="1"/>
  <c r="W2555" i="1" s="1" a="1"/>
  <c r="W2555" i="1" s="1"/>
  <c r="V665" i="1"/>
  <c r="W665" i="1" s="1" a="1"/>
  <c r="W665" i="1" s="1"/>
  <c r="Y665" i="1" s="1"/>
  <c r="V897" i="1"/>
  <c r="W897" i="1" s="1" a="1"/>
  <c r="W897" i="1" s="1"/>
  <c r="Y897" i="1" s="1"/>
  <c r="V1185" i="1"/>
  <c r="X1185" i="1" s="1"/>
  <c r="V1601" i="1"/>
  <c r="X1601" i="1" s="1"/>
  <c r="V2337" i="1"/>
  <c r="V2753" i="1"/>
  <c r="W2753" i="1" s="1" a="1"/>
  <c r="W2753" i="1" s="1"/>
  <c r="Y2753" i="1" s="1"/>
  <c r="V1875" i="1"/>
  <c r="X1875" i="1" s="1"/>
  <c r="V2683" i="1"/>
  <c r="W2683" i="1" s="1" a="1"/>
  <c r="W2683" i="1" s="1"/>
  <c r="Y2683" i="1" s="1"/>
  <c r="V463" i="1"/>
  <c r="W463" i="1" s="1" a="1"/>
  <c r="W463" i="1" s="1"/>
  <c r="Y463" i="1" s="1"/>
  <c r="V687" i="1"/>
  <c r="W687" i="1" s="1" a="1"/>
  <c r="W687" i="1" s="1"/>
  <c r="Y687" i="1" s="1"/>
  <c r="V935" i="1"/>
  <c r="W935" i="1" s="1" a="1"/>
  <c r="W935" i="1" s="1"/>
  <c r="V1671" i="1"/>
  <c r="W1671" i="1" s="1" a="1"/>
  <c r="W1671" i="1" s="1"/>
  <c r="Y1671" i="1" s="1"/>
  <c r="V448" i="1"/>
  <c r="W448" i="1" s="1" a="1"/>
  <c r="W448" i="1" s="1"/>
  <c r="Y448" i="1" s="1"/>
  <c r="V696" i="1"/>
  <c r="X696" i="1" s="1"/>
  <c r="V944" i="1"/>
  <c r="W944" i="1" s="1" a="1"/>
  <c r="W944" i="1" s="1"/>
  <c r="Y944" i="1" s="1"/>
  <c r="V1296" i="1"/>
  <c r="X1296" i="1" s="1"/>
  <c r="V1728" i="1"/>
  <c r="W1728" i="1" s="1" a="1"/>
  <c r="W1728" i="1" s="1"/>
  <c r="Y1728" i="1" s="1"/>
  <c r="V2264" i="1"/>
  <c r="W2264" i="1" s="1" a="1"/>
  <c r="W2264" i="1" s="1"/>
  <c r="Y2264" i="1" s="1"/>
  <c r="V2576" i="1"/>
  <c r="X2576" i="1" s="1"/>
  <c r="V2361" i="1"/>
  <c r="W2361" i="1" s="1" a="1"/>
  <c r="W2361" i="1" s="1"/>
  <c r="Y2361" i="1" s="1"/>
  <c r="V491" i="1"/>
  <c r="W491" i="1" s="1" a="1"/>
  <c r="W491" i="1" s="1"/>
  <c r="Y491" i="1" s="1"/>
  <c r="V2731" i="1"/>
  <c r="W2731" i="1" s="1" a="1"/>
  <c r="W2731" i="1" s="1"/>
  <c r="Y2731" i="1" s="1"/>
  <c r="V47" i="1"/>
  <c r="X47" i="1" s="1"/>
  <c r="V143" i="1"/>
  <c r="W143" i="1" s="1" a="1"/>
  <c r="W143" i="1" s="1"/>
  <c r="Y143" i="1" s="1"/>
  <c r="V487" i="1"/>
  <c r="W487" i="1" s="1" a="1"/>
  <c r="W487" i="1" s="1"/>
  <c r="Y487" i="1" s="1"/>
  <c r="V80" i="1"/>
  <c r="X80" i="1" s="1"/>
  <c r="V336" i="1"/>
  <c r="W336" i="1" s="1" a="1"/>
  <c r="W336" i="1" s="1"/>
  <c r="Y336" i="1" s="1"/>
  <c r="V528" i="1"/>
  <c r="W528" i="1" s="1" a="1"/>
  <c r="W528" i="1" s="1"/>
  <c r="V760" i="1"/>
  <c r="W760" i="1" s="1" a="1"/>
  <c r="W760" i="1" s="1"/>
  <c r="Y760" i="1" s="1"/>
  <c r="V1024" i="1"/>
  <c r="W1024" i="1" s="1" a="1"/>
  <c r="W1024" i="1" s="1"/>
  <c r="Y1024" i="1" s="1"/>
  <c r="V2064" i="1"/>
  <c r="W2064" i="1" s="1" a="1"/>
  <c r="W2064" i="1" s="1"/>
  <c r="Y2064" i="1" s="1"/>
  <c r="V2592" i="1"/>
  <c r="W2592" i="1" s="1" a="1"/>
  <c r="W2592" i="1" s="1"/>
  <c r="V1377" i="1"/>
  <c r="X1377" i="1" s="1"/>
  <c r="V1681" i="1"/>
  <c r="X1681" i="1" s="1"/>
  <c r="V2001" i="1"/>
  <c r="X2001" i="1" s="1"/>
  <c r="V2545" i="1"/>
  <c r="V2499" i="1"/>
  <c r="X2499" i="1" s="1"/>
  <c r="V183" i="1"/>
  <c r="W183" i="1" s="1" a="1"/>
  <c r="W183" i="1" s="1"/>
  <c r="V287" i="1"/>
  <c r="W287" i="1" s="1" a="1"/>
  <c r="W287" i="1" s="1"/>
  <c r="V527" i="1"/>
  <c r="W527" i="1" s="1" a="1"/>
  <c r="W527" i="1" s="1"/>
  <c r="Y527" i="1" s="1"/>
  <c r="V959" i="1"/>
  <c r="W959" i="1" s="1" a="1"/>
  <c r="W959" i="1" s="1"/>
  <c r="V1367" i="1"/>
  <c r="X1367" i="1" s="1"/>
  <c r="V1743" i="1"/>
  <c r="X1743" i="1" s="1"/>
  <c r="V1072" i="1"/>
  <c r="X1072" i="1" s="1"/>
  <c r="V1376" i="1"/>
  <c r="X1376" i="1" s="1"/>
  <c r="V1704" i="1"/>
  <c r="W1704" i="1" s="1" a="1"/>
  <c r="W1704" i="1" s="1"/>
  <c r="Y1704" i="1" s="1"/>
  <c r="V2032" i="1"/>
  <c r="V2376" i="1"/>
  <c r="W2376" i="1" s="1" a="1"/>
  <c r="W2376" i="1" s="1"/>
  <c r="Y2376" i="1" s="1"/>
  <c r="V65" i="1"/>
  <c r="W65" i="1" s="1" a="1"/>
  <c r="W65" i="1" s="1"/>
  <c r="Y65" i="1" s="1"/>
  <c r="V2129" i="1"/>
  <c r="W2129" i="1" s="1" a="1"/>
  <c r="W2129" i="1" s="1"/>
  <c r="V595" i="1"/>
  <c r="W595" i="1" s="1" a="1"/>
  <c r="W595" i="1" s="1"/>
  <c r="V2355" i="1"/>
  <c r="X2355" i="1" s="1"/>
  <c r="V653" i="1"/>
  <c r="W653" i="1" s="1" a="1"/>
  <c r="W653" i="1" s="1"/>
  <c r="V885" i="1"/>
  <c r="X885" i="1" s="1"/>
  <c r="V1061" i="1"/>
  <c r="W1061" i="1" s="1" a="1"/>
  <c r="W1061" i="1" s="1"/>
  <c r="V1197" i="1"/>
  <c r="W1197" i="1" s="1" a="1"/>
  <c r="W1197" i="1" s="1"/>
  <c r="Y1197" i="1" s="1"/>
  <c r="V1413" i="1"/>
  <c r="W1413" i="1" s="1" a="1"/>
  <c r="W1413" i="1" s="1"/>
  <c r="V1613" i="1"/>
  <c r="W1613" i="1" s="1" a="1"/>
  <c r="W1613" i="1" s="1"/>
  <c r="V1717" i="1"/>
  <c r="X1717" i="1" s="1"/>
  <c r="V1877" i="1"/>
  <c r="X1877" i="1" s="1"/>
  <c r="V2549" i="1"/>
  <c r="W2549" i="1" s="1" a="1"/>
  <c r="W2549" i="1" s="1"/>
  <c r="Q10" i="1" a="1"/>
  <c r="Q10" i="1" s="1"/>
  <c r="R10" i="1" s="1" a="1"/>
  <c r="R10" i="1" s="1"/>
  <c r="Q1922" i="1" a="1"/>
  <c r="Q1922" i="1" s="1"/>
  <c r="R1922" i="1" s="1" a="1"/>
  <c r="R1922" i="1" s="1"/>
  <c r="Q1482" i="1" a="1"/>
  <c r="Q1482" i="1" s="1"/>
  <c r="R1482" i="1" s="1" a="1"/>
  <c r="R1482" i="1" s="1"/>
  <c r="Q1722" i="1" a="1"/>
  <c r="Q1722" i="1" s="1"/>
  <c r="R1722" i="1" s="1" a="1"/>
  <c r="R1722" i="1" s="1"/>
  <c r="Q2346" i="1" a="1"/>
  <c r="Q2346" i="1" s="1"/>
  <c r="R2346" i="1" s="1" a="1"/>
  <c r="R2346" i="1" s="1"/>
  <c r="Q2042" i="1" a="1"/>
  <c r="Q2042" i="1" s="1"/>
  <c r="R2042" i="1" s="1" a="1"/>
  <c r="R2042" i="1" s="1"/>
  <c r="V636" i="1"/>
  <c r="W636" i="1" s="1" a="1"/>
  <c r="W636" i="1" s="1"/>
  <c r="V804" i="1"/>
  <c r="X804" i="1" s="1"/>
  <c r="V1140" i="1"/>
  <c r="X1140" i="1" s="1"/>
  <c r="V1332" i="1"/>
  <c r="X1332" i="1" s="1"/>
  <c r="V1596" i="1"/>
  <c r="W1596" i="1" s="1" a="1"/>
  <c r="W1596" i="1" s="1"/>
  <c r="Y1596" i="1" s="1"/>
  <c r="V1884" i="1"/>
  <c r="W1884" i="1" s="1" a="1"/>
  <c r="W1884" i="1" s="1"/>
  <c r="Y1884" i="1" s="1"/>
  <c r="V2628" i="1"/>
  <c r="W2628" i="1" s="1" a="1"/>
  <c r="W2628" i="1" s="1"/>
  <c r="Y2628" i="1" s="1"/>
  <c r="V60" i="1"/>
  <c r="W60" i="1" s="1" a="1"/>
  <c r="W60" i="1" s="1"/>
  <c r="V2156" i="1"/>
  <c r="W2156" i="1" s="1" a="1"/>
  <c r="W2156" i="1" s="1"/>
  <c r="V2252" i="1"/>
  <c r="W2252" i="1" s="1" a="1"/>
  <c r="W2252" i="1" s="1"/>
  <c r="Y2252" i="1" s="1"/>
  <c r="V1189" i="1"/>
  <c r="W1189" i="1" s="1" a="1"/>
  <c r="W1189" i="1" s="1"/>
  <c r="V1533" i="1"/>
  <c r="X1533" i="1" s="1"/>
  <c r="V1708" i="1"/>
  <c r="W1708" i="1" s="1" a="1"/>
  <c r="W1708" i="1" s="1"/>
  <c r="V69" i="1"/>
  <c r="X69" i="1" s="1"/>
  <c r="V325" i="1"/>
  <c r="W325" i="1" s="1" a="1"/>
  <c r="W325" i="1" s="1"/>
  <c r="Y325" i="1" s="1"/>
  <c r="V453" i="1"/>
  <c r="X453" i="1" s="1"/>
  <c r="V565" i="1"/>
  <c r="W565" i="1" s="1" a="1"/>
  <c r="W565" i="1" s="1"/>
  <c r="Y565" i="1" s="1"/>
  <c r="V701" i="1"/>
  <c r="W701" i="1" s="1" a="1"/>
  <c r="W701" i="1" s="1"/>
  <c r="Y701" i="1" s="1"/>
  <c r="V773" i="1"/>
  <c r="W773" i="1" s="1" a="1"/>
  <c r="W773" i="1" s="1"/>
  <c r="V1013" i="1"/>
  <c r="X1013" i="1" s="1"/>
  <c r="V1317" i="1"/>
  <c r="X1317" i="1" s="1"/>
  <c r="V1493" i="1"/>
  <c r="X1493" i="1" s="1"/>
  <c r="V2493" i="1"/>
  <c r="X2493" i="1" s="1"/>
  <c r="V252" i="1"/>
  <c r="V644" i="1"/>
  <c r="X644" i="1" s="1"/>
  <c r="V876" i="1"/>
  <c r="W876" i="1" s="1" a="1"/>
  <c r="W876" i="1" s="1"/>
  <c r="V1052" i="1"/>
  <c r="X1052" i="1" s="1"/>
  <c r="V1244" i="1"/>
  <c r="X1244" i="1" s="1"/>
  <c r="V1916" i="1"/>
  <c r="W1916" i="1" s="1" a="1"/>
  <c r="W1916" i="1" s="1"/>
  <c r="Y1916" i="1" s="1"/>
  <c r="V2004" i="1"/>
  <c r="X2004" i="1" s="1"/>
  <c r="V2388" i="1"/>
  <c r="X2388" i="1" s="1"/>
  <c r="V2612" i="1"/>
  <c r="W2612" i="1" s="1" a="1"/>
  <c r="W2612" i="1" s="1"/>
  <c r="Y2612" i="1" s="1"/>
  <c r="V2708" i="1"/>
  <c r="X2708" i="1" s="1"/>
  <c r="V28" i="1"/>
  <c r="W28" i="1" s="1" a="1"/>
  <c r="W28" i="1" s="1"/>
  <c r="Y28" i="1" s="1"/>
  <c r="V260" i="1"/>
  <c r="W260" i="1" s="1" a="1"/>
  <c r="W260" i="1" s="1"/>
  <c r="Y260" i="1" s="1"/>
  <c r="V412" i="1"/>
  <c r="W412" i="1" s="1" a="1"/>
  <c r="W412" i="1" s="1"/>
  <c r="V596" i="1"/>
  <c r="W596" i="1" s="1" a="1"/>
  <c r="W596" i="1" s="1"/>
  <c r="Y596" i="1" s="1"/>
  <c r="V2036" i="1"/>
  <c r="W2036" i="1" s="1" a="1"/>
  <c r="W2036" i="1" s="1"/>
  <c r="V2124" i="1"/>
  <c r="W2124" i="1" s="1" a="1"/>
  <c r="W2124" i="1" s="1"/>
  <c r="Y2124" i="1" s="1"/>
  <c r="V2484" i="1"/>
  <c r="W2484" i="1" s="1" a="1"/>
  <c r="W2484" i="1" s="1"/>
  <c r="Y2484" i="1" s="1"/>
  <c r="V125" i="1"/>
  <c r="X125" i="1" s="1"/>
  <c r="V189" i="1"/>
  <c r="X189" i="1" s="1"/>
  <c r="V533" i="1"/>
  <c r="W533" i="1" s="1" a="1"/>
  <c r="W533" i="1" s="1"/>
  <c r="Y533" i="1" s="1"/>
  <c r="V2613" i="1"/>
  <c r="X2613" i="1" s="1"/>
  <c r="V1919" i="1"/>
  <c r="W1919" i="1" s="1" a="1"/>
  <c r="W1919" i="1" s="1"/>
  <c r="Y1919" i="1" s="1"/>
  <c r="V2007" i="1"/>
  <c r="X2007" i="1" s="1"/>
  <c r="V2391" i="1"/>
  <c r="W2391" i="1" s="1" a="1"/>
  <c r="W2391" i="1" s="1"/>
  <c r="Y2391" i="1" s="1"/>
  <c r="V2735" i="1"/>
  <c r="W2735" i="1" s="1" a="1"/>
  <c r="W2735" i="1" s="1"/>
  <c r="Y2735" i="1" s="1"/>
  <c r="V176" i="1"/>
  <c r="W176" i="1" s="1" a="1"/>
  <c r="W176" i="1" s="1"/>
  <c r="V304" i="1"/>
  <c r="W304" i="1" s="1" a="1"/>
  <c r="W304" i="1" s="1"/>
  <c r="Y304" i="1" s="1"/>
  <c r="V2296" i="1"/>
  <c r="W2296" i="1" s="1" a="1"/>
  <c r="W2296" i="1" s="1"/>
  <c r="Y2296" i="1" s="1"/>
  <c r="V2808" i="1"/>
  <c r="X2808" i="1" s="1"/>
  <c r="V721" i="1"/>
  <c r="X721" i="1" s="1"/>
  <c r="V985" i="1"/>
  <c r="W985" i="1" s="1" a="1"/>
  <c r="W985" i="1" s="1"/>
  <c r="V1177" i="1"/>
  <c r="W1177" i="1" s="1" a="1"/>
  <c r="W1177" i="1" s="1"/>
  <c r="Y1177" i="1" s="1"/>
  <c r="V1313" i="1"/>
  <c r="W1313" i="1" s="1" a="1"/>
  <c r="W1313" i="1" s="1"/>
  <c r="Y1313" i="1" s="1"/>
  <c r="V1481" i="1"/>
  <c r="W1481" i="1" s="1" a="1"/>
  <c r="W1481" i="1" s="1"/>
  <c r="Y1481" i="1" s="1"/>
  <c r="V1569" i="1"/>
  <c r="X1569" i="1" s="1"/>
  <c r="V1817" i="1"/>
  <c r="W1817" i="1" s="1" a="1"/>
  <c r="W1817" i="1" s="1"/>
  <c r="Y1817" i="1" s="1"/>
  <c r="V1961" i="1"/>
  <c r="V2161" i="1"/>
  <c r="W2161" i="1" s="1" a="1"/>
  <c r="W2161" i="1" s="1"/>
  <c r="Y2161" i="1" s="1"/>
  <c r="V2513" i="1"/>
  <c r="W2513" i="1" s="1" a="1"/>
  <c r="W2513" i="1" s="1"/>
  <c r="Y2513" i="1" s="1"/>
  <c r="V2690" i="1"/>
  <c r="V251" i="1"/>
  <c r="X251" i="1" s="1"/>
  <c r="V451" i="1"/>
  <c r="W451" i="1" s="1" a="1"/>
  <c r="W451" i="1" s="1"/>
  <c r="Y451" i="1" s="1"/>
  <c r="V643" i="1"/>
  <c r="X643" i="1" s="1"/>
  <c r="V2051" i="1"/>
  <c r="W2051" i="1" s="1" a="1"/>
  <c r="W2051" i="1" s="1"/>
  <c r="V2475" i="1"/>
  <c r="W2475" i="1" s="1" a="1"/>
  <c r="W2475" i="1" s="1"/>
  <c r="V129" i="1"/>
  <c r="X129" i="1" s="1"/>
  <c r="V369" i="1"/>
  <c r="W369" i="1" s="1" a="1"/>
  <c r="W369" i="1" s="1"/>
  <c r="V729" i="1"/>
  <c r="W729" i="1" s="1" a="1"/>
  <c r="W729" i="1" s="1"/>
  <c r="V873" i="1"/>
  <c r="W873" i="1" s="1" a="1"/>
  <c r="W873" i="1" s="1"/>
  <c r="V1073" i="1"/>
  <c r="X1073" i="1" s="1"/>
  <c r="V1209" i="1"/>
  <c r="W1209" i="1" s="1" a="1"/>
  <c r="W1209" i="1" s="1"/>
  <c r="V1625" i="1"/>
  <c r="W1625" i="1" s="1" a="1"/>
  <c r="W1625" i="1" s="1"/>
  <c r="V2209" i="1"/>
  <c r="W2209" i="1" s="1" a="1"/>
  <c r="W2209" i="1" s="1"/>
  <c r="V2681" i="1"/>
  <c r="W2681" i="1" s="1" a="1"/>
  <c r="W2681" i="1" s="1"/>
  <c r="V1563" i="1"/>
  <c r="W1563" i="1" s="1" a="1"/>
  <c r="W1563" i="1" s="1"/>
  <c r="V2195" i="1"/>
  <c r="W2195" i="1" s="1" a="1"/>
  <c r="W2195" i="1" s="1"/>
  <c r="V2011" i="1"/>
  <c r="W2011" i="1" s="1" a="1"/>
  <c r="W2011" i="1" s="1"/>
  <c r="V173" i="1"/>
  <c r="W173" i="1" s="1" a="1"/>
  <c r="W173" i="1" s="1"/>
  <c r="V2189" i="1"/>
  <c r="W2189" i="1" s="1" a="1"/>
  <c r="W2189" i="1" s="1"/>
  <c r="V1287" i="1"/>
  <c r="W1287" i="1" s="1" a="1"/>
  <c r="W1287" i="1" s="1"/>
  <c r="Y1287" i="1" s="1"/>
  <c r="V1455" i="1"/>
  <c r="X1455" i="1" s="1"/>
  <c r="V1783" i="1"/>
  <c r="W1783" i="1" s="1" a="1"/>
  <c r="W1783" i="1" s="1"/>
  <c r="V1967" i="1"/>
  <c r="W1967" i="1" s="1" a="1"/>
  <c r="W1967" i="1" s="1"/>
  <c r="V2055" i="1"/>
  <c r="W2055" i="1" s="1" a="1"/>
  <c r="W2055" i="1" s="1"/>
  <c r="V2319" i="1"/>
  <c r="X2319" i="1" s="1"/>
  <c r="V2399" i="1"/>
  <c r="W2399" i="1" s="1" a="1"/>
  <c r="W2399" i="1" s="1"/>
  <c r="V2487" i="1"/>
  <c r="V2719" i="1"/>
  <c r="W2719" i="1" s="1" a="1"/>
  <c r="W2719" i="1" s="1"/>
  <c r="V2799" i="1"/>
  <c r="X2799" i="1" s="1"/>
  <c r="V2216" i="1"/>
  <c r="W2216" i="1" s="1" a="1"/>
  <c r="W2216" i="1" s="1"/>
  <c r="V2536" i="1"/>
  <c r="W2536" i="1" s="1" a="1"/>
  <c r="W2536" i="1" s="1"/>
  <c r="V2704" i="1"/>
  <c r="W2704" i="1" s="1" a="1"/>
  <c r="W2704" i="1" s="1"/>
  <c r="V2840" i="1"/>
  <c r="V1283" i="1"/>
  <c r="W1283" i="1" s="1" a="1"/>
  <c r="W1283" i="1" s="1"/>
  <c r="V2459" i="1"/>
  <c r="W2459" i="1" s="1" a="1"/>
  <c r="W2459" i="1" s="1"/>
  <c r="V1132" i="1"/>
  <c r="V1324" i="1"/>
  <c r="W1324" i="1" s="1" a="1"/>
  <c r="W1324" i="1" s="1"/>
  <c r="V1500" i="1"/>
  <c r="X1500" i="1" s="1"/>
  <c r="V53" i="1"/>
  <c r="W53" i="1" s="1" a="1"/>
  <c r="W53" i="1" s="1"/>
  <c r="V237" i="1"/>
  <c r="X237" i="1" s="1"/>
  <c r="V493" i="1"/>
  <c r="W493" i="1" s="1" a="1"/>
  <c r="W493" i="1" s="1"/>
  <c r="V757" i="1"/>
  <c r="W757" i="1" s="1" a="1"/>
  <c r="W757" i="1" s="1"/>
  <c r="Y757" i="1" s="1"/>
  <c r="V1021" i="1"/>
  <c r="W1021" i="1" s="1" a="1"/>
  <c r="W1021" i="1" s="1"/>
  <c r="V2589" i="1"/>
  <c r="W2589" i="1" s="1" a="1"/>
  <c r="W2589" i="1" s="1"/>
  <c r="V151" i="1"/>
  <c r="X151" i="1" s="1"/>
  <c r="V104" i="1"/>
  <c r="W104" i="1" s="1" a="1"/>
  <c r="W104" i="1" s="1"/>
  <c r="Y104" i="1" s="1"/>
  <c r="V168" i="1"/>
  <c r="W168" i="1" s="1" a="1"/>
  <c r="W168" i="1" s="1"/>
  <c r="V272" i="1"/>
  <c r="W272" i="1" s="1" a="1"/>
  <c r="W272" i="1" s="1"/>
  <c r="Y272" i="1" s="1"/>
  <c r="V664" i="1"/>
  <c r="X664" i="1" s="1"/>
  <c r="V2200" i="1"/>
  <c r="W2200" i="1" s="1" a="1"/>
  <c r="W2200" i="1" s="1"/>
  <c r="V2728" i="1"/>
  <c r="W2728" i="1" s="1" a="1"/>
  <c r="W2728" i="1" s="1"/>
  <c r="Y2728" i="1" s="1"/>
  <c r="V1129" i="1"/>
  <c r="V1385" i="1"/>
  <c r="X1385" i="1" s="1"/>
  <c r="V1473" i="1"/>
  <c r="W1473" i="1" s="1" a="1"/>
  <c r="W1473" i="1" s="1"/>
  <c r="Y1473" i="1" s="1"/>
  <c r="V1665" i="1"/>
  <c r="X1665" i="1" s="1"/>
  <c r="V1761" i="1"/>
  <c r="W1761" i="1" s="1" a="1"/>
  <c r="W1761" i="1" s="1"/>
  <c r="Y1761" i="1" s="1"/>
  <c r="V2073" i="1"/>
  <c r="W2073" i="1" s="1" a="1"/>
  <c r="W2073" i="1" s="1"/>
  <c r="V2457" i="1"/>
  <c r="V75" i="1"/>
  <c r="X75" i="1" s="1"/>
  <c r="V259" i="1"/>
  <c r="X259" i="1" s="1"/>
  <c r="V411" i="1"/>
  <c r="W411" i="1" s="1" a="1"/>
  <c r="W411" i="1" s="1"/>
  <c r="Y411" i="1" s="1"/>
  <c r="V1955" i="1"/>
  <c r="W1955" i="1" s="1" a="1"/>
  <c r="W1955" i="1" s="1"/>
  <c r="Y1955" i="1" s="1"/>
  <c r="V2219" i="1"/>
  <c r="X2219" i="1" s="1"/>
  <c r="V2571" i="1"/>
  <c r="W2571" i="1" s="1" a="1"/>
  <c r="W2571" i="1" s="1"/>
  <c r="Y2571" i="1" s="1"/>
  <c r="V1207" i="1"/>
  <c r="V1527" i="1"/>
  <c r="X1527" i="1" s="1"/>
  <c r="V1887" i="1"/>
  <c r="X1887" i="1" s="1"/>
  <c r="V2423" i="1"/>
  <c r="W2423" i="1" s="1" a="1"/>
  <c r="W2423" i="1" s="1"/>
  <c r="Y2423" i="1" s="1"/>
  <c r="V1560" i="1"/>
  <c r="W1560" i="1" s="1" a="1"/>
  <c r="W1560" i="1" s="1"/>
  <c r="V217" i="1"/>
  <c r="X217" i="1" s="1"/>
  <c r="V409" i="1"/>
  <c r="W409" i="1" s="1" a="1"/>
  <c r="W409" i="1" s="1"/>
  <c r="V649" i="1"/>
  <c r="X649" i="1" s="1"/>
  <c r="V929" i="1"/>
  <c r="W929" i="1" s="1" a="1"/>
  <c r="W929" i="1" s="1"/>
  <c r="V2097" i="1"/>
  <c r="W2097" i="1" s="1" a="1"/>
  <c r="W2097" i="1" s="1"/>
  <c r="V1043" i="1"/>
  <c r="W1043" i="1" s="1" a="1"/>
  <c r="W1043" i="1" s="1"/>
  <c r="V1371" i="1"/>
  <c r="W1371" i="1" s="1" a="1"/>
  <c r="W1371" i="1" s="1"/>
  <c r="V1699" i="1"/>
  <c r="W1699" i="1" s="1" a="1"/>
  <c r="W1699" i="1" s="1"/>
  <c r="V2828" i="1"/>
  <c r="X2828" i="1" s="1"/>
  <c r="V1821" i="1"/>
  <c r="X1821" i="1" s="1"/>
  <c r="V2317" i="1"/>
  <c r="X2317" i="1" s="1"/>
  <c r="V767" i="1"/>
  <c r="X767" i="1" s="1"/>
  <c r="V1143" i="1"/>
  <c r="X1143" i="1" s="1"/>
  <c r="V1351" i="1"/>
  <c r="W1351" i="1" s="1" a="1"/>
  <c r="W1351" i="1" s="1"/>
  <c r="Y1351" i="1" s="1"/>
  <c r="V1575" i="1"/>
  <c r="X1575" i="1" s="1"/>
  <c r="V1799" i="1"/>
  <c r="W1799" i="1" s="1" a="1"/>
  <c r="W1799" i="1" s="1"/>
  <c r="Y1799" i="1" s="1"/>
  <c r="V2063" i="1"/>
  <c r="X2063" i="1" s="1"/>
  <c r="V2207" i="1"/>
  <c r="W2207" i="1" s="1" a="1"/>
  <c r="W2207" i="1" s="1"/>
  <c r="Y2207" i="1" s="1"/>
  <c r="V2471" i="1"/>
  <c r="W2471" i="1" s="1" a="1"/>
  <c r="W2471" i="1" s="1"/>
  <c r="Y2471" i="1" s="1"/>
  <c r="V2631" i="1"/>
  <c r="W2631" i="1" s="1" a="1"/>
  <c r="W2631" i="1" s="1"/>
  <c r="Y2631" i="1" s="1"/>
  <c r="V1536" i="1"/>
  <c r="X1536" i="1" s="1"/>
  <c r="V1872" i="1"/>
  <c r="W1872" i="1" s="1" a="1"/>
  <c r="W1872" i="1" s="1"/>
  <c r="Y1872" i="1" s="1"/>
  <c r="V2600" i="1"/>
  <c r="X2600" i="1" s="1"/>
  <c r="V113" i="1"/>
  <c r="X113" i="1" s="1"/>
  <c r="V281" i="1"/>
  <c r="W281" i="1" s="1" a="1"/>
  <c r="W281" i="1" s="1"/>
  <c r="V569" i="1"/>
  <c r="W569" i="1" s="1" a="1"/>
  <c r="W569" i="1" s="1"/>
  <c r="Y569" i="1" s="1"/>
  <c r="V905" i="1"/>
  <c r="X905" i="1" s="1"/>
  <c r="V2009" i="1"/>
  <c r="W2009" i="1" s="1" a="1"/>
  <c r="W2009" i="1" s="1"/>
  <c r="V1091" i="1"/>
  <c r="W1091" i="1" s="1" a="1"/>
  <c r="W1091" i="1" s="1"/>
  <c r="V1619" i="1"/>
  <c r="W1619" i="1" s="1" a="1"/>
  <c r="W1619" i="1" s="1"/>
  <c r="Y1619" i="1" s="1"/>
  <c r="V2323" i="1"/>
  <c r="W2323" i="1" s="1" a="1"/>
  <c r="W2323" i="1" s="1"/>
  <c r="Y2323" i="1" s="1"/>
  <c r="V397" i="1"/>
  <c r="W397" i="1" s="1" a="1"/>
  <c r="W397" i="1" s="1"/>
  <c r="Y397" i="1" s="1"/>
  <c r="V557" i="1"/>
  <c r="W557" i="1" s="1" a="1"/>
  <c r="W557" i="1" s="1"/>
  <c r="Y557" i="1" s="1"/>
  <c r="V693" i="1"/>
  <c r="W693" i="1" s="1" a="1"/>
  <c r="W693" i="1" s="1"/>
  <c r="Y693" i="1" s="1"/>
  <c r="V893" i="1"/>
  <c r="W893" i="1" s="1" a="1"/>
  <c r="W893" i="1" s="1"/>
  <c r="Y893" i="1" s="1"/>
  <c r="V1069" i="1"/>
  <c r="X1069" i="1" s="1"/>
  <c r="V1253" i="1"/>
  <c r="W1253" i="1" s="1" a="1"/>
  <c r="W1253" i="1" s="1"/>
  <c r="Y1253" i="1" s="1"/>
  <c r="V1397" i="1"/>
  <c r="X1397" i="1" s="1"/>
  <c r="V1653" i="1"/>
  <c r="V1749" i="1"/>
  <c r="X1749" i="1" s="1"/>
  <c r="V2645" i="1"/>
  <c r="W2645" i="1" s="1" a="1"/>
  <c r="W2645" i="1" s="1"/>
  <c r="V39" i="1"/>
  <c r="W39" i="1" s="1" a="1"/>
  <c r="W39" i="1" s="1"/>
  <c r="V191" i="1"/>
  <c r="W191" i="1" s="1" a="1"/>
  <c r="W191" i="1" s="1"/>
  <c r="V319" i="1"/>
  <c r="W319" i="1" s="1" a="1"/>
  <c r="W319" i="1" s="1"/>
  <c r="Y319" i="1" s="1"/>
  <c r="V447" i="1"/>
  <c r="W447" i="1" s="1" a="1"/>
  <c r="W447" i="1" s="1"/>
  <c r="Y447" i="1" s="1"/>
  <c r="V583" i="1"/>
  <c r="X583" i="1" s="1"/>
  <c r="V695" i="1"/>
  <c r="W695" i="1" s="1" a="1"/>
  <c r="W695" i="1" s="1"/>
  <c r="Y695" i="1" s="1"/>
  <c r="V96" i="1"/>
  <c r="W96" i="1" s="1" a="1"/>
  <c r="W96" i="1" s="1"/>
  <c r="Y96" i="1" s="1"/>
  <c r="V432" i="1"/>
  <c r="W432" i="1" s="1" a="1"/>
  <c r="W432" i="1" s="1"/>
  <c r="Y432" i="1" s="1"/>
  <c r="V512" i="1"/>
  <c r="W512" i="1" s="1" a="1"/>
  <c r="W512" i="1" s="1"/>
  <c r="Y512" i="1" s="1"/>
  <c r="V680" i="1"/>
  <c r="W680" i="1" s="1" a="1"/>
  <c r="W680" i="1" s="1"/>
  <c r="Y680" i="1" s="1"/>
  <c r="V752" i="1"/>
  <c r="W752" i="1" s="1" a="1"/>
  <c r="W752" i="1" s="1"/>
  <c r="V976" i="1"/>
  <c r="W976" i="1" s="1" a="1"/>
  <c r="W976" i="1" s="1"/>
  <c r="V1168" i="1"/>
  <c r="W1168" i="1" s="1" a="1"/>
  <c r="W1168" i="1" s="1"/>
  <c r="Y1168" i="1" s="1"/>
  <c r="V1304" i="1"/>
  <c r="W1304" i="1" s="1" a="1"/>
  <c r="W1304" i="1" s="1"/>
  <c r="Y1304" i="1" s="1"/>
  <c r="V1472" i="1"/>
  <c r="X1472" i="1" s="1"/>
  <c r="V1808" i="1"/>
  <c r="W1808" i="1" s="1" a="1"/>
  <c r="W1808" i="1" s="1"/>
  <c r="V2272" i="1"/>
  <c r="X2272" i="1" s="1"/>
  <c r="V2648" i="1"/>
  <c r="W2648" i="1" s="1" a="1"/>
  <c r="W2648" i="1" s="1"/>
  <c r="V2401" i="1"/>
  <c r="W2401" i="1" s="1" a="1"/>
  <c r="W2401" i="1" s="1"/>
  <c r="V2577" i="1"/>
  <c r="V2825" i="1"/>
  <c r="X2825" i="1" s="1"/>
  <c r="V123" i="1"/>
  <c r="X123" i="1" s="1"/>
  <c r="V339" i="1"/>
  <c r="W339" i="1" s="1" a="1"/>
  <c r="W339" i="1" s="1"/>
  <c r="V611" i="1"/>
  <c r="W611" i="1" s="1" a="1"/>
  <c r="W611" i="1" s="1"/>
  <c r="V763" i="1"/>
  <c r="W763" i="1" s="1" a="1"/>
  <c r="W763" i="1" s="1"/>
  <c r="V843" i="1"/>
  <c r="W843" i="1" s="1" a="1"/>
  <c r="W843" i="1" s="1"/>
  <c r="V963" i="1"/>
  <c r="W963" i="1" s="1" a="1"/>
  <c r="W963" i="1" s="1"/>
  <c r="V1155" i="1"/>
  <c r="W1155" i="1" s="1" a="1"/>
  <c r="W1155" i="1" s="1"/>
  <c r="V1347" i="1"/>
  <c r="W1347" i="1" s="1" a="1"/>
  <c r="W1347" i="1" s="1"/>
  <c r="V2147" i="1"/>
  <c r="X2147" i="1" s="1"/>
  <c r="V2507" i="1"/>
  <c r="X2507" i="1" s="1"/>
  <c r="V2843" i="1"/>
  <c r="W2843" i="1" s="1" a="1"/>
  <c r="W2843" i="1" s="1"/>
  <c r="V2465" i="1"/>
  <c r="W2465" i="1" s="1" a="1"/>
  <c r="W2465" i="1" s="1"/>
  <c r="V1923" i="1"/>
  <c r="W1923" i="1" s="1" a="1"/>
  <c r="W1923" i="1" s="1"/>
  <c r="V2451" i="1"/>
  <c r="W2451" i="1" s="1" a="1"/>
  <c r="W2451" i="1" s="1"/>
  <c r="V779" i="1"/>
  <c r="X779" i="1" s="1"/>
  <c r="V1515" i="1"/>
  <c r="W1515" i="1" s="1" a="1"/>
  <c r="W1515" i="1" s="1"/>
  <c r="V2787" i="1"/>
  <c r="W2787" i="1" s="1" a="1"/>
  <c r="W2787" i="1" s="1"/>
  <c r="V1255" i="1"/>
  <c r="W1255" i="1" s="1" a="1"/>
  <c r="W1255" i="1" s="1"/>
  <c r="V1599" i="1"/>
  <c r="X1599" i="1" s="1"/>
  <c r="V2087" i="1"/>
  <c r="W2087" i="1" s="1" a="1"/>
  <c r="W2087" i="1" s="1"/>
  <c r="V2495" i="1"/>
  <c r="W2495" i="1" s="1" a="1"/>
  <c r="W2495" i="1" s="1"/>
  <c r="V1632" i="1"/>
  <c r="W1632" i="1" s="1" a="1"/>
  <c r="W1632" i="1" s="1"/>
  <c r="V257" i="1"/>
  <c r="X257" i="1" s="1"/>
  <c r="V457" i="1"/>
  <c r="W457" i="1" s="1" a="1"/>
  <c r="W457" i="1" s="1"/>
  <c r="Y457" i="1" s="1"/>
  <c r="V673" i="1"/>
  <c r="W673" i="1" s="1" a="1"/>
  <c r="W673" i="1" s="1"/>
  <c r="Y673" i="1" s="1"/>
  <c r="V1033" i="1"/>
  <c r="W1033" i="1" s="1" a="1"/>
  <c r="W1033" i="1" s="1"/>
  <c r="Y1033" i="1" s="1"/>
  <c r="V2257" i="1"/>
  <c r="W2257" i="1" s="1" a="1"/>
  <c r="W2257" i="1" s="1"/>
  <c r="Y2257" i="1" s="1"/>
  <c r="V1067" i="1"/>
  <c r="X1067" i="1" s="1"/>
  <c r="V1419" i="1"/>
  <c r="W1419" i="1" s="1" a="1"/>
  <c r="W1419" i="1" s="1"/>
  <c r="Y1419" i="1" s="1"/>
  <c r="V1747" i="1"/>
  <c r="W1747" i="1" s="1" a="1"/>
  <c r="W1747" i="1" s="1"/>
  <c r="Y1747" i="1" s="1"/>
  <c r="V1765" i="1"/>
  <c r="X1765" i="1" s="1"/>
  <c r="V1965" i="1"/>
  <c r="W1965" i="1" s="1" a="1"/>
  <c r="W1965" i="1" s="1"/>
  <c r="V2573" i="1"/>
  <c r="W2573" i="1" s="1" a="1"/>
  <c r="W2573" i="1" s="1"/>
  <c r="V807" i="1"/>
  <c r="W807" i="1" s="1" a="1"/>
  <c r="W807" i="1" s="1"/>
  <c r="V1159" i="1"/>
  <c r="X1159" i="1" s="1"/>
  <c r="V1463" i="1"/>
  <c r="W1463" i="1" s="1" a="1"/>
  <c r="W1463" i="1" s="1"/>
  <c r="V1623" i="1"/>
  <c r="W1623" i="1" s="1" a="1"/>
  <c r="W1623" i="1" s="1"/>
  <c r="V1863" i="1"/>
  <c r="X1863" i="1" s="1"/>
  <c r="V2111" i="1"/>
  <c r="W2111" i="1" s="1" a="1"/>
  <c r="W2111" i="1" s="1"/>
  <c r="V2255" i="1"/>
  <c r="X2255" i="1" s="1"/>
  <c r="V2519" i="1"/>
  <c r="W2519" i="1" s="1" a="1"/>
  <c r="W2519" i="1" s="1"/>
  <c r="V2807" i="1"/>
  <c r="X2807" i="1" s="1"/>
  <c r="V1584" i="1"/>
  <c r="W1584" i="1" s="1" a="1"/>
  <c r="W1584" i="1" s="1"/>
  <c r="V1912" i="1"/>
  <c r="W1912" i="1" s="1" a="1"/>
  <c r="W1912" i="1" s="1"/>
  <c r="V2768" i="1"/>
  <c r="W2768" i="1" s="1" a="1"/>
  <c r="W2768" i="1" s="1"/>
  <c r="V145" i="1"/>
  <c r="W145" i="1" s="1" a="1"/>
  <c r="W145" i="1" s="1"/>
  <c r="V433" i="1"/>
  <c r="W433" i="1" s="1" a="1"/>
  <c r="W433" i="1" s="1"/>
  <c r="V681" i="1"/>
  <c r="W681" i="1" s="1" a="1"/>
  <c r="W681" i="1" s="1"/>
  <c r="V1057" i="1"/>
  <c r="W1057" i="1" s="1" a="1"/>
  <c r="W1057" i="1" s="1"/>
  <c r="V2177" i="1"/>
  <c r="X2177" i="1" s="1"/>
  <c r="V1395" i="1"/>
  <c r="W1395" i="1" s="1" a="1"/>
  <c r="W1395" i="1" s="1"/>
  <c r="V1675" i="1"/>
  <c r="V269" i="1"/>
  <c r="W269" i="1" s="1" a="1"/>
  <c r="W269" i="1" s="1"/>
  <c r="V421" i="1"/>
  <c r="W421" i="1" s="1" a="1"/>
  <c r="W421" i="1" s="1"/>
  <c r="V581" i="1"/>
  <c r="W581" i="1" s="1" a="1"/>
  <c r="W581" i="1" s="1"/>
  <c r="V829" i="1"/>
  <c r="W829" i="1" s="1" a="1"/>
  <c r="W829" i="1" s="1"/>
  <c r="V917" i="1"/>
  <c r="X917" i="1" s="1"/>
  <c r="V1093" i="1"/>
  <c r="X1093" i="1" s="1"/>
  <c r="V1277" i="1"/>
  <c r="W1277" i="1" s="1" a="1"/>
  <c r="W1277" i="1" s="1"/>
  <c r="V1421" i="1"/>
  <c r="X1421" i="1" s="1"/>
  <c r="V1677" i="1"/>
  <c r="X1677" i="1" s="1"/>
  <c r="V2021" i="1"/>
  <c r="W2021" i="1" s="1" a="1"/>
  <c r="W2021" i="1" s="1"/>
  <c r="V2717" i="1"/>
  <c r="W2717" i="1" s="1" a="1"/>
  <c r="W2717" i="1" s="1"/>
  <c r="V63" i="1"/>
  <c r="X63" i="1" s="1"/>
  <c r="V207" i="1"/>
  <c r="W207" i="1" s="1" a="1"/>
  <c r="W207" i="1" s="1"/>
  <c r="V343" i="1"/>
  <c r="X343" i="1" s="1"/>
  <c r="V471" i="1"/>
  <c r="X471" i="1" s="1"/>
  <c r="V607" i="1"/>
  <c r="W607" i="1" s="1" a="1"/>
  <c r="W607" i="1" s="1"/>
  <c r="V943" i="1"/>
  <c r="W943" i="1" s="1" a="1"/>
  <c r="W943" i="1" s="1"/>
  <c r="V328" i="1"/>
  <c r="X328" i="1" s="1"/>
  <c r="V456" i="1"/>
  <c r="W456" i="1" s="1" a="1"/>
  <c r="W456" i="1" s="1"/>
  <c r="V568" i="1"/>
  <c r="X568" i="1" s="1"/>
  <c r="V704" i="1"/>
  <c r="W704" i="1" s="1" a="1"/>
  <c r="W704" i="1" s="1"/>
  <c r="V776" i="1"/>
  <c r="W776" i="1" s="1" a="1"/>
  <c r="W776" i="1" s="1"/>
  <c r="V1016" i="1"/>
  <c r="W1016" i="1" s="1" a="1"/>
  <c r="W1016" i="1" s="1"/>
  <c r="V1192" i="1"/>
  <c r="X1192" i="1" s="1"/>
  <c r="V1320" i="1"/>
  <c r="W1320" i="1" s="1" a="1"/>
  <c r="W1320" i="1" s="1"/>
  <c r="Y1320" i="1" s="1"/>
  <c r="V1496" i="1"/>
  <c r="W1496" i="1" s="1" a="1"/>
  <c r="W1496" i="1" s="1"/>
  <c r="Y1496" i="1" s="1"/>
  <c r="V1928" i="1"/>
  <c r="X1928" i="1" s="1"/>
  <c r="V2384" i="1"/>
  <c r="V2672" i="1"/>
  <c r="W2672" i="1" s="1" a="1"/>
  <c r="W2672" i="1" s="1"/>
  <c r="Y2672" i="1" s="1"/>
  <c r="V2417" i="1"/>
  <c r="W2417" i="1" s="1" a="1"/>
  <c r="W2417" i="1" s="1"/>
  <c r="V2777" i="1"/>
  <c r="X2777" i="1" s="1"/>
  <c r="V2674" i="1"/>
  <c r="W2674" i="1" s="1" a="1"/>
  <c r="W2674" i="1" s="1"/>
  <c r="V131" i="1"/>
  <c r="W131" i="1" s="1" a="1"/>
  <c r="W131" i="1" s="1"/>
  <c r="V363" i="1"/>
  <c r="W363" i="1" s="1" a="1"/>
  <c r="W363" i="1" s="1"/>
  <c r="V635" i="1"/>
  <c r="W635" i="1" s="1" a="1"/>
  <c r="W635" i="1" s="1"/>
  <c r="V787" i="1"/>
  <c r="W787" i="1" s="1" a="1"/>
  <c r="W787" i="1" s="1"/>
  <c r="V867" i="1"/>
  <c r="W867" i="1" s="1" a="1"/>
  <c r="W867" i="1" s="1"/>
  <c r="V987" i="1"/>
  <c r="X987" i="1" s="1"/>
  <c r="V1179" i="1"/>
  <c r="W1179" i="1" s="1" a="1"/>
  <c r="W1179" i="1" s="1"/>
  <c r="V1979" i="1"/>
  <c r="W1979" i="1" s="1" a="1"/>
  <c r="W1979" i="1" s="1"/>
  <c r="V2203" i="1"/>
  <c r="W2203" i="1" s="1" a="1"/>
  <c r="W2203" i="1" s="1"/>
  <c r="V2675" i="1"/>
  <c r="W2675" i="1" s="1" a="1"/>
  <c r="W2675" i="1" s="1"/>
  <c r="V2281" i="1"/>
  <c r="W2281" i="1" s="1" a="1"/>
  <c r="W2281" i="1" s="1"/>
  <c r="V2489" i="1"/>
  <c r="W2489" i="1" s="1" a="1"/>
  <c r="W2489" i="1" s="1"/>
  <c r="V35" i="1"/>
  <c r="W35" i="1" s="1" a="1"/>
  <c r="W35" i="1" s="1"/>
  <c r="V2067" i="1"/>
  <c r="X2067" i="1" s="1"/>
  <c r="V2531" i="1"/>
  <c r="X2531" i="1" s="1"/>
  <c r="V979" i="1"/>
  <c r="X979" i="1" s="1"/>
  <c r="V1811" i="1"/>
  <c r="W1811" i="1" s="1" a="1"/>
  <c r="W1811" i="1" s="1"/>
  <c r="V2411" i="1"/>
  <c r="X2411" i="1" s="1"/>
  <c r="V1019" i="1"/>
  <c r="X1019" i="1" s="1"/>
  <c r="V2707" i="1"/>
  <c r="W2707" i="1" s="1" a="1"/>
  <c r="W2707" i="1" s="1"/>
  <c r="V1605" i="1"/>
  <c r="X1605" i="1" s="1"/>
  <c r="V1845" i="1"/>
  <c r="W1845" i="1" s="1" a="1"/>
  <c r="W1845" i="1" s="1"/>
  <c r="Y1845" i="1" s="1"/>
  <c r="V2237" i="1"/>
  <c r="W2237" i="1" s="1" a="1"/>
  <c r="W2237" i="1" s="1"/>
  <c r="Y2237" i="1" s="1"/>
  <c r="V2669" i="1"/>
  <c r="W2669" i="1" s="1" a="1"/>
  <c r="W2669" i="1" s="1"/>
  <c r="Y2669" i="1" s="1"/>
  <c r="V543" i="1"/>
  <c r="W543" i="1" s="1" a="1"/>
  <c r="W543" i="1" s="1"/>
  <c r="Y543" i="1" s="1"/>
  <c r="V751" i="1"/>
  <c r="W751" i="1" s="1" a="1"/>
  <c r="W751" i="1" s="1"/>
  <c r="Y751" i="1" s="1"/>
  <c r="V855" i="1"/>
  <c r="X855" i="1" s="1"/>
  <c r="V975" i="1"/>
  <c r="W975" i="1" s="1" a="1"/>
  <c r="W975" i="1" s="1"/>
  <c r="Y975" i="1" s="1"/>
  <c r="V1079" i="1"/>
  <c r="W1079" i="1" s="1" a="1"/>
  <c r="W1079" i="1" s="1"/>
  <c r="V1191" i="1"/>
  <c r="W1191" i="1" s="1" a="1"/>
  <c r="W1191" i="1" s="1"/>
  <c r="Y1191" i="1" s="1"/>
  <c r="V1343" i="1"/>
  <c r="X1343" i="1" s="1"/>
  <c r="V1535" i="1"/>
  <c r="X1535" i="1" s="1"/>
  <c r="V1631" i="1"/>
  <c r="X1631" i="1" s="1"/>
  <c r="V1711" i="1"/>
  <c r="W1711" i="1" s="1" a="1"/>
  <c r="W1711" i="1" s="1"/>
  <c r="V1871" i="1"/>
  <c r="W1871" i="1" s="1" a="1"/>
  <c r="W1871" i="1" s="1"/>
  <c r="Y1871" i="1" s="1"/>
  <c r="V2215" i="1"/>
  <c r="W2215" i="1" s="1" a="1"/>
  <c r="W2215" i="1" s="1"/>
  <c r="V2527" i="1"/>
  <c r="X2527" i="1" s="1"/>
  <c r="V2615" i="1"/>
  <c r="W2615" i="1" s="1" a="1"/>
  <c r="W2615" i="1" s="1"/>
  <c r="Y2615" i="1" s="1"/>
  <c r="V864" i="1"/>
  <c r="X864" i="1" s="1"/>
  <c r="V1040" i="1"/>
  <c r="X1040" i="1" s="1"/>
  <c r="V1232" i="1"/>
  <c r="W1232" i="1" s="1" a="1"/>
  <c r="W1232" i="1" s="1"/>
  <c r="Y1232" i="1" s="1"/>
  <c r="V1544" i="1"/>
  <c r="X1544" i="1" s="1"/>
  <c r="V1648" i="1"/>
  <c r="X1648" i="1" s="1"/>
  <c r="V1744" i="1"/>
  <c r="W1744" i="1" s="1" a="1"/>
  <c r="W1744" i="1" s="1"/>
  <c r="Y1744" i="1" s="1"/>
  <c r="V1976" i="1"/>
  <c r="W1976" i="1" s="1" a="1"/>
  <c r="W1976" i="1" s="1"/>
  <c r="V2168" i="1"/>
  <c r="W2168" i="1" s="1" a="1"/>
  <c r="W2168" i="1" s="1"/>
  <c r="Y2168" i="1" s="1"/>
  <c r="V2568" i="1"/>
  <c r="W2568" i="1" s="1" a="1"/>
  <c r="W2568" i="1" s="1"/>
  <c r="V57" i="1"/>
  <c r="W57" i="1" s="1" a="1"/>
  <c r="W57" i="1" s="1"/>
  <c r="V225" i="1"/>
  <c r="W225" i="1" s="1" a="1"/>
  <c r="W225" i="1" s="1"/>
  <c r="V337" i="1"/>
  <c r="W337" i="1" s="1" a="1"/>
  <c r="W337" i="1" s="1"/>
  <c r="V465" i="1"/>
  <c r="X465" i="1" s="1"/>
  <c r="V689" i="1"/>
  <c r="W689" i="1" s="1" a="1"/>
  <c r="W689" i="1" s="1"/>
  <c r="V2385" i="1"/>
  <c r="W2385" i="1" s="1" a="1"/>
  <c r="W2385" i="1" s="1"/>
  <c r="V2562" i="1"/>
  <c r="W2562" i="1" s="1" a="1"/>
  <c r="W2562" i="1" s="1"/>
  <c r="Y2562" i="1" s="1"/>
  <c r="V699" i="1"/>
  <c r="X699" i="1" s="1"/>
  <c r="V1051" i="1"/>
  <c r="V1219" i="1"/>
  <c r="W1219" i="1" s="1" a="1"/>
  <c r="W1219" i="1" s="1"/>
  <c r="Y1219" i="1" s="1"/>
  <c r="V1315" i="1"/>
  <c r="X1315" i="1" s="1"/>
  <c r="V1443" i="1"/>
  <c r="X1443" i="1" s="1"/>
  <c r="V1635" i="1"/>
  <c r="W1635" i="1" s="1" a="1"/>
  <c r="W1635" i="1" s="1"/>
  <c r="V1731" i="1"/>
  <c r="X1731" i="1" s="1"/>
  <c r="V1915" i="1"/>
  <c r="W1915" i="1" s="1" a="1"/>
  <c r="W1915" i="1" s="1"/>
  <c r="V2699" i="1"/>
  <c r="X2699" i="1" s="1"/>
  <c r="V299" i="1"/>
  <c r="X299" i="1" s="1"/>
  <c r="V851" i="1"/>
  <c r="W851" i="1" s="1" a="1"/>
  <c r="W851" i="1" s="1"/>
  <c r="Y851" i="1" s="1"/>
  <c r="V2387" i="1"/>
  <c r="W2387" i="1" s="1" a="1"/>
  <c r="W2387" i="1" s="1"/>
  <c r="Y2387" i="1" s="1"/>
  <c r="V617" i="1"/>
  <c r="X617" i="1" s="1"/>
  <c r="V849" i="1"/>
  <c r="X849" i="1" s="1"/>
  <c r="V1097" i="1"/>
  <c r="W1097" i="1" s="1" a="1"/>
  <c r="W1097" i="1" s="1"/>
  <c r="Y1097" i="1" s="1"/>
  <c r="V1553" i="1"/>
  <c r="X1553" i="1" s="1"/>
  <c r="V2249" i="1"/>
  <c r="V2705" i="1"/>
  <c r="X2705" i="1" s="1"/>
  <c r="V1827" i="1"/>
  <c r="X1827" i="1" s="1"/>
  <c r="V2275" i="1"/>
  <c r="W2275" i="1" s="1" a="1"/>
  <c r="W2275" i="1" s="1"/>
  <c r="V415" i="1"/>
  <c r="W415" i="1" s="1" a="1"/>
  <c r="W415" i="1" s="1"/>
  <c r="Y415" i="1" s="1"/>
  <c r="V655" i="1"/>
  <c r="W655" i="1" s="1" a="1"/>
  <c r="W655" i="1" s="1"/>
  <c r="Y655" i="1" s="1"/>
  <c r="V887" i="1"/>
  <c r="W887" i="1" s="1" a="1"/>
  <c r="W887" i="1" s="1"/>
  <c r="Y887" i="1" s="1"/>
  <c r="V1391" i="1"/>
  <c r="X1391" i="1" s="1"/>
  <c r="V424" i="1"/>
  <c r="W424" i="1" s="1" a="1"/>
  <c r="W424" i="1" s="1"/>
  <c r="Y424" i="1" s="1"/>
  <c r="V608" i="1"/>
  <c r="W608" i="1" s="1" a="1"/>
  <c r="W608" i="1" s="1"/>
  <c r="Y608" i="1" s="1"/>
  <c r="V896" i="1"/>
  <c r="W896" i="1" s="1" a="1"/>
  <c r="W896" i="1" s="1"/>
  <c r="Y896" i="1" s="1"/>
  <c r="V1280" i="1"/>
  <c r="X1280" i="1" s="1"/>
  <c r="V1680" i="1"/>
  <c r="X1680" i="1" s="1"/>
  <c r="V2112" i="1"/>
  <c r="W2112" i="1" s="1" a="1"/>
  <c r="W2112" i="1" s="1"/>
  <c r="V2520" i="1"/>
  <c r="W2520" i="1" s="1" a="1"/>
  <c r="W2520" i="1" s="1"/>
  <c r="Y2520" i="1" s="1"/>
  <c r="V2041" i="1"/>
  <c r="X2041" i="1" s="1"/>
  <c r="V2865" i="1"/>
  <c r="X2865" i="1" s="1"/>
  <c r="V2875" i="1"/>
  <c r="W2875" i="1" s="1" a="1"/>
  <c r="W2875" i="1" s="1"/>
  <c r="V2702" i="1"/>
  <c r="W2702" i="1" s="1" a="1"/>
  <c r="W2702" i="1" s="1"/>
  <c r="Y2702" i="1" s="1"/>
  <c r="V111" i="1"/>
  <c r="W111" i="1" s="1" a="1"/>
  <c r="W111" i="1" s="1"/>
  <c r="V351" i="1"/>
  <c r="X351" i="1" s="1"/>
  <c r="V56" i="1"/>
  <c r="W56" i="1" s="1" a="1"/>
  <c r="W56" i="1" s="1"/>
  <c r="V240" i="1"/>
  <c r="W240" i="1" s="1" a="1"/>
  <c r="W240" i="1" s="1"/>
  <c r="Y240" i="1" s="1"/>
  <c r="V496" i="1"/>
  <c r="W496" i="1" s="1" a="1"/>
  <c r="W496" i="1" s="1"/>
  <c r="Y496" i="1" s="1"/>
  <c r="V720" i="1"/>
  <c r="W720" i="1" s="1" a="1"/>
  <c r="W720" i="1" s="1"/>
  <c r="Y720" i="1" s="1"/>
  <c r="V1000" i="1"/>
  <c r="W1000" i="1" s="1" a="1"/>
  <c r="W1000" i="1" s="1"/>
  <c r="V1200" i="1"/>
  <c r="W1200" i="1" s="1" a="1"/>
  <c r="W1200" i="1" s="1"/>
  <c r="Y1200" i="1" s="1"/>
  <c r="V2472" i="1"/>
  <c r="W2472" i="1" s="1" a="1"/>
  <c r="W2472" i="1" s="1"/>
  <c r="V2856" i="1"/>
  <c r="W2856" i="1" s="1" a="1"/>
  <c r="W2856" i="1" s="1"/>
  <c r="V1657" i="1"/>
  <c r="W1657" i="1" s="1" a="1"/>
  <c r="W1657" i="1" s="1"/>
  <c r="V1753" i="1"/>
  <c r="X1753" i="1" s="1"/>
  <c r="V2185" i="1"/>
  <c r="W2185" i="1" s="1" a="1"/>
  <c r="W2185" i="1" s="1"/>
  <c r="Y2185" i="1" s="1"/>
  <c r="V2833" i="1"/>
  <c r="W2833" i="1" s="1" a="1"/>
  <c r="W2833" i="1" s="1"/>
  <c r="Y2833" i="1" s="1"/>
  <c r="V2115" i="1"/>
  <c r="W2115" i="1" s="1" a="1"/>
  <c r="W2115" i="1" s="1"/>
  <c r="Y2115" i="1" s="1"/>
  <c r="V31" i="1"/>
  <c r="W31" i="1" s="1" a="1"/>
  <c r="W31" i="1" s="1"/>
  <c r="Y31" i="1" s="1"/>
  <c r="V263" i="1"/>
  <c r="W263" i="1" s="1" a="1"/>
  <c r="W263" i="1" s="1"/>
  <c r="V439" i="1"/>
  <c r="X439" i="1" s="1"/>
  <c r="V911" i="1"/>
  <c r="W911" i="1" s="1" a="1"/>
  <c r="W911" i="1" s="1"/>
  <c r="Y911" i="1" s="1"/>
  <c r="V1231" i="1"/>
  <c r="W1231" i="1" s="1" a="1"/>
  <c r="W1231" i="1" s="1"/>
  <c r="V1695" i="1"/>
  <c r="W1695" i="1" s="1" a="1"/>
  <c r="W1695" i="1" s="1"/>
  <c r="V920" i="1"/>
  <c r="W920" i="1" s="1" a="1"/>
  <c r="W920" i="1" s="1"/>
  <c r="V1256" i="1"/>
  <c r="X1256" i="1" s="1"/>
  <c r="V1656" i="1"/>
  <c r="W1656" i="1" s="1" a="1"/>
  <c r="W1656" i="1" s="1"/>
  <c r="V1800" i="1"/>
  <c r="W1800" i="1" s="1" a="1"/>
  <c r="W1800" i="1" s="1"/>
  <c r="V2288" i="1"/>
  <c r="X2288" i="1" s="1"/>
  <c r="V41" i="1"/>
  <c r="W41" i="1" s="1" a="1"/>
  <c r="W41" i="1" s="1"/>
  <c r="V1897" i="1"/>
  <c r="W1897" i="1" s="1" a="1"/>
  <c r="W1897" i="1" s="1"/>
  <c r="V2769" i="1"/>
  <c r="X2769" i="1" s="1"/>
  <c r="V331" i="1"/>
  <c r="W331" i="1" s="1" a="1"/>
  <c r="W331" i="1" s="1"/>
  <c r="V1499" i="1"/>
  <c r="W1499" i="1" s="1" a="1"/>
  <c r="W1499" i="1" s="1"/>
  <c r="V140" i="1"/>
  <c r="W140" i="1" s="1" a="1"/>
  <c r="W140" i="1" s="1"/>
  <c r="V861" i="1"/>
  <c r="W861" i="1" s="1" a="1"/>
  <c r="W861" i="1" s="1"/>
  <c r="Y861" i="1" s="1"/>
  <c r="V1037" i="1"/>
  <c r="V1173" i="1"/>
  <c r="W1173" i="1" s="1" a="1"/>
  <c r="W1173" i="1" s="1"/>
  <c r="Y1173" i="1" s="1"/>
  <c r="V1389" i="1"/>
  <c r="W1389" i="1" s="1" a="1"/>
  <c r="W1389" i="1" s="1"/>
  <c r="Y1389" i="1" s="1"/>
  <c r="V1589" i="1"/>
  <c r="W1589" i="1" s="1" a="1"/>
  <c r="W1589" i="1" s="1"/>
  <c r="Y1589" i="1" s="1"/>
  <c r="V1693" i="1"/>
  <c r="W1693" i="1" s="1" a="1"/>
  <c r="W1693" i="1" s="1"/>
  <c r="V1853" i="1"/>
  <c r="X1853" i="1" s="1"/>
  <c r="V2445" i="1"/>
  <c r="W2445" i="1" s="1" a="1"/>
  <c r="W2445" i="1" s="1"/>
  <c r="V764" i="1"/>
  <c r="X764" i="1" s="1"/>
  <c r="V988" i="1"/>
  <c r="X988" i="1" s="1"/>
  <c r="V1180" i="1"/>
  <c r="W1180" i="1" s="1" a="1"/>
  <c r="W1180" i="1" s="1"/>
  <c r="V1548" i="1"/>
  <c r="W1548" i="1" s="1" a="1"/>
  <c r="W1548" i="1" s="1"/>
  <c r="V1836" i="1"/>
  <c r="V2580" i="1"/>
  <c r="W2580" i="1" s="1" a="1"/>
  <c r="W2580" i="1" s="1"/>
  <c r="Y2580" i="1" s="1"/>
  <c r="V2860" i="1"/>
  <c r="X2860" i="1" s="1"/>
  <c r="V340" i="1"/>
  <c r="W340" i="1" s="1" a="1"/>
  <c r="W340" i="1" s="1"/>
  <c r="Y340" i="1" s="1"/>
  <c r="V2204" i="1"/>
  <c r="X2204" i="1" s="1"/>
  <c r="V1149" i="1"/>
  <c r="X1149" i="1" s="1"/>
  <c r="V1341" i="1"/>
  <c r="W1341" i="1" s="1" a="1"/>
  <c r="W1341" i="1" s="1"/>
  <c r="Y1341" i="1" s="1"/>
  <c r="V1660" i="1"/>
  <c r="W1660" i="1" s="1" a="1"/>
  <c r="W1660" i="1" s="1"/>
  <c r="Y1660" i="1" s="1"/>
  <c r="V1756" i="1"/>
  <c r="V277" i="1"/>
  <c r="W277" i="1" s="1" a="1"/>
  <c r="W277" i="1" s="1"/>
  <c r="Y277" i="1" s="1"/>
  <c r="V405" i="1"/>
  <c r="X405" i="1" s="1"/>
  <c r="V485" i="1"/>
  <c r="X485" i="1" s="1"/>
  <c r="V621" i="1"/>
  <c r="V733" i="1"/>
  <c r="W733" i="1" s="1" a="1"/>
  <c r="W733" i="1" s="1"/>
  <c r="Y733" i="1" s="1"/>
  <c r="V949" i="1"/>
  <c r="X949" i="1" s="1"/>
  <c r="V1261" i="1"/>
  <c r="X1261" i="1" s="1"/>
  <c r="V1445" i="1"/>
  <c r="W1445" i="1" s="1" a="1"/>
  <c r="W1445" i="1" s="1"/>
  <c r="Y1445" i="1" s="1"/>
  <c r="V1901" i="1"/>
  <c r="V2741" i="1"/>
  <c r="X2741" i="1" s="1"/>
  <c r="V516" i="1"/>
  <c r="W516" i="1" s="1" a="1"/>
  <c r="W516" i="1" s="1"/>
  <c r="Y516" i="1" s="1"/>
  <c r="V812" i="1"/>
  <c r="X812" i="1" s="1"/>
  <c r="V924" i="1"/>
  <c r="W924" i="1" s="1" a="1"/>
  <c r="W924" i="1" s="1"/>
  <c r="Y924" i="1" s="1"/>
  <c r="V1100" i="1"/>
  <c r="X1100" i="1" s="1"/>
  <c r="V1404" i="1"/>
  <c r="W1404" i="1" s="1" a="1"/>
  <c r="W1404" i="1" s="1"/>
  <c r="Y1404" i="1" s="1"/>
  <c r="V1956" i="1"/>
  <c r="X1956" i="1" s="1"/>
  <c r="V2332" i="1"/>
  <c r="W2332" i="1" s="1" a="1"/>
  <c r="W2332" i="1" s="1"/>
  <c r="Y2332" i="1" s="1"/>
  <c r="V2564" i="1"/>
  <c r="W2564" i="1" s="1" a="1"/>
  <c r="W2564" i="1" s="1"/>
  <c r="Y2564" i="1" s="1"/>
  <c r="V2660" i="1"/>
  <c r="W2660" i="1" s="1" a="1"/>
  <c r="W2660" i="1" s="1"/>
  <c r="Y2660" i="1" s="1"/>
  <c r="V2772" i="1"/>
  <c r="W2772" i="1" s="1" a="1"/>
  <c r="W2772" i="1" s="1"/>
  <c r="V196" i="1"/>
  <c r="W196" i="1" s="1" a="1"/>
  <c r="W196" i="1" s="1"/>
  <c r="V308" i="1"/>
  <c r="W308" i="1" s="1" a="1"/>
  <c r="W308" i="1" s="1"/>
  <c r="Y308" i="1" s="1"/>
  <c r="V460" i="1"/>
  <c r="W460" i="1" s="1" a="1"/>
  <c r="W460" i="1" s="1"/>
  <c r="V956" i="1"/>
  <c r="W956" i="1" s="1" a="1"/>
  <c r="W956" i="1" s="1"/>
  <c r="Y956" i="1" s="1"/>
  <c r="V2076" i="1"/>
  <c r="W2076" i="1" s="1" a="1"/>
  <c r="W2076" i="1" s="1"/>
  <c r="Y2076" i="1" s="1"/>
  <c r="V2436" i="1"/>
  <c r="W2436" i="1" s="1" a="1"/>
  <c r="W2436" i="1" s="1"/>
  <c r="Y2436" i="1" s="1"/>
  <c r="V13" i="1"/>
  <c r="W13" i="1" s="1" a="1"/>
  <c r="W13" i="1" s="1"/>
  <c r="Y13" i="1" s="1"/>
  <c r="V157" i="1"/>
  <c r="W157" i="1" s="1" a="1"/>
  <c r="W157" i="1" s="1"/>
  <c r="V245" i="1"/>
  <c r="W245" i="1" s="1" a="1"/>
  <c r="W245" i="1" s="1"/>
  <c r="Y245" i="1" s="1"/>
  <c r="V2165" i="1"/>
  <c r="W2165" i="1" s="1" a="1"/>
  <c r="W2165" i="1" s="1"/>
  <c r="Y2165" i="1" s="1"/>
  <c r="V2869" i="1"/>
  <c r="X2869" i="1" s="1"/>
  <c r="V1959" i="1"/>
  <c r="W1959" i="1" s="1" a="1"/>
  <c r="W1959" i="1" s="1"/>
  <c r="Y1959" i="1" s="1"/>
  <c r="V2335" i="1"/>
  <c r="W2335" i="1" s="1" a="1"/>
  <c r="W2335" i="1" s="1"/>
  <c r="V2687" i="1"/>
  <c r="W2687" i="1" s="1" a="1"/>
  <c r="W2687" i="1" s="1"/>
  <c r="Y2687" i="1" s="1"/>
  <c r="V2871" i="1"/>
  <c r="X2871" i="1" s="1"/>
  <c r="V256" i="1"/>
  <c r="X256" i="1" s="1"/>
  <c r="V2120" i="1"/>
  <c r="X2120" i="1" s="1"/>
  <c r="V2552" i="1"/>
  <c r="X2552" i="1" s="1"/>
  <c r="V497" i="1"/>
  <c r="X497" i="1" s="1"/>
  <c r="V785" i="1"/>
  <c r="W785" i="1" s="1" a="1"/>
  <c r="W785" i="1" s="1"/>
  <c r="Y785" i="1" s="1"/>
  <c r="V1025" i="1"/>
  <c r="W1025" i="1" s="1" a="1"/>
  <c r="W1025" i="1" s="1"/>
  <c r="Y1025" i="1" s="1"/>
  <c r="V1273" i="1"/>
  <c r="X1273" i="1" s="1"/>
  <c r="V1441" i="1"/>
  <c r="X1441" i="1" s="1"/>
  <c r="V1521" i="1"/>
  <c r="X1521" i="1" s="1"/>
  <c r="V1617" i="1"/>
  <c r="W1617" i="1" s="1" a="1"/>
  <c r="W1617" i="1" s="1"/>
  <c r="Y1617" i="1" s="1"/>
  <c r="V1857" i="1"/>
  <c r="X1857" i="1" s="1"/>
  <c r="V2033" i="1"/>
  <c r="W2033" i="1" s="1" a="1"/>
  <c r="W2033" i="1" s="1"/>
  <c r="Y2033" i="1" s="1"/>
  <c r="V2305" i="1"/>
  <c r="X2305" i="1" s="1"/>
  <c r="V107" i="1"/>
  <c r="W107" i="1" s="1" a="1"/>
  <c r="W107" i="1" s="1"/>
  <c r="V371" i="1"/>
  <c r="W371" i="1" s="1" a="1"/>
  <c r="W371" i="1" s="1"/>
  <c r="Y371" i="1" s="1"/>
  <c r="V515" i="1"/>
  <c r="X515" i="1" s="1"/>
  <c r="V899" i="1"/>
  <c r="X899" i="1" s="1"/>
  <c r="V2331" i="1"/>
  <c r="X2331" i="1" s="1"/>
  <c r="V2771" i="1"/>
  <c r="X2771" i="1" s="1"/>
  <c r="V161" i="1"/>
  <c r="X161" i="1" s="1"/>
  <c r="V537" i="1"/>
  <c r="W537" i="1" s="1" a="1"/>
  <c r="W537" i="1" s="1"/>
  <c r="V793" i="1"/>
  <c r="W793" i="1" s="1" a="1"/>
  <c r="W793" i="1" s="1"/>
  <c r="V993" i="1"/>
  <c r="W993" i="1" s="1" a="1"/>
  <c r="W993" i="1" s="1"/>
  <c r="Y993" i="1" s="1"/>
  <c r="V1145" i="1"/>
  <c r="W1145" i="1" s="1" a="1"/>
  <c r="W1145" i="1" s="1"/>
  <c r="V1529" i="1"/>
  <c r="X1529" i="1" s="1"/>
  <c r="V1889" i="1"/>
  <c r="W1889" i="1" s="1" a="1"/>
  <c r="W1889" i="1" s="1"/>
  <c r="V2585" i="1"/>
  <c r="W2585" i="1" s="1" a="1"/>
  <c r="W2585" i="1" s="1"/>
  <c r="V1851" i="1"/>
  <c r="W1851" i="1" s="1" a="1"/>
  <c r="W1851" i="1" s="1"/>
  <c r="V955" i="1"/>
  <c r="W955" i="1" s="1" a="1"/>
  <c r="W955" i="1" s="1"/>
  <c r="V1891" i="1"/>
  <c r="X1891" i="1" s="1"/>
  <c r="V1941" i="1"/>
  <c r="W1941" i="1" s="1" a="1"/>
  <c r="W1941" i="1" s="1"/>
  <c r="Y1941" i="1" s="1"/>
  <c r="V2781" i="1"/>
  <c r="V1327" i="1"/>
  <c r="X1327" i="1" s="1"/>
  <c r="V1503" i="1"/>
  <c r="W1503" i="1" s="1" a="1"/>
  <c r="W1503" i="1" s="1"/>
  <c r="V1903" i="1"/>
  <c r="W1903" i="1" s="1" a="1"/>
  <c r="W1903" i="1" s="1"/>
  <c r="V2015" i="1"/>
  <c r="W2015" i="1" s="1" a="1"/>
  <c r="W2015" i="1" s="1"/>
  <c r="V2103" i="1"/>
  <c r="W2103" i="1" s="1" a="1"/>
  <c r="W2103" i="1" s="1"/>
  <c r="V2367" i="1"/>
  <c r="X2367" i="1" s="1"/>
  <c r="V2439" i="1"/>
  <c r="W2439" i="1" s="1" a="1"/>
  <c r="W2439" i="1" s="1"/>
  <c r="V2671" i="1"/>
  <c r="W2671" i="1" s="1" a="1"/>
  <c r="W2671" i="1" s="1"/>
  <c r="V2759" i="1"/>
  <c r="X2759" i="1" s="1"/>
  <c r="V1904" i="1"/>
  <c r="W1904" i="1" s="1" a="1"/>
  <c r="W1904" i="1" s="1"/>
  <c r="V2304" i="1"/>
  <c r="X2304" i="1" s="1"/>
  <c r="V2616" i="1"/>
  <c r="X2616" i="1" s="1"/>
  <c r="V2792" i="1"/>
  <c r="X2792" i="1" s="1"/>
  <c r="V995" i="1"/>
  <c r="W995" i="1" s="1" a="1"/>
  <c r="W995" i="1" s="1"/>
  <c r="Y995" i="1" s="1"/>
  <c r="V1779" i="1"/>
  <c r="W1779" i="1" s="1" a="1"/>
  <c r="W1779" i="1" s="1"/>
  <c r="Y1779" i="1" s="1"/>
  <c r="V2243" i="1"/>
  <c r="W2243" i="1" s="1" a="1"/>
  <c r="W2243" i="1" s="1"/>
  <c r="V1284" i="1"/>
  <c r="W1284" i="1" s="1" a="1"/>
  <c r="W1284" i="1" s="1"/>
  <c r="Y1284" i="1" s="1"/>
  <c r="V1452" i="1"/>
  <c r="W1452" i="1" s="1" a="1"/>
  <c r="W1452" i="1" s="1"/>
  <c r="V1780" i="1"/>
  <c r="W1780" i="1" s="1" a="1"/>
  <c r="W1780" i="1" s="1"/>
  <c r="V117" i="1"/>
  <c r="W117" i="1" s="1" a="1"/>
  <c r="W117" i="1" s="1"/>
  <c r="V357" i="1"/>
  <c r="W357" i="1" s="1" a="1"/>
  <c r="W357" i="1" s="1"/>
  <c r="V629" i="1"/>
  <c r="W629" i="1" s="1" a="1"/>
  <c r="W629" i="1" s="1"/>
  <c r="V981" i="1"/>
  <c r="W981" i="1" s="1" a="1"/>
  <c r="W981" i="1" s="1"/>
  <c r="V2373" i="1"/>
  <c r="W2373" i="1" s="1" a="1"/>
  <c r="W2373" i="1" s="1"/>
  <c r="V2662" i="1"/>
  <c r="V2863" i="1"/>
  <c r="W2863" i="1" s="1" a="1"/>
  <c r="W2863" i="1" s="1"/>
  <c r="Y2863" i="1" s="1"/>
  <c r="V136" i="1"/>
  <c r="W136" i="1" s="1" a="1"/>
  <c r="W136" i="1" s="1"/>
  <c r="Y136" i="1" s="1"/>
  <c r="V208" i="1"/>
  <c r="X208" i="1" s="1"/>
  <c r="V368" i="1"/>
  <c r="X368" i="1" s="1"/>
  <c r="V1968" i="1"/>
  <c r="X1968" i="1" s="1"/>
  <c r="V2456" i="1"/>
  <c r="W2456" i="1" s="1" a="1"/>
  <c r="W2456" i="1" s="1"/>
  <c r="V2824" i="1"/>
  <c r="X2824" i="1" s="1"/>
  <c r="V1305" i="1"/>
  <c r="X1305" i="1" s="1"/>
  <c r="V1433" i="1"/>
  <c r="W1433" i="1" s="1" a="1"/>
  <c r="W1433" i="1" s="1"/>
  <c r="Y1433" i="1" s="1"/>
  <c r="V1513" i="1"/>
  <c r="V1713" i="1"/>
  <c r="W1713" i="1" s="1" a="1"/>
  <c r="W1713" i="1" s="1"/>
  <c r="V1809" i="1"/>
  <c r="X1809" i="1" s="1"/>
  <c r="V2233" i="1"/>
  <c r="W2233" i="1" s="1" a="1"/>
  <c r="W2233" i="1" s="1"/>
  <c r="V2505" i="1"/>
  <c r="W2505" i="1" s="1" a="1"/>
  <c r="W2505" i="1" s="1"/>
  <c r="Y2505" i="1" s="1"/>
  <c r="V27" i="1"/>
  <c r="X27" i="1" s="1"/>
  <c r="V195" i="1"/>
  <c r="X195" i="1" s="1"/>
  <c r="V307" i="1"/>
  <c r="W307" i="1" s="1" a="1"/>
  <c r="W307" i="1" s="1"/>
  <c r="Y307" i="1" s="1"/>
  <c r="V459" i="1"/>
  <c r="W459" i="1" s="1" a="1"/>
  <c r="W459" i="1" s="1"/>
  <c r="Y459" i="1" s="1"/>
  <c r="V2099" i="1"/>
  <c r="X2099" i="1" s="1"/>
  <c r="V2483" i="1"/>
  <c r="X2483" i="1" s="1"/>
  <c r="V791" i="1"/>
  <c r="X791" i="1" s="1"/>
  <c r="V1295" i="1"/>
  <c r="W1295" i="1" s="1" a="1"/>
  <c r="W1295" i="1" s="1"/>
  <c r="Y1295" i="1" s="1"/>
  <c r="V2003" i="1"/>
  <c r="W2003" i="1" s="1" a="1"/>
  <c r="W2003" i="1" s="1"/>
  <c r="V627" i="1"/>
  <c r="W627" i="1" s="1" a="1"/>
  <c r="W627" i="1" s="1"/>
  <c r="V1475" i="1"/>
  <c r="W1475" i="1" s="1" a="1"/>
  <c r="W1475" i="1" s="1"/>
  <c r="Y1475" i="1" s="1"/>
  <c r="V1557" i="1"/>
  <c r="X1557" i="1" s="1"/>
  <c r="V1773" i="1"/>
  <c r="W1773" i="1" s="1" a="1"/>
  <c r="W1773" i="1" s="1"/>
  <c r="V1989" i="1"/>
  <c r="X1989" i="1" s="1"/>
  <c r="V2421" i="1"/>
  <c r="X2421" i="1" s="1"/>
  <c r="V375" i="1"/>
  <c r="W375" i="1" s="1" a="1"/>
  <c r="W375" i="1" s="1"/>
  <c r="V671" i="1"/>
  <c r="W671" i="1" s="1" a="1"/>
  <c r="W671" i="1" s="1"/>
  <c r="V799" i="1"/>
  <c r="W799" i="1" s="1" a="1"/>
  <c r="W799" i="1" s="1"/>
  <c r="V903" i="1"/>
  <c r="X903" i="1" s="1"/>
  <c r="V1031" i="1"/>
  <c r="W1031" i="1" s="1" a="1"/>
  <c r="W1031" i="1" s="1"/>
  <c r="V1151" i="1"/>
  <c r="X1151" i="1" s="1"/>
  <c r="V1223" i="1"/>
  <c r="X1223" i="1" s="1"/>
  <c r="V1383" i="1"/>
  <c r="W1383" i="1" s="1" a="1"/>
  <c r="W1383" i="1" s="1"/>
  <c r="V1583" i="1"/>
  <c r="X1583" i="1" s="1"/>
  <c r="V1663" i="1"/>
  <c r="W1663" i="1" s="1" a="1"/>
  <c r="W1663" i="1" s="1"/>
  <c r="V1759" i="1"/>
  <c r="W1759" i="1" s="1" a="1"/>
  <c r="W1759" i="1" s="1"/>
  <c r="V2167" i="1"/>
  <c r="W2167" i="1" s="1" a="1"/>
  <c r="W2167" i="1" s="1"/>
  <c r="V2263" i="1"/>
  <c r="X2263" i="1" s="1"/>
  <c r="V2567" i="1"/>
  <c r="W2567" i="1" s="1" a="1"/>
  <c r="W2567" i="1" s="1"/>
  <c r="V824" i="1"/>
  <c r="W824" i="1" s="1" a="1"/>
  <c r="W824" i="1" s="1"/>
  <c r="V912" i="1"/>
  <c r="W912" i="1" s="1" a="1"/>
  <c r="W912" i="1" s="1"/>
  <c r="V1088" i="1"/>
  <c r="X1088" i="1" s="1"/>
  <c r="V1392" i="1"/>
  <c r="W1392" i="1" s="1" a="1"/>
  <c r="W1392" i="1" s="1"/>
  <c r="V1592" i="1"/>
  <c r="X1592" i="1" s="1"/>
  <c r="V1696" i="1"/>
  <c r="X1696" i="1" s="1"/>
  <c r="V1856" i="1"/>
  <c r="W1856" i="1" s="1" a="1"/>
  <c r="W1856" i="1" s="1"/>
  <c r="V2024" i="1"/>
  <c r="W2024" i="1" s="1" a="1"/>
  <c r="W2024" i="1" s="1"/>
  <c r="V2424" i="1"/>
  <c r="W2424" i="1" s="1" a="1"/>
  <c r="W2424" i="1" s="1"/>
  <c r="V9" i="1"/>
  <c r="W9" i="1" s="1" a="1"/>
  <c r="W9" i="1" s="1"/>
  <c r="V185" i="1"/>
  <c r="X185" i="1" s="1"/>
  <c r="V289" i="1"/>
  <c r="W289" i="1" s="1" a="1"/>
  <c r="W289" i="1" s="1"/>
  <c r="Y289" i="1" s="1"/>
  <c r="V417" i="1"/>
  <c r="W417" i="1" s="1" a="1"/>
  <c r="W417" i="1" s="1"/>
  <c r="Y417" i="1" s="1"/>
  <c r="V577" i="1"/>
  <c r="X577" i="1" s="1"/>
  <c r="V2121" i="1"/>
  <c r="W2121" i="1" s="1" a="1"/>
  <c r="W2121" i="1" s="1"/>
  <c r="Y2121" i="1" s="1"/>
  <c r="V2881" i="1"/>
  <c r="W2881" i="1" s="1" a="1"/>
  <c r="W2881" i="1" s="1"/>
  <c r="V587" i="1"/>
  <c r="W587" i="1" s="1" a="1"/>
  <c r="W587" i="1" s="1"/>
  <c r="Y587" i="1" s="1"/>
  <c r="V947" i="1"/>
  <c r="X947" i="1" s="1"/>
  <c r="V1099" i="1"/>
  <c r="W1099" i="1" s="1" a="1"/>
  <c r="W1099" i="1" s="1"/>
  <c r="V1259" i="1"/>
  <c r="W1259" i="1" s="1" a="1"/>
  <c r="W1259" i="1" s="1"/>
  <c r="Y1259" i="1" s="1"/>
  <c r="V1403" i="1"/>
  <c r="W1403" i="1" s="1" a="1"/>
  <c r="W1403" i="1" s="1"/>
  <c r="Y1403" i="1" s="1"/>
  <c r="V1491" i="1"/>
  <c r="W1491" i="1" s="1" a="1"/>
  <c r="W1491" i="1" s="1"/>
  <c r="V1683" i="1"/>
  <c r="W1683" i="1" s="1" a="1"/>
  <c r="W1683" i="1" s="1"/>
  <c r="Y1683" i="1" s="1"/>
  <c r="V1771" i="1"/>
  <c r="X1771" i="1" s="1"/>
  <c r="V2347" i="1"/>
  <c r="X2347" i="1" s="1"/>
  <c r="V2827" i="1"/>
  <c r="W2827" i="1" s="1" a="1"/>
  <c r="W2827" i="1" s="1"/>
  <c r="Y2827" i="1" s="1"/>
  <c r="V171" i="1"/>
  <c r="W171" i="1" s="1" a="1"/>
  <c r="W171" i="1" s="1"/>
  <c r="V667" i="1"/>
  <c r="W667" i="1" s="1" a="1"/>
  <c r="W667" i="1" s="1"/>
  <c r="V2091" i="1"/>
  <c r="W2091" i="1" s="1" a="1"/>
  <c r="W2091" i="1" s="1"/>
  <c r="V2723" i="1"/>
  <c r="W2723" i="1" s="1" a="1"/>
  <c r="W2723" i="1" s="1"/>
  <c r="V769" i="1"/>
  <c r="W769" i="1" s="1" a="1"/>
  <c r="W769" i="1" s="1"/>
  <c r="V969" i="1"/>
  <c r="W969" i="1" s="1" a="1"/>
  <c r="W969" i="1" s="1"/>
  <c r="V1337" i="1"/>
  <c r="X1337" i="1" s="1"/>
  <c r="V1865" i="1"/>
  <c r="W1865" i="1" s="1" a="1"/>
  <c r="W1865" i="1" s="1"/>
  <c r="V2609" i="1"/>
  <c r="W2609" i="1" s="1" a="1"/>
  <c r="W2609" i="1" s="1"/>
  <c r="V2027" i="1"/>
  <c r="W2027" i="1" s="1" a="1"/>
  <c r="W2027" i="1" s="1"/>
  <c r="Y2027" i="1" s="1"/>
  <c r="V311" i="1"/>
  <c r="W311" i="1" s="1" a="1"/>
  <c r="W311" i="1" s="1"/>
  <c r="Y311" i="1" s="1"/>
  <c r="V551" i="1"/>
  <c r="X551" i="1" s="1"/>
  <c r="V823" i="1"/>
  <c r="X823" i="1" s="1"/>
  <c r="V1039" i="1"/>
  <c r="X1039" i="1" s="1"/>
  <c r="V1719" i="1"/>
  <c r="X1719" i="1" s="1"/>
  <c r="V472" i="1"/>
  <c r="W472" i="1" s="1" a="1"/>
  <c r="W472" i="1" s="1"/>
  <c r="V832" i="1"/>
  <c r="X832" i="1" s="1"/>
  <c r="V1048" i="1"/>
  <c r="W1048" i="1" s="1" a="1"/>
  <c r="W1048" i="1" s="1"/>
  <c r="Y1048" i="1" s="1"/>
  <c r="V1400" i="1"/>
  <c r="W1400" i="1" s="1" a="1"/>
  <c r="W1400" i="1" s="1"/>
  <c r="Y1400" i="1" s="1"/>
  <c r="V1792" i="1"/>
  <c r="W1792" i="1" s="1" a="1"/>
  <c r="W1792" i="1" s="1"/>
  <c r="V2328" i="1"/>
  <c r="X2328" i="1" s="1"/>
  <c r="V345" i="1"/>
  <c r="W345" i="1" s="1" a="1"/>
  <c r="W345" i="1" s="1"/>
  <c r="Y345" i="1" s="1"/>
  <c r="V2393" i="1"/>
  <c r="W2393" i="1" s="1" a="1"/>
  <c r="W2393" i="1" s="1"/>
  <c r="Y2393" i="1" s="1"/>
  <c r="V1171" i="1"/>
  <c r="W1171" i="1" s="1" a="1"/>
  <c r="W1171" i="1" s="1"/>
  <c r="Y1171" i="1" s="1"/>
  <c r="V2582" i="1"/>
  <c r="X2582" i="1" s="1"/>
  <c r="V71" i="1"/>
  <c r="W71" i="1" s="1" a="1"/>
  <c r="W71" i="1" s="1"/>
  <c r="V231" i="1"/>
  <c r="W231" i="1" s="1" a="1"/>
  <c r="W231" i="1" s="1"/>
  <c r="Y231" i="1" s="1"/>
  <c r="V511" i="1"/>
  <c r="W511" i="1" s="1" a="1"/>
  <c r="W511" i="1" s="1"/>
  <c r="Y511" i="1" s="1"/>
  <c r="V120" i="1"/>
  <c r="W120" i="1" s="1" a="1"/>
  <c r="W120" i="1" s="1"/>
  <c r="Y120" i="1" s="1"/>
  <c r="V360" i="1"/>
  <c r="V632" i="1"/>
  <c r="W632" i="1" s="1" a="1"/>
  <c r="W632" i="1" s="1"/>
  <c r="Y632" i="1" s="1"/>
  <c r="V784" i="1"/>
  <c r="W784" i="1" s="1" a="1"/>
  <c r="W784" i="1" s="1"/>
  <c r="V1136" i="1"/>
  <c r="X1136" i="1" s="1"/>
  <c r="V2344" i="1"/>
  <c r="X2344" i="1" s="1"/>
  <c r="V2656" i="1"/>
  <c r="X2656" i="1" s="1"/>
  <c r="V1401" i="1"/>
  <c r="W1401" i="1" s="1" a="1"/>
  <c r="W1401" i="1" s="1"/>
  <c r="Y1401" i="1" s="1"/>
  <c r="V1705" i="1"/>
  <c r="W1705" i="1" s="1" a="1"/>
  <c r="W1705" i="1" s="1"/>
  <c r="Y1705" i="1" s="1"/>
  <c r="V2017" i="1"/>
  <c r="V2785" i="1"/>
  <c r="X2785" i="1" s="1"/>
  <c r="V2643" i="1"/>
  <c r="W2643" i="1" s="1" a="1"/>
  <c r="W2643" i="1" s="1"/>
  <c r="V199" i="1"/>
  <c r="W199" i="1" s="1" a="1"/>
  <c r="W199" i="1" s="1"/>
  <c r="V359" i="1"/>
  <c r="V575" i="1"/>
  <c r="W575" i="1" s="1" a="1"/>
  <c r="W575" i="1" s="1"/>
  <c r="Y575" i="1" s="1"/>
  <c r="V1063" i="1"/>
  <c r="W1063" i="1" s="1" a="1"/>
  <c r="W1063" i="1" s="1"/>
  <c r="Y1063" i="1" s="1"/>
  <c r="V1415" i="1"/>
  <c r="X1415" i="1" s="1"/>
  <c r="V584" i="1"/>
  <c r="W584" i="1" s="1" a="1"/>
  <c r="W584" i="1" s="1"/>
  <c r="Y584" i="1" s="1"/>
  <c r="V1120" i="1"/>
  <c r="X1120" i="1" s="1"/>
  <c r="V1424" i="1"/>
  <c r="W1424" i="1" s="1" a="1"/>
  <c r="W1424" i="1" s="1"/>
  <c r="V1752" i="1"/>
  <c r="W1752" i="1" s="1" a="1"/>
  <c r="W1752" i="1" s="1"/>
  <c r="V2088" i="1"/>
  <c r="W2088" i="1" s="1" a="1"/>
  <c r="W2088" i="1" s="1"/>
  <c r="V2432" i="1"/>
  <c r="X2432" i="1" s="1"/>
  <c r="V89" i="1"/>
  <c r="W89" i="1" s="1" a="1"/>
  <c r="W89" i="1" s="1"/>
  <c r="V2273" i="1"/>
  <c r="X2273" i="1" s="1"/>
  <c r="V2666" i="1"/>
  <c r="W2666" i="1" s="1" a="1"/>
  <c r="W2666" i="1" s="1"/>
  <c r="Y2666" i="1" s="1"/>
  <c r="V755" i="1"/>
  <c r="X755" i="1" s="1"/>
  <c r="V2747" i="1"/>
  <c r="W2747" i="1" s="1" a="1"/>
  <c r="W2747" i="1" s="1"/>
  <c r="V821" i="1"/>
  <c r="X821" i="1" s="1"/>
  <c r="V909" i="1"/>
  <c r="X909" i="1" s="1"/>
  <c r="V1085" i="1"/>
  <c r="W1085" i="1" s="1" a="1"/>
  <c r="W1085" i="1" s="1"/>
  <c r="V1229" i="1"/>
  <c r="W1229" i="1" s="1" a="1"/>
  <c r="W1229" i="1" s="1"/>
  <c r="V1541" i="1"/>
  <c r="W1541" i="1" s="1" a="1"/>
  <c r="W1541" i="1" s="1"/>
  <c r="V1645" i="1"/>
  <c r="W1645" i="1" s="1" a="1"/>
  <c r="W1645" i="1" s="1"/>
  <c r="V1741" i="1"/>
  <c r="X1741" i="1" s="1"/>
  <c r="V2261" i="1"/>
  <c r="X2261" i="1" s="1"/>
  <c r="V2621" i="1"/>
  <c r="X2621" i="1" s="1"/>
  <c r="V1823" i="1"/>
  <c r="W1823" i="1" s="1" a="1"/>
  <c r="W1823" i="1" s="1"/>
  <c r="Y1823" i="1" s="1"/>
  <c r="V2159" i="1"/>
  <c r="X2159" i="1" s="1"/>
  <c r="V2607" i="1"/>
  <c r="W2607" i="1" s="1" a="1"/>
  <c r="W2607" i="1" s="1"/>
  <c r="Y2607" i="1" s="1"/>
  <c r="V1992" i="1"/>
  <c r="W1992" i="1" s="1" a="1"/>
  <c r="W1992" i="1" s="1"/>
  <c r="Y1992" i="1" s="1"/>
  <c r="V305" i="1"/>
  <c r="W305" i="1" s="1" a="1"/>
  <c r="W305" i="1" s="1"/>
  <c r="V545" i="1"/>
  <c r="X545" i="1" s="1"/>
  <c r="V817" i="1"/>
  <c r="W817" i="1" s="1" a="1"/>
  <c r="W817" i="1" s="1"/>
  <c r="V1081" i="1"/>
  <c r="W1081" i="1" s="1" a="1"/>
  <c r="W1081" i="1" s="1"/>
  <c r="V2689" i="1"/>
  <c r="X2689" i="1" s="1"/>
  <c r="V1115" i="1"/>
  <c r="X1115" i="1" s="1"/>
  <c r="V1571" i="1"/>
  <c r="W1571" i="1" s="1" a="1"/>
  <c r="W1571" i="1" s="1"/>
  <c r="Y1571" i="1" s="1"/>
  <c r="V1859" i="1"/>
  <c r="W1859" i="1" s="1" a="1"/>
  <c r="W1859" i="1" s="1"/>
  <c r="V1789" i="1"/>
  <c r="W1789" i="1" s="1" a="1"/>
  <c r="W1789" i="1" s="1"/>
  <c r="Y1789" i="1" s="1"/>
  <c r="V2109" i="1"/>
  <c r="X2109" i="1" s="1"/>
  <c r="V727" i="1"/>
  <c r="W727" i="1" s="1" a="1"/>
  <c r="W727" i="1" s="1"/>
  <c r="Y727" i="1" s="1"/>
  <c r="V967" i="1"/>
  <c r="X967" i="1" s="1"/>
  <c r="V1183" i="1"/>
  <c r="W1183" i="1" s="1" a="1"/>
  <c r="W1183" i="1" s="1"/>
  <c r="V1487" i="1"/>
  <c r="W1487" i="1" s="1" a="1"/>
  <c r="W1487" i="1" s="1"/>
  <c r="V1767" i="1"/>
  <c r="X1767" i="1" s="1"/>
  <c r="V2023" i="1"/>
  <c r="V2135" i="1"/>
  <c r="W2135" i="1" s="1" a="1"/>
  <c r="W2135" i="1" s="1"/>
  <c r="V2279" i="1"/>
  <c r="X2279" i="1" s="1"/>
  <c r="V2543" i="1"/>
  <c r="X2543" i="1" s="1"/>
  <c r="V1344" i="1"/>
  <c r="X1344" i="1" s="1"/>
  <c r="V1608" i="1"/>
  <c r="W1608" i="1" s="1" a="1"/>
  <c r="W1608" i="1" s="1"/>
  <c r="V2072" i="1"/>
  <c r="W2072" i="1" s="1" a="1"/>
  <c r="W2072" i="1" s="1"/>
  <c r="V2848" i="1"/>
  <c r="W2848" i="1" s="1" a="1"/>
  <c r="W2848" i="1" s="1"/>
  <c r="Y2848" i="1" s="1"/>
  <c r="V177" i="1"/>
  <c r="V481" i="1"/>
  <c r="W481" i="1" s="1" a="1"/>
  <c r="W481" i="1" s="1"/>
  <c r="Y481" i="1" s="1"/>
  <c r="V705" i="1"/>
  <c r="X705" i="1" s="1"/>
  <c r="V1105" i="1"/>
  <c r="W1105" i="1" s="1" a="1"/>
  <c r="W1105" i="1" s="1"/>
  <c r="Y1105" i="1" s="1"/>
  <c r="V2665" i="1"/>
  <c r="W2665" i="1" s="1" a="1"/>
  <c r="W2665" i="1" s="1"/>
  <c r="Y2665" i="1" s="1"/>
  <c r="V1547" i="1"/>
  <c r="X1547" i="1" s="1"/>
  <c r="V1723" i="1"/>
  <c r="W1723" i="1" s="1" a="1"/>
  <c r="W1723" i="1" s="1"/>
  <c r="Y1723" i="1" s="1"/>
  <c r="V293" i="1"/>
  <c r="V445" i="1"/>
  <c r="W445" i="1" s="1" a="1"/>
  <c r="W445" i="1" s="1"/>
  <c r="V605" i="1"/>
  <c r="X605" i="1" s="1"/>
  <c r="V845" i="1"/>
  <c r="X845" i="1" s="1"/>
  <c r="V941" i="1"/>
  <c r="W941" i="1" s="1" a="1"/>
  <c r="W941" i="1" s="1"/>
  <c r="Y941" i="1" s="1"/>
  <c r="V1117" i="1"/>
  <c r="W1117" i="1" s="1" a="1"/>
  <c r="W1117" i="1" s="1"/>
  <c r="Y1117" i="1" s="1"/>
  <c r="V1293" i="1"/>
  <c r="W1293" i="1" s="1" a="1"/>
  <c r="W1293" i="1" s="1"/>
  <c r="Y1293" i="1" s="1"/>
  <c r="V1461" i="1"/>
  <c r="W1461" i="1" s="1" a="1"/>
  <c r="W1461" i="1" s="1"/>
  <c r="Y1461" i="1" s="1"/>
  <c r="V1701" i="1"/>
  <c r="W1701" i="1" s="1" a="1"/>
  <c r="W1701" i="1" s="1"/>
  <c r="Y1701" i="1" s="1"/>
  <c r="V2285" i="1"/>
  <c r="W2285" i="1" s="1" a="1"/>
  <c r="W2285" i="1" s="1"/>
  <c r="V2574" i="1"/>
  <c r="W2574" i="1" s="1" a="1"/>
  <c r="W2574" i="1" s="1"/>
  <c r="V87" i="1"/>
  <c r="W87" i="1" s="1" a="1"/>
  <c r="W87" i="1" s="1"/>
  <c r="V271" i="1"/>
  <c r="W271" i="1" s="1" a="1"/>
  <c r="W271" i="1" s="1"/>
  <c r="V399" i="1"/>
  <c r="X399" i="1" s="1"/>
  <c r="V503" i="1"/>
  <c r="W503" i="1" s="1" a="1"/>
  <c r="W503" i="1" s="1"/>
  <c r="V615" i="1"/>
  <c r="W615" i="1" s="1" a="1"/>
  <c r="W615" i="1" s="1"/>
  <c r="Y615" i="1" s="1"/>
  <c r="V48" i="1"/>
  <c r="W48" i="1" s="1" a="1"/>
  <c r="W48" i="1" s="1"/>
  <c r="Y48" i="1" s="1"/>
  <c r="V352" i="1"/>
  <c r="W352" i="1" s="1" a="1"/>
  <c r="W352" i="1" s="1"/>
  <c r="V480" i="1"/>
  <c r="W480" i="1" s="1" a="1"/>
  <c r="W480" i="1" s="1"/>
  <c r="V592" i="1"/>
  <c r="W592" i="1" s="1" a="1"/>
  <c r="W592" i="1" s="1"/>
  <c r="Y592" i="1" s="1"/>
  <c r="V712" i="1"/>
  <c r="W712" i="1" s="1" a="1"/>
  <c r="W712" i="1" s="1"/>
  <c r="Y712" i="1" s="1"/>
  <c r="V800" i="1"/>
  <c r="W800" i="1" s="1" a="1"/>
  <c r="W800" i="1" s="1"/>
  <c r="Y800" i="1" s="1"/>
  <c r="V1128" i="1"/>
  <c r="X1128" i="1" s="1"/>
  <c r="V1216" i="1"/>
  <c r="X1216" i="1" s="1"/>
  <c r="V1432" i="1"/>
  <c r="X1432" i="1" s="1"/>
  <c r="V1512" i="1"/>
  <c r="X1512" i="1" s="1"/>
  <c r="V2096" i="1"/>
  <c r="W2096" i="1" s="1" a="1"/>
  <c r="W2096" i="1" s="1"/>
  <c r="V2504" i="1"/>
  <c r="X2504" i="1" s="1"/>
  <c r="V1921" i="1"/>
  <c r="W1921" i="1" s="1" a="1"/>
  <c r="W1921" i="1" s="1"/>
  <c r="V2537" i="1"/>
  <c r="W2537" i="1" s="1" a="1"/>
  <c r="W2537" i="1" s="1"/>
  <c r="V2793" i="1"/>
  <c r="W2793" i="1" s="1" a="1"/>
  <c r="W2793" i="1" s="1"/>
  <c r="V2698" i="1"/>
  <c r="W2698" i="1" s="1" a="1"/>
  <c r="W2698" i="1" s="1"/>
  <c r="V155" i="1"/>
  <c r="X155" i="1" s="1"/>
  <c r="V499" i="1"/>
  <c r="W499" i="1" s="1" a="1"/>
  <c r="W499" i="1" s="1"/>
  <c r="V659" i="1"/>
  <c r="W659" i="1" s="1" a="1"/>
  <c r="W659" i="1" s="1"/>
  <c r="V803" i="1"/>
  <c r="X803" i="1" s="1"/>
  <c r="V891" i="1"/>
  <c r="W891" i="1" s="1" a="1"/>
  <c r="W891" i="1" s="1"/>
  <c r="V1003" i="1"/>
  <c r="W1003" i="1" s="1" a="1"/>
  <c r="W1003" i="1" s="1"/>
  <c r="V1203" i="1"/>
  <c r="X1203" i="1" s="1"/>
  <c r="V2035" i="1"/>
  <c r="W2035" i="1" s="1" a="1"/>
  <c r="W2035" i="1" s="1"/>
  <c r="V2379" i="1"/>
  <c r="W2379" i="1" s="1" a="1"/>
  <c r="W2379" i="1" s="1"/>
  <c r="V2763" i="1"/>
  <c r="X2763" i="1" s="1"/>
  <c r="V2329" i="1"/>
  <c r="W2329" i="1" s="1" a="1"/>
  <c r="W2329" i="1" s="1"/>
  <c r="V2601" i="1"/>
  <c r="W2601" i="1" s="1" a="1"/>
  <c r="W2601" i="1" s="1"/>
  <c r="V59" i="1"/>
  <c r="W59" i="1" s="1" a="1"/>
  <c r="W59" i="1" s="1"/>
  <c r="V2267" i="1"/>
  <c r="W2267" i="1" s="1" a="1"/>
  <c r="W2267" i="1" s="1"/>
  <c r="V2619" i="1"/>
  <c r="X2619" i="1" s="1"/>
  <c r="V1267" i="1"/>
  <c r="W1267" i="1" s="1" a="1"/>
  <c r="W1267" i="1" s="1"/>
  <c r="V1883" i="1"/>
  <c r="X1883" i="1" s="1"/>
  <c r="P2754" i="1" a="1"/>
  <c r="P2754" i="1" s="1"/>
  <c r="S2754" i="1" s="1"/>
  <c r="P714" i="1" a="1"/>
  <c r="P714" i="1" s="1"/>
  <c r="S714" i="1" s="1"/>
  <c r="P2654" i="1" a="1"/>
  <c r="P2654" i="1" s="1"/>
  <c r="P342" i="1" a="1"/>
  <c r="P342" i="1" s="1"/>
  <c r="P174" i="1" a="1"/>
  <c r="P174" i="1" s="1"/>
  <c r="P754" i="1" a="1"/>
  <c r="P754" i="1" s="1"/>
  <c r="S754" i="1" s="1"/>
  <c r="P1598" i="1" a="1"/>
  <c r="P1598" i="1" s="1"/>
  <c r="P1986" i="1" a="1"/>
  <c r="P1986" i="1" s="1"/>
  <c r="S1986" i="1" s="1"/>
  <c r="P278" i="1" a="1"/>
  <c r="P278" i="1" s="1"/>
  <c r="P686" i="1" a="1"/>
  <c r="P686" i="1" s="1"/>
  <c r="P2218" i="1" a="1"/>
  <c r="P2218" i="1" s="1"/>
  <c r="S2218" i="1" s="1"/>
  <c r="P2406" i="1" a="1"/>
  <c r="P2406" i="1" s="1"/>
  <c r="P494" i="1" a="1"/>
  <c r="P494" i="1" s="1"/>
  <c r="P314" i="1" a="1"/>
  <c r="P314" i="1" s="1"/>
  <c r="S314" i="1" s="1"/>
  <c r="P122" i="1" a="1"/>
  <c r="P122" i="1" s="1"/>
  <c r="S122" i="1" s="1"/>
  <c r="P2430" i="1" a="1"/>
  <c r="P2430" i="1" s="1"/>
  <c r="P1818" i="1" a="1"/>
  <c r="P1818" i="1" s="1"/>
  <c r="S1818" i="1" s="1"/>
  <c r="P830" i="1" a="1"/>
  <c r="P830" i="1" s="1"/>
  <c r="P1370" i="1" a="1"/>
  <c r="P1370" i="1" s="1"/>
  <c r="S1370" i="1" s="1"/>
  <c r="P1158" i="1" a="1"/>
  <c r="P1158" i="1" s="1"/>
  <c r="P1974" i="1" a="1"/>
  <c r="P1974" i="1" s="1"/>
  <c r="P746" i="1" a="1"/>
  <c r="P746" i="1" s="1"/>
  <c r="S746" i="1" s="1"/>
  <c r="U2468" i="1"/>
  <c r="P794" i="1" a="1"/>
  <c r="P794" i="1" s="1"/>
  <c r="S794" i="1" s="1"/>
  <c r="P1844" i="1" a="1"/>
  <c r="P1844" i="1" s="1"/>
  <c r="S1844" i="1" s="1"/>
  <c r="P30" i="1" a="1"/>
  <c r="P30" i="1" s="1"/>
  <c r="P1786" i="1" a="1"/>
  <c r="P1786" i="1" s="1"/>
  <c r="S1786" i="1" s="1"/>
  <c r="P2222" i="1" a="1"/>
  <c r="P2222" i="1" s="1"/>
  <c r="P462" i="1" a="1"/>
  <c r="P462" i="1" s="1"/>
  <c r="P74" i="1" a="1"/>
  <c r="P74" i="1" s="1"/>
  <c r="S74" i="1" s="1"/>
  <c r="P430" i="1" a="1"/>
  <c r="P430" i="1" s="1"/>
  <c r="P1940" i="1" a="1"/>
  <c r="P1940" i="1" s="1"/>
  <c r="S1940" i="1" s="1"/>
  <c r="P2668" i="1" a="1"/>
  <c r="P2668" i="1" s="1"/>
  <c r="S2668" i="1" s="1"/>
  <c r="P1270" i="1" a="1"/>
  <c r="P1270" i="1" s="1"/>
  <c r="P2370" i="1" a="1"/>
  <c r="P2370" i="1" s="1"/>
  <c r="S2370" i="1" s="1"/>
  <c r="P1246" i="1" a="1"/>
  <c r="P1246" i="1" s="1"/>
  <c r="P2442" i="1" a="1"/>
  <c r="P2442" i="1" s="1"/>
  <c r="S2442" i="1" s="1"/>
  <c r="P2622" i="1" a="1"/>
  <c r="P2622" i="1" s="1"/>
  <c r="U1940" i="1"/>
  <c r="U2668" i="1"/>
  <c r="P1590" i="1" a="1"/>
  <c r="P1590" i="1" s="1"/>
  <c r="P202" i="1" a="1"/>
  <c r="P202" i="1" s="1"/>
  <c r="S202" i="1" s="1"/>
  <c r="P846" i="1" a="1"/>
  <c r="P846" i="1" s="1"/>
  <c r="P1774" i="1" a="1"/>
  <c r="P1774" i="1" s="1"/>
  <c r="P1578" i="1" a="1"/>
  <c r="P1578" i="1" s="1"/>
  <c r="S1578" i="1" s="1"/>
  <c r="U1164" i="1"/>
  <c r="P1614" i="1" a="1"/>
  <c r="P1614" i="1" s="1"/>
  <c r="P530" i="1" a="1"/>
  <c r="P530" i="1" s="1"/>
  <c r="S530" i="1" s="1"/>
  <c r="P2070" i="1" a="1"/>
  <c r="P2070" i="1" s="1"/>
  <c r="P598" i="1" a="1"/>
  <c r="P598" i="1" s="1"/>
  <c r="P2242" i="1" a="1"/>
  <c r="P2242" i="1" s="1"/>
  <c r="S2242" i="1" s="1"/>
  <c r="P2066" i="1" a="1"/>
  <c r="P2066" i="1" s="1"/>
  <c r="S2066" i="1" s="1"/>
  <c r="U1628" i="1"/>
  <c r="P146" i="1" a="1"/>
  <c r="P146" i="1" s="1"/>
  <c r="S146" i="1" s="1"/>
  <c r="P502" i="1" a="1"/>
  <c r="P502" i="1" s="1"/>
  <c r="P1622" i="1" a="1"/>
  <c r="P1622" i="1" s="1"/>
  <c r="P2094" i="1" a="1"/>
  <c r="P2094" i="1" s="1"/>
  <c r="P1874" i="1" a="1"/>
  <c r="P1874" i="1" s="1"/>
  <c r="S1874" i="1" s="1"/>
  <c r="P2106" i="1" a="1"/>
  <c r="P2106" i="1" s="1"/>
  <c r="S2106" i="1" s="1"/>
  <c r="P1926" i="1" a="1"/>
  <c r="P1926" i="1" s="1"/>
  <c r="P534" i="1" a="1"/>
  <c r="P534" i="1" s="1"/>
  <c r="P54" i="1" a="1"/>
  <c r="P54" i="1" s="1"/>
  <c r="P554" i="1" a="1"/>
  <c r="P554" i="1" s="1"/>
  <c r="S554" i="1" s="1"/>
  <c r="P1094" i="1" a="1"/>
  <c r="P1094" i="1" s="1"/>
  <c r="P590" i="1" a="1"/>
  <c r="P590" i="1" s="1"/>
  <c r="P604" i="1" a="1"/>
  <c r="P604" i="1" s="1"/>
  <c r="S604" i="1" s="1"/>
  <c r="P1198" i="1" a="1"/>
  <c r="P1198" i="1" s="1"/>
  <c r="P602" i="1" a="1"/>
  <c r="P602" i="1" s="1"/>
  <c r="S602" i="1" s="1"/>
  <c r="P2060" i="1" a="1"/>
  <c r="P2060" i="1" s="1"/>
  <c r="S2060" i="1" s="1"/>
  <c r="P550" i="1" a="1"/>
  <c r="P550" i="1" s="1"/>
  <c r="P1674" i="1" a="1"/>
  <c r="P1674" i="1" s="1"/>
  <c r="S1674" i="1" s="1"/>
  <c r="P134" i="1" a="1"/>
  <c r="P134" i="1" s="1"/>
  <c r="P1334" i="1" a="1"/>
  <c r="P1334" i="1" s="1"/>
  <c r="P2210" i="1" a="1"/>
  <c r="P2210" i="1" s="1"/>
  <c r="S2210" i="1" s="1"/>
  <c r="P2677" i="1" a="1"/>
  <c r="P2677" i="1" s="1"/>
  <c r="S2677" i="1" s="1"/>
  <c r="U652" i="1"/>
  <c r="P366" i="1" a="1"/>
  <c r="P366" i="1" s="1"/>
  <c r="P2358" i="1" a="1"/>
  <c r="P2358" i="1" s="1"/>
  <c r="U1796" i="1"/>
  <c r="P1678" i="1" a="1"/>
  <c r="P1678" i="1" s="1"/>
  <c r="P1114" i="1" a="1"/>
  <c r="P1114" i="1" s="1"/>
  <c r="S1114" i="1" s="1"/>
  <c r="P2594" i="1" a="1"/>
  <c r="P2594" i="1" s="1"/>
  <c r="S2594" i="1" s="1"/>
  <c r="P1878" i="1" a="1"/>
  <c r="P1878" i="1" s="1"/>
  <c r="P292" i="1" a="1"/>
  <c r="P292" i="1" s="1"/>
  <c r="S292" i="1" s="1"/>
  <c r="P1726" i="1" a="1"/>
  <c r="P1726" i="1" s="1"/>
  <c r="P1814" i="1" a="1"/>
  <c r="P1814" i="1" s="1"/>
  <c r="P2338" i="1" a="1"/>
  <c r="P2338" i="1" s="1"/>
  <c r="S2338" i="1" s="1"/>
  <c r="P842" i="1" a="1"/>
  <c r="P842" i="1" s="1"/>
  <c r="S842" i="1" s="1"/>
  <c r="P1526" i="1" a="1"/>
  <c r="P1526" i="1" s="1"/>
  <c r="P710" i="1" a="1"/>
  <c r="P710" i="1" s="1"/>
  <c r="P66" i="1" a="1"/>
  <c r="P66" i="1" s="1"/>
  <c r="S66" i="1" s="1"/>
  <c r="P2194" i="1" a="1"/>
  <c r="P2194" i="1" s="1"/>
  <c r="S2194" i="1" s="1"/>
  <c r="P1838" i="1" a="1"/>
  <c r="P1838" i="1" s="1"/>
  <c r="P614" i="1" a="1"/>
  <c r="P614" i="1" s="1"/>
  <c r="P586" i="1" a="1"/>
  <c r="P586" i="1" s="1"/>
  <c r="S586" i="1" s="1"/>
  <c r="U1252" i="1"/>
  <c r="P1164" i="1" a="1"/>
  <c r="P1164" i="1" s="1"/>
  <c r="S1164" i="1" s="1"/>
  <c r="P630" i="1" a="1"/>
  <c r="P630" i="1" s="1"/>
  <c r="P2866" i="1" a="1"/>
  <c r="P2866" i="1" s="1"/>
  <c r="S2866" i="1" s="1"/>
  <c r="P98" i="1" a="1"/>
  <c r="P98" i="1" s="1"/>
  <c r="S98" i="1" s="1"/>
  <c r="P726" i="1" a="1"/>
  <c r="P726" i="1" s="1"/>
  <c r="P1302" i="1" a="1"/>
  <c r="P1302" i="1" s="1"/>
  <c r="P302" i="1" a="1"/>
  <c r="P302" i="1" s="1"/>
  <c r="P254" i="1" a="1"/>
  <c r="P254" i="1" s="1"/>
  <c r="P2186" i="1" a="1"/>
  <c r="P2186" i="1" s="1"/>
  <c r="S2186" i="1" s="1"/>
  <c r="P2468" i="1" a="1"/>
  <c r="P2468" i="1" s="1"/>
  <c r="S2468" i="1" s="1"/>
  <c r="P1938" i="1" a="1"/>
  <c r="P1938" i="1" s="1"/>
  <c r="S1938" i="1" s="1"/>
  <c r="P2454" i="1" a="1"/>
  <c r="P2454" i="1" s="1"/>
  <c r="U1524" i="1"/>
  <c r="U604" i="1"/>
  <c r="P1070" i="1" a="1"/>
  <c r="P1070" i="1" s="1"/>
  <c r="P1382" i="1" a="1"/>
  <c r="P1382" i="1" s="1"/>
  <c r="P958" i="1" a="1"/>
  <c r="P958" i="1" s="1"/>
  <c r="P1714" i="1" a="1"/>
  <c r="P1714" i="1" s="1"/>
  <c r="S1714" i="1" s="1"/>
  <c r="P114" i="1" a="1"/>
  <c r="P114" i="1" s="1"/>
  <c r="S114" i="1" s="1"/>
  <c r="P266" i="1" a="1"/>
  <c r="P266" i="1" s="1"/>
  <c r="S266" i="1" s="1"/>
  <c r="P1250" i="1" a="1"/>
  <c r="P1250" i="1" s="1"/>
  <c r="S1250" i="1" s="1"/>
  <c r="P2174" i="1" a="1"/>
  <c r="P2174" i="1" s="1"/>
  <c r="U820" i="1"/>
  <c r="P1326" i="1" a="1"/>
  <c r="P1326" i="1" s="1"/>
  <c r="P1298" i="1" a="1"/>
  <c r="P1298" i="1" s="1"/>
  <c r="S1298" i="1" s="1"/>
  <c r="P878" i="1" a="1"/>
  <c r="P878" i="1" s="1"/>
  <c r="P490" i="1" a="1"/>
  <c r="P490" i="1" s="1"/>
  <c r="S490" i="1" s="1"/>
  <c r="P334" i="1" a="1"/>
  <c r="P334" i="1" s="1"/>
  <c r="P1454" i="1" a="1"/>
  <c r="P1454" i="1" s="1"/>
  <c r="P2302" i="1" a="1"/>
  <c r="P2302" i="1" s="1"/>
  <c r="P162" i="1" a="1"/>
  <c r="P162" i="1" s="1"/>
  <c r="S162" i="1" s="1"/>
  <c r="P222" i="1" a="1"/>
  <c r="P222" i="1" s="1"/>
  <c r="P890" i="1" a="1"/>
  <c r="P890" i="1" s="1"/>
  <c r="S890" i="1" s="1"/>
  <c r="P2382" i="1" a="1"/>
  <c r="P2382" i="1" s="1"/>
  <c r="P2130" i="1" a="1"/>
  <c r="P2130" i="1" s="1"/>
  <c r="S2130" i="1" s="1"/>
  <c r="P1394" i="1" a="1"/>
  <c r="P1394" i="1" s="1"/>
  <c r="S1394" i="1" s="1"/>
  <c r="P998" i="1" a="1"/>
  <c r="P998" i="1" s="1"/>
  <c r="P1542" i="1" a="1"/>
  <c r="P1542" i="1" s="1"/>
  <c r="P978" i="1" a="1"/>
  <c r="P978" i="1" s="1"/>
  <c r="S978" i="1" s="1"/>
  <c r="P154" i="1" a="1"/>
  <c r="P154" i="1" s="1"/>
  <c r="S154" i="1" s="1"/>
  <c r="P2738" i="1" a="1"/>
  <c r="P2738" i="1" s="1"/>
  <c r="S2738" i="1" s="1"/>
  <c r="P442" i="1" a="1"/>
  <c r="P442" i="1" s="1"/>
  <c r="S442" i="1" s="1"/>
  <c r="P1182" i="1" a="1"/>
  <c r="P1182" i="1" s="1"/>
  <c r="P1430" i="1" a="1"/>
  <c r="P1430" i="1" s="1"/>
  <c r="P970" i="1" a="1"/>
  <c r="P970" i="1" s="1"/>
  <c r="S970" i="1" s="1"/>
  <c r="P22" i="1" a="1"/>
  <c r="P22" i="1" s="1"/>
  <c r="P1898" i="1" a="1"/>
  <c r="P1898" i="1" s="1"/>
  <c r="S1898" i="1" s="1"/>
  <c r="U420" i="1"/>
  <c r="U1973" i="1"/>
  <c r="P1108" i="1" a="1"/>
  <c r="P1108" i="1" s="1"/>
  <c r="S1108" i="1" s="1"/>
  <c r="P2372" i="1" a="1"/>
  <c r="P2372" i="1" s="1"/>
  <c r="S2372" i="1" s="1"/>
  <c r="P1022" i="1" a="1"/>
  <c r="P1022" i="1" s="1"/>
  <c r="P1566" i="1" a="1"/>
  <c r="P1566" i="1" s="1"/>
  <c r="P1194" i="1" a="1"/>
  <c r="P1194" i="1" s="1"/>
  <c r="S1194" i="1" s="1"/>
  <c r="U2149" i="1"/>
  <c r="P2314" i="1" a="1"/>
  <c r="P2314" i="1" s="1"/>
  <c r="S2314" i="1" s="1"/>
  <c r="P186" i="1" a="1"/>
  <c r="P186" i="1" s="1"/>
  <c r="S186" i="1" s="1"/>
  <c r="P938" i="1" a="1"/>
  <c r="P938" i="1" s="1"/>
  <c r="S938" i="1" s="1"/>
  <c r="P242" i="1" a="1"/>
  <c r="P242" i="1" s="1"/>
  <c r="S242" i="1" s="1"/>
  <c r="P2082" i="1" a="1"/>
  <c r="P2082" i="1" s="1"/>
  <c r="S2082" i="1" s="1"/>
  <c r="P1206" i="1" a="1"/>
  <c r="P1206" i="1" s="1"/>
  <c r="P1510" i="1" a="1"/>
  <c r="P1510" i="1" s="1"/>
  <c r="P1442" i="1" a="1"/>
  <c r="P1442" i="1" s="1"/>
  <c r="S1442" i="1" s="1"/>
  <c r="P142" i="1" a="1"/>
  <c r="P142" i="1" s="1"/>
  <c r="P2466" i="1" a="1"/>
  <c r="P2466" i="1" s="1"/>
  <c r="S2466" i="1" s="1"/>
  <c r="P2198" i="1" a="1"/>
  <c r="P2198" i="1" s="1"/>
  <c r="P1374" i="1" a="1"/>
  <c r="P1374" i="1" s="1"/>
  <c r="U2868" i="1"/>
  <c r="U1108" i="1"/>
  <c r="U2372" i="1"/>
  <c r="P438" i="1" a="1"/>
  <c r="P438" i="1" s="1"/>
  <c r="P1418" i="1" a="1"/>
  <c r="P1418" i="1" s="1"/>
  <c r="S1418" i="1" s="1"/>
  <c r="P1710" i="1" a="1"/>
  <c r="P1710" i="1" s="1"/>
  <c r="P1530" i="1" a="1"/>
  <c r="P1530" i="1" s="1"/>
  <c r="S1530" i="1" s="1"/>
  <c r="P2514" i="1" a="1"/>
  <c r="P2514" i="1" s="1"/>
  <c r="S2514" i="1" s="1"/>
  <c r="P1054" i="1" a="1"/>
  <c r="P1054" i="1" s="1"/>
  <c r="P1788" i="1" a="1"/>
  <c r="P1788" i="1" s="1"/>
  <c r="S1788" i="1" s="1"/>
  <c r="P1286" i="1" a="1"/>
  <c r="P1286" i="1" s="1"/>
  <c r="P1782" i="1" a="1"/>
  <c r="P1782" i="1" s="1"/>
  <c r="P50" i="1" a="1"/>
  <c r="P50" i="1" s="1"/>
  <c r="S50" i="1" s="1"/>
  <c r="P466" i="1" a="1"/>
  <c r="P466" i="1" s="1"/>
  <c r="S466" i="1" s="1"/>
  <c r="P1290" i="1" a="1"/>
  <c r="P1290" i="1" s="1"/>
  <c r="S1290" i="1" s="1"/>
  <c r="P158" i="1" a="1"/>
  <c r="P158" i="1" s="1"/>
  <c r="P1866" i="1" a="1"/>
  <c r="P1866" i="1" s="1"/>
  <c r="S1866" i="1" s="1"/>
  <c r="P506" i="1" a="1"/>
  <c r="P506" i="1" s="1"/>
  <c r="S506" i="1" s="1"/>
  <c r="P2746" i="1" a="1"/>
  <c r="P2746" i="1" s="1"/>
  <c r="S2746" i="1" s="1"/>
  <c r="U2029" i="1"/>
  <c r="P380" i="1" a="1"/>
  <c r="P380" i="1" s="1"/>
  <c r="S380" i="1" s="1"/>
  <c r="P1060" i="1" a="1"/>
  <c r="P1060" i="1" s="1"/>
  <c r="S1060" i="1" s="1"/>
  <c r="P2206" i="1" a="1"/>
  <c r="P2206" i="1" s="1"/>
  <c r="P2246" i="1" a="1"/>
  <c r="P2246" i="1" s="1"/>
  <c r="P468" i="1" a="1"/>
  <c r="P468" i="1" s="1"/>
  <c r="S468" i="1" s="1"/>
  <c r="P2405" i="1" a="1"/>
  <c r="P2405" i="1" s="1"/>
  <c r="S2405" i="1" s="1"/>
  <c r="P38" i="1" a="1"/>
  <c r="P38" i="1" s="1"/>
  <c r="P1186" i="1" a="1"/>
  <c r="P1186" i="1" s="1"/>
  <c r="S1186" i="1" s="1"/>
  <c r="P854" i="1" a="1"/>
  <c r="P854" i="1" s="1"/>
  <c r="P274" i="1" a="1"/>
  <c r="P274" i="1" s="1"/>
  <c r="S274" i="1" s="1"/>
  <c r="U2716" i="1"/>
  <c r="P1122" i="1" a="1"/>
  <c r="P1122" i="1" s="1"/>
  <c r="S1122" i="1" s="1"/>
  <c r="P1438" i="1" a="1"/>
  <c r="P1438" i="1" s="1"/>
  <c r="P2114" i="1" a="1"/>
  <c r="P2114" i="1" s="1"/>
  <c r="S2114" i="1" s="1"/>
  <c r="P674" i="1" a="1"/>
  <c r="P674" i="1" s="1"/>
  <c r="S674" i="1" s="1"/>
  <c r="U292" i="1"/>
  <c r="U468" i="1"/>
  <c r="U2405" i="1"/>
  <c r="P1422" i="1" a="1"/>
  <c r="P1422" i="1" s="1"/>
  <c r="P972" i="1" a="1"/>
  <c r="P972" i="1" s="1"/>
  <c r="S972" i="1" s="1"/>
  <c r="U1844" i="1"/>
  <c r="U380" i="1"/>
  <c r="U1060" i="1"/>
  <c r="P1988" i="1" a="1"/>
  <c r="P1988" i="1" s="1"/>
  <c r="S1988" i="1" s="1"/>
  <c r="P2102" i="1" a="1"/>
  <c r="P2102" i="1" s="1"/>
  <c r="P1362" i="1" a="1"/>
  <c r="P1362" i="1" s="1"/>
  <c r="S1362" i="1" s="1"/>
  <c r="P1252" i="1" a="1"/>
  <c r="P1252" i="1" s="1"/>
  <c r="S1252" i="1" s="1"/>
  <c r="P1524" i="1" a="1"/>
  <c r="P1524" i="1" s="1"/>
  <c r="S1524" i="1" s="1"/>
  <c r="P1654" i="1" a="1"/>
  <c r="P1654" i="1" s="1"/>
  <c r="U972" i="1"/>
  <c r="P2868" i="1" a="1"/>
  <c r="P2868" i="1" s="1"/>
  <c r="S2868" i="1" s="1"/>
  <c r="P820" i="1" a="1"/>
  <c r="P820" i="1" s="1"/>
  <c r="S820" i="1" s="1"/>
  <c r="V820" i="1" s="1"/>
  <c r="U1084" i="1"/>
  <c r="U1988" i="1"/>
  <c r="P1174" i="1" a="1"/>
  <c r="P1174" i="1" s="1"/>
  <c r="P1502" i="1" a="1"/>
  <c r="P1502" i="1" s="1"/>
  <c r="P2126" i="1" a="1"/>
  <c r="P2126" i="1" s="1"/>
  <c r="P1410" i="1" a="1"/>
  <c r="P1410" i="1" s="1"/>
  <c r="S1410" i="1" s="1"/>
  <c r="P2149" i="1" a="1"/>
  <c r="P2149" i="1" s="1"/>
  <c r="S2149" i="1" s="1"/>
  <c r="P78" i="1" a="1"/>
  <c r="P78" i="1" s="1"/>
  <c r="P2394" i="1" a="1"/>
  <c r="P2394" i="1" s="1"/>
  <c r="S2394" i="1" s="1"/>
  <c r="P1090" i="1" a="1"/>
  <c r="P1090" i="1" s="1"/>
  <c r="S1090" i="1" s="1"/>
  <c r="P2350" i="1" a="1"/>
  <c r="P2350" i="1" s="1"/>
  <c r="P1794" i="1" a="1"/>
  <c r="P1794" i="1" s="1"/>
  <c r="S1794" i="1" s="1"/>
  <c r="P62" i="1" a="1"/>
  <c r="P62" i="1" s="1"/>
  <c r="P662" i="1" a="1"/>
  <c r="P662" i="1" s="1"/>
  <c r="P1318" i="1" a="1"/>
  <c r="P1318" i="1" s="1"/>
  <c r="P1806" i="1" a="1"/>
  <c r="P1806" i="1" s="1"/>
  <c r="P1338" i="1" a="1"/>
  <c r="P1338" i="1" s="1"/>
  <c r="S1338" i="1" s="1"/>
  <c r="P1030" i="1" a="1"/>
  <c r="P1030" i="1" s="1"/>
  <c r="P426" i="1" a="1"/>
  <c r="P426" i="1" s="1"/>
  <c r="S426" i="1" s="1"/>
  <c r="P836" i="1" a="1"/>
  <c r="P836" i="1" s="1"/>
  <c r="S836" i="1" s="1"/>
  <c r="P246" i="1" a="1"/>
  <c r="P246" i="1" s="1"/>
  <c r="P1276" i="1" a="1"/>
  <c r="P1276" i="1" s="1"/>
  <c r="S1276" i="1" s="1"/>
  <c r="P2750" i="1" a="1"/>
  <c r="P2750" i="1" s="1"/>
  <c r="U1276" i="1"/>
  <c r="U1788" i="1"/>
  <c r="U396" i="1"/>
  <c r="P2420" i="1" a="1"/>
  <c r="P2420" i="1" s="1"/>
  <c r="S2420" i="1" s="1"/>
  <c r="P748" i="1" a="1"/>
  <c r="P748" i="1" s="1"/>
  <c r="S748" i="1" s="1"/>
  <c r="U1604" i="1"/>
  <c r="U836" i="1"/>
  <c r="P1388" i="1" a="1"/>
  <c r="P1388" i="1" s="1"/>
  <c r="S1388" i="1" s="1"/>
  <c r="P262" i="1" a="1"/>
  <c r="P262" i="1" s="1"/>
  <c r="P2766" i="1" a="1"/>
  <c r="P2766" i="1" s="1"/>
  <c r="P1740" i="1" a="1"/>
  <c r="P1740" i="1" s="1"/>
  <c r="S1740" i="1" s="1"/>
  <c r="P1470" i="1" a="1"/>
  <c r="P1470" i="1" s="1"/>
  <c r="P1796" i="1" a="1"/>
  <c r="P1796" i="1" s="1"/>
  <c r="S1796" i="1" s="1"/>
  <c r="P420" i="1" a="1"/>
  <c r="P420" i="1" s="1"/>
  <c r="S420" i="1" s="1"/>
  <c r="P2044" i="1" a="1"/>
  <c r="P2044" i="1" s="1"/>
  <c r="S2044" i="1" s="1"/>
  <c r="U2420" i="1"/>
  <c r="P1886" i="1" a="1"/>
  <c r="P1886" i="1" s="1"/>
  <c r="U748" i="1"/>
  <c r="P1628" i="1" a="1"/>
  <c r="P1628" i="1" s="1"/>
  <c r="S1628" i="1" s="1"/>
  <c r="P652" i="1" a="1"/>
  <c r="P652" i="1" s="1"/>
  <c r="S652" i="1" s="1"/>
  <c r="U1388" i="1"/>
  <c r="P718" i="1" a="1"/>
  <c r="P718" i="1" s="1"/>
  <c r="P1018" i="1" a="1"/>
  <c r="P1018" i="1" s="1"/>
  <c r="S1018" i="1" s="1"/>
  <c r="P414" i="1" a="1"/>
  <c r="P414" i="1" s="1"/>
  <c r="P378" i="1" a="1"/>
  <c r="P378" i="1" s="1"/>
  <c r="S378" i="1" s="1"/>
  <c r="P826" i="1" a="1"/>
  <c r="P826" i="1" s="1"/>
  <c r="S826" i="1" s="1"/>
  <c r="P1950" i="1" a="1"/>
  <c r="P1950" i="1" s="1"/>
  <c r="P2630" i="1" a="1"/>
  <c r="P2630" i="1" s="1"/>
  <c r="P2862" i="1" a="1"/>
  <c r="P2862" i="1" s="1"/>
  <c r="P1698" i="1" a="1"/>
  <c r="P1698" i="1" s="1"/>
  <c r="S1698" i="1" s="1"/>
  <c r="P2725" i="1" a="1"/>
  <c r="P2725" i="1" s="1"/>
  <c r="S2725" i="1" s="1"/>
  <c r="P990" i="1" a="1"/>
  <c r="P990" i="1" s="1"/>
  <c r="P1494" i="1" a="1"/>
  <c r="P1494" i="1" s="1"/>
  <c r="P1626" i="1" a="1"/>
  <c r="P1626" i="1" s="1"/>
  <c r="S1626" i="1" s="1"/>
  <c r="P298" i="1" a="1"/>
  <c r="P298" i="1" s="1"/>
  <c r="S298" i="1" s="1"/>
  <c r="P2258" i="1" a="1"/>
  <c r="P2258" i="1" s="1"/>
  <c r="S2258" i="1" s="1"/>
  <c r="P818" i="1" a="1"/>
  <c r="P818" i="1" s="1"/>
  <c r="S818" i="1" s="1"/>
  <c r="P396" i="1" a="1"/>
  <c r="P396" i="1" s="1"/>
  <c r="S396" i="1" s="1"/>
  <c r="U2044" i="1"/>
  <c r="P1058" i="1" a="1"/>
  <c r="P1058" i="1" s="1"/>
  <c r="S1058" i="1" s="1"/>
  <c r="U2725" i="1"/>
  <c r="P858" i="1" a="1"/>
  <c r="P858" i="1" s="1"/>
  <c r="S858" i="1" s="1"/>
  <c r="P2020" i="1" a="1"/>
  <c r="P2020" i="1" s="1"/>
  <c r="S2020" i="1" s="1"/>
  <c r="P1604" i="1" a="1"/>
  <c r="P1604" i="1" s="1"/>
  <c r="S1604" i="1" s="1"/>
  <c r="U2020" i="1"/>
  <c r="U68" i="1"/>
  <c r="P1692" i="1" a="1"/>
  <c r="P1692" i="1" s="1"/>
  <c r="S1692" i="1" s="1"/>
  <c r="P1997" i="1" a="1"/>
  <c r="P1997" i="1" s="1"/>
  <c r="S1997" i="1" s="1"/>
  <c r="U2269" i="1"/>
  <c r="U1740" i="1"/>
  <c r="U1997" i="1"/>
  <c r="P2310" i="1" a="1"/>
  <c r="P2310" i="1" s="1"/>
  <c r="P2510" i="1" a="1"/>
  <c r="P2510" i="1" s="1"/>
  <c r="U2108" i="1"/>
  <c r="P2396" i="1" a="1"/>
  <c r="P2396" i="1" s="1"/>
  <c r="S2396" i="1" s="1"/>
  <c r="P1830" i="1" a="1"/>
  <c r="P1830" i="1" s="1"/>
  <c r="P2269" i="1" a="1"/>
  <c r="P2269" i="1" s="1"/>
  <c r="S2269" i="1" s="1"/>
  <c r="P2813" i="1" a="1"/>
  <c r="P2813" i="1" s="1"/>
  <c r="S2813" i="1" s="1"/>
  <c r="P870" i="1" a="1"/>
  <c r="P870" i="1" s="1"/>
  <c r="P770" i="1" a="1"/>
  <c r="P770" i="1" s="1"/>
  <c r="S770" i="1" s="1"/>
  <c r="P1412" i="1" a="1"/>
  <c r="P1412" i="1" s="1"/>
  <c r="S1412" i="1" s="1"/>
  <c r="P12" i="1" a="1"/>
  <c r="P12" i="1" s="1"/>
  <c r="S12" i="1" s="1"/>
  <c r="P2821" i="1" a="1"/>
  <c r="P2821" i="1" s="1"/>
  <c r="S2821" i="1" s="1"/>
  <c r="P1750" i="1" a="1"/>
  <c r="P1750" i="1" s="1"/>
  <c r="U1412" i="1"/>
  <c r="P866" i="1" a="1"/>
  <c r="P866" i="1" s="1"/>
  <c r="S866" i="1" s="1"/>
  <c r="U44" i="1"/>
  <c r="U348" i="1"/>
  <c r="P1314" i="1" a="1"/>
  <c r="P1314" i="1" s="1"/>
  <c r="S1314" i="1" s="1"/>
  <c r="P2762" i="1" a="1"/>
  <c r="P2762" i="1" s="1"/>
  <c r="S2762" i="1" s="1"/>
  <c r="U2836" i="1"/>
  <c r="P348" i="1" a="1"/>
  <c r="P348" i="1" s="1"/>
  <c r="S348" i="1" s="1"/>
  <c r="U12" i="1"/>
  <c r="U2821" i="1"/>
  <c r="P732" i="1" a="1"/>
  <c r="P732" i="1" s="1"/>
  <c r="S732" i="1" s="1"/>
  <c r="P1012" i="1" a="1"/>
  <c r="P1012" i="1" s="1"/>
  <c r="S1012" i="1" s="1"/>
  <c r="P1356" i="1" a="1"/>
  <c r="P1356" i="1" s="1"/>
  <c r="S1356" i="1" s="1"/>
  <c r="P1084" i="1" a="1"/>
  <c r="P1084" i="1" s="1"/>
  <c r="S1084" i="1" s="1"/>
  <c r="P1900" i="1" a="1"/>
  <c r="P1900" i="1" s="1"/>
  <c r="S1900" i="1" s="1"/>
  <c r="P2014" i="1" a="1"/>
  <c r="P2014" i="1" s="1"/>
  <c r="P1642" i="1" a="1"/>
  <c r="P1642" i="1" s="1"/>
  <c r="S1642" i="1" s="1"/>
  <c r="P2525" i="1" a="1"/>
  <c r="P2525" i="1" s="1"/>
  <c r="S2525" i="1" s="1"/>
  <c r="P68" i="1" a="1"/>
  <c r="P68" i="1" s="1"/>
  <c r="S68" i="1" s="1"/>
  <c r="P1102" i="1" a="1"/>
  <c r="P1102" i="1" s="1"/>
  <c r="P322" i="1" a="1"/>
  <c r="P322" i="1" s="1"/>
  <c r="S322" i="1" s="1"/>
  <c r="P42" i="1" a="1"/>
  <c r="P42" i="1" s="1"/>
  <c r="S42" i="1" s="1"/>
  <c r="P2234" i="1" a="1"/>
  <c r="P2234" i="1" s="1"/>
  <c r="S2234" i="1" s="1"/>
  <c r="P2834" i="1" a="1"/>
  <c r="P2834" i="1" s="1"/>
  <c r="S2834" i="1" s="1"/>
  <c r="U732" i="1"/>
  <c r="U1012" i="1"/>
  <c r="U1356" i="1"/>
  <c r="U1900" i="1"/>
  <c r="P2038" i="1" a="1"/>
  <c r="P2038" i="1" s="1"/>
  <c r="U2525" i="1"/>
  <c r="P1234" i="1" a="1"/>
  <c r="P1234" i="1" s="1"/>
  <c r="S1234" i="1" s="1"/>
  <c r="P1554" i="1" a="1"/>
  <c r="P1554" i="1" s="1"/>
  <c r="S1554" i="1" s="1"/>
  <c r="P2026" i="1" a="1"/>
  <c r="P2026" i="1" s="1"/>
  <c r="S2026" i="1" s="1"/>
  <c r="U2060" i="1"/>
  <c r="P356" i="1" a="1"/>
  <c r="P356" i="1" s="1"/>
  <c r="S356" i="1" s="1"/>
  <c r="P908" i="1" a="1"/>
  <c r="P908" i="1" s="1"/>
  <c r="S908" i="1" s="1"/>
  <c r="P2054" i="1" a="1"/>
  <c r="P2054" i="1" s="1"/>
  <c r="P742" i="1" a="1"/>
  <c r="P742" i="1" s="1"/>
  <c r="P1406" i="1" a="1"/>
  <c r="P1406" i="1" s="1"/>
  <c r="P2006" i="1" a="1"/>
  <c r="P2006" i="1" s="1"/>
  <c r="P2716" i="1" a="1"/>
  <c r="P2716" i="1" s="1"/>
  <c r="S2716" i="1" s="1"/>
  <c r="P2108" i="1" a="1"/>
  <c r="P2108" i="1" s="1"/>
  <c r="S2108" i="1" s="1"/>
  <c r="P1973" i="1" a="1"/>
  <c r="P1973" i="1" s="1"/>
  <c r="S1973" i="1" s="1"/>
  <c r="V1973" i="1" s="1"/>
  <c r="U356" i="1"/>
  <c r="U908" i="1"/>
  <c r="P574" i="1" a="1"/>
  <c r="P574" i="1" s="1"/>
  <c r="P130" i="1" a="1"/>
  <c r="P130" i="1" s="1"/>
  <c r="S130" i="1" s="1"/>
  <c r="P2182" i="1" a="1"/>
  <c r="P2182" i="1" s="1"/>
  <c r="P766" i="1" a="1"/>
  <c r="P766" i="1" s="1"/>
  <c r="P678" i="1" a="1"/>
  <c r="P678" i="1" s="1"/>
  <c r="P2502" i="1" a="1"/>
  <c r="P2502" i="1" s="1"/>
  <c r="P562" i="1" a="1"/>
  <c r="P562" i="1" s="1"/>
  <c r="S562" i="1" s="1"/>
  <c r="U2197" i="1"/>
  <c r="P650" i="1" a="1"/>
  <c r="P650" i="1" s="1"/>
  <c r="S650" i="1" s="1"/>
  <c r="P2836" i="1" a="1"/>
  <c r="P2836" i="1" s="1"/>
  <c r="S2836" i="1" s="1"/>
  <c r="P1702" i="1" a="1"/>
  <c r="P1702" i="1" s="1"/>
  <c r="U2396" i="1"/>
  <c r="P2462" i="1" a="1"/>
  <c r="P2462" i="1" s="1"/>
  <c r="P1226" i="1" a="1"/>
  <c r="P1226" i="1" s="1"/>
  <c r="S1226" i="1" s="1"/>
  <c r="U1692" i="1"/>
  <c r="P1222" i="1" a="1"/>
  <c r="P1222" i="1" s="1"/>
  <c r="P2118" i="1" a="1"/>
  <c r="P2118" i="1" s="1"/>
  <c r="P1210" i="1" a="1"/>
  <c r="P1210" i="1" s="1"/>
  <c r="S1210" i="1" s="1"/>
  <c r="P542" i="1" a="1"/>
  <c r="P542" i="1" s="1"/>
  <c r="P2878" i="1" a="1"/>
  <c r="P2878" i="1" s="1"/>
  <c r="U204" i="1"/>
  <c r="P1862" i="1" a="1"/>
  <c r="P1862" i="1" s="1"/>
  <c r="P2364" i="1" a="1"/>
  <c r="P2364" i="1" s="1"/>
  <c r="S2364" i="1" s="1"/>
  <c r="P2090" i="1" a="1"/>
  <c r="P2090" i="1" s="1"/>
  <c r="S2090" i="1" s="1"/>
  <c r="P2516" i="1" a="1"/>
  <c r="P2516" i="1" s="1"/>
  <c r="S2516" i="1" s="1"/>
  <c r="P1478" i="1" a="1"/>
  <c r="P1478" i="1" s="1"/>
  <c r="P2254" i="1" a="1"/>
  <c r="P2254" i="1" s="1"/>
  <c r="P2774" i="1" a="1"/>
  <c r="P2774" i="1" s="1"/>
  <c r="P814" i="1" a="1"/>
  <c r="P814" i="1" s="1"/>
  <c r="P478" i="1" a="1"/>
  <c r="P478" i="1" s="1"/>
  <c r="P482" i="1" a="1"/>
  <c r="P482" i="1" s="1"/>
  <c r="S482" i="1" s="1"/>
  <c r="P1036" i="1" a="1"/>
  <c r="P1036" i="1" s="1"/>
  <c r="S1036" i="1" s="1"/>
  <c r="P290" i="1" a="1"/>
  <c r="P290" i="1" s="1"/>
  <c r="S290" i="1" s="1"/>
  <c r="P702" i="1" a="1"/>
  <c r="P702" i="1" s="1"/>
  <c r="P1894" i="1" a="1"/>
  <c r="P1894" i="1" s="1"/>
  <c r="P2294" i="1" a="1"/>
  <c r="P2294" i="1" s="1"/>
  <c r="U724" i="1"/>
  <c r="P1460" i="1" a="1"/>
  <c r="P1460" i="1" s="1"/>
  <c r="S1460" i="1" s="1"/>
  <c r="P2030" i="1" a="1"/>
  <c r="P2030" i="1" s="1"/>
  <c r="U1460" i="1"/>
  <c r="U2325" i="1"/>
  <c r="P758" i="1" a="1"/>
  <c r="P758" i="1" s="1"/>
  <c r="P2438" i="1" a="1"/>
  <c r="P2438" i="1" s="1"/>
  <c r="P2158" i="1" a="1"/>
  <c r="P2158" i="1" s="1"/>
  <c r="P1662" i="1" a="1"/>
  <c r="P1662" i="1" s="1"/>
  <c r="P1982" i="1" a="1"/>
  <c r="P1982" i="1" s="1"/>
  <c r="P2188" i="1" a="1"/>
  <c r="P2188" i="1" s="1"/>
  <c r="S2188" i="1" s="1"/>
  <c r="U2813" i="1"/>
  <c r="U2677" i="1"/>
  <c r="T772" i="1" a="1"/>
  <c r="T772" i="1" s="1"/>
  <c r="AA772" i="1" s="1"/>
  <c r="U772" i="1"/>
  <c r="T966" i="1" a="1"/>
  <c r="T966" i="1" s="1"/>
  <c r="AA966" i="1" s="1"/>
  <c r="P966" i="1" a="1"/>
  <c r="P966" i="1" s="1"/>
  <c r="P1042" i="1" a="1"/>
  <c r="P1042" i="1" s="1"/>
  <c r="S1042" i="1" s="1"/>
  <c r="T2164" i="1" a="1"/>
  <c r="T2164" i="1" s="1"/>
  <c r="AA2164" i="1" s="1"/>
  <c r="P2164" i="1" a="1"/>
  <c r="P2164" i="1" s="1"/>
  <c r="S2164" i="1" s="1"/>
  <c r="P2029" i="1" a="1"/>
  <c r="P2029" i="1" s="1"/>
  <c r="S2029" i="1" s="1"/>
  <c r="T2069" i="1" a="1"/>
  <c r="T2069" i="1" s="1"/>
  <c r="AA2069" i="1" s="1"/>
  <c r="P2069" i="1" a="1"/>
  <c r="P2069" i="1" s="1"/>
  <c r="S2069" i="1" s="1"/>
  <c r="P44" i="1" a="1"/>
  <c r="P44" i="1" s="1"/>
  <c r="S44" i="1" s="1"/>
  <c r="P2173" i="1" a="1"/>
  <c r="P2173" i="1" s="1"/>
  <c r="S2173" i="1" s="1"/>
  <c r="T2349" i="1" a="1"/>
  <c r="T2349" i="1" s="1"/>
  <c r="AA2349" i="1" s="1"/>
  <c r="P2349" i="1" a="1"/>
  <c r="P2349" i="1" s="1"/>
  <c r="S2349" i="1" s="1"/>
  <c r="T508" i="1" a="1"/>
  <c r="T508" i="1" s="1"/>
  <c r="AA508" i="1" s="1"/>
  <c r="P508" i="1" a="1"/>
  <c r="P508" i="1" s="1"/>
  <c r="S508" i="1" s="1"/>
  <c r="U2164" i="1"/>
  <c r="U2173" i="1"/>
  <c r="U2188" i="1"/>
  <c r="U2349" i="1"/>
  <c r="P1484" i="1" a="1"/>
  <c r="P1484" i="1" s="1"/>
  <c r="S1484" i="1" s="1"/>
  <c r="U2516" i="1"/>
  <c r="P796" i="1" a="1"/>
  <c r="P796" i="1" s="1"/>
  <c r="S796" i="1" s="1"/>
  <c r="P1148" i="1" a="1"/>
  <c r="P1148" i="1" s="1"/>
  <c r="S1148" i="1" s="1"/>
  <c r="P930" i="1" a="1"/>
  <c r="P930" i="1" s="1"/>
  <c r="S930" i="1" s="1"/>
  <c r="P86" i="1" a="1"/>
  <c r="P86" i="1" s="1"/>
  <c r="P1958" i="1" a="1"/>
  <c r="P1958" i="1" s="1"/>
  <c r="P1162" i="1" a="1"/>
  <c r="P1162" i="1" s="1"/>
  <c r="S1162" i="1" s="1"/>
  <c r="P1909" i="1" a="1"/>
  <c r="P1909" i="1" s="1"/>
  <c r="S1909" i="1" s="1"/>
  <c r="U1484" i="1"/>
  <c r="P2804" i="1" a="1"/>
  <c r="P2804" i="1" s="1"/>
  <c r="S2804" i="1" s="1"/>
  <c r="U796" i="1"/>
  <c r="U1148" i="1"/>
  <c r="P548" i="1" a="1"/>
  <c r="P548" i="1" s="1"/>
  <c r="S548" i="1" s="1"/>
  <c r="P286" i="1" a="1"/>
  <c r="P286" i="1" s="1"/>
  <c r="P2390" i="1" a="1"/>
  <c r="P2390" i="1" s="1"/>
  <c r="P2734" i="1" a="1"/>
  <c r="P2734" i="1" s="1"/>
  <c r="P1842" i="1" a="1"/>
  <c r="P1842" i="1" s="1"/>
  <c r="S1842" i="1" s="1"/>
  <c r="U1909" i="1"/>
  <c r="U2804" i="1"/>
  <c r="U548" i="1"/>
  <c r="P2414" i="1" a="1"/>
  <c r="P2414" i="1" s="1"/>
  <c r="P1668" i="1" a="1"/>
  <c r="P1668" i="1" s="1"/>
  <c r="S1668" i="1" s="1"/>
  <c r="U1668" i="1"/>
  <c r="P2780" i="1" a="1"/>
  <c r="P2780" i="1" s="1"/>
  <c r="S2780" i="1" s="1"/>
  <c r="U1036" i="1"/>
  <c r="U2364" i="1"/>
  <c r="P724" i="1" a="1"/>
  <c r="P724" i="1" s="1"/>
  <c r="S724" i="1" s="1"/>
  <c r="P204" i="1" a="1"/>
  <c r="P204" i="1" s="1"/>
  <c r="S204" i="1" s="1"/>
  <c r="P2325" i="1" a="1"/>
  <c r="P2325" i="1" s="1"/>
  <c r="S2325" i="1" s="1"/>
  <c r="P2197" i="1" a="1"/>
  <c r="P2197" i="1" s="1"/>
  <c r="S2197" i="1" s="1"/>
  <c r="U508" i="1"/>
  <c r="P2" i="1" a="1"/>
  <c r="P2" i="1" s="1"/>
  <c r="T2" i="1" a="1"/>
  <c r="T2" i="1" s="1"/>
  <c r="AA2" i="1" s="1"/>
  <c r="U2492" i="1"/>
  <c r="T2492" i="1" a="1"/>
  <c r="T2492" i="1" s="1"/>
  <c r="AA2492" i="1" s="1"/>
  <c r="U2260" i="1"/>
  <c r="T2260" i="1" a="1"/>
  <c r="T2260" i="1" s="1"/>
  <c r="AA2260" i="1" s="1"/>
  <c r="U2236" i="1"/>
  <c r="T2236" i="1" a="1"/>
  <c r="T2236" i="1" s="1"/>
  <c r="AA2236" i="1" s="1"/>
  <c r="U2444" i="1"/>
  <c r="T2444" i="1" a="1"/>
  <c r="T2444" i="1" s="1"/>
  <c r="AA2444" i="1" s="1"/>
  <c r="U2212" i="1"/>
  <c r="T2212" i="1" a="1"/>
  <c r="T2212" i="1" s="1"/>
  <c r="AA2212" i="1" s="1"/>
  <c r="P2132" i="1" a="1"/>
  <c r="P2132" i="1" s="1"/>
  <c r="S2132" i="1" s="1"/>
  <c r="V2132" i="1" s="1"/>
  <c r="T2132" i="1" a="1"/>
  <c r="T2132" i="1" s="1"/>
  <c r="AA2132" i="1" s="1"/>
  <c r="P2084" i="1" a="1"/>
  <c r="P2084" i="1" s="1"/>
  <c r="S2084" i="1" s="1"/>
  <c r="T2084" i="1" a="1"/>
  <c r="T2084" i="1" s="1"/>
  <c r="AA2084" i="1" s="1"/>
  <c r="P2293" i="1" a="1"/>
  <c r="P2293" i="1" s="1"/>
  <c r="S2293" i="1" s="1"/>
  <c r="T2293" i="1" a="1"/>
  <c r="T2293" i="1" s="1"/>
  <c r="AA2293" i="1" s="1"/>
  <c r="U2845" i="1"/>
  <c r="T2845" i="1" a="1"/>
  <c r="T2845" i="1" s="1"/>
  <c r="AA2845" i="1" s="1"/>
  <c r="U1949" i="1"/>
  <c r="V1949" i="1" s="1"/>
  <c r="T1949" i="1" a="1"/>
  <c r="T1949" i="1" s="1"/>
  <c r="AA1949" i="1" s="1"/>
  <c r="U2245" i="1"/>
  <c r="T2245" i="1" a="1"/>
  <c r="T2245" i="1" s="1"/>
  <c r="AA2245" i="1" s="1"/>
  <c r="U2301" i="1"/>
  <c r="V2301" i="1" s="1"/>
  <c r="T2301" i="1" a="1"/>
  <c r="T2301" i="1" s="1"/>
  <c r="AA2301" i="1" s="1"/>
  <c r="P2877" i="1" a="1"/>
  <c r="P2877" i="1" s="1"/>
  <c r="S2877" i="1" s="1"/>
  <c r="V2877" i="1" s="1"/>
  <c r="T2877" i="1" a="1"/>
  <c r="T2877" i="1" s="1"/>
  <c r="AA2877" i="1" s="1"/>
  <c r="U1925" i="1"/>
  <c r="T1925" i="1" a="1"/>
  <c r="T1925" i="1" s="1"/>
  <c r="AA1925" i="1" s="1"/>
  <c r="P2221" i="1" a="1"/>
  <c r="P2221" i="1" s="1"/>
  <c r="S2221" i="1" s="1"/>
  <c r="T2221" i="1" a="1"/>
  <c r="T2221" i="1" s="1"/>
  <c r="AA2221" i="1" s="1"/>
  <c r="U2853" i="1"/>
  <c r="T2853" i="1" a="1"/>
  <c r="T2853" i="1" s="1"/>
  <c r="AA2853" i="1" s="1"/>
  <c r="U2381" i="1"/>
  <c r="T2381" i="1" a="1"/>
  <c r="T2381" i="1" s="1"/>
  <c r="AA2381" i="1" s="1"/>
  <c r="U92" i="1"/>
  <c r="T92" i="1" a="1"/>
  <c r="T92" i="1" s="1"/>
  <c r="AA92" i="1" s="1"/>
  <c r="U188" i="1"/>
  <c r="T188" i="1" a="1"/>
  <c r="T188" i="1" s="1"/>
  <c r="AA188" i="1" s="1"/>
  <c r="U316" i="1"/>
  <c r="T316" i="1" a="1"/>
  <c r="T316" i="1" s="1"/>
  <c r="AA316" i="1" s="1"/>
  <c r="U444" i="1"/>
  <c r="T444" i="1" a="1"/>
  <c r="T444" i="1" s="1"/>
  <c r="AA444" i="1" s="1"/>
  <c r="U1532" i="1"/>
  <c r="T1532" i="1" a="1"/>
  <c r="T1532" i="1" s="1"/>
  <c r="AA1532" i="1" s="1"/>
  <c r="U2789" i="1"/>
  <c r="T2789" i="1" a="1"/>
  <c r="T2789" i="1" s="1"/>
  <c r="AA2789" i="1" s="1"/>
  <c r="P2334" i="1" a="1"/>
  <c r="P2334" i="1" s="1"/>
  <c r="T2334" i="1" a="1"/>
  <c r="T2334" i="1" s="1"/>
  <c r="AA2334" i="1" s="1"/>
  <c r="U1820" i="1"/>
  <c r="T1820" i="1" a="1"/>
  <c r="T1820" i="1" s="1"/>
  <c r="AA1820" i="1" s="1"/>
  <c r="U324" i="1"/>
  <c r="V324" i="1" s="1"/>
  <c r="T324" i="1" a="1"/>
  <c r="T324" i="1" s="1"/>
  <c r="AA324" i="1" s="1"/>
  <c r="P484" i="1" a="1"/>
  <c r="P484" i="1" s="1"/>
  <c r="S484" i="1" s="1"/>
  <c r="T484" i="1" a="1"/>
  <c r="T484" i="1" s="1"/>
  <c r="AA484" i="1" s="1"/>
  <c r="U1188" i="1"/>
  <c r="V1188" i="1" s="1"/>
  <c r="T1188" i="1" a="1"/>
  <c r="T1188" i="1" s="1"/>
  <c r="AA1188" i="1" s="1"/>
  <c r="P1764" i="1" a="1"/>
  <c r="P1764" i="1" s="1"/>
  <c r="S1764" i="1" s="1"/>
  <c r="T1764" i="1" a="1"/>
  <c r="T1764" i="1" s="1"/>
  <c r="AA1764" i="1" s="1"/>
  <c r="U2710" i="1"/>
  <c r="V2710" i="1" s="1"/>
  <c r="T2710" i="1" a="1"/>
  <c r="T2710" i="1" s="1"/>
  <c r="AA2710" i="1" s="1"/>
  <c r="U236" i="1"/>
  <c r="T236" i="1" a="1"/>
  <c r="T236" i="1" s="1"/>
  <c r="AA236" i="1" s="1"/>
  <c r="U268" i="1"/>
  <c r="T268" i="1" a="1"/>
  <c r="T268" i="1" s="1"/>
  <c r="AA268" i="1" s="1"/>
  <c r="U620" i="1"/>
  <c r="V620" i="1" s="1"/>
  <c r="T620" i="1" a="1"/>
  <c r="T620" i="1" s="1"/>
  <c r="AA620" i="1" s="1"/>
  <c r="P1228" i="1" a="1"/>
  <c r="P1228" i="1" s="1"/>
  <c r="S1228" i="1" s="1"/>
  <c r="T1228" i="1" a="1"/>
  <c r="T1228" i="1" s="1"/>
  <c r="AA1228" i="1" s="1"/>
  <c r="P1868" i="1" a="1"/>
  <c r="P1868" i="1" s="1"/>
  <c r="S1868" i="1" s="1"/>
  <c r="V1868" i="1" s="1"/>
  <c r="T1868" i="1" a="1"/>
  <c r="T1868" i="1" s="1"/>
  <c r="AA1868" i="1" s="1"/>
  <c r="U2686" i="1"/>
  <c r="T2686" i="1" a="1"/>
  <c r="T2686" i="1" s="1"/>
  <c r="AA2686" i="1" s="1"/>
  <c r="U148" i="1"/>
  <c r="T148" i="1" a="1"/>
  <c r="T148" i="1" s="1"/>
  <c r="AA148" i="1" s="1"/>
  <c r="P692" i="1" a="1"/>
  <c r="P692" i="1" s="1"/>
  <c r="S692" i="1" s="1"/>
  <c r="V692" i="1" s="1"/>
  <c r="T692" i="1" a="1"/>
  <c r="T692" i="1" s="1"/>
  <c r="AA692" i="1" s="1"/>
  <c r="U1556" i="1"/>
  <c r="T1556" i="1" a="1"/>
  <c r="T1556" i="1" s="1"/>
  <c r="AA1556" i="1" s="1"/>
  <c r="P860" i="1" a="1"/>
  <c r="P860" i="1" s="1"/>
  <c r="S860" i="1" s="1"/>
  <c r="T860" i="1" a="1"/>
  <c r="T860" i="1" s="1"/>
  <c r="AA860" i="1" s="1"/>
  <c r="P1340" i="1" a="1"/>
  <c r="P1340" i="1" s="1"/>
  <c r="S1340" i="1" s="1"/>
  <c r="V1340" i="1" s="1"/>
  <c r="T1340" i="1" a="1"/>
  <c r="T1340" i="1" s="1"/>
  <c r="AA1340" i="1" s="1"/>
  <c r="U164" i="1"/>
  <c r="V164" i="1" s="1"/>
  <c r="T164" i="1" a="1"/>
  <c r="T164" i="1" s="1"/>
  <c r="AA164" i="1" s="1"/>
  <c r="U580" i="1"/>
  <c r="T580" i="1" a="1"/>
  <c r="T580" i="1" s="1"/>
  <c r="AA580" i="1" s="1"/>
  <c r="U932" i="1"/>
  <c r="T932" i="1" a="1"/>
  <c r="T932" i="1" s="1"/>
  <c r="AA932" i="1" s="1"/>
  <c r="P524" i="1" a="1"/>
  <c r="P524" i="1" s="1"/>
  <c r="S524" i="1" s="1"/>
  <c r="T524" i="1" a="1"/>
  <c r="T524" i="1" s="1"/>
  <c r="AA524" i="1" s="1"/>
  <c r="U1644" i="1"/>
  <c r="T1644" i="1" a="1"/>
  <c r="T1644" i="1" s="1"/>
  <c r="AA1644" i="1" s="1"/>
  <c r="P2278" i="1" a="1"/>
  <c r="P2278" i="1" s="1"/>
  <c r="T2278" i="1" a="1"/>
  <c r="T2278" i="1" s="1"/>
  <c r="AA2278" i="1" s="1"/>
  <c r="U116" i="1"/>
  <c r="T116" i="1" a="1"/>
  <c r="T116" i="1" s="1"/>
  <c r="AA116" i="1" s="1"/>
  <c r="U884" i="1"/>
  <c r="T884" i="1" a="1"/>
  <c r="T884" i="1" s="1"/>
  <c r="AA884" i="1" s="1"/>
  <c r="U1364" i="1"/>
  <c r="V1364" i="1" s="1"/>
  <c r="T1364" i="1" a="1"/>
  <c r="T1364" i="1" s="1"/>
  <c r="AA1364" i="1" s="1"/>
  <c r="P1716" i="1" a="1"/>
  <c r="P1716" i="1" s="1"/>
  <c r="S1716" i="1" s="1"/>
  <c r="T1716" i="1" a="1"/>
  <c r="T1716" i="1" s="1"/>
  <c r="AA1716" i="1" s="1"/>
  <c r="U2765" i="1"/>
  <c r="T2765" i="1" a="1"/>
  <c r="T2765" i="1" s="1"/>
  <c r="AA2765" i="1" s="1"/>
  <c r="P2749" i="1" a="1"/>
  <c r="P2749" i="1" s="1"/>
  <c r="S2749" i="1" s="1"/>
  <c r="T2749" i="1" a="1"/>
  <c r="T2749" i="1" s="1"/>
  <c r="AA2749" i="1" s="1"/>
  <c r="P2701" i="1" a="1"/>
  <c r="P2701" i="1" s="1"/>
  <c r="S2701" i="1" s="1"/>
  <c r="V2701" i="1" s="1"/>
  <c r="T2701" i="1" a="1"/>
  <c r="T2701" i="1" s="1"/>
  <c r="AA2701" i="1" s="1"/>
  <c r="U2501" i="1"/>
  <c r="V2501" i="1" s="1"/>
  <c r="T2501" i="1" a="1"/>
  <c r="T2501" i="1" s="1"/>
  <c r="AA2501" i="1" s="1"/>
  <c r="U2477" i="1"/>
  <c r="V2477" i="1" s="1"/>
  <c r="T2477" i="1" a="1"/>
  <c r="T2477" i="1" s="1"/>
  <c r="AA2477" i="1" s="1"/>
  <c r="P2453" i="1" a="1"/>
  <c r="P2453" i="1" s="1"/>
  <c r="S2453" i="1" s="1"/>
  <c r="T2453" i="1" a="1"/>
  <c r="T2453" i="1" s="1"/>
  <c r="AA2453" i="1" s="1"/>
  <c r="U2117" i="1"/>
  <c r="V2117" i="1" s="1"/>
  <c r="T2117" i="1" a="1"/>
  <c r="T2117" i="1" s="1"/>
  <c r="AA2117" i="1" s="1"/>
  <c r="U2093" i="1"/>
  <c r="V2093" i="1" s="1"/>
  <c r="T2093" i="1" a="1"/>
  <c r="T2093" i="1" s="1"/>
  <c r="AA2093" i="1" s="1"/>
  <c r="U2756" i="1"/>
  <c r="T2756" i="1" a="1"/>
  <c r="T2756" i="1" s="1"/>
  <c r="AA2756" i="1" s="1"/>
  <c r="U2340" i="1"/>
  <c r="T2340" i="1" a="1"/>
  <c r="T2340" i="1" s="1"/>
  <c r="AA2340" i="1" s="1"/>
  <c r="U2316" i="1"/>
  <c r="T2316" i="1" a="1"/>
  <c r="T2316" i="1" s="1"/>
  <c r="AA2316" i="1" s="1"/>
  <c r="P1964" i="1" a="1"/>
  <c r="P1964" i="1" s="1"/>
  <c r="S1964" i="1" s="1"/>
  <c r="V1964" i="1" s="1"/>
  <c r="T1964" i="1" a="1"/>
  <c r="T1964" i="1" s="1"/>
  <c r="AA1964" i="1" s="1"/>
  <c r="P723" i="1" a="1"/>
  <c r="P723" i="1" s="1"/>
  <c r="T723" i="1" a="1"/>
  <c r="T723" i="1" s="1"/>
  <c r="AA723" i="1" s="1"/>
  <c r="P1826" i="1" a="1"/>
  <c r="P1826" i="1" s="1"/>
  <c r="S1826" i="1" s="1"/>
  <c r="T1826" i="1" a="1"/>
  <c r="T1826" i="1" s="1"/>
  <c r="AA1826" i="1" s="1"/>
  <c r="P1690" i="1" a="1"/>
  <c r="P1690" i="1" s="1"/>
  <c r="S1690" i="1" s="1"/>
  <c r="T1690" i="1" a="1"/>
  <c r="T1690" i="1" s="1"/>
  <c r="AA1690" i="1" s="1"/>
  <c r="P1666" i="1" a="1"/>
  <c r="P1666" i="1" s="1"/>
  <c r="S1666" i="1" s="1"/>
  <c r="T1666" i="1" a="1"/>
  <c r="T1666" i="1" s="1"/>
  <c r="AA1666" i="1" s="1"/>
  <c r="P1082" i="1" a="1"/>
  <c r="P1082" i="1" s="1"/>
  <c r="S1082" i="1" s="1"/>
  <c r="T1082" i="1" a="1"/>
  <c r="T1082" i="1" s="1"/>
  <c r="AA1082" i="1" s="1"/>
  <c r="P1034" i="1" a="1"/>
  <c r="P1034" i="1" s="1"/>
  <c r="S1034" i="1" s="1"/>
  <c r="T1034" i="1" a="1"/>
  <c r="T1034" i="1" s="1"/>
  <c r="AA1034" i="1" s="1"/>
  <c r="P834" i="1" a="1"/>
  <c r="P834" i="1" s="1"/>
  <c r="S834" i="1" s="1"/>
  <c r="T834" i="1" a="1"/>
  <c r="T834" i="1" s="1"/>
  <c r="AA834" i="1" s="1"/>
  <c r="P546" i="1" a="1"/>
  <c r="P546" i="1" s="1"/>
  <c r="S546" i="1" s="1"/>
  <c r="T546" i="1" a="1"/>
  <c r="T546" i="1" s="1"/>
  <c r="AA546" i="1" s="1"/>
  <c r="P1310" i="1" a="1"/>
  <c r="P1310" i="1" s="1"/>
  <c r="T1310" i="1" a="1"/>
  <c r="T1310" i="1" s="1"/>
  <c r="AA1310" i="1" s="1"/>
  <c r="P2646" i="1" a="1"/>
  <c r="P2646" i="1" s="1"/>
  <c r="T2646" i="1" a="1"/>
  <c r="T2646" i="1" s="1"/>
  <c r="AA2646" i="1" s="1"/>
  <c r="P1446" i="1" a="1"/>
  <c r="P1446" i="1" s="1"/>
  <c r="T1446" i="1" a="1"/>
  <c r="T1446" i="1" s="1"/>
  <c r="AA1446" i="1" s="1"/>
  <c r="P982" i="1" a="1"/>
  <c r="P982" i="1" s="1"/>
  <c r="T982" i="1" a="1"/>
  <c r="T982" i="1" s="1"/>
  <c r="AA982" i="1" s="1"/>
  <c r="P214" i="1" a="1"/>
  <c r="P214" i="1" s="1"/>
  <c r="T214" i="1" a="1"/>
  <c r="T214" i="1" s="1"/>
  <c r="AA214" i="1" s="1"/>
  <c r="P1142" i="1" a="1"/>
  <c r="P1142" i="1" s="1"/>
  <c r="T1142" i="1" a="1"/>
  <c r="T1142" i="1" s="1"/>
  <c r="AA1142" i="1" s="1"/>
  <c r="P2270" i="1" a="1"/>
  <c r="P2270" i="1" s="1"/>
  <c r="T2270" i="1" a="1"/>
  <c r="T2270" i="1" s="1"/>
  <c r="AA2270" i="1" s="1"/>
  <c r="P1998" i="1" a="1"/>
  <c r="P1998" i="1" s="1"/>
  <c r="T1998" i="1" a="1"/>
  <c r="T1998" i="1" s="1"/>
  <c r="AA1998" i="1" s="1"/>
  <c r="P946" i="1" a="1"/>
  <c r="P946" i="1" s="1"/>
  <c r="S946" i="1" s="1"/>
  <c r="T946" i="1" a="1"/>
  <c r="T946" i="1" s="1"/>
  <c r="AA946" i="1" s="1"/>
  <c r="P730" i="1" a="1"/>
  <c r="P730" i="1" s="1"/>
  <c r="S730" i="1" s="1"/>
  <c r="T730" i="1" a="1"/>
  <c r="T730" i="1" s="1"/>
  <c r="AA730" i="1" s="1"/>
  <c r="P706" i="1" a="1"/>
  <c r="P706" i="1" s="1"/>
  <c r="S706" i="1" s="1"/>
  <c r="T706" i="1" a="1"/>
  <c r="T706" i="1" s="1"/>
  <c r="AA706" i="1" s="1"/>
  <c r="P618" i="1" a="1"/>
  <c r="P618" i="1" s="1"/>
  <c r="S618" i="1" s="1"/>
  <c r="T618" i="1" a="1"/>
  <c r="T618" i="1" s="1"/>
  <c r="AA618" i="1" s="1"/>
  <c r="P474" i="1" a="1"/>
  <c r="P474" i="1" s="1"/>
  <c r="S474" i="1" s="1"/>
  <c r="T474" i="1" a="1"/>
  <c r="T474" i="1" s="1"/>
  <c r="AA474" i="1" s="1"/>
  <c r="P450" i="1" a="1"/>
  <c r="P450" i="1" s="1"/>
  <c r="S450" i="1" s="1"/>
  <c r="T450" i="1" a="1"/>
  <c r="T450" i="1" s="1"/>
  <c r="AA450" i="1" s="1"/>
  <c r="P346" i="1" a="1"/>
  <c r="P346" i="1" s="1"/>
  <c r="S346" i="1" s="1"/>
  <c r="T346" i="1" a="1"/>
  <c r="T346" i="1" s="1"/>
  <c r="AA346" i="1" s="1"/>
  <c r="P210" i="1" a="1"/>
  <c r="P210" i="1" s="1"/>
  <c r="S210" i="1" s="1"/>
  <c r="T210" i="1" a="1"/>
  <c r="T210" i="1" s="1"/>
  <c r="AA210" i="1" s="1"/>
  <c r="P170" i="1" a="1"/>
  <c r="P170" i="1" s="1"/>
  <c r="S170" i="1" s="1"/>
  <c r="T170" i="1" a="1"/>
  <c r="T170" i="1" s="1"/>
  <c r="AA170" i="1" s="1"/>
  <c r="P1638" i="1" a="1"/>
  <c r="P1638" i="1" s="1"/>
  <c r="T1638" i="1" a="1"/>
  <c r="T1638" i="1" s="1"/>
  <c r="AA1638" i="1" s="1"/>
  <c r="P1134" i="1" a="1"/>
  <c r="P1134" i="1" s="1"/>
  <c r="T1134" i="1" a="1"/>
  <c r="T1134" i="1" s="1"/>
  <c r="AA1134" i="1" s="1"/>
  <c r="P6" i="1" a="1"/>
  <c r="P6" i="1" s="1"/>
  <c r="T6" i="1" a="1"/>
  <c r="T6" i="1" s="1"/>
  <c r="AA6" i="1" s="1"/>
  <c r="P1770" i="1" a="1"/>
  <c r="P1770" i="1" s="1"/>
  <c r="S1770" i="1" s="1"/>
  <c r="T1770" i="1" a="1"/>
  <c r="T1770" i="1" s="1"/>
  <c r="AA1770" i="1" s="1"/>
  <c r="P1602" i="1" a="1"/>
  <c r="P1602" i="1" s="1"/>
  <c r="S1602" i="1" s="1"/>
  <c r="T1602" i="1" a="1"/>
  <c r="T1602" i="1" s="1"/>
  <c r="AA1602" i="1" s="1"/>
  <c r="P1506" i="1" a="1"/>
  <c r="P1506" i="1" s="1"/>
  <c r="S1506" i="1" s="1"/>
  <c r="T1506" i="1" a="1"/>
  <c r="T1506" i="1" s="1"/>
  <c r="AA1506" i="1" s="1"/>
  <c r="P518" i="1" a="1"/>
  <c r="P518" i="1" s="1"/>
  <c r="T518" i="1" a="1"/>
  <c r="T518" i="1" s="1"/>
  <c r="AA518" i="1" s="1"/>
  <c r="P2814" i="1" a="1"/>
  <c r="P2814" i="1" s="1"/>
  <c r="T2814" i="1" a="1"/>
  <c r="T2814" i="1" s="1"/>
  <c r="AA2814" i="1" s="1"/>
  <c r="P1262" i="1" a="1"/>
  <c r="P1262" i="1" s="1"/>
  <c r="T1262" i="1" a="1"/>
  <c r="T1262" i="1" s="1"/>
  <c r="AA1262" i="1" s="1"/>
  <c r="P918" i="1" a="1"/>
  <c r="P918" i="1" s="1"/>
  <c r="T918" i="1" a="1"/>
  <c r="T918" i="1" s="1"/>
  <c r="AA918" i="1" s="1"/>
  <c r="P1078" i="1" a="1"/>
  <c r="P1078" i="1" s="1"/>
  <c r="T1078" i="1" a="1"/>
  <c r="T1078" i="1" s="1"/>
  <c r="AA1078" i="1" s="1"/>
  <c r="P806" i="1" a="1"/>
  <c r="P806" i="1" s="1"/>
  <c r="T806" i="1" a="1"/>
  <c r="T806" i="1" s="1"/>
  <c r="AA806" i="1" s="1"/>
  <c r="P2150" i="1" a="1"/>
  <c r="P2150" i="1" s="1"/>
  <c r="T2150" i="1" a="1"/>
  <c r="T2150" i="1" s="1"/>
  <c r="AA2150" i="1" s="1"/>
  <c r="P1910" i="1" a="1"/>
  <c r="P1910" i="1" s="1"/>
  <c r="T1910" i="1" a="1"/>
  <c r="T1910" i="1" s="1"/>
  <c r="AA1910" i="1" s="1"/>
  <c r="P914" i="1" a="1"/>
  <c r="P914" i="1" s="1"/>
  <c r="S914" i="1" s="1"/>
  <c r="T914" i="1" a="1"/>
  <c r="T914" i="1" s="1"/>
  <c r="AA914" i="1" s="1"/>
  <c r="P690" i="1" a="1"/>
  <c r="P690" i="1" s="1"/>
  <c r="S690" i="1" s="1"/>
  <c r="T690" i="1" a="1"/>
  <c r="T690" i="1" s="1"/>
  <c r="AA690" i="1" s="1"/>
  <c r="P578" i="1" a="1"/>
  <c r="P578" i="1" s="1"/>
  <c r="S578" i="1" s="1"/>
  <c r="T578" i="1" a="1"/>
  <c r="T578" i="1" s="1"/>
  <c r="AA578" i="1" s="1"/>
  <c r="P418" i="1" a="1"/>
  <c r="P418" i="1" s="1"/>
  <c r="S418" i="1" s="1"/>
  <c r="T418" i="1" a="1"/>
  <c r="T418" i="1" s="1"/>
  <c r="AA418" i="1" s="1"/>
  <c r="P926" i="1" a="1"/>
  <c r="P926" i="1" s="1"/>
  <c r="T926" i="1" a="1"/>
  <c r="T926" i="1" s="1"/>
  <c r="AA926" i="1" s="1"/>
  <c r="P670" i="1" a="1"/>
  <c r="P670" i="1" s="1"/>
  <c r="T670" i="1" a="1"/>
  <c r="T670" i="1" s="1"/>
  <c r="AA670" i="1" s="1"/>
  <c r="P2606" i="1" a="1"/>
  <c r="P2606" i="1" s="1"/>
  <c r="T2606" i="1" a="1"/>
  <c r="T2606" i="1" s="1"/>
  <c r="AA2606" i="1" s="1"/>
  <c r="P782" i="1" a="1"/>
  <c r="P782" i="1" s="1"/>
  <c r="T782" i="1" a="1"/>
  <c r="T782" i="1" s="1"/>
  <c r="AA782" i="1" s="1"/>
  <c r="P406" i="1" a="1"/>
  <c r="P406" i="1" s="1"/>
  <c r="T406" i="1" a="1"/>
  <c r="T406" i="1" s="1"/>
  <c r="AA406" i="1" s="1"/>
  <c r="P1734" i="1" a="1"/>
  <c r="P1734" i="1" s="1"/>
  <c r="T1734" i="1" a="1"/>
  <c r="T1734" i="1" s="1"/>
  <c r="AA1734" i="1" s="1"/>
  <c r="P902" i="1" a="1"/>
  <c r="P902" i="1" s="1"/>
  <c r="T902" i="1" a="1"/>
  <c r="T902" i="1" s="1"/>
  <c r="AA902" i="1" s="1"/>
  <c r="P646" i="1" a="1"/>
  <c r="P646" i="1" s="1"/>
  <c r="T646" i="1" a="1"/>
  <c r="T646" i="1" s="1"/>
  <c r="AA646" i="1" s="1"/>
  <c r="P198" i="1" a="1"/>
  <c r="P198" i="1" s="1"/>
  <c r="T198" i="1" a="1"/>
  <c r="T198" i="1" s="1"/>
  <c r="AA198" i="1" s="1"/>
  <c r="P2822" i="1" a="1"/>
  <c r="P2822" i="1" s="1"/>
  <c r="T2822" i="1" a="1"/>
  <c r="T2822" i="1" s="1"/>
  <c r="AA2822" i="1" s="1"/>
  <c r="P1574" i="1" a="1"/>
  <c r="P1574" i="1" s="1"/>
  <c r="T1574" i="1" a="1"/>
  <c r="T1574" i="1" s="1"/>
  <c r="AA1574" i="1" s="1"/>
  <c r="P310" i="1" a="1"/>
  <c r="P310" i="1" s="1"/>
  <c r="T310" i="1" a="1"/>
  <c r="T310" i="1" s="1"/>
  <c r="AA310" i="1" s="1"/>
  <c r="P230" i="1" a="1"/>
  <c r="P230" i="1" s="1"/>
  <c r="T230" i="1" a="1"/>
  <c r="T230" i="1" s="1"/>
  <c r="AA230" i="1" s="1"/>
  <c r="P2726" i="1" a="1"/>
  <c r="P2726" i="1" s="1"/>
  <c r="T2726" i="1" a="1"/>
  <c r="T2726" i="1" s="1"/>
  <c r="AA2726" i="1" s="1"/>
  <c r="P454" i="1" a="1"/>
  <c r="P454" i="1" s="1"/>
  <c r="T454" i="1" a="1"/>
  <c r="T454" i="1" s="1"/>
  <c r="AA454" i="1" s="1"/>
  <c r="P2818" i="1" a="1"/>
  <c r="P2818" i="1" s="1"/>
  <c r="S2818" i="1" s="1"/>
  <c r="T2818" i="1" a="1"/>
  <c r="T2818" i="1" s="1"/>
  <c r="AA2818" i="1" s="1"/>
  <c r="P2802" i="1" a="1"/>
  <c r="P2802" i="1" s="1"/>
  <c r="S2802" i="1" s="1"/>
  <c r="T2802" i="1" a="1"/>
  <c r="T2802" i="1" s="1"/>
  <c r="AA2802" i="1" s="1"/>
  <c r="P2418" i="1" a="1"/>
  <c r="P2418" i="1" s="1"/>
  <c r="S2418" i="1" s="1"/>
  <c r="T2418" i="1" a="1"/>
  <c r="T2418" i="1" s="1"/>
  <c r="AA2418" i="1" s="1"/>
  <c r="P2722" i="1" a="1"/>
  <c r="P2722" i="1" s="1"/>
  <c r="S2722" i="1" s="1"/>
  <c r="T2722" i="1" a="1"/>
  <c r="T2722" i="1" s="1"/>
  <c r="AA2722" i="1" s="1"/>
  <c r="P2618" i="1" a="1"/>
  <c r="P2618" i="1" s="1"/>
  <c r="S2618" i="1" s="1"/>
  <c r="T2618" i="1" a="1"/>
  <c r="T2618" i="1" s="1"/>
  <c r="AA2618" i="1" s="1"/>
  <c r="P1522" i="1" a="1"/>
  <c r="P1522" i="1" s="1"/>
  <c r="S1522" i="1" s="1"/>
  <c r="T1522" i="1" a="1"/>
  <c r="T1522" i="1" s="1"/>
  <c r="AA1522" i="1" s="1"/>
  <c r="P1258" i="1" a="1"/>
  <c r="P1258" i="1" s="1"/>
  <c r="S1258" i="1" s="1"/>
  <c r="T1258" i="1" a="1"/>
  <c r="T1258" i="1" s="1"/>
  <c r="AA1258" i="1" s="1"/>
  <c r="P362" i="1" a="1"/>
  <c r="P362" i="1" s="1"/>
  <c r="S362" i="1" s="1"/>
  <c r="T362" i="1" a="1"/>
  <c r="T362" i="1" s="1"/>
  <c r="AA362" i="1" s="1"/>
  <c r="U2780" i="1"/>
  <c r="P2282" i="1" a="1"/>
  <c r="P2282" i="1" s="1"/>
  <c r="S2282" i="1" s="1"/>
  <c r="U1716" i="1"/>
  <c r="P2078" i="1" a="1"/>
  <c r="P2078" i="1" s="1"/>
  <c r="P2686" i="1" a="1"/>
  <c r="P2686" i="1" s="1"/>
  <c r="S2686" i="1" s="1"/>
  <c r="V2686" i="1" s="1"/>
  <c r="U1228" i="1"/>
  <c r="U484" i="1"/>
  <c r="P1490" i="1" a="1"/>
  <c r="P1490" i="1" s="1"/>
  <c r="S1490" i="1" s="1"/>
  <c r="P236" i="1" a="1"/>
  <c r="P236" i="1" s="1"/>
  <c r="S236" i="1" s="1"/>
  <c r="P2533" i="1" a="1"/>
  <c r="P2533" i="1" s="1"/>
  <c r="S2533" i="1" s="1"/>
  <c r="U2221" i="1"/>
  <c r="U860" i="1"/>
  <c r="P2322" i="1" a="1"/>
  <c r="P2322" i="1" s="1"/>
  <c r="S2322" i="1" s="1"/>
  <c r="P2789" i="1" a="1"/>
  <c r="P2789" i="1" s="1"/>
  <c r="S2789" i="1" s="1"/>
  <c r="U524" i="1"/>
  <c r="U1764" i="1"/>
  <c r="U556" i="1"/>
  <c r="U2084" i="1"/>
  <c r="P1238" i="1" a="1"/>
  <c r="P1238" i="1" s="1"/>
  <c r="U1292" i="1"/>
  <c r="P188" i="1" a="1"/>
  <c r="P188" i="1" s="1"/>
  <c r="S188" i="1" s="1"/>
  <c r="U940" i="1"/>
  <c r="P2444" i="1" a="1"/>
  <c r="P2444" i="1" s="1"/>
  <c r="S2444" i="1" s="1"/>
  <c r="P772" i="1" a="1"/>
  <c r="P772" i="1" s="1"/>
  <c r="S772" i="1" s="1"/>
  <c r="U1212" i="1"/>
  <c r="U1580" i="1"/>
  <c r="P2340" i="1" a="1"/>
  <c r="P2340" i="1" s="1"/>
  <c r="S2340" i="1" s="1"/>
  <c r="U2692" i="1"/>
  <c r="U2453" i="1"/>
  <c r="P2230" i="1" a="1"/>
  <c r="P2230" i="1" s="1"/>
  <c r="U2293" i="1"/>
  <c r="U2284" i="1"/>
  <c r="P2765" i="1" a="1"/>
  <c r="P2765" i="1" s="1"/>
  <c r="S2765" i="1" s="1"/>
  <c r="P1802" i="1" a="1"/>
  <c r="P1802" i="1" s="1"/>
  <c r="S1802" i="1" s="1"/>
  <c r="P2756" i="1" a="1"/>
  <c r="P2756" i="1" s="1"/>
  <c r="S2756" i="1" s="1"/>
  <c r="P884" i="1" a="1"/>
  <c r="P884" i="1" s="1"/>
  <c r="S884" i="1" s="1"/>
  <c r="P2478" i="1" a="1"/>
  <c r="P2478" i="1" s="1"/>
  <c r="P444" i="1" a="1"/>
  <c r="P444" i="1" s="1"/>
  <c r="S444" i="1" s="1"/>
  <c r="P1556" i="1" a="1"/>
  <c r="P1556" i="1" s="1"/>
  <c r="S1556" i="1" s="1"/>
  <c r="P2542" i="1" a="1"/>
  <c r="P2542" i="1" s="1"/>
  <c r="P2362" i="1" a="1"/>
  <c r="P2362" i="1" s="1"/>
  <c r="S2362" i="1" s="1"/>
  <c r="P2786" i="1" a="1"/>
  <c r="P2786" i="1" s="1"/>
  <c r="S2786" i="1" s="1"/>
  <c r="P2260" i="1" a="1"/>
  <c r="P2260" i="1" s="1"/>
  <c r="S2260" i="1" s="1"/>
  <c r="U2533" i="1"/>
  <c r="P950" i="1" a="1"/>
  <c r="P950" i="1" s="1"/>
  <c r="P1686" i="1" a="1"/>
  <c r="P1686" i="1" s="1"/>
  <c r="P1146" i="1" a="1"/>
  <c r="P1146" i="1" s="1"/>
  <c r="S1146" i="1" s="1"/>
  <c r="P1562" i="1" a="1"/>
  <c r="P1562" i="1" s="1"/>
  <c r="S1562" i="1" s="1"/>
  <c r="P330" i="1" a="1"/>
  <c r="P330" i="1" s="1"/>
  <c r="S330" i="1" s="1"/>
  <c r="P1066" i="1" a="1"/>
  <c r="P1066" i="1" s="1"/>
  <c r="S1066" i="1" s="1"/>
  <c r="P638" i="1" a="1"/>
  <c r="P638" i="1" s="1"/>
  <c r="P1006" i="1" a="1"/>
  <c r="P1006" i="1" s="1"/>
  <c r="P1350" i="1" a="1"/>
  <c r="P1350" i="1" s="1"/>
  <c r="P2245" i="1" a="1"/>
  <c r="P2245" i="1" s="1"/>
  <c r="S2245" i="1" s="1"/>
  <c r="P1354" i="1" a="1"/>
  <c r="P1354" i="1" s="1"/>
  <c r="S1354" i="1" s="1"/>
  <c r="P374" i="1" a="1"/>
  <c r="P374" i="1" s="1"/>
  <c r="P90" i="1" a="1"/>
  <c r="P90" i="1" s="1"/>
  <c r="S90" i="1" s="1"/>
  <c r="P402" i="1" a="1"/>
  <c r="P402" i="1" s="1"/>
  <c r="S402" i="1" s="1"/>
  <c r="P2854" i="1" a="1"/>
  <c r="P2854" i="1" s="1"/>
  <c r="P580" i="1" a="1"/>
  <c r="P580" i="1" s="1"/>
  <c r="S580" i="1" s="1"/>
  <c r="P2486" i="1" a="1"/>
  <c r="P2486" i="1" s="1"/>
  <c r="P2381" i="1" a="1"/>
  <c r="P2381" i="1" s="1"/>
  <c r="S2381" i="1" s="1"/>
  <c r="P940" i="1" a="1"/>
  <c r="P940" i="1" s="1"/>
  <c r="S940" i="1" s="1"/>
  <c r="P2492" i="1" a="1"/>
  <c r="P2492" i="1" s="1"/>
  <c r="S2492" i="1" s="1"/>
  <c r="P1580" i="1" a="1"/>
  <c r="P1580" i="1" s="1"/>
  <c r="S1580" i="1" s="1"/>
  <c r="P2692" i="1" a="1"/>
  <c r="P2692" i="1" s="1"/>
  <c r="S2692" i="1" s="1"/>
  <c r="P1518" i="1" a="1"/>
  <c r="P1518" i="1" s="1"/>
  <c r="P1962" i="1" a="1"/>
  <c r="P1962" i="1" s="1"/>
  <c r="S1962" i="1" s="1"/>
  <c r="P182" i="1" a="1"/>
  <c r="P182" i="1" s="1"/>
  <c r="P354" i="1" a="1"/>
  <c r="P354" i="1" s="1"/>
  <c r="S354" i="1" s="1"/>
  <c r="P1274" i="1" a="1"/>
  <c r="P1274" i="1" s="1"/>
  <c r="S1274" i="1" s="1"/>
  <c r="P2284" i="1" a="1"/>
  <c r="P2284" i="1" s="1"/>
  <c r="S2284" i="1" s="1"/>
  <c r="V2284" i="1" s="1"/>
  <c r="P2162" i="1" a="1"/>
  <c r="P2162" i="1" s="1"/>
  <c r="S2162" i="1" s="1"/>
  <c r="P566" i="1" a="1"/>
  <c r="P566" i="1" s="1"/>
  <c r="P2490" i="1" a="1"/>
  <c r="P2490" i="1" s="1"/>
  <c r="S2490" i="1" s="1"/>
  <c r="P1386" i="1" a="1"/>
  <c r="P1386" i="1" s="1"/>
  <c r="S1386" i="1" s="1"/>
  <c r="P1292" i="1" a="1"/>
  <c r="P1292" i="1" s="1"/>
  <c r="S1292" i="1" s="1"/>
  <c r="P1212" i="1" a="1"/>
  <c r="P1212" i="1" s="1"/>
  <c r="S1212" i="1" s="1"/>
  <c r="P2316" i="1" a="1"/>
  <c r="P2316" i="1" s="1"/>
  <c r="S2316" i="1" s="1"/>
  <c r="P790" i="1" a="1"/>
  <c r="P790" i="1" s="1"/>
  <c r="U2140" i="1"/>
  <c r="U2429" i="1"/>
  <c r="P2845" i="1" a="1"/>
  <c r="P2845" i="1" s="1"/>
  <c r="S2845" i="1" s="1"/>
  <c r="P2140" i="1" a="1"/>
  <c r="P2140" i="1" s="1"/>
  <c r="S2140" i="1" s="1"/>
  <c r="P2429" i="1" a="1"/>
  <c r="P2429" i="1" s="1"/>
  <c r="S2429" i="1" s="1"/>
  <c r="P698" i="1" a="1"/>
  <c r="P698" i="1" s="1"/>
  <c r="S698" i="1" s="1"/>
  <c r="P316" i="1" a="1"/>
  <c r="P316" i="1" s="1"/>
  <c r="S316" i="1" s="1"/>
  <c r="P2212" i="1" a="1"/>
  <c r="P2212" i="1" s="1"/>
  <c r="S2212" i="1" s="1"/>
  <c r="P1644" i="1" a="1"/>
  <c r="P1644" i="1" s="1"/>
  <c r="S1644" i="1" s="1"/>
  <c r="V1644" i="1" s="1"/>
  <c r="P2138" i="1" a="1"/>
  <c r="P2138" i="1" s="1"/>
  <c r="S2138" i="1" s="1"/>
  <c r="P268" i="1" a="1"/>
  <c r="P268" i="1" s="1"/>
  <c r="S268" i="1" s="1"/>
  <c r="P882" i="1" a="1"/>
  <c r="P882" i="1" s="1"/>
  <c r="S882" i="1" s="1"/>
  <c r="P2853" i="1" a="1"/>
  <c r="P2853" i="1" s="1"/>
  <c r="S2853" i="1" s="1"/>
  <c r="V2853" i="1" s="1"/>
  <c r="P2554" i="1" a="1"/>
  <c r="P2554" i="1" s="1"/>
  <c r="S2554" i="1" s="1"/>
  <c r="P92" i="1" a="1"/>
  <c r="P92" i="1" s="1"/>
  <c r="S92" i="1" s="1"/>
  <c r="P1758" i="1" a="1"/>
  <c r="P1758" i="1" s="1"/>
  <c r="P1918" i="1" a="1"/>
  <c r="P1918" i="1" s="1"/>
  <c r="P2398" i="1" a="1"/>
  <c r="P2398" i="1" s="1"/>
  <c r="P2326" i="1" a="1"/>
  <c r="P2326" i="1" s="1"/>
  <c r="P2790" i="1" a="1"/>
  <c r="P2790" i="1" s="1"/>
  <c r="P102" i="1" a="1"/>
  <c r="P102" i="1" s="1"/>
  <c r="P894" i="1" a="1"/>
  <c r="P894" i="1" s="1"/>
  <c r="P1118" i="1" a="1"/>
  <c r="P1118" i="1" s="1"/>
  <c r="P1550" i="1" a="1"/>
  <c r="P1550" i="1" s="1"/>
  <c r="P2236" i="1" a="1"/>
  <c r="P2236" i="1" s="1"/>
  <c r="S2236" i="1" s="1"/>
  <c r="P1925" i="1" a="1"/>
  <c r="P1925" i="1" s="1"/>
  <c r="S1925" i="1" s="1"/>
  <c r="P1010" i="1" a="1"/>
  <c r="P1010" i="1" s="1"/>
  <c r="S1010" i="1" s="1"/>
  <c r="P1466" i="1" a="1"/>
  <c r="P1466" i="1" s="1"/>
  <c r="S1466" i="1" s="1"/>
  <c r="U2740" i="1"/>
  <c r="P1106" i="1" a="1"/>
  <c r="P1106" i="1" s="1"/>
  <c r="S1106" i="1" s="1"/>
  <c r="P1820" i="1" a="1"/>
  <c r="P1820" i="1" s="1"/>
  <c r="S1820" i="1" s="1"/>
  <c r="V1820" i="1" s="1"/>
  <c r="P1532" i="1" a="1"/>
  <c r="P1532" i="1" s="1"/>
  <c r="S1532" i="1" s="1"/>
  <c r="P932" i="1" a="1"/>
  <c r="P932" i="1" s="1"/>
  <c r="S932" i="1" s="1"/>
  <c r="P1126" i="1" a="1"/>
  <c r="P1126" i="1" s="1"/>
  <c r="P1934" i="1" a="1"/>
  <c r="P1934" i="1" s="1"/>
  <c r="P110" i="1" a="1"/>
  <c r="P110" i="1" s="1"/>
  <c r="P556" i="1" a="1"/>
  <c r="P556" i="1" s="1"/>
  <c r="S556" i="1" s="1"/>
  <c r="P1398" i="1" a="1"/>
  <c r="P1398" i="1" s="1"/>
  <c r="P390" i="1" a="1"/>
  <c r="P390" i="1" s="1"/>
  <c r="P658" i="1" a="1"/>
  <c r="P658" i="1" s="1"/>
  <c r="S658" i="1" s="1"/>
  <c r="P394" i="1" a="1"/>
  <c r="P394" i="1" s="1"/>
  <c r="S394" i="1" s="1"/>
  <c r="P126" i="1" a="1"/>
  <c r="P126" i="1" s="1"/>
  <c r="P1046" i="1" a="1"/>
  <c r="P1046" i="1" s="1"/>
  <c r="P1854" i="1" a="1"/>
  <c r="P1854" i="1" s="1"/>
  <c r="P18" i="1" a="1"/>
  <c r="P18" i="1" s="1"/>
  <c r="S18" i="1" s="1"/>
  <c r="P2534" i="1" a="1"/>
  <c r="P2534" i="1" s="1"/>
  <c r="P1170" i="1" a="1"/>
  <c r="P1170" i="1" s="1"/>
  <c r="P2798" i="1" a="1"/>
  <c r="P2798" i="1" s="1"/>
  <c r="P2740" i="1" a="1"/>
  <c r="P2740" i="1" s="1"/>
  <c r="S2740" i="1" s="1"/>
  <c r="U2749" i="1"/>
  <c r="P522" i="1" a="1"/>
  <c r="P522" i="1" s="1"/>
  <c r="P906" i="1" a="1"/>
  <c r="P906" i="1" s="1"/>
  <c r="P1586" i="1" a="1"/>
  <c r="P1586" i="1" s="1"/>
  <c r="P148" i="1" a="1"/>
  <c r="P148" i="1" s="1"/>
  <c r="S148" i="1" s="1"/>
  <c r="P1738" i="1" a="1"/>
  <c r="P1738" i="1" s="1"/>
  <c r="P1538" i="1" a="1"/>
  <c r="P1538" i="1" s="1"/>
  <c r="P2598" i="1" a="1"/>
  <c r="P2598" i="1" s="1"/>
  <c r="P2830" i="1" a="1"/>
  <c r="P2830" i="1" s="1"/>
  <c r="P994" i="1" a="1"/>
  <c r="P994" i="1" s="1"/>
  <c r="P1610" i="1" a="1"/>
  <c r="P1610" i="1" s="1"/>
  <c r="P116" i="1" a="1"/>
  <c r="P116" i="1" s="1"/>
  <c r="S116" i="1" s="1"/>
  <c r="V116" i="1" s="1"/>
  <c r="P2558" i="1" a="1"/>
  <c r="P2558" i="1" s="1"/>
  <c r="Q738" i="1" a="1"/>
  <c r="Q738" i="1" s="1"/>
  <c r="R738" i="1" s="1" a="1"/>
  <c r="R738" i="1" s="1"/>
  <c r="Q2259" i="1" a="1"/>
  <c r="Q2259" i="1" s="1"/>
  <c r="R2259" i="1" a="1"/>
  <c r="R2259" i="1" s="1"/>
  <c r="Q2563" i="1" a="1"/>
  <c r="Q2563" i="1" s="1"/>
  <c r="R2563" i="1" a="1"/>
  <c r="R2563" i="1" s="1"/>
  <c r="Q2556" i="1" a="1"/>
  <c r="Q2556" i="1" s="1"/>
  <c r="R2556" i="1" a="1"/>
  <c r="R2556" i="1" s="1"/>
  <c r="Q2157" i="1" a="1"/>
  <c r="Q2157" i="1" s="1"/>
  <c r="R2157" i="1" a="1"/>
  <c r="R2157" i="1" s="1"/>
  <c r="Q1924" i="1" a="1"/>
  <c r="Q1924" i="1" s="1"/>
  <c r="R1924" i="1" a="1"/>
  <c r="R1924" i="1" s="1"/>
  <c r="Q526" i="1" a="1"/>
  <c r="Q526" i="1" s="1"/>
  <c r="R526" i="1" s="1" a="1"/>
  <c r="R526" i="1" s="1"/>
  <c r="Q2638" i="1" a="1"/>
  <c r="Q2638" i="1" s="1"/>
  <c r="R2638" i="1" s="1" a="1"/>
  <c r="R2638" i="1" s="1"/>
  <c r="Q868" i="1" a="1"/>
  <c r="Q868" i="1" s="1"/>
  <c r="R868" i="1" a="1"/>
  <c r="R868" i="1" s="1"/>
  <c r="Q1135" i="1" a="1"/>
  <c r="Q1135" i="1" s="1"/>
  <c r="R1135" i="1" a="1"/>
  <c r="R1135" i="1" s="1"/>
  <c r="Q2196" i="1" a="1"/>
  <c r="Q2196" i="1" s="1"/>
  <c r="R2196" i="1" a="1"/>
  <c r="R2196" i="1" s="1"/>
  <c r="Q1205" i="1" a="1"/>
  <c r="Q1205" i="1" s="1"/>
  <c r="R1205" i="1" a="1"/>
  <c r="R1205" i="1" s="1"/>
  <c r="Q61" i="1" a="1"/>
  <c r="Q61" i="1" s="1"/>
  <c r="R61" i="1" a="1"/>
  <c r="R61" i="1" s="1"/>
  <c r="Q989" i="1" a="1"/>
  <c r="Q989" i="1" s="1"/>
  <c r="R989" i="1" a="1"/>
  <c r="R989" i="1" s="1"/>
  <c r="Q835" i="1" a="1"/>
  <c r="Q835" i="1" s="1"/>
  <c r="R835" i="1" a="1"/>
  <c r="R835" i="1" s="1"/>
  <c r="Q1948" i="1" a="1"/>
  <c r="Q1948" i="1" s="1"/>
  <c r="R1948" i="1" a="1"/>
  <c r="R1948" i="1" s="1"/>
  <c r="Q2629" i="1" a="1"/>
  <c r="Q2629" i="1" s="1"/>
  <c r="R2629" i="1" a="1"/>
  <c r="R2629" i="1" s="1"/>
  <c r="Q1166" i="1" a="1"/>
  <c r="Q1166" i="1" s="1"/>
  <c r="R1166" i="1" s="1" a="1"/>
  <c r="R1166" i="1" s="1"/>
  <c r="Q34" i="1" a="1"/>
  <c r="Q34" i="1" s="1"/>
  <c r="R34" i="1" s="1" a="1"/>
  <c r="R34" i="1" s="1"/>
  <c r="Q962" i="1" a="1"/>
  <c r="Q962" i="1" s="1"/>
  <c r="R962" i="1" s="1" a="1"/>
  <c r="R962" i="1" s="1"/>
  <c r="Q1730" i="1" a="1"/>
  <c r="Q1730" i="1" s="1"/>
  <c r="R1730" i="1" s="1" a="1"/>
  <c r="R1730" i="1" s="1"/>
  <c r="Q1517" i="1" a="1"/>
  <c r="Q1517" i="1" s="1"/>
  <c r="R1517" i="1" a="1"/>
  <c r="R1517" i="1" s="1"/>
  <c r="Q495" i="1" a="1"/>
  <c r="Q495" i="1" s="1"/>
  <c r="R495" i="1" a="1"/>
  <c r="R495" i="1" s="1"/>
  <c r="Q1679" i="1" a="1"/>
  <c r="Q1679" i="1" s="1"/>
  <c r="R1679" i="1" a="1"/>
  <c r="R1679" i="1" s="1"/>
  <c r="Q922" i="1" a="1"/>
  <c r="Q922" i="1" s="1"/>
  <c r="R922" i="1" s="1" a="1"/>
  <c r="R922" i="1" s="1"/>
  <c r="Q2806" i="1" a="1"/>
  <c r="Q2806" i="1" s="1"/>
  <c r="R2806" i="1" s="1" a="1"/>
  <c r="R2806" i="1" s="1"/>
  <c r="Q1196" i="1" a="1"/>
  <c r="Q1196" i="1" s="1"/>
  <c r="R1196" i="1" a="1"/>
  <c r="R1196" i="1" s="1"/>
  <c r="Q2119" i="1" a="1"/>
  <c r="Q2119" i="1" s="1"/>
  <c r="R2119" i="1" a="1"/>
  <c r="R2119" i="1" s="1"/>
  <c r="Q181" i="1" a="1"/>
  <c r="Q181" i="1" s="1"/>
  <c r="R181" i="1" a="1"/>
  <c r="R181" i="1" s="1"/>
  <c r="Q1141" i="1" a="1"/>
  <c r="Q1141" i="1" s="1"/>
  <c r="R1141" i="1" a="1"/>
  <c r="R1141" i="1" s="1"/>
  <c r="Q318" i="1" a="1"/>
  <c r="Q318" i="1" s="1"/>
  <c r="R318" i="1" s="1" a="1"/>
  <c r="R318" i="1" s="1"/>
  <c r="Q2452" i="1" a="1"/>
  <c r="Q2452" i="1" s="1"/>
  <c r="R2452" i="1" a="1"/>
  <c r="R2452" i="1" s="1"/>
  <c r="Q2022" i="1" a="1"/>
  <c r="Q2022" i="1" s="1"/>
  <c r="R2022" i="1" s="1" a="1"/>
  <c r="R2022" i="1" s="1"/>
  <c r="Q1501" i="1" a="1"/>
  <c r="Q1501" i="1" s="1"/>
  <c r="R1501" i="1" a="1"/>
  <c r="R1501" i="1" s="1"/>
  <c r="Q67" i="1" a="1"/>
  <c r="Q67" i="1" s="1"/>
  <c r="R67" i="1" a="1"/>
  <c r="R67" i="1" s="1"/>
  <c r="Q1086" i="1" a="1"/>
  <c r="Q1086" i="1" s="1"/>
  <c r="R1086" i="1" s="1" a="1"/>
  <c r="R1086" i="1" s="1"/>
  <c r="Q1822" i="1" a="1"/>
  <c r="Q1822" i="1" s="1"/>
  <c r="R1822" i="1" s="1" a="1"/>
  <c r="R1822" i="1" s="1"/>
  <c r="Q1495" i="1" a="1"/>
  <c r="Q1495" i="1" s="1"/>
  <c r="R1495" i="1" a="1"/>
  <c r="R1495" i="1" s="1"/>
  <c r="Q2274" i="1" a="1"/>
  <c r="Q2274" i="1" s="1"/>
  <c r="R2274" i="1" s="1" a="1"/>
  <c r="R2274" i="1" s="1"/>
  <c r="Q640" i="1" a="1"/>
  <c r="Q640" i="1" s="1"/>
  <c r="R640" i="1" a="1"/>
  <c r="R640" i="1" s="1"/>
  <c r="Q1248" i="1" a="1"/>
  <c r="Q1248" i="1" s="1"/>
  <c r="R1248" i="1" a="1"/>
  <c r="R1248" i="1" s="1"/>
  <c r="Q235" i="1" a="1"/>
  <c r="Q235" i="1" s="1"/>
  <c r="R235" i="1" a="1"/>
  <c r="R235" i="1" s="1"/>
  <c r="Q907" i="1" a="1"/>
  <c r="Q907" i="1" s="1"/>
  <c r="R907" i="1" a="1"/>
  <c r="R907" i="1" s="1"/>
  <c r="Q1999" i="1" a="1"/>
  <c r="Q1999" i="1" s="1"/>
  <c r="R1999" i="1" a="1"/>
  <c r="R1999" i="1" s="1"/>
  <c r="Q2800" i="1" a="1"/>
  <c r="Q2800" i="1" s="1"/>
  <c r="R2800" i="1" a="1"/>
  <c r="R2800" i="1" s="1"/>
  <c r="Q2321" i="1" a="1"/>
  <c r="Q2321" i="1" s="1"/>
  <c r="R2321" i="1" a="1"/>
  <c r="R2321" i="1" s="1"/>
  <c r="Q1074" i="1" a="1"/>
  <c r="Q1074" i="1" s="1"/>
  <c r="R1074" i="1" s="1" a="1"/>
  <c r="R1074" i="1" s="1"/>
  <c r="Q1890" i="1" a="1"/>
  <c r="Q1890" i="1" s="1"/>
  <c r="R1890" i="1" s="1" a="1"/>
  <c r="R1890" i="1" s="1"/>
  <c r="Q2395" i="1" a="1"/>
  <c r="Q2395" i="1" s="1"/>
  <c r="R2395" i="1" a="1"/>
  <c r="R2395" i="1" s="1"/>
  <c r="Q49" i="1" a="1"/>
  <c r="Q49" i="1" s="1"/>
  <c r="R49" i="1" a="1"/>
  <c r="R49" i="1" s="1"/>
  <c r="Q1041" i="1" a="1"/>
  <c r="Q1041" i="1" s="1"/>
  <c r="R1041" i="1" a="1"/>
  <c r="R1041" i="1" s="1"/>
  <c r="Q1447" i="1" a="1"/>
  <c r="Q1447" i="1" s="1"/>
  <c r="R1447" i="1" a="1"/>
  <c r="R1447" i="1" s="1"/>
  <c r="Q370" i="1" a="1"/>
  <c r="Q370" i="1" s="1"/>
  <c r="R370" i="1" s="1" a="1"/>
  <c r="R370" i="1" s="1"/>
  <c r="Q1459" i="1" a="1"/>
  <c r="Q1459" i="1" s="1"/>
  <c r="R1459" i="1" a="1"/>
  <c r="R1459" i="1" s="1"/>
  <c r="Q153" i="1" a="1"/>
  <c r="Q153" i="1" s="1"/>
  <c r="R153" i="1" a="1"/>
  <c r="R153" i="1" s="1"/>
  <c r="Q1450" i="1" a="1"/>
  <c r="Q1450" i="1" s="1"/>
  <c r="R1450" i="1" s="1" a="1"/>
  <c r="R1450" i="1" s="1"/>
  <c r="Q184" i="1" a="1"/>
  <c r="Q184" i="1" s="1"/>
  <c r="R184" i="1" a="1"/>
  <c r="R184" i="1" s="1"/>
  <c r="Q1144" i="1" a="1"/>
  <c r="Q1144" i="1" s="1"/>
  <c r="R1144" i="1" a="1"/>
  <c r="R1144" i="1" s="1"/>
  <c r="Q267" i="1" a="1"/>
  <c r="Q267" i="1" s="1"/>
  <c r="R267" i="1" a="1"/>
  <c r="R267" i="1" s="1"/>
  <c r="Q1793" i="1" a="1"/>
  <c r="Q1793" i="1" s="1"/>
  <c r="R1793" i="1" a="1"/>
  <c r="R1793" i="1" s="1"/>
  <c r="Q2791" i="1" a="1"/>
  <c r="Q2791" i="1" s="1"/>
  <c r="R2791" i="1" a="1"/>
  <c r="R2791" i="1" s="1"/>
  <c r="Q1905" i="1" a="1"/>
  <c r="Q1905" i="1" s="1"/>
  <c r="R1905" i="1" a="1"/>
  <c r="R1905" i="1" s="1"/>
  <c r="Q1879" i="1" a="1"/>
  <c r="Q1879" i="1" s="1"/>
  <c r="R1879" i="1" a="1"/>
  <c r="R1879" i="1" s="1"/>
  <c r="Q2034" i="1" a="1"/>
  <c r="Q2034" i="1" s="1"/>
  <c r="R2034" i="1" s="1" a="1"/>
  <c r="R2034" i="1" s="1"/>
  <c r="Q224" i="1" a="1"/>
  <c r="Q224" i="1" s="1"/>
  <c r="R224" i="1" a="1"/>
  <c r="R224" i="1" s="1"/>
  <c r="Q544" i="1" a="1"/>
  <c r="Q544" i="1" s="1"/>
  <c r="R544" i="1" a="1"/>
  <c r="R544" i="1" s="1"/>
  <c r="Q1963" i="1" a="1"/>
  <c r="Q1963" i="1" s="1"/>
  <c r="R1963" i="1" a="1"/>
  <c r="R1963" i="1" s="1"/>
  <c r="Q73" i="1" a="1"/>
  <c r="Q73" i="1" s="1"/>
  <c r="R73" i="1" a="1"/>
  <c r="R73" i="1" s="1"/>
  <c r="Q2265" i="1" a="1"/>
  <c r="Q2265" i="1" s="1"/>
  <c r="R2265" i="1" a="1"/>
  <c r="R2265" i="1" s="1"/>
  <c r="Q1911" i="1" a="1"/>
  <c r="Q1911" i="1" s="1"/>
  <c r="R1911" i="1" a="1"/>
  <c r="R1911" i="1" s="1"/>
  <c r="Q808" i="1" a="1"/>
  <c r="Q808" i="1" s="1"/>
  <c r="R808" i="1" a="1"/>
  <c r="R808" i="1" s="1"/>
  <c r="Q619" i="1" a="1"/>
  <c r="Q619" i="1" s="1"/>
  <c r="R619" i="1" a="1"/>
  <c r="R619" i="1" s="1"/>
  <c r="Q1355" i="1" a="1"/>
  <c r="Q1355" i="1" s="1"/>
  <c r="R1355" i="1" a="1"/>
  <c r="R1355" i="1" s="1"/>
  <c r="Q209" i="1" a="1"/>
  <c r="Q209" i="1" s="1"/>
  <c r="R209" i="1" a="1"/>
  <c r="R209" i="1" s="1"/>
  <c r="Q561" i="1" a="1"/>
  <c r="Q561" i="1" s="1"/>
  <c r="R561" i="1" a="1"/>
  <c r="R561" i="1" s="1"/>
  <c r="Q1169" i="1" a="1"/>
  <c r="Q1169" i="1" s="1"/>
  <c r="R1169" i="1" a="1"/>
  <c r="R1169" i="1" s="1"/>
  <c r="Q2128" i="1" a="1"/>
  <c r="Q2128" i="1" s="1"/>
  <c r="R2128" i="1" a="1"/>
  <c r="R2128" i="1" s="1"/>
  <c r="Q2065" i="1" a="1"/>
  <c r="Q2065" i="1" s="1"/>
  <c r="R2065" i="1" a="1"/>
  <c r="R2065" i="1" s="1"/>
  <c r="Q1899" i="1" a="1"/>
  <c r="Q1899" i="1" s="1"/>
  <c r="R1899" i="1" a="1"/>
  <c r="R1899" i="1" s="1"/>
  <c r="Q1721" i="1" a="1"/>
  <c r="Q1721" i="1" s="1"/>
  <c r="R1721" i="1" a="1"/>
  <c r="R1721" i="1" s="1"/>
  <c r="Q2559" i="1" a="1"/>
  <c r="Q2559" i="1" s="1"/>
  <c r="R2559" i="1" a="1"/>
  <c r="R2559" i="1" s="1"/>
  <c r="Q2089" i="1" a="1"/>
  <c r="Q2089" i="1" s="1"/>
  <c r="R2089" i="1" a="1"/>
  <c r="R2089" i="1" s="1"/>
  <c r="Q722" i="1" a="1"/>
  <c r="Q722" i="1" s="1"/>
  <c r="R722" i="1" s="1" a="1"/>
  <c r="R722" i="1" s="1"/>
  <c r="Q1363" i="1" a="1"/>
  <c r="Q1363" i="1" s="1"/>
  <c r="R1363" i="1" a="1"/>
  <c r="R1363" i="1" s="1"/>
  <c r="Q2315" i="1" a="1"/>
  <c r="Q2315" i="1" s="1"/>
  <c r="R2315" i="1" a="1"/>
  <c r="R2315" i="1" s="1"/>
  <c r="Q1065" i="1" a="1"/>
  <c r="Q1065" i="1" s="1"/>
  <c r="R1065" i="1" a="1"/>
  <c r="R1065" i="1" s="1"/>
  <c r="Q2284" i="1" a="1"/>
  <c r="Q2284" i="1" s="1"/>
  <c r="R2284" i="1" a="1"/>
  <c r="R2284" i="1" s="1"/>
  <c r="Q2020" i="1" a="1"/>
  <c r="Q2020" i="1" s="1"/>
  <c r="R2020" i="1" a="1"/>
  <c r="R2020" i="1" s="1"/>
  <c r="Q2164" i="1" a="1"/>
  <c r="Q2164" i="1" s="1"/>
  <c r="R2164" i="1" a="1"/>
  <c r="R2164" i="1" s="1"/>
  <c r="Q1997" i="1" a="1"/>
  <c r="Q1997" i="1" s="1"/>
  <c r="R1997" i="1" a="1"/>
  <c r="R1997" i="1" s="1"/>
  <c r="Q2853" i="1" a="1"/>
  <c r="Q2853" i="1" s="1"/>
  <c r="R2853" i="1" a="1"/>
  <c r="R2853" i="1" s="1"/>
  <c r="Q444" i="1" a="1"/>
  <c r="Q444" i="1" s="1"/>
  <c r="R444" i="1" a="1"/>
  <c r="R444" i="1" s="1"/>
  <c r="Q1532" i="1" a="1"/>
  <c r="Q1532" i="1" s="1"/>
  <c r="R1532" i="1" a="1"/>
  <c r="R1532" i="1" s="1"/>
  <c r="Q2254" i="1" a="1"/>
  <c r="Q2254" i="1" s="1"/>
  <c r="R2254" i="1" s="1" a="1"/>
  <c r="R2254" i="1" s="1"/>
  <c r="Q1958" i="1" a="1"/>
  <c r="Q1958" i="1" s="1"/>
  <c r="R1958" i="1" s="1" a="1"/>
  <c r="R1958" i="1" s="1"/>
  <c r="Q1764" i="1" a="1"/>
  <c r="Q1764" i="1" s="1"/>
  <c r="R1764" i="1" a="1"/>
  <c r="R1764" i="1" s="1"/>
  <c r="Q12" i="1" a="1"/>
  <c r="Q12" i="1" s="1"/>
  <c r="R12" i="1" a="1"/>
  <c r="R12" i="1" s="1"/>
  <c r="Q396" i="1" a="1"/>
  <c r="Q396" i="1" s="1"/>
  <c r="R396" i="1" a="1"/>
  <c r="R396" i="1" s="1"/>
  <c r="Q972" i="1" a="1"/>
  <c r="Q972" i="1" s="1"/>
  <c r="R972" i="1" a="1"/>
  <c r="R972" i="1" s="1"/>
  <c r="Q1740" i="1" a="1"/>
  <c r="Q1740" i="1" s="1"/>
  <c r="R1740" i="1" a="1"/>
  <c r="R1740" i="1" s="1"/>
  <c r="Q2414" i="1" a="1"/>
  <c r="Q2414" i="1" s="1"/>
  <c r="R2414" i="1" s="1" a="1"/>
  <c r="R2414" i="1" s="1"/>
  <c r="Q2102" i="1" a="1"/>
  <c r="Q2102" i="1" s="1"/>
  <c r="R2102" i="1" s="1" a="1"/>
  <c r="R2102" i="1" s="1"/>
  <c r="Q1788" i="1" a="1"/>
  <c r="Q1788" i="1" s="1"/>
  <c r="R1788" i="1" a="1"/>
  <c r="R1788" i="1" s="1"/>
  <c r="Q420" i="1" a="1"/>
  <c r="Q420" i="1" s="1"/>
  <c r="R420" i="1" a="1"/>
  <c r="R420" i="1" s="1"/>
  <c r="Q940" i="1" a="1"/>
  <c r="Q940" i="1" s="1"/>
  <c r="R940" i="1" a="1"/>
  <c r="R940" i="1" s="1"/>
  <c r="Q1484" i="1" a="1"/>
  <c r="Q1484" i="1" s="1"/>
  <c r="R1484" i="1" a="1"/>
  <c r="R1484" i="1" s="1"/>
  <c r="Q724" i="1" a="1"/>
  <c r="Q724" i="1" s="1"/>
  <c r="R724" i="1" a="1"/>
  <c r="R724" i="1" s="1"/>
  <c r="Q2798" i="1" a="1"/>
  <c r="Q2798" i="1" s="1"/>
  <c r="R2798" i="1" s="1" a="1"/>
  <c r="R2798" i="1" s="1"/>
  <c r="Q2429" i="1" a="1"/>
  <c r="Q2429" i="1" s="1"/>
  <c r="R2429" i="1" a="1"/>
  <c r="R2429" i="1" s="1"/>
  <c r="Q2029" i="1" a="1"/>
  <c r="Q2029" i="1" s="1"/>
  <c r="R2029" i="1" a="1"/>
  <c r="R2029" i="1" s="1"/>
  <c r="Q2740" i="1" a="1"/>
  <c r="Q2740" i="1" s="1"/>
  <c r="R2740" i="1" a="1"/>
  <c r="R2740" i="1" s="1"/>
  <c r="Q2364" i="1" a="1"/>
  <c r="Q2364" i="1" s="1"/>
  <c r="R2364" i="1" a="1"/>
  <c r="R2364" i="1" s="1"/>
  <c r="Q1900" i="1" a="1"/>
  <c r="Q1900" i="1" s="1"/>
  <c r="R1900" i="1" a="1"/>
  <c r="R1900" i="1" s="1"/>
  <c r="Q1714" i="1" a="1"/>
  <c r="Q1714" i="1" s="1"/>
  <c r="R1714" i="1" s="1" a="1"/>
  <c r="R1714" i="1" s="1"/>
  <c r="Q1410" i="1" a="1"/>
  <c r="Q1410" i="1" s="1"/>
  <c r="R1410" i="1" s="1" a="1"/>
  <c r="R1410" i="1" s="1"/>
  <c r="Q1058" i="1" a="1"/>
  <c r="Q1058" i="1" s="1"/>
  <c r="R1058" i="1" s="1" a="1"/>
  <c r="R1058" i="1" s="1"/>
  <c r="Q858" i="1" a="1"/>
  <c r="Q858" i="1" s="1"/>
  <c r="R858" i="1" s="1" a="1"/>
  <c r="R858" i="1" s="1"/>
  <c r="Q1438" i="1" a="1"/>
  <c r="Q1438" i="1" s="1"/>
  <c r="R1438" i="1" s="1" a="1"/>
  <c r="R1438" i="1" s="1"/>
  <c r="Q2750" i="1" a="1"/>
  <c r="Q2750" i="1" s="1"/>
  <c r="R2750" i="1" s="1" a="1"/>
  <c r="R2750" i="1" s="1"/>
  <c r="Q2246" i="1" a="1"/>
  <c r="Q2246" i="1" s="1"/>
  <c r="R2246" i="1" s="1" a="1"/>
  <c r="R2246" i="1" s="1"/>
  <c r="Q1318" i="1" a="1"/>
  <c r="Q1318" i="1" s="1"/>
  <c r="R1318" i="1" s="1" a="1"/>
  <c r="R1318" i="1" s="1"/>
  <c r="Q78" i="1" a="1"/>
  <c r="Q78" i="1" s="1"/>
  <c r="R78" i="1" s="1" a="1"/>
  <c r="R78" i="1" s="1"/>
  <c r="Q390" i="1" a="1"/>
  <c r="Q390" i="1" s="1"/>
  <c r="R390" i="1" s="1" a="1"/>
  <c r="R390" i="1" s="1"/>
  <c r="Q1854" i="1" a="1"/>
  <c r="Q1854" i="1" s="1"/>
  <c r="R1854" i="1" s="1" a="1"/>
  <c r="R1854" i="1" s="1"/>
  <c r="Q126" i="1" a="1"/>
  <c r="Q126" i="1" s="1"/>
  <c r="R126" i="1" s="1" a="1"/>
  <c r="R126" i="1" s="1"/>
  <c r="Q706" i="1" a="1"/>
  <c r="Q706" i="1" s="1"/>
  <c r="R706" i="1" s="1" a="1"/>
  <c r="R706" i="1" s="1"/>
  <c r="Q474" i="1" a="1"/>
  <c r="Q474" i="1" s="1"/>
  <c r="R474" i="1" s="1" a="1"/>
  <c r="R474" i="1" s="1"/>
  <c r="Q210" i="1" a="1"/>
  <c r="Q210" i="1" s="1"/>
  <c r="R210" i="1" s="1" a="1"/>
  <c r="R210" i="1" s="1"/>
  <c r="Q1638" i="1" a="1"/>
  <c r="Q1638" i="1" s="1"/>
  <c r="R1638" i="1" s="1" a="1"/>
  <c r="R1638" i="1" s="1"/>
  <c r="Q6" i="1" a="1"/>
  <c r="Q6" i="1" s="1"/>
  <c r="R6" i="1" s="1" a="1"/>
  <c r="R6" i="1" s="1"/>
  <c r="Q950" i="1" a="1"/>
  <c r="Q950" i="1" s="1"/>
  <c r="R950" i="1" s="1" a="1"/>
  <c r="R950" i="1" s="1"/>
  <c r="Q2186" i="1" a="1"/>
  <c r="Q2186" i="1" s="1"/>
  <c r="R2186" i="1" s="1" a="1"/>
  <c r="R2186" i="1" s="1"/>
  <c r="Q1842" i="1" a="1"/>
  <c r="Q1842" i="1" s="1"/>
  <c r="R1842" i="1" s="1" a="1"/>
  <c r="R1842" i="1" s="1"/>
  <c r="Q1506" i="1" a="1"/>
  <c r="Q1506" i="1" s="1"/>
  <c r="R1506" i="1" s="1" a="1"/>
  <c r="R1506" i="1" s="1"/>
  <c r="Q1162" i="1" a="1"/>
  <c r="Q1162" i="1" s="1"/>
  <c r="R1162" i="1" s="1" a="1"/>
  <c r="R1162" i="1" s="1"/>
  <c r="Q814" i="1" a="1"/>
  <c r="Q814" i="1" s="1"/>
  <c r="R814" i="1" s="1" a="1"/>
  <c r="R814" i="1" s="1"/>
  <c r="Q1542" i="1" a="1"/>
  <c r="Q1542" i="1" s="1"/>
  <c r="R1542" i="1" s="1" a="1"/>
  <c r="R1542" i="1" s="1"/>
  <c r="Q574" i="1" a="1"/>
  <c r="Q574" i="1" s="1"/>
  <c r="R574" i="1" s="1" a="1"/>
  <c r="R574" i="1" s="1"/>
  <c r="Q1774" i="1" a="1"/>
  <c r="Q1774" i="1" s="1"/>
  <c r="R1774" i="1" s="1" a="1"/>
  <c r="R1774" i="1" s="1"/>
  <c r="Q710" i="1" a="1"/>
  <c r="Q710" i="1" s="1"/>
  <c r="R710" i="1" s="1" a="1"/>
  <c r="R710" i="1" s="1"/>
  <c r="Q1250" i="1" a="1"/>
  <c r="Q1250" i="1" s="1"/>
  <c r="R1250" i="1" s="1" a="1"/>
  <c r="R1250" i="1" s="1"/>
  <c r="Q890" i="1" a="1"/>
  <c r="Q890" i="1" s="1"/>
  <c r="R890" i="1" s="1" a="1"/>
  <c r="R890" i="1" s="1"/>
  <c r="Q554" i="1" a="1"/>
  <c r="Q554" i="1" s="1"/>
  <c r="R554" i="1" s="1" a="1"/>
  <c r="R554" i="1" s="1"/>
  <c r="Q266" i="1" a="1"/>
  <c r="Q266" i="1" s="1"/>
  <c r="R266" i="1" s="1" a="1"/>
  <c r="R266" i="1" s="1"/>
  <c r="Q1334" i="1" a="1"/>
  <c r="Q1334" i="1" s="1"/>
  <c r="R1334" i="1" s="1" a="1"/>
  <c r="R1334" i="1" s="1"/>
  <c r="Q222" i="1" a="1"/>
  <c r="Q222" i="1" s="1"/>
  <c r="R222" i="1" s="1" a="1"/>
  <c r="R222" i="1" s="1"/>
  <c r="Q2382" i="1" a="1"/>
  <c r="Q2382" i="1" s="1"/>
  <c r="R2382" i="1" s="1" a="1"/>
  <c r="R2382" i="1" s="1"/>
  <c r="Q406" i="1" a="1"/>
  <c r="Q406" i="1" s="1"/>
  <c r="R406" i="1" s="1" a="1"/>
  <c r="R406" i="1" s="1"/>
  <c r="Q1454" i="1" a="1"/>
  <c r="Q1454" i="1" s="1"/>
  <c r="R1454" i="1" s="1" a="1"/>
  <c r="R1454" i="1" s="1"/>
  <c r="Q646" i="1" a="1"/>
  <c r="Q646" i="1" s="1"/>
  <c r="R646" i="1" s="1" a="1"/>
  <c r="R646" i="1" s="1"/>
  <c r="Q2430" i="1" a="1"/>
  <c r="Q2430" i="1" s="1"/>
  <c r="R2430" i="1" s="1" a="1"/>
  <c r="R2430" i="1" s="1"/>
  <c r="Q830" i="1" a="1"/>
  <c r="Q830" i="1" s="1"/>
  <c r="R830" i="1" s="1" a="1"/>
  <c r="R830" i="1" s="1"/>
  <c r="Q234" i="1" a="1"/>
  <c r="Q234" i="1" s="1"/>
  <c r="R234" i="1" s="1" a="1"/>
  <c r="R234" i="1" s="1"/>
  <c r="Q2846" i="1" a="1"/>
  <c r="Q2846" i="1" s="1"/>
  <c r="R2846" i="1" s="1" a="1"/>
  <c r="R2846" i="1" s="1"/>
  <c r="Q54" i="1" a="1"/>
  <c r="Q54" i="1" s="1"/>
  <c r="R54" i="1" s="1" a="1"/>
  <c r="R54" i="1" s="1"/>
  <c r="Q2490" i="1" a="1"/>
  <c r="Q2490" i="1" s="1"/>
  <c r="R2490" i="1" s="1" a="1"/>
  <c r="R2490" i="1" s="1"/>
  <c r="Q1874" i="1" a="1"/>
  <c r="Q1874" i="1" s="1"/>
  <c r="R1874" i="1" s="1" a="1"/>
  <c r="R1874" i="1" s="1"/>
  <c r="Q1394" i="1" a="1"/>
  <c r="Q1394" i="1" s="1"/>
  <c r="R1394" i="1" s="1" a="1"/>
  <c r="R1394" i="1" s="1"/>
  <c r="Q2130" i="1" a="1"/>
  <c r="Q2130" i="1" s="1"/>
  <c r="R2130" i="1" s="1" a="1"/>
  <c r="R2130" i="1" s="1"/>
  <c r="Q2738" i="1" a="1"/>
  <c r="Q2738" i="1" s="1"/>
  <c r="R2738" i="1" s="1" a="1"/>
  <c r="R2738" i="1" s="1"/>
  <c r="Q1298" i="1" a="1"/>
  <c r="Q1298" i="1" s="1"/>
  <c r="R1298" i="1" s="1" a="1"/>
  <c r="R1298" i="1" s="1"/>
  <c r="Q2277" i="1" a="1"/>
  <c r="Q2277" i="1" s="1"/>
  <c r="R2277" i="1" a="1"/>
  <c r="R2277" i="1" s="1"/>
  <c r="Q694" i="1" a="1"/>
  <c r="Q694" i="1" s="1"/>
  <c r="R694" i="1" s="1" a="1"/>
  <c r="R694" i="1" s="1"/>
  <c r="Q591" i="1" a="1"/>
  <c r="Q591" i="1" s="1"/>
  <c r="R591" i="1" a="1"/>
  <c r="R591" i="1" s="1"/>
  <c r="Q1807" i="1" a="1"/>
  <c r="Q1807" i="1" s="1"/>
  <c r="R1807" i="1" a="1"/>
  <c r="R1807" i="1" s="1"/>
  <c r="Q2172" i="1" a="1"/>
  <c r="Q2172" i="1" s="1"/>
  <c r="R2172" i="1" a="1"/>
  <c r="R2172" i="1" s="1"/>
  <c r="Q1781" i="1" a="1"/>
  <c r="Q1781" i="1" s="1"/>
  <c r="R1781" i="1" a="1"/>
  <c r="R1781" i="1" s="1"/>
  <c r="Q1652" i="1" a="1"/>
  <c r="Q1652" i="1" s="1"/>
  <c r="R1652" i="1" a="1"/>
  <c r="R1652" i="1" s="1"/>
  <c r="Q1437" i="1" a="1"/>
  <c r="Q1437" i="1" s="1"/>
  <c r="R1437" i="1" a="1"/>
  <c r="R1437" i="1" s="1"/>
  <c r="Q1411" i="1" a="1"/>
  <c r="Q1411" i="1" s="1"/>
  <c r="R1411" i="1" a="1"/>
  <c r="R1411" i="1" s="1"/>
  <c r="Q2" i="1" a="1"/>
  <c r="Q2" i="1" s="1"/>
  <c r="R2" i="1" s="1" a="1"/>
  <c r="R2" i="1" s="1"/>
  <c r="Q688" i="1" a="1"/>
  <c r="Q688" i="1" s="1"/>
  <c r="R688" i="1" a="1"/>
  <c r="R688" i="1" s="1"/>
  <c r="Q132" i="1" a="1"/>
  <c r="Q132" i="1" s="1"/>
  <c r="R132" i="1" a="1"/>
  <c r="R132" i="1" s="1"/>
  <c r="Q877" i="1" a="1"/>
  <c r="Q877" i="1" s="1"/>
  <c r="R877" i="1" a="1"/>
  <c r="R877" i="1" s="1"/>
  <c r="Q1813" i="1" a="1"/>
  <c r="Q1813" i="1" s="1"/>
  <c r="R1813" i="1" a="1"/>
  <c r="R1813" i="1" s="1"/>
  <c r="Q2653" i="1" a="1"/>
  <c r="Q2653" i="1" s="1"/>
  <c r="R2653" i="1" a="1"/>
  <c r="R2653" i="1" s="1"/>
  <c r="Q2679" i="1" a="1"/>
  <c r="Q2679" i="1" s="1"/>
  <c r="R2679" i="1" a="1"/>
  <c r="R2679" i="1" s="1"/>
  <c r="Q389" i="1" a="1"/>
  <c r="Q389" i="1" s="1"/>
  <c r="R389" i="1" a="1"/>
  <c r="R389" i="1" s="1"/>
  <c r="Q965" i="1" a="1"/>
  <c r="Q965" i="1" s="1"/>
  <c r="R965" i="1" a="1"/>
  <c r="R965" i="1" s="1"/>
  <c r="Q315" i="1" a="1"/>
  <c r="Q315" i="1" s="1"/>
  <c r="R315" i="1" a="1"/>
  <c r="R315" i="1" s="1"/>
  <c r="Q2339" i="1" a="1"/>
  <c r="Q2339" i="1" s="1"/>
  <c r="R2339" i="1" a="1"/>
  <c r="R2339" i="1" s="1"/>
  <c r="Q323" i="1" a="1"/>
  <c r="Q323" i="1" s="1"/>
  <c r="R323" i="1" a="1"/>
  <c r="R323" i="1" s="1"/>
  <c r="Q398" i="1" a="1"/>
  <c r="Q398" i="1" s="1"/>
  <c r="R398" i="1" s="1" a="1"/>
  <c r="R398" i="1" s="1"/>
  <c r="Q1570" i="1" a="1"/>
  <c r="Q1570" i="1" s="1"/>
  <c r="R1570" i="1" s="1" a="1"/>
  <c r="R1570" i="1" s="1"/>
  <c r="Q880" i="1" a="1"/>
  <c r="Q880" i="1" s="1"/>
  <c r="R880" i="1" a="1"/>
  <c r="R880" i="1" s="1"/>
  <c r="Q2019" i="1" a="1"/>
  <c r="Q2019" i="1" s="1"/>
  <c r="R2019" i="1" a="1"/>
  <c r="R2019" i="1" s="1"/>
  <c r="Q2870" i="1" a="1"/>
  <c r="Q2870" i="1" s="1"/>
  <c r="R2870" i="1" s="1" a="1"/>
  <c r="R2870" i="1" s="1"/>
  <c r="Q2575" i="1" a="1"/>
  <c r="Q2575" i="1" s="1"/>
  <c r="R2575" i="1" a="1"/>
  <c r="R2575" i="1" s="1"/>
  <c r="Q813" i="1" a="1"/>
  <c r="Q813" i="1" s="1"/>
  <c r="R813" i="1" a="1"/>
  <c r="R813" i="1" s="1"/>
  <c r="Q1453" i="1" a="1"/>
  <c r="Q1453" i="1" s="1"/>
  <c r="R1453" i="1" a="1"/>
  <c r="R1453" i="1" s="1"/>
  <c r="Q1462" i="1" a="1"/>
  <c r="Q1462" i="1" s="1"/>
  <c r="R1462" i="1" s="1" a="1"/>
  <c r="R1462" i="1" s="1"/>
  <c r="Q1594" i="1" a="1"/>
  <c r="Q1594" i="1" s="1"/>
  <c r="R1594" i="1" s="1" a="1"/>
  <c r="R1594" i="1" s="1"/>
  <c r="Q716" i="1" a="1"/>
  <c r="Q716" i="1" s="1"/>
  <c r="R716" i="1" a="1"/>
  <c r="R716" i="1" s="1"/>
  <c r="Q294" i="1" a="1"/>
  <c r="Q294" i="1" s="1"/>
  <c r="R294" i="1" s="1" a="1"/>
  <c r="R294" i="1" s="1"/>
  <c r="Q106" i="1" a="1"/>
  <c r="Q106" i="1" s="1"/>
  <c r="R106" i="1" s="1" a="1"/>
  <c r="R106" i="1" s="1"/>
  <c r="Q1972" i="1" a="1"/>
  <c r="Q1972" i="1" s="1"/>
  <c r="R1972" i="1" a="1"/>
  <c r="R1972" i="1" s="1"/>
  <c r="Q2380" i="1" a="1"/>
  <c r="Q2380" i="1" s="1"/>
  <c r="R2380" i="1" a="1"/>
  <c r="R2380" i="1" s="1"/>
  <c r="Q2773" i="1" a="1"/>
  <c r="Q2773" i="1" s="1"/>
  <c r="R2773" i="1" a="1"/>
  <c r="R2773" i="1" s="1"/>
  <c r="Q2782" i="1" a="1"/>
  <c r="Q2782" i="1" s="1"/>
  <c r="R2782" i="1" s="1" a="1"/>
  <c r="R2782" i="1" s="1"/>
  <c r="Q1724" i="1" a="1"/>
  <c r="Q1724" i="1" s="1"/>
  <c r="R1724" i="1" a="1"/>
  <c r="R1724" i="1" s="1"/>
  <c r="Q741" i="1" a="1"/>
  <c r="Q741" i="1" s="1"/>
  <c r="R741" i="1" a="1"/>
  <c r="R741" i="1" s="1"/>
  <c r="Q1381" i="1" a="1"/>
  <c r="Q1381" i="1" s="1"/>
  <c r="R1381" i="1" a="1"/>
  <c r="R1381" i="1" s="1"/>
  <c r="Q1026" i="1" a="1"/>
  <c r="Q1026" i="1" s="1"/>
  <c r="R1026" i="1" s="1" a="1"/>
  <c r="R1026" i="1" s="1"/>
  <c r="Q816" i="1" a="1"/>
  <c r="Q816" i="1" s="1"/>
  <c r="R816" i="1" a="1"/>
  <c r="R816" i="1" s="1"/>
  <c r="Q1275" i="1" a="1"/>
  <c r="Q1275" i="1" s="1"/>
  <c r="R1275" i="1" a="1"/>
  <c r="R1275" i="1" s="1"/>
  <c r="Q2005" i="1" a="1"/>
  <c r="Q2005" i="1" s="1"/>
  <c r="R2005" i="1" a="1"/>
  <c r="R2005" i="1" s="1"/>
  <c r="Q1775" i="1" a="1"/>
  <c r="Q1775" i="1" s="1"/>
  <c r="R1775" i="1" a="1"/>
  <c r="R1775" i="1" s="1"/>
  <c r="Q1434" i="1" a="1"/>
  <c r="Q1434" i="1" s="1"/>
  <c r="R1434" i="1" s="1" a="1"/>
  <c r="R1434" i="1" s="1"/>
  <c r="Q2509" i="1" a="1"/>
  <c r="Q2509" i="1" s="1"/>
  <c r="R2509" i="1" a="1"/>
  <c r="R2509" i="1" s="1"/>
  <c r="Q2247" i="1" a="1"/>
  <c r="Q2247" i="1" s="1"/>
  <c r="R2247" i="1" a="1"/>
  <c r="R2247" i="1" s="1"/>
  <c r="Q1896" i="1" a="1"/>
  <c r="Q1896" i="1" s="1"/>
  <c r="R1896" i="1" a="1"/>
  <c r="R1896" i="1" s="1"/>
  <c r="Q1945" i="1" a="1"/>
  <c r="Q1945" i="1" s="1"/>
  <c r="R1945" i="1" a="1"/>
  <c r="R1945" i="1" s="1"/>
  <c r="Q2476" i="1" a="1"/>
  <c r="Q2476" i="1" s="1"/>
  <c r="R2476" i="1" a="1"/>
  <c r="R2476" i="1" s="1"/>
  <c r="Q2820" i="1" a="1"/>
  <c r="Q2820" i="1" s="1"/>
  <c r="R2820" i="1" a="1"/>
  <c r="R2820" i="1" s="1"/>
  <c r="Q2046" i="1" a="1"/>
  <c r="Q2046" i="1" s="1"/>
  <c r="R2046" i="1" s="1" a="1"/>
  <c r="R2046" i="1" s="1"/>
  <c r="Q2422" i="1" a="1"/>
  <c r="Q2422" i="1" s="1"/>
  <c r="R2422" i="1" s="1" a="1"/>
  <c r="R2422" i="1" s="1"/>
  <c r="Q628" i="1" a="1"/>
  <c r="Q628" i="1" s="1"/>
  <c r="R628" i="1" a="1"/>
  <c r="R628" i="1" s="1"/>
  <c r="Q1236" i="1" a="1"/>
  <c r="Q1236" i="1" s="1"/>
  <c r="R1236" i="1" a="1"/>
  <c r="R1236" i="1" s="1"/>
  <c r="Q1876" i="1" a="1"/>
  <c r="Q1876" i="1" s="1"/>
  <c r="R1876" i="1" a="1"/>
  <c r="R1876" i="1" s="1"/>
  <c r="Q957" i="1" a="1"/>
  <c r="Q957" i="1" s="1"/>
  <c r="R957" i="1" a="1"/>
  <c r="R957" i="1" s="1"/>
  <c r="Q1597" i="1" a="1"/>
  <c r="Q1597" i="1" s="1"/>
  <c r="R1597" i="1" a="1"/>
  <c r="R1597" i="1" s="1"/>
  <c r="Q1254" i="1" a="1"/>
  <c r="Q1254" i="1" s="1"/>
  <c r="R1254" i="1" s="1" a="1"/>
  <c r="R1254" i="1" s="1"/>
  <c r="Q547" i="1" a="1"/>
  <c r="Q547" i="1" s="1"/>
  <c r="R547" i="1" a="1"/>
  <c r="R547" i="1" s="1"/>
  <c r="Q1059" i="1" a="1"/>
  <c r="Q1059" i="1" s="1"/>
  <c r="R1059" i="1" a="1"/>
  <c r="R1059" i="1" s="1"/>
  <c r="Q1795" i="1" a="1"/>
  <c r="Q1795" i="1" s="1"/>
  <c r="R1795" i="1" a="1"/>
  <c r="R1795" i="1" s="1"/>
  <c r="Q606" i="1" a="1"/>
  <c r="Q606" i="1" s="1"/>
  <c r="R606" i="1" s="1" a="1"/>
  <c r="R606" i="1" s="1"/>
  <c r="Q2809" i="1" a="1"/>
  <c r="Q2809" i="1" s="1"/>
  <c r="R2809" i="1" a="1"/>
  <c r="R2809" i="1" s="1"/>
  <c r="Q951" i="1" a="1"/>
  <c r="Q951" i="1" s="1"/>
  <c r="R951" i="1" a="1"/>
  <c r="R951" i="1" s="1"/>
  <c r="Q1591" i="1" a="1"/>
  <c r="Q1591" i="1" s="1"/>
  <c r="R1591" i="1" a="1"/>
  <c r="R1591" i="1" s="1"/>
  <c r="Q2298" i="1" a="1"/>
  <c r="Q2298" i="1" s="1"/>
  <c r="R2298" i="1" s="1" a="1"/>
  <c r="R2298" i="1" s="1"/>
  <c r="Q672" i="1" a="1"/>
  <c r="Q672" i="1" s="1"/>
  <c r="R672" i="1" a="1"/>
  <c r="R672" i="1" s="1"/>
  <c r="Q1312" i="1" a="1"/>
  <c r="Q1312" i="1" s="1"/>
  <c r="R1312" i="1" a="1"/>
  <c r="R1312" i="1" s="1"/>
  <c r="Q115" i="1" a="1"/>
  <c r="Q115" i="1" s="1"/>
  <c r="R115" i="1" a="1"/>
  <c r="R115" i="1" s="1"/>
  <c r="Q2139" i="1" a="1"/>
  <c r="Q2139" i="1" s="1"/>
  <c r="R2139" i="1" a="1"/>
  <c r="R2139" i="1" s="1"/>
  <c r="Q2327" i="1" a="1"/>
  <c r="Q2327" i="1" s="1"/>
  <c r="R2327" i="1" a="1"/>
  <c r="R2327" i="1" s="1"/>
  <c r="Q2864" i="1" a="1"/>
  <c r="Q2864" i="1" s="1"/>
  <c r="R2864" i="1" a="1"/>
  <c r="R2864" i="1" s="1"/>
  <c r="Q2345" i="1" a="1"/>
  <c r="Q2345" i="1" s="1"/>
  <c r="R2345" i="1" a="1"/>
  <c r="R2345" i="1" s="1"/>
  <c r="Q127" i="1" a="1"/>
  <c r="Q127" i="1" s="1"/>
  <c r="R127" i="1" a="1"/>
  <c r="R127" i="1" s="1"/>
  <c r="Q1855" i="1" a="1"/>
  <c r="Q1855" i="1" s="1"/>
  <c r="R1855" i="1" a="1"/>
  <c r="R1855" i="1" s="1"/>
  <c r="Q1098" i="1" a="1"/>
  <c r="Q1098" i="1" s="1"/>
  <c r="R1098" i="1" s="1" a="1"/>
  <c r="R1098" i="1" s="1"/>
  <c r="Q1914" i="1" a="1"/>
  <c r="Q1914" i="1" s="1"/>
  <c r="R1914" i="1" s="1" a="1"/>
  <c r="R1914" i="1" s="1"/>
  <c r="Q1352" i="1" a="1"/>
  <c r="Q1352" i="1" s="1"/>
  <c r="R1352" i="1" a="1"/>
  <c r="R1352" i="1" s="1"/>
  <c r="Q2443" i="1" a="1"/>
  <c r="Q2443" i="1" s="1"/>
  <c r="R2443" i="1" a="1"/>
  <c r="R2443" i="1" s="1"/>
  <c r="Q2016" i="1" a="1"/>
  <c r="Q2016" i="1" s="1"/>
  <c r="R2016" i="1" a="1"/>
  <c r="R2016" i="1" s="1"/>
  <c r="Q2217" i="1" a="1"/>
  <c r="Q2217" i="1" s="1"/>
  <c r="R2217" i="1" a="1"/>
  <c r="R2217" i="1" s="1"/>
  <c r="Q455" i="1" a="1"/>
  <c r="Q455" i="1" s="1"/>
  <c r="R455" i="1" a="1"/>
  <c r="R455" i="1" s="1"/>
  <c r="Q999" i="1" a="1"/>
  <c r="Q999" i="1" s="1"/>
  <c r="R999" i="1" a="1"/>
  <c r="R999" i="1" s="1"/>
  <c r="Q1543" i="1" a="1"/>
  <c r="Q1543" i="1" s="1"/>
  <c r="R1543" i="1" a="1"/>
  <c r="R1543" i="1" s="1"/>
  <c r="Q939" i="1" a="1"/>
  <c r="Q939" i="1" s="1"/>
  <c r="R939" i="1" a="1"/>
  <c r="R939" i="1" s="1"/>
  <c r="Q1483" i="1" a="1"/>
  <c r="Q1483" i="1" s="1"/>
  <c r="R1483" i="1" a="1"/>
  <c r="R1483" i="1" s="1"/>
  <c r="Q2049" i="1" a="1"/>
  <c r="Q2049" i="1" s="1"/>
  <c r="R2049" i="1" a="1"/>
  <c r="R2049" i="1" s="1"/>
  <c r="Q2386" i="1" a="1"/>
  <c r="Q2386" i="1" s="1"/>
  <c r="R2386" i="1" s="1" a="1"/>
  <c r="R2386" i="1" s="1"/>
  <c r="Q395" i="1" a="1"/>
  <c r="Q395" i="1" s="1"/>
  <c r="R395" i="1" a="1"/>
  <c r="R395" i="1" s="1"/>
  <c r="Q1217" i="1" a="1"/>
  <c r="Q1217" i="1" s="1"/>
  <c r="R1217" i="1" a="1"/>
  <c r="R1217" i="1" s="1"/>
  <c r="Q2488" i="1" a="1"/>
  <c r="Q2488" i="1" s="1"/>
  <c r="R2488" i="1" a="1"/>
  <c r="R2488" i="1" s="1"/>
  <c r="Q1278" i="1" a="1"/>
  <c r="Q1278" i="1" s="1"/>
  <c r="R1278" i="1" s="1" a="1"/>
  <c r="R1278" i="1" s="1"/>
  <c r="Q631" i="1" a="1"/>
  <c r="Q631" i="1" s="1"/>
  <c r="R631" i="1" a="1"/>
  <c r="R631" i="1" s="1"/>
  <c r="Q1239" i="1" a="1"/>
  <c r="Q1239" i="1" s="1"/>
  <c r="R1239" i="1" a="1"/>
  <c r="R1239" i="1" s="1"/>
  <c r="Q178" i="1" a="1"/>
  <c r="Q178" i="1" s="1"/>
  <c r="R178" i="1" s="1" a="1"/>
  <c r="R178" i="1" s="1"/>
  <c r="Q576" i="1" a="1"/>
  <c r="Q576" i="1" s="1"/>
  <c r="R576" i="1" a="1"/>
  <c r="R576" i="1" s="1"/>
  <c r="Q1184" i="1" a="1"/>
  <c r="Q1184" i="1" s="1"/>
  <c r="R1184" i="1" a="1"/>
  <c r="R1184" i="1" s="1"/>
  <c r="Q1555" i="1" a="1"/>
  <c r="Q1555" i="1" s="1"/>
  <c r="R1555" i="1" a="1"/>
  <c r="R1555" i="1" s="1"/>
  <c r="Q2107" i="1" a="1"/>
  <c r="Q2107" i="1" s="1"/>
  <c r="R2107" i="1" a="1"/>
  <c r="R2107" i="1" s="1"/>
  <c r="Q585" i="1" a="1"/>
  <c r="Q585" i="1" s="1"/>
  <c r="R585" i="1" a="1"/>
  <c r="R585" i="1" s="1"/>
  <c r="Q2512" i="1" a="1"/>
  <c r="Q2512" i="1" s="1"/>
  <c r="R2512" i="1" a="1"/>
  <c r="R2512" i="1" s="1"/>
  <c r="Q2770" i="1" a="1"/>
  <c r="Q2770" i="1" s="1"/>
  <c r="R2770" i="1" s="1" a="1"/>
  <c r="R2770" i="1" s="1"/>
  <c r="Q904" i="1" a="1"/>
  <c r="Q904" i="1" s="1"/>
  <c r="R904" i="1" a="1"/>
  <c r="R904" i="1" s="1"/>
  <c r="Q2392" i="1" a="1"/>
  <c r="Q2392" i="1" s="1"/>
  <c r="R2392" i="1" a="1"/>
  <c r="R2392" i="1" s="1"/>
  <c r="Q2145" i="1" a="1"/>
  <c r="Q2145" i="1" s="1"/>
  <c r="R2145" i="1" a="1"/>
  <c r="R2145" i="1" s="1"/>
  <c r="Q1703" i="1" a="1"/>
  <c r="Q1703" i="1" s="1"/>
  <c r="R1703" i="1" a="1"/>
  <c r="R1703" i="1" s="1"/>
  <c r="Q1202" i="1" a="1"/>
  <c r="Q1202" i="1" s="1"/>
  <c r="R1202" i="1" s="1" a="1"/>
  <c r="R1202" i="1" s="1"/>
  <c r="Q2043" i="1" a="1"/>
  <c r="Q2043" i="1" s="1"/>
  <c r="R2043" i="1" a="1"/>
  <c r="R2043" i="1" s="1"/>
  <c r="Q2599" i="1" a="1"/>
  <c r="Q2599" i="1" s="1"/>
  <c r="R2599" i="1" a="1"/>
  <c r="R2599" i="1" s="1"/>
  <c r="Q2169" i="1" a="1"/>
  <c r="Q2169" i="1" s="1"/>
  <c r="R2169" i="1" a="1"/>
  <c r="R2169" i="1" s="1"/>
  <c r="Q1272" i="1" a="1"/>
  <c r="Q1272" i="1" s="1"/>
  <c r="R1272" i="1" a="1"/>
  <c r="R1272" i="1" s="1"/>
  <c r="Q1035" i="1" a="1"/>
  <c r="Q1035" i="1" s="1"/>
  <c r="R1035" i="1" a="1"/>
  <c r="R1035" i="1" s="1"/>
  <c r="Q2419" i="1" a="1"/>
  <c r="Q2419" i="1" s="1"/>
  <c r="R2419" i="1" a="1"/>
  <c r="R2419" i="1" s="1"/>
  <c r="Q737" i="1" a="1"/>
  <c r="Q737" i="1" s="1"/>
  <c r="R737" i="1" a="1"/>
  <c r="R737" i="1" s="1"/>
  <c r="Q2492" i="1" a="1"/>
  <c r="Q2492" i="1" s="1"/>
  <c r="R2492" i="1" a="1"/>
  <c r="R2492" i="1" s="1"/>
  <c r="Q2236" i="1" a="1"/>
  <c r="Q2236" i="1" s="1"/>
  <c r="R2236" i="1" a="1"/>
  <c r="R2236" i="1" s="1"/>
  <c r="Q2293" i="1" a="1"/>
  <c r="Q2293" i="1" s="1"/>
  <c r="R2293" i="1" a="1"/>
  <c r="R2293" i="1" s="1"/>
  <c r="Q1949" i="1" a="1"/>
  <c r="Q1949" i="1" s="1"/>
  <c r="R1949" i="1" a="1"/>
  <c r="R1949" i="1" s="1"/>
  <c r="Q2197" i="1" a="1"/>
  <c r="Q2197" i="1" s="1"/>
  <c r="R2197" i="1" a="1"/>
  <c r="R2197" i="1" s="1"/>
  <c r="Q92" i="1" a="1"/>
  <c r="Q92" i="1" s="1"/>
  <c r="R92" i="1" a="1"/>
  <c r="R92" i="1" s="1"/>
  <c r="Q1084" i="1" a="1"/>
  <c r="Q1084" i="1" s="1"/>
  <c r="R1084" i="1" a="1"/>
  <c r="R1084" i="1" s="1"/>
  <c r="Q2334" i="1" a="1"/>
  <c r="Q2334" i="1" s="1"/>
  <c r="R2334" i="1" s="1" a="1"/>
  <c r="R2334" i="1" s="1"/>
  <c r="Q2230" i="1" a="1"/>
  <c r="Q2230" i="1" s="1"/>
  <c r="R2230" i="1" s="1" a="1"/>
  <c r="R2230" i="1" s="1"/>
  <c r="Q1188" i="1" a="1"/>
  <c r="Q1188" i="1" s="1"/>
  <c r="R1188" i="1" a="1"/>
  <c r="R1188" i="1" s="1"/>
  <c r="Q1934" i="1" a="1"/>
  <c r="Q1934" i="1" s="1"/>
  <c r="R1934" i="1" s="1" a="1"/>
  <c r="R1934" i="1" s="1"/>
  <c r="Q44" i="1" a="1"/>
  <c r="Q44" i="1" s="1"/>
  <c r="R44" i="1" a="1"/>
  <c r="R44" i="1" s="1"/>
  <c r="Q1036" i="1" a="1"/>
  <c r="Q1036" i="1" s="1"/>
  <c r="R1036" i="1" a="1"/>
  <c r="R1036" i="1" s="1"/>
  <c r="Q2686" i="1" a="1"/>
  <c r="Q2686" i="1" s="1"/>
  <c r="R2686" i="1" a="1"/>
  <c r="R2686" i="1" s="1"/>
  <c r="Q2158" i="1" a="1"/>
  <c r="Q2158" i="1" s="1"/>
  <c r="R2158" i="1" s="1" a="1"/>
  <c r="R2158" i="1" s="1"/>
  <c r="Q1212" i="1" a="1"/>
  <c r="Q1212" i="1" s="1"/>
  <c r="R1212" i="1" a="1"/>
  <c r="R1212" i="1" s="1"/>
  <c r="Q68" i="1" a="1"/>
  <c r="Q68" i="1" s="1"/>
  <c r="R68" i="1" a="1"/>
  <c r="R68" i="1" s="1"/>
  <c r="Q1580" i="1" a="1"/>
  <c r="Q1580" i="1" s="1"/>
  <c r="R1580" i="1" a="1"/>
  <c r="R1580" i="1" s="1"/>
  <c r="Q2749" i="1" a="1"/>
  <c r="Q2749" i="1" s="1"/>
  <c r="R2749" i="1" a="1"/>
  <c r="R2749" i="1" s="1"/>
  <c r="Q2405" i="1" a="1"/>
  <c r="Q2405" i="1" s="1"/>
  <c r="R2405" i="1" a="1"/>
  <c r="R2405" i="1" s="1"/>
  <c r="Q2716" i="1" a="1"/>
  <c r="Q2716" i="1" s="1"/>
  <c r="R2716" i="1" a="1"/>
  <c r="R2716" i="1" s="1"/>
  <c r="Q2340" i="1" a="1"/>
  <c r="Q2340" i="1" s="1"/>
  <c r="R2340" i="1" a="1"/>
  <c r="R2340" i="1" s="1"/>
  <c r="Q1690" i="1" a="1"/>
  <c r="Q1690" i="1" s="1"/>
  <c r="R1690" i="1" s="1" a="1"/>
  <c r="R1690" i="1" s="1"/>
  <c r="Q1386" i="1" a="1"/>
  <c r="Q1386" i="1" s="1"/>
  <c r="R1386" i="1" s="1" a="1"/>
  <c r="R1386" i="1" s="1"/>
  <c r="Q1034" i="1" a="1"/>
  <c r="Q1034" i="1" s="1"/>
  <c r="R1034" i="1" s="1" a="1"/>
  <c r="R1034" i="1" s="1"/>
  <c r="Q834" i="1" a="1"/>
  <c r="Q834" i="1" s="1"/>
  <c r="R834" i="1" s="1" a="1"/>
  <c r="R834" i="1" s="1"/>
  <c r="Q1310" i="1" a="1"/>
  <c r="Q1310" i="1" s="1"/>
  <c r="R1310" i="1" s="1" a="1"/>
  <c r="R1310" i="1" s="1"/>
  <c r="Q2646" i="1" a="1"/>
  <c r="Q2646" i="1" s="1"/>
  <c r="R2646" i="1" s="1" a="1"/>
  <c r="R2646" i="1" s="1"/>
  <c r="Q2030" i="1" a="1"/>
  <c r="Q2030" i="1" s="1"/>
  <c r="R2030" i="1" s="1" a="1"/>
  <c r="R2030" i="1" s="1"/>
  <c r="Q982" i="1" a="1"/>
  <c r="Q982" i="1" s="1"/>
  <c r="R982" i="1" s="1" a="1"/>
  <c r="R982" i="1" s="1"/>
  <c r="Q262" i="1" a="1"/>
  <c r="Q262" i="1" s="1"/>
  <c r="R262" i="1" s="1" a="1"/>
  <c r="R262" i="1" s="1"/>
  <c r="Q1678" i="1" a="1"/>
  <c r="Q1678" i="1" s="1"/>
  <c r="R1678" i="1" s="1" a="1"/>
  <c r="R1678" i="1" s="1"/>
  <c r="Q698" i="1" a="1"/>
  <c r="Q698" i="1" s="1"/>
  <c r="R698" i="1" s="1" a="1"/>
  <c r="R698" i="1" s="1"/>
  <c r="Q450" i="1" a="1"/>
  <c r="Q450" i="1" s="1"/>
  <c r="R450" i="1" s="1" a="1"/>
  <c r="R450" i="1" s="1"/>
  <c r="Q170" i="1" a="1"/>
  <c r="Q170" i="1" s="1"/>
  <c r="R170" i="1" s="1" a="1"/>
  <c r="R170" i="1" s="1"/>
  <c r="Q1518" i="1" a="1"/>
  <c r="Q1518" i="1" s="1"/>
  <c r="R1518" i="1" s="1" a="1"/>
  <c r="R1518" i="1" s="1"/>
  <c r="Q2790" i="1" a="1"/>
  <c r="Q2790" i="1" s="1"/>
  <c r="R2790" i="1" s="1" a="1"/>
  <c r="R2790" i="1" s="1"/>
  <c r="Q894" i="1" a="1"/>
  <c r="Q894" i="1" s="1"/>
  <c r="R894" i="1" s="1" a="1"/>
  <c r="R894" i="1" s="1"/>
  <c r="Q2162" i="1" a="1"/>
  <c r="Q2162" i="1" s="1"/>
  <c r="R2162" i="1" s="1" a="1"/>
  <c r="R2162" i="1" s="1"/>
  <c r="Q1802" i="1" a="1"/>
  <c r="Q1802" i="1" s="1"/>
  <c r="R1802" i="1" s="1" a="1"/>
  <c r="R1802" i="1" s="1"/>
  <c r="Q1490" i="1" a="1"/>
  <c r="Q1490" i="1" s="1"/>
  <c r="R1490" i="1" s="1" a="1"/>
  <c r="R1490" i="1" s="1"/>
  <c r="Q1146" i="1" a="1"/>
  <c r="Q1146" i="1" s="1"/>
  <c r="R1146" i="1" s="1" a="1"/>
  <c r="R1146" i="1" s="1"/>
  <c r="Q638" i="1" a="1"/>
  <c r="Q638" i="1" s="1"/>
  <c r="R638" i="1" s="1" a="1"/>
  <c r="R638" i="1" s="1"/>
  <c r="Q1374" i="1" a="1"/>
  <c r="Q1374" i="1" s="1"/>
  <c r="R1374" i="1" s="1" a="1"/>
  <c r="R1374" i="1" s="1"/>
  <c r="Q1838" i="1" a="1"/>
  <c r="Q1838" i="1" s="1"/>
  <c r="R1838" i="1" s="1" a="1"/>
  <c r="R1838" i="1" s="1"/>
  <c r="Q142" i="1" a="1"/>
  <c r="Q142" i="1" s="1"/>
  <c r="R142" i="1" s="1" a="1"/>
  <c r="R142" i="1" s="1"/>
  <c r="Q1750" i="1" a="1"/>
  <c r="Q1750" i="1" s="1"/>
  <c r="R1750" i="1" s="1" a="1"/>
  <c r="R1750" i="1" s="1"/>
  <c r="Q1234" i="1" a="1"/>
  <c r="Q1234" i="1" s="1"/>
  <c r="R1234" i="1" s="1" a="1"/>
  <c r="R1234" i="1" s="1"/>
  <c r="Q866" i="1" a="1"/>
  <c r="Q866" i="1" s="1"/>
  <c r="R866" i="1" s="1" a="1"/>
  <c r="R866" i="1" s="1"/>
  <c r="Q530" i="1" a="1"/>
  <c r="Q530" i="1" s="1"/>
  <c r="R530" i="1" s="1" a="1"/>
  <c r="R530" i="1" s="1"/>
  <c r="Q202" i="1" a="1"/>
  <c r="Q202" i="1" s="1"/>
  <c r="R202" i="1" s="1" a="1"/>
  <c r="R202" i="1" s="1"/>
  <c r="Q1246" i="1" a="1"/>
  <c r="Q1246" i="1" s="1"/>
  <c r="R1246" i="1" s="1" a="1"/>
  <c r="R1246" i="1" s="1"/>
  <c r="Q2174" i="1" a="1"/>
  <c r="Q2174" i="1" s="1"/>
  <c r="R2174" i="1" s="1" a="1"/>
  <c r="R2174" i="1" s="1"/>
  <c r="Q334" i="1" a="1"/>
  <c r="Q334" i="1" s="1"/>
  <c r="R334" i="1" s="1" a="1"/>
  <c r="R334" i="1" s="1"/>
  <c r="Q1326" i="1" a="1"/>
  <c r="Q1326" i="1" s="1"/>
  <c r="R1326" i="1" s="1" a="1"/>
  <c r="R1326" i="1" s="1"/>
  <c r="Q502" i="1" a="1"/>
  <c r="Q502" i="1" s="1"/>
  <c r="R502" i="1" s="1" a="1"/>
  <c r="R502" i="1" s="1"/>
  <c r="Q2198" i="1" a="1"/>
  <c r="Q2198" i="1" s="1"/>
  <c r="R2198" i="1" s="1" a="1"/>
  <c r="R2198" i="1" s="1"/>
  <c r="Q590" i="1" a="1"/>
  <c r="Q590" i="1" s="1"/>
  <c r="R590" i="1" s="1" a="1"/>
  <c r="R590" i="1" s="1"/>
  <c r="Q146" i="1" a="1"/>
  <c r="Q146" i="1" s="1"/>
  <c r="R146" i="1" s="1" a="1"/>
  <c r="R146" i="1" s="1"/>
  <c r="Q1158" i="1" a="1"/>
  <c r="Q1158" i="1" s="1"/>
  <c r="R1158" i="1" s="1" a="1"/>
  <c r="R1158" i="1" s="1"/>
  <c r="Q2726" i="1" a="1"/>
  <c r="Q2726" i="1" s="1"/>
  <c r="R2726" i="1" s="1" a="1"/>
  <c r="R2726" i="1" s="1"/>
  <c r="Q242" i="1" a="1"/>
  <c r="Q242" i="1" s="1"/>
  <c r="R242" i="1" s="1" a="1"/>
  <c r="R242" i="1" s="1"/>
  <c r="Q18" i="1" a="1"/>
  <c r="Q18" i="1" s="1"/>
  <c r="R18" i="1" s="1" a="1"/>
  <c r="R18" i="1" s="1"/>
  <c r="Q2818" i="1" a="1"/>
  <c r="Q2818" i="1" s="1"/>
  <c r="R2818" i="1" s="1" a="1"/>
  <c r="R2818" i="1" s="1"/>
  <c r="Q1986" i="1" a="1"/>
  <c r="Q1986" i="1" s="1"/>
  <c r="R1986" i="1" s="1" a="1"/>
  <c r="R1986" i="1" s="1"/>
  <c r="Q2242" i="1" a="1"/>
  <c r="Q2242" i="1" s="1"/>
  <c r="R2242" i="1" s="1" a="1"/>
  <c r="R2242" i="1" s="1"/>
  <c r="Q2746" i="1" a="1"/>
  <c r="Q2746" i="1" s="1"/>
  <c r="R2746" i="1" s="1" a="1"/>
  <c r="R2746" i="1" s="1"/>
  <c r="Q1794" i="1" a="1"/>
  <c r="Q1794" i="1" s="1"/>
  <c r="R1794" i="1" s="1" a="1"/>
  <c r="R1794" i="1" s="1"/>
  <c r="Q2394" i="1" a="1"/>
  <c r="Q2394" i="1" s="1"/>
  <c r="R2394" i="1" s="1" a="1"/>
  <c r="R2394" i="1" s="1"/>
  <c r="Q1898" i="1" a="1"/>
  <c r="Q1898" i="1" s="1"/>
  <c r="R1898" i="1" s="1" a="1"/>
  <c r="R1898" i="1" s="1"/>
  <c r="Q1378" i="1" a="1"/>
  <c r="Q1378" i="1" s="1"/>
  <c r="R1378" i="1" s="1" a="1"/>
  <c r="R1378" i="1" s="1"/>
  <c r="Q187" i="1" a="1"/>
  <c r="Q187" i="1" s="1"/>
  <c r="R187" i="1" a="1"/>
  <c r="R187" i="1" s="1"/>
  <c r="Q2835" i="1" a="1"/>
  <c r="Q2835" i="1" s="1"/>
  <c r="R2835" i="1" a="1"/>
  <c r="R2835" i="1" s="1"/>
  <c r="Q166" i="1" a="1"/>
  <c r="Q166" i="1" s="1"/>
  <c r="R166" i="1" s="1" a="1"/>
  <c r="R166" i="1" s="1"/>
  <c r="Q771" i="1" a="1"/>
  <c r="Q771" i="1" s="1"/>
  <c r="R771" i="1" a="1"/>
  <c r="R771" i="1" s="1"/>
  <c r="Q386" i="1" a="1"/>
  <c r="Q386" i="1" s="1"/>
  <c r="R386" i="1" s="1" a="1"/>
  <c r="R386" i="1" s="1"/>
  <c r="Q1328" i="1" a="1"/>
  <c r="Q1328" i="1" s="1"/>
  <c r="R1328" i="1" a="1"/>
  <c r="R1328" i="1" s="1"/>
  <c r="Q2262" i="1" a="1"/>
  <c r="Q2262" i="1" s="1"/>
  <c r="R2262" i="1" s="1" a="1"/>
  <c r="R2262" i="1" s="1"/>
  <c r="Q1130" i="1" a="1"/>
  <c r="Q1130" i="1" s="1"/>
  <c r="R1130" i="1" s="1" a="1"/>
  <c r="R1130" i="1" s="1"/>
  <c r="Q14" i="1" a="1"/>
  <c r="Q14" i="1" s="1"/>
  <c r="R14" i="1" s="1" a="1"/>
  <c r="R14" i="1" s="1"/>
  <c r="Q974" i="1" a="1"/>
  <c r="Q974" i="1" s="1"/>
  <c r="R974" i="1" s="1" a="1"/>
  <c r="R974" i="1" s="1"/>
  <c r="Q1520" i="1" a="1"/>
  <c r="Q1520" i="1" s="1"/>
  <c r="R1520" i="1" a="1"/>
  <c r="R1520" i="1" s="1"/>
  <c r="Q731" i="1" a="1"/>
  <c r="Q731" i="1" s="1"/>
  <c r="R731" i="1" a="1"/>
  <c r="R731" i="1" s="1"/>
  <c r="Q2691" i="1" a="1"/>
  <c r="Q2691" i="1" s="1"/>
  <c r="R2691" i="1" a="1"/>
  <c r="R2691" i="1" s="1"/>
  <c r="Q2572" i="1" a="1"/>
  <c r="Q2572" i="1" s="1"/>
  <c r="R2572" i="1" a="1"/>
  <c r="R2572" i="1" s="1"/>
  <c r="Q2605" i="1" a="1"/>
  <c r="Q2605" i="1" s="1"/>
  <c r="R2605" i="1" a="1"/>
  <c r="R2605" i="1" s="1"/>
  <c r="Q2286" i="1" a="1"/>
  <c r="Q2286" i="1" s="1"/>
  <c r="R2286" i="1" s="1" a="1"/>
  <c r="R2286" i="1" s="1"/>
  <c r="Q822" i="1" a="1"/>
  <c r="Q822" i="1" s="1"/>
  <c r="R822" i="1" s="1" a="1"/>
  <c r="R822" i="1" s="1"/>
  <c r="Q954" i="1" a="1"/>
  <c r="Q954" i="1" s="1"/>
  <c r="R954" i="1" s="1" a="1"/>
  <c r="R954" i="1" s="1"/>
  <c r="Q2220" i="1" a="1"/>
  <c r="Q2220" i="1" s="1"/>
  <c r="R2220" i="1" a="1"/>
  <c r="R2220" i="1" s="1"/>
  <c r="Q2413" i="1" a="1"/>
  <c r="Q2413" i="1" s="1"/>
  <c r="R2413" i="1" a="1"/>
  <c r="R2413" i="1" s="1"/>
  <c r="Q212" i="1" a="1"/>
  <c r="Q212" i="1" s="1"/>
  <c r="R212" i="1" a="1"/>
  <c r="R212" i="1" s="1"/>
  <c r="Q564" i="1" a="1"/>
  <c r="Q564" i="1" s="1"/>
  <c r="R564" i="1" a="1"/>
  <c r="R564" i="1" s="1"/>
  <c r="Q1172" i="1" a="1"/>
  <c r="Q1172" i="1" s="1"/>
  <c r="R1172" i="1" a="1"/>
  <c r="R1172" i="1" s="1"/>
  <c r="Q1951" i="1" a="1"/>
  <c r="Q1951" i="1" s="1"/>
  <c r="R1951" i="1" a="1"/>
  <c r="R1951" i="1" s="1"/>
  <c r="Q1053" i="1" a="1"/>
  <c r="Q1053" i="1" s="1"/>
  <c r="R1053" i="1" a="1"/>
  <c r="R1053" i="1" s="1"/>
  <c r="Q1834" i="1" a="1"/>
  <c r="Q1834" i="1" s="1"/>
  <c r="R1834" i="1" s="1" a="1"/>
  <c r="R1834" i="1" s="1"/>
  <c r="Q1603" i="1" a="1"/>
  <c r="Q1603" i="1" s="1"/>
  <c r="R1603" i="1" a="1"/>
  <c r="R1603" i="1" s="1"/>
  <c r="Q476" i="1" a="1"/>
  <c r="Q476" i="1" s="1"/>
  <c r="R476" i="1" a="1"/>
  <c r="R476" i="1" s="1"/>
  <c r="Q1020" i="1" a="1"/>
  <c r="Q1020" i="1" s="1"/>
  <c r="R1020" i="1" a="1"/>
  <c r="R1020" i="1" s="1"/>
  <c r="Q1564" i="1" a="1"/>
  <c r="Q1564" i="1" s="1"/>
  <c r="R1564" i="1" a="1"/>
  <c r="R1564" i="1" s="1"/>
  <c r="Q1861" i="1" a="1"/>
  <c r="Q1861" i="1" s="1"/>
  <c r="R1861" i="1" a="1"/>
  <c r="R1861" i="1" s="1"/>
  <c r="Q46" i="1" a="1"/>
  <c r="Q46" i="1" s="1"/>
  <c r="R46" i="1" s="1" a="1"/>
  <c r="R46" i="1" s="1"/>
  <c r="Q1038" i="1" a="1"/>
  <c r="Q1038" i="1" s="1"/>
  <c r="R1038" i="1" s="1" a="1"/>
  <c r="R1038" i="1" s="1"/>
  <c r="Q1742" i="1" a="1"/>
  <c r="Q1742" i="1" s="1"/>
  <c r="R1742" i="1" s="1" a="1"/>
  <c r="R1742" i="1" s="1"/>
  <c r="Q1634" i="1" a="1"/>
  <c r="Q1634" i="1" s="1"/>
  <c r="R1634" i="1" s="1" a="1"/>
  <c r="R1634" i="1" s="1"/>
  <c r="Q379" i="1" a="1"/>
  <c r="Q379" i="1" s="1"/>
  <c r="R379" i="1" a="1"/>
  <c r="R379" i="1" s="1"/>
  <c r="Q2371" i="1" a="1"/>
  <c r="Q2371" i="1" s="1"/>
  <c r="R2371" i="1" a="1"/>
  <c r="R2371" i="1" s="1"/>
  <c r="Q2739" i="1" a="1"/>
  <c r="Q2739" i="1" s="1"/>
  <c r="R2739" i="1" a="1"/>
  <c r="R2739" i="1" s="1"/>
  <c r="Q2596" i="1" a="1"/>
  <c r="Q2596" i="1" s="1"/>
  <c r="R2596" i="1" a="1"/>
  <c r="R2596" i="1" s="1"/>
  <c r="Q2526" i="1" a="1"/>
  <c r="Q2526" i="1" s="1"/>
  <c r="R2526" i="1" s="1" a="1"/>
  <c r="R2526" i="1" s="1"/>
  <c r="Q1700" i="1" a="1"/>
  <c r="Q1700" i="1" s="1"/>
  <c r="R1700" i="1" a="1"/>
  <c r="R1700" i="1" s="1"/>
  <c r="Q2703" i="1" a="1"/>
  <c r="Q2703" i="1" s="1"/>
  <c r="R2703" i="1" a="1"/>
  <c r="R2703" i="1" s="1"/>
  <c r="Q461" i="1" a="1"/>
  <c r="Q461" i="1" s="1"/>
  <c r="R461" i="1" a="1"/>
  <c r="R461" i="1" s="1"/>
  <c r="Q1005" i="1" a="1"/>
  <c r="Q1005" i="1" s="1"/>
  <c r="R1005" i="1" a="1"/>
  <c r="R1005" i="1" s="1"/>
  <c r="Q1549" i="1" a="1"/>
  <c r="Q1549" i="1" s="1"/>
  <c r="R1549" i="1" a="1"/>
  <c r="R1549" i="1" s="1"/>
  <c r="Q470" i="1" a="1"/>
  <c r="Q470" i="1" s="1"/>
  <c r="R470" i="1" s="1" a="1"/>
  <c r="R470" i="1" s="1"/>
  <c r="Q1014" i="1" a="1"/>
  <c r="Q1014" i="1" s="1"/>
  <c r="R1014" i="1" s="1" a="1"/>
  <c r="R1014" i="1" s="1"/>
  <c r="Q1558" i="1" a="1"/>
  <c r="Q1558" i="1" s="1"/>
  <c r="R1558" i="1" s="1" a="1"/>
  <c r="R1558" i="1" s="1"/>
  <c r="Q303" i="1" a="1"/>
  <c r="Q303" i="1" s="1"/>
  <c r="R303" i="1" a="1"/>
  <c r="R303" i="1" s="1"/>
  <c r="Q1658" i="1" a="1"/>
  <c r="Q1658" i="1" s="1"/>
  <c r="R1658" i="1" s="1" a="1"/>
  <c r="R1658" i="1" s="1"/>
  <c r="Q2244" i="1" a="1"/>
  <c r="Q2244" i="1" s="1"/>
  <c r="R2244" i="1" a="1"/>
  <c r="R2244" i="1" s="1"/>
  <c r="Q2661" i="1" a="1"/>
  <c r="Q2661" i="1" s="1"/>
  <c r="R2661" i="1" a="1"/>
  <c r="R2661" i="1" s="1"/>
  <c r="Q364" i="1" a="1"/>
  <c r="Q364" i="1" s="1"/>
  <c r="R364" i="1" a="1"/>
  <c r="R364" i="1" s="1"/>
  <c r="Q1269" i="1" a="1"/>
  <c r="Q1269" i="1" s="1"/>
  <c r="R1269" i="1" a="1"/>
  <c r="R1269" i="1" s="1"/>
  <c r="Q1893" i="1" a="1"/>
  <c r="Q1893" i="1" s="1"/>
  <c r="R1893" i="1" a="1"/>
  <c r="R1893" i="1" s="1"/>
  <c r="Q1885" i="1" a="1"/>
  <c r="Q1885" i="1" s="1"/>
  <c r="R1885" i="1" a="1"/>
  <c r="R1885" i="1" s="1"/>
  <c r="Q934" i="1" a="1"/>
  <c r="Q934" i="1" s="1"/>
  <c r="R934" i="1" s="1" a="1"/>
  <c r="R934" i="1" s="1"/>
  <c r="Q483" i="1" a="1"/>
  <c r="Q483" i="1" s="1"/>
  <c r="R483" i="1" a="1"/>
  <c r="R483" i="1" s="1"/>
  <c r="Q1667" i="1" a="1"/>
  <c r="Q1667" i="1" s="1"/>
  <c r="R1667" i="1" a="1"/>
  <c r="R1667" i="1" s="1"/>
  <c r="Q1996" i="1" a="1"/>
  <c r="Q1996" i="1" s="1"/>
  <c r="R1996" i="1" a="1"/>
  <c r="R1996" i="1" s="1"/>
  <c r="Q2676" i="1" a="1"/>
  <c r="Q2676" i="1" s="1"/>
  <c r="R2676" i="1" a="1"/>
  <c r="R2676" i="1" s="1"/>
  <c r="Q1942" i="1" a="1"/>
  <c r="Q1942" i="1" s="1"/>
  <c r="R1942" i="1" s="1" a="1"/>
  <c r="R1942" i="1" s="1"/>
  <c r="Q2374" i="1" a="1"/>
  <c r="Q2374" i="1" s="1"/>
  <c r="R2374" i="1" s="1" a="1"/>
  <c r="R2374" i="1" s="1"/>
  <c r="Q124" i="1" a="1"/>
  <c r="Q124" i="1" s="1"/>
  <c r="R124" i="1" a="1"/>
  <c r="R124" i="1" s="1"/>
  <c r="Q1477" i="1" a="1"/>
  <c r="Q1477" i="1" s="1"/>
  <c r="R1477" i="1" a="1"/>
  <c r="R1477" i="1" s="1"/>
  <c r="Q1358" i="1" a="1"/>
  <c r="Q1358" i="1" s="1"/>
  <c r="R1358" i="1" s="1" a="1"/>
  <c r="R1358" i="1" s="1"/>
  <c r="Q1858" i="1" a="1"/>
  <c r="Q1858" i="1" s="1"/>
  <c r="R1858" i="1" s="1" a="1"/>
  <c r="R1858" i="1" s="1"/>
  <c r="Q464" i="1" a="1"/>
  <c r="Q464" i="1" s="1"/>
  <c r="R464" i="1" a="1"/>
  <c r="R464" i="1" s="1"/>
  <c r="Q1008" i="1" a="1"/>
  <c r="Q1008" i="1" s="1"/>
  <c r="R1008" i="1" a="1"/>
  <c r="R1008" i="1" s="1"/>
  <c r="Q1456" i="1" a="1"/>
  <c r="Q1456" i="1" s="1"/>
  <c r="R1456" i="1" a="1"/>
  <c r="R1456" i="1" s="1"/>
  <c r="Q795" i="1" a="1"/>
  <c r="Q795" i="1" s="1"/>
  <c r="R795" i="1" a="1"/>
  <c r="R795" i="1" s="1"/>
  <c r="Q1339" i="1" a="1"/>
  <c r="Q1339" i="1" s="1"/>
  <c r="R1339" i="1" a="1"/>
  <c r="R1339" i="1" s="1"/>
  <c r="Q2253" i="1" a="1"/>
  <c r="Q2253" i="1" s="1"/>
  <c r="R2253" i="1" a="1"/>
  <c r="R2253" i="1" s="1"/>
  <c r="Q1316" i="1" a="1"/>
  <c r="Q1316" i="1" s="1"/>
  <c r="R1316" i="1" a="1"/>
  <c r="R1316" i="1" s="1"/>
  <c r="Q1709" i="1" a="1"/>
  <c r="Q1709" i="1" s="1"/>
  <c r="R1709" i="1" a="1"/>
  <c r="R1709" i="1" s="1"/>
  <c r="Q1199" i="1" a="1"/>
  <c r="Q1199" i="1" s="1"/>
  <c r="R1199" i="1" a="1"/>
  <c r="R1199" i="1" s="1"/>
  <c r="Q26" i="1" a="1"/>
  <c r="Q26" i="1" s="1"/>
  <c r="R26" i="1" s="1" a="1"/>
  <c r="R26" i="1" s="1"/>
  <c r="Q410" i="1" a="1"/>
  <c r="Q410" i="1" s="1"/>
  <c r="R410" i="1" s="1" a="1"/>
  <c r="R410" i="1" s="1"/>
  <c r="Q986" i="1" a="1"/>
  <c r="Q986" i="1" s="1"/>
  <c r="R986" i="1" s="1" a="1"/>
  <c r="R986" i="1" s="1"/>
  <c r="Q1754" i="1" a="1"/>
  <c r="Q1754" i="1" s="1"/>
  <c r="R1754" i="1" s="1" a="1"/>
  <c r="R1754" i="1" s="1"/>
  <c r="Q2581" i="1" a="1"/>
  <c r="Q2581" i="1" s="1"/>
  <c r="R2581" i="1" a="1"/>
  <c r="R2581" i="1" s="1"/>
  <c r="Q780" i="1" a="1"/>
  <c r="Q780" i="1" s="1"/>
  <c r="R780" i="1" a="1"/>
  <c r="R780" i="1" s="1"/>
  <c r="Q1260" i="1" a="1"/>
  <c r="Q1260" i="1" s="1"/>
  <c r="R1260" i="1" a="1"/>
  <c r="R1260" i="1" s="1"/>
  <c r="Q309" i="1" a="1"/>
  <c r="Q309" i="1" s="1"/>
  <c r="R309" i="1" a="1"/>
  <c r="R309" i="1" s="1"/>
  <c r="Q382" i="1" a="1"/>
  <c r="Q382" i="1" s="1"/>
  <c r="R382" i="1" s="1" a="1"/>
  <c r="R382" i="1" s="1"/>
  <c r="Q1993" i="1" a="1"/>
  <c r="Q1993" i="1" s="1"/>
  <c r="R1993" i="1" a="1"/>
  <c r="R1993" i="1" s="1"/>
  <c r="Q2068" i="1" a="1"/>
  <c r="Q2068" i="1" s="1"/>
  <c r="R2068" i="1" a="1"/>
  <c r="R2068" i="1" s="1"/>
  <c r="Q2500" i="1" a="1"/>
  <c r="Q2500" i="1" s="1"/>
  <c r="R2500" i="1" a="1"/>
  <c r="R2500" i="1" s="1"/>
  <c r="Q2844" i="1" a="1"/>
  <c r="Q2844" i="1" s="1"/>
  <c r="R2844" i="1" a="1"/>
  <c r="R2844" i="1" s="1"/>
  <c r="Q1957" i="1" a="1"/>
  <c r="Q1957" i="1" s="1"/>
  <c r="R1957" i="1" a="1"/>
  <c r="R1957" i="1" s="1"/>
  <c r="Q2446" i="1" a="1"/>
  <c r="Q2446" i="1" s="1"/>
  <c r="R2446" i="1" s="1" a="1"/>
  <c r="R2446" i="1" s="1"/>
  <c r="Q244" i="1" a="1"/>
  <c r="Q244" i="1" s="1"/>
  <c r="R244" i="1" a="1"/>
  <c r="R244" i="1" s="1"/>
  <c r="Q660" i="1" a="1"/>
  <c r="Q660" i="1" s="1"/>
  <c r="R660" i="1" a="1"/>
  <c r="R660" i="1" s="1"/>
  <c r="Q1300" i="1" a="1"/>
  <c r="Q1300" i="1" s="1"/>
  <c r="R1300" i="1" a="1"/>
  <c r="R1300" i="1" s="1"/>
  <c r="Q1661" i="1" a="1"/>
  <c r="Q1661" i="1" s="1"/>
  <c r="R1661" i="1" a="1"/>
  <c r="R1661" i="1" s="1"/>
  <c r="Q326" i="1" a="1"/>
  <c r="Q326" i="1" s="1"/>
  <c r="R326" i="1" s="1" a="1"/>
  <c r="R326" i="1" s="1"/>
  <c r="Q774" i="1" a="1"/>
  <c r="Q774" i="1" s="1"/>
  <c r="R774" i="1" s="1" a="1"/>
  <c r="R774" i="1" s="1"/>
  <c r="Q1414" i="1" a="1"/>
  <c r="Q1414" i="1" s="1"/>
  <c r="R1414" i="1" s="1" a="1"/>
  <c r="R1414" i="1" s="1"/>
  <c r="Q163" i="1" a="1"/>
  <c r="Q163" i="1" s="1"/>
  <c r="R163" i="1" a="1"/>
  <c r="R163" i="1" s="1"/>
  <c r="Q579" i="1" a="1"/>
  <c r="Q579" i="1" s="1"/>
  <c r="R579" i="1" a="1"/>
  <c r="R579" i="1" s="1"/>
  <c r="Q1150" i="1" a="1"/>
  <c r="Q1150" i="1" s="1"/>
  <c r="R1150" i="1" s="1" a="1"/>
  <c r="R1150" i="1" s="1"/>
  <c r="Q1969" i="1" a="1"/>
  <c r="Q1969" i="1" s="1"/>
  <c r="R1969" i="1" a="1"/>
  <c r="R1969" i="1" s="1"/>
  <c r="Q1655" i="1" a="1"/>
  <c r="Q1655" i="1" s="1"/>
  <c r="R1655" i="1" a="1"/>
  <c r="R1655" i="1" s="1"/>
  <c r="Q288" i="1" a="1"/>
  <c r="Q288" i="1" s="1"/>
  <c r="R288" i="1" a="1"/>
  <c r="R288" i="1" s="1"/>
  <c r="Q651" i="1" a="1"/>
  <c r="Q651" i="1" s="1"/>
  <c r="R651" i="1" a="1"/>
  <c r="R651" i="1" s="1"/>
  <c r="Q2667" i="1" a="1"/>
  <c r="Q2667" i="1" s="1"/>
  <c r="R2667" i="1" a="1"/>
  <c r="R2667" i="1" s="1"/>
  <c r="Q2351" i="1" a="1"/>
  <c r="Q2351" i="1" s="1"/>
  <c r="R2351" i="1" a="1"/>
  <c r="R2351" i="1" s="1"/>
  <c r="Q2593" i="1" a="1"/>
  <c r="Q2593" i="1" s="1"/>
  <c r="R2593" i="1" a="1"/>
  <c r="R2593" i="1" s="1"/>
  <c r="Q744" i="1" a="1"/>
  <c r="Q744" i="1" s="1"/>
  <c r="R744" i="1" a="1"/>
  <c r="R744" i="1" s="1"/>
  <c r="Q1384" i="1" a="1"/>
  <c r="Q1384" i="1" s="1"/>
  <c r="R1384" i="1" a="1"/>
  <c r="R1384" i="1" s="1"/>
  <c r="Q625" i="1" a="1"/>
  <c r="Q625" i="1" s="1"/>
  <c r="R625" i="1" a="1"/>
  <c r="R625" i="1" s="1"/>
  <c r="Q1233" i="1" a="1"/>
  <c r="Q1233" i="1" s="1"/>
  <c r="R1233" i="1" a="1"/>
  <c r="R1233" i="1" s="1"/>
  <c r="Q2160" i="1" a="1"/>
  <c r="Q2160" i="1" s="1"/>
  <c r="R2160" i="1" a="1"/>
  <c r="R2160" i="1" s="1"/>
  <c r="Q2369" i="1" a="1"/>
  <c r="Q2369" i="1" s="1"/>
  <c r="R2369" i="1" a="1"/>
  <c r="R2369" i="1" s="1"/>
  <c r="Q1095" i="1" a="1"/>
  <c r="Q1095" i="1" s="1"/>
  <c r="R1095" i="1" a="1"/>
  <c r="R1095" i="1" s="1"/>
  <c r="Q1978" i="1" a="1"/>
  <c r="Q1978" i="1" s="1"/>
  <c r="R1978" i="1" s="1" a="1"/>
  <c r="R1978" i="1" s="1"/>
  <c r="Q1523" i="1" a="1"/>
  <c r="Q1523" i="1" s="1"/>
  <c r="R1523" i="1" a="1"/>
  <c r="R1523" i="1" s="1"/>
  <c r="Q2137" i="1" a="1"/>
  <c r="Q2137" i="1" s="1"/>
  <c r="R2137" i="1" a="1"/>
  <c r="R2137" i="1" s="1"/>
  <c r="Q1778" i="1" a="1"/>
  <c r="Q1778" i="1" s="1"/>
  <c r="R1778" i="1" s="1" a="1"/>
  <c r="R1778" i="1" s="1"/>
  <c r="Q2578" i="1" a="1"/>
  <c r="Q2578" i="1" s="1"/>
  <c r="R2578" i="1" a="1"/>
  <c r="R2578" i="1" s="1"/>
  <c r="Q312" i="1" a="1"/>
  <c r="Q312" i="1" s="1"/>
  <c r="R312" i="1" a="1"/>
  <c r="R312" i="1" s="1"/>
  <c r="Q11" i="1" a="1"/>
  <c r="Q11" i="1" s="1"/>
  <c r="R11" i="1" a="1"/>
  <c r="R11" i="1" s="1"/>
  <c r="Q467" i="1" a="1"/>
  <c r="Q467" i="1" s="1"/>
  <c r="R467" i="1" a="1"/>
  <c r="R467" i="1" s="1"/>
  <c r="Q2608" i="1" a="1"/>
  <c r="Q2608" i="1" s="1"/>
  <c r="R2608" i="1" a="1"/>
  <c r="R2608" i="1" s="1"/>
  <c r="Q798" i="1" a="1"/>
  <c r="Q798" i="1" s="1"/>
  <c r="R798" i="1" s="1" a="1"/>
  <c r="R798" i="1" s="1"/>
  <c r="Q1342" i="1" a="1"/>
  <c r="Q1342" i="1" s="1"/>
  <c r="R1342" i="1" s="1" a="1"/>
  <c r="R1342" i="1" s="1"/>
  <c r="Q2241" i="1" a="1"/>
  <c r="Q2241" i="1" s="1"/>
  <c r="R2241" i="1" a="1"/>
  <c r="R2241" i="1" s="1"/>
  <c r="Q247" i="1" a="1"/>
  <c r="Q247" i="1" s="1"/>
  <c r="R247" i="1" a="1"/>
  <c r="R247" i="1" s="1"/>
  <c r="Q663" i="1" a="1"/>
  <c r="Q663" i="1" s="1"/>
  <c r="R663" i="1" a="1"/>
  <c r="R663" i="1" s="1"/>
  <c r="Q1303" i="1" a="1"/>
  <c r="Q1303" i="1" s="1"/>
  <c r="R1303" i="1" a="1"/>
  <c r="R1303" i="1" s="1"/>
  <c r="Q594" i="1" a="1"/>
  <c r="Q594" i="1" s="1"/>
  <c r="R594" i="1" s="1" a="1"/>
  <c r="R594" i="1" s="1"/>
  <c r="Q2050" i="1" a="1"/>
  <c r="Q2050" i="1" s="1"/>
  <c r="R2050" i="1" s="1" a="1"/>
  <c r="R2050" i="1" s="1"/>
  <c r="Q1579" i="1" a="1"/>
  <c r="Q1579" i="1" s="1"/>
  <c r="R1579" i="1" a="1"/>
  <c r="R1579" i="1" s="1"/>
  <c r="Q2187" i="1" a="1"/>
  <c r="Q2187" i="1" s="1"/>
  <c r="R2187" i="1" a="1"/>
  <c r="R2187" i="1" s="1"/>
  <c r="Q169" i="1" a="1"/>
  <c r="Q169" i="1" s="1"/>
  <c r="R169" i="1" a="1"/>
  <c r="R169" i="1" s="1"/>
  <c r="Q2632" i="1" a="1"/>
  <c r="Q2632" i="1" s="1"/>
  <c r="R2632" i="1" a="1"/>
  <c r="R2632" i="1" s="1"/>
  <c r="Q8" i="1" a="1"/>
  <c r="Q8" i="1" s="1"/>
  <c r="R8" i="1" a="1"/>
  <c r="R8" i="1" s="1"/>
  <c r="Q392" i="1" a="1"/>
  <c r="Q392" i="1" s="1"/>
  <c r="R392" i="1" a="1"/>
  <c r="R392" i="1" s="1"/>
  <c r="Q1163" i="1" a="1"/>
  <c r="Q1163" i="1" s="1"/>
  <c r="R1163" i="1" a="1"/>
  <c r="R1163" i="1" s="1"/>
  <c r="Q2855" i="1" a="1"/>
  <c r="Q2855" i="1" s="1"/>
  <c r="R2855" i="1" a="1"/>
  <c r="R2855" i="1" s="1"/>
  <c r="Q2289" i="1" a="1"/>
  <c r="Q2289" i="1" s="1"/>
  <c r="R2289" i="1" a="1"/>
  <c r="R2289" i="1" s="1"/>
  <c r="Q103" i="1" a="1"/>
  <c r="Q103" i="1" s="1"/>
  <c r="R103" i="1" a="1"/>
  <c r="R103" i="1" s="1"/>
  <c r="Q1127" i="1" a="1"/>
  <c r="Q1127" i="1" s="1"/>
  <c r="R1127" i="1" a="1"/>
  <c r="R1127" i="1" s="1"/>
  <c r="Q1330" i="1" a="1"/>
  <c r="Q1330" i="1" s="1"/>
  <c r="R1330" i="1" s="1" a="1"/>
  <c r="R1330" i="1" s="1"/>
  <c r="Q121" i="1" a="1"/>
  <c r="Q121" i="1" s="1"/>
  <c r="R121" i="1" a="1"/>
  <c r="R121" i="1" s="1"/>
  <c r="Q1849" i="1" a="1"/>
  <c r="Q1849" i="1" s="1"/>
  <c r="R1849" i="1" a="1"/>
  <c r="R1849" i="1" s="1"/>
  <c r="Q2647" i="1" a="1"/>
  <c r="Q2647" i="1" s="1"/>
  <c r="R2647" i="1" a="1"/>
  <c r="R2647" i="1" s="1"/>
  <c r="Q82" i="1" a="1"/>
  <c r="Q82" i="1" s="1"/>
  <c r="R82" i="1" s="1" a="1"/>
  <c r="R82" i="1" s="1"/>
  <c r="Q786" i="1" a="1"/>
  <c r="Q786" i="1" s="1"/>
  <c r="R786" i="1" s="1" a="1"/>
  <c r="R786" i="1" s="1"/>
  <c r="Q792" i="1" a="1"/>
  <c r="Q792" i="1" s="1"/>
  <c r="R792" i="1" a="1"/>
  <c r="R792" i="1" s="1"/>
  <c r="Q1336" i="1" a="1"/>
  <c r="Q1336" i="1" s="1"/>
  <c r="R1336" i="1" a="1"/>
  <c r="R1336" i="1" s="1"/>
  <c r="Q1107" i="1" a="1"/>
  <c r="Q1107" i="1" s="1"/>
  <c r="R1107" i="1" a="1"/>
  <c r="R1107" i="1" s="1"/>
  <c r="Q2587" i="1" a="1"/>
  <c r="Q2587" i="1" s="1"/>
  <c r="R2587" i="1" a="1"/>
  <c r="R2587" i="1" s="1"/>
  <c r="Q385" i="1" a="1"/>
  <c r="Q385" i="1" s="1"/>
  <c r="R385" i="1" a="1"/>
  <c r="R385" i="1" s="1"/>
  <c r="Q713" i="1" a="1"/>
  <c r="Q713" i="1" s="1"/>
  <c r="R713" i="1" a="1"/>
  <c r="R713" i="1" s="1"/>
  <c r="Q1769" i="1" a="1"/>
  <c r="Q1769" i="1" s="1"/>
  <c r="R1769" i="1" a="1"/>
  <c r="R1769" i="1" s="1"/>
  <c r="Q329" i="1" a="1"/>
  <c r="Q329" i="1" s="1"/>
  <c r="R329" i="1" a="1"/>
  <c r="R329" i="1" s="1"/>
  <c r="Q2444" i="1" a="1"/>
  <c r="Q2444" i="1" s="1"/>
  <c r="R2444" i="1" a="1"/>
  <c r="R2444" i="1" s="1"/>
  <c r="Q2132" i="1" a="1"/>
  <c r="Q2132" i="1" s="1"/>
  <c r="R2132" i="1" a="1"/>
  <c r="R2132" i="1" s="1"/>
  <c r="Q2804" i="1" a="1"/>
  <c r="Q2804" i="1" s="1"/>
  <c r="R2804" i="1" a="1"/>
  <c r="R2804" i="1" s="1"/>
  <c r="Q2349" i="1" a="1"/>
  <c r="Q2349" i="1" s="1"/>
  <c r="R2349" i="1" a="1"/>
  <c r="R2349" i="1" s="1"/>
  <c r="Q2245" i="1" a="1"/>
  <c r="Q2245" i="1" s="1"/>
  <c r="R2245" i="1" a="1"/>
  <c r="R2245" i="1" s="1"/>
  <c r="Q2381" i="1" a="1"/>
  <c r="Q2381" i="1" s="1"/>
  <c r="R2381" i="1" a="1"/>
  <c r="R2381" i="1" s="1"/>
  <c r="Q604" i="1" a="1"/>
  <c r="Q604" i="1" s="1"/>
  <c r="R604" i="1" a="1"/>
  <c r="R604" i="1" s="1"/>
  <c r="Q2149" i="1" a="1"/>
  <c r="Q2149" i="1" s="1"/>
  <c r="R2149" i="1" a="1"/>
  <c r="R2149" i="1" s="1"/>
  <c r="Q2486" i="1" a="1"/>
  <c r="Q2486" i="1" s="1"/>
  <c r="R2486" i="1" s="1" a="1"/>
  <c r="R2486" i="1" s="1"/>
  <c r="Q2310" i="1" a="1"/>
  <c r="Q2310" i="1" s="1"/>
  <c r="R2310" i="1" s="1" a="1"/>
  <c r="R2310" i="1" s="1"/>
  <c r="Q2206" i="1" a="1"/>
  <c r="Q2206" i="1" s="1"/>
  <c r="R2206" i="1" s="1" a="1"/>
  <c r="R2206" i="1" s="1"/>
  <c r="Q1868" i="1" a="1"/>
  <c r="Q1868" i="1" s="1"/>
  <c r="R1868" i="1" a="1"/>
  <c r="R1868" i="1" s="1"/>
  <c r="Q692" i="1" a="1"/>
  <c r="Q692" i="1" s="1"/>
  <c r="R692" i="1" a="1"/>
  <c r="R692" i="1" s="1"/>
  <c r="Q1894" i="1" a="1"/>
  <c r="Q1894" i="1" s="1"/>
  <c r="R1894" i="1" s="1" a="1"/>
  <c r="R1894" i="1" s="1"/>
  <c r="Q548" i="1" a="1"/>
  <c r="Q548" i="1" s="1"/>
  <c r="R548" i="1" a="1"/>
  <c r="R548" i="1" s="1"/>
  <c r="Q1060" i="1" a="1"/>
  <c r="Q1060" i="1" s="1"/>
  <c r="R1060" i="1" a="1"/>
  <c r="R1060" i="1" s="1"/>
  <c r="Q1796" i="1" a="1"/>
  <c r="Q1796" i="1" s="1"/>
  <c r="R1796" i="1" a="1"/>
  <c r="R1796" i="1" s="1"/>
  <c r="Q524" i="1" a="1"/>
  <c r="Q524" i="1" s="1"/>
  <c r="R524" i="1" a="1"/>
  <c r="R524" i="1" s="1"/>
  <c r="Q1644" i="1" a="1"/>
  <c r="Q1644" i="1" s="1"/>
  <c r="R1644" i="1" a="1"/>
  <c r="R1644" i="1" s="1"/>
  <c r="Q884" i="1" a="1"/>
  <c r="Q884" i="1" s="1"/>
  <c r="R884" i="1" a="1"/>
  <c r="R884" i="1" s="1"/>
  <c r="Q1364" i="1" a="1"/>
  <c r="Q1364" i="1" s="1"/>
  <c r="R1364" i="1" a="1"/>
  <c r="R1364" i="1" s="1"/>
  <c r="Q2725" i="1" a="1"/>
  <c r="Q2725" i="1" s="1"/>
  <c r="R2725" i="1" a="1"/>
  <c r="R2725" i="1" s="1"/>
  <c r="Q2692" i="1" a="1"/>
  <c r="Q2692" i="1" s="1"/>
  <c r="R2692" i="1" a="1"/>
  <c r="R2692" i="1" s="1"/>
  <c r="Q2316" i="1" a="1"/>
  <c r="Q2316" i="1" s="1"/>
  <c r="R2316" i="1" a="1"/>
  <c r="R2316" i="1" s="1"/>
  <c r="Q1666" i="1" a="1"/>
  <c r="Q1666" i="1" s="1"/>
  <c r="R1666" i="1" s="1" a="1"/>
  <c r="R1666" i="1" s="1"/>
  <c r="Q1362" i="1" a="1"/>
  <c r="Q1362" i="1" s="1"/>
  <c r="R1362" i="1" s="1" a="1"/>
  <c r="R1362" i="1" s="1"/>
  <c r="Q1018" i="1" a="1"/>
  <c r="Q1018" i="1" s="1"/>
  <c r="R1018" i="1" s="1" a="1"/>
  <c r="R1018" i="1" s="1"/>
  <c r="Q818" i="1" a="1"/>
  <c r="Q818" i="1" s="1"/>
  <c r="R818" i="1" s="1" a="1"/>
  <c r="R818" i="1" s="1"/>
  <c r="Q854" i="1" a="1"/>
  <c r="Q854" i="1" s="1"/>
  <c r="R854" i="1" s="1" a="1"/>
  <c r="R854" i="1" s="1"/>
  <c r="Q2622" i="1" a="1"/>
  <c r="Q2622" i="1" s="1"/>
  <c r="R2622" i="1" s="1" a="1"/>
  <c r="R2622" i="1" s="1"/>
  <c r="Q1974" i="1" a="1"/>
  <c r="Q1974" i="1" s="1"/>
  <c r="R1974" i="1" s="1" a="1"/>
  <c r="R1974" i="1" s="1"/>
  <c r="Q846" i="1" a="1"/>
  <c r="Q846" i="1" s="1"/>
  <c r="R846" i="1" s="1" a="1"/>
  <c r="R846" i="1" s="1"/>
  <c r="Q1662" i="1" a="1"/>
  <c r="Q1662" i="1" s="1"/>
  <c r="R1662" i="1" s="1" a="1"/>
  <c r="R1662" i="1" s="1"/>
  <c r="Q1470" i="1" a="1"/>
  <c r="Q1470" i="1" s="1"/>
  <c r="R1470" i="1" s="1" a="1"/>
  <c r="R1470" i="1" s="1"/>
  <c r="Q1122" i="1" a="1"/>
  <c r="Q1122" i="1" s="1"/>
  <c r="R1122" i="1" s="1" a="1"/>
  <c r="R1122" i="1" s="1"/>
  <c r="Q674" i="1" a="1"/>
  <c r="Q674" i="1" s="1"/>
  <c r="R674" i="1" s="1" a="1"/>
  <c r="R674" i="1" s="1"/>
  <c r="Q426" i="1" a="1"/>
  <c r="Q426" i="1" s="1"/>
  <c r="R426" i="1" s="1" a="1"/>
  <c r="R426" i="1" s="1"/>
  <c r="Q1382" i="1" a="1"/>
  <c r="Q1382" i="1" s="1"/>
  <c r="R1382" i="1" s="1" a="1"/>
  <c r="R1382" i="1" s="1"/>
  <c r="Q2766" i="1" a="1"/>
  <c r="Q2766" i="1" s="1"/>
  <c r="R2766" i="1" s="1" a="1"/>
  <c r="R2766" i="1" s="1"/>
  <c r="Q246" i="1" a="1"/>
  <c r="Q246" i="1" s="1"/>
  <c r="R246" i="1" s="1" a="1"/>
  <c r="R246" i="1" s="1"/>
  <c r="Q2138" i="1" a="1"/>
  <c r="Q2138" i="1" s="1"/>
  <c r="R2138" i="1" s="1" a="1"/>
  <c r="R2138" i="1" s="1"/>
  <c r="Q1770" i="1" a="1"/>
  <c r="Q1770" i="1" s="1"/>
  <c r="R1770" i="1" s="1" a="1"/>
  <c r="R1770" i="1" s="1"/>
  <c r="Q1466" i="1" a="1"/>
  <c r="Q1466" i="1" s="1"/>
  <c r="R1466" i="1" s="1" a="1"/>
  <c r="R1466" i="1" s="1"/>
  <c r="Q1010" i="1" a="1"/>
  <c r="Q1010" i="1" s="1"/>
  <c r="R1010" i="1" s="1" a="1"/>
  <c r="R1010" i="1" s="1"/>
  <c r="Q518" i="1" a="1"/>
  <c r="Q518" i="1" s="1"/>
  <c r="R518" i="1" s="1" a="1"/>
  <c r="R518" i="1" s="1"/>
  <c r="Q1262" i="1" a="1"/>
  <c r="Q1262" i="1" s="1"/>
  <c r="R1262" i="1" s="1" a="1"/>
  <c r="R1262" i="1" s="1"/>
  <c r="Q1502" i="1" a="1"/>
  <c r="Q1502" i="1" s="1"/>
  <c r="R1502" i="1" s="1" a="1"/>
  <c r="R1502" i="1" s="1"/>
  <c r="Q38" i="1" a="1"/>
  <c r="Q38" i="1" s="1"/>
  <c r="R38" i="1" s="1" a="1"/>
  <c r="R38" i="1" s="1"/>
  <c r="Q1566" i="1" a="1"/>
  <c r="Q1566" i="1" s="1"/>
  <c r="R1566" i="1" s="1" a="1"/>
  <c r="R1566" i="1" s="1"/>
  <c r="Q134" i="1" a="1"/>
  <c r="Q134" i="1" s="1"/>
  <c r="R134" i="1" s="1" a="1"/>
  <c r="R134" i="1" s="1"/>
  <c r="Q1114" i="1" a="1"/>
  <c r="Q1114" i="1" s="1"/>
  <c r="R1114" i="1" s="1" a="1"/>
  <c r="R1114" i="1" s="1"/>
  <c r="Q842" i="1" a="1"/>
  <c r="Q842" i="1" s="1"/>
  <c r="R842" i="1" s="1" a="1"/>
  <c r="R842" i="1" s="1"/>
  <c r="Q466" i="1" a="1"/>
  <c r="Q466" i="1" s="1"/>
  <c r="R466" i="1" s="1" a="1"/>
  <c r="R466" i="1" s="1"/>
  <c r="Q186" i="1" a="1"/>
  <c r="Q186" i="1" s="1"/>
  <c r="R186" i="1" s="1" a="1"/>
  <c r="R186" i="1" s="1"/>
  <c r="Q1206" i="1" a="1"/>
  <c r="Q1206" i="1" s="1"/>
  <c r="R1206" i="1" s="1" a="1"/>
  <c r="R1206" i="1" s="1"/>
  <c r="Q2878" i="1" a="1"/>
  <c r="Q2878" i="1" s="1"/>
  <c r="R2878" i="1" s="1" a="1"/>
  <c r="R2878" i="1" s="1"/>
  <c r="Q2118" i="1" a="1"/>
  <c r="Q2118" i="1" s="1"/>
  <c r="R2118" i="1" s="1" a="1"/>
  <c r="R2118" i="1" s="1"/>
  <c r="Q278" i="1" a="1"/>
  <c r="Q278" i="1" s="1"/>
  <c r="R278" i="1" s="1" a="1"/>
  <c r="R278" i="1" s="1"/>
  <c r="Q1222" i="1" a="1"/>
  <c r="Q1222" i="1" s="1"/>
  <c r="R1222" i="1" s="1" a="1"/>
  <c r="R1222" i="1" s="1"/>
  <c r="Q462" i="1" a="1"/>
  <c r="Q462" i="1" s="1"/>
  <c r="R462" i="1" s="1" a="1"/>
  <c r="R462" i="1" s="1"/>
  <c r="Q1926" i="1" a="1"/>
  <c r="Q1926" i="1" s="1"/>
  <c r="R1926" i="1" s="1" a="1"/>
  <c r="R1926" i="1" s="1"/>
  <c r="Q534" i="1" a="1"/>
  <c r="Q534" i="1" s="1"/>
  <c r="R534" i="1" s="1" a="1"/>
  <c r="R534" i="1" s="1"/>
  <c r="Q114" i="1" a="1"/>
  <c r="Q114" i="1" s="1"/>
  <c r="R114" i="1" s="1" a="1"/>
  <c r="R114" i="1" s="1"/>
  <c r="Q878" i="1" a="1"/>
  <c r="Q878" i="1" s="1"/>
  <c r="R878" i="1" s="1" a="1"/>
  <c r="R878" i="1" s="1"/>
  <c r="Q2454" i="1" a="1"/>
  <c r="Q2454" i="1" s="1"/>
  <c r="R2454" i="1" s="1" a="1"/>
  <c r="R2454" i="1" s="1"/>
  <c r="Q122" i="1" a="1"/>
  <c r="Q122" i="1" s="1"/>
  <c r="R122" i="1" s="1" a="1"/>
  <c r="R122" i="1" s="1"/>
  <c r="Q98" i="1" a="1"/>
  <c r="Q98" i="1" s="1"/>
  <c r="R98" i="1" s="1" a="1"/>
  <c r="R98" i="1" s="1"/>
  <c r="Q2418" i="1" a="1"/>
  <c r="Q2418" i="1" s="1"/>
  <c r="R2418" i="1" s="1" a="1"/>
  <c r="R2418" i="1" s="1"/>
  <c r="Q2530" i="1" a="1"/>
  <c r="Q2530" i="1" s="1"/>
  <c r="R2530" i="1" s="1" a="1"/>
  <c r="R2530" i="1" s="1"/>
  <c r="Q1522" i="1" a="1"/>
  <c r="Q1522" i="1" s="1"/>
  <c r="R1522" i="1" s="1" a="1"/>
  <c r="R1522" i="1" s="1"/>
  <c r="Q1786" i="1" a="1"/>
  <c r="Q1786" i="1" s="1"/>
  <c r="R1786" i="1" s="1" a="1"/>
  <c r="R1786" i="1" s="1"/>
  <c r="Q2370" i="1" a="1"/>
  <c r="Q2370" i="1" s="1"/>
  <c r="R2370" i="1" s="1" a="1"/>
  <c r="R2370" i="1" s="1"/>
  <c r="Q2442" i="1" a="1"/>
  <c r="Q2442" i="1" s="1"/>
  <c r="R2442" i="1" s="1" a="1"/>
  <c r="R2442" i="1" s="1"/>
  <c r="Q1402" i="1" a="1"/>
  <c r="Q1402" i="1" s="1"/>
  <c r="R1402" i="1" s="1" a="1"/>
  <c r="R1402" i="1" s="1"/>
  <c r="Q2229" i="1" a="1"/>
  <c r="Q2229" i="1" s="1"/>
  <c r="R2229" i="1" a="1"/>
  <c r="R2229" i="1" s="1"/>
  <c r="Q2733" i="1" a="1"/>
  <c r="Q2733" i="1" s="1"/>
  <c r="R2733" i="1" a="1"/>
  <c r="R2733" i="1" s="1"/>
  <c r="Q2815" i="1" a="1"/>
  <c r="Q2815" i="1" s="1"/>
  <c r="R2815" i="1" a="1"/>
  <c r="R2815" i="1" s="1"/>
  <c r="Q1372" i="1" a="1"/>
  <c r="Q1372" i="1" s="1"/>
  <c r="R1372" i="1" a="1"/>
  <c r="R1372" i="1" s="1"/>
  <c r="Q1211" i="1" a="1"/>
  <c r="Q1211" i="1" s="1"/>
  <c r="R1211" i="1" a="1"/>
  <c r="R1211" i="1" s="1"/>
  <c r="Q1092" i="1" a="1"/>
  <c r="Q1092" i="1" s="1"/>
  <c r="R1092" i="1" a="1"/>
  <c r="R1092" i="1" s="1"/>
  <c r="Q1615" i="1" a="1"/>
  <c r="Q1615" i="1" s="1"/>
  <c r="R1615" i="1" a="1"/>
  <c r="R1615" i="1" s="1"/>
  <c r="Q5" i="1" a="1"/>
  <c r="Q5" i="1" s="1"/>
  <c r="R5" i="1" a="1"/>
  <c r="R5" i="1" s="1"/>
  <c r="Q1987" i="1" a="1"/>
  <c r="Q1987" i="1" s="1"/>
  <c r="R1987" i="1" a="1"/>
  <c r="R1987" i="1" s="1"/>
  <c r="Q2879" i="1" a="1"/>
  <c r="Q2879" i="1" s="1"/>
  <c r="R2879" i="1" a="1"/>
  <c r="R2879" i="1" s="1"/>
  <c r="Q1757" i="1" a="1"/>
  <c r="Q1757" i="1" s="1"/>
  <c r="R1757" i="1" a="1"/>
  <c r="R1757" i="1" s="1"/>
  <c r="Q558" i="1" a="1"/>
  <c r="Q558" i="1" s="1"/>
  <c r="R558" i="1" s="1" a="1"/>
  <c r="R558" i="1" s="1"/>
  <c r="Q37" i="1" a="1"/>
  <c r="Q37" i="1" s="1"/>
  <c r="R37" i="1" a="1"/>
  <c r="R37" i="1" s="1"/>
  <c r="Q2709" i="1" a="1"/>
  <c r="Q2709" i="1" s="1"/>
  <c r="R2709" i="1" a="1"/>
  <c r="R2709" i="1" s="1"/>
  <c r="Q1712" i="1" a="1"/>
  <c r="Q1712" i="1" s="1"/>
  <c r="R1712" i="1" a="1"/>
  <c r="R1712" i="1" s="1"/>
  <c r="Q443" i="1" a="1"/>
  <c r="Q443" i="1" s="1"/>
  <c r="R443" i="1" a="1"/>
  <c r="R443" i="1" s="1"/>
  <c r="Q2755" i="1" a="1"/>
  <c r="Q2755" i="1" s="1"/>
  <c r="R2755" i="1" a="1"/>
  <c r="R2755" i="1" s="1"/>
  <c r="Q2620" i="1" a="1"/>
  <c r="Q2620" i="1" s="1"/>
  <c r="R2620" i="1" a="1"/>
  <c r="R2620" i="1" s="1"/>
  <c r="Q1124" i="1" a="1"/>
  <c r="Q1124" i="1" s="1"/>
  <c r="R1124" i="1" a="1"/>
  <c r="R1124" i="1" s="1"/>
  <c r="Q1101" i="1" a="1"/>
  <c r="Q1101" i="1" s="1"/>
  <c r="R1101" i="1" a="1"/>
  <c r="R1101" i="1" s="1"/>
  <c r="Q1110" i="1" a="1"/>
  <c r="Q1110" i="1" s="1"/>
  <c r="R1110" i="1" s="1" a="1"/>
  <c r="R1110" i="1" s="1"/>
  <c r="Q719" i="1" a="1"/>
  <c r="Q719" i="1" s="1"/>
  <c r="R719" i="1" a="1"/>
  <c r="R719" i="1" s="1"/>
  <c r="Q538" i="1" a="1"/>
  <c r="Q538" i="1" s="1"/>
  <c r="R538" i="1" s="1" a="1"/>
  <c r="R538" i="1" s="1"/>
  <c r="Q2268" i="1" a="1"/>
  <c r="Q2268" i="1" s="1"/>
  <c r="R2268" i="1" a="1"/>
  <c r="R2268" i="1" s="1"/>
  <c r="Q2829" i="1" a="1"/>
  <c r="Q2829" i="1" s="1"/>
  <c r="R2829" i="1" a="1"/>
  <c r="R2829" i="1" s="1"/>
  <c r="Q428" i="1" a="1"/>
  <c r="Q428" i="1" s="1"/>
  <c r="R428" i="1" a="1"/>
  <c r="R428" i="1" s="1"/>
  <c r="Q789" i="1" a="1"/>
  <c r="Q789" i="1" s="1"/>
  <c r="R789" i="1" a="1"/>
  <c r="R789" i="1" s="1"/>
  <c r="Q1333" i="1" a="1"/>
  <c r="Q1333" i="1" s="1"/>
  <c r="R1333" i="1" a="1"/>
  <c r="R1333" i="1" s="1"/>
  <c r="Q2037" i="1" a="1"/>
  <c r="Q2037" i="1" s="1"/>
  <c r="R2037" i="1" a="1"/>
  <c r="R2037" i="1" s="1"/>
  <c r="Q2175" i="1" a="1"/>
  <c r="Q2175" i="1" s="1"/>
  <c r="R2175" i="1" a="1"/>
  <c r="R2175" i="1" s="1"/>
  <c r="Q637" i="1" a="1"/>
  <c r="Q637" i="1" s="1"/>
  <c r="R637" i="1" a="1"/>
  <c r="R637" i="1" s="1"/>
  <c r="Q1245" i="1" a="1"/>
  <c r="Q1245" i="1" s="1"/>
  <c r="R1245" i="1" a="1"/>
  <c r="R1245" i="1" s="1"/>
  <c r="Q358" i="1" a="1"/>
  <c r="Q358" i="1" s="1"/>
  <c r="R358" i="1" s="1" a="1"/>
  <c r="R358" i="1" s="1"/>
  <c r="Q1763" i="1" a="1"/>
  <c r="Q1763" i="1" s="1"/>
  <c r="R1763" i="1" a="1"/>
  <c r="R1763" i="1" s="1"/>
  <c r="Q2300" i="1" a="1"/>
  <c r="Q2300" i="1" s="1"/>
  <c r="R2300" i="1" a="1"/>
  <c r="R2300" i="1" s="1"/>
  <c r="Q2700" i="1" a="1"/>
  <c r="Q2700" i="1" s="1"/>
  <c r="R2700" i="1" a="1"/>
  <c r="R2700" i="1" s="1"/>
  <c r="Q1966" i="1" a="1"/>
  <c r="Q1966" i="1" s="1"/>
  <c r="R1966" i="1" s="1" a="1"/>
  <c r="R1966" i="1" s="1"/>
  <c r="Q2670" i="1" a="1"/>
  <c r="Q2670" i="1" s="1"/>
  <c r="R2670" i="1" a="1"/>
  <c r="R2670" i="1" s="1"/>
  <c r="Q1852" i="1" a="1"/>
  <c r="Q1852" i="1" s="1"/>
  <c r="R1852" i="1" a="1"/>
  <c r="R1852" i="1" s="1"/>
  <c r="Q1573" i="1" a="1"/>
  <c r="Q1573" i="1" s="1"/>
  <c r="R1573" i="1" a="1"/>
  <c r="R1573" i="1" s="1"/>
  <c r="Q750" i="1" a="1"/>
  <c r="Q750" i="1" s="1"/>
  <c r="R750" i="1" s="1" a="1"/>
  <c r="R750" i="1" s="1"/>
  <c r="Q1390" i="1" a="1"/>
  <c r="Q1390" i="1" s="1"/>
  <c r="R1390" i="1" s="1" a="1"/>
  <c r="R1390" i="1" s="1"/>
  <c r="Q226" i="1" a="1"/>
  <c r="Q226" i="1" s="1"/>
  <c r="R226" i="1" s="1" a="1"/>
  <c r="R226" i="1" s="1"/>
  <c r="Q610" i="1" a="1"/>
  <c r="Q610" i="1" s="1"/>
  <c r="R610" i="1" s="1" a="1"/>
  <c r="R610" i="1" s="1"/>
  <c r="Q1218" i="1" a="1"/>
  <c r="Q1218" i="1" s="1"/>
  <c r="R1218" i="1" s="1" a="1"/>
  <c r="R1218" i="1" s="1"/>
  <c r="Q1104" i="1" a="1"/>
  <c r="Q1104" i="1" s="1"/>
  <c r="R1104" i="1" a="1"/>
  <c r="R1104" i="1" s="1"/>
  <c r="Q1552" i="1" a="1"/>
  <c r="Q1552" i="1" s="1"/>
  <c r="R1552" i="1" a="1"/>
  <c r="R1552" i="1" s="1"/>
  <c r="Q347" i="1" a="1"/>
  <c r="Q347" i="1" s="1"/>
  <c r="R347" i="1" a="1"/>
  <c r="R347" i="1" s="1"/>
  <c r="Q859" i="1" a="1"/>
  <c r="Q859" i="1" s="1"/>
  <c r="R859" i="1" a="1"/>
  <c r="R859" i="1" s="1"/>
  <c r="Q2357" i="1" a="1"/>
  <c r="Q2357" i="1" s="1"/>
  <c r="R2357" i="1" a="1"/>
  <c r="R2357" i="1" s="1"/>
  <c r="Q676" i="1" a="1"/>
  <c r="Q676" i="1" s="1"/>
  <c r="R676" i="1" a="1"/>
  <c r="R676" i="1" s="1"/>
  <c r="Q109" i="1" a="1"/>
  <c r="Q109" i="1" s="1"/>
  <c r="R109" i="1" a="1"/>
  <c r="R109" i="1" s="1"/>
  <c r="Q1133" i="1" a="1"/>
  <c r="Q1133" i="1" s="1"/>
  <c r="R1133" i="1" a="1"/>
  <c r="R1133" i="1" s="1"/>
  <c r="Q886" i="1" a="1"/>
  <c r="Q886" i="1" s="1"/>
  <c r="R886" i="1" s="1" a="1"/>
  <c r="R886" i="1" s="1"/>
  <c r="Q1366" i="1" a="1"/>
  <c r="Q1366" i="1" s="1"/>
  <c r="R1366" i="1" s="1" a="1"/>
  <c r="R1366" i="1" s="1"/>
  <c r="Q58" i="1" a="1"/>
  <c r="Q58" i="1" s="1"/>
  <c r="R58" i="1" s="1" a="1"/>
  <c r="R58" i="1" s="1"/>
  <c r="Q1050" i="1" a="1"/>
  <c r="Q1050" i="1" s="1"/>
  <c r="R1050" i="1" s="1" a="1"/>
  <c r="R1050" i="1" s="1"/>
  <c r="Q332" i="1" a="1"/>
  <c r="Q332" i="1" s="1"/>
  <c r="R332" i="1" a="1"/>
  <c r="R332" i="1" s="1"/>
  <c r="Q844" i="1" a="1"/>
  <c r="Q844" i="1" s="1"/>
  <c r="R844" i="1" a="1"/>
  <c r="R844" i="1" s="1"/>
  <c r="Q1420" i="1" a="1"/>
  <c r="Q1420" i="1" s="1"/>
  <c r="R1420" i="1" a="1"/>
  <c r="R1420" i="1" s="1"/>
  <c r="Q2407" i="1" a="1"/>
  <c r="Q2407" i="1" s="1"/>
  <c r="R2407" i="1" a="1"/>
  <c r="R2407" i="1" s="1"/>
  <c r="Q725" i="1" a="1"/>
  <c r="Q725" i="1" s="1"/>
  <c r="R725" i="1" a="1"/>
  <c r="R725" i="1" s="1"/>
  <c r="Q94" i="1" a="1"/>
  <c r="Q94" i="1" s="1"/>
  <c r="R94" i="1" s="1" a="1"/>
  <c r="R94" i="1" s="1"/>
  <c r="Q446" i="1" a="1"/>
  <c r="Q446" i="1" s="1"/>
  <c r="R446" i="1" s="1" a="1"/>
  <c r="R446" i="1" s="1"/>
  <c r="Q23" i="1" a="1"/>
  <c r="Q23" i="1" s="1"/>
  <c r="R23" i="1" a="1"/>
  <c r="R23" i="1" s="1"/>
  <c r="Q2092" i="1" a="1"/>
  <c r="Q2092" i="1" s="1"/>
  <c r="R2092" i="1" a="1"/>
  <c r="R2092" i="1" s="1"/>
  <c r="Q2524" i="1" a="1"/>
  <c r="Q2524" i="1" s="1"/>
  <c r="R2524" i="1" a="1"/>
  <c r="R2524" i="1" s="1"/>
  <c r="Q2101" i="1" a="1"/>
  <c r="Q2101" i="1" s="1"/>
  <c r="R2101" i="1" a="1"/>
  <c r="R2101" i="1" s="1"/>
  <c r="Q2062" i="1" a="1"/>
  <c r="Q2062" i="1" s="1"/>
  <c r="R2062" i="1" s="1" a="1"/>
  <c r="R2062" i="1" s="1"/>
  <c r="Q2470" i="1" a="1"/>
  <c r="Q2470" i="1" s="1"/>
  <c r="R2470" i="1" s="1" a="1"/>
  <c r="R2470" i="1" s="1"/>
  <c r="Q276" i="1" a="1"/>
  <c r="Q276" i="1" s="1"/>
  <c r="R276" i="1" a="1"/>
  <c r="R276" i="1" s="1"/>
  <c r="Q541" i="1" a="1"/>
  <c r="Q541" i="1" s="1"/>
  <c r="R541" i="1" a="1"/>
  <c r="R541" i="1" s="1"/>
  <c r="Q838" i="1" a="1"/>
  <c r="Q838" i="1" s="1"/>
  <c r="R838" i="1" s="1" a="1"/>
  <c r="R838" i="1" s="1"/>
  <c r="Q2529" i="1" a="1"/>
  <c r="Q2529" i="1" s="1"/>
  <c r="R2529" i="1" a="1"/>
  <c r="R2529" i="1" s="1"/>
  <c r="Q535" i="1" a="1"/>
  <c r="Q535" i="1" s="1"/>
  <c r="R535" i="1" a="1"/>
  <c r="R535" i="1" s="1"/>
  <c r="Q2794" i="1" a="1"/>
  <c r="Q2794" i="1" s="1"/>
  <c r="R2794" i="1" s="1" a="1"/>
  <c r="R2794" i="1" s="1"/>
  <c r="Q928" i="1" a="1"/>
  <c r="Q928" i="1" s="1"/>
  <c r="R928" i="1" a="1"/>
  <c r="R928" i="1" s="1"/>
  <c r="Q147" i="1" a="1"/>
  <c r="Q147" i="1" s="1"/>
  <c r="R147" i="1" a="1"/>
  <c r="R147" i="1" s="1"/>
  <c r="Q2400" i="1" a="1"/>
  <c r="Q2400" i="1" s="1"/>
  <c r="R2400" i="1" a="1"/>
  <c r="R2400" i="1" s="1"/>
  <c r="Q2617" i="1" a="1"/>
  <c r="Q2617" i="1" s="1"/>
  <c r="R2617" i="1" a="1"/>
  <c r="R2617" i="1" s="1"/>
  <c r="Q1930" i="1" a="1"/>
  <c r="Q1930" i="1" s="1"/>
  <c r="R1930" i="1" s="1" a="1"/>
  <c r="R1930" i="1" s="1"/>
  <c r="Q1480" i="1" a="1"/>
  <c r="Q1480" i="1" s="1"/>
  <c r="R1480" i="1" a="1"/>
  <c r="R1480" i="1" s="1"/>
  <c r="Q241" i="1" a="1"/>
  <c r="Q241" i="1" s="1"/>
  <c r="R241" i="1" a="1"/>
  <c r="R241" i="1" s="1"/>
  <c r="Q657" i="1" a="1"/>
  <c r="Q657" i="1" s="1"/>
  <c r="R657" i="1" a="1"/>
  <c r="R657" i="1" s="1"/>
  <c r="Q1297" i="1" a="1"/>
  <c r="Q1297" i="1" s="1"/>
  <c r="R1297" i="1" a="1"/>
  <c r="R1297" i="1" s="1"/>
  <c r="Q2416" i="1" a="1"/>
  <c r="Q2416" i="1" s="1"/>
  <c r="R2416" i="1" a="1"/>
  <c r="R2416" i="1" s="1"/>
  <c r="Q135" i="1" a="1"/>
  <c r="Q135" i="1" s="1"/>
  <c r="R135" i="1" a="1"/>
  <c r="R135" i="1" s="1"/>
  <c r="Q2002" i="1" a="1"/>
  <c r="Q2002" i="1" s="1"/>
  <c r="R2002" i="1" s="1" a="1"/>
  <c r="R2002" i="1" s="1"/>
  <c r="Q555" i="1" a="1"/>
  <c r="Q555" i="1" s="1"/>
  <c r="R555" i="1" a="1"/>
  <c r="R555" i="1" s="1"/>
  <c r="Q697" i="1" a="1"/>
  <c r="Q697" i="1" s="1"/>
  <c r="R697" i="1" a="1"/>
  <c r="R697" i="1" s="1"/>
  <c r="Q2336" i="1" a="1"/>
  <c r="Q2336" i="1" s="1"/>
  <c r="R2336" i="1" a="1"/>
  <c r="R2336" i="1" s="1"/>
  <c r="Q1810" i="1" a="1"/>
  <c r="Q1810" i="1" s="1"/>
  <c r="R1810" i="1" s="1" a="1"/>
  <c r="R1810" i="1" s="1"/>
  <c r="Q2602" i="1" a="1"/>
  <c r="Q2602" i="1" s="1"/>
  <c r="R2602" i="1" s="1" a="1"/>
  <c r="R2602" i="1" s="1"/>
  <c r="Q728" i="1" a="1"/>
  <c r="Q728" i="1" s="1"/>
  <c r="R728" i="1" a="1"/>
  <c r="R728" i="1" s="1"/>
  <c r="Q1281" i="1" a="1"/>
  <c r="Q1281" i="1" s="1"/>
  <c r="R1281" i="1" a="1"/>
  <c r="R1281" i="1" s="1"/>
  <c r="Q2071" i="1" a="1"/>
  <c r="Q2071" i="1" s="1"/>
  <c r="R2071" i="1" a="1"/>
  <c r="R2071" i="1" s="1"/>
  <c r="Q2847" i="1" a="1"/>
  <c r="Q2847" i="1" s="1"/>
  <c r="R2847" i="1" a="1"/>
  <c r="R2847" i="1" s="1"/>
  <c r="Q350" i="1" a="1"/>
  <c r="Q350" i="1" s="1"/>
  <c r="R350" i="1" s="1" a="1"/>
  <c r="R350" i="1" s="1"/>
  <c r="Q862" i="1" a="1"/>
  <c r="Q862" i="1" s="1"/>
  <c r="R862" i="1" s="1" a="1"/>
  <c r="R862" i="1" s="1"/>
  <c r="Q2673" i="1" a="1"/>
  <c r="Q2673" i="1" s="1"/>
  <c r="R2673" i="1" a="1"/>
  <c r="R2673" i="1" s="1"/>
  <c r="Q279" i="1" a="1"/>
  <c r="Q279" i="1" s="1"/>
  <c r="R279" i="1" a="1"/>
  <c r="R279" i="1" s="1"/>
  <c r="Q2074" i="1" a="1"/>
  <c r="Q2074" i="1" s="1"/>
  <c r="R2074" i="1" s="1" a="1"/>
  <c r="R2074" i="1" s="1"/>
  <c r="Q2491" i="1" a="1"/>
  <c r="Q2491" i="1" s="1"/>
  <c r="R2491" i="1" a="1"/>
  <c r="R2491" i="1" s="1"/>
  <c r="Q1920" i="1" a="1"/>
  <c r="Q1920" i="1" s="1"/>
  <c r="R1920" i="1" a="1"/>
  <c r="R1920" i="1" s="1"/>
  <c r="Q2425" i="1" a="1"/>
  <c r="Q2425" i="1" s="1"/>
  <c r="R2425" i="1" a="1"/>
  <c r="R2425" i="1" s="1"/>
  <c r="Q255" i="1" a="1"/>
  <c r="Q255" i="1" s="1"/>
  <c r="R255" i="1" a="1"/>
  <c r="R255" i="1" s="1"/>
  <c r="Q703" i="1" a="1"/>
  <c r="Q703" i="1" s="1"/>
  <c r="R703" i="1" a="1"/>
  <c r="R703" i="1" s="1"/>
  <c r="Q2658" i="1" a="1"/>
  <c r="Q2658" i="1" s="1"/>
  <c r="R2658" i="1" a="1"/>
  <c r="R2658" i="1" s="1"/>
  <c r="Q40" i="1" a="1"/>
  <c r="Q40" i="1" s="1"/>
  <c r="R40" i="1" a="1"/>
  <c r="R40" i="1" s="1"/>
  <c r="Q968" i="1" a="1"/>
  <c r="Q968" i="1" s="1"/>
  <c r="R968" i="1" a="1"/>
  <c r="R968" i="1" s="1"/>
  <c r="Q1736" i="1" a="1"/>
  <c r="Q1736" i="1" s="1"/>
  <c r="R1736" i="1" a="1"/>
  <c r="R1736" i="1" s="1"/>
  <c r="Q747" i="1" a="1"/>
  <c r="Q747" i="1" s="1"/>
  <c r="R747" i="1" a="1"/>
  <c r="R747" i="1" s="1"/>
  <c r="Q753" i="1" a="1"/>
  <c r="Q753" i="1" s="1"/>
  <c r="R753" i="1" a="1"/>
  <c r="R753" i="1" s="1"/>
  <c r="Q2449" i="1" a="1"/>
  <c r="Q2449" i="1" s="1"/>
  <c r="R2449" i="1" a="1"/>
  <c r="R2449" i="1" s="1"/>
  <c r="Q1831" i="1" a="1"/>
  <c r="Q1831" i="1" s="1"/>
  <c r="R1831" i="1" a="1"/>
  <c r="R1831" i="1" s="1"/>
  <c r="Q2410" i="1" a="1"/>
  <c r="Q2410" i="1" s="1"/>
  <c r="R2410" i="1" s="1" a="1"/>
  <c r="R2410" i="1" s="1"/>
  <c r="Q1984" i="1" a="1"/>
  <c r="Q1984" i="1" s="1"/>
  <c r="R1984" i="1" a="1"/>
  <c r="R1984" i="1" s="1"/>
  <c r="Q2154" i="1" a="1"/>
  <c r="Q2154" i="1" s="1"/>
  <c r="R2154" i="1" s="1" a="1"/>
  <c r="R2154" i="1" s="1"/>
  <c r="Q344" i="1" a="1"/>
  <c r="Q344" i="1" s="1"/>
  <c r="R344" i="1" a="1"/>
  <c r="R344" i="1" s="1"/>
  <c r="Q856" i="1" a="1"/>
  <c r="Q856" i="1" s="1"/>
  <c r="R856" i="1" a="1"/>
  <c r="R856" i="1" s="1"/>
  <c r="Q1387" i="1" a="1"/>
  <c r="Q1387" i="1" s="1"/>
  <c r="R1387" i="1" a="1"/>
  <c r="R1387" i="1" s="1"/>
  <c r="Q449" i="1" a="1"/>
  <c r="Q449" i="1" s="1"/>
  <c r="R449" i="1" a="1"/>
  <c r="R449" i="1" s="1"/>
  <c r="Q1537" i="1" a="1"/>
  <c r="Q1537" i="1" s="1"/>
  <c r="R1537" i="1" a="1"/>
  <c r="R1537" i="1" s="1"/>
  <c r="Q937" i="1" a="1"/>
  <c r="Q937" i="1" s="1"/>
  <c r="R937" i="1" a="1"/>
  <c r="R937" i="1" s="1"/>
  <c r="Q1393" i="1" a="1"/>
  <c r="Q1393" i="1" s="1"/>
  <c r="R1393" i="1" a="1"/>
  <c r="R1393" i="1" s="1"/>
  <c r="Q489" i="1" a="1"/>
  <c r="Q489" i="1" s="1"/>
  <c r="R489" i="1" a="1"/>
  <c r="R489" i="1" s="1"/>
  <c r="Q2060" i="1" a="1"/>
  <c r="Q2060" i="1" s="1"/>
  <c r="R2060" i="1" a="1"/>
  <c r="R2060" i="1" s="1"/>
  <c r="Q2044" i="1" a="1"/>
  <c r="Q2044" i="1" s="1"/>
  <c r="R2044" i="1" a="1"/>
  <c r="R2044" i="1" s="1"/>
  <c r="Q2188" i="1" a="1"/>
  <c r="Q2188" i="1" s="1"/>
  <c r="R2188" i="1" a="1"/>
  <c r="R2188" i="1" s="1"/>
  <c r="Q1973" i="1" a="1"/>
  <c r="Q1973" i="1" s="1"/>
  <c r="R1973" i="1" a="1"/>
  <c r="R1973" i="1" s="1"/>
  <c r="Q2301" i="1" a="1"/>
  <c r="Q2301" i="1" s="1"/>
  <c r="R2301" i="1" a="1"/>
  <c r="R2301" i="1" s="1"/>
  <c r="Q188" i="1" a="1"/>
  <c r="Q188" i="1" s="1"/>
  <c r="R188" i="1" a="1"/>
  <c r="R188" i="1" s="1"/>
  <c r="Q1148" i="1" a="1"/>
  <c r="Q1148" i="1" s="1"/>
  <c r="R1148" i="1" a="1"/>
  <c r="R1148" i="1" s="1"/>
  <c r="Q2462" i="1" a="1"/>
  <c r="Q2462" i="1" s="1"/>
  <c r="R2462" i="1" s="1" a="1"/>
  <c r="R2462" i="1" s="1"/>
  <c r="Q1252" i="1" a="1"/>
  <c r="Q1252" i="1" s="1"/>
  <c r="R1252" i="1" a="1"/>
  <c r="R1252" i="1" s="1"/>
  <c r="Q2438" i="1" a="1"/>
  <c r="Q2438" i="1" s="1"/>
  <c r="R2438" i="1" s="1" a="1"/>
  <c r="R2438" i="1" s="1"/>
  <c r="Q620" i="1" a="1"/>
  <c r="Q620" i="1" s="1"/>
  <c r="R620" i="1" a="1"/>
  <c r="R620" i="1" s="1"/>
  <c r="Q1228" i="1" a="1"/>
  <c r="Q1228" i="1" s="1"/>
  <c r="R1228" i="1" a="1"/>
  <c r="R1228" i="1" s="1"/>
  <c r="Q1276" i="1" a="1"/>
  <c r="Q1276" i="1" s="1"/>
  <c r="R1276" i="1" a="1"/>
  <c r="R1276" i="1" s="1"/>
  <c r="Q2078" i="1" a="1"/>
  <c r="Q2078" i="1" s="1"/>
  <c r="R2078" i="1" s="1" a="1"/>
  <c r="R2078" i="1" s="1"/>
  <c r="Q164" i="1" a="1"/>
  <c r="Q164" i="1" s="1"/>
  <c r="R164" i="1" a="1"/>
  <c r="R164" i="1" s="1"/>
  <c r="Q580" i="1" a="1"/>
  <c r="Q580" i="1" s="1"/>
  <c r="R580" i="1" a="1"/>
  <c r="R580" i="1" s="1"/>
  <c r="Q204" i="1" a="1"/>
  <c r="Q204" i="1" s="1"/>
  <c r="R204" i="1" a="1"/>
  <c r="R204" i="1" s="1"/>
  <c r="Q556" i="1" a="1"/>
  <c r="Q556" i="1" s="1"/>
  <c r="R556" i="1" a="1"/>
  <c r="R556" i="1" s="1"/>
  <c r="Q2006" i="1" a="1"/>
  <c r="Q2006" i="1" s="1"/>
  <c r="R2006" i="1" s="1" a="1"/>
  <c r="R2006" i="1" s="1"/>
  <c r="Q1524" i="1" a="1"/>
  <c r="Q1524" i="1" s="1"/>
  <c r="R1524" i="1" a="1"/>
  <c r="R1524" i="1" s="1"/>
  <c r="Q2701" i="1" a="1"/>
  <c r="Q2701" i="1" s="1"/>
  <c r="R2701" i="1" a="1"/>
  <c r="R2701" i="1" s="1"/>
  <c r="Q2117" i="1" a="1"/>
  <c r="Q2117" i="1" s="1"/>
  <c r="R2117" i="1" a="1"/>
  <c r="R2117" i="1" s="1"/>
  <c r="Q2668" i="1" a="1"/>
  <c r="Q2668" i="1" s="1"/>
  <c r="R2668" i="1" a="1"/>
  <c r="R2668" i="1" s="1"/>
  <c r="Q1988" i="1" a="1"/>
  <c r="Q1988" i="1" s="1"/>
  <c r="R1988" i="1" a="1"/>
  <c r="R1988" i="1" s="1"/>
  <c r="Q1642" i="1" a="1"/>
  <c r="Q1642" i="1" s="1"/>
  <c r="R1642" i="1" s="1" a="1"/>
  <c r="R1642" i="1" s="1"/>
  <c r="Q1226" i="1" a="1"/>
  <c r="Q1226" i="1" s="1"/>
  <c r="R1226" i="1" s="1" a="1"/>
  <c r="R1226" i="1" s="1"/>
  <c r="Q994" i="1" a="1"/>
  <c r="Q994" i="1" s="1"/>
  <c r="R994" i="1" s="1" a="1"/>
  <c r="R994" i="1" s="1"/>
  <c r="Q650" i="1" a="1"/>
  <c r="Q650" i="1" s="1"/>
  <c r="R650" i="1" s="1" a="1"/>
  <c r="R650" i="1" s="1"/>
  <c r="Q742" i="1" a="1"/>
  <c r="Q742" i="1" s="1"/>
  <c r="R742" i="1" s="1" a="1"/>
  <c r="R742" i="1" s="1"/>
  <c r="Q2598" i="1" a="1"/>
  <c r="Q2598" i="1" s="1"/>
  <c r="R2598" i="1" s="1" a="1"/>
  <c r="R2598" i="1" s="1"/>
  <c r="Q1830" i="1" a="1"/>
  <c r="Q1830" i="1" s="1"/>
  <c r="R1830" i="1" s="1" a="1"/>
  <c r="R1830" i="1" s="1"/>
  <c r="Q678" i="1" a="1"/>
  <c r="Q678" i="1" s="1"/>
  <c r="R678" i="1" s="1" a="1"/>
  <c r="R678" i="1" s="1"/>
  <c r="Q1526" i="1" a="1"/>
  <c r="Q1526" i="1" s="1"/>
  <c r="R1526" i="1" s="1" a="1"/>
  <c r="R1526" i="1" s="1"/>
  <c r="Q30" i="1" a="1"/>
  <c r="Q30" i="1" s="1"/>
  <c r="R30" i="1" s="1" a="1"/>
  <c r="R30" i="1" s="1"/>
  <c r="Q1422" i="1" a="1"/>
  <c r="Q1422" i="1" s="1"/>
  <c r="R1422" i="1" s="1" a="1"/>
  <c r="R1422" i="1" s="1"/>
  <c r="Q946" i="1" a="1"/>
  <c r="Q946" i="1" s="1"/>
  <c r="R946" i="1" s="1" a="1"/>
  <c r="R946" i="1" s="1"/>
  <c r="Q618" i="1" a="1"/>
  <c r="Q618" i="1" s="1"/>
  <c r="R618" i="1" s="1" a="1"/>
  <c r="R618" i="1" s="1"/>
  <c r="Q402" i="1" a="1"/>
  <c r="Q402" i="1" s="1"/>
  <c r="R402" i="1" s="1" a="1"/>
  <c r="R402" i="1" s="1"/>
  <c r="Q90" i="1" a="1"/>
  <c r="Q90" i="1" s="1"/>
  <c r="R90" i="1" s="1" a="1"/>
  <c r="R90" i="1" s="1"/>
  <c r="Q1134" i="1" a="1"/>
  <c r="Q1134" i="1" s="1"/>
  <c r="R1134" i="1" s="1" a="1"/>
  <c r="R1134" i="1" s="1"/>
  <c r="Q2294" i="1" a="1"/>
  <c r="Q2294" i="1" s="1"/>
  <c r="R2294" i="1" s="1" a="1"/>
  <c r="R2294" i="1" s="1"/>
  <c r="Q2114" i="1" a="1"/>
  <c r="Q2114" i="1" s="1"/>
  <c r="R2114" i="1" s="1" a="1"/>
  <c r="R2114" i="1" s="1"/>
  <c r="Q1626" i="1" a="1"/>
  <c r="Q1626" i="1" s="1"/>
  <c r="R1626" i="1" s="1" a="1"/>
  <c r="R1626" i="1" s="1"/>
  <c r="Q1442" i="1" a="1"/>
  <c r="Q1442" i="1" s="1"/>
  <c r="R1442" i="1" s="1" a="1"/>
  <c r="R1442" i="1" s="1"/>
  <c r="Q970" i="1" a="1"/>
  <c r="Q970" i="1" s="1"/>
  <c r="R970" i="1" s="1" a="1"/>
  <c r="R970" i="1" s="1"/>
  <c r="Q62" i="1" a="1"/>
  <c r="Q62" i="1" s="1"/>
  <c r="R62" i="1" s="1" a="1"/>
  <c r="R62" i="1" s="1"/>
  <c r="Q1046" i="1" a="1"/>
  <c r="Q1046" i="1" s="1"/>
  <c r="R1046" i="1" s="1" a="1"/>
  <c r="R1046" i="1" s="1"/>
  <c r="Q1078" i="1" a="1"/>
  <c r="Q1078" i="1" s="1"/>
  <c r="R1078" i="1" s="1" a="1"/>
  <c r="R1078" i="1" s="1"/>
  <c r="Q1510" i="1" a="1"/>
  <c r="Q1510" i="1" s="1"/>
  <c r="R1510" i="1" s="1" a="1"/>
  <c r="R1510" i="1" s="1"/>
  <c r="Q22" i="1" a="1"/>
  <c r="Q22" i="1" s="1"/>
  <c r="R22" i="1" s="1" a="1"/>
  <c r="R22" i="1" s="1"/>
  <c r="Q1090" i="1" a="1"/>
  <c r="Q1090" i="1" s="1"/>
  <c r="R1090" i="1" s="1" a="1"/>
  <c r="R1090" i="1" s="1"/>
  <c r="Q826" i="1" a="1"/>
  <c r="Q826" i="1" s="1"/>
  <c r="R826" i="1" s="1" a="1"/>
  <c r="R826" i="1" s="1"/>
  <c r="Q442" i="1" a="1"/>
  <c r="Q442" i="1" s="1"/>
  <c r="R442" i="1" s="1" a="1"/>
  <c r="R442" i="1" s="1"/>
  <c r="Q162" i="1" a="1"/>
  <c r="Q162" i="1" s="1"/>
  <c r="R162" i="1" s="1" a="1"/>
  <c r="R162" i="1" s="1"/>
  <c r="Q1054" i="1" a="1"/>
  <c r="Q1054" i="1" s="1"/>
  <c r="R1054" i="1" s="1" a="1"/>
  <c r="R1054" i="1" s="1"/>
  <c r="Q2654" i="1" a="1"/>
  <c r="Q2654" i="1" s="1"/>
  <c r="R2654" i="1" s="1" a="1"/>
  <c r="R2654" i="1" s="1"/>
  <c r="Q1590" i="1" a="1"/>
  <c r="Q1590" i="1" s="1"/>
  <c r="R1590" i="1" s="1" a="1"/>
  <c r="R1590" i="1" s="1"/>
  <c r="Q174" i="1" a="1"/>
  <c r="Q174" i="1" s="1"/>
  <c r="R174" i="1" s="1" a="1"/>
  <c r="R174" i="1" s="1"/>
  <c r="Q1182" i="1" a="1"/>
  <c r="Q1182" i="1" s="1"/>
  <c r="R1182" i="1" s="1" a="1"/>
  <c r="R1182" i="1" s="1"/>
  <c r="Q342" i="1" a="1"/>
  <c r="Q342" i="1" s="1"/>
  <c r="R342" i="1" s="1" a="1"/>
  <c r="R342" i="1" s="1"/>
  <c r="Q1614" i="1" a="1"/>
  <c r="Q1614" i="1" s="1"/>
  <c r="R1614" i="1" s="1" a="1"/>
  <c r="R1614" i="1" s="1"/>
  <c r="Q430" i="1" a="1"/>
  <c r="Q430" i="1" s="1"/>
  <c r="R430" i="1" s="1" a="1"/>
  <c r="R430" i="1" s="1"/>
  <c r="Q74" i="1" a="1"/>
  <c r="Q74" i="1" s="1"/>
  <c r="R74" i="1" s="1" a="1"/>
  <c r="R74" i="1" s="1"/>
  <c r="Q766" i="1" a="1"/>
  <c r="Q766" i="1" s="1"/>
  <c r="R766" i="1" s="1" a="1"/>
  <c r="R766" i="1" s="1"/>
  <c r="Q2302" i="1" a="1"/>
  <c r="Q2302" i="1" s="1"/>
  <c r="R2302" i="1" s="1" a="1"/>
  <c r="R2302" i="1" s="1"/>
  <c r="Q130" i="1" a="1"/>
  <c r="Q130" i="1" s="1"/>
  <c r="R130" i="1" s="1" a="1"/>
  <c r="R130" i="1" s="1"/>
  <c r="Q1418" i="1" a="1"/>
  <c r="Q1418" i="1" s="1"/>
  <c r="R1418" i="1" s="1" a="1"/>
  <c r="R1418" i="1" s="1"/>
  <c r="Q2722" i="1" a="1"/>
  <c r="Q2722" i="1" s="1"/>
  <c r="R2722" i="1" s="1" a="1"/>
  <c r="R2722" i="1" s="1"/>
  <c r="Q2554" i="1" a="1"/>
  <c r="Q2554" i="1" s="1"/>
  <c r="R2554" i="1" s="1" a="1"/>
  <c r="R2554" i="1" s="1"/>
  <c r="Q1962" i="1" a="1"/>
  <c r="Q1962" i="1" s="1"/>
  <c r="R1962" i="1" s="1" a="1"/>
  <c r="R1962" i="1" s="1"/>
  <c r="Q1258" i="1" a="1"/>
  <c r="Q1258" i="1" s="1"/>
  <c r="R1258" i="1" s="1" a="1"/>
  <c r="R1258" i="1" s="1"/>
  <c r="Q2362" i="1" a="1"/>
  <c r="Q2362" i="1" s="1"/>
  <c r="R2362" i="1" s="1" a="1"/>
  <c r="R2362" i="1" s="1"/>
  <c r="Q2786" i="1" a="1"/>
  <c r="Q2786" i="1" s="1"/>
  <c r="R2786" i="1" s="1" a="1"/>
  <c r="R2786" i="1" s="1"/>
  <c r="Q714" i="1" a="1"/>
  <c r="Q714" i="1" s="1"/>
  <c r="R714" i="1" s="1" a="1"/>
  <c r="R714" i="1" s="1"/>
  <c r="Q2238" i="1" a="1"/>
  <c r="Q2238" i="1" s="1"/>
  <c r="R2238" i="1" s="1" a="1"/>
  <c r="R2238" i="1" s="1"/>
  <c r="Q1902" i="1" a="1"/>
  <c r="Q1902" i="1" s="1"/>
  <c r="R1902" i="1" s="1" a="1"/>
  <c r="R1902" i="1" s="1"/>
  <c r="Q282" i="1" a="1"/>
  <c r="Q282" i="1" s="1"/>
  <c r="R282" i="1" s="1" a="1"/>
  <c r="R282" i="1" s="1"/>
  <c r="Q1772" i="1" a="1"/>
  <c r="Q1772" i="1" s="1"/>
  <c r="R1772" i="1" a="1"/>
  <c r="R1772" i="1" s="1"/>
  <c r="Q597" i="1" a="1"/>
  <c r="Q597" i="1" s="1"/>
  <c r="R597" i="1" a="1"/>
  <c r="R597" i="1" s="1"/>
  <c r="Q2428" i="1" a="1"/>
  <c r="Q2428" i="1" s="1"/>
  <c r="R2428" i="1" a="1"/>
  <c r="R2428" i="1" s="1"/>
  <c r="Q1733" i="1" a="1"/>
  <c r="Q1733" i="1" s="1"/>
  <c r="R1733" i="1" a="1"/>
  <c r="R1733" i="1" s="1"/>
  <c r="Q2867" i="1" a="1"/>
  <c r="Q2867" i="1" s="1"/>
  <c r="R2867" i="1" a="1"/>
  <c r="R2867" i="1" s="1"/>
  <c r="Q2389" i="1" a="1"/>
  <c r="Q2389" i="1" s="1"/>
  <c r="R2389" i="1" a="1"/>
  <c r="R2389" i="1" s="1"/>
  <c r="Q1508" i="1" a="1"/>
  <c r="Q1508" i="1" s="1"/>
  <c r="R1508" i="1" a="1"/>
  <c r="R1508" i="1" s="1"/>
  <c r="Q2479" i="1" a="1"/>
  <c r="Q2479" i="1" s="1"/>
  <c r="R2479" i="1" a="1"/>
  <c r="R2479" i="1" s="1"/>
  <c r="Q175" i="1" a="1"/>
  <c r="Q175" i="1" s="1"/>
  <c r="R175" i="1" a="1"/>
  <c r="R175" i="1" s="1"/>
  <c r="Q300" i="1" a="1"/>
  <c r="Q300" i="1" s="1"/>
  <c r="R300" i="1" a="1"/>
  <c r="R300" i="1" s="1"/>
  <c r="Q2758" i="1" a="1"/>
  <c r="Q2758" i="1" s="1"/>
  <c r="R2758" i="1" s="1" a="1"/>
  <c r="R2758" i="1" s="1"/>
  <c r="Q1349" i="1" a="1"/>
  <c r="Q1349" i="1" s="1"/>
  <c r="R1349" i="1" a="1"/>
  <c r="R1349" i="1" s="1"/>
  <c r="Q828" i="1" a="1"/>
  <c r="Q828" i="1" s="1"/>
  <c r="R828" i="1" a="1"/>
  <c r="R828" i="1" s="1"/>
  <c r="Q1468" i="1" a="1"/>
  <c r="Q1468" i="1" s="1"/>
  <c r="R1468" i="1" a="1"/>
  <c r="R1468" i="1" s="1"/>
  <c r="Q1029" i="1" a="1"/>
  <c r="Q1029" i="1" s="1"/>
  <c r="R1029" i="1" a="1"/>
  <c r="R1029" i="1" s="1"/>
  <c r="Q1116" i="1" a="1"/>
  <c r="Q1116" i="1" s="1"/>
  <c r="R1116" i="1" a="1"/>
  <c r="R1116" i="1" s="1"/>
  <c r="Q1221" i="1" a="1"/>
  <c r="Q1221" i="1" s="1"/>
  <c r="R1221" i="1" a="1"/>
  <c r="R1221" i="1" s="1"/>
  <c r="Q2083" i="1" a="1"/>
  <c r="Q2083" i="1" s="1"/>
  <c r="R2083" i="1" a="1"/>
  <c r="R2083" i="1" s="1"/>
  <c r="Q2142" i="1" a="1"/>
  <c r="Q2142" i="1" s="1"/>
  <c r="R2142" i="1" s="1" a="1"/>
  <c r="R2142" i="1" s="1"/>
  <c r="Q2295" i="1" a="1"/>
  <c r="Q2295" i="1" s="1"/>
  <c r="R2295" i="1" a="1"/>
  <c r="R2295" i="1" s="1"/>
  <c r="Q229" i="1" a="1"/>
  <c r="Q229" i="1" s="1"/>
  <c r="R229" i="1" a="1"/>
  <c r="R229" i="1" s="1"/>
  <c r="Q645" i="1" a="1"/>
  <c r="Q645" i="1" s="1"/>
  <c r="R645" i="1" a="1"/>
  <c r="R645" i="1" s="1"/>
  <c r="Q1285" i="1" a="1"/>
  <c r="Q1285" i="1" s="1"/>
  <c r="R1285" i="1" a="1"/>
  <c r="R1285" i="1" s="1"/>
  <c r="Q1960" i="1" a="1"/>
  <c r="Q1960" i="1" s="1"/>
  <c r="R1960" i="1" a="1"/>
  <c r="R1960" i="1" s="1"/>
  <c r="Q622" i="1" a="1"/>
  <c r="Q622" i="1" s="1"/>
  <c r="R622" i="1" s="1" a="1"/>
  <c r="R622" i="1" s="1"/>
  <c r="Q1870" i="1" a="1"/>
  <c r="Q1870" i="1" s="1"/>
  <c r="R1870" i="1" s="1" a="1"/>
  <c r="R1870" i="1" s="1"/>
  <c r="Q514" i="1" a="1"/>
  <c r="Q514" i="1" s="1"/>
  <c r="R514" i="1" s="1" a="1"/>
  <c r="R514" i="1" s="1"/>
  <c r="Q1154" i="1" a="1"/>
  <c r="Q1154" i="1" s="1"/>
  <c r="R1154" i="1" s="1" a="1"/>
  <c r="R1154" i="1" s="1"/>
  <c r="Q1083" i="1" a="1"/>
  <c r="Q1083" i="1" s="1"/>
  <c r="R1083" i="1" a="1"/>
  <c r="R1083" i="1" s="1"/>
  <c r="Q1819" i="1" a="1"/>
  <c r="Q1819" i="1" s="1"/>
  <c r="R1819" i="1" a="1"/>
  <c r="R1819" i="1" s="1"/>
  <c r="Q2131" i="1" a="1"/>
  <c r="Q2131" i="1" s="1"/>
  <c r="R2131" i="1" a="1"/>
  <c r="R2131" i="1" s="1"/>
  <c r="Q2467" i="1" a="1"/>
  <c r="Q2467" i="1" s="1"/>
  <c r="R2467" i="1" a="1"/>
  <c r="R2467" i="1" s="1"/>
  <c r="Q2644" i="1" a="1"/>
  <c r="Q2644" i="1" s="1"/>
  <c r="R2644" i="1" a="1"/>
  <c r="R2644" i="1" s="1"/>
  <c r="Q2861" i="1" a="1"/>
  <c r="Q2861" i="1" s="1"/>
  <c r="R2861" i="1" a="1"/>
  <c r="R2861" i="1" s="1"/>
  <c r="Q2166" i="1" a="1"/>
  <c r="Q2166" i="1" s="1"/>
  <c r="R2166" i="1" s="1" a="1"/>
  <c r="R2166" i="1" s="1"/>
  <c r="Q100" i="1" a="1"/>
  <c r="Q100" i="1" s="1"/>
  <c r="R100" i="1" a="1"/>
  <c r="R100" i="1" s="1"/>
  <c r="Q1828" i="1" a="1"/>
  <c r="Q1828" i="1" s="1"/>
  <c r="R1828" i="1" a="1"/>
  <c r="R1828" i="1" s="1"/>
  <c r="Q141" i="1" a="1"/>
  <c r="Q141" i="1" s="1"/>
  <c r="R141" i="1" a="1"/>
  <c r="R141" i="1" s="1"/>
  <c r="Q150" i="1" a="1"/>
  <c r="Q150" i="1" s="1"/>
  <c r="R150" i="1" s="1" a="1"/>
  <c r="R150" i="1" s="1"/>
  <c r="Q367" i="1" a="1"/>
  <c r="Q367" i="1" s="1"/>
  <c r="R367" i="1" a="1"/>
  <c r="R367" i="1" s="1"/>
  <c r="Q218" i="1" a="1"/>
  <c r="Q218" i="1" s="1"/>
  <c r="R218" i="1" s="1" a="1"/>
  <c r="R218" i="1" s="1"/>
  <c r="Q570" i="1" a="1"/>
  <c r="Q570" i="1" s="1"/>
  <c r="R570" i="1" s="1" a="1"/>
  <c r="R570" i="1" s="1"/>
  <c r="Q1178" i="1" a="1"/>
  <c r="Q1178" i="1" s="1"/>
  <c r="R1178" i="1" s="1" a="1"/>
  <c r="R1178" i="1" s="1"/>
  <c r="Q2292" i="1" a="1"/>
  <c r="Q2292" i="1" s="1"/>
  <c r="R2292" i="1" a="1"/>
  <c r="R2292" i="1" s="1"/>
  <c r="Q76" i="1" a="1"/>
  <c r="Q76" i="1" s="1"/>
  <c r="R76" i="1" a="1"/>
  <c r="R76" i="1" s="1"/>
  <c r="Q1068" i="1" a="1"/>
  <c r="Q1068" i="1" s="1"/>
  <c r="R1068" i="1" a="1"/>
  <c r="R1068" i="1" s="1"/>
  <c r="Q1804" i="1" a="1"/>
  <c r="Q1804" i="1" s="1"/>
  <c r="R1804" i="1" a="1"/>
  <c r="R1804" i="1" s="1"/>
  <c r="Q341" i="1" a="1"/>
  <c r="Q341" i="1" s="1"/>
  <c r="R341" i="1" a="1"/>
  <c r="R341" i="1" s="1"/>
  <c r="Q853" i="1" a="1"/>
  <c r="Q853" i="1" s="1"/>
  <c r="R853" i="1" a="1"/>
  <c r="R853" i="1" s="1"/>
  <c r="Q756" i="1" a="1"/>
  <c r="Q756" i="1" s="1"/>
  <c r="R756" i="1" a="1"/>
  <c r="R756" i="1" s="1"/>
  <c r="Q1396" i="1" a="1"/>
  <c r="Q1396" i="1" s="1"/>
  <c r="R1396" i="1" a="1"/>
  <c r="R1396" i="1" s="1"/>
  <c r="Q2303" i="1" a="1"/>
  <c r="Q2303" i="1" s="1"/>
  <c r="R2303" i="1" a="1"/>
  <c r="R2303" i="1" s="1"/>
  <c r="Q253" i="1" a="1"/>
  <c r="Q253" i="1" s="1"/>
  <c r="R253" i="1" a="1"/>
  <c r="R253" i="1" s="1"/>
  <c r="Q669" i="1" a="1"/>
  <c r="Q669" i="1" s="1"/>
  <c r="R669" i="1" a="1"/>
  <c r="R669" i="1" s="1"/>
  <c r="Q1309" i="1" a="1"/>
  <c r="Q1309" i="1" s="1"/>
  <c r="R1309" i="1" a="1"/>
  <c r="R1309" i="1" s="1"/>
  <c r="Q2040" i="1" a="1"/>
  <c r="Q2040" i="1" s="1"/>
  <c r="R2040" i="1" a="1"/>
  <c r="R2040" i="1" s="1"/>
  <c r="Q422" i="1" a="1"/>
  <c r="Q422" i="1" s="1"/>
  <c r="R422" i="1" s="1" a="1"/>
  <c r="R422" i="1" s="1"/>
  <c r="Q1187" i="1" a="1"/>
  <c r="Q1187" i="1" s="1"/>
  <c r="R1187" i="1" a="1"/>
  <c r="R1187" i="1" s="1"/>
  <c r="Q2324" i="1" a="1"/>
  <c r="Q2324" i="1" s="1"/>
  <c r="R2324" i="1" a="1"/>
  <c r="R2324" i="1" s="1"/>
  <c r="Q2724" i="1" a="1"/>
  <c r="Q2724" i="1" s="1"/>
  <c r="R2724" i="1" a="1"/>
  <c r="R2724" i="1" s="1"/>
  <c r="Q1933" i="1" a="1"/>
  <c r="Q1933" i="1" s="1"/>
  <c r="R1933" i="1" a="1"/>
  <c r="R1933" i="1" s="1"/>
  <c r="Q1990" i="1" a="1"/>
  <c r="Q1990" i="1" s="1"/>
  <c r="R1990" i="1" s="1" a="1"/>
  <c r="R1990" i="1" s="1"/>
  <c r="Q2694" i="1" a="1"/>
  <c r="Q2694" i="1" s="1"/>
  <c r="R2694" i="1" a="1"/>
  <c r="R2694" i="1" s="1"/>
  <c r="Q517" i="1" a="1"/>
  <c r="Q517" i="1" s="1"/>
  <c r="R517" i="1" a="1"/>
  <c r="R517" i="1" s="1"/>
  <c r="Q1637" i="1" a="1"/>
  <c r="Q1637" i="1" s="1"/>
  <c r="R1637" i="1" a="1"/>
  <c r="R1637" i="1" s="1"/>
  <c r="Q1486" i="1" a="1"/>
  <c r="Q1486" i="1" s="1"/>
  <c r="R1486" i="1" s="1" a="1"/>
  <c r="R1486" i="1" s="1"/>
  <c r="Q258" i="1" a="1"/>
  <c r="Q258" i="1" s="1"/>
  <c r="R258" i="1" s="1" a="1"/>
  <c r="R258" i="1" s="1"/>
  <c r="Q642" i="1" a="1"/>
  <c r="Q642" i="1" s="1"/>
  <c r="R642" i="1" s="1" a="1"/>
  <c r="R642" i="1" s="1"/>
  <c r="Q1282" i="1" a="1"/>
  <c r="Q1282" i="1" s="1"/>
  <c r="R1282" i="1" s="1" a="1"/>
  <c r="R1282" i="1" s="1"/>
  <c r="Q144" i="1" a="1"/>
  <c r="Q144" i="1" s="1"/>
  <c r="R144" i="1" a="1"/>
  <c r="R144" i="1" s="1"/>
  <c r="Q1627" i="1" a="1"/>
  <c r="Q1627" i="1" s="1"/>
  <c r="R1627" i="1" a="1"/>
  <c r="R1627" i="1" s="1"/>
  <c r="Q2437" i="1" a="1"/>
  <c r="Q2437" i="1" s="1"/>
  <c r="R2437" i="1" a="1"/>
  <c r="R2437" i="1" s="1"/>
  <c r="Q1837" i="1" a="1"/>
  <c r="Q1837" i="1" s="1"/>
  <c r="R1837" i="1" a="1"/>
  <c r="R1837" i="1" s="1"/>
  <c r="Q1263" i="1" a="1"/>
  <c r="Q1263" i="1" s="1"/>
  <c r="R1263" i="1" a="1"/>
  <c r="R1263" i="1" s="1"/>
  <c r="Q1882" i="1" a="1"/>
  <c r="Q1882" i="1" s="1"/>
  <c r="R1882" i="1" s="1" a="1"/>
  <c r="R1882" i="1" s="1"/>
  <c r="Q2797" i="1" a="1"/>
  <c r="Q2797" i="1" s="1"/>
  <c r="R2797" i="1" a="1"/>
  <c r="R2797" i="1" s="1"/>
  <c r="Q2838" i="1" a="1"/>
  <c r="Q2838" i="1" s="1"/>
  <c r="R2838" i="1" s="1" a="1"/>
  <c r="R2838" i="1" s="1"/>
  <c r="Q2535" i="1" a="1"/>
  <c r="Q2535" i="1" s="1"/>
  <c r="R2535" i="1" a="1"/>
  <c r="R2535" i="1" s="1"/>
  <c r="Q373" i="1" a="1"/>
  <c r="Q373" i="1" s="1"/>
  <c r="R373" i="1" a="1"/>
  <c r="R373" i="1" s="1"/>
  <c r="Q55" i="1" a="1"/>
  <c r="Q55" i="1" s="1"/>
  <c r="R55" i="1" a="1"/>
  <c r="R55" i="1" s="1"/>
  <c r="Q2116" i="1" a="1"/>
  <c r="Q2116" i="1" s="1"/>
  <c r="R2116" i="1" a="1"/>
  <c r="R2116" i="1" s="1"/>
  <c r="Q2205" i="1" a="1"/>
  <c r="Q2205" i="1" s="1"/>
  <c r="R2205" i="1" a="1"/>
  <c r="R2205" i="1" s="1"/>
  <c r="Q2086" i="1" a="1"/>
  <c r="Q2086" i="1" s="1"/>
  <c r="R2086" i="1" s="1" a="1"/>
  <c r="R2086" i="1" s="1"/>
  <c r="Q2494" i="1" a="1"/>
  <c r="Q2494" i="1" s="1"/>
  <c r="R2494" i="1" s="1" a="1"/>
  <c r="R2494" i="1" s="1"/>
  <c r="Q916" i="1" a="1"/>
  <c r="Q916" i="1" s="1"/>
  <c r="R916" i="1" a="1"/>
  <c r="R916" i="1" s="1"/>
  <c r="Q221" i="1" a="1"/>
  <c r="Q221" i="1" s="1"/>
  <c r="R221" i="1" a="1"/>
  <c r="R221" i="1" s="1"/>
  <c r="Q573" i="1" a="1"/>
  <c r="Q573" i="1" s="1"/>
  <c r="R573" i="1" a="1"/>
  <c r="R573" i="1" s="1"/>
  <c r="Q1181" i="1" a="1"/>
  <c r="Q1181" i="1" s="1"/>
  <c r="R1181" i="1" a="1"/>
  <c r="R1181" i="1" s="1"/>
  <c r="Q486" i="1" a="1"/>
  <c r="Q486" i="1" s="1"/>
  <c r="R486" i="1" s="1" a="1"/>
  <c r="R486" i="1" s="1"/>
  <c r="Q1606" i="1" a="1"/>
  <c r="Q1606" i="1" s="1"/>
  <c r="R1606" i="1" s="1" a="1"/>
  <c r="R1606" i="1" s="1"/>
  <c r="Q291" i="1" a="1"/>
  <c r="Q291" i="1" s="1"/>
  <c r="R291" i="1" a="1"/>
  <c r="R291" i="1" s="1"/>
  <c r="Q2664" i="1" a="1"/>
  <c r="Q2664" i="1" s="1"/>
  <c r="R2664" i="1" a="1"/>
  <c r="R2664" i="1" s="1"/>
  <c r="Q2553" i="1" a="1"/>
  <c r="Q2553" i="1" s="1"/>
  <c r="R2553" i="1" a="1"/>
  <c r="R2553" i="1" s="1"/>
  <c r="Q215" i="1" a="1"/>
  <c r="Q215" i="1" s="1"/>
  <c r="R215" i="1" a="1"/>
  <c r="R215" i="1" s="1"/>
  <c r="Q567" i="1" a="1"/>
  <c r="Q567" i="1" s="1"/>
  <c r="R567" i="1" a="1"/>
  <c r="R567" i="1" s="1"/>
  <c r="Q1175" i="1" a="1"/>
  <c r="Q1175" i="1" s="1"/>
  <c r="R1175" i="1" a="1"/>
  <c r="R1175" i="1" s="1"/>
  <c r="Q2178" i="1" a="1"/>
  <c r="Q2178" i="1" s="1"/>
  <c r="R2178" i="1" s="1" a="1"/>
  <c r="R2178" i="1" s="1"/>
  <c r="Q1440" i="1" a="1"/>
  <c r="Q1440" i="1" s="1"/>
  <c r="R1440" i="1" a="1"/>
  <c r="R1440" i="1" s="1"/>
  <c r="Q2655" i="1" a="1"/>
  <c r="Q2655" i="1" s="1"/>
  <c r="R2655" i="1" a="1"/>
  <c r="R2655" i="1" s="1"/>
  <c r="Q2641" i="1" a="1"/>
  <c r="Q2641" i="1" s="1"/>
  <c r="R2641" i="1" a="1"/>
  <c r="R2641" i="1" s="1"/>
  <c r="Q1954" i="1" a="1"/>
  <c r="Q1954" i="1" s="1"/>
  <c r="R1954" i="1" s="1" a="1"/>
  <c r="R1954" i="1" s="1"/>
  <c r="Q1576" i="1" a="1"/>
  <c r="Q1576" i="1" s="1"/>
  <c r="R1576" i="1" a="1"/>
  <c r="R1576" i="1" s="1"/>
  <c r="Q273" i="1" a="1"/>
  <c r="Q273" i="1" s="1"/>
  <c r="R273" i="1" a="1"/>
  <c r="R273" i="1" s="1"/>
  <c r="Q2440" i="1" a="1"/>
  <c r="Q2440" i="1" s="1"/>
  <c r="R2440" i="1" a="1"/>
  <c r="R2440" i="1" s="1"/>
  <c r="Q2306" i="1" a="1"/>
  <c r="Q2306" i="1" s="1"/>
  <c r="R2306" i="1" s="1" a="1"/>
  <c r="R2306" i="1" s="1"/>
  <c r="Q2360" i="1" a="1"/>
  <c r="Q2360" i="1" s="1"/>
  <c r="R2360" i="1" a="1"/>
  <c r="R2360" i="1" s="1"/>
  <c r="Q2626" i="1" a="1"/>
  <c r="Q2626" i="1" s="1"/>
  <c r="R2626" i="1" s="1" a="1"/>
  <c r="R2626" i="1" s="1"/>
  <c r="Q376" i="1" a="1"/>
  <c r="Q376" i="1" s="1"/>
  <c r="R376" i="1" a="1"/>
  <c r="R376" i="1" s="1"/>
  <c r="Q2363" i="1" a="1"/>
  <c r="Q2363" i="1" s="1"/>
  <c r="R2363" i="1" a="1"/>
  <c r="R2363" i="1" s="1"/>
  <c r="Q353" i="1" a="1"/>
  <c r="Q353" i="1" s="1"/>
  <c r="R353" i="1" a="1"/>
  <c r="R353" i="1" s="1"/>
  <c r="Q801" i="1" a="1"/>
  <c r="Q801" i="1" s="1"/>
  <c r="R801" i="1" a="1"/>
  <c r="R801" i="1" s="1"/>
  <c r="Q1345" i="1" a="1"/>
  <c r="Q1345" i="1" s="1"/>
  <c r="R1345" i="1" a="1"/>
  <c r="R1345" i="1" s="1"/>
  <c r="Q2095" i="1" a="1"/>
  <c r="Q2095" i="1" s="1"/>
  <c r="R2095" i="1" a="1"/>
  <c r="R2095" i="1" s="1"/>
  <c r="Q1630" i="1" a="1"/>
  <c r="Q1630" i="1" s="1"/>
  <c r="R1630" i="1" s="1" a="1"/>
  <c r="R1630" i="1" s="1"/>
  <c r="Q2697" i="1" a="1"/>
  <c r="Q2697" i="1" s="1"/>
  <c r="R2697" i="1" a="1"/>
  <c r="R2697" i="1" s="1"/>
  <c r="Q919" i="1" a="1"/>
  <c r="Q919" i="1" s="1"/>
  <c r="R919" i="1" a="1"/>
  <c r="R919" i="1" s="1"/>
  <c r="Q682" i="1" a="1"/>
  <c r="Q682" i="1" s="1"/>
  <c r="R682" i="1" s="1" a="1"/>
  <c r="R682" i="1" s="1"/>
  <c r="Q1266" i="1" a="1"/>
  <c r="Q1266" i="1" s="1"/>
  <c r="R1266" i="1" s="1" a="1"/>
  <c r="R1266" i="1" s="1"/>
  <c r="Q2098" i="1" a="1"/>
  <c r="Q2098" i="1" s="1"/>
  <c r="R2098" i="1" s="1" a="1"/>
  <c r="R2098" i="1" s="1"/>
  <c r="Q320" i="1" a="1"/>
  <c r="Q320" i="1" s="1"/>
  <c r="R320" i="1" a="1"/>
  <c r="R320" i="1" s="1"/>
  <c r="Q768" i="1" a="1"/>
  <c r="Q768" i="1" s="1"/>
  <c r="R768" i="1" a="1"/>
  <c r="R768" i="1" s="1"/>
  <c r="Q1408" i="1" a="1"/>
  <c r="Q1408" i="1" s="1"/>
  <c r="R1408" i="1" a="1"/>
  <c r="R1408" i="1" s="1"/>
  <c r="Q297" i="1" a="1"/>
  <c r="Q297" i="1" s="1"/>
  <c r="R297" i="1" a="1"/>
  <c r="R297" i="1" s="1"/>
  <c r="Q2080" i="1" a="1"/>
  <c r="Q2080" i="1" s="1"/>
  <c r="R2080" i="1" a="1"/>
  <c r="R2080" i="1" s="1"/>
  <c r="Q2682" i="1" a="1"/>
  <c r="Q2682" i="1" s="1"/>
  <c r="R2682" i="1" a="1"/>
  <c r="R2682" i="1" s="1"/>
  <c r="Q1032" i="1" a="1"/>
  <c r="Q1032" i="1" s="1"/>
  <c r="R1032" i="1" a="1"/>
  <c r="R1032" i="1" s="1"/>
  <c r="Q2473" i="1" a="1"/>
  <c r="Q2473" i="1" s="1"/>
  <c r="R2473" i="1" a="1"/>
  <c r="R2473" i="1" s="1"/>
  <c r="Q2151" i="1" a="1"/>
  <c r="Q2151" i="1" s="1"/>
  <c r="R2151" i="1" a="1"/>
  <c r="R2151" i="1" s="1"/>
  <c r="Q2008" i="1" a="1"/>
  <c r="Q2008" i="1" s="1"/>
  <c r="R2008" i="1" a="1"/>
  <c r="R2008" i="1" s="1"/>
  <c r="Q498" i="1" a="1"/>
  <c r="Q498" i="1" s="1"/>
  <c r="R498" i="1" s="1" a="1"/>
  <c r="R498" i="1" s="1"/>
  <c r="Q2434" i="1" a="1"/>
  <c r="Q2434" i="1" s="1"/>
  <c r="R2434" i="1" s="1" a="1"/>
  <c r="R2434" i="1" s="1"/>
  <c r="Q1624" i="1" a="1"/>
  <c r="Q1624" i="1" s="1"/>
  <c r="R1624" i="1" a="1"/>
  <c r="R1624" i="1" s="1"/>
  <c r="Q1643" i="1" a="1"/>
  <c r="Q1643" i="1" s="1"/>
  <c r="R1643" i="1" a="1"/>
  <c r="R1643" i="1" s="1"/>
  <c r="Q97" i="1" a="1"/>
  <c r="Q97" i="1" s="1"/>
  <c r="R97" i="1" a="1"/>
  <c r="R97" i="1" s="1"/>
  <c r="Q1089" i="1" a="1"/>
  <c r="Q1089" i="1" s="1"/>
  <c r="R1089" i="1" a="1"/>
  <c r="R1089" i="1" s="1"/>
  <c r="Q1825" i="1" a="1"/>
  <c r="Q1825" i="1" s="1"/>
  <c r="R1825" i="1" a="1"/>
  <c r="R1825" i="1" s="1"/>
  <c r="Q1585" i="1" a="1"/>
  <c r="Q1585" i="1" s="1"/>
  <c r="R1585" i="1" a="1"/>
  <c r="R1585" i="1" s="1"/>
  <c r="Q1801" i="1" a="1"/>
  <c r="Q1801" i="1" s="1"/>
  <c r="R1801" i="1" a="1"/>
  <c r="R1801" i="1" s="1"/>
  <c r="Q777" i="1" a="1"/>
  <c r="Q777" i="1" s="1"/>
  <c r="R777" i="1" a="1"/>
  <c r="R777" i="1" s="1"/>
  <c r="Q841" i="1" a="1"/>
  <c r="Q841" i="1" s="1"/>
  <c r="R841" i="1" a="1"/>
  <c r="R841" i="1" s="1"/>
  <c r="Q1257" i="1" a="1"/>
  <c r="Q1257" i="1" s="1"/>
  <c r="R1257" i="1" a="1"/>
  <c r="R1257" i="1" s="1"/>
  <c r="Q2516" i="1" a="1"/>
  <c r="Q2516" i="1" s="1"/>
  <c r="R2516" i="1" a="1"/>
  <c r="R2516" i="1" s="1"/>
  <c r="Q2260" i="1" a="1"/>
  <c r="Q2260" i="1" s="1"/>
  <c r="R2260" i="1" a="1"/>
  <c r="R2260" i="1" s="1"/>
  <c r="Q2084" i="1" a="1"/>
  <c r="Q2084" i="1" s="1"/>
  <c r="R2084" i="1" a="1"/>
  <c r="R2084" i="1" s="1"/>
  <c r="Q2269" i="1" a="1"/>
  <c r="Q2269" i="1" s="1"/>
  <c r="R2269" i="1" a="1"/>
  <c r="R2269" i="1" s="1"/>
  <c r="Q2821" i="1" a="1"/>
  <c r="Q2821" i="1" s="1"/>
  <c r="R2821" i="1" a="1"/>
  <c r="R2821" i="1" s="1"/>
  <c r="Q1909" i="1" a="1"/>
  <c r="Q1909" i="1" s="1"/>
  <c r="R1909" i="1" a="1"/>
  <c r="R1909" i="1" s="1"/>
  <c r="Q2789" i="1" a="1"/>
  <c r="Q2789" i="1" s="1"/>
  <c r="R2789" i="1" a="1"/>
  <c r="R2789" i="1" s="1"/>
  <c r="Q2734" i="1" a="1"/>
  <c r="Q2734" i="1" s="1"/>
  <c r="R2734" i="1" s="1" a="1"/>
  <c r="R2734" i="1" s="1"/>
  <c r="Q772" i="1" a="1"/>
  <c r="Q772" i="1" s="1"/>
  <c r="R772" i="1" a="1"/>
  <c r="R772" i="1" s="1"/>
  <c r="Q1412" i="1" a="1"/>
  <c r="Q1412" i="1" s="1"/>
  <c r="R1412" i="1" a="1"/>
  <c r="R1412" i="1" s="1"/>
  <c r="Q2710" i="1" a="1"/>
  <c r="Q2710" i="1" s="1"/>
  <c r="R2710" i="1" a="1"/>
  <c r="R2710" i="1" s="1"/>
  <c r="Q236" i="1" a="1"/>
  <c r="Q236" i="1" s="1"/>
  <c r="R236" i="1" a="1"/>
  <c r="R236" i="1" s="1"/>
  <c r="Q652" i="1" a="1"/>
  <c r="Q652" i="1" s="1"/>
  <c r="R652" i="1" a="1"/>
  <c r="R652" i="1" s="1"/>
  <c r="Q1292" i="1" a="1"/>
  <c r="Q1292" i="1" s="1"/>
  <c r="R1292" i="1" a="1"/>
  <c r="R1292" i="1" s="1"/>
  <c r="Q820" i="1" a="1"/>
  <c r="Q820" i="1" s="1"/>
  <c r="R820" i="1" a="1"/>
  <c r="R820" i="1" s="1"/>
  <c r="Q1460" i="1" a="1"/>
  <c r="Q1460" i="1" s="1"/>
  <c r="R1460" i="1" a="1"/>
  <c r="R1460" i="1" s="1"/>
  <c r="Q2862" i="1" a="1"/>
  <c r="Q2862" i="1" s="1"/>
  <c r="R2862" i="1" s="1" a="1"/>
  <c r="R2862" i="1" s="1"/>
  <c r="Q796" i="1" a="1"/>
  <c r="Q796" i="1" s="1"/>
  <c r="R796" i="1" a="1"/>
  <c r="R796" i="1" s="1"/>
  <c r="Q1340" i="1" a="1"/>
  <c r="Q1340" i="1" s="1"/>
  <c r="R1340" i="1" a="1"/>
  <c r="R1340" i="1" s="1"/>
  <c r="Q2054" i="1" a="1"/>
  <c r="Q2054" i="1" s="1"/>
  <c r="R2054" i="1" s="1" a="1"/>
  <c r="R2054" i="1" s="1"/>
  <c r="Q1164" i="1" a="1"/>
  <c r="Q1164" i="1" s="1"/>
  <c r="R1164" i="1" a="1"/>
  <c r="R1164" i="1" s="1"/>
  <c r="Q2014" i="1" a="1"/>
  <c r="Q2014" i="1" s="1"/>
  <c r="R2014" i="1" s="1" a="1"/>
  <c r="R2014" i="1" s="1"/>
  <c r="Q2830" i="1" a="1"/>
  <c r="Q2830" i="1" s="1"/>
  <c r="R2830" i="1" s="1" a="1"/>
  <c r="R2830" i="1" s="1"/>
  <c r="Q2677" i="1" a="1"/>
  <c r="Q2677" i="1" s="1"/>
  <c r="R2677" i="1" a="1"/>
  <c r="R2677" i="1" s="1"/>
  <c r="Q2525" i="1" a="1"/>
  <c r="Q2525" i="1" s="1"/>
  <c r="R2525" i="1" a="1"/>
  <c r="R2525" i="1" s="1"/>
  <c r="Q2093" i="1" a="1"/>
  <c r="Q2093" i="1" s="1"/>
  <c r="R2093" i="1" a="1"/>
  <c r="R2093" i="1" s="1"/>
  <c r="Q2396" i="1" a="1"/>
  <c r="Q2396" i="1" s="1"/>
  <c r="R2396" i="1" a="1"/>
  <c r="R2396" i="1" s="1"/>
  <c r="Q1964" i="1" a="1"/>
  <c r="Q1964" i="1" s="1"/>
  <c r="R1964" i="1" a="1"/>
  <c r="R1964" i="1" s="1"/>
  <c r="Q1610" i="1" a="1"/>
  <c r="Q1610" i="1" s="1"/>
  <c r="R1610" i="1" s="1" a="1"/>
  <c r="R1610" i="1" s="1"/>
  <c r="Q1194" i="1" a="1"/>
  <c r="Q1194" i="1" s="1"/>
  <c r="R1194" i="1" s="1" a="1"/>
  <c r="R1194" i="1" s="1"/>
  <c r="Q978" i="1" a="1"/>
  <c r="Q978" i="1" s="1"/>
  <c r="R978" i="1" s="1" a="1"/>
  <c r="R978" i="1" s="1"/>
  <c r="Q546" i="1" a="1"/>
  <c r="Q546" i="1" s="1"/>
  <c r="R546" i="1" s="1" a="1"/>
  <c r="R546" i="1" s="1"/>
  <c r="Q414" i="1" a="1"/>
  <c r="Q414" i="1" s="1"/>
  <c r="R414" i="1" s="1" a="1"/>
  <c r="R414" i="1" s="1"/>
  <c r="Q2558" i="1" a="1"/>
  <c r="Q2558" i="1" s="1"/>
  <c r="R2558" i="1" s="1" a="1"/>
  <c r="R2558" i="1" s="1"/>
  <c r="Q1806" i="1" a="1"/>
  <c r="Q1806" i="1" s="1"/>
  <c r="R1806" i="1" s="1" a="1"/>
  <c r="R1806" i="1" s="1"/>
  <c r="Q630" i="1" a="1"/>
  <c r="Q630" i="1" s="1"/>
  <c r="R630" i="1" s="1" a="1"/>
  <c r="R630" i="1" s="1"/>
  <c r="Q1406" i="1" a="1"/>
  <c r="Q1406" i="1" s="1"/>
  <c r="R1406" i="1" s="1" a="1"/>
  <c r="R1406" i="1" s="1"/>
  <c r="Q2502" i="1" a="1"/>
  <c r="Q2502" i="1" s="1"/>
  <c r="R2502" i="1" s="1" a="1"/>
  <c r="R2502" i="1" s="1"/>
  <c r="Q870" i="1" a="1"/>
  <c r="Q870" i="1" s="1"/>
  <c r="R870" i="1" s="1" a="1"/>
  <c r="R870" i="1" s="1"/>
  <c r="Q794" i="1" a="1"/>
  <c r="Q794" i="1" s="1"/>
  <c r="R794" i="1" s="1" a="1"/>
  <c r="R794" i="1" s="1"/>
  <c r="Q586" i="1" a="1"/>
  <c r="Q586" i="1" s="1"/>
  <c r="R586" i="1" s="1" a="1"/>
  <c r="R586" i="1" s="1"/>
  <c r="Q346" i="1" a="1"/>
  <c r="Q346" i="1" s="1"/>
  <c r="R346" i="1" s="1" a="1"/>
  <c r="R346" i="1" s="1"/>
  <c r="Q66" i="1" a="1"/>
  <c r="Q66" i="1" s="1"/>
  <c r="R66" i="1" s="1" a="1"/>
  <c r="R66" i="1" s="1"/>
  <c r="Q726" i="1" a="1"/>
  <c r="Q726" i="1" s="1"/>
  <c r="R726" i="1" s="1" a="1"/>
  <c r="R726" i="1" s="1"/>
  <c r="Q1878" i="1" a="1"/>
  <c r="Q1878" i="1" s="1"/>
  <c r="R1878" i="1" s="1" a="1"/>
  <c r="R1878" i="1" s="1"/>
  <c r="Q2282" i="1" a="1"/>
  <c r="Q2282" i="1" s="1"/>
  <c r="R2282" i="1" s="1" a="1"/>
  <c r="R2282" i="1" s="1"/>
  <c r="Q2090" i="1" a="1"/>
  <c r="Q2090" i="1" s="1"/>
  <c r="R2090" i="1" s="1" a="1"/>
  <c r="R2090" i="1" s="1"/>
  <c r="Q1602" i="1" a="1"/>
  <c r="Q1602" i="1" s="1"/>
  <c r="R1602" i="1" s="1" a="1"/>
  <c r="R1602" i="1" s="1"/>
  <c r="Q1354" i="1" a="1"/>
  <c r="Q1354" i="1" s="1"/>
  <c r="R1354" i="1" s="1" a="1"/>
  <c r="R1354" i="1" s="1"/>
  <c r="Q1862" i="1" a="1"/>
  <c r="Q1862" i="1" s="1"/>
  <c r="R1862" i="1" s="1" a="1"/>
  <c r="R1862" i="1" s="1"/>
  <c r="Q1022" i="1" a="1"/>
  <c r="Q1022" i="1" s="1"/>
  <c r="R1022" i="1" s="1" a="1"/>
  <c r="R1022" i="1" s="1"/>
  <c r="Q966" i="1" a="1"/>
  <c r="Q966" i="1" s="1"/>
  <c r="R966" i="1" s="1" a="1"/>
  <c r="R966" i="1" s="1"/>
  <c r="Q2854" i="1" a="1"/>
  <c r="Q2854" i="1" s="1"/>
  <c r="R2854" i="1" s="1" a="1"/>
  <c r="R2854" i="1" s="1"/>
  <c r="Q1238" i="1" a="1"/>
  <c r="Q1238" i="1" s="1"/>
  <c r="R1238" i="1" s="1" a="1"/>
  <c r="R1238" i="1" s="1"/>
  <c r="Q1066" i="1" a="1"/>
  <c r="Q1066" i="1" s="1"/>
  <c r="R1066" i="1" s="1" a="1"/>
  <c r="R1066" i="1" s="1"/>
  <c r="Q690" i="1" a="1"/>
  <c r="Q690" i="1" s="1"/>
  <c r="R690" i="1" s="1" a="1"/>
  <c r="R690" i="1" s="1"/>
  <c r="Q418" i="1" a="1"/>
  <c r="Q418" i="1" s="1"/>
  <c r="R418" i="1" s="1" a="1"/>
  <c r="R418" i="1" s="1"/>
  <c r="Q926" i="1" a="1"/>
  <c r="Q926" i="1" s="1"/>
  <c r="R926" i="1" s="1" a="1"/>
  <c r="R926" i="1" s="1"/>
  <c r="Q2630" i="1" a="1"/>
  <c r="Q2630" i="1" s="1"/>
  <c r="R2630" i="1" s="1" a="1"/>
  <c r="R2630" i="1" s="1"/>
  <c r="Q1174" i="1" a="1"/>
  <c r="Q1174" i="1" s="1"/>
  <c r="R1174" i="1" s="1" a="1"/>
  <c r="R1174" i="1" s="1"/>
  <c r="Q158" i="1" a="1"/>
  <c r="Q158" i="1" s="1"/>
  <c r="R158" i="1" s="1" a="1"/>
  <c r="R158" i="1" s="1"/>
  <c r="Q1030" i="1" a="1"/>
  <c r="Q1030" i="1" s="1"/>
  <c r="R1030" i="1" s="1" a="1"/>
  <c r="R1030" i="1" s="1"/>
  <c r="Q254" i="1" a="1"/>
  <c r="Q254" i="1" s="1"/>
  <c r="R254" i="1" s="1" a="1"/>
  <c r="R254" i="1" s="1"/>
  <c r="Q1430" i="1" a="1"/>
  <c r="Q1430" i="1" s="1"/>
  <c r="R1430" i="1" s="1" a="1"/>
  <c r="R1430" i="1" s="1"/>
  <c r="Q302" i="1" a="1"/>
  <c r="Q302" i="1" s="1"/>
  <c r="R302" i="1" s="1" a="1"/>
  <c r="R302" i="1" s="1"/>
  <c r="Q50" i="1" a="1"/>
  <c r="Q50" i="1" s="1"/>
  <c r="R50" i="1" s="1" a="1"/>
  <c r="R50" i="1" s="1"/>
  <c r="Q598" i="1" a="1"/>
  <c r="Q598" i="1" s="1"/>
  <c r="R598" i="1" s="1" a="1"/>
  <c r="R598" i="1" s="1"/>
  <c r="Q2222" i="1" a="1"/>
  <c r="Q2222" i="1" s="1"/>
  <c r="R2222" i="1" s="1" a="1"/>
  <c r="R2222" i="1" s="1"/>
  <c r="Q154" i="1" a="1"/>
  <c r="Q154" i="1" s="1"/>
  <c r="R154" i="1" s="1" a="1"/>
  <c r="R154" i="1" s="1"/>
  <c r="Q1818" i="1" a="1"/>
  <c r="Q1818" i="1" s="1"/>
  <c r="R1818" i="1" s="1" a="1"/>
  <c r="R1818" i="1" s="1"/>
  <c r="Q1674" i="1" a="1"/>
  <c r="Q1674" i="1" s="1"/>
  <c r="R1674" i="1" s="1" a="1"/>
  <c r="R1674" i="1" s="1"/>
  <c r="Q2866" i="1" a="1"/>
  <c r="Q2866" i="1" s="1"/>
  <c r="R2866" i="1" s="1" a="1"/>
  <c r="R2866" i="1" s="1"/>
  <c r="Q2594" i="1" a="1"/>
  <c r="Q2594" i="1" s="1"/>
  <c r="R2594" i="1" s="1" a="1"/>
  <c r="R2594" i="1" s="1"/>
  <c r="Q2194" i="1" a="1"/>
  <c r="Q2194" i="1" s="1"/>
  <c r="R2194" i="1" s="1" a="1"/>
  <c r="R2194" i="1" s="1"/>
  <c r="Q778" i="1" a="1"/>
  <c r="Q778" i="1" s="1"/>
  <c r="R778" i="1" s="1" a="1"/>
  <c r="R778" i="1" s="1"/>
  <c r="Q2338" i="1" a="1"/>
  <c r="Q2338" i="1" s="1"/>
  <c r="R2338" i="1" s="1" a="1"/>
  <c r="R2338" i="1" s="1"/>
  <c r="Q1938" i="1" a="1"/>
  <c r="Q1938" i="1" s="1"/>
  <c r="R1938" i="1" s="1" a="1"/>
  <c r="R1938" i="1" s="1"/>
  <c r="Q2614" i="1" a="1"/>
  <c r="Q2614" i="1" s="1"/>
  <c r="R2614" i="1" s="1" a="1"/>
  <c r="R2614" i="1" s="1"/>
  <c r="Q685" i="1" a="1"/>
  <c r="Q685" i="1" s="1"/>
  <c r="R685" i="1" a="1"/>
  <c r="R685" i="1" s="1"/>
  <c r="Q1706" i="1" a="1"/>
  <c r="Q1706" i="1" s="1"/>
  <c r="R1706" i="1" s="1" a="1"/>
  <c r="R1706" i="1" s="1"/>
  <c r="Q2397" i="1" a="1"/>
  <c r="Q2397" i="1" s="1"/>
  <c r="R2397" i="1" a="1"/>
  <c r="R2397" i="1" s="1"/>
  <c r="Q1846" i="1" a="1"/>
  <c r="Q1846" i="1" s="1"/>
  <c r="R1846" i="1" s="1" a="1"/>
  <c r="R1846" i="1" s="1"/>
  <c r="Q2028" i="1" a="1"/>
  <c r="Q2028" i="1" s="1"/>
  <c r="R2028" i="1" a="1"/>
  <c r="R2028" i="1" s="1"/>
  <c r="Q1498" i="1" a="1"/>
  <c r="Q1498" i="1" s="1"/>
  <c r="R1498" i="1" s="1" a="1"/>
  <c r="R1498" i="1" s="1"/>
  <c r="Q2333" i="1" a="1"/>
  <c r="Q2333" i="1" s="1"/>
  <c r="R2333" i="1" a="1"/>
  <c r="R2333" i="1" s="1"/>
  <c r="Q532" i="1" a="1"/>
  <c r="Q532" i="1" s="1"/>
  <c r="R532" i="1" a="1"/>
  <c r="R532" i="1" s="1"/>
  <c r="Q413" i="1" a="1"/>
  <c r="Q413" i="1" s="1"/>
  <c r="R413" i="1" a="1"/>
  <c r="R413" i="1" s="1"/>
  <c r="Q206" i="1" a="1"/>
  <c r="Q206" i="1" s="1"/>
  <c r="R206" i="1" s="1" a="1"/>
  <c r="R206" i="1" s="1"/>
  <c r="Q2461" i="1" a="1"/>
  <c r="Q2461" i="1" s="1"/>
  <c r="R2461" i="1" a="1"/>
  <c r="R2461" i="1" s="1"/>
  <c r="Q613" i="1" a="1"/>
  <c r="Q613" i="1" s="1"/>
  <c r="R613" i="1" a="1"/>
  <c r="R613" i="1" s="1"/>
  <c r="Q1531" i="1" a="1"/>
  <c r="Q1531" i="1" s="1"/>
  <c r="R1531" i="1" a="1"/>
  <c r="R1531" i="1" s="1"/>
  <c r="Q2550" i="1" a="1"/>
  <c r="Q2550" i="1" s="1"/>
  <c r="R2550" i="1" s="1" a="1"/>
  <c r="R2550" i="1" s="1"/>
  <c r="Q156" i="1" a="1"/>
  <c r="Q156" i="1" s="1"/>
  <c r="R156" i="1" a="1"/>
  <c r="R156" i="1" s="1"/>
  <c r="Q261" i="1" a="1"/>
  <c r="Q261" i="1" s="1"/>
  <c r="R261" i="1" a="1"/>
  <c r="R261" i="1" s="1"/>
  <c r="Q805" i="1" a="1"/>
  <c r="Q805" i="1" s="1"/>
  <c r="R805" i="1" a="1"/>
  <c r="R805" i="1" s="1"/>
  <c r="Q2056" i="1" a="1"/>
  <c r="Q2056" i="1" s="1"/>
  <c r="R2056" i="1" a="1"/>
  <c r="R2056" i="1" s="1"/>
  <c r="Q238" i="1" a="1"/>
  <c r="Q238" i="1" s="1"/>
  <c r="R238" i="1" s="1" a="1"/>
  <c r="R238" i="1" s="1"/>
  <c r="Q654" i="1" a="1"/>
  <c r="Q654" i="1" s="1"/>
  <c r="R654" i="1" s="1" a="1"/>
  <c r="R654" i="1" s="1"/>
  <c r="Q1230" i="1" a="1"/>
  <c r="Q1230" i="1" s="1"/>
  <c r="R1230" i="1" s="1" a="1"/>
  <c r="R1230" i="1" s="1"/>
  <c r="Q194" i="1" a="1"/>
  <c r="Q194" i="1" s="1"/>
  <c r="R194" i="1" s="1" a="1"/>
  <c r="R194" i="1" s="1"/>
  <c r="Q112" i="1" a="1"/>
  <c r="Q112" i="1" s="1"/>
  <c r="R112" i="1" a="1"/>
  <c r="R112" i="1" s="1"/>
  <c r="Q1840" i="1" a="1"/>
  <c r="Q1840" i="1" s="1"/>
  <c r="R1840" i="1" a="1"/>
  <c r="R1840" i="1" s="1"/>
  <c r="Q603" i="1" a="1"/>
  <c r="Q603" i="1" s="1"/>
  <c r="R603" i="1" a="1"/>
  <c r="R603" i="1" s="1"/>
  <c r="Q2163" i="1" a="1"/>
  <c r="Q2163" i="1" s="1"/>
  <c r="R2163" i="1" a="1"/>
  <c r="R2163" i="1" s="1"/>
  <c r="Q2515" i="1" a="1"/>
  <c r="Q2515" i="1" s="1"/>
  <c r="R2515" i="1" a="1"/>
  <c r="R2515" i="1" s="1"/>
  <c r="Q2803" i="1" a="1"/>
  <c r="Q2803" i="1" s="1"/>
  <c r="R2803" i="1" a="1"/>
  <c r="R2803" i="1" s="1"/>
  <c r="Q2852" i="1" a="1"/>
  <c r="Q2852" i="1" s="1"/>
  <c r="R2852" i="1" a="1"/>
  <c r="R2852" i="1" s="1"/>
  <c r="Q2190" i="1" a="1"/>
  <c r="Q2190" i="1" s="1"/>
  <c r="R2190" i="1" s="1" a="1"/>
  <c r="R2190" i="1" s="1"/>
  <c r="Q2566" i="1" a="1"/>
  <c r="Q2566" i="1" s="1"/>
  <c r="R2566" i="1" a="1"/>
  <c r="R2566" i="1" s="1"/>
  <c r="Q2776" i="1" a="1"/>
  <c r="Q2776" i="1" s="1"/>
  <c r="R2776" i="1" a="1"/>
  <c r="R2776" i="1" s="1"/>
  <c r="Q431" i="1" a="1"/>
  <c r="Q431" i="1" s="1"/>
  <c r="R431" i="1" a="1"/>
  <c r="R431" i="1" s="1"/>
  <c r="Q1981" i="1" a="1"/>
  <c r="Q1981" i="1" s="1"/>
  <c r="R1981" i="1" a="1"/>
  <c r="R1981" i="1" s="1"/>
  <c r="Q588" i="1" a="1"/>
  <c r="Q588" i="1" s="1"/>
  <c r="R588" i="1" a="1"/>
  <c r="R588" i="1" s="1"/>
  <c r="Q1621" i="1" a="1"/>
  <c r="Q1621" i="1" s="1"/>
  <c r="R1621" i="1" a="1"/>
  <c r="R1621" i="1" s="1"/>
  <c r="Q2485" i="1" a="1"/>
  <c r="Q2485" i="1" s="1"/>
  <c r="R2485" i="1" a="1"/>
  <c r="R2485" i="1" s="1"/>
  <c r="Q1492" i="1" a="1"/>
  <c r="Q1492" i="1" s="1"/>
  <c r="R1492" i="1" a="1"/>
  <c r="R1492" i="1" s="1"/>
  <c r="Q2623" i="1" a="1"/>
  <c r="Q2623" i="1" s="1"/>
  <c r="R2623" i="1" a="1"/>
  <c r="R2623" i="1" s="1"/>
  <c r="Q285" i="1" a="1"/>
  <c r="Q285" i="1" s="1"/>
  <c r="R285" i="1" a="1"/>
  <c r="R285" i="1" s="1"/>
  <c r="Q2832" i="1" a="1"/>
  <c r="Q2832" i="1" s="1"/>
  <c r="R2832" i="1" a="1"/>
  <c r="R2832" i="1" s="1"/>
  <c r="Q70" i="1" a="1"/>
  <c r="Q70" i="1" s="1"/>
  <c r="R70" i="1" s="1" a="1"/>
  <c r="R70" i="1" s="1"/>
  <c r="Q1062" i="1" a="1"/>
  <c r="Q1062" i="1" s="1"/>
  <c r="R1062" i="1" s="1" a="1"/>
  <c r="R1062" i="1" s="1"/>
  <c r="Q1798" i="1" a="1"/>
  <c r="Q1798" i="1" s="1"/>
  <c r="R1798" i="1" s="1" a="1"/>
  <c r="R1798" i="1" s="1"/>
  <c r="Q874" i="1" a="1"/>
  <c r="Q874" i="1" s="1"/>
  <c r="R874" i="1" s="1" a="1"/>
  <c r="R874" i="1" s="1"/>
  <c r="Q1514" i="1" a="1"/>
  <c r="Q1514" i="1" s="1"/>
  <c r="R1514" i="1" s="1" a="1"/>
  <c r="R1514" i="1" s="1"/>
  <c r="Q1908" i="1" a="1"/>
  <c r="Q1908" i="1" s="1"/>
  <c r="R1908" i="1" a="1"/>
  <c r="R1908" i="1" s="1"/>
  <c r="Q2348" i="1" a="1"/>
  <c r="Q2348" i="1" s="1"/>
  <c r="R2348" i="1" a="1"/>
  <c r="R2348" i="1" s="1"/>
  <c r="Q2748" i="1" a="1"/>
  <c r="Q2748" i="1" s="1"/>
  <c r="R2748" i="1" a="1"/>
  <c r="R2748" i="1" s="1"/>
  <c r="Q2077" i="1" a="1"/>
  <c r="Q2077" i="1" s="1"/>
  <c r="R2077" i="1" a="1"/>
  <c r="R2077" i="1" s="1"/>
  <c r="Q2318" i="1" a="1"/>
  <c r="Q2318" i="1" s="1"/>
  <c r="R2318" i="1" s="1" a="1"/>
  <c r="R2318" i="1" s="1"/>
  <c r="Q2718" i="1" a="1"/>
  <c r="Q2718" i="1" s="1"/>
  <c r="R2718" i="1" a="1"/>
  <c r="R2718" i="1" s="1"/>
  <c r="Q197" i="1" a="1"/>
  <c r="Q197" i="1" s="1"/>
  <c r="R197" i="1" a="1"/>
  <c r="R197" i="1" s="1"/>
  <c r="Q549" i="1" a="1"/>
  <c r="Q549" i="1" s="1"/>
  <c r="R549" i="1" a="1"/>
  <c r="R549" i="1" s="1"/>
  <c r="Q942" i="1" a="1"/>
  <c r="Q942" i="1" s="1"/>
  <c r="R942" i="1" s="1" a="1"/>
  <c r="R942" i="1" s="1"/>
  <c r="Q1582" i="1" a="1"/>
  <c r="Q1582" i="1" s="1"/>
  <c r="R1582" i="1" s="1" a="1"/>
  <c r="R1582" i="1" s="1"/>
  <c r="Q802" i="1" a="1"/>
  <c r="Q802" i="1" s="1"/>
  <c r="R802" i="1" s="1" a="1"/>
  <c r="R802" i="1" s="1"/>
  <c r="Q507" i="1" a="1"/>
  <c r="Q507" i="1" s="1"/>
  <c r="R507" i="1" a="1"/>
  <c r="R507" i="1" s="1"/>
  <c r="Q1691" i="1" a="1"/>
  <c r="Q1691" i="1" s="1"/>
  <c r="R1691" i="1" a="1"/>
  <c r="R1691" i="1" s="1"/>
  <c r="Q2541" i="1" a="1"/>
  <c r="Q2541" i="1" s="1"/>
  <c r="R2541" i="1" a="1"/>
  <c r="R2541" i="1" s="1"/>
  <c r="Q452" i="1" a="1"/>
  <c r="Q452" i="1" s="1"/>
  <c r="R452" i="1" a="1"/>
  <c r="R452" i="1" s="1"/>
  <c r="Q1444" i="1" a="1"/>
  <c r="Q1444" i="1" s="1"/>
  <c r="R1444" i="1" a="1"/>
  <c r="R1444" i="1" s="1"/>
  <c r="Q1718" i="1" a="1"/>
  <c r="Q1718" i="1" s="1"/>
  <c r="R1718" i="1" s="1" a="1"/>
  <c r="R1718" i="1" s="1"/>
  <c r="Q783" i="1" a="1"/>
  <c r="Q783" i="1" s="1"/>
  <c r="R783" i="1" a="1"/>
  <c r="R783" i="1" s="1"/>
  <c r="Q1423" i="1" a="1"/>
  <c r="Q1423" i="1" s="1"/>
  <c r="R1423" i="1" a="1"/>
  <c r="R1423" i="1" s="1"/>
  <c r="Q634" i="1" a="1"/>
  <c r="Q634" i="1" s="1"/>
  <c r="R634" i="1" s="1" a="1"/>
  <c r="R634" i="1" s="1"/>
  <c r="Q1242" i="1" a="1"/>
  <c r="Q1242" i="1" s="1"/>
  <c r="R1242" i="1" s="1" a="1"/>
  <c r="R1242" i="1" s="1"/>
  <c r="Q492" i="1" a="1"/>
  <c r="Q492" i="1" s="1"/>
  <c r="R492" i="1" a="1"/>
  <c r="R492" i="1" s="1"/>
  <c r="Q1612" i="1" a="1"/>
  <c r="Q1612" i="1" s="1"/>
  <c r="R1612" i="1" a="1"/>
  <c r="R1612" i="1" s="1"/>
  <c r="Q2823" i="1" a="1"/>
  <c r="Q2823" i="1" s="1"/>
  <c r="R2823" i="1" a="1"/>
  <c r="R2823" i="1" s="1"/>
  <c r="Q437" i="1" a="1"/>
  <c r="Q437" i="1" s="1"/>
  <c r="R437" i="1" a="1"/>
  <c r="R437" i="1" s="1"/>
  <c r="Q1525" i="1" a="1"/>
  <c r="Q1525" i="1" s="1"/>
  <c r="R1525" i="1" a="1"/>
  <c r="R1525" i="1" s="1"/>
  <c r="Q190" i="1" a="1"/>
  <c r="Q190" i="1" s="1"/>
  <c r="R190" i="1" s="1" a="1"/>
  <c r="R190" i="1" s="1"/>
  <c r="Q2788" i="1" a="1"/>
  <c r="Q2788" i="1" s="1"/>
  <c r="R2788" i="1" a="1"/>
  <c r="R2788" i="1" s="1"/>
  <c r="Q2309" i="1" a="1"/>
  <c r="Q2309" i="1" s="1"/>
  <c r="R2309" i="1" a="1"/>
  <c r="R2309" i="1" s="1"/>
  <c r="Q2110" i="1" a="1"/>
  <c r="Q2110" i="1" s="1"/>
  <c r="R2110" i="1" s="1" a="1"/>
  <c r="R2110" i="1" s="1"/>
  <c r="Q2518" i="1" a="1"/>
  <c r="Q2518" i="1" s="1"/>
  <c r="R2518" i="1" s="1" a="1"/>
  <c r="R2518" i="1" s="1"/>
  <c r="Q1428" i="1" a="1"/>
  <c r="Q1428" i="1" s="1"/>
  <c r="R1428" i="1" a="1"/>
  <c r="R1428" i="1" s="1"/>
  <c r="Q1670" i="1" a="1"/>
  <c r="Q1670" i="1" s="1"/>
  <c r="R1670" i="1" s="1" a="1"/>
  <c r="R1670" i="1" s="1"/>
  <c r="Q734" i="1" a="1"/>
  <c r="Q734" i="1" s="1"/>
  <c r="R734" i="1" s="1" a="1"/>
  <c r="R734" i="1" s="1"/>
  <c r="Q2841" i="1" a="1"/>
  <c r="Q2841" i="1" s="1"/>
  <c r="R2841" i="1" a="1"/>
  <c r="R2841" i="1" s="1"/>
  <c r="Q2202" i="1" a="1"/>
  <c r="Q2202" i="1" s="1"/>
  <c r="R2202" i="1" s="1" a="1"/>
  <c r="R2202" i="1" s="1"/>
  <c r="Q32" i="1" a="1"/>
  <c r="Q32" i="1" s="1"/>
  <c r="R32" i="1" a="1"/>
  <c r="R32" i="1" s="1"/>
  <c r="Q416" i="1" a="1"/>
  <c r="Q416" i="1" s="1"/>
  <c r="R416" i="1" a="1"/>
  <c r="R416" i="1" s="1"/>
  <c r="Q992" i="1" a="1"/>
  <c r="Q992" i="1" s="1"/>
  <c r="R992" i="1" a="1"/>
  <c r="R992" i="1" s="1"/>
  <c r="Q1760" i="1" a="1"/>
  <c r="Q1760" i="1" s="1"/>
  <c r="R1760" i="1" a="1"/>
  <c r="R1760" i="1" s="1"/>
  <c r="Q819" i="1" a="1"/>
  <c r="Q819" i="1" s="1"/>
  <c r="R819" i="1" a="1"/>
  <c r="R819" i="1" s="1"/>
  <c r="Q2727" i="1" a="1"/>
  <c r="Q2727" i="1" s="1"/>
  <c r="R2727" i="1" a="1"/>
  <c r="R2727" i="1" s="1"/>
  <c r="Q2544" i="1" a="1"/>
  <c r="Q2544" i="1" s="1"/>
  <c r="R2544" i="1" a="1"/>
  <c r="R2544" i="1" s="1"/>
  <c r="Q2025" i="1" a="1"/>
  <c r="Q2025" i="1" s="1"/>
  <c r="R2025" i="1" a="1"/>
  <c r="R2025" i="1" s="1"/>
  <c r="Q895" i="1" a="1"/>
  <c r="Q895" i="1" s="1"/>
  <c r="R895" i="1" a="1"/>
  <c r="R895" i="1" s="1"/>
  <c r="Q1375" i="1" a="1"/>
  <c r="Q1375" i="1" s="1"/>
  <c r="R1375" i="1" a="1"/>
  <c r="R1375" i="1" s="1"/>
  <c r="Q1426" i="1" a="1"/>
  <c r="Q1426" i="1" s="1"/>
  <c r="R1426" i="1" s="1" a="1"/>
  <c r="R1426" i="1" s="1"/>
  <c r="Q1640" i="1" a="1"/>
  <c r="Q1640" i="1" s="1"/>
  <c r="R1640" i="1" a="1"/>
  <c r="R1640" i="1" s="1"/>
  <c r="Q913" i="1" a="1"/>
  <c r="Q913" i="1" s="1"/>
  <c r="R913" i="1" a="1"/>
  <c r="R913" i="1" s="1"/>
  <c r="Q2377" i="1" a="1"/>
  <c r="Q2377" i="1" s="1"/>
  <c r="R2377" i="1" a="1"/>
  <c r="R2377" i="1" s="1"/>
  <c r="Q1319" i="1" a="1"/>
  <c r="Q1319" i="1" s="1"/>
  <c r="R1319" i="1" a="1"/>
  <c r="R1319" i="1" s="1"/>
  <c r="Q138" i="1" a="1"/>
  <c r="Q138" i="1" s="1"/>
  <c r="R138" i="1" s="1" a="1"/>
  <c r="R138" i="1" s="1"/>
  <c r="Q2330" i="1" a="1"/>
  <c r="Q2330" i="1" s="1"/>
  <c r="R2330" i="1" s="1" a="1"/>
  <c r="R2330" i="1" s="1"/>
  <c r="Q825" i="1" a="1"/>
  <c r="Q825" i="1" s="1"/>
  <c r="R825" i="1" a="1"/>
  <c r="R825" i="1" s="1"/>
  <c r="Q1465" i="1" a="1"/>
  <c r="Q1465" i="1" s="1"/>
  <c r="R1465" i="1" a="1"/>
  <c r="R1465" i="1" s="1"/>
  <c r="Q2464" i="1" a="1"/>
  <c r="Q2464" i="1" s="1"/>
  <c r="R2464" i="1" a="1"/>
  <c r="R2464" i="1" s="1"/>
  <c r="Q2354" i="1" a="1"/>
  <c r="Q2354" i="1" s="1"/>
  <c r="R2354" i="1" s="1" a="1"/>
  <c r="R2354" i="1" s="1"/>
  <c r="Q2650" i="1" a="1"/>
  <c r="Q2650" i="1" s="1"/>
  <c r="R2650" i="1" s="1" a="1"/>
  <c r="R2650" i="1" s="1"/>
  <c r="Q440" i="1" a="1"/>
  <c r="Q440" i="1" s="1"/>
  <c r="R440" i="1" a="1"/>
  <c r="R440" i="1" s="1"/>
  <c r="Q1528" i="1" a="1"/>
  <c r="Q1528" i="1" s="1"/>
  <c r="R1528" i="1" a="1"/>
  <c r="R1528" i="1" s="1"/>
  <c r="Q203" i="1" a="1"/>
  <c r="Q203" i="1" s="1"/>
  <c r="R203" i="1" a="1"/>
  <c r="R203" i="1" s="1"/>
  <c r="Q2635" i="1" a="1"/>
  <c r="Q2635" i="1" s="1"/>
  <c r="R2635" i="1" a="1"/>
  <c r="R2635" i="1" s="1"/>
  <c r="Q865" i="1" a="1"/>
  <c r="Q865" i="1" s="1"/>
  <c r="R865" i="1" a="1"/>
  <c r="R865" i="1" s="1"/>
  <c r="Q2208" i="1" a="1"/>
  <c r="Q2208" i="1" s="1"/>
  <c r="R2208" i="1" a="1"/>
  <c r="R2208" i="1" s="1"/>
  <c r="Q510" i="1" a="1"/>
  <c r="Q510" i="1" s="1"/>
  <c r="R510" i="1" s="1" a="1"/>
  <c r="R510" i="1" s="1"/>
  <c r="Q1694" i="1" a="1"/>
  <c r="Q1694" i="1" s="1"/>
  <c r="R1694" i="1" s="1" a="1"/>
  <c r="R1694" i="1" s="1"/>
  <c r="Q2721" i="1" a="1"/>
  <c r="Q2721" i="1" s="1"/>
  <c r="R2721" i="1" a="1"/>
  <c r="R2721" i="1" s="1"/>
  <c r="Q1431" i="1" a="1"/>
  <c r="Q1431" i="1" s="1"/>
  <c r="R1431" i="1" a="1"/>
  <c r="R1431" i="1" s="1"/>
  <c r="Q306" i="1" a="1"/>
  <c r="Q306" i="1" s="1"/>
  <c r="R306" i="1" s="1" a="1"/>
  <c r="R306" i="1" s="1"/>
  <c r="Q2122" i="1" a="1"/>
  <c r="Q2122" i="1" s="1"/>
  <c r="R2122" i="1" s="1" a="1"/>
  <c r="R2122" i="1" s="1"/>
  <c r="Q1504" i="1" a="1"/>
  <c r="Q1504" i="1" s="1"/>
  <c r="R1504" i="1" a="1"/>
  <c r="R1504" i="1" s="1"/>
  <c r="Q1843" i="1" a="1"/>
  <c r="Q1843" i="1" s="1"/>
  <c r="R1843" i="1" a="1"/>
  <c r="R1843" i="1" s="1"/>
  <c r="Q2104" i="1" a="1"/>
  <c r="Q2104" i="1" s="1"/>
  <c r="R2104" i="1" a="1"/>
  <c r="R2104" i="1" s="1"/>
  <c r="Q2761" i="1" a="1"/>
  <c r="Q2761" i="1" s="1"/>
  <c r="R2761" i="1" a="1"/>
  <c r="R2761" i="1" s="1"/>
  <c r="Q831" i="1" a="1"/>
  <c r="Q831" i="1" s="1"/>
  <c r="R831" i="1" a="1"/>
  <c r="R831" i="1" s="1"/>
  <c r="Q1471" i="1" a="1"/>
  <c r="Q1471" i="1" s="1"/>
  <c r="R1471" i="1" a="1"/>
  <c r="R1471" i="1" s="1"/>
  <c r="Q2706" i="1" a="1"/>
  <c r="Q2706" i="1" s="1"/>
  <c r="R2706" i="1" a="1"/>
  <c r="R2706" i="1" s="1"/>
  <c r="Q616" i="1" a="1"/>
  <c r="Q616" i="1" s="1"/>
  <c r="R616" i="1" a="1"/>
  <c r="R616" i="1" s="1"/>
  <c r="Q1864" i="1" a="1"/>
  <c r="Q1864" i="1" s="1"/>
  <c r="R1864" i="1" a="1"/>
  <c r="R1864" i="1" s="1"/>
  <c r="Q945" i="1" a="1"/>
  <c r="Q945" i="1" s="1"/>
  <c r="R945" i="1" a="1"/>
  <c r="R945" i="1" s="1"/>
  <c r="Q2497" i="1" a="1"/>
  <c r="Q2497" i="1" s="1"/>
  <c r="R2497" i="1" a="1"/>
  <c r="R2497" i="1" s="1"/>
  <c r="Q711" i="1" a="1"/>
  <c r="Q711" i="1" s="1"/>
  <c r="R711" i="1" a="1"/>
  <c r="R711" i="1" s="1"/>
  <c r="Q1546" i="1" a="1"/>
  <c r="Q1546" i="1" s="1"/>
  <c r="R1546" i="1" s="1" a="1"/>
  <c r="R1546" i="1" s="1"/>
  <c r="Q2199" i="1" a="1"/>
  <c r="Q2199" i="1" s="1"/>
  <c r="R2199" i="1" a="1"/>
  <c r="R2199" i="1" s="1"/>
  <c r="Q2784" i="1" a="1"/>
  <c r="Q2784" i="1" s="1"/>
  <c r="R2784" i="1" a="1"/>
  <c r="R2784" i="1" s="1"/>
  <c r="Q2458" i="1" a="1"/>
  <c r="Q2458" i="1" s="1"/>
  <c r="R2458" i="1" s="1" a="1"/>
  <c r="R2458" i="1" s="1"/>
  <c r="Q504" i="1" a="1"/>
  <c r="Q504" i="1" s="1"/>
  <c r="R504" i="1" a="1"/>
  <c r="R504" i="1" s="1"/>
  <c r="Q1688" i="1" a="1"/>
  <c r="Q1688" i="1" s="1"/>
  <c r="R1688" i="1" a="1"/>
  <c r="R1688" i="1" s="1"/>
  <c r="Q1715" i="1" a="1"/>
  <c r="Q1715" i="1" s="1"/>
  <c r="R1715" i="1" a="1"/>
  <c r="R1715" i="1" s="1"/>
  <c r="Q609" i="1" a="1"/>
  <c r="Q609" i="1" s="1"/>
  <c r="R609" i="1" a="1"/>
  <c r="R609" i="1" s="1"/>
  <c r="Q1361" i="1" a="1"/>
  <c r="Q1361" i="1" s="1"/>
  <c r="R1361" i="1" a="1"/>
  <c r="R1361" i="1" s="1"/>
  <c r="Q1609" i="1" a="1"/>
  <c r="Q1609" i="1" s="1"/>
  <c r="R1609" i="1" a="1"/>
  <c r="R1609" i="1" s="1"/>
  <c r="Q1417" i="1" a="1"/>
  <c r="Q1417" i="1" s="1"/>
  <c r="R1417" i="1" a="1"/>
  <c r="R1417" i="1" s="1"/>
  <c r="Q1873" i="1" a="1"/>
  <c r="Q1873" i="1" s="1"/>
  <c r="R1873" i="1" a="1"/>
  <c r="R1873" i="1" s="1"/>
  <c r="Q2468" i="1" a="1"/>
  <c r="Q2468" i="1" s="1"/>
  <c r="R2468" i="1" a="1"/>
  <c r="R2468" i="1" s="1"/>
  <c r="Q2212" i="1" a="1"/>
  <c r="Q2212" i="1" s="1"/>
  <c r="R2212" i="1" a="1"/>
  <c r="R2212" i="1" s="1"/>
  <c r="Q2140" i="1" a="1"/>
  <c r="Q2140" i="1" s="1"/>
  <c r="R2140" i="1" a="1"/>
  <c r="R2140" i="1" s="1"/>
  <c r="Q2325" i="1" a="1"/>
  <c r="Q2325" i="1" s="1"/>
  <c r="R2325" i="1" a="1"/>
  <c r="R2325" i="1" s="1"/>
  <c r="Q2877" i="1" a="1"/>
  <c r="Q2877" i="1" s="1"/>
  <c r="R2877" i="1" a="1"/>
  <c r="R2877" i="1" s="1"/>
  <c r="Q1925" i="1" a="1"/>
  <c r="Q1925" i="1" s="1"/>
  <c r="R1925" i="1" a="1"/>
  <c r="R1925" i="1" s="1"/>
  <c r="Q2173" i="1" a="1"/>
  <c r="Q2173" i="1" s="1"/>
  <c r="R2173" i="1" a="1"/>
  <c r="R2173" i="1" s="1"/>
  <c r="Q316" i="1" a="1"/>
  <c r="Q316" i="1" s="1"/>
  <c r="R316" i="1" a="1"/>
  <c r="R316" i="1" s="1"/>
  <c r="Q324" i="1" a="1"/>
  <c r="Q324" i="1" s="1"/>
  <c r="R324" i="1" a="1"/>
  <c r="R324" i="1" s="1"/>
  <c r="Q836" i="1" a="1"/>
  <c r="Q836" i="1" s="1"/>
  <c r="R836" i="1" a="1"/>
  <c r="R836" i="1" s="1"/>
  <c r="Q268" i="1" a="1"/>
  <c r="Q268" i="1" s="1"/>
  <c r="R268" i="1" a="1"/>
  <c r="R268" i="1" s="1"/>
  <c r="Q2126" i="1" a="1"/>
  <c r="Q2126" i="1" s="1"/>
  <c r="R2126" i="1" s="1" a="1"/>
  <c r="R2126" i="1" s="1"/>
  <c r="Q468" i="1" a="1"/>
  <c r="Q468" i="1" s="1"/>
  <c r="R468" i="1" a="1"/>
  <c r="R468" i="1" s="1"/>
  <c r="Q1012" i="1" a="1"/>
  <c r="Q1012" i="1" s="1"/>
  <c r="R1012" i="1" a="1"/>
  <c r="R1012" i="1" s="1"/>
  <c r="Q1556" i="1" a="1"/>
  <c r="Q1556" i="1" s="1"/>
  <c r="R1556" i="1" a="1"/>
  <c r="R1556" i="1" s="1"/>
  <c r="Q348" i="1" a="1"/>
  <c r="Q348" i="1" s="1"/>
  <c r="R348" i="1" a="1"/>
  <c r="R348" i="1" s="1"/>
  <c r="Q860" i="1" a="1"/>
  <c r="Q860" i="1" s="1"/>
  <c r="R860" i="1" a="1"/>
  <c r="R860" i="1" s="1"/>
  <c r="Q2398" i="1" a="1"/>
  <c r="Q2398" i="1" s="1"/>
  <c r="R2398" i="1" s="1" a="1"/>
  <c r="R2398" i="1" s="1"/>
  <c r="Q292" i="1" a="1"/>
  <c r="Q292" i="1" s="1"/>
  <c r="R292" i="1" a="1"/>
  <c r="R292" i="1" s="1"/>
  <c r="Q2278" i="1" a="1"/>
  <c r="Q2278" i="1" s="1"/>
  <c r="R2278" i="1" s="1" a="1"/>
  <c r="R2278" i="1" s="1"/>
  <c r="Q116" i="1" a="1"/>
  <c r="Q116" i="1" s="1"/>
  <c r="R116" i="1" a="1"/>
  <c r="R116" i="1" s="1"/>
  <c r="Q1716" i="1" a="1"/>
  <c r="Q1716" i="1" s="1"/>
  <c r="R1716" i="1" a="1"/>
  <c r="R1716" i="1" s="1"/>
  <c r="Q2501" i="1" a="1"/>
  <c r="Q2501" i="1" s="1"/>
  <c r="R2501" i="1" a="1"/>
  <c r="R2501" i="1" s="1"/>
  <c r="Q2069" i="1" a="1"/>
  <c r="Q2069" i="1" s="1"/>
  <c r="R2069" i="1" a="1"/>
  <c r="R2069" i="1" s="1"/>
  <c r="Q2780" i="1" a="1"/>
  <c r="Q2780" i="1" s="1"/>
  <c r="R2780" i="1" a="1"/>
  <c r="R2780" i="1" s="1"/>
  <c r="Q2372" i="1" a="1"/>
  <c r="Q2372" i="1" s="1"/>
  <c r="R2372" i="1" a="1"/>
  <c r="R2372" i="1" s="1"/>
  <c r="Q1940" i="1" a="1"/>
  <c r="Q1940" i="1" s="1"/>
  <c r="R1940" i="1" a="1"/>
  <c r="R1940" i="1" s="1"/>
  <c r="Q723" i="1" a="1"/>
  <c r="Q723" i="1" s="1"/>
  <c r="R723" i="1" a="1"/>
  <c r="R723" i="1" s="1"/>
  <c r="Q1586" i="1" a="1"/>
  <c r="Q1586" i="1" s="1"/>
  <c r="R1586" i="1" s="1" a="1"/>
  <c r="R1586" i="1" s="1"/>
  <c r="Q1170" i="1" a="1"/>
  <c r="Q1170" i="1" s="1"/>
  <c r="R1170" i="1" s="1" a="1"/>
  <c r="R1170" i="1" s="1"/>
  <c r="Q930" i="1" a="1"/>
  <c r="Q930" i="1" s="1"/>
  <c r="R930" i="1" s="1" a="1"/>
  <c r="R930" i="1" s="1"/>
  <c r="Q522" i="1" a="1"/>
  <c r="Q522" i="1" s="1"/>
  <c r="R522" i="1" s="1" a="1"/>
  <c r="R522" i="1" s="1"/>
  <c r="Q286" i="1" a="1"/>
  <c r="Q286" i="1" s="1"/>
  <c r="R286" i="1" s="1" a="1"/>
  <c r="R286" i="1" s="1"/>
  <c r="Q2534" i="1" a="1"/>
  <c r="Q2534" i="1" s="1"/>
  <c r="R2534" i="1" s="1" a="1"/>
  <c r="R2534" i="1" s="1"/>
  <c r="Q1654" i="1" a="1"/>
  <c r="Q1654" i="1" s="1"/>
  <c r="R1654" i="1" s="1" a="1"/>
  <c r="R1654" i="1" s="1"/>
  <c r="Q478" i="1" a="1"/>
  <c r="Q478" i="1" s="1"/>
  <c r="R478" i="1" s="1" a="1"/>
  <c r="R478" i="1" s="1"/>
  <c r="Q1286" i="1" a="1"/>
  <c r="Q1286" i="1" s="1"/>
  <c r="R1286" i="1" s="1" a="1"/>
  <c r="R1286" i="1" s="1"/>
  <c r="Q2350" i="1" a="1"/>
  <c r="Q2350" i="1" s="1"/>
  <c r="R2350" i="1" s="1" a="1"/>
  <c r="R2350" i="1" s="1"/>
  <c r="Q718" i="1" a="1"/>
  <c r="Q718" i="1" s="1"/>
  <c r="R718" i="1" s="1" a="1"/>
  <c r="R718" i="1" s="1"/>
  <c r="Q770" i="1" a="1"/>
  <c r="Q770" i="1" s="1"/>
  <c r="R770" i="1" s="1" a="1"/>
  <c r="R770" i="1" s="1"/>
  <c r="Q562" i="1" a="1"/>
  <c r="Q562" i="1" s="1"/>
  <c r="R562" i="1" s="1" a="1"/>
  <c r="R562" i="1" s="1"/>
  <c r="Q322" i="1" a="1"/>
  <c r="Q322" i="1" s="1"/>
  <c r="R322" i="1" s="1" a="1"/>
  <c r="R322" i="1" s="1"/>
  <c r="Q42" i="1" a="1"/>
  <c r="Q42" i="1" s="1"/>
  <c r="R42" i="1" s="1" a="1"/>
  <c r="R42" i="1" s="1"/>
  <c r="Q542" i="1" a="1"/>
  <c r="Q542" i="1" s="1"/>
  <c r="R542" i="1" s="1" a="1"/>
  <c r="R542" i="1" s="1"/>
  <c r="Q1702" i="1" a="1"/>
  <c r="Q1702" i="1" s="1"/>
  <c r="R1702" i="1" s="1" a="1"/>
  <c r="R1702" i="1" s="1"/>
  <c r="Q2258" i="1" a="1"/>
  <c r="Q2258" i="1" s="1"/>
  <c r="R2258" i="1" s="1" a="1"/>
  <c r="R2258" i="1" s="1"/>
  <c r="Q2066" i="1" a="1"/>
  <c r="Q2066" i="1" s="1"/>
  <c r="R2066" i="1" s="1" a="1"/>
  <c r="R2066" i="1" s="1"/>
  <c r="Q1578" i="1" a="1"/>
  <c r="Q1578" i="1" s="1"/>
  <c r="R1578" i="1" s="1" a="1"/>
  <c r="R1578" i="1" s="1"/>
  <c r="Q1338" i="1" a="1"/>
  <c r="Q1338" i="1" s="1"/>
  <c r="R1338" i="1" s="1" a="1"/>
  <c r="R1338" i="1" s="1"/>
  <c r="Q1270" i="1" a="1"/>
  <c r="Q1270" i="1" s="1"/>
  <c r="R1270" i="1" s="1" a="1"/>
  <c r="R1270" i="1" s="1"/>
  <c r="Q2814" i="1" a="1"/>
  <c r="Q2814" i="1" s="1"/>
  <c r="R2814" i="1" s="1" a="1"/>
  <c r="R2814" i="1" s="1"/>
  <c r="Q918" i="1" a="1"/>
  <c r="Q918" i="1" s="1"/>
  <c r="R918" i="1" s="1" a="1"/>
  <c r="R918" i="1" s="1"/>
  <c r="Q958" i="1" a="1"/>
  <c r="Q958" i="1" s="1"/>
  <c r="R958" i="1" s="1" a="1"/>
  <c r="R958" i="1" s="1"/>
  <c r="Q2150" i="1" a="1"/>
  <c r="Q2150" i="1" s="1"/>
  <c r="R2150" i="1" s="1" a="1"/>
  <c r="R2150" i="1" s="1"/>
  <c r="Q1126" i="1" a="1"/>
  <c r="Q1126" i="1" s="1"/>
  <c r="R1126" i="1" s="1" a="1"/>
  <c r="R1126" i="1" s="1"/>
  <c r="Q1042" i="1" a="1"/>
  <c r="Q1042" i="1" s="1"/>
  <c r="R1042" i="1" s="1" a="1"/>
  <c r="R1042" i="1" s="1"/>
  <c r="Q658" i="1" a="1"/>
  <c r="Q658" i="1" s="1"/>
  <c r="R658" i="1" s="1" a="1"/>
  <c r="R658" i="1" s="1"/>
  <c r="Q394" i="1" a="1"/>
  <c r="Q394" i="1" s="1"/>
  <c r="R394" i="1" s="1" a="1"/>
  <c r="R394" i="1" s="1"/>
  <c r="Q1758" i="1" a="1"/>
  <c r="Q1758" i="1" s="1"/>
  <c r="R1758" i="1" s="1" a="1"/>
  <c r="R1758" i="1" s="1"/>
  <c r="Q670" i="1" a="1"/>
  <c r="Q670" i="1" s="1"/>
  <c r="R670" i="1" s="1" a="1"/>
  <c r="R670" i="1" s="1"/>
  <c r="Q2606" i="1" a="1"/>
  <c r="Q2606" i="1" s="1"/>
  <c r="R2606" i="1" s="1" a="1"/>
  <c r="R2606" i="1" s="1"/>
  <c r="Q1094" i="1" a="1"/>
  <c r="Q1094" i="1" s="1"/>
  <c r="R1094" i="1" s="1" a="1"/>
  <c r="R1094" i="1" s="1"/>
  <c r="Q1814" i="1" a="1"/>
  <c r="Q1814" i="1" s="1"/>
  <c r="R1814" i="1" s="1" a="1"/>
  <c r="R1814" i="1" s="1"/>
  <c r="Q902" i="1" a="1"/>
  <c r="Q902" i="1" s="1"/>
  <c r="R902" i="1" s="1" a="1"/>
  <c r="R902" i="1" s="1"/>
  <c r="Q198" i="1" a="1"/>
  <c r="Q198" i="1" s="1"/>
  <c r="R198" i="1" s="1" a="1"/>
  <c r="R198" i="1" s="1"/>
  <c r="Q1302" i="1" a="1"/>
  <c r="Q1302" i="1" s="1"/>
  <c r="R1302" i="1" s="1" a="1"/>
  <c r="R1302" i="1" s="1"/>
  <c r="Q378" i="1" a="1"/>
  <c r="Q378" i="1" s="1"/>
  <c r="R378" i="1" s="1" a="1"/>
  <c r="R378" i="1" s="1"/>
  <c r="Q1710" i="1" a="1"/>
  <c r="Q1710" i="1" s="1"/>
  <c r="R1710" i="1" s="1" a="1"/>
  <c r="R1710" i="1" s="1"/>
  <c r="Q438" i="1" a="1"/>
  <c r="Q438" i="1" s="1"/>
  <c r="R438" i="1" s="1" a="1"/>
  <c r="R438" i="1" s="1"/>
  <c r="Q1950" i="1" a="1"/>
  <c r="Q1950" i="1" s="1"/>
  <c r="R1950" i="1" s="1" a="1"/>
  <c r="R1950" i="1" s="1"/>
  <c r="Q1698" i="1" a="1"/>
  <c r="Q1698" i="1" s="1"/>
  <c r="R1698" i="1" s="1" a="1"/>
  <c r="R1698" i="1" s="1"/>
  <c r="Q2834" i="1" a="1"/>
  <c r="Q2834" i="1" s="1"/>
  <c r="R2834" i="1" s="1" a="1"/>
  <c r="R2834" i="1" s="1"/>
  <c r="Q2802" i="1" a="1"/>
  <c r="Q2802" i="1" s="1"/>
  <c r="R2802" i="1" s="1" a="1"/>
  <c r="R2802" i="1" s="1"/>
  <c r="Q626" i="1" a="1"/>
  <c r="Q626" i="1" s="1"/>
  <c r="R626" i="1" s="1" a="1"/>
  <c r="R626" i="1" s="1"/>
  <c r="Q2618" i="1" a="1"/>
  <c r="Q2618" i="1" s="1"/>
  <c r="R2618" i="1" s="1" a="1"/>
  <c r="R2618" i="1" s="1"/>
  <c r="Q2514" i="1" a="1"/>
  <c r="Q2514" i="1" s="1"/>
  <c r="R2514" i="1" s="1" a="1"/>
  <c r="R2514" i="1" s="1"/>
  <c r="Q362" i="1" a="1"/>
  <c r="Q362" i="1" s="1"/>
  <c r="R362" i="1" s="1" a="1"/>
  <c r="R362" i="1" s="1"/>
  <c r="Q2314" i="1" a="1"/>
  <c r="Q2314" i="1" s="1"/>
  <c r="R2314" i="1" s="1" a="1"/>
  <c r="R2314" i="1" s="1"/>
  <c r="Q2466" i="1" a="1"/>
  <c r="Q2466" i="1" s="1"/>
  <c r="R2466" i="1" s="1" a="1"/>
  <c r="R2466" i="1" s="1"/>
  <c r="Q910" i="1" a="1"/>
  <c r="Q910" i="1" s="1"/>
  <c r="R910" i="1" s="1" a="1"/>
  <c r="R910" i="1" s="1"/>
  <c r="Q1939" i="1" a="1"/>
  <c r="Q1939" i="1" s="1"/>
  <c r="R1939" i="1" a="1"/>
  <c r="R1939" i="1" s="1"/>
  <c r="Q2383" i="1" a="1"/>
  <c r="Q2383" i="1" s="1"/>
  <c r="R2383" i="1" a="1"/>
  <c r="R2383" i="1" s="1"/>
  <c r="Q2366" i="1" a="1"/>
  <c r="Q2366" i="1" s="1"/>
  <c r="R2366" i="1" s="1" a="1"/>
  <c r="R2366" i="1" s="1"/>
  <c r="Q892" i="1" a="1"/>
  <c r="Q892" i="1" s="1"/>
  <c r="R892" i="1" a="1"/>
  <c r="R892" i="1" s="1"/>
  <c r="Q1474" i="1" a="1"/>
  <c r="Q1474" i="1" s="1"/>
  <c r="R1474" i="1" s="1" a="1"/>
  <c r="R1474" i="1" s="1"/>
  <c r="Q2611" i="1" a="1"/>
  <c r="Q2611" i="1" s="1"/>
  <c r="R2611" i="1" a="1"/>
  <c r="R2611" i="1" s="1"/>
  <c r="Q2013" i="1" a="1"/>
  <c r="Q2013" i="1" s="1"/>
  <c r="R2013" i="1" a="1"/>
  <c r="R2013" i="1" s="1"/>
  <c r="Q2455" i="1" a="1"/>
  <c r="Q2455" i="1" s="1"/>
  <c r="R2455" i="1" a="1"/>
  <c r="R2455" i="1" s="1"/>
  <c r="Q901" i="1" a="1"/>
  <c r="Q901" i="1" s="1"/>
  <c r="R901" i="1" a="1"/>
  <c r="R901" i="1" s="1"/>
  <c r="Q2184" i="1" a="1"/>
  <c r="Q2184" i="1" s="1"/>
  <c r="R2184" i="1" a="1"/>
  <c r="R2184" i="1" s="1"/>
  <c r="Q270" i="1" a="1"/>
  <c r="Q270" i="1" s="1"/>
  <c r="R270" i="1" s="1" a="1"/>
  <c r="R270" i="1" s="1"/>
  <c r="Q1294" i="1" a="1"/>
  <c r="Q1294" i="1" s="1"/>
  <c r="R1294" i="1" s="1" a="1"/>
  <c r="R1294" i="1" s="1"/>
  <c r="Q1346" i="1" a="1"/>
  <c r="Q1346" i="1" s="1"/>
  <c r="R1346" i="1" s="1" a="1"/>
  <c r="R1346" i="1" s="1"/>
  <c r="Q1147" i="1" a="1"/>
  <c r="Q1147" i="1" s="1"/>
  <c r="R1147" i="1" a="1"/>
  <c r="R1147" i="1" s="1"/>
  <c r="Q2211" i="1" a="1"/>
  <c r="Q2211" i="1" s="1"/>
  <c r="R2211" i="1" a="1"/>
  <c r="R2211" i="1" s="1"/>
  <c r="Q2547" i="1" a="1"/>
  <c r="Q2547" i="1" s="1"/>
  <c r="R2547" i="1" a="1"/>
  <c r="R2547" i="1" s="1"/>
  <c r="Q2532" i="1" a="1"/>
  <c r="Q2532" i="1" s="1"/>
  <c r="R2532" i="1" a="1"/>
  <c r="R2532" i="1" s="1"/>
  <c r="Q2876" i="1" a="1"/>
  <c r="Q2876" i="1" s="1"/>
  <c r="R2876" i="1" a="1"/>
  <c r="R2876" i="1" s="1"/>
  <c r="Q2053" i="1" a="1"/>
  <c r="Q2053" i="1" s="1"/>
  <c r="R2053" i="1" a="1"/>
  <c r="R2053" i="1" s="1"/>
  <c r="Q2214" i="1" a="1"/>
  <c r="Q2214" i="1" s="1"/>
  <c r="R2214" i="1" s="1" a="1"/>
  <c r="R2214" i="1" s="1"/>
  <c r="Q2590" i="1" a="1"/>
  <c r="Q2590" i="1" s="1"/>
  <c r="R2590" i="1" a="1"/>
  <c r="R2590" i="1" s="1"/>
  <c r="Q708" i="1" a="1"/>
  <c r="Q708" i="1" s="1"/>
  <c r="R708" i="1" a="1"/>
  <c r="R708" i="1" s="1"/>
  <c r="Q2031" i="1" a="1"/>
  <c r="Q2031" i="1" s="1"/>
  <c r="R2031" i="1" a="1"/>
  <c r="R2031" i="1" s="1"/>
  <c r="Q1325" i="1" a="1"/>
  <c r="Q1325" i="1" s="1"/>
  <c r="R1325" i="1" a="1"/>
  <c r="R1325" i="1" s="1"/>
  <c r="Q79" i="1" a="1"/>
  <c r="Q79" i="1" s="1"/>
  <c r="R79" i="1" a="1"/>
  <c r="R79" i="1" s="1"/>
  <c r="Q1071" i="1" a="1"/>
  <c r="Q1071" i="1" s="1"/>
  <c r="R1071" i="1" a="1"/>
  <c r="R1071" i="1" s="1"/>
  <c r="Q2148" i="1" a="1"/>
  <c r="Q2148" i="1" s="1"/>
  <c r="R2148" i="1" a="1"/>
  <c r="R2148" i="1" s="1"/>
  <c r="Q2125" i="1" a="1"/>
  <c r="Q2125" i="1" s="1"/>
  <c r="R2125" i="1" a="1"/>
  <c r="R2125" i="1" s="1"/>
  <c r="Q172" i="1" a="1"/>
  <c r="Q172" i="1" s="1"/>
  <c r="R172" i="1" a="1"/>
  <c r="R172" i="1" s="1"/>
  <c r="Q501" i="1" a="1"/>
  <c r="Q501" i="1" s="1"/>
  <c r="R501" i="1" a="1"/>
  <c r="R501" i="1" s="1"/>
  <c r="Q1685" i="1" a="1"/>
  <c r="Q1685" i="1" s="1"/>
  <c r="R1685" i="1" a="1"/>
  <c r="R1685" i="1" s="1"/>
  <c r="Q948" i="1" a="1"/>
  <c r="Q948" i="1" s="1"/>
  <c r="R948" i="1" a="1"/>
  <c r="R948" i="1" s="1"/>
  <c r="Q1588" i="1" a="1"/>
  <c r="Q1588" i="1" s="1"/>
  <c r="R1588" i="1" a="1"/>
  <c r="R1588" i="1" s="1"/>
  <c r="Q2751" i="1" a="1"/>
  <c r="Q2751" i="1" s="1"/>
  <c r="R2751" i="1" a="1"/>
  <c r="R2751" i="1" s="1"/>
  <c r="Q925" i="1" a="1"/>
  <c r="Q925" i="1" s="1"/>
  <c r="R925" i="1" a="1"/>
  <c r="R925" i="1" s="1"/>
  <c r="Q582" i="1" a="1"/>
  <c r="Q582" i="1" s="1"/>
  <c r="R582" i="1" s="1" a="1"/>
  <c r="R582" i="1" s="1"/>
  <c r="Q1251" i="1" a="1"/>
  <c r="Q1251" i="1" s="1"/>
  <c r="R1251" i="1" a="1"/>
  <c r="R1251" i="1" s="1"/>
  <c r="Q2181" i="1" a="1"/>
  <c r="Q2181" i="1" s="1"/>
  <c r="R2181" i="1" a="1"/>
  <c r="R2181" i="1" s="1"/>
  <c r="Q2342" i="1" a="1"/>
  <c r="Q2342" i="1" s="1"/>
  <c r="R2342" i="1" s="1" a="1"/>
  <c r="R2342" i="1" s="1"/>
  <c r="Q2742" i="1" a="1"/>
  <c r="Q2742" i="1" s="1"/>
  <c r="R2742" i="1" s="1" a="1"/>
  <c r="R2742" i="1" s="1"/>
  <c r="Q1157" i="1" a="1"/>
  <c r="Q1157" i="1" s="1"/>
  <c r="R1157" i="1" a="1"/>
  <c r="R1157" i="1" s="1"/>
  <c r="Q1646" i="1" a="1"/>
  <c r="Q1646" i="1" s="1"/>
  <c r="R1646" i="1" s="1" a="1"/>
  <c r="R1646" i="1" s="1"/>
  <c r="Q898" i="1" a="1"/>
  <c r="Q898" i="1" s="1"/>
  <c r="R898" i="1" s="1" a="1"/>
  <c r="R898" i="1" s="1"/>
  <c r="Q1787" i="1" a="1"/>
  <c r="Q1787" i="1" s="1"/>
  <c r="R1787" i="1" a="1"/>
  <c r="R1787" i="1" s="1"/>
  <c r="Q2685" i="1" a="1"/>
  <c r="Q2685" i="1" s="1"/>
  <c r="R2685" i="1" a="1"/>
  <c r="R2685" i="1" s="1"/>
  <c r="Q996" i="1" a="1"/>
  <c r="Q996" i="1" s="1"/>
  <c r="R996" i="1" a="1"/>
  <c r="R996" i="1" s="1"/>
  <c r="Q1540" i="1" a="1"/>
  <c r="Q1540" i="1" s="1"/>
  <c r="R1540" i="1" a="1"/>
  <c r="R1540" i="1" s="1"/>
  <c r="Q335" i="1" a="1"/>
  <c r="Q335" i="1" s="1"/>
  <c r="R335" i="1" a="1"/>
  <c r="R335" i="1" s="1"/>
  <c r="Q847" i="1" a="1"/>
  <c r="Q847" i="1" s="1"/>
  <c r="R847" i="1" a="1"/>
  <c r="R847" i="1" s="1"/>
  <c r="Q250" i="1" a="1"/>
  <c r="Q250" i="1" s="1"/>
  <c r="R250" i="1" s="1" a="1"/>
  <c r="R250" i="1" s="1"/>
  <c r="Q666" i="1" a="1"/>
  <c r="Q666" i="1" s="1"/>
  <c r="R666" i="1" s="1" a="1"/>
  <c r="R666" i="1" s="1"/>
  <c r="Q1306" i="1" a="1"/>
  <c r="Q1306" i="1" s="1"/>
  <c r="R1306" i="1" s="1" a="1"/>
  <c r="R1306" i="1" s="1"/>
  <c r="Q1917" i="1" a="1"/>
  <c r="Q1917" i="1" s="1"/>
  <c r="R1917" i="1" a="1"/>
  <c r="R1917" i="1" s="1"/>
  <c r="Q1676" i="1" a="1"/>
  <c r="Q1676" i="1" s="1"/>
  <c r="R1676" i="1" a="1"/>
  <c r="R1676" i="1" s="1"/>
  <c r="Q85" i="1" a="1"/>
  <c r="Q85" i="1" s="1"/>
  <c r="R85" i="1" a="1"/>
  <c r="R85" i="1" s="1"/>
  <c r="Q1077" i="1" a="1"/>
  <c r="Q1077" i="1" s="1"/>
  <c r="R1077" i="1" a="1"/>
  <c r="R1077" i="1" s="1"/>
  <c r="Q2404" i="1" a="1"/>
  <c r="Q2404" i="1" s="1"/>
  <c r="R2404" i="1" a="1"/>
  <c r="R2404" i="1" s="1"/>
  <c r="Q2812" i="1" a="1"/>
  <c r="Q2812" i="1" s="1"/>
  <c r="R2812" i="1" a="1"/>
  <c r="R2812" i="1" s="1"/>
  <c r="Q2134" i="1" a="1"/>
  <c r="Q2134" i="1" s="1"/>
  <c r="R2134" i="1" s="1" a="1"/>
  <c r="R2134" i="1" s="1"/>
  <c r="Q20" i="1" a="1"/>
  <c r="Q20" i="1" s="1"/>
  <c r="R20" i="1" a="1"/>
  <c r="R20" i="1" s="1"/>
  <c r="Q404" i="1" a="1"/>
  <c r="Q404" i="1" s="1"/>
  <c r="R404" i="1" a="1"/>
  <c r="R404" i="1" s="1"/>
  <c r="Q980" i="1" a="1"/>
  <c r="Q980" i="1" s="1"/>
  <c r="R980" i="1" a="1"/>
  <c r="R980" i="1" s="1"/>
  <c r="Q1766" i="1" a="1"/>
  <c r="Q1766" i="1" s="1"/>
  <c r="R1766" i="1" s="1" a="1"/>
  <c r="R1766" i="1" s="1"/>
  <c r="Q355" i="1" a="1"/>
  <c r="Q355" i="1" s="1"/>
  <c r="R355" i="1" a="1"/>
  <c r="R355" i="1" s="1"/>
  <c r="Q931" i="1" a="1"/>
  <c r="Q931" i="1" s="1"/>
  <c r="R931" i="1" a="1"/>
  <c r="R931" i="1" s="1"/>
  <c r="Q2569" i="1" a="1"/>
  <c r="Q2569" i="1" s="1"/>
  <c r="R2569" i="1" a="1"/>
  <c r="R2569" i="1" s="1"/>
  <c r="Q2226" i="1" a="1"/>
  <c r="Q2226" i="1" s="1"/>
  <c r="R2226" i="1" s="1" a="1"/>
  <c r="R2226" i="1" s="1"/>
  <c r="Q64" i="1" a="1"/>
  <c r="Q64" i="1" s="1"/>
  <c r="R64" i="1" a="1"/>
  <c r="R64" i="1" s="1"/>
  <c r="Q1056" i="1" a="1"/>
  <c r="Q1056" i="1" s="1"/>
  <c r="R1056" i="1" a="1"/>
  <c r="R1056" i="1" s="1"/>
  <c r="Q523" i="1" a="1"/>
  <c r="Q523" i="1" s="1"/>
  <c r="R523" i="1" a="1"/>
  <c r="R523" i="1" s="1"/>
  <c r="Q1927" i="1" a="1"/>
  <c r="Q1927" i="1" s="1"/>
  <c r="R1927" i="1" a="1"/>
  <c r="R1927" i="1" s="1"/>
  <c r="Q2113" i="1" a="1"/>
  <c r="Q2113" i="1" s="1"/>
  <c r="R2113" i="1" a="1"/>
  <c r="R2113" i="1" s="1"/>
  <c r="Q810" i="1" a="1"/>
  <c r="Q810" i="1" s="1"/>
  <c r="R810" i="1" s="1" a="1"/>
  <c r="R810" i="1" s="1"/>
  <c r="Q1682" i="1" a="1"/>
  <c r="Q1682" i="1" s="1"/>
  <c r="R1682" i="1" s="1" a="1"/>
  <c r="R1682" i="1" s="1"/>
  <c r="Q520" i="1" a="1"/>
  <c r="Q520" i="1" s="1"/>
  <c r="R520" i="1" a="1"/>
  <c r="R520" i="1" s="1"/>
  <c r="Q2712" i="1" a="1"/>
  <c r="Q2712" i="1" s="1"/>
  <c r="R2712" i="1" a="1"/>
  <c r="R2712" i="1" s="1"/>
  <c r="Q2849" i="1" a="1"/>
  <c r="Q2849" i="1" s="1"/>
  <c r="R2849" i="1" a="1"/>
  <c r="R2849" i="1" s="1"/>
  <c r="Q679" i="1" a="1"/>
  <c r="Q679" i="1" s="1"/>
  <c r="R679" i="1" a="1"/>
  <c r="R679" i="1" s="1"/>
  <c r="Q2538" i="1" a="1"/>
  <c r="Q2538" i="1" s="1"/>
  <c r="R2538" i="1" s="1" a="1"/>
  <c r="R2538" i="1" s="1"/>
  <c r="Q2283" i="1" a="1"/>
  <c r="Q2283" i="1" s="1"/>
  <c r="R2283" i="1" a="1"/>
  <c r="R2283" i="1" s="1"/>
  <c r="Q473" i="1" a="1"/>
  <c r="Q473" i="1" s="1"/>
  <c r="R473" i="1" a="1"/>
  <c r="R473" i="1" s="1"/>
  <c r="Q1017" i="1" a="1"/>
  <c r="Q1017" i="1" s="1"/>
  <c r="R1017" i="1" a="1"/>
  <c r="R1017" i="1" s="1"/>
  <c r="Q1561" i="1" a="1"/>
  <c r="Q1561" i="1" s="1"/>
  <c r="R1561" i="1" a="1"/>
  <c r="R1561" i="1" s="1"/>
  <c r="Q2584" i="1" a="1"/>
  <c r="Q2584" i="1" s="1"/>
  <c r="R2584" i="1" a="1"/>
  <c r="R2584" i="1" s="1"/>
  <c r="Q2858" i="1" a="1"/>
  <c r="Q2858" i="1" s="1"/>
  <c r="R2858" i="1" s="1" a="1"/>
  <c r="R2858" i="1" s="1"/>
  <c r="Q88" i="1" a="1"/>
  <c r="Q88" i="1" s="1"/>
  <c r="R88" i="1" a="1"/>
  <c r="R88" i="1" s="1"/>
  <c r="Q1080" i="1" a="1"/>
  <c r="Q1080" i="1" s="1"/>
  <c r="R1080" i="1" a="1"/>
  <c r="R1080" i="1" s="1"/>
  <c r="Q1816" i="1" a="1"/>
  <c r="Q1816" i="1" s="1"/>
  <c r="R1816" i="1" a="1"/>
  <c r="R1816" i="1" s="1"/>
  <c r="Q2715" i="1" a="1"/>
  <c r="Q2715" i="1" s="1"/>
  <c r="R2715" i="1" a="1"/>
  <c r="R2715" i="1" s="1"/>
  <c r="Q1633" i="1" a="1"/>
  <c r="Q1633" i="1" s="1"/>
  <c r="R1633" i="1" a="1"/>
  <c r="R1633" i="1" s="1"/>
  <c r="Q2431" i="1" a="1"/>
  <c r="Q2431" i="1" s="1"/>
  <c r="R2431" i="1" a="1"/>
  <c r="R2431" i="1" s="1"/>
  <c r="Q2232" i="1" a="1"/>
  <c r="Q2232" i="1" s="1"/>
  <c r="R2232" i="1" a="1"/>
  <c r="R2232" i="1" s="1"/>
  <c r="Q1790" i="1" a="1"/>
  <c r="Q1790" i="1" s="1"/>
  <c r="R1790" i="1" s="1" a="1"/>
  <c r="R1790" i="1" s="1"/>
  <c r="Q2745" i="1" a="1"/>
  <c r="Q2745" i="1" s="1"/>
  <c r="R2745" i="1" a="1"/>
  <c r="R2745" i="1" s="1"/>
  <c r="Q407" i="1" a="1"/>
  <c r="Q407" i="1" s="1"/>
  <c r="R407" i="1" a="1"/>
  <c r="R407" i="1" s="1"/>
  <c r="Q983" i="1" a="1"/>
  <c r="Q983" i="1" s="1"/>
  <c r="R983" i="1" a="1"/>
  <c r="R983" i="1" s="1"/>
  <c r="Q1751" i="1" a="1"/>
  <c r="Q1751" i="1" s="1"/>
  <c r="R1751" i="1" a="1"/>
  <c r="R1751" i="1" s="1"/>
  <c r="Q434" i="1" a="1"/>
  <c r="Q434" i="1" s="1"/>
  <c r="R434" i="1" s="1" a="1"/>
  <c r="R434" i="1" s="1"/>
  <c r="Q1322" i="1" a="1"/>
  <c r="Q1322" i="1" s="1"/>
  <c r="R1322" i="1" s="1" a="1"/>
  <c r="R1322" i="1" s="1"/>
  <c r="Q960" i="1" a="1"/>
  <c r="Q960" i="1" s="1"/>
  <c r="R960" i="1" a="1"/>
  <c r="R960" i="1" s="1"/>
  <c r="Q1600" i="1" a="1"/>
  <c r="Q1600" i="1" s="1"/>
  <c r="R1600" i="1" a="1"/>
  <c r="R1600" i="1" s="1"/>
  <c r="Q1867" i="1" a="1"/>
  <c r="Q1867" i="1" s="1"/>
  <c r="R1867" i="1" a="1"/>
  <c r="R1867" i="1" s="1"/>
  <c r="Q361" i="1" a="1"/>
  <c r="Q361" i="1" s="1"/>
  <c r="R361" i="1" a="1"/>
  <c r="R361" i="1" s="1"/>
  <c r="Q2256" i="1" a="1"/>
  <c r="Q2256" i="1" s="1"/>
  <c r="R2256" i="1" a="1"/>
  <c r="R2256" i="1" s="1"/>
  <c r="Q479" i="1" a="1"/>
  <c r="Q479" i="1" s="1"/>
  <c r="R479" i="1" a="1"/>
  <c r="R479" i="1" s="1"/>
  <c r="Q1023" i="1" a="1"/>
  <c r="Q1023" i="1" s="1"/>
  <c r="R1023" i="1" a="1"/>
  <c r="R1023" i="1" s="1"/>
  <c r="Q1567" i="1" a="1"/>
  <c r="Q1567" i="1" s="1"/>
  <c r="R1567" i="1" a="1"/>
  <c r="R1567" i="1" s="1"/>
  <c r="Q2730" i="1" a="1"/>
  <c r="Q2730" i="1" s="1"/>
  <c r="R2730" i="1" s="1" a="1"/>
  <c r="R2730" i="1" s="1"/>
  <c r="Q232" i="1" a="1"/>
  <c r="Q232" i="1" s="1"/>
  <c r="R232" i="1" a="1"/>
  <c r="R232" i="1" s="1"/>
  <c r="Q648" i="1" a="1"/>
  <c r="Q648" i="1" s="1"/>
  <c r="R648" i="1" a="1"/>
  <c r="R648" i="1" s="1"/>
  <c r="Q1224" i="1" a="1"/>
  <c r="Q1224" i="1" s="1"/>
  <c r="R1224" i="1" a="1"/>
  <c r="R1224" i="1" s="1"/>
  <c r="Q971" i="1" a="1"/>
  <c r="Q971" i="1" s="1"/>
  <c r="R971" i="1" a="1"/>
  <c r="R971" i="1" s="1"/>
  <c r="Q91" i="1" a="1"/>
  <c r="Q91" i="1" s="1"/>
  <c r="R91" i="1" a="1"/>
  <c r="R91" i="1" s="1"/>
  <c r="Q2521" i="1" a="1"/>
  <c r="Q2521" i="1" s="1"/>
  <c r="R2521" i="1" a="1"/>
  <c r="R2521" i="1" s="1"/>
  <c r="Q1002" i="1" a="1"/>
  <c r="Q1002" i="1" s="1"/>
  <c r="R1002" i="1" s="1" a="1"/>
  <c r="R1002" i="1" s="1"/>
  <c r="Q1618" i="1" a="1"/>
  <c r="Q1618" i="1" s="1"/>
  <c r="R1618" i="1" s="1" a="1"/>
  <c r="R1618" i="1" s="1"/>
  <c r="Q43" i="1" a="1"/>
  <c r="Q43" i="1" s="1"/>
  <c r="R43" i="1" a="1"/>
  <c r="R43" i="1" s="1"/>
  <c r="Q889" i="1" a="1"/>
  <c r="Q889" i="1" s="1"/>
  <c r="R889" i="1" a="1"/>
  <c r="R889" i="1" s="1"/>
  <c r="Q1369" i="1" a="1"/>
  <c r="Q1369" i="1" s="1"/>
  <c r="R1369" i="1" a="1"/>
  <c r="R1369" i="1" s="1"/>
  <c r="Q2223" i="1" a="1"/>
  <c r="Q2223" i="1" s="1"/>
  <c r="R2223" i="1" a="1"/>
  <c r="R2223" i="1" s="1"/>
  <c r="Q2482" i="1" a="1"/>
  <c r="Q2482" i="1" s="1"/>
  <c r="R2482" i="1" s="1" a="1"/>
  <c r="R2482" i="1" s="1"/>
  <c r="Q1784" i="1" a="1"/>
  <c r="Q1784" i="1" s="1"/>
  <c r="R1784" i="1" a="1"/>
  <c r="R1784" i="1" s="1"/>
  <c r="Q1739" i="1" a="1"/>
  <c r="Q1739" i="1" s="1"/>
  <c r="R1739" i="1" a="1"/>
  <c r="R1739" i="1" s="1"/>
  <c r="Q193" i="1" a="1"/>
  <c r="Q193" i="1" s="1"/>
  <c r="R193" i="1" a="1"/>
  <c r="R193" i="1" s="1"/>
  <c r="Q1153" i="1" a="1"/>
  <c r="Q1153" i="1" s="1"/>
  <c r="R1153" i="1" a="1"/>
  <c r="R1153" i="1" s="1"/>
  <c r="Q1673" i="1" a="1"/>
  <c r="Q1673" i="1" s="1"/>
  <c r="R1673" i="1" a="1"/>
  <c r="R1673" i="1" s="1"/>
  <c r="Q1193" i="1" a="1"/>
  <c r="Q1193" i="1" s="1"/>
  <c r="R1193" i="1" a="1"/>
  <c r="R1193" i="1" s="1"/>
  <c r="Q1489" i="1" a="1"/>
  <c r="Q1489" i="1" s="1"/>
  <c r="R1489" i="1" a="1"/>
  <c r="R1489" i="1" s="1"/>
  <c r="Q2836" i="1" a="1"/>
  <c r="Q2836" i="1" s="1"/>
  <c r="R2836" i="1" a="1"/>
  <c r="R2836" i="1" s="1"/>
  <c r="Q2420" i="1" a="1"/>
  <c r="Q2420" i="1" s="1"/>
  <c r="R2420" i="1" a="1"/>
  <c r="R2420" i="1" s="1"/>
  <c r="Q2533" i="1" a="1"/>
  <c r="Q2533" i="1" s="1"/>
  <c r="R2533" i="1" a="1"/>
  <c r="R2533" i="1" s="1"/>
  <c r="Q2221" i="1" a="1"/>
  <c r="Q2221" i="1" s="1"/>
  <c r="R2221" i="1" a="1"/>
  <c r="R2221" i="1" s="1"/>
  <c r="Q732" i="1" a="1"/>
  <c r="Q732" i="1" s="1"/>
  <c r="R732" i="1" a="1"/>
  <c r="R732" i="1" s="1"/>
  <c r="Q1982" i="1" a="1"/>
  <c r="Q1982" i="1" s="1"/>
  <c r="R1982" i="1" s="1" a="1"/>
  <c r="R1982" i="1" s="1"/>
  <c r="Q1820" i="1" a="1"/>
  <c r="Q1820" i="1" s="1"/>
  <c r="R1820" i="1" a="1"/>
  <c r="R1820" i="1" s="1"/>
  <c r="Q1604" i="1" a="1"/>
  <c r="Q1604" i="1" s="1"/>
  <c r="R1604" i="1" a="1"/>
  <c r="R1604" i="1" s="1"/>
  <c r="Q908" i="1" a="1"/>
  <c r="Q908" i="1" s="1"/>
  <c r="R908" i="1" a="1"/>
  <c r="R908" i="1" s="1"/>
  <c r="Q2182" i="1" a="1"/>
  <c r="Q2182" i="1" s="1"/>
  <c r="R2182" i="1" s="1" a="1"/>
  <c r="R2182" i="1" s="1"/>
  <c r="Q1108" i="1" a="1"/>
  <c r="Q1108" i="1" s="1"/>
  <c r="R1108" i="1" a="1"/>
  <c r="R1108" i="1" s="1"/>
  <c r="Q1628" i="1" a="1"/>
  <c r="Q1628" i="1" s="1"/>
  <c r="R1628" i="1" a="1"/>
  <c r="R1628" i="1" s="1"/>
  <c r="Q2774" i="1" a="1"/>
  <c r="Q2774" i="1" s="1"/>
  <c r="R2774" i="1" s="1" a="1"/>
  <c r="R2774" i="1" s="1"/>
  <c r="Q748" i="1" a="1"/>
  <c r="Q748" i="1" s="1"/>
  <c r="R748" i="1" a="1"/>
  <c r="R748" i="1" s="1"/>
  <c r="Q1356" i="1" a="1"/>
  <c r="Q1356" i="1" s="1"/>
  <c r="R1356" i="1" a="1"/>
  <c r="R1356" i="1" s="1"/>
  <c r="Q2358" i="1" a="1"/>
  <c r="Q2358" i="1" s="1"/>
  <c r="R2358" i="1" s="1" a="1"/>
  <c r="R2358" i="1" s="1"/>
  <c r="Q2477" i="1" a="1"/>
  <c r="Q2477" i="1" s="1"/>
  <c r="R2477" i="1" a="1"/>
  <c r="R2477" i="1" s="1"/>
  <c r="Q2756" i="1" a="1"/>
  <c r="Q2756" i="1" s="1"/>
  <c r="R2756" i="1" a="1"/>
  <c r="R2756" i="1" s="1"/>
  <c r="Q2868" i="1" a="1"/>
  <c r="Q2868" i="1" s="1"/>
  <c r="R2868" i="1" a="1"/>
  <c r="R2868" i="1" s="1"/>
  <c r="Q1826" i="1" a="1"/>
  <c r="Q1826" i="1" s="1"/>
  <c r="R1826" i="1" s="1" a="1"/>
  <c r="R1826" i="1" s="1"/>
  <c r="Q1562" i="1" a="1"/>
  <c r="Q1562" i="1" s="1"/>
  <c r="R1562" i="1" s="1" a="1"/>
  <c r="R1562" i="1" s="1"/>
  <c r="Q1106" i="1" a="1"/>
  <c r="Q1106" i="1" s="1"/>
  <c r="R1106" i="1" s="1" a="1"/>
  <c r="R1106" i="1" s="1"/>
  <c r="Q906" i="1" a="1"/>
  <c r="Q906" i="1" s="1"/>
  <c r="R906" i="1" s="1" a="1"/>
  <c r="R906" i="1" s="1"/>
  <c r="Q1686" i="1" a="1"/>
  <c r="Q1686" i="1" s="1"/>
  <c r="R1686" i="1" s="1" a="1"/>
  <c r="R1686" i="1" s="1"/>
  <c r="Q182" i="1" a="1"/>
  <c r="Q182" i="1" s="1"/>
  <c r="R182" i="1" s="1" a="1"/>
  <c r="R182" i="1" s="1"/>
  <c r="Q2478" i="1" a="1"/>
  <c r="Q2478" i="1" s="1"/>
  <c r="R2478" i="1" s="1" a="1"/>
  <c r="R2478" i="1" s="1"/>
  <c r="Q1446" i="1" a="1"/>
  <c r="Q1446" i="1" s="1"/>
  <c r="R1446" i="1" s="1" a="1"/>
  <c r="R1446" i="1" s="1"/>
  <c r="Q214" i="1" a="1"/>
  <c r="Q214" i="1" s="1"/>
  <c r="R214" i="1" s="1" a="1"/>
  <c r="R214" i="1" s="1"/>
  <c r="Q1142" i="1" a="1"/>
  <c r="Q1142" i="1" s="1"/>
  <c r="R1142" i="1" s="1" a="1"/>
  <c r="R1142" i="1" s="1"/>
  <c r="Q2270" i="1" a="1"/>
  <c r="Q2270" i="1" s="1"/>
  <c r="R2270" i="1" s="1" a="1"/>
  <c r="R2270" i="1" s="1"/>
  <c r="Q702" i="1" a="1"/>
  <c r="Q702" i="1" s="1"/>
  <c r="R702" i="1" s="1" a="1"/>
  <c r="R702" i="1" s="1"/>
  <c r="Q746" i="1" a="1"/>
  <c r="Q746" i="1" s="1"/>
  <c r="R746" i="1" s="1" a="1"/>
  <c r="R746" i="1" s="1"/>
  <c r="Q506" i="1" a="1"/>
  <c r="Q506" i="1" s="1"/>
  <c r="R506" i="1" s="1" a="1"/>
  <c r="R506" i="1" s="1"/>
  <c r="Q298" i="1" a="1"/>
  <c r="Q298" i="1" s="1"/>
  <c r="R298" i="1" s="1" a="1"/>
  <c r="R298" i="1" s="1"/>
  <c r="Q1886" i="1" a="1"/>
  <c r="Q1886" i="1" s="1"/>
  <c r="R1886" i="1" s="1" a="1"/>
  <c r="R1886" i="1" s="1"/>
  <c r="Q1494" i="1" a="1"/>
  <c r="Q1494" i="1" s="1"/>
  <c r="R1494" i="1" s="1" a="1"/>
  <c r="R1494" i="1" s="1"/>
  <c r="Q2234" i="1" a="1"/>
  <c r="Q2234" i="1" s="1"/>
  <c r="R2234" i="1" s="1" a="1"/>
  <c r="R2234" i="1" s="1"/>
  <c r="Q2026" i="1" a="1"/>
  <c r="Q2026" i="1" s="1"/>
  <c r="R2026" i="1" s="1" a="1"/>
  <c r="R2026" i="1" s="1"/>
  <c r="Q1554" i="1" a="1"/>
  <c r="Q1554" i="1" s="1"/>
  <c r="R1554" i="1" s="1" a="1"/>
  <c r="R1554" i="1" s="1"/>
  <c r="Q1210" i="1" a="1"/>
  <c r="Q1210" i="1" s="1"/>
  <c r="R1210" i="1" s="1" a="1"/>
  <c r="R1210" i="1" s="1"/>
  <c r="Q1102" i="1" a="1"/>
  <c r="Q1102" i="1" s="1"/>
  <c r="R1102" i="1" s="1" a="1"/>
  <c r="R1102" i="1" s="1"/>
  <c r="Q2070" i="1" a="1"/>
  <c r="Q2070" i="1" s="1"/>
  <c r="R2070" i="1" s="1" a="1"/>
  <c r="R2070" i="1" s="1"/>
  <c r="Q662" i="1" a="1"/>
  <c r="Q662" i="1" s="1"/>
  <c r="R662" i="1" s="1" a="1"/>
  <c r="R662" i="1" s="1"/>
  <c r="Q806" i="1" a="1"/>
  <c r="Q806" i="1" s="1"/>
  <c r="R806" i="1" s="1" a="1"/>
  <c r="R806" i="1" s="1"/>
  <c r="Q2094" i="1" a="1"/>
  <c r="Q2094" i="1" s="1"/>
  <c r="R2094" i="1" s="1" a="1"/>
  <c r="R2094" i="1" s="1"/>
  <c r="Q1070" i="1" a="1"/>
  <c r="Q1070" i="1" s="1"/>
  <c r="R1070" i="1" s="1" a="1"/>
  <c r="R1070" i="1" s="1"/>
  <c r="Q1290" i="1" a="1"/>
  <c r="Q1290" i="1" s="1"/>
  <c r="R1290" i="1" s="1" a="1"/>
  <c r="R1290" i="1" s="1"/>
  <c r="Q938" i="1" a="1"/>
  <c r="Q938" i="1" s="1"/>
  <c r="R938" i="1" s="1" a="1"/>
  <c r="R938" i="1" s="1"/>
  <c r="Q602" i="1" a="1"/>
  <c r="Q602" i="1" s="1"/>
  <c r="R602" i="1" s="1" a="1"/>
  <c r="R602" i="1" s="1"/>
  <c r="Q314" i="1" a="1"/>
  <c r="Q314" i="1" s="1"/>
  <c r="R314" i="1" s="1" a="1"/>
  <c r="R314" i="1" s="1"/>
  <c r="Q1622" i="1" a="1"/>
  <c r="Q1622" i="1" s="1"/>
  <c r="R1622" i="1" s="1" a="1"/>
  <c r="R1622" i="1" s="1"/>
  <c r="Q550" i="1" a="1"/>
  <c r="Q550" i="1" s="1"/>
  <c r="R550" i="1" s="1" a="1"/>
  <c r="R550" i="1" s="1"/>
  <c r="Q2542" i="1" a="1"/>
  <c r="Q2542" i="1" s="1"/>
  <c r="R2542" i="1" s="1" a="1"/>
  <c r="R2542" i="1" s="1"/>
  <c r="Q782" i="1" a="1"/>
  <c r="Q782" i="1" s="1"/>
  <c r="R782" i="1" s="1" a="1"/>
  <c r="R782" i="1" s="1"/>
  <c r="Q1734" i="1" a="1"/>
  <c r="Q1734" i="1" s="1"/>
  <c r="R1734" i="1" s="1" a="1"/>
  <c r="R1734" i="1" s="1"/>
  <c r="Q790" i="1" a="1"/>
  <c r="Q790" i="1" s="1"/>
  <c r="R790" i="1" s="1" a="1"/>
  <c r="R790" i="1" s="1"/>
  <c r="Q1198" i="1" a="1"/>
  <c r="Q1198" i="1" s="1"/>
  <c r="R1198" i="1" s="1" a="1"/>
  <c r="R1198" i="1" s="1"/>
  <c r="Q354" i="1" a="1"/>
  <c r="Q354" i="1" s="1"/>
  <c r="R354" i="1" s="1" a="1"/>
  <c r="R354" i="1" s="1"/>
  <c r="Q1574" i="1" a="1"/>
  <c r="Q1574" i="1" s="1"/>
  <c r="R1574" i="1" s="1" a="1"/>
  <c r="R1574" i="1" s="1"/>
  <c r="Q310" i="1" a="1"/>
  <c r="Q310" i="1" s="1"/>
  <c r="R310" i="1" s="1" a="1"/>
  <c r="R310" i="1" s="1"/>
  <c r="Q2322" i="1" a="1"/>
  <c r="Q2322" i="1" s="1"/>
  <c r="R2322" i="1" s="1" a="1"/>
  <c r="R2322" i="1" s="1"/>
  <c r="Q2106" i="1" a="1"/>
  <c r="Q2106" i="1" s="1"/>
  <c r="R2106" i="1" s="1" a="1"/>
  <c r="R2106" i="1" s="1"/>
  <c r="Q2218" i="1" a="1"/>
  <c r="Q2218" i="1" s="1"/>
  <c r="R2218" i="1" s="1" a="1"/>
  <c r="R2218" i="1" s="1"/>
  <c r="Q754" i="1" a="1"/>
  <c r="Q754" i="1" s="1"/>
  <c r="R754" i="1" s="1" a="1"/>
  <c r="R754" i="1" s="1"/>
  <c r="Q2642" i="1" a="1"/>
  <c r="Q2642" i="1" s="1"/>
  <c r="R2642" i="1" s="1" a="1"/>
  <c r="R2642" i="1" s="1"/>
  <c r="Q2842" i="1" a="1"/>
  <c r="Q2842" i="1" s="1"/>
  <c r="R2842" i="1" s="1" a="1"/>
  <c r="R2842" i="1" s="1"/>
  <c r="Q2778" i="1" a="1"/>
  <c r="Q2778" i="1" s="1"/>
  <c r="R2778" i="1" s="1" a="1"/>
  <c r="R2778" i="1" s="1"/>
  <c r="Q1650" i="1" a="1"/>
  <c r="Q1650" i="1" s="1"/>
  <c r="R1650" i="1" s="1" a="1"/>
  <c r="R1650" i="1" s="1"/>
  <c r="Q2810" i="1" a="1"/>
  <c r="Q2810" i="1" s="1"/>
  <c r="R2810" i="1" s="1" a="1"/>
  <c r="R2810" i="1" s="1"/>
  <c r="Q700" i="1" a="1"/>
  <c r="Q700" i="1" s="1"/>
  <c r="R700" i="1" a="1"/>
  <c r="R700" i="1" s="1"/>
  <c r="Q2312" i="1" a="1"/>
  <c r="Q2312" i="1" s="1"/>
  <c r="R2312" i="1" a="1"/>
  <c r="R2312" i="1" s="1"/>
  <c r="Q762" i="1" a="1"/>
  <c r="Q762" i="1" s="1"/>
  <c r="R762" i="1" s="1" a="1"/>
  <c r="R762" i="1" s="1"/>
  <c r="Q29" i="1" a="1"/>
  <c r="Q29" i="1" s="1"/>
  <c r="R29" i="1" a="1"/>
  <c r="R29" i="1" s="1"/>
  <c r="Q2764" i="1" a="1"/>
  <c r="Q2764" i="1" s="1"/>
  <c r="R2764" i="1" a="1"/>
  <c r="R2764" i="1" s="1"/>
  <c r="Q118" i="1" a="1"/>
  <c r="Q118" i="1" s="1"/>
  <c r="R118" i="1" s="1" a="1"/>
  <c r="R118" i="1" s="1"/>
  <c r="Q52" i="1" a="1"/>
  <c r="Q52" i="1" s="1"/>
  <c r="R52" i="1" a="1"/>
  <c r="R52" i="1" s="1"/>
  <c r="Q1044" i="1" a="1"/>
  <c r="Q1044" i="1" s="1"/>
  <c r="R1044" i="1" a="1"/>
  <c r="R1044" i="1" s="1"/>
  <c r="Q1748" i="1" a="1"/>
  <c r="Q1748" i="1" s="1"/>
  <c r="R1748" i="1" a="1"/>
  <c r="R1748" i="1" s="1"/>
  <c r="Q765" i="1" a="1"/>
  <c r="Q765" i="1" s="1"/>
  <c r="R765" i="1" a="1"/>
  <c r="R765" i="1" s="1"/>
  <c r="Q1405" i="1" a="1"/>
  <c r="Q1405" i="1" s="1"/>
  <c r="R1405" i="1" a="1"/>
  <c r="R1405" i="1" s="1"/>
  <c r="Q1190" i="1" a="1"/>
  <c r="Q1190" i="1" s="1"/>
  <c r="R1190" i="1" s="1" a="1"/>
  <c r="R1190" i="1" s="1"/>
  <c r="Q419" i="1" a="1"/>
  <c r="Q419" i="1" s="1"/>
  <c r="R419" i="1" a="1"/>
  <c r="R419" i="1" s="1"/>
  <c r="Q1534" i="1" a="1"/>
  <c r="Q1534" i="1" s="1"/>
  <c r="R1534" i="1" s="1" a="1"/>
  <c r="R1534" i="1" s="1"/>
  <c r="Q759" i="1" a="1"/>
  <c r="Q759" i="1" s="1"/>
  <c r="R759" i="1" a="1"/>
  <c r="R759" i="1" s="1"/>
  <c r="Q1399" i="1" a="1"/>
  <c r="Q1399" i="1" s="1"/>
  <c r="R1399" i="1" a="1"/>
  <c r="R1399" i="1" s="1"/>
  <c r="Q2250" i="1" a="1"/>
  <c r="Q2250" i="1" s="1"/>
  <c r="R2250" i="1" s="1" a="1"/>
  <c r="R2250" i="1" s="1"/>
  <c r="Q2826" i="1" a="1"/>
  <c r="Q2826" i="1" s="1"/>
  <c r="R2826" i="1" s="1" a="1"/>
  <c r="R2826" i="1" s="1"/>
  <c r="Q1888" i="1" a="1"/>
  <c r="Q1888" i="1" s="1"/>
  <c r="R1888" i="1" a="1"/>
  <c r="R1888" i="1" s="1"/>
  <c r="Q883" i="1" a="1"/>
  <c r="Q883" i="1" s="1"/>
  <c r="R883" i="1" a="1"/>
  <c r="R883" i="1" s="1"/>
  <c r="Q1975" i="1" a="1"/>
  <c r="Q1975" i="1" s="1"/>
  <c r="R1975" i="1" a="1"/>
  <c r="R1975" i="1" s="1"/>
  <c r="Q2767" i="1" a="1"/>
  <c r="Q2767" i="1" s="1"/>
  <c r="R2767" i="1" a="1"/>
  <c r="R2767" i="1" s="1"/>
  <c r="Q2688" i="1" a="1"/>
  <c r="Q2688" i="1" s="1"/>
  <c r="R2688" i="1" a="1"/>
  <c r="R2688" i="1" s="1"/>
  <c r="Q2193" i="1" a="1"/>
  <c r="Q2193" i="1" s="1"/>
  <c r="R2193" i="1" a="1"/>
  <c r="R2193" i="1" s="1"/>
  <c r="Q1727" i="1" a="1"/>
  <c r="Q1727" i="1" s="1"/>
  <c r="R1727" i="1" a="1"/>
  <c r="R1727" i="1" s="1"/>
  <c r="Q850" i="1" a="1"/>
  <c r="Q850" i="1" s="1"/>
  <c r="R850" i="1" s="1" a="1"/>
  <c r="R850" i="1" s="1"/>
  <c r="Q200" i="1" a="1"/>
  <c r="Q200" i="1" s="1"/>
  <c r="R200" i="1" a="1"/>
  <c r="R200" i="1" s="1"/>
  <c r="Q552" i="1" a="1"/>
  <c r="Q552" i="1" s="1"/>
  <c r="R552" i="1" a="1"/>
  <c r="R552" i="1" s="1"/>
  <c r="Q1160" i="1" a="1"/>
  <c r="Q1160" i="1" s="1"/>
  <c r="R1160" i="1" a="1"/>
  <c r="R1160" i="1" s="1"/>
  <c r="Q2059" i="1" a="1"/>
  <c r="Q2059" i="1" s="1"/>
  <c r="R2059" i="1" a="1"/>
  <c r="R2059" i="1" s="1"/>
  <c r="Q17" i="1" a="1"/>
  <c r="Q17" i="1" s="1"/>
  <c r="R17" i="1" a="1"/>
  <c r="R17" i="1" s="1"/>
  <c r="Q401" i="1" a="1"/>
  <c r="Q401" i="1" s="1"/>
  <c r="R401" i="1" a="1"/>
  <c r="R401" i="1" s="1"/>
  <c r="Q977" i="1" a="1"/>
  <c r="Q977" i="1" s="1"/>
  <c r="R977" i="1" a="1"/>
  <c r="R977" i="1" s="1"/>
  <c r="Q1745" i="1" a="1"/>
  <c r="Q1745" i="1" s="1"/>
  <c r="R1745" i="1" a="1"/>
  <c r="R1745" i="1" s="1"/>
  <c r="Q2873" i="1" a="1"/>
  <c r="Q2873" i="1" s="1"/>
  <c r="R2873" i="1" a="1"/>
  <c r="R2873" i="1" s="1"/>
  <c r="Q691" i="1" a="1"/>
  <c r="Q691" i="1" s="1"/>
  <c r="R691" i="1" a="1"/>
  <c r="R691" i="1" s="1"/>
  <c r="Q1291" i="1" a="1"/>
  <c r="Q1291" i="1" s="1"/>
  <c r="R1291" i="1" a="1"/>
  <c r="R1291" i="1" s="1"/>
  <c r="Q2779" i="1" a="1"/>
  <c r="Q2779" i="1" s="1"/>
  <c r="R2779" i="1" a="1"/>
  <c r="R2779" i="1" s="1"/>
  <c r="Q1113" i="1" a="1"/>
  <c r="Q1113" i="1" s="1"/>
  <c r="R1113" i="1" a="1"/>
  <c r="R1113" i="1" s="1"/>
  <c r="Q2736" i="1" a="1"/>
  <c r="Q2736" i="1" s="1"/>
  <c r="R2736" i="1" a="1"/>
  <c r="R2736" i="1" s="1"/>
  <c r="Q600" i="1" a="1"/>
  <c r="Q600" i="1" s="1"/>
  <c r="R600" i="1" a="1"/>
  <c r="R600" i="1" s="1"/>
  <c r="Q513" i="1" a="1"/>
  <c r="Q513" i="1" s="1"/>
  <c r="R513" i="1" a="1"/>
  <c r="R513" i="1" s="1"/>
  <c r="Q1697" i="1" a="1"/>
  <c r="Q1697" i="1" s="1"/>
  <c r="R1697" i="1" a="1"/>
  <c r="R1697" i="1" s="1"/>
  <c r="Q2503" i="1" a="1"/>
  <c r="Q2503" i="1" s="1"/>
  <c r="R2503" i="1" a="1"/>
  <c r="R2503" i="1" s="1"/>
  <c r="Q1214" i="1" a="1"/>
  <c r="Q1214" i="1" s="1"/>
  <c r="R1214" i="1" s="1" a="1"/>
  <c r="R1214" i="1" s="1"/>
  <c r="Q1047" i="1" a="1"/>
  <c r="Q1047" i="1" s="1"/>
  <c r="R1047" i="1" a="1"/>
  <c r="R1047" i="1" s="1"/>
  <c r="Q458" i="1" a="1"/>
  <c r="Q458" i="1" s="1"/>
  <c r="R458" i="1" s="1" a="1"/>
  <c r="R458" i="1" s="1"/>
  <c r="Q2010" i="1" a="1"/>
  <c r="Q2010" i="1" s="1"/>
  <c r="R2010" i="1" s="1" a="1"/>
  <c r="R2010" i="1" s="1"/>
  <c r="Q1664" i="1" a="1"/>
  <c r="Q1664" i="1" s="1"/>
  <c r="R1664" i="1" a="1"/>
  <c r="R1664" i="1" s="1"/>
  <c r="Q425" i="1" a="1"/>
  <c r="Q425" i="1" s="1"/>
  <c r="R425" i="1" a="1"/>
  <c r="R425" i="1" s="1"/>
  <c r="Q2280" i="1" a="1"/>
  <c r="Q2280" i="1" s="1"/>
  <c r="R2280" i="1" a="1"/>
  <c r="R2280" i="1" s="1"/>
  <c r="Q159" i="1" a="1"/>
  <c r="Q159" i="1" s="1"/>
  <c r="R159" i="1" a="1"/>
  <c r="R159" i="1" s="1"/>
  <c r="Q1119" i="1" a="1"/>
  <c r="Q1119" i="1" s="1"/>
  <c r="R1119" i="1" a="1"/>
  <c r="R1119" i="1" s="1"/>
  <c r="Q264" i="1" a="1"/>
  <c r="Q264" i="1" s="1"/>
  <c r="R264" i="1" a="1"/>
  <c r="R264" i="1" s="1"/>
  <c r="Q1288" i="1" a="1"/>
  <c r="Q1288" i="1" s="1"/>
  <c r="R1288" i="1" a="1"/>
  <c r="R1288" i="1" s="1"/>
  <c r="Q1011" i="1" a="1"/>
  <c r="Q1011" i="1" s="1"/>
  <c r="R1011" i="1" a="1"/>
  <c r="R1011" i="1" s="1"/>
  <c r="Q529" i="1" a="1"/>
  <c r="Q529" i="1" s="1"/>
  <c r="R529" i="1" a="1"/>
  <c r="R529" i="1" s="1"/>
  <c r="Q1936" i="1" a="1"/>
  <c r="Q1936" i="1" s="1"/>
  <c r="R1936" i="1" a="1"/>
  <c r="R1936" i="1" s="1"/>
  <c r="Q871" i="1" a="1"/>
  <c r="Q871" i="1" s="1"/>
  <c r="R871" i="1" a="1"/>
  <c r="R871" i="1" s="1"/>
  <c r="Q1511" i="1" a="1"/>
  <c r="Q1511" i="1" s="1"/>
  <c r="R1511" i="1" a="1"/>
  <c r="R1511" i="1" s="1"/>
  <c r="Q1138" i="1" a="1"/>
  <c r="Q1138" i="1" s="1"/>
  <c r="R1138" i="1" s="1" a="1"/>
  <c r="R1138" i="1" s="1"/>
  <c r="Q2271" i="1" a="1"/>
  <c r="Q2271" i="1" s="1"/>
  <c r="R2271" i="1" a="1"/>
  <c r="R2271" i="1" s="1"/>
  <c r="Q338" i="1" a="1"/>
  <c r="Q338" i="1" s="1"/>
  <c r="R338" i="1" s="1" a="1"/>
  <c r="R338" i="1" s="1"/>
  <c r="Q2506" i="1" a="1"/>
  <c r="Q2506" i="1" s="1"/>
  <c r="R2506" i="1" s="1" a="1"/>
  <c r="R2506" i="1" s="1"/>
  <c r="Q1208" i="1" a="1"/>
  <c r="Q1208" i="1" s="1"/>
  <c r="R1208" i="1" a="1"/>
  <c r="R1208" i="1" s="1"/>
  <c r="Q1227" i="1" a="1"/>
  <c r="Q1227" i="1" s="1"/>
  <c r="R1227" i="1" a="1"/>
  <c r="R1227" i="1" s="1"/>
  <c r="Q2235" i="1" a="1"/>
  <c r="Q2235" i="1" s="1"/>
  <c r="R2235" i="1" a="1"/>
  <c r="R2235" i="1" s="1"/>
  <c r="Q1649" i="1" a="1"/>
  <c r="Q1649" i="1" s="1"/>
  <c r="R1649" i="1" a="1"/>
  <c r="R1649" i="1" s="1"/>
  <c r="Q2108" i="1" a="1"/>
  <c r="Q2108" i="1" s="1"/>
  <c r="R2108" i="1" a="1"/>
  <c r="R2108" i="1" s="1"/>
  <c r="Q2845" i="1" a="1"/>
  <c r="Q2845" i="1" s="1"/>
  <c r="R2845" i="1" a="1"/>
  <c r="R2845" i="1" s="1"/>
  <c r="Q2813" i="1" a="1"/>
  <c r="Q2813" i="1" s="1"/>
  <c r="R2813" i="1" a="1"/>
  <c r="R2813" i="1" s="1"/>
  <c r="Q380" i="1" a="1"/>
  <c r="Q380" i="1" s="1"/>
  <c r="R380" i="1" a="1"/>
  <c r="R380" i="1" s="1"/>
  <c r="Q2038" i="1" a="1"/>
  <c r="Q2038" i="1" s="1"/>
  <c r="R2038" i="1" s="1" a="1"/>
  <c r="R2038" i="1" s="1"/>
  <c r="Q484" i="1" a="1"/>
  <c r="Q484" i="1" s="1"/>
  <c r="R484" i="1" a="1"/>
  <c r="R484" i="1" s="1"/>
  <c r="Q1668" i="1" a="1"/>
  <c r="Q1668" i="1" s="1"/>
  <c r="R1668" i="1" a="1"/>
  <c r="R1668" i="1" s="1"/>
  <c r="Q2390" i="1" a="1"/>
  <c r="Q2390" i="1" s="1"/>
  <c r="R2390" i="1" s="1" a="1"/>
  <c r="R2390" i="1" s="1"/>
  <c r="Q148" i="1" a="1"/>
  <c r="Q148" i="1" s="1"/>
  <c r="R148" i="1" a="1"/>
  <c r="R148" i="1" s="1"/>
  <c r="Q1918" i="1" a="1"/>
  <c r="Q1918" i="1" s="1"/>
  <c r="R1918" i="1" s="1" a="1"/>
  <c r="R1918" i="1" s="1"/>
  <c r="Q508" i="1" a="1"/>
  <c r="Q508" i="1" s="1"/>
  <c r="R508" i="1" a="1"/>
  <c r="R508" i="1" s="1"/>
  <c r="Q1692" i="1" a="1"/>
  <c r="Q1692" i="1" s="1"/>
  <c r="R1692" i="1" a="1"/>
  <c r="R1692" i="1" s="1"/>
  <c r="Q356" i="1" a="1"/>
  <c r="Q356" i="1" s="1"/>
  <c r="R356" i="1" a="1"/>
  <c r="R356" i="1" s="1"/>
  <c r="Q932" i="1" a="1"/>
  <c r="Q932" i="1" s="1"/>
  <c r="R932" i="1" a="1"/>
  <c r="R932" i="1" s="1"/>
  <c r="Q1388" i="1" a="1"/>
  <c r="Q1388" i="1" s="1"/>
  <c r="R1388" i="1" a="1"/>
  <c r="R1388" i="1" s="1"/>
  <c r="Q2510" i="1" a="1"/>
  <c r="Q2510" i="1" s="1"/>
  <c r="R2510" i="1" s="1" a="1"/>
  <c r="R2510" i="1" s="1"/>
  <c r="Q1844" i="1" a="1"/>
  <c r="Q1844" i="1" s="1"/>
  <c r="R1844" i="1" a="1"/>
  <c r="R1844" i="1" s="1"/>
  <c r="Q2765" i="1" a="1"/>
  <c r="Q2765" i="1" s="1"/>
  <c r="R2765" i="1" a="1"/>
  <c r="R2765" i="1" s="1"/>
  <c r="Q2453" i="1" a="1"/>
  <c r="Q2453" i="1" s="1"/>
  <c r="R2453" i="1" a="1"/>
  <c r="R2453" i="1" s="1"/>
  <c r="Q1738" i="1" a="1"/>
  <c r="Q1738" i="1" s="1"/>
  <c r="R1738" i="1" s="1" a="1"/>
  <c r="R1738" i="1" s="1"/>
  <c r="Q1538" i="1" a="1"/>
  <c r="Q1538" i="1" s="1"/>
  <c r="R1538" i="1" s="1" a="1"/>
  <c r="R1538" i="1" s="1"/>
  <c r="Q1082" i="1" a="1"/>
  <c r="Q1082" i="1" s="1"/>
  <c r="R1082" i="1" s="1" a="1"/>
  <c r="R1082" i="1" s="1"/>
  <c r="Q882" i="1" a="1"/>
  <c r="Q882" i="1" s="1"/>
  <c r="R882" i="1" s="1" a="1"/>
  <c r="R882" i="1" s="1"/>
  <c r="Q1550" i="1" a="1"/>
  <c r="Q1550" i="1" s="1"/>
  <c r="R1550" i="1" s="1" a="1"/>
  <c r="R1550" i="1" s="1"/>
  <c r="Q110" i="1" a="1"/>
  <c r="Q110" i="1" s="1"/>
  <c r="R110" i="1" s="1" a="1"/>
  <c r="R110" i="1" s="1"/>
  <c r="Q2326" i="1" a="1"/>
  <c r="Q2326" i="1" s="1"/>
  <c r="R2326" i="1" s="1" a="1"/>
  <c r="R2326" i="1" s="1"/>
  <c r="Q1398" i="1" a="1"/>
  <c r="Q1398" i="1" s="1"/>
  <c r="R1398" i="1" s="1" a="1"/>
  <c r="R1398" i="1" s="1"/>
  <c r="Q102" i="1" a="1"/>
  <c r="Q102" i="1" s="1"/>
  <c r="R102" i="1" s="1" a="1"/>
  <c r="R102" i="1" s="1"/>
  <c r="Q1006" i="1" a="1"/>
  <c r="Q1006" i="1" s="1"/>
  <c r="R1006" i="1" s="1" a="1"/>
  <c r="R1006" i="1" s="1"/>
  <c r="Q1998" i="1" a="1"/>
  <c r="Q1998" i="1" s="1"/>
  <c r="R1998" i="1" s="1" a="1"/>
  <c r="R1998" i="1" s="1"/>
  <c r="Q566" i="1" a="1"/>
  <c r="Q566" i="1" s="1"/>
  <c r="R566" i="1" s="1" a="1"/>
  <c r="R566" i="1" s="1"/>
  <c r="Q730" i="1" a="1"/>
  <c r="Q730" i="1" s="1"/>
  <c r="R730" i="1" s="1" a="1"/>
  <c r="R730" i="1" s="1"/>
  <c r="Q482" i="1" a="1"/>
  <c r="Q482" i="1" s="1"/>
  <c r="R482" i="1" s="1" a="1"/>
  <c r="R482" i="1" s="1"/>
  <c r="Q274" i="1" a="1"/>
  <c r="Q274" i="1" s="1"/>
  <c r="R274" i="1" s="1" a="1"/>
  <c r="R274" i="1" s="1"/>
  <c r="Q1782" i="1" a="1"/>
  <c r="Q1782" i="1" s="1"/>
  <c r="R1782" i="1" s="1" a="1"/>
  <c r="R1782" i="1" s="1"/>
  <c r="Q86" i="1" a="1"/>
  <c r="Q86" i="1" s="1"/>
  <c r="R86" i="1" s="1" a="1"/>
  <c r="R86" i="1" s="1"/>
  <c r="Q998" i="1" a="1"/>
  <c r="Q998" i="1" s="1"/>
  <c r="R998" i="1" s="1" a="1"/>
  <c r="R998" i="1" s="1"/>
  <c r="Q2210" i="1" a="1"/>
  <c r="Q2210" i="1" s="1"/>
  <c r="R2210" i="1" s="1" a="1"/>
  <c r="R2210" i="1" s="1"/>
  <c r="Q1866" i="1" a="1"/>
  <c r="Q1866" i="1" s="1"/>
  <c r="R1866" i="1" s="1" a="1"/>
  <c r="R1866" i="1" s="1"/>
  <c r="Q1530" i="1" a="1"/>
  <c r="Q1530" i="1" s="1"/>
  <c r="R1530" i="1" s="1" a="1"/>
  <c r="R1530" i="1" s="1"/>
  <c r="Q1186" i="1" a="1"/>
  <c r="Q1186" i="1" s="1"/>
  <c r="R1186" i="1" s="1" a="1"/>
  <c r="R1186" i="1" s="1"/>
  <c r="Q990" i="1" a="1"/>
  <c r="Q990" i="1" s="1"/>
  <c r="R990" i="1" s="1" a="1"/>
  <c r="R990" i="1" s="1"/>
  <c r="Q1726" i="1" a="1"/>
  <c r="Q1726" i="1" s="1"/>
  <c r="R1726" i="1" s="1" a="1"/>
  <c r="R1726" i="1" s="1"/>
  <c r="Q366" i="1" a="1"/>
  <c r="Q366" i="1" s="1"/>
  <c r="R366" i="1" s="1" a="1"/>
  <c r="R366" i="1" s="1"/>
  <c r="Q614" i="1" a="1"/>
  <c r="Q614" i="1" s="1"/>
  <c r="R614" i="1" s="1" a="1"/>
  <c r="R614" i="1" s="1"/>
  <c r="Q1910" i="1" a="1"/>
  <c r="Q1910" i="1" s="1"/>
  <c r="R1910" i="1" s="1" a="1"/>
  <c r="R1910" i="1" s="1"/>
  <c r="Q758" i="1" a="1"/>
  <c r="Q758" i="1" s="1"/>
  <c r="R758" i="1" s="1" a="1"/>
  <c r="R758" i="1" s="1"/>
  <c r="Q1274" i="1" a="1"/>
  <c r="Q1274" i="1" s="1"/>
  <c r="R1274" i="1" s="1" a="1"/>
  <c r="R1274" i="1" s="1"/>
  <c r="Q914" i="1" a="1"/>
  <c r="Q914" i="1" s="1"/>
  <c r="R914" i="1" s="1" a="1"/>
  <c r="R914" i="1" s="1"/>
  <c r="Q578" i="1" a="1"/>
  <c r="Q578" i="1" s="1"/>
  <c r="R578" i="1" s="1" a="1"/>
  <c r="R578" i="1" s="1"/>
  <c r="Q290" i="1" a="1"/>
  <c r="Q290" i="1" s="1"/>
  <c r="R290" i="1" s="1" a="1"/>
  <c r="R290" i="1" s="1"/>
  <c r="Q1478" i="1" a="1"/>
  <c r="Q1478" i="1" s="1"/>
  <c r="R1478" i="1" s="1" a="1"/>
  <c r="R1478" i="1" s="1"/>
  <c r="Q374" i="1" a="1"/>
  <c r="Q374" i="1" s="1"/>
  <c r="R374" i="1" s="1" a="1"/>
  <c r="R374" i="1" s="1"/>
  <c r="Q2406" i="1" a="1"/>
  <c r="Q2406" i="1" s="1"/>
  <c r="R2406" i="1" s="1" a="1"/>
  <c r="R2406" i="1" s="1"/>
  <c r="Q494" i="1" a="1"/>
  <c r="Q494" i="1" s="1"/>
  <c r="R494" i="1" s="1" a="1"/>
  <c r="R494" i="1" s="1"/>
  <c r="Q1598" i="1" a="1"/>
  <c r="Q1598" i="1" s="1"/>
  <c r="R1598" i="1" s="1" a="1"/>
  <c r="R1598" i="1" s="1"/>
  <c r="Q686" i="1" a="1"/>
  <c r="Q686" i="1" s="1"/>
  <c r="R686" i="1" s="1" a="1"/>
  <c r="R686" i="1" s="1"/>
  <c r="Q2822" i="1" a="1"/>
  <c r="Q2822" i="1" s="1"/>
  <c r="R2822" i="1" s="1" a="1"/>
  <c r="R2822" i="1" s="1"/>
  <c r="Q1118" i="1" a="1"/>
  <c r="Q1118" i="1" s="1"/>
  <c r="R1118" i="1" s="1" a="1"/>
  <c r="R1118" i="1" s="1"/>
  <c r="Q330" i="1" a="1"/>
  <c r="Q330" i="1" s="1"/>
  <c r="R330" i="1" s="1" a="1"/>
  <c r="R330" i="1" s="1"/>
  <c r="Q1350" i="1" a="1"/>
  <c r="Q1350" i="1" s="1"/>
  <c r="R1350" i="1" s="1" a="1"/>
  <c r="R1350" i="1" s="1"/>
  <c r="Q230" i="1" a="1"/>
  <c r="Q230" i="1" s="1"/>
  <c r="R230" i="1" s="1" a="1"/>
  <c r="R230" i="1" s="1"/>
  <c r="Q454" i="1" a="1"/>
  <c r="Q454" i="1" s="1"/>
  <c r="R454" i="1" s="1" a="1"/>
  <c r="R454" i="1" s="1"/>
  <c r="Q2082" i="1" a="1"/>
  <c r="Q2082" i="1" s="1"/>
  <c r="R2082" i="1" s="1" a="1"/>
  <c r="R2082" i="1" s="1"/>
  <c r="Q490" i="1" a="1"/>
  <c r="Q490" i="1" s="1"/>
  <c r="R490" i="1" s="1" a="1"/>
  <c r="R490" i="1" s="1"/>
  <c r="Q1314" i="1" a="1"/>
  <c r="Q1314" i="1" s="1"/>
  <c r="R1314" i="1" s="1" a="1"/>
  <c r="R1314" i="1" s="1"/>
  <c r="Q2762" i="1" a="1"/>
  <c r="Q2762" i="1" s="1"/>
  <c r="R2762" i="1" s="1" a="1"/>
  <c r="R2762" i="1" s="1"/>
  <c r="Q2266" i="1" a="1"/>
  <c r="Q2266" i="1" s="1"/>
  <c r="R2266" i="1" s="1" a="1"/>
  <c r="R2266" i="1" s="1"/>
  <c r="Q2754" i="1" a="1"/>
  <c r="Q2754" i="1" s="1"/>
  <c r="R2754" i="1" s="1" a="1"/>
  <c r="R2754" i="1" s="1"/>
  <c r="Q1370" i="1" a="1"/>
  <c r="Q1370" i="1" s="1"/>
  <c r="R1370" i="1" s="1" a="1"/>
  <c r="R1370" i="1" s="1"/>
  <c r="P713" i="1" a="1"/>
  <c r="P713" i="1" s="1"/>
  <c r="P1393" i="1" a="1"/>
  <c r="P1393" i="1" s="1"/>
  <c r="P1489" i="1" a="1"/>
  <c r="P1489" i="1" s="1"/>
  <c r="P1769" i="1" a="1"/>
  <c r="P1769" i="1" s="1"/>
  <c r="P841" i="1" a="1"/>
  <c r="P841" i="1" s="1"/>
  <c r="U2610" i="1"/>
  <c r="V2610" i="1" s="1"/>
  <c r="U778" i="1"/>
  <c r="V778" i="1" s="1"/>
  <c r="U2018" i="1"/>
  <c r="V2018" i="1" s="1"/>
  <c r="U1746" i="1"/>
  <c r="V1746" i="1" s="1"/>
  <c r="U1970" i="1"/>
  <c r="V1970" i="1" s="1"/>
  <c r="U1906" i="1"/>
  <c r="V1906" i="1" s="1"/>
  <c r="U2146" i="1"/>
  <c r="V2146" i="1" s="1"/>
  <c r="P329" i="1" a="1"/>
  <c r="P329" i="1" s="1"/>
  <c r="P1649" i="1" a="1"/>
  <c r="P1649" i="1" s="1"/>
  <c r="P1361" i="1" a="1"/>
  <c r="P1361" i="1" s="1"/>
  <c r="P1609" i="1" a="1"/>
  <c r="P1609" i="1" s="1"/>
  <c r="P1585" i="1" a="1"/>
  <c r="P1585" i="1" s="1"/>
  <c r="P1873" i="1" a="1"/>
  <c r="P1873" i="1" s="1"/>
  <c r="P1417" i="1" a="1"/>
  <c r="P1417" i="1" s="1"/>
  <c r="P1065" i="1" a="1"/>
  <c r="P1065" i="1" s="1"/>
  <c r="P777" i="1" a="1"/>
  <c r="P777" i="1" s="1"/>
  <c r="P1257" i="1" a="1"/>
  <c r="P1257" i="1" s="1"/>
  <c r="P489" i="1" a="1"/>
  <c r="P489" i="1" s="1"/>
  <c r="P1673" i="1" a="1"/>
  <c r="P1673" i="1" s="1"/>
  <c r="P937" i="1" a="1"/>
  <c r="P937" i="1" s="1"/>
  <c r="P1193" i="1" a="1"/>
  <c r="P1193" i="1" s="1"/>
  <c r="P1801" i="1" a="1"/>
  <c r="P1801" i="1" s="1"/>
  <c r="P2013" i="1" a="1"/>
  <c r="P2013" i="1" s="1"/>
  <c r="P2277" i="1" a="1"/>
  <c r="P2277" i="1" s="1"/>
  <c r="P2461" i="1" a="1"/>
  <c r="P2461" i="1" s="1"/>
  <c r="P2709" i="1" a="1"/>
  <c r="P2709" i="1" s="1"/>
  <c r="P156" i="1" a="1"/>
  <c r="P156" i="1" s="1"/>
  <c r="P476" i="1" a="1"/>
  <c r="P476" i="1" s="1"/>
  <c r="P700" i="1" a="1"/>
  <c r="P700" i="1" s="1"/>
  <c r="P828" i="1" a="1"/>
  <c r="P828" i="1" s="1"/>
  <c r="P1020" i="1" a="1"/>
  <c r="P1020" i="1" s="1"/>
  <c r="P1116" i="1" a="1"/>
  <c r="P1116" i="1" s="1"/>
  <c r="P1468" i="1" a="1"/>
  <c r="P1468" i="1" s="1"/>
  <c r="P1564" i="1" a="1"/>
  <c r="P1564" i="1" s="1"/>
  <c r="P2295" i="1" a="1"/>
  <c r="P2295" i="1" s="1"/>
  <c r="P2455" i="1" a="1"/>
  <c r="P2455" i="1" s="1"/>
  <c r="P2679" i="1" a="1"/>
  <c r="P2679" i="1" s="1"/>
  <c r="P5" i="1" a="1"/>
  <c r="P5" i="1" s="1"/>
  <c r="P37" i="1" a="1"/>
  <c r="P37" i="1" s="1"/>
  <c r="P229" i="1" a="1"/>
  <c r="P229" i="1" s="1"/>
  <c r="P261" i="1" a="1"/>
  <c r="P261" i="1" s="1"/>
  <c r="P389" i="1" a="1"/>
  <c r="P389" i="1" s="1"/>
  <c r="P613" i="1" a="1"/>
  <c r="P613" i="1" s="1"/>
  <c r="P645" i="1" a="1"/>
  <c r="P645" i="1" s="1"/>
  <c r="P805" i="1" a="1"/>
  <c r="P805" i="1" s="1"/>
  <c r="P901" i="1" a="1"/>
  <c r="P901" i="1" s="1"/>
  <c r="P965" i="1" a="1"/>
  <c r="P965" i="1" s="1"/>
  <c r="P1029" i="1" a="1"/>
  <c r="P1029" i="1" s="1"/>
  <c r="P1221" i="1" a="1"/>
  <c r="P1221" i="1" s="1"/>
  <c r="P1285" i="1" a="1"/>
  <c r="P1285" i="1" s="1"/>
  <c r="P1733" i="1" a="1"/>
  <c r="P1733" i="1" s="1"/>
  <c r="P1861" i="1" a="1"/>
  <c r="P1861" i="1" s="1"/>
  <c r="P1960" i="1" a="1"/>
  <c r="P1960" i="1" s="1"/>
  <c r="P2056" i="1" a="1"/>
  <c r="P2056" i="1" s="1"/>
  <c r="P2184" i="1" a="1"/>
  <c r="P2184" i="1" s="1"/>
  <c r="P2312" i="1" a="1"/>
  <c r="P2312" i="1" s="1"/>
  <c r="P14" i="1" a="1"/>
  <c r="P14" i="1" s="1"/>
  <c r="P46" i="1" a="1"/>
  <c r="P46" i="1" s="1"/>
  <c r="P238" i="1" a="1"/>
  <c r="P238" i="1" s="1"/>
  <c r="P270" i="1" a="1"/>
  <c r="P270" i="1" s="1"/>
  <c r="P398" i="1" a="1"/>
  <c r="P398" i="1" s="1"/>
  <c r="P622" i="1" a="1"/>
  <c r="P622" i="1" s="1"/>
  <c r="P654" i="1" a="1"/>
  <c r="P654" i="1" s="1"/>
  <c r="P910" i="1" a="1"/>
  <c r="P910" i="1" s="1"/>
  <c r="P974" i="1" a="1"/>
  <c r="P974" i="1" s="1"/>
  <c r="P1038" i="1" a="1"/>
  <c r="P1038" i="1" s="1"/>
  <c r="P1230" i="1" a="1"/>
  <c r="P1230" i="1" s="1"/>
  <c r="P1294" i="1" a="1"/>
  <c r="P1294" i="1" s="1"/>
  <c r="P1742" i="1" a="1"/>
  <c r="P1742" i="1" s="1"/>
  <c r="P1870" i="1" a="1"/>
  <c r="P1870" i="1" s="1"/>
  <c r="P194" i="1" a="1"/>
  <c r="P194" i="1" s="1"/>
  <c r="P514" i="1" a="1"/>
  <c r="P514" i="1" s="1"/>
  <c r="P738" i="1" a="1"/>
  <c r="P738" i="1" s="1"/>
  <c r="P1154" i="1" a="1"/>
  <c r="P1154" i="1" s="1"/>
  <c r="P1346" i="1" a="1"/>
  <c r="P1346" i="1" s="1"/>
  <c r="P1378" i="1" a="1"/>
  <c r="P1378" i="1" s="1"/>
  <c r="P1474" i="1" a="1"/>
  <c r="P1474" i="1" s="1"/>
  <c r="P1570" i="1" a="1"/>
  <c r="P1570" i="1" s="1"/>
  <c r="P1634" i="1" a="1"/>
  <c r="P1634" i="1" s="1"/>
  <c r="P112" i="1" a="1"/>
  <c r="P112" i="1" s="1"/>
  <c r="P880" i="1" a="1"/>
  <c r="P880" i="1" s="1"/>
  <c r="P1520" i="1" a="1"/>
  <c r="P1520" i="1" s="1"/>
  <c r="P1712" i="1" a="1"/>
  <c r="P1712" i="1" s="1"/>
  <c r="P1840" i="1" a="1"/>
  <c r="P1840" i="1" s="1"/>
  <c r="P187" i="1" a="1"/>
  <c r="P187" i="1" s="1"/>
  <c r="P315" i="1" a="1"/>
  <c r="P315" i="1" s="1"/>
  <c r="P379" i="1" a="1"/>
  <c r="P379" i="1" s="1"/>
  <c r="P443" i="1" a="1"/>
  <c r="P443" i="1" s="1"/>
  <c r="P603" i="1" a="1"/>
  <c r="P603" i="1" s="1"/>
  <c r="P731" i="1" a="1"/>
  <c r="P731" i="1" s="1"/>
  <c r="P1083" i="1" a="1"/>
  <c r="P1083" i="1" s="1"/>
  <c r="P1147" i="1" a="1"/>
  <c r="P1147" i="1" s="1"/>
  <c r="P1531" i="1" a="1"/>
  <c r="P1531" i="1" s="1"/>
  <c r="P1819" i="1" a="1"/>
  <c r="P1819" i="1" s="1"/>
  <c r="P1939" i="1" a="1"/>
  <c r="P1939" i="1" s="1"/>
  <c r="P1987" i="1" a="1"/>
  <c r="P1987" i="1" s="1"/>
  <c r="P2019" i="1" a="1"/>
  <c r="P2019" i="1" s="1"/>
  <c r="P2083" i="1" a="1"/>
  <c r="P2083" i="1" s="1"/>
  <c r="P2131" i="1" a="1"/>
  <c r="P2131" i="1" s="1"/>
  <c r="P2163" i="1" a="1"/>
  <c r="P2163" i="1" s="1"/>
  <c r="P2211" i="1" a="1"/>
  <c r="P2211" i="1" s="1"/>
  <c r="P2259" i="1" a="1"/>
  <c r="P2259" i="1" s="1"/>
  <c r="P2339" i="1" a="1"/>
  <c r="P2339" i="1" s="1"/>
  <c r="P2371" i="1" a="1"/>
  <c r="P2371" i="1" s="1"/>
  <c r="P2467" i="1" a="1"/>
  <c r="P2467" i="1" s="1"/>
  <c r="P2515" i="1" a="1"/>
  <c r="P2515" i="1" s="1"/>
  <c r="P2547" i="1" a="1"/>
  <c r="P2547" i="1" s="1"/>
  <c r="P2563" i="1" a="1"/>
  <c r="P2563" i="1" s="1"/>
  <c r="P2611" i="1" a="1"/>
  <c r="P2611" i="1" s="1"/>
  <c r="P2691" i="1" a="1"/>
  <c r="P2691" i="1" s="1"/>
  <c r="P2739" i="1" a="1"/>
  <c r="P2739" i="1" s="1"/>
  <c r="P2755" i="1" a="1"/>
  <c r="P2755" i="1" s="1"/>
  <c r="P2803" i="1" a="1"/>
  <c r="P2803" i="1" s="1"/>
  <c r="P2835" i="1" a="1"/>
  <c r="P2835" i="1" s="1"/>
  <c r="P2867" i="1" a="1"/>
  <c r="P2867" i="1" s="1"/>
  <c r="P2532" i="1" a="1"/>
  <c r="P2532" i="1" s="1"/>
  <c r="P2556" i="1" a="1"/>
  <c r="P2556" i="1" s="1"/>
  <c r="P2572" i="1" a="1"/>
  <c r="P2572" i="1" s="1"/>
  <c r="P2596" i="1" a="1"/>
  <c r="P2596" i="1" s="1"/>
  <c r="P2620" i="1" a="1"/>
  <c r="P2620" i="1" s="1"/>
  <c r="P2644" i="1" a="1"/>
  <c r="P2644" i="1" s="1"/>
  <c r="P2852" i="1" a="1"/>
  <c r="P2852" i="1" s="1"/>
  <c r="P2876" i="1" a="1"/>
  <c r="P2876" i="1" s="1"/>
  <c r="P2053" i="1" a="1"/>
  <c r="P2053" i="1" s="1"/>
  <c r="P2157" i="1" a="1"/>
  <c r="P2157" i="1" s="1"/>
  <c r="P2389" i="1" a="1"/>
  <c r="P2389" i="1" s="1"/>
  <c r="P2605" i="1" a="1"/>
  <c r="P2605" i="1" s="1"/>
  <c r="P2861" i="1" a="1"/>
  <c r="P2861" i="1" s="1"/>
  <c r="P2142" i="1" a="1"/>
  <c r="P2142" i="1" s="1"/>
  <c r="P2166" i="1" a="1"/>
  <c r="P2166" i="1" s="1"/>
  <c r="P2190" i="1" a="1"/>
  <c r="P2190" i="1" s="1"/>
  <c r="P2214" i="1" a="1"/>
  <c r="P2214" i="1" s="1"/>
  <c r="P2238" i="1" a="1"/>
  <c r="P2238" i="1" s="1"/>
  <c r="P2262" i="1" a="1"/>
  <c r="P2262" i="1" s="1"/>
  <c r="P2286" i="1" a="1"/>
  <c r="P2286" i="1" s="1"/>
  <c r="P2526" i="1" a="1"/>
  <c r="P2526" i="1" s="1"/>
  <c r="P2550" i="1" a="1"/>
  <c r="P2550" i="1" s="1"/>
  <c r="P2566" i="1" a="1"/>
  <c r="P2566" i="1" s="1"/>
  <c r="P2590" i="1" a="1"/>
  <c r="P2590" i="1" s="1"/>
  <c r="P2614" i="1" a="1"/>
  <c r="P2614" i="1" s="1"/>
  <c r="P2638" i="1" a="1"/>
  <c r="P2638" i="1" s="1"/>
  <c r="P2870" i="1" a="1"/>
  <c r="P2870" i="1" s="1"/>
  <c r="P100" i="1" a="1"/>
  <c r="P100" i="1" s="1"/>
  <c r="P708" i="1" a="1"/>
  <c r="P708" i="1" s="1"/>
  <c r="P868" i="1" a="1"/>
  <c r="P868" i="1" s="1"/>
  <c r="P1124" i="1" a="1"/>
  <c r="P1124" i="1" s="1"/>
  <c r="P1508" i="1" a="1"/>
  <c r="P1508" i="1" s="1"/>
  <c r="P1700" i="1" a="1"/>
  <c r="P1700" i="1" s="1"/>
  <c r="P1828" i="1" a="1"/>
  <c r="P1828" i="1" s="1"/>
  <c r="P2031" i="1" a="1"/>
  <c r="P2031" i="1" s="1"/>
  <c r="P2383" i="1" a="1"/>
  <c r="P2383" i="1" s="1"/>
  <c r="P2479" i="1" a="1"/>
  <c r="P2479" i="1" s="1"/>
  <c r="P2575" i="1" a="1"/>
  <c r="P2575" i="1" s="1"/>
  <c r="P2703" i="1" a="1"/>
  <c r="P2703" i="1" s="1"/>
  <c r="P141" i="1" a="1"/>
  <c r="P141" i="1" s="1"/>
  <c r="P461" i="1" a="1"/>
  <c r="P461" i="1" s="1"/>
  <c r="P685" i="1" a="1"/>
  <c r="P685" i="1" s="1"/>
  <c r="P813" i="1" a="1"/>
  <c r="P813" i="1" s="1"/>
  <c r="P1005" i="1" a="1"/>
  <c r="P1005" i="1" s="1"/>
  <c r="P1101" i="1" a="1"/>
  <c r="P1101" i="1" s="1"/>
  <c r="P1325" i="1" a="1"/>
  <c r="P1325" i="1" s="1"/>
  <c r="P1453" i="1" a="1"/>
  <c r="P1453" i="1" s="1"/>
  <c r="P1549" i="1" a="1"/>
  <c r="P1549" i="1" s="1"/>
  <c r="P2776" i="1" a="1"/>
  <c r="P2776" i="1" s="1"/>
  <c r="P150" i="1" a="1"/>
  <c r="P150" i="1" s="1"/>
  <c r="P470" i="1" a="1"/>
  <c r="P470" i="1" s="1"/>
  <c r="P694" i="1" a="1"/>
  <c r="P694" i="1" s="1"/>
  <c r="P822" i="1" a="1"/>
  <c r="P822" i="1" s="1"/>
  <c r="P1014" i="1" a="1"/>
  <c r="P1014" i="1" s="1"/>
  <c r="P1110" i="1" a="1"/>
  <c r="P1110" i="1" s="1"/>
  <c r="P1462" i="1" a="1"/>
  <c r="P1462" i="1" s="1"/>
  <c r="P1558" i="1" a="1"/>
  <c r="P1558" i="1" s="1"/>
  <c r="P79" i="1" a="1"/>
  <c r="P79" i="1" s="1"/>
  <c r="P175" i="1" a="1"/>
  <c r="P175" i="1" s="1"/>
  <c r="P303" i="1" a="1"/>
  <c r="P303" i="1" s="1"/>
  <c r="P367" i="1" a="1"/>
  <c r="P367" i="1" s="1"/>
  <c r="P431" i="1" a="1"/>
  <c r="P431" i="1" s="1"/>
  <c r="P591" i="1" a="1"/>
  <c r="P591" i="1" s="1"/>
  <c r="P719" i="1" a="1"/>
  <c r="P719" i="1" s="1"/>
  <c r="P1071" i="1" a="1"/>
  <c r="P1071" i="1" s="1"/>
  <c r="P1135" i="1" a="1"/>
  <c r="P1135" i="1" s="1"/>
  <c r="P1807" i="1" a="1"/>
  <c r="P1807" i="1" s="1"/>
  <c r="P218" i="1" a="1"/>
  <c r="P218" i="1" s="1"/>
  <c r="P538" i="1" a="1"/>
  <c r="P538" i="1" s="1"/>
  <c r="P570" i="1" a="1"/>
  <c r="P570" i="1" s="1"/>
  <c r="P762" i="1" a="1"/>
  <c r="P762" i="1" s="1"/>
  <c r="P954" i="1" a="1"/>
  <c r="P954" i="1" s="1"/>
  <c r="P1178" i="1" a="1"/>
  <c r="P1178" i="1" s="1"/>
  <c r="P1402" i="1" a="1"/>
  <c r="P1402" i="1" s="1"/>
  <c r="P1498" i="1" a="1"/>
  <c r="P1498" i="1" s="1"/>
  <c r="P1594" i="1" a="1"/>
  <c r="P1594" i="1" s="1"/>
  <c r="P1658" i="1" a="1"/>
  <c r="P1658" i="1" s="1"/>
  <c r="P2148" i="1" a="1"/>
  <c r="P2148" i="1" s="1"/>
  <c r="P2172" i="1" a="1"/>
  <c r="P2172" i="1" s="1"/>
  <c r="P2196" i="1" a="1"/>
  <c r="P2196" i="1" s="1"/>
  <c r="P2220" i="1" a="1"/>
  <c r="P2220" i="1" s="1"/>
  <c r="P2244" i="1" a="1"/>
  <c r="P2244" i="1" s="1"/>
  <c r="P2268" i="1" a="1"/>
  <c r="P2268" i="1" s="1"/>
  <c r="P2292" i="1" a="1"/>
  <c r="P2292" i="1" s="1"/>
  <c r="P1981" i="1" a="1"/>
  <c r="P1981" i="1" s="1"/>
  <c r="P2125" i="1" a="1"/>
  <c r="P2125" i="1" s="1"/>
  <c r="P2229" i="1" a="1"/>
  <c r="P2229" i="1" s="1"/>
  <c r="P2333" i="1" a="1"/>
  <c r="P2333" i="1" s="1"/>
  <c r="P2413" i="1" a="1"/>
  <c r="P2413" i="1" s="1"/>
  <c r="P2661" i="1" a="1"/>
  <c r="P2661" i="1" s="1"/>
  <c r="P2829" i="1" a="1"/>
  <c r="P2829" i="1" s="1"/>
  <c r="P76" i="1" a="1"/>
  <c r="P76" i="1" s="1"/>
  <c r="P172" i="1" a="1"/>
  <c r="P172" i="1" s="1"/>
  <c r="P300" i="1" a="1"/>
  <c r="P300" i="1" s="1"/>
  <c r="P364" i="1" a="1"/>
  <c r="P364" i="1" s="1"/>
  <c r="P428" i="1" a="1"/>
  <c r="P428" i="1" s="1"/>
  <c r="P588" i="1" a="1"/>
  <c r="P588" i="1" s="1"/>
  <c r="P716" i="1" a="1"/>
  <c r="P716" i="1" s="1"/>
  <c r="P1068" i="1" a="1"/>
  <c r="P1068" i="1" s="1"/>
  <c r="P1804" i="1" a="1"/>
  <c r="P1804" i="1" s="1"/>
  <c r="P341" i="1" a="1"/>
  <c r="P341" i="1" s="1"/>
  <c r="P501" i="1" a="1"/>
  <c r="P501" i="1" s="1"/>
  <c r="P789" i="1" a="1"/>
  <c r="P789" i="1" s="1"/>
  <c r="P853" i="1" a="1"/>
  <c r="P853" i="1" s="1"/>
  <c r="P1205" i="1" a="1"/>
  <c r="P1205" i="1" s="1"/>
  <c r="P1269" i="1" a="1"/>
  <c r="P1269" i="1" s="1"/>
  <c r="P1333" i="1" a="1"/>
  <c r="P1333" i="1" s="1"/>
  <c r="P1621" i="1" a="1"/>
  <c r="P1621" i="1" s="1"/>
  <c r="P1685" i="1" a="1"/>
  <c r="P1685" i="1" s="1"/>
  <c r="P1781" i="1" a="1"/>
  <c r="P1781" i="1" s="1"/>
  <c r="P1893" i="1" a="1"/>
  <c r="P1893" i="1" s="1"/>
  <c r="P2037" i="1" a="1"/>
  <c r="P2037" i="1" s="1"/>
  <c r="P2485" i="1" a="1"/>
  <c r="P2485" i="1" s="1"/>
  <c r="P2733" i="1" a="1"/>
  <c r="P2733" i="1" s="1"/>
  <c r="P212" i="1" a="1"/>
  <c r="P212" i="1" s="1"/>
  <c r="P532" i="1" a="1"/>
  <c r="P532" i="1" s="1"/>
  <c r="P564" i="1" a="1"/>
  <c r="P564" i="1" s="1"/>
  <c r="P756" i="1" a="1"/>
  <c r="P756" i="1" s="1"/>
  <c r="P948" i="1" a="1"/>
  <c r="P948" i="1" s="1"/>
  <c r="P1172" i="1" a="1"/>
  <c r="P1172" i="1" s="1"/>
  <c r="P1396" i="1" a="1"/>
  <c r="P1396" i="1" s="1"/>
  <c r="P1492" i="1" a="1"/>
  <c r="P1492" i="1" s="1"/>
  <c r="P1588" i="1" a="1"/>
  <c r="P1588" i="1" s="1"/>
  <c r="P1652" i="1" a="1"/>
  <c r="P1652" i="1" s="1"/>
  <c r="P1951" i="1" a="1"/>
  <c r="P1951" i="1" s="1"/>
  <c r="P2175" i="1" a="1"/>
  <c r="P2175" i="1" s="1"/>
  <c r="P2303" i="1" a="1"/>
  <c r="P2303" i="1" s="1"/>
  <c r="P2623" i="1" a="1"/>
  <c r="P2623" i="1" s="1"/>
  <c r="P2751" i="1" a="1"/>
  <c r="P2751" i="1" s="1"/>
  <c r="P2815" i="1" a="1"/>
  <c r="P2815" i="1" s="1"/>
  <c r="P2879" i="1" a="1"/>
  <c r="P2879" i="1" s="1"/>
  <c r="P29" i="1" a="1"/>
  <c r="P29" i="1" s="1"/>
  <c r="P61" i="1" a="1"/>
  <c r="P61" i="1" s="1"/>
  <c r="P253" i="1" a="1"/>
  <c r="P253" i="1" s="1"/>
  <c r="P285" i="1" a="1"/>
  <c r="P285" i="1" s="1"/>
  <c r="P413" i="1" a="1"/>
  <c r="P413" i="1" s="1"/>
  <c r="P637" i="1" a="1"/>
  <c r="P637" i="1" s="1"/>
  <c r="P669" i="1" a="1"/>
  <c r="P669" i="1" s="1"/>
  <c r="P925" i="1" a="1"/>
  <c r="P925" i="1" s="1"/>
  <c r="P989" i="1" a="1"/>
  <c r="P989" i="1" s="1"/>
  <c r="P1053" i="1" a="1"/>
  <c r="P1053" i="1" s="1"/>
  <c r="P1245" i="1" a="1"/>
  <c r="P1245" i="1" s="1"/>
  <c r="P1309" i="1" a="1"/>
  <c r="P1309" i="1" s="1"/>
  <c r="P1437" i="1" a="1"/>
  <c r="P1437" i="1" s="1"/>
  <c r="P1757" i="1" a="1"/>
  <c r="P1757" i="1" s="1"/>
  <c r="P1885" i="1" a="1"/>
  <c r="P1885" i="1" s="1"/>
  <c r="P2040" i="1" a="1"/>
  <c r="P2040" i="1" s="1"/>
  <c r="P2832" i="1" a="1"/>
  <c r="P2832" i="1" s="1"/>
  <c r="P70" i="1" a="1"/>
  <c r="P70" i="1" s="1"/>
  <c r="P166" i="1" a="1"/>
  <c r="P166" i="1" s="1"/>
  <c r="P294" i="1" a="1"/>
  <c r="P294" i="1" s="1"/>
  <c r="P358" i="1" a="1"/>
  <c r="P358" i="1" s="1"/>
  <c r="P422" i="1" a="1"/>
  <c r="P422" i="1" s="1"/>
  <c r="P582" i="1" a="1"/>
  <c r="P582" i="1" s="1"/>
  <c r="P934" i="1" a="1"/>
  <c r="P934" i="1" s="1"/>
  <c r="P1062" i="1" a="1"/>
  <c r="P1062" i="1" s="1"/>
  <c r="P1798" i="1" a="1"/>
  <c r="P1798" i="1" s="1"/>
  <c r="P106" i="1" a="1"/>
  <c r="P106" i="1" s="1"/>
  <c r="P874" i="1" a="1"/>
  <c r="P874" i="1" s="1"/>
  <c r="P1130" i="1" a="1"/>
  <c r="P1130" i="1" s="1"/>
  <c r="P1514" i="1" a="1"/>
  <c r="P1514" i="1" s="1"/>
  <c r="P1706" i="1" a="1"/>
  <c r="P1706" i="1" s="1"/>
  <c r="P1834" i="1" a="1"/>
  <c r="P1834" i="1" s="1"/>
  <c r="P323" i="1" a="1"/>
  <c r="P323" i="1" s="1"/>
  <c r="P483" i="1" a="1"/>
  <c r="P483" i="1" s="1"/>
  <c r="P771" i="1" a="1"/>
  <c r="P771" i="1" s="1"/>
  <c r="P835" i="1" a="1"/>
  <c r="P835" i="1" s="1"/>
  <c r="P1187" i="1" a="1"/>
  <c r="P1187" i="1" s="1"/>
  <c r="P1251" i="1" a="1"/>
  <c r="P1251" i="1" s="1"/>
  <c r="P1411" i="1" a="1"/>
  <c r="P1411" i="1" s="1"/>
  <c r="P1603" i="1" a="1"/>
  <c r="P1603" i="1" s="1"/>
  <c r="P1667" i="1" a="1"/>
  <c r="P1667" i="1" s="1"/>
  <c r="P1763" i="1" a="1"/>
  <c r="P1763" i="1" s="1"/>
  <c r="P1908" i="1" a="1"/>
  <c r="P1908" i="1" s="1"/>
  <c r="P1924" i="1" a="1"/>
  <c r="P1924" i="1" s="1"/>
  <c r="P1948" i="1" a="1"/>
  <c r="P1948" i="1" s="1"/>
  <c r="P1972" i="1" a="1"/>
  <c r="P1972" i="1" s="1"/>
  <c r="P1996" i="1" a="1"/>
  <c r="P1996" i="1" s="1"/>
  <c r="P2300" i="1" a="1"/>
  <c r="P2300" i="1" s="1"/>
  <c r="P2324" i="1" a="1"/>
  <c r="P2324" i="1" s="1"/>
  <c r="P2348" i="1" a="1"/>
  <c r="P2348" i="1" s="1"/>
  <c r="P2380" i="1" a="1"/>
  <c r="P2380" i="1" s="1"/>
  <c r="P2676" i="1" a="1"/>
  <c r="P2676" i="1" s="1"/>
  <c r="P2700" i="1" a="1"/>
  <c r="P2700" i="1" s="1"/>
  <c r="P2724" i="1" a="1"/>
  <c r="P2724" i="1" s="1"/>
  <c r="P2748" i="1" a="1"/>
  <c r="P2748" i="1" s="1"/>
  <c r="P2764" i="1" a="1"/>
  <c r="P2764" i="1" s="1"/>
  <c r="P1933" i="1" a="1"/>
  <c r="P1933" i="1" s="1"/>
  <c r="P2077" i="1" a="1"/>
  <c r="P2077" i="1" s="1"/>
  <c r="P2181" i="1" a="1"/>
  <c r="P2181" i="1" s="1"/>
  <c r="P2397" i="1" a="1"/>
  <c r="P2397" i="1" s="1"/>
  <c r="P2629" i="1" a="1"/>
  <c r="P2629" i="1" s="1"/>
  <c r="P2773" i="1" a="1"/>
  <c r="P2773" i="1" s="1"/>
  <c r="P1902" i="1" a="1"/>
  <c r="P1902" i="1" s="1"/>
  <c r="P1942" i="1" a="1"/>
  <c r="P1942" i="1" s="1"/>
  <c r="P1966" i="1" a="1"/>
  <c r="P1966" i="1" s="1"/>
  <c r="P1990" i="1" a="1"/>
  <c r="P1990" i="1" s="1"/>
  <c r="P2318" i="1" a="1"/>
  <c r="P2318" i="1" s="1"/>
  <c r="P2342" i="1" a="1"/>
  <c r="P2342" i="1" s="1"/>
  <c r="P2366" i="1" a="1"/>
  <c r="P2366" i="1" s="1"/>
  <c r="P2374" i="1" a="1"/>
  <c r="P2374" i="1" s="1"/>
  <c r="P2670" i="1" a="1"/>
  <c r="P2670" i="1" s="1"/>
  <c r="P2694" i="1" a="1"/>
  <c r="P2694" i="1" s="1"/>
  <c r="P2718" i="1" a="1"/>
  <c r="P2718" i="1" s="1"/>
  <c r="P2742" i="1" a="1"/>
  <c r="P2742" i="1" s="1"/>
  <c r="P2758" i="1" a="1"/>
  <c r="P2758" i="1" s="1"/>
  <c r="P2782" i="1" a="1"/>
  <c r="P2782" i="1" s="1"/>
  <c r="P124" i="1" a="1"/>
  <c r="P124" i="1" s="1"/>
  <c r="P892" i="1" a="1"/>
  <c r="P892" i="1" s="1"/>
  <c r="P1372" i="1" a="1"/>
  <c r="P1372" i="1" s="1"/>
  <c r="P1724" i="1" a="1"/>
  <c r="P1724" i="1" s="1"/>
  <c r="P1852" i="1" a="1"/>
  <c r="P1852" i="1" s="1"/>
  <c r="P197" i="1" a="1"/>
  <c r="P197" i="1" s="1"/>
  <c r="P517" i="1" a="1"/>
  <c r="P517" i="1" s="1"/>
  <c r="P549" i="1" a="1"/>
  <c r="P549" i="1" s="1"/>
  <c r="P741" i="1" a="1"/>
  <c r="P741" i="1" s="1"/>
  <c r="P1157" i="1" a="1"/>
  <c r="P1157" i="1" s="1"/>
  <c r="P1349" i="1" a="1"/>
  <c r="P1349" i="1" s="1"/>
  <c r="P1381" i="1" a="1"/>
  <c r="P1381" i="1" s="1"/>
  <c r="P1477" i="1" a="1"/>
  <c r="P1477" i="1" s="1"/>
  <c r="P1573" i="1" a="1"/>
  <c r="P1573" i="1" s="1"/>
  <c r="P1637" i="1" a="1"/>
  <c r="P1637" i="1" s="1"/>
  <c r="P206" i="1" a="1"/>
  <c r="P206" i="1" s="1"/>
  <c r="P526" i="1" a="1"/>
  <c r="P526" i="1" s="1"/>
  <c r="P558" i="1" a="1"/>
  <c r="P558" i="1" s="1"/>
  <c r="P750" i="1" a="1"/>
  <c r="P750" i="1" s="1"/>
  <c r="P942" i="1" a="1"/>
  <c r="P942" i="1" s="1"/>
  <c r="P1166" i="1" a="1"/>
  <c r="P1166" i="1" s="1"/>
  <c r="P1358" i="1" a="1"/>
  <c r="P1358" i="1" s="1"/>
  <c r="P1390" i="1" a="1"/>
  <c r="P1390" i="1" s="1"/>
  <c r="P1486" i="1" a="1"/>
  <c r="P1486" i="1" s="1"/>
  <c r="P1582" i="1" a="1"/>
  <c r="P1582" i="1" s="1"/>
  <c r="P1646" i="1" a="1"/>
  <c r="P1646" i="1" s="1"/>
  <c r="P34" i="1" a="1"/>
  <c r="P34" i="1" s="1"/>
  <c r="P226" i="1" a="1"/>
  <c r="P226" i="1" s="1"/>
  <c r="P258" i="1" a="1"/>
  <c r="P258" i="1" s="1"/>
  <c r="P386" i="1" a="1"/>
  <c r="P386" i="1" s="1"/>
  <c r="P610" i="1" a="1"/>
  <c r="P610" i="1" s="1"/>
  <c r="P642" i="1" a="1"/>
  <c r="P642" i="1" s="1"/>
  <c r="P802" i="1" a="1"/>
  <c r="P802" i="1" s="1"/>
  <c r="P898" i="1" a="1"/>
  <c r="P898" i="1" s="1"/>
  <c r="P962" i="1" a="1"/>
  <c r="P962" i="1" s="1"/>
  <c r="P1026" i="1" a="1"/>
  <c r="P1026" i="1" s="1"/>
  <c r="P1218" i="1" a="1"/>
  <c r="P1218" i="1" s="1"/>
  <c r="P1282" i="1" a="1"/>
  <c r="P1282" i="1" s="1"/>
  <c r="P1730" i="1" a="1"/>
  <c r="P1730" i="1" s="1"/>
  <c r="S1730" i="1" s="1"/>
  <c r="P1858" i="1" a="1"/>
  <c r="P1858" i="1" s="1"/>
  <c r="P144" i="1" a="1"/>
  <c r="P144" i="1" s="1"/>
  <c r="S144" i="1" s="1"/>
  <c r="P464" i="1" a="1"/>
  <c r="P464" i="1" s="1"/>
  <c r="P688" i="1" a="1"/>
  <c r="P688" i="1" s="1"/>
  <c r="P816" i="1" a="1"/>
  <c r="P816" i="1" s="1"/>
  <c r="P1008" i="1" a="1"/>
  <c r="P1008" i="1" s="1"/>
  <c r="P1104" i="1" a="1"/>
  <c r="P1104" i="1" s="1"/>
  <c r="P1328" i="1" a="1"/>
  <c r="P1328" i="1" s="1"/>
  <c r="P1456" i="1" a="1"/>
  <c r="P1456" i="1" s="1"/>
  <c r="P1552" i="1" a="1"/>
  <c r="P1552" i="1" s="1"/>
  <c r="P347" i="1" a="1"/>
  <c r="P347" i="1" s="1"/>
  <c r="P507" i="1" a="1"/>
  <c r="P507" i="1" s="1"/>
  <c r="P795" i="1" a="1"/>
  <c r="P795" i="1" s="1"/>
  <c r="P859" i="1" a="1"/>
  <c r="P859" i="1" s="1"/>
  <c r="P1211" i="1" a="1"/>
  <c r="P1211" i="1" s="1"/>
  <c r="P1275" i="1" a="1"/>
  <c r="P1275" i="1" s="1"/>
  <c r="P1339" i="1" a="1"/>
  <c r="P1339" i="1" s="1"/>
  <c r="P1627" i="1" a="1"/>
  <c r="P1627" i="1" s="1"/>
  <c r="S1627" i="1" s="1"/>
  <c r="P1691" i="1" a="1"/>
  <c r="P1691" i="1" s="1"/>
  <c r="P1787" i="1" a="1"/>
  <c r="P1787" i="1" s="1"/>
  <c r="P2005" i="1" a="1"/>
  <c r="P2005" i="1" s="1"/>
  <c r="P2253" i="1" a="1"/>
  <c r="P2253" i="1" s="1"/>
  <c r="P2357" i="1" a="1"/>
  <c r="P2357" i="1" s="1"/>
  <c r="P2437" i="1" a="1"/>
  <c r="P2437" i="1" s="1"/>
  <c r="S2437" i="1" s="1"/>
  <c r="P2541" i="1" a="1"/>
  <c r="P2541" i="1" s="1"/>
  <c r="P2685" i="1" a="1"/>
  <c r="P2685" i="1" s="1"/>
  <c r="P132" i="1" a="1"/>
  <c r="P132" i="1" s="1"/>
  <c r="P452" i="1" a="1"/>
  <c r="P452" i="1" s="1"/>
  <c r="P676" i="1" a="1"/>
  <c r="P676" i="1" s="1"/>
  <c r="P996" i="1" a="1"/>
  <c r="P996" i="1" s="1"/>
  <c r="P1092" i="1" a="1"/>
  <c r="P1092" i="1" s="1"/>
  <c r="P1316" i="1" a="1"/>
  <c r="P1316" i="1" s="1"/>
  <c r="P1444" i="1" a="1"/>
  <c r="P1444" i="1" s="1"/>
  <c r="P1540" i="1" a="1"/>
  <c r="P1540" i="1" s="1"/>
  <c r="P109" i="1" a="1"/>
  <c r="P109" i="1" s="1"/>
  <c r="P877" i="1" a="1"/>
  <c r="P877" i="1" s="1"/>
  <c r="P1133" i="1" a="1"/>
  <c r="P1133" i="1" s="1"/>
  <c r="P1517" i="1" a="1"/>
  <c r="P1517" i="1" s="1"/>
  <c r="S1517" i="1" s="1"/>
  <c r="P1709" i="1" a="1"/>
  <c r="P1709" i="1" s="1"/>
  <c r="P1837" i="1" a="1"/>
  <c r="P1837" i="1" s="1"/>
  <c r="S1837" i="1" s="1"/>
  <c r="P118" i="1" a="1"/>
  <c r="P118" i="1" s="1"/>
  <c r="P886" i="1" a="1"/>
  <c r="P886" i="1" s="1"/>
  <c r="P1366" i="1" a="1"/>
  <c r="P1366" i="1" s="1"/>
  <c r="P1718" i="1" a="1"/>
  <c r="P1718" i="1" s="1"/>
  <c r="P1846" i="1" a="1"/>
  <c r="P1846" i="1" s="1"/>
  <c r="P335" i="1" a="1"/>
  <c r="P335" i="1" s="1"/>
  <c r="P495" i="1" a="1"/>
  <c r="P495" i="1" s="1"/>
  <c r="S495" i="1" s="1"/>
  <c r="P783" i="1" a="1"/>
  <c r="P783" i="1" s="1"/>
  <c r="P847" i="1" a="1"/>
  <c r="P847" i="1" s="1"/>
  <c r="P1199" i="1" a="1"/>
  <c r="P1199" i="1" s="1"/>
  <c r="P1263" i="1" a="1"/>
  <c r="P1263" i="1" s="1"/>
  <c r="S1263" i="1" s="1"/>
  <c r="P1423" i="1" a="1"/>
  <c r="P1423" i="1" s="1"/>
  <c r="P1615" i="1" a="1"/>
  <c r="P1615" i="1" s="1"/>
  <c r="P1679" i="1" a="1"/>
  <c r="P1679" i="1" s="1"/>
  <c r="S1679" i="1" s="1"/>
  <c r="P1775" i="1" a="1"/>
  <c r="P1775" i="1" s="1"/>
  <c r="P26" i="1" a="1"/>
  <c r="P26" i="1" s="1"/>
  <c r="P58" i="1" a="1"/>
  <c r="P58" i="1" s="1"/>
  <c r="P250" i="1" a="1"/>
  <c r="P250" i="1" s="1"/>
  <c r="P282" i="1" a="1"/>
  <c r="P282" i="1" s="1"/>
  <c r="P410" i="1" a="1"/>
  <c r="P410" i="1" s="1"/>
  <c r="P634" i="1" a="1"/>
  <c r="P634" i="1" s="1"/>
  <c r="P666" i="1" a="1"/>
  <c r="P666" i="1" s="1"/>
  <c r="P922" i="1" a="1"/>
  <c r="P922" i="1" s="1"/>
  <c r="S922" i="1" s="1"/>
  <c r="P986" i="1" a="1"/>
  <c r="P986" i="1" s="1"/>
  <c r="P1050" i="1" a="1"/>
  <c r="P1050" i="1" s="1"/>
  <c r="P1242" i="1" a="1"/>
  <c r="P1242" i="1" s="1"/>
  <c r="P1306" i="1" a="1"/>
  <c r="P1306" i="1" s="1"/>
  <c r="P1434" i="1" a="1"/>
  <c r="P1434" i="1" s="1"/>
  <c r="P1754" i="1" a="1"/>
  <c r="P1754" i="1" s="1"/>
  <c r="P1882" i="1" a="1"/>
  <c r="P1882" i="1" s="1"/>
  <c r="P1917" i="1" a="1"/>
  <c r="P1917" i="1" s="1"/>
  <c r="P2509" i="1" a="1"/>
  <c r="P2509" i="1" s="1"/>
  <c r="P2581" i="1" a="1"/>
  <c r="P2581" i="1" s="1"/>
  <c r="P2797" i="1" a="1"/>
  <c r="P2797" i="1" s="1"/>
  <c r="S2797" i="1" s="1"/>
  <c r="P2806" i="1" a="1"/>
  <c r="P2806" i="1" s="1"/>
  <c r="P2838" i="1" a="1"/>
  <c r="P2838" i="1" s="1"/>
  <c r="P332" i="1" a="1"/>
  <c r="P332" i="1" s="1"/>
  <c r="P492" i="1" a="1"/>
  <c r="P492" i="1" s="1"/>
  <c r="S492" i="1" s="1"/>
  <c r="P780" i="1" a="1"/>
  <c r="P780" i="1" s="1"/>
  <c r="S780" i="1" s="1"/>
  <c r="P844" i="1" a="1"/>
  <c r="P844" i="1" s="1"/>
  <c r="P1196" i="1" a="1"/>
  <c r="P1196" i="1" s="1"/>
  <c r="S1196" i="1" s="1"/>
  <c r="P1260" i="1" a="1"/>
  <c r="P1260" i="1" s="1"/>
  <c r="S1260" i="1" s="1"/>
  <c r="P1420" i="1" a="1"/>
  <c r="P1420" i="1" s="1"/>
  <c r="P1612" i="1" a="1"/>
  <c r="P1612" i="1" s="1"/>
  <c r="S1612" i="1" s="1"/>
  <c r="P1676" i="1" a="1"/>
  <c r="P1676" i="1" s="1"/>
  <c r="S1676" i="1" s="1"/>
  <c r="P1772" i="1" a="1"/>
  <c r="P1772" i="1" s="1"/>
  <c r="P2119" i="1" a="1"/>
  <c r="P2119" i="1" s="1"/>
  <c r="S2119" i="1" s="1"/>
  <c r="P2247" i="1" a="1"/>
  <c r="P2247" i="1" s="1"/>
  <c r="S2247" i="1" s="1"/>
  <c r="P2407" i="1" a="1"/>
  <c r="P2407" i="1" s="1"/>
  <c r="P2535" i="1" a="1"/>
  <c r="P2535" i="1" s="1"/>
  <c r="S2535" i="1" s="1"/>
  <c r="P2823" i="1" a="1"/>
  <c r="P2823" i="1" s="1"/>
  <c r="S2823" i="1" s="1"/>
  <c r="P85" i="1" a="1"/>
  <c r="P85" i="1" s="1"/>
  <c r="S85" i="1" s="1"/>
  <c r="P181" i="1" a="1"/>
  <c r="P181" i="1" s="1"/>
  <c r="S181" i="1" s="1"/>
  <c r="P309" i="1" a="1"/>
  <c r="P309" i="1" s="1"/>
  <c r="S309" i="1" s="1"/>
  <c r="P373" i="1" a="1"/>
  <c r="P373" i="1" s="1"/>
  <c r="S373" i="1" s="1"/>
  <c r="P437" i="1" a="1"/>
  <c r="P437" i="1" s="1"/>
  <c r="S437" i="1" s="1"/>
  <c r="P597" i="1" a="1"/>
  <c r="P597" i="1" s="1"/>
  <c r="P725" i="1" a="1"/>
  <c r="P725" i="1" s="1"/>
  <c r="P1077" i="1" a="1"/>
  <c r="P1077" i="1" s="1"/>
  <c r="S1077" i="1" s="1"/>
  <c r="P1141" i="1" a="1"/>
  <c r="P1141" i="1" s="1"/>
  <c r="S1141" i="1" s="1"/>
  <c r="P1525" i="1" a="1"/>
  <c r="P1525" i="1" s="1"/>
  <c r="S1525" i="1" s="1"/>
  <c r="P1813" i="1" a="1"/>
  <c r="P1813" i="1" s="1"/>
  <c r="P1896" i="1" a="1"/>
  <c r="P1896" i="1" s="1"/>
  <c r="S1896" i="1" s="1"/>
  <c r="P94" i="1" a="1"/>
  <c r="P94" i="1" s="1"/>
  <c r="P190" i="1" a="1"/>
  <c r="P190" i="1" s="1"/>
  <c r="P318" i="1" a="1"/>
  <c r="P318" i="1" s="1"/>
  <c r="P382" i="1" a="1"/>
  <c r="P382" i="1" s="1"/>
  <c r="P446" i="1" a="1"/>
  <c r="P446" i="1" s="1"/>
  <c r="P1945" i="1" a="1"/>
  <c r="P1945" i="1" s="1"/>
  <c r="S1945" i="1" s="1"/>
  <c r="P1993" i="1" a="1"/>
  <c r="P1993" i="1" s="1"/>
  <c r="S1993" i="1" s="1"/>
  <c r="P23" i="1" a="1"/>
  <c r="P23" i="1" s="1"/>
  <c r="P55" i="1" a="1"/>
  <c r="P55" i="1" s="1"/>
  <c r="S55" i="1" s="1"/>
  <c r="P2028" i="1" a="1"/>
  <c r="P2028" i="1" s="1"/>
  <c r="P2068" i="1" a="1"/>
  <c r="P2068" i="1" s="1"/>
  <c r="S2068" i="1" s="1"/>
  <c r="P2092" i="1" a="1"/>
  <c r="P2092" i="1" s="1"/>
  <c r="S2092" i="1" s="1"/>
  <c r="P2116" i="1" a="1"/>
  <c r="P2116" i="1" s="1"/>
  <c r="S2116" i="1" s="1"/>
  <c r="P2404" i="1" a="1"/>
  <c r="P2404" i="1" s="1"/>
  <c r="S2404" i="1" s="1"/>
  <c r="P2428" i="1" a="1"/>
  <c r="P2428" i="1" s="1"/>
  <c r="S2428" i="1" s="1"/>
  <c r="P2452" i="1" a="1"/>
  <c r="P2452" i="1" s="1"/>
  <c r="S2452" i="1" s="1"/>
  <c r="P2476" i="1" a="1"/>
  <c r="P2476" i="1" s="1"/>
  <c r="S2476" i="1" s="1"/>
  <c r="P2500" i="1" a="1"/>
  <c r="P2500" i="1" s="1"/>
  <c r="S2500" i="1" s="1"/>
  <c r="P2524" i="1" a="1"/>
  <c r="P2524" i="1" s="1"/>
  <c r="S2524" i="1" s="1"/>
  <c r="P2788" i="1" a="1"/>
  <c r="P2788" i="1" s="1"/>
  <c r="S2788" i="1" s="1"/>
  <c r="P2812" i="1" a="1"/>
  <c r="P2812" i="1" s="1"/>
  <c r="S2812" i="1" s="1"/>
  <c r="P2820" i="1" a="1"/>
  <c r="P2820" i="1" s="1"/>
  <c r="S2820" i="1" s="1"/>
  <c r="P2844" i="1" a="1"/>
  <c r="P2844" i="1" s="1"/>
  <c r="S2844" i="1" s="1"/>
  <c r="P1957" i="1" a="1"/>
  <c r="P1957" i="1" s="1"/>
  <c r="S1957" i="1" s="1"/>
  <c r="P2101" i="1" a="1"/>
  <c r="P2101" i="1" s="1"/>
  <c r="S2101" i="1" s="1"/>
  <c r="P2205" i="1" a="1"/>
  <c r="P2205" i="1" s="1"/>
  <c r="P2309" i="1" a="1"/>
  <c r="P2309" i="1" s="1"/>
  <c r="S2309" i="1" s="1"/>
  <c r="P2653" i="1" a="1"/>
  <c r="P2653" i="1" s="1"/>
  <c r="S2653" i="1" s="1"/>
  <c r="P2022" i="1" a="1"/>
  <c r="P2022" i="1" s="1"/>
  <c r="P2046" i="1" a="1"/>
  <c r="P2046" i="1" s="1"/>
  <c r="P2062" i="1" a="1"/>
  <c r="P2062" i="1" s="1"/>
  <c r="P2086" i="1" a="1"/>
  <c r="P2086" i="1" s="1"/>
  <c r="P2110" i="1" a="1"/>
  <c r="P2110" i="1" s="1"/>
  <c r="P2134" i="1" a="1"/>
  <c r="P2134" i="1" s="1"/>
  <c r="P2422" i="1" a="1"/>
  <c r="P2422" i="1" s="1"/>
  <c r="P2446" i="1" a="1"/>
  <c r="P2446" i="1" s="1"/>
  <c r="P2470" i="1" a="1"/>
  <c r="P2470" i="1" s="1"/>
  <c r="P2494" i="1" a="1"/>
  <c r="P2494" i="1" s="1"/>
  <c r="P2518" i="1" a="1"/>
  <c r="P2518" i="1" s="1"/>
  <c r="P20" i="1" a="1"/>
  <c r="P20" i="1" s="1"/>
  <c r="S20" i="1" s="1"/>
  <c r="P52" i="1" a="1"/>
  <c r="P52" i="1" s="1"/>
  <c r="S52" i="1" s="1"/>
  <c r="P244" i="1" a="1"/>
  <c r="P244" i="1" s="1"/>
  <c r="S244" i="1" s="1"/>
  <c r="P276" i="1" a="1"/>
  <c r="P276" i="1" s="1"/>
  <c r="S276" i="1" s="1"/>
  <c r="P404" i="1" a="1"/>
  <c r="P404" i="1" s="1"/>
  <c r="S404" i="1" s="1"/>
  <c r="P628" i="1" a="1"/>
  <c r="P628" i="1" s="1"/>
  <c r="S628" i="1" s="1"/>
  <c r="P660" i="1" a="1"/>
  <c r="P660" i="1" s="1"/>
  <c r="S660" i="1" s="1"/>
  <c r="P916" i="1" a="1"/>
  <c r="P916" i="1" s="1"/>
  <c r="S916" i="1" s="1"/>
  <c r="P980" i="1" a="1"/>
  <c r="P980" i="1" s="1"/>
  <c r="S980" i="1" s="1"/>
  <c r="P1044" i="1" a="1"/>
  <c r="P1044" i="1" s="1"/>
  <c r="S1044" i="1" s="1"/>
  <c r="P1236" i="1" a="1"/>
  <c r="P1236" i="1" s="1"/>
  <c r="S1236" i="1" s="1"/>
  <c r="P1300" i="1" a="1"/>
  <c r="P1300" i="1" s="1"/>
  <c r="S1300" i="1" s="1"/>
  <c r="P1428" i="1" a="1"/>
  <c r="P1428" i="1" s="1"/>
  <c r="S1428" i="1" s="1"/>
  <c r="P1748" i="1" a="1"/>
  <c r="P1748" i="1" s="1"/>
  <c r="S1748" i="1" s="1"/>
  <c r="P1876" i="1" a="1"/>
  <c r="P1876" i="1" s="1"/>
  <c r="S1876" i="1" s="1"/>
  <c r="P221" i="1" a="1"/>
  <c r="P221" i="1" s="1"/>
  <c r="S221" i="1" s="1"/>
  <c r="P541" i="1" a="1"/>
  <c r="P541" i="1" s="1"/>
  <c r="S541" i="1" s="1"/>
  <c r="P573" i="1" a="1"/>
  <c r="P573" i="1" s="1"/>
  <c r="S573" i="1" s="1"/>
  <c r="P765" i="1" a="1"/>
  <c r="P765" i="1" s="1"/>
  <c r="S765" i="1" s="1"/>
  <c r="P957" i="1" a="1"/>
  <c r="P957" i="1" s="1"/>
  <c r="S957" i="1" s="1"/>
  <c r="P1181" i="1" a="1"/>
  <c r="P1181" i="1" s="1"/>
  <c r="S1181" i="1" s="1"/>
  <c r="P1405" i="1" a="1"/>
  <c r="P1405" i="1" s="1"/>
  <c r="S1405" i="1" s="1"/>
  <c r="P1501" i="1" a="1"/>
  <c r="P1501" i="1" s="1"/>
  <c r="S1501" i="1" s="1"/>
  <c r="P1597" i="1" a="1"/>
  <c r="P1597" i="1" s="1"/>
  <c r="S1597" i="1" s="1"/>
  <c r="P1661" i="1" a="1"/>
  <c r="P1661" i="1" s="1"/>
  <c r="S1661" i="1" s="1"/>
  <c r="P326" i="1" a="1"/>
  <c r="P326" i="1" s="1"/>
  <c r="P486" i="1" a="1"/>
  <c r="P486" i="1" s="1"/>
  <c r="P774" i="1" a="1"/>
  <c r="P774" i="1" s="1"/>
  <c r="P838" i="1" a="1"/>
  <c r="P838" i="1" s="1"/>
  <c r="P1190" i="1" a="1"/>
  <c r="P1190" i="1" s="1"/>
  <c r="P1254" i="1" a="1"/>
  <c r="P1254" i="1" s="1"/>
  <c r="P1414" i="1" a="1"/>
  <c r="P1414" i="1" s="1"/>
  <c r="P1606" i="1" a="1"/>
  <c r="P1606" i="1" s="1"/>
  <c r="P1670" i="1" a="1"/>
  <c r="P1670" i="1" s="1"/>
  <c r="P1766" i="1" a="1"/>
  <c r="P1766" i="1" s="1"/>
  <c r="P67" i="1" a="1"/>
  <c r="P67" i="1" s="1"/>
  <c r="S67" i="1" s="1"/>
  <c r="P163" i="1" a="1"/>
  <c r="P163" i="1" s="1"/>
  <c r="S163" i="1" s="1"/>
  <c r="P291" i="1" a="1"/>
  <c r="P291" i="1" s="1"/>
  <c r="S291" i="1" s="1"/>
  <c r="P355" i="1" a="1"/>
  <c r="P355" i="1" s="1"/>
  <c r="P419" i="1" a="1"/>
  <c r="P419" i="1" s="1"/>
  <c r="S419" i="1" s="1"/>
  <c r="P547" i="1" a="1"/>
  <c r="P547" i="1" s="1"/>
  <c r="S547" i="1" s="1"/>
  <c r="P579" i="1" a="1"/>
  <c r="P579" i="1" s="1"/>
  <c r="S579" i="1" s="1"/>
  <c r="P931" i="1" a="1"/>
  <c r="P931" i="1" s="1"/>
  <c r="S931" i="1" s="1"/>
  <c r="P1059" i="1" a="1"/>
  <c r="P1059" i="1" s="1"/>
  <c r="S1059" i="1" s="1"/>
  <c r="P1795" i="1" a="1"/>
  <c r="P1795" i="1" s="1"/>
  <c r="S1795" i="1" s="1"/>
  <c r="P2664" i="1" a="1"/>
  <c r="P2664" i="1" s="1"/>
  <c r="S2664" i="1" s="1"/>
  <c r="P606" i="1" a="1"/>
  <c r="P606" i="1" s="1"/>
  <c r="P734" i="1" a="1"/>
  <c r="P734" i="1" s="1"/>
  <c r="P1086" i="1" a="1"/>
  <c r="P1086" i="1" s="1"/>
  <c r="P1150" i="1" a="1"/>
  <c r="P1150" i="1" s="1"/>
  <c r="P1534" i="1" a="1"/>
  <c r="P1534" i="1" s="1"/>
  <c r="P1822" i="1" a="1"/>
  <c r="P1822" i="1" s="1"/>
  <c r="P1969" i="1" a="1"/>
  <c r="P1969" i="1" s="1"/>
  <c r="P2529" i="1" a="1"/>
  <c r="P2529" i="1" s="1"/>
  <c r="S2529" i="1" s="1"/>
  <c r="P2553" i="1" a="1"/>
  <c r="P2553" i="1" s="1"/>
  <c r="S2553" i="1" s="1"/>
  <c r="P2569" i="1" a="1"/>
  <c r="P2569" i="1" s="1"/>
  <c r="S2569" i="1" s="1"/>
  <c r="P2809" i="1" a="1"/>
  <c r="P2809" i="1" s="1"/>
  <c r="S2809" i="1" s="1"/>
  <c r="P2841" i="1" a="1"/>
  <c r="P2841" i="1" s="1"/>
  <c r="S2841" i="1" s="1"/>
  <c r="P215" i="1" a="1"/>
  <c r="P215" i="1" s="1"/>
  <c r="S215" i="1" s="1"/>
  <c r="P535" i="1" a="1"/>
  <c r="P535" i="1" s="1"/>
  <c r="S535" i="1" s="1"/>
  <c r="P567" i="1" a="1"/>
  <c r="P567" i="1" s="1"/>
  <c r="S567" i="1" s="1"/>
  <c r="P759" i="1" a="1"/>
  <c r="P759" i="1" s="1"/>
  <c r="S759" i="1" s="1"/>
  <c r="P951" i="1" a="1"/>
  <c r="P951" i="1" s="1"/>
  <c r="P1175" i="1" a="1"/>
  <c r="P1175" i="1" s="1"/>
  <c r="S1175" i="1" s="1"/>
  <c r="P1399" i="1" a="1"/>
  <c r="P1399" i="1" s="1"/>
  <c r="S1399" i="1" s="1"/>
  <c r="P1495" i="1" a="1"/>
  <c r="P1495" i="1" s="1"/>
  <c r="S1495" i="1" s="1"/>
  <c r="P1591" i="1" a="1"/>
  <c r="P1591" i="1" s="1"/>
  <c r="P1655" i="1" a="1"/>
  <c r="P1655" i="1" s="1"/>
  <c r="S1655" i="1" s="1"/>
  <c r="P2178" i="1" a="1"/>
  <c r="P2178" i="1" s="1"/>
  <c r="S2178" i="1" s="1"/>
  <c r="P2202" i="1" a="1"/>
  <c r="P2202" i="1" s="1"/>
  <c r="S2202" i="1" s="1"/>
  <c r="P2226" i="1" a="1"/>
  <c r="P2226" i="1" s="1"/>
  <c r="S2226" i="1" s="1"/>
  <c r="P2250" i="1" a="1"/>
  <c r="P2250" i="1" s="1"/>
  <c r="S2250" i="1" s="1"/>
  <c r="P2274" i="1" a="1"/>
  <c r="P2274" i="1" s="1"/>
  <c r="S2274" i="1" s="1"/>
  <c r="P2298" i="1" a="1"/>
  <c r="P2298" i="1" s="1"/>
  <c r="S2298" i="1" s="1"/>
  <c r="P2794" i="1" a="1"/>
  <c r="P2794" i="1" s="1"/>
  <c r="S2794" i="1" s="1"/>
  <c r="P2826" i="1" a="1"/>
  <c r="P2826" i="1" s="1"/>
  <c r="S2826" i="1" s="1"/>
  <c r="P32" i="1" a="1"/>
  <c r="P32" i="1" s="1"/>
  <c r="S32" i="1" s="1"/>
  <c r="P64" i="1" a="1"/>
  <c r="P64" i="1" s="1"/>
  <c r="S64" i="1" s="1"/>
  <c r="P288" i="1" a="1"/>
  <c r="P288" i="1" s="1"/>
  <c r="S288" i="1" s="1"/>
  <c r="P416" i="1" a="1"/>
  <c r="P416" i="1" s="1"/>
  <c r="S416" i="1" s="1"/>
  <c r="P640" i="1" a="1"/>
  <c r="P640" i="1" s="1"/>
  <c r="S640" i="1" s="1"/>
  <c r="P672" i="1" a="1"/>
  <c r="P672" i="1" s="1"/>
  <c r="S672" i="1" s="1"/>
  <c r="P928" i="1" a="1"/>
  <c r="P928" i="1" s="1"/>
  <c r="S928" i="1" s="1"/>
  <c r="P992" i="1" a="1"/>
  <c r="P992" i="1" s="1"/>
  <c r="S992" i="1" s="1"/>
  <c r="P1056" i="1" a="1"/>
  <c r="P1056" i="1" s="1"/>
  <c r="S1056" i="1" s="1"/>
  <c r="P1248" i="1" a="1"/>
  <c r="P1248" i="1" s="1"/>
  <c r="S1248" i="1" s="1"/>
  <c r="P1312" i="1" a="1"/>
  <c r="P1312" i="1" s="1"/>
  <c r="S1312" i="1" s="1"/>
  <c r="P1440" i="1" a="1"/>
  <c r="P1440" i="1" s="1"/>
  <c r="P1760" i="1" a="1"/>
  <c r="P1760" i="1" s="1"/>
  <c r="S1760" i="1" s="1"/>
  <c r="P1888" i="1" a="1"/>
  <c r="P1888" i="1" s="1"/>
  <c r="S1888" i="1" s="1"/>
  <c r="P115" i="1" a="1"/>
  <c r="P115" i="1" s="1"/>
  <c r="S115" i="1" s="1"/>
  <c r="P147" i="1" a="1"/>
  <c r="P147" i="1" s="1"/>
  <c r="P235" i="1" a="1"/>
  <c r="P235" i="1" s="1"/>
  <c r="S235" i="1" s="1"/>
  <c r="P523" i="1" a="1"/>
  <c r="P523" i="1" s="1"/>
  <c r="S523" i="1" s="1"/>
  <c r="P651" i="1" a="1"/>
  <c r="P651" i="1" s="1"/>
  <c r="S651" i="1" s="1"/>
  <c r="P819" i="1" a="1"/>
  <c r="P819" i="1" s="1"/>
  <c r="S819" i="1" s="1"/>
  <c r="P883" i="1" a="1"/>
  <c r="P883" i="1" s="1"/>
  <c r="S883" i="1" s="1"/>
  <c r="P907" i="1" a="1"/>
  <c r="P907" i="1" s="1"/>
  <c r="S907" i="1" s="1"/>
  <c r="P2139" i="1" a="1"/>
  <c r="P2139" i="1" s="1"/>
  <c r="S2139" i="1" s="1"/>
  <c r="P2667" i="1" a="1"/>
  <c r="P2667" i="1" s="1"/>
  <c r="P1927" i="1" a="1"/>
  <c r="P1927" i="1" s="1"/>
  <c r="S1927" i="1" s="1"/>
  <c r="P1975" i="1" a="1"/>
  <c r="P1975" i="1" s="1"/>
  <c r="S1975" i="1" s="1"/>
  <c r="P1999" i="1" a="1"/>
  <c r="P1999" i="1" s="1"/>
  <c r="S1999" i="1" s="1"/>
  <c r="P2327" i="1" a="1"/>
  <c r="P2327" i="1" s="1"/>
  <c r="S2327" i="1" s="1"/>
  <c r="P2351" i="1" a="1"/>
  <c r="P2351" i="1" s="1"/>
  <c r="S2351" i="1" s="1"/>
  <c r="P2655" i="1" a="1"/>
  <c r="P2655" i="1" s="1"/>
  <c r="S2655" i="1" s="1"/>
  <c r="P2727" i="1" a="1"/>
  <c r="P2727" i="1" s="1"/>
  <c r="S2727" i="1" s="1"/>
  <c r="P2767" i="1" a="1"/>
  <c r="P2767" i="1" s="1"/>
  <c r="S2767" i="1" s="1"/>
  <c r="P2400" i="1" a="1"/>
  <c r="P2400" i="1" s="1"/>
  <c r="S2400" i="1" s="1"/>
  <c r="P2544" i="1" a="1"/>
  <c r="P2544" i="1" s="1"/>
  <c r="S2544" i="1" s="1"/>
  <c r="P2688" i="1" a="1"/>
  <c r="P2688" i="1" s="1"/>
  <c r="S2688" i="1" s="1"/>
  <c r="P2800" i="1" a="1"/>
  <c r="P2800" i="1" s="1"/>
  <c r="S2800" i="1" s="1"/>
  <c r="P2864" i="1" a="1"/>
  <c r="P2864" i="1" s="1"/>
  <c r="S2864" i="1" s="1"/>
  <c r="P2025" i="1" a="1"/>
  <c r="P2025" i="1" s="1"/>
  <c r="S2025" i="1" s="1"/>
  <c r="P2113" i="1" a="1"/>
  <c r="P2113" i="1" s="1"/>
  <c r="S2113" i="1" s="1"/>
  <c r="P2193" i="1" a="1"/>
  <c r="P2193" i="1" s="1"/>
  <c r="S2193" i="1" s="1"/>
  <c r="P2321" i="1" a="1"/>
  <c r="P2321" i="1" s="1"/>
  <c r="S2321" i="1" s="1"/>
  <c r="P2345" i="1" a="1"/>
  <c r="P2345" i="1" s="1"/>
  <c r="S2345" i="1" s="1"/>
  <c r="P2593" i="1" a="1"/>
  <c r="P2593" i="1" s="1"/>
  <c r="S2593" i="1" s="1"/>
  <c r="P2617" i="1" a="1"/>
  <c r="P2617" i="1" s="1"/>
  <c r="S2617" i="1" s="1"/>
  <c r="P2641" i="1" a="1"/>
  <c r="P2641" i="1" s="1"/>
  <c r="S2641" i="1" s="1"/>
  <c r="P127" i="1" a="1"/>
  <c r="P127" i="1" s="1"/>
  <c r="S127" i="1" s="1"/>
  <c r="P895" i="1" a="1"/>
  <c r="P895" i="1" s="1"/>
  <c r="S895" i="1" s="1"/>
  <c r="P1375" i="1" a="1"/>
  <c r="P1375" i="1" s="1"/>
  <c r="P1727" i="1" a="1"/>
  <c r="P1727" i="1" s="1"/>
  <c r="S1727" i="1" s="1"/>
  <c r="P1855" i="1" a="1"/>
  <c r="P1855" i="1" s="1"/>
  <c r="S1855" i="1" s="1"/>
  <c r="P810" i="1" a="1"/>
  <c r="P810" i="1" s="1"/>
  <c r="S810" i="1" s="1"/>
  <c r="P850" i="1" a="1"/>
  <c r="P850" i="1" s="1"/>
  <c r="S850" i="1" s="1"/>
  <c r="P1074" i="1" a="1"/>
  <c r="P1074" i="1" s="1"/>
  <c r="S1074" i="1" s="1"/>
  <c r="P1098" i="1" a="1"/>
  <c r="P1098" i="1" s="1"/>
  <c r="S1098" i="1" s="1"/>
  <c r="P1426" i="1" a="1"/>
  <c r="P1426" i="1" s="1"/>
  <c r="S1426" i="1" s="1"/>
  <c r="P1682" i="1" a="1"/>
  <c r="P1682" i="1" s="1"/>
  <c r="S1682" i="1" s="1"/>
  <c r="P1890" i="1" a="1"/>
  <c r="P1890" i="1" s="1"/>
  <c r="S1890" i="1" s="1"/>
  <c r="P1914" i="1" a="1"/>
  <c r="P1914" i="1" s="1"/>
  <c r="S1914" i="1" s="1"/>
  <c r="P1930" i="1" a="1"/>
  <c r="P1930" i="1" s="1"/>
  <c r="S1930" i="1" s="1"/>
  <c r="P1954" i="1" a="1"/>
  <c r="P1954" i="1" s="1"/>
  <c r="S1954" i="1" s="1"/>
  <c r="P200" i="1" a="1"/>
  <c r="P200" i="1" s="1"/>
  <c r="S200" i="1" s="1"/>
  <c r="P520" i="1" a="1"/>
  <c r="P520" i="1" s="1"/>
  <c r="S520" i="1" s="1"/>
  <c r="P552" i="1" a="1"/>
  <c r="P552" i="1" s="1"/>
  <c r="S552" i="1" s="1"/>
  <c r="P744" i="1" a="1"/>
  <c r="P744" i="1" s="1"/>
  <c r="S744" i="1" s="1"/>
  <c r="P1160" i="1" a="1"/>
  <c r="P1160" i="1" s="1"/>
  <c r="S1160" i="1" s="1"/>
  <c r="P1352" i="1" a="1"/>
  <c r="P1352" i="1" s="1"/>
  <c r="S1352" i="1" s="1"/>
  <c r="P1384" i="1" a="1"/>
  <c r="P1384" i="1" s="1"/>
  <c r="S1384" i="1" s="1"/>
  <c r="P1480" i="1" a="1"/>
  <c r="P1480" i="1" s="1"/>
  <c r="S1480" i="1" s="1"/>
  <c r="P1576" i="1" a="1"/>
  <c r="P1576" i="1" s="1"/>
  <c r="S1576" i="1" s="1"/>
  <c r="P1640" i="1" a="1"/>
  <c r="P1640" i="1" s="1"/>
  <c r="S1640" i="1" s="1"/>
  <c r="P2059" i="1" a="1"/>
  <c r="P2059" i="1" s="1"/>
  <c r="S2059" i="1" s="1"/>
  <c r="P2395" i="1" a="1"/>
  <c r="P2395" i="1" s="1"/>
  <c r="S2395" i="1" s="1"/>
  <c r="P2443" i="1" a="1"/>
  <c r="P2443" i="1" s="1"/>
  <c r="S2443" i="1" s="1"/>
  <c r="P17" i="1" a="1"/>
  <c r="P17" i="1" s="1"/>
  <c r="P49" i="1" a="1"/>
  <c r="P49" i="1" s="1"/>
  <c r="S49" i="1" s="1"/>
  <c r="P241" i="1" a="1"/>
  <c r="P241" i="1" s="1"/>
  <c r="S241" i="1" s="1"/>
  <c r="P273" i="1" a="1"/>
  <c r="P273" i="1" s="1"/>
  <c r="S273" i="1" s="1"/>
  <c r="P401" i="1" a="1"/>
  <c r="P401" i="1" s="1"/>
  <c r="S401" i="1" s="1"/>
  <c r="P625" i="1" a="1"/>
  <c r="P625" i="1" s="1"/>
  <c r="S625" i="1" s="1"/>
  <c r="P657" i="1" a="1"/>
  <c r="P657" i="1" s="1"/>
  <c r="S657" i="1" s="1"/>
  <c r="P913" i="1" a="1"/>
  <c r="P913" i="1" s="1"/>
  <c r="S913" i="1" s="1"/>
  <c r="P977" i="1" a="1"/>
  <c r="P977" i="1" s="1"/>
  <c r="S977" i="1" s="1"/>
  <c r="P1041" i="1" a="1"/>
  <c r="P1041" i="1" s="1"/>
  <c r="S1041" i="1" s="1"/>
  <c r="P1233" i="1" a="1"/>
  <c r="P1233" i="1" s="1"/>
  <c r="S1233" i="1" s="1"/>
  <c r="P1297" i="1" a="1"/>
  <c r="P1297" i="1" s="1"/>
  <c r="S1297" i="1" s="1"/>
  <c r="P1745" i="1" a="1"/>
  <c r="P1745" i="1" s="1"/>
  <c r="S1745" i="1" s="1"/>
  <c r="P2016" i="1" a="1"/>
  <c r="P2016" i="1" s="1"/>
  <c r="S2016" i="1" s="1"/>
  <c r="P2160" i="1" a="1"/>
  <c r="P2160" i="1" s="1"/>
  <c r="S2160" i="1" s="1"/>
  <c r="P2416" i="1" a="1"/>
  <c r="P2416" i="1" s="1"/>
  <c r="S2416" i="1" s="1"/>
  <c r="P2440" i="1" a="1"/>
  <c r="P2440" i="1" s="1"/>
  <c r="S2440" i="1" s="1"/>
  <c r="P2712" i="1" a="1"/>
  <c r="P2712" i="1" s="1"/>
  <c r="S2712" i="1" s="1"/>
  <c r="P2217" i="1" a="1"/>
  <c r="P2217" i="1" s="1"/>
  <c r="S2217" i="1" s="1"/>
  <c r="P2369" i="1" a="1"/>
  <c r="P2369" i="1" s="1"/>
  <c r="S2369" i="1" s="1"/>
  <c r="P2377" i="1" a="1"/>
  <c r="P2377" i="1" s="1"/>
  <c r="S2377" i="1" s="1"/>
  <c r="P2849" i="1" a="1"/>
  <c r="P2849" i="1" s="1"/>
  <c r="S2849" i="1" s="1"/>
  <c r="P2873" i="1" a="1"/>
  <c r="P2873" i="1" s="1"/>
  <c r="S2873" i="1" s="1"/>
  <c r="P135" i="1" a="1"/>
  <c r="P135" i="1" s="1"/>
  <c r="S135" i="1" s="1"/>
  <c r="P455" i="1" a="1"/>
  <c r="P455" i="1" s="1"/>
  <c r="S455" i="1" s="1"/>
  <c r="P679" i="1" a="1"/>
  <c r="P679" i="1" s="1"/>
  <c r="S679" i="1" s="1"/>
  <c r="P999" i="1" a="1"/>
  <c r="P999" i="1" s="1"/>
  <c r="S999" i="1" s="1"/>
  <c r="P1095" i="1" a="1"/>
  <c r="P1095" i="1" s="1"/>
  <c r="S1095" i="1" s="1"/>
  <c r="P1319" i="1" a="1"/>
  <c r="P1319" i="1" s="1"/>
  <c r="S1319" i="1" s="1"/>
  <c r="P1447" i="1" a="1"/>
  <c r="P1447" i="1" s="1"/>
  <c r="S1447" i="1" s="1"/>
  <c r="P1543" i="1" a="1"/>
  <c r="P1543" i="1" s="1"/>
  <c r="S1543" i="1" s="1"/>
  <c r="P138" i="1" a="1"/>
  <c r="P138" i="1" s="1"/>
  <c r="S138" i="1" s="1"/>
  <c r="P370" i="1" a="1"/>
  <c r="P370" i="1" s="1"/>
  <c r="S370" i="1" s="1"/>
  <c r="P1978" i="1" a="1"/>
  <c r="P1978" i="1" s="1"/>
  <c r="S1978" i="1" s="1"/>
  <c r="P2002" i="1" a="1"/>
  <c r="P2002" i="1" s="1"/>
  <c r="S2002" i="1" s="1"/>
  <c r="P2306" i="1" a="1"/>
  <c r="P2306" i="1" s="1"/>
  <c r="S2306" i="1" s="1"/>
  <c r="P2330" i="1" a="1"/>
  <c r="P2330" i="1" s="1"/>
  <c r="S2330" i="1" s="1"/>
  <c r="P2538" i="1" a="1"/>
  <c r="P2538" i="1" s="1"/>
  <c r="P555" i="1" a="1"/>
  <c r="P555" i="1" s="1"/>
  <c r="S555" i="1" s="1"/>
  <c r="P691" i="1" a="1"/>
  <c r="P691" i="1" s="1"/>
  <c r="S691" i="1" s="1"/>
  <c r="P939" i="1" a="1"/>
  <c r="P939" i="1" s="1"/>
  <c r="S939" i="1" s="1"/>
  <c r="P1291" i="1" a="1"/>
  <c r="P1291" i="1" s="1"/>
  <c r="S1291" i="1" s="1"/>
  <c r="P1459" i="1" a="1"/>
  <c r="P1459" i="1" s="1"/>
  <c r="S1459" i="1" s="1"/>
  <c r="P1483" i="1" a="1"/>
  <c r="P1483" i="1" s="1"/>
  <c r="S1483" i="1" s="1"/>
  <c r="P1523" i="1" a="1"/>
  <c r="P1523" i="1" s="1"/>
  <c r="S1523" i="1" s="1"/>
  <c r="P2283" i="1" a="1"/>
  <c r="P2283" i="1" s="1"/>
  <c r="S2283" i="1" s="1"/>
  <c r="P2779" i="1" a="1"/>
  <c r="P2779" i="1" s="1"/>
  <c r="S2779" i="1" s="1"/>
  <c r="P473" i="1" a="1"/>
  <c r="P473" i="1" s="1"/>
  <c r="S473" i="1" s="1"/>
  <c r="P825" i="1" a="1"/>
  <c r="P825" i="1" s="1"/>
  <c r="S825" i="1" s="1"/>
  <c r="P1017" i="1" a="1"/>
  <c r="P1017" i="1" s="1"/>
  <c r="S1017" i="1" s="1"/>
  <c r="P1113" i="1" a="1"/>
  <c r="P1113" i="1" s="1"/>
  <c r="S1113" i="1" s="1"/>
  <c r="P1465" i="1" a="1"/>
  <c r="P1465" i="1" s="1"/>
  <c r="S1465" i="1" s="1"/>
  <c r="P1561" i="1" a="1"/>
  <c r="P1561" i="1" s="1"/>
  <c r="S1561" i="1" s="1"/>
  <c r="P2360" i="1" a="1"/>
  <c r="P2360" i="1" s="1"/>
  <c r="S2360" i="1" s="1"/>
  <c r="P2464" i="1" a="1"/>
  <c r="P2464" i="1" s="1"/>
  <c r="S2464" i="1" s="1"/>
  <c r="P2584" i="1" a="1"/>
  <c r="P2584" i="1" s="1"/>
  <c r="S2584" i="1" s="1"/>
  <c r="P2736" i="1" a="1"/>
  <c r="P2736" i="1" s="1"/>
  <c r="S2736" i="1" s="1"/>
  <c r="P2049" i="1" a="1"/>
  <c r="P2049" i="1" s="1"/>
  <c r="S2049" i="1" s="1"/>
  <c r="P2137" i="1" a="1"/>
  <c r="P2137" i="1" s="1"/>
  <c r="S2137" i="1" s="1"/>
  <c r="P1778" i="1" a="1"/>
  <c r="P1778" i="1" s="1"/>
  <c r="S1778" i="1" s="1"/>
  <c r="P2386" i="1" a="1"/>
  <c r="P2386" i="1" s="1"/>
  <c r="S2386" i="1" s="1"/>
  <c r="P2578" i="1" a="1"/>
  <c r="P2578" i="1" s="1"/>
  <c r="S2578" i="1" s="1"/>
  <c r="P312" i="1" a="1"/>
  <c r="P312" i="1" s="1"/>
  <c r="S312" i="1" s="1"/>
  <c r="P11" i="1" a="1"/>
  <c r="P11" i="1" s="1"/>
  <c r="S11" i="1" s="1"/>
  <c r="P467" i="1" a="1"/>
  <c r="P467" i="1" s="1"/>
  <c r="S467" i="1" s="1"/>
  <c r="P697" i="1" a="1"/>
  <c r="P697" i="1" s="1"/>
  <c r="S697" i="1" s="1"/>
  <c r="P2336" i="1" a="1"/>
  <c r="P2336" i="1" s="1"/>
  <c r="S2336" i="1" s="1"/>
  <c r="P1810" i="1" a="1"/>
  <c r="P1810" i="1" s="1"/>
  <c r="S1810" i="1" s="1"/>
  <c r="P2602" i="1" a="1"/>
  <c r="P2602" i="1" s="1"/>
  <c r="S2602" i="1" s="1"/>
  <c r="P728" i="1" a="1"/>
  <c r="P728" i="1" s="1"/>
  <c r="S728" i="1" s="1"/>
  <c r="P1281" i="1" a="1"/>
  <c r="P1281" i="1" s="1"/>
  <c r="S1281" i="1" s="1"/>
  <c r="P2071" i="1" a="1"/>
  <c r="P2071" i="1" s="1"/>
  <c r="S2071" i="1" s="1"/>
  <c r="P2847" i="1" a="1"/>
  <c r="P2847" i="1" s="1"/>
  <c r="S2847" i="1" s="1"/>
  <c r="P350" i="1" a="1"/>
  <c r="P350" i="1" s="1"/>
  <c r="P862" i="1" a="1"/>
  <c r="P862" i="1" s="1"/>
  <c r="P2673" i="1" a="1"/>
  <c r="P2673" i="1" s="1"/>
  <c r="S2673" i="1" s="1"/>
  <c r="P279" i="1" a="1"/>
  <c r="P279" i="1" s="1"/>
  <c r="P2074" i="1" a="1"/>
  <c r="P2074" i="1" s="1"/>
  <c r="S2074" i="1" s="1"/>
  <c r="P2491" i="1" a="1"/>
  <c r="P2491" i="1" s="1"/>
  <c r="S2491" i="1" s="1"/>
  <c r="P1920" i="1" a="1"/>
  <c r="P1920" i="1" s="1"/>
  <c r="S1920" i="1" s="1"/>
  <c r="P2425" i="1" a="1"/>
  <c r="P2425" i="1" s="1"/>
  <c r="S2425" i="1" s="1"/>
  <c r="P255" i="1" a="1"/>
  <c r="P255" i="1" s="1"/>
  <c r="S255" i="1" s="1"/>
  <c r="P703" i="1" a="1"/>
  <c r="P703" i="1" s="1"/>
  <c r="S703" i="1" s="1"/>
  <c r="P2658" i="1" a="1"/>
  <c r="P2658" i="1" s="1"/>
  <c r="S2658" i="1" s="1"/>
  <c r="P40" i="1" a="1"/>
  <c r="P40" i="1" s="1"/>
  <c r="S40" i="1" s="1"/>
  <c r="P968" i="1" a="1"/>
  <c r="P968" i="1" s="1"/>
  <c r="S968" i="1" s="1"/>
  <c r="P1736" i="1" a="1"/>
  <c r="P1736" i="1" s="1"/>
  <c r="S1736" i="1" s="1"/>
  <c r="P747" i="1" a="1"/>
  <c r="P747" i="1" s="1"/>
  <c r="P753" i="1" a="1"/>
  <c r="P753" i="1" s="1"/>
  <c r="S753" i="1" s="1"/>
  <c r="P2449" i="1" a="1"/>
  <c r="P2449" i="1" s="1"/>
  <c r="S2449" i="1" s="1"/>
  <c r="P1831" i="1" a="1"/>
  <c r="P1831" i="1" s="1"/>
  <c r="S1831" i="1" s="1"/>
  <c r="P2410" i="1" a="1"/>
  <c r="P2410" i="1" s="1"/>
  <c r="S2410" i="1" s="1"/>
  <c r="P1984" i="1" a="1"/>
  <c r="P1984" i="1" s="1"/>
  <c r="S1984" i="1" s="1"/>
  <c r="P2154" i="1" a="1"/>
  <c r="P2154" i="1" s="1"/>
  <c r="S2154" i="1" s="1"/>
  <c r="P344" i="1" a="1"/>
  <c r="P344" i="1" s="1"/>
  <c r="S344" i="1" s="1"/>
  <c r="P856" i="1" a="1"/>
  <c r="P856" i="1" s="1"/>
  <c r="S856" i="1" s="1"/>
  <c r="P1387" i="1" a="1"/>
  <c r="P1387" i="1" s="1"/>
  <c r="P449" i="1" a="1"/>
  <c r="P449" i="1" s="1"/>
  <c r="S449" i="1" s="1"/>
  <c r="P1537" i="1" a="1"/>
  <c r="P1537" i="1" s="1"/>
  <c r="P2626" i="1" a="1"/>
  <c r="P2626" i="1" s="1"/>
  <c r="S2626" i="1" s="1"/>
  <c r="P376" i="1" a="1"/>
  <c r="P376" i="1" s="1"/>
  <c r="S376" i="1" s="1"/>
  <c r="P2363" i="1" a="1"/>
  <c r="P2363" i="1" s="1"/>
  <c r="S2363" i="1" s="1"/>
  <c r="P353" i="1" a="1"/>
  <c r="P353" i="1" s="1"/>
  <c r="S353" i="1" s="1"/>
  <c r="P801" i="1" a="1"/>
  <c r="P801" i="1" s="1"/>
  <c r="P1345" i="1" a="1"/>
  <c r="P1345" i="1" s="1"/>
  <c r="S1345" i="1" s="1"/>
  <c r="P2095" i="1" a="1"/>
  <c r="P2095" i="1" s="1"/>
  <c r="S2095" i="1" s="1"/>
  <c r="P1630" i="1" a="1"/>
  <c r="P1630" i="1" s="1"/>
  <c r="P2697" i="1" a="1"/>
  <c r="P2697" i="1" s="1"/>
  <c r="S2697" i="1" s="1"/>
  <c r="P919" i="1" a="1"/>
  <c r="P919" i="1" s="1"/>
  <c r="S919" i="1" s="1"/>
  <c r="P682" i="1" a="1"/>
  <c r="P682" i="1" s="1"/>
  <c r="P1266" i="1" a="1"/>
  <c r="P1266" i="1" s="1"/>
  <c r="S1266" i="1" s="1"/>
  <c r="P2098" i="1" a="1"/>
  <c r="P2098" i="1" s="1"/>
  <c r="P320" i="1" a="1"/>
  <c r="P320" i="1" s="1"/>
  <c r="S320" i="1" s="1"/>
  <c r="P768" i="1" a="1"/>
  <c r="P768" i="1" s="1"/>
  <c r="S768" i="1" s="1"/>
  <c r="P1408" i="1" a="1"/>
  <c r="P1408" i="1" s="1"/>
  <c r="S1408" i="1" s="1"/>
  <c r="P297" i="1" a="1"/>
  <c r="P297" i="1" s="1"/>
  <c r="S297" i="1" s="1"/>
  <c r="P2080" i="1" a="1"/>
  <c r="P2080" i="1" s="1"/>
  <c r="S2080" i="1" s="1"/>
  <c r="P2682" i="1" a="1"/>
  <c r="P2682" i="1" s="1"/>
  <c r="S2682" i="1" s="1"/>
  <c r="P1032" i="1" a="1"/>
  <c r="P1032" i="1" s="1"/>
  <c r="S1032" i="1" s="1"/>
  <c r="P2473" i="1" a="1"/>
  <c r="P2473" i="1" s="1"/>
  <c r="S2473" i="1" s="1"/>
  <c r="P2151" i="1" a="1"/>
  <c r="P2151" i="1" s="1"/>
  <c r="P2008" i="1" a="1"/>
  <c r="P2008" i="1" s="1"/>
  <c r="S2008" i="1" s="1"/>
  <c r="P498" i="1" a="1"/>
  <c r="P498" i="1" s="1"/>
  <c r="S498" i="1" s="1"/>
  <c r="P2434" i="1" a="1"/>
  <c r="P2434" i="1" s="1"/>
  <c r="S2434" i="1" s="1"/>
  <c r="P1624" i="1" a="1"/>
  <c r="P1624" i="1" s="1"/>
  <c r="S1624" i="1" s="1"/>
  <c r="P1643" i="1" a="1"/>
  <c r="P1643" i="1" s="1"/>
  <c r="S1643" i="1" s="1"/>
  <c r="P97" i="1" a="1"/>
  <c r="P97" i="1" s="1"/>
  <c r="S97" i="1" s="1"/>
  <c r="P1089" i="1" a="1"/>
  <c r="P1089" i="1" s="1"/>
  <c r="S1089" i="1" s="1"/>
  <c r="P1825" i="1" a="1"/>
  <c r="P1825" i="1" s="1"/>
  <c r="S1825" i="1" s="1"/>
  <c r="P2354" i="1" a="1"/>
  <c r="P2354" i="1" s="1"/>
  <c r="S2354" i="1" s="1"/>
  <c r="P2650" i="1" a="1"/>
  <c r="P2650" i="1" s="1"/>
  <c r="S2650" i="1" s="1"/>
  <c r="P440" i="1" a="1"/>
  <c r="P440" i="1" s="1"/>
  <c r="S440" i="1" s="1"/>
  <c r="P1528" i="1" a="1"/>
  <c r="P1528" i="1" s="1"/>
  <c r="S1528" i="1" s="1"/>
  <c r="P203" i="1" a="1"/>
  <c r="P203" i="1" s="1"/>
  <c r="S203" i="1" s="1"/>
  <c r="P2635" i="1" a="1"/>
  <c r="P2635" i="1" s="1"/>
  <c r="S2635" i="1" s="1"/>
  <c r="P865" i="1" a="1"/>
  <c r="P865" i="1" s="1"/>
  <c r="S865" i="1" s="1"/>
  <c r="P2208" i="1" a="1"/>
  <c r="P2208" i="1" s="1"/>
  <c r="S2208" i="1" s="1"/>
  <c r="P510" i="1" a="1"/>
  <c r="P510" i="1" s="1"/>
  <c r="P1694" i="1" a="1"/>
  <c r="P1694" i="1" s="1"/>
  <c r="P2721" i="1" a="1"/>
  <c r="P2721" i="1" s="1"/>
  <c r="P1431" i="1" a="1"/>
  <c r="P1431" i="1" s="1"/>
  <c r="S1431" i="1" s="1"/>
  <c r="P306" i="1" a="1"/>
  <c r="P306" i="1" s="1"/>
  <c r="S306" i="1" s="1"/>
  <c r="P2122" i="1" a="1"/>
  <c r="P2122" i="1" s="1"/>
  <c r="S2122" i="1" s="1"/>
  <c r="P1504" i="1" a="1"/>
  <c r="P1504" i="1" s="1"/>
  <c r="S1504" i="1" s="1"/>
  <c r="P1843" i="1" a="1"/>
  <c r="P1843" i="1" s="1"/>
  <c r="S1843" i="1" s="1"/>
  <c r="P2104" i="1" a="1"/>
  <c r="P2104" i="1" s="1"/>
  <c r="S2104" i="1" s="1"/>
  <c r="P2761" i="1" a="1"/>
  <c r="P2761" i="1" s="1"/>
  <c r="S2761" i="1" s="1"/>
  <c r="P831" i="1" a="1"/>
  <c r="P831" i="1" s="1"/>
  <c r="S831" i="1" s="1"/>
  <c r="P1471" i="1" a="1"/>
  <c r="P1471" i="1" s="1"/>
  <c r="S1471" i="1" s="1"/>
  <c r="P2706" i="1" a="1"/>
  <c r="P2706" i="1" s="1"/>
  <c r="S2706" i="1" s="1"/>
  <c r="P616" i="1" a="1"/>
  <c r="P616" i="1" s="1"/>
  <c r="P1864" i="1" a="1"/>
  <c r="P1864" i="1" s="1"/>
  <c r="S1864" i="1" s="1"/>
  <c r="P945" i="1" a="1"/>
  <c r="P945" i="1" s="1"/>
  <c r="S945" i="1" s="1"/>
  <c r="P2497" i="1" a="1"/>
  <c r="P2497" i="1" s="1"/>
  <c r="S2497" i="1" s="1"/>
  <c r="P711" i="1" a="1"/>
  <c r="P711" i="1" s="1"/>
  <c r="S711" i="1" s="1"/>
  <c r="P1546" i="1" a="1"/>
  <c r="P1546" i="1" s="1"/>
  <c r="S1546" i="1" s="1"/>
  <c r="P2199" i="1" a="1"/>
  <c r="P2199" i="1" s="1"/>
  <c r="S2199" i="1" s="1"/>
  <c r="P2784" i="1" a="1"/>
  <c r="P2784" i="1" s="1"/>
  <c r="S2784" i="1" s="1"/>
  <c r="P2458" i="1" a="1"/>
  <c r="P2458" i="1" s="1"/>
  <c r="S2458" i="1" s="1"/>
  <c r="P504" i="1" a="1"/>
  <c r="P504" i="1" s="1"/>
  <c r="S504" i="1" s="1"/>
  <c r="P1688" i="1" a="1"/>
  <c r="P1688" i="1" s="1"/>
  <c r="P1715" i="1" a="1"/>
  <c r="P1715" i="1" s="1"/>
  <c r="S1715" i="1" s="1"/>
  <c r="P609" i="1" a="1"/>
  <c r="P609" i="1" s="1"/>
  <c r="S609" i="1" s="1"/>
  <c r="P2858" i="1" a="1"/>
  <c r="P2858" i="1" s="1"/>
  <c r="S2858" i="1" s="1"/>
  <c r="P88" i="1" a="1"/>
  <c r="P88" i="1" s="1"/>
  <c r="S88" i="1" s="1"/>
  <c r="P1080" i="1" a="1"/>
  <c r="P1080" i="1" s="1"/>
  <c r="S1080" i="1" s="1"/>
  <c r="P1816" i="1" a="1"/>
  <c r="P1816" i="1" s="1"/>
  <c r="S1816" i="1" s="1"/>
  <c r="P2715" i="1" a="1"/>
  <c r="P2715" i="1" s="1"/>
  <c r="S2715" i="1" s="1"/>
  <c r="P1633" i="1" a="1"/>
  <c r="P1633" i="1" s="1"/>
  <c r="S1633" i="1" s="1"/>
  <c r="P2431" i="1" a="1"/>
  <c r="P2431" i="1" s="1"/>
  <c r="P2232" i="1" a="1"/>
  <c r="P2232" i="1" s="1"/>
  <c r="S2232" i="1" s="1"/>
  <c r="P1790" i="1" a="1"/>
  <c r="P1790" i="1" s="1"/>
  <c r="P2745" i="1" a="1"/>
  <c r="P2745" i="1" s="1"/>
  <c r="S2745" i="1" s="1"/>
  <c r="P407" i="1" a="1"/>
  <c r="P407" i="1" s="1"/>
  <c r="S407" i="1" s="1"/>
  <c r="P983" i="1" a="1"/>
  <c r="P983" i="1" s="1"/>
  <c r="S983" i="1" s="1"/>
  <c r="P1751" i="1" a="1"/>
  <c r="P1751" i="1" s="1"/>
  <c r="S1751" i="1" s="1"/>
  <c r="P434" i="1" a="1"/>
  <c r="P434" i="1" s="1"/>
  <c r="S434" i="1" s="1"/>
  <c r="P1322" i="1" a="1"/>
  <c r="P1322" i="1" s="1"/>
  <c r="S1322" i="1" s="1"/>
  <c r="P960" i="1" a="1"/>
  <c r="P960" i="1" s="1"/>
  <c r="S960" i="1" s="1"/>
  <c r="P1600" i="1" a="1"/>
  <c r="P1600" i="1" s="1"/>
  <c r="S1600" i="1" s="1"/>
  <c r="P1867" i="1" a="1"/>
  <c r="P1867" i="1" s="1"/>
  <c r="S1867" i="1" s="1"/>
  <c r="P361" i="1" a="1"/>
  <c r="P361" i="1" s="1"/>
  <c r="S361" i="1" s="1"/>
  <c r="P2256" i="1" a="1"/>
  <c r="P2256" i="1" s="1"/>
  <c r="S2256" i="1" s="1"/>
  <c r="P479" i="1" a="1"/>
  <c r="P479" i="1" s="1"/>
  <c r="S479" i="1" s="1"/>
  <c r="P1023" i="1" a="1"/>
  <c r="P1023" i="1" s="1"/>
  <c r="S1023" i="1" s="1"/>
  <c r="P1567" i="1" a="1"/>
  <c r="P1567" i="1" s="1"/>
  <c r="S1567" i="1" s="1"/>
  <c r="P2730" i="1" a="1"/>
  <c r="P2730" i="1" s="1"/>
  <c r="S2730" i="1" s="1"/>
  <c r="P232" i="1" a="1"/>
  <c r="P232" i="1" s="1"/>
  <c r="S232" i="1" s="1"/>
  <c r="P648" i="1" a="1"/>
  <c r="P648" i="1" s="1"/>
  <c r="S648" i="1" s="1"/>
  <c r="P1224" i="1" a="1"/>
  <c r="P1224" i="1" s="1"/>
  <c r="P971" i="1" a="1"/>
  <c r="P971" i="1" s="1"/>
  <c r="S971" i="1" s="1"/>
  <c r="P91" i="1" a="1"/>
  <c r="P91" i="1" s="1"/>
  <c r="S91" i="1" s="1"/>
  <c r="P2521" i="1" a="1"/>
  <c r="P2521" i="1" s="1"/>
  <c r="S2521" i="1" s="1"/>
  <c r="P1002" i="1" a="1"/>
  <c r="P1002" i="1" s="1"/>
  <c r="S1002" i="1" s="1"/>
  <c r="P1618" i="1" a="1"/>
  <c r="P1618" i="1" s="1"/>
  <c r="S1618" i="1" s="1"/>
  <c r="P43" i="1" a="1"/>
  <c r="P43" i="1" s="1"/>
  <c r="S43" i="1" s="1"/>
  <c r="P889" i="1" a="1"/>
  <c r="P889" i="1" s="1"/>
  <c r="S889" i="1" s="1"/>
  <c r="P1369" i="1" a="1"/>
  <c r="P1369" i="1" s="1"/>
  <c r="S1369" i="1" s="1"/>
  <c r="P2223" i="1" a="1"/>
  <c r="P2223" i="1" s="1"/>
  <c r="S2223" i="1" s="1"/>
  <c r="P2482" i="1" a="1"/>
  <c r="P2482" i="1" s="1"/>
  <c r="S2482" i="1" s="1"/>
  <c r="P1784" i="1" a="1"/>
  <c r="P1784" i="1" s="1"/>
  <c r="S1784" i="1" s="1"/>
  <c r="P1739" i="1" a="1"/>
  <c r="P1739" i="1" s="1"/>
  <c r="S1739" i="1" s="1"/>
  <c r="P193" i="1" a="1"/>
  <c r="P193" i="1" s="1"/>
  <c r="S193" i="1" s="1"/>
  <c r="P1153" i="1" a="1"/>
  <c r="P1153" i="1" s="1"/>
  <c r="S1153" i="1" s="1"/>
  <c r="P600" i="1" a="1"/>
  <c r="P600" i="1" s="1"/>
  <c r="S600" i="1" s="1"/>
  <c r="P513" i="1" a="1"/>
  <c r="P513" i="1" s="1"/>
  <c r="S513" i="1" s="1"/>
  <c r="P1697" i="1" a="1"/>
  <c r="P1697" i="1" s="1"/>
  <c r="S1697" i="1" s="1"/>
  <c r="P2503" i="1" a="1"/>
  <c r="P2503" i="1" s="1"/>
  <c r="S2503" i="1" s="1"/>
  <c r="P1214" i="1" a="1"/>
  <c r="P1214" i="1" s="1"/>
  <c r="P1047" i="1" a="1"/>
  <c r="P1047" i="1" s="1"/>
  <c r="S1047" i="1" s="1"/>
  <c r="P458" i="1" a="1"/>
  <c r="P458" i="1" s="1"/>
  <c r="S458" i="1" s="1"/>
  <c r="P2010" i="1" a="1"/>
  <c r="P2010" i="1" s="1"/>
  <c r="S2010" i="1" s="1"/>
  <c r="P1664" i="1" a="1"/>
  <c r="P1664" i="1" s="1"/>
  <c r="S1664" i="1" s="1"/>
  <c r="P425" i="1" a="1"/>
  <c r="P425" i="1" s="1"/>
  <c r="S425" i="1" s="1"/>
  <c r="P2280" i="1" a="1"/>
  <c r="P2280" i="1" s="1"/>
  <c r="S2280" i="1" s="1"/>
  <c r="P159" i="1" a="1"/>
  <c r="P159" i="1" s="1"/>
  <c r="S159" i="1" s="1"/>
  <c r="P1119" i="1" a="1"/>
  <c r="P1119" i="1" s="1"/>
  <c r="S1119" i="1" s="1"/>
  <c r="P264" i="1" a="1"/>
  <c r="P264" i="1" s="1"/>
  <c r="S264" i="1" s="1"/>
  <c r="P1288" i="1" a="1"/>
  <c r="P1288" i="1" s="1"/>
  <c r="S1288" i="1" s="1"/>
  <c r="P1011" i="1" a="1"/>
  <c r="P1011" i="1" s="1"/>
  <c r="S1011" i="1" s="1"/>
  <c r="P529" i="1" a="1"/>
  <c r="P529" i="1" s="1"/>
  <c r="S529" i="1" s="1"/>
  <c r="P1936" i="1" a="1"/>
  <c r="P1936" i="1" s="1"/>
  <c r="S1936" i="1" s="1"/>
  <c r="P871" i="1" a="1"/>
  <c r="P871" i="1" s="1"/>
  <c r="S871" i="1" s="1"/>
  <c r="P1511" i="1" a="1"/>
  <c r="P1511" i="1" s="1"/>
  <c r="S1511" i="1" s="1"/>
  <c r="P1138" i="1" a="1"/>
  <c r="P1138" i="1" s="1"/>
  <c r="S1138" i="1" s="1"/>
  <c r="P2271" i="1" a="1"/>
  <c r="P2271" i="1" s="1"/>
  <c r="S2271" i="1" s="1"/>
  <c r="P338" i="1" a="1"/>
  <c r="P338" i="1" s="1"/>
  <c r="S338" i="1" s="1"/>
  <c r="P2506" i="1" a="1"/>
  <c r="P2506" i="1" s="1"/>
  <c r="S2506" i="1" s="1"/>
  <c r="P1208" i="1" a="1"/>
  <c r="P1208" i="1" s="1"/>
  <c r="S1208" i="1" s="1"/>
  <c r="P1227" i="1" a="1"/>
  <c r="P1227" i="1" s="1"/>
  <c r="S1227" i="1" s="1"/>
  <c r="P2235" i="1" a="1"/>
  <c r="P2235" i="1" s="1"/>
  <c r="S2235" i="1" s="1"/>
  <c r="P153" i="1" a="1"/>
  <c r="P153" i="1" s="1"/>
  <c r="S153" i="1" s="1"/>
  <c r="P1450" i="1" a="1"/>
  <c r="P1450" i="1" s="1"/>
  <c r="S1450" i="1" s="1"/>
  <c r="P184" i="1" a="1"/>
  <c r="P184" i="1" s="1"/>
  <c r="S184" i="1" s="1"/>
  <c r="P1144" i="1" a="1"/>
  <c r="P1144" i="1" s="1"/>
  <c r="S1144" i="1" s="1"/>
  <c r="P267" i="1" a="1"/>
  <c r="P267" i="1" s="1"/>
  <c r="S267" i="1" s="1"/>
  <c r="P1793" i="1" a="1"/>
  <c r="P1793" i="1" s="1"/>
  <c r="S1793" i="1" s="1"/>
  <c r="P2791" i="1" a="1"/>
  <c r="P2791" i="1" s="1"/>
  <c r="S2791" i="1" s="1"/>
  <c r="P1905" i="1" a="1"/>
  <c r="P1905" i="1" s="1"/>
  <c r="S1905" i="1" s="1"/>
  <c r="P1879" i="1" a="1"/>
  <c r="P1879" i="1" s="1"/>
  <c r="S1879" i="1" s="1"/>
  <c r="P2034" i="1" a="1"/>
  <c r="P2034" i="1" s="1"/>
  <c r="S2034" i="1" s="1"/>
  <c r="P224" i="1" a="1"/>
  <c r="P224" i="1" s="1"/>
  <c r="S224" i="1" s="1"/>
  <c r="P544" i="1" a="1"/>
  <c r="P544" i="1" s="1"/>
  <c r="S544" i="1" s="1"/>
  <c r="P1963" i="1" a="1"/>
  <c r="P1963" i="1" s="1"/>
  <c r="S1963" i="1" s="1"/>
  <c r="P73" i="1" a="1"/>
  <c r="P73" i="1" s="1"/>
  <c r="S73" i="1" s="1"/>
  <c r="P2265" i="1" a="1"/>
  <c r="P2265" i="1" s="1"/>
  <c r="S2265" i="1" s="1"/>
  <c r="P1911" i="1" a="1"/>
  <c r="P1911" i="1" s="1"/>
  <c r="S1911" i="1" s="1"/>
  <c r="P808" i="1" a="1"/>
  <c r="P808" i="1" s="1"/>
  <c r="S808" i="1" s="1"/>
  <c r="P619" i="1" a="1"/>
  <c r="P619" i="1" s="1"/>
  <c r="S619" i="1" s="1"/>
  <c r="P1355" i="1" a="1"/>
  <c r="P1355" i="1" s="1"/>
  <c r="S1355" i="1" s="1"/>
  <c r="P209" i="1" a="1"/>
  <c r="P209" i="1" s="1"/>
  <c r="S209" i="1" s="1"/>
  <c r="P561" i="1" a="1"/>
  <c r="P561" i="1" s="1"/>
  <c r="P1169" i="1" a="1"/>
  <c r="P1169" i="1" s="1"/>
  <c r="P2128" i="1" a="1"/>
  <c r="P2128" i="1" s="1"/>
  <c r="S2128" i="1" s="1"/>
  <c r="P2065" i="1" a="1"/>
  <c r="P2065" i="1" s="1"/>
  <c r="S2065" i="1" s="1"/>
  <c r="P1899" i="1" a="1"/>
  <c r="P1899" i="1" s="1"/>
  <c r="S1899" i="1" s="1"/>
  <c r="P1721" i="1" a="1"/>
  <c r="P1721" i="1" s="1"/>
  <c r="S1721" i="1" s="1"/>
  <c r="P2559" i="1" a="1"/>
  <c r="P2559" i="1" s="1"/>
  <c r="S2559" i="1" s="1"/>
  <c r="P2089" i="1" a="1"/>
  <c r="P2089" i="1" s="1"/>
  <c r="S2089" i="1" s="1"/>
  <c r="P722" i="1" a="1"/>
  <c r="P722" i="1" s="1"/>
  <c r="S722" i="1" s="1"/>
  <c r="P1363" i="1" a="1"/>
  <c r="P1363" i="1" s="1"/>
  <c r="S1363" i="1" s="1"/>
  <c r="P2315" i="1" a="1"/>
  <c r="P2315" i="1" s="1"/>
  <c r="S2315" i="1" s="1"/>
  <c r="P395" i="1" a="1"/>
  <c r="P395" i="1" s="1"/>
  <c r="S395" i="1" s="1"/>
  <c r="P1217" i="1" a="1"/>
  <c r="P1217" i="1" s="1"/>
  <c r="S1217" i="1" s="1"/>
  <c r="P2488" i="1" a="1"/>
  <c r="P2488" i="1" s="1"/>
  <c r="S2488" i="1" s="1"/>
  <c r="P1278" i="1" a="1"/>
  <c r="P1278" i="1" s="1"/>
  <c r="P631" i="1" a="1"/>
  <c r="P631" i="1" s="1"/>
  <c r="S631" i="1" s="1"/>
  <c r="P1239" i="1" a="1"/>
  <c r="P1239" i="1" s="1"/>
  <c r="S1239" i="1" s="1"/>
  <c r="P178" i="1" a="1"/>
  <c r="P178" i="1" s="1"/>
  <c r="S178" i="1" s="1"/>
  <c r="P576" i="1" a="1"/>
  <c r="P576" i="1" s="1"/>
  <c r="S576" i="1" s="1"/>
  <c r="P1184" i="1" a="1"/>
  <c r="P1184" i="1" s="1"/>
  <c r="S1184" i="1" s="1"/>
  <c r="P1555" i="1" a="1"/>
  <c r="P1555" i="1" s="1"/>
  <c r="S1555" i="1" s="1"/>
  <c r="P2107" i="1" a="1"/>
  <c r="P2107" i="1" s="1"/>
  <c r="S2107" i="1" s="1"/>
  <c r="P585" i="1" a="1"/>
  <c r="P585" i="1" s="1"/>
  <c r="S585" i="1" s="1"/>
  <c r="P2512" i="1" a="1"/>
  <c r="P2512" i="1" s="1"/>
  <c r="S2512" i="1" s="1"/>
  <c r="P2770" i="1" a="1"/>
  <c r="P2770" i="1" s="1"/>
  <c r="S2770" i="1" s="1"/>
  <c r="P904" i="1" a="1"/>
  <c r="P904" i="1" s="1"/>
  <c r="S904" i="1" s="1"/>
  <c r="P2392" i="1" a="1"/>
  <c r="P2392" i="1" s="1"/>
  <c r="S2392" i="1" s="1"/>
  <c r="P2145" i="1" a="1"/>
  <c r="P2145" i="1" s="1"/>
  <c r="S2145" i="1" s="1"/>
  <c r="P1703" i="1" a="1"/>
  <c r="P1703" i="1" s="1"/>
  <c r="S1703" i="1" s="1"/>
  <c r="P1202" i="1" a="1"/>
  <c r="P1202" i="1" s="1"/>
  <c r="S1202" i="1" s="1"/>
  <c r="P2043" i="1" a="1"/>
  <c r="P2043" i="1" s="1"/>
  <c r="S2043" i="1" s="1"/>
  <c r="P2599" i="1" a="1"/>
  <c r="P2599" i="1" s="1"/>
  <c r="S2599" i="1" s="1"/>
  <c r="P2169" i="1" a="1"/>
  <c r="P2169" i="1" s="1"/>
  <c r="S2169" i="1" s="1"/>
  <c r="P1272" i="1" a="1"/>
  <c r="P1272" i="1" s="1"/>
  <c r="S1272" i="1" s="1"/>
  <c r="P1035" i="1" a="1"/>
  <c r="P1035" i="1" s="1"/>
  <c r="S1035" i="1" s="1"/>
  <c r="P2419" i="1" a="1"/>
  <c r="P2419" i="1" s="1"/>
  <c r="S2419" i="1" s="1"/>
  <c r="P737" i="1" a="1"/>
  <c r="P737" i="1" s="1"/>
  <c r="S737" i="1" s="1"/>
  <c r="P2608" i="1" a="1"/>
  <c r="P2608" i="1" s="1"/>
  <c r="S2608" i="1" s="1"/>
  <c r="P798" i="1" a="1"/>
  <c r="P798" i="1" s="1"/>
  <c r="P1342" i="1" a="1"/>
  <c r="P1342" i="1" s="1"/>
  <c r="P2241" i="1" a="1"/>
  <c r="P2241" i="1" s="1"/>
  <c r="S2241" i="1" s="1"/>
  <c r="P247" i="1" a="1"/>
  <c r="P247" i="1" s="1"/>
  <c r="S247" i="1" s="1"/>
  <c r="P663" i="1" a="1"/>
  <c r="P663" i="1" s="1"/>
  <c r="S663" i="1" s="1"/>
  <c r="P1303" i="1" a="1"/>
  <c r="P1303" i="1" s="1"/>
  <c r="S1303" i="1" s="1"/>
  <c r="P594" i="1" a="1"/>
  <c r="P594" i="1" s="1"/>
  <c r="S594" i="1" s="1"/>
  <c r="P2050" i="1" a="1"/>
  <c r="P2050" i="1" s="1"/>
  <c r="S2050" i="1" s="1"/>
  <c r="P1579" i="1" a="1"/>
  <c r="P1579" i="1" s="1"/>
  <c r="S1579" i="1" s="1"/>
  <c r="P2187" i="1" a="1"/>
  <c r="P2187" i="1" s="1"/>
  <c r="S2187" i="1" s="1"/>
  <c r="P169" i="1" a="1"/>
  <c r="P169" i="1" s="1"/>
  <c r="S169" i="1" s="1"/>
  <c r="P2632" i="1" a="1"/>
  <c r="P2632" i="1" s="1"/>
  <c r="S2632" i="1" s="1"/>
  <c r="P8" i="1" a="1"/>
  <c r="P8" i="1" s="1"/>
  <c r="S8" i="1" s="1"/>
  <c r="P392" i="1" a="1"/>
  <c r="P392" i="1" s="1"/>
  <c r="S392" i="1" s="1"/>
  <c r="P1163" i="1" a="1"/>
  <c r="P1163" i="1" s="1"/>
  <c r="S1163" i="1" s="1"/>
  <c r="P2855" i="1" a="1"/>
  <c r="P2855" i="1" s="1"/>
  <c r="S2855" i="1" s="1"/>
  <c r="P2289" i="1" a="1"/>
  <c r="P2289" i="1" s="1"/>
  <c r="S2289" i="1" s="1"/>
  <c r="P103" i="1" a="1"/>
  <c r="P103" i="1" s="1"/>
  <c r="P1127" i="1" a="1"/>
  <c r="P1127" i="1" s="1"/>
  <c r="S1127" i="1" s="1"/>
  <c r="P1330" i="1" a="1"/>
  <c r="P1330" i="1" s="1"/>
  <c r="S1330" i="1" s="1"/>
  <c r="P121" i="1" a="1"/>
  <c r="P121" i="1" s="1"/>
  <c r="S121" i="1" s="1"/>
  <c r="P1849" i="1" a="1"/>
  <c r="P1849" i="1" s="1"/>
  <c r="S1849" i="1" s="1"/>
  <c r="P2647" i="1" a="1"/>
  <c r="P2647" i="1" s="1"/>
  <c r="S2647" i="1" s="1"/>
  <c r="P82" i="1" a="1"/>
  <c r="P82" i="1" s="1"/>
  <c r="P786" i="1" a="1"/>
  <c r="P786" i="1" s="1"/>
  <c r="S786" i="1" s="1"/>
  <c r="P792" i="1" a="1"/>
  <c r="P792" i="1" s="1"/>
  <c r="S792" i="1" s="1"/>
  <c r="P1336" i="1" a="1"/>
  <c r="P1336" i="1" s="1"/>
  <c r="S1336" i="1" s="1"/>
  <c r="P1107" i="1" a="1"/>
  <c r="P1107" i="1" s="1"/>
  <c r="S1107" i="1" s="1"/>
  <c r="P2587" i="1" a="1"/>
  <c r="P2587" i="1" s="1"/>
  <c r="S2587" i="1" s="1"/>
  <c r="P385" i="1" a="1"/>
  <c r="P385" i="1" s="1"/>
  <c r="S385" i="1" s="1"/>
  <c r="S1586" i="1"/>
  <c r="S1170" i="1"/>
  <c r="S522" i="1"/>
  <c r="S906" i="1"/>
  <c r="S1738" i="1"/>
  <c r="S1538" i="1"/>
  <c r="S994" i="1"/>
  <c r="S1610" i="1"/>
  <c r="S723" i="1"/>
  <c r="S1926" i="1"/>
  <c r="S2246" i="1"/>
  <c r="S2174" i="1"/>
  <c r="S838" i="1"/>
  <c r="S2734" i="1"/>
  <c r="S662" i="1"/>
  <c r="S2094" i="1"/>
  <c r="S2830" i="1"/>
  <c r="S438" i="1"/>
  <c r="S1102" i="1"/>
  <c r="S1078" i="1"/>
  <c r="S566" i="1"/>
  <c r="S1654" i="1"/>
  <c r="S1270" i="1"/>
  <c r="S254" i="1"/>
  <c r="S2382" i="1"/>
  <c r="S430" i="1"/>
  <c r="S198" i="1"/>
  <c r="S2118" i="1"/>
  <c r="S734" i="1"/>
  <c r="S342" i="1"/>
  <c r="S1054" i="1"/>
  <c r="S2846" i="1"/>
  <c r="S310" i="1"/>
  <c r="S2462" i="1"/>
  <c r="S1830" i="1"/>
  <c r="S1158" i="1"/>
  <c r="S1286" i="1"/>
  <c r="S2622" i="1"/>
  <c r="S1142" i="1"/>
  <c r="S966" i="1"/>
  <c r="S702" i="1"/>
  <c r="S502" i="1"/>
  <c r="S1606" i="1"/>
  <c r="S1774" i="1"/>
  <c r="S990" i="1"/>
  <c r="S1766" i="1"/>
  <c r="S1030" i="1"/>
  <c r="S1022" i="1"/>
  <c r="S2182" i="1"/>
  <c r="S670" i="1"/>
  <c r="S542" i="1"/>
  <c r="S2854" i="1"/>
  <c r="S326" i="1"/>
  <c r="S1126" i="1"/>
  <c r="S1006" i="1"/>
  <c r="S2654" i="1"/>
  <c r="S1406" i="1"/>
  <c r="S606" i="1"/>
  <c r="S54" i="1"/>
  <c r="S2398" i="1"/>
  <c r="S1134" i="1"/>
  <c r="S1150" i="1"/>
  <c r="S350" i="1"/>
  <c r="S1886" i="1"/>
  <c r="S454" i="1"/>
  <c r="S982" i="1"/>
  <c r="S2542" i="1"/>
  <c r="S214" i="1"/>
  <c r="S1878" i="1"/>
  <c r="S1910" i="1"/>
  <c r="S2558" i="1"/>
  <c r="S1686" i="1"/>
  <c r="S2110" i="1"/>
  <c r="S1454" i="1"/>
  <c r="S518" i="1"/>
  <c r="S926" i="1"/>
  <c r="S2454" i="1"/>
  <c r="S478" i="1"/>
  <c r="S1790" i="1"/>
  <c r="S1382" i="1"/>
  <c r="S782" i="1"/>
  <c r="S246" i="1"/>
  <c r="S2494" i="1"/>
  <c r="S686" i="1"/>
  <c r="S2438" i="1"/>
  <c r="S1190" i="1"/>
  <c r="S726" i="1"/>
  <c r="S1950" i="1"/>
  <c r="S846" i="1"/>
  <c r="S2206" i="1"/>
  <c r="S2478" i="1"/>
  <c r="S2030" i="1"/>
  <c r="S30" i="1"/>
  <c r="S158" i="1"/>
  <c r="S958" i="1"/>
  <c r="S1494" i="1"/>
  <c r="S550" i="1"/>
  <c r="S1630" i="1"/>
  <c r="S2222" i="1"/>
  <c r="S1838" i="1"/>
  <c r="S2510" i="1"/>
  <c r="S2838" i="1"/>
  <c r="S2798" i="1"/>
  <c r="S2606" i="1"/>
  <c r="S2878" i="1"/>
  <c r="S1814" i="1"/>
  <c r="S2814" i="1"/>
  <c r="S334" i="1"/>
  <c r="S278" i="1"/>
  <c r="S2326" i="1"/>
  <c r="S382" i="1"/>
  <c r="S1070" i="1"/>
  <c r="S1974" i="1"/>
  <c r="S1622" i="1"/>
  <c r="S1526" i="1"/>
  <c r="S1806" i="1"/>
  <c r="S1694" i="1"/>
  <c r="S6" i="1"/>
  <c r="S2062" i="1"/>
  <c r="S414" i="1"/>
  <c r="S1222" i="1"/>
  <c r="S2430" i="1"/>
  <c r="S262" i="1"/>
  <c r="S2406" i="1"/>
  <c r="S2790" i="1"/>
  <c r="S590" i="1"/>
  <c r="S862" i="1"/>
  <c r="S1470" i="1"/>
  <c r="S1710" i="1"/>
  <c r="S830" i="1"/>
  <c r="S1438" i="1"/>
  <c r="S2822" i="1"/>
  <c r="S1318" i="1"/>
  <c r="S22" i="1"/>
  <c r="S998" i="1"/>
  <c r="S2302" i="1"/>
  <c r="S230" i="1"/>
  <c r="S286" i="1"/>
  <c r="S1278" i="1"/>
  <c r="S2334" i="1"/>
  <c r="S1118" i="1"/>
  <c r="S78" i="1"/>
  <c r="S1542" i="1"/>
  <c r="S1638" i="1"/>
  <c r="S2230" i="1"/>
  <c r="S2254" i="1"/>
  <c r="S1478" i="1"/>
  <c r="S2598" i="1"/>
  <c r="S486" i="1"/>
  <c r="S1334" i="1"/>
  <c r="S2350" i="1"/>
  <c r="S2470" i="1"/>
  <c r="S1174" i="1"/>
  <c r="S2534" i="1"/>
  <c r="S494" i="1"/>
  <c r="S1854" i="1"/>
  <c r="S1614" i="1"/>
  <c r="S878" i="1"/>
  <c r="S2502" i="1"/>
  <c r="S1958" i="1"/>
  <c r="S790" i="1"/>
  <c r="S2046" i="1"/>
  <c r="S1262" i="1"/>
  <c r="S2766" i="1"/>
  <c r="S2774" i="1"/>
  <c r="S814" i="1"/>
  <c r="S614" i="1"/>
  <c r="S374" i="1"/>
  <c r="S1782" i="1"/>
  <c r="S2390" i="1"/>
  <c r="S806" i="1"/>
  <c r="S1894" i="1"/>
  <c r="S1510" i="1"/>
  <c r="S2446" i="1"/>
  <c r="S1238" i="1"/>
  <c r="S2750" i="1"/>
  <c r="S1182" i="1"/>
  <c r="S62" i="1"/>
  <c r="S1822" i="1"/>
  <c r="S510" i="1"/>
  <c r="S2086" i="1"/>
  <c r="S1254" i="1"/>
  <c r="S1198" i="1"/>
  <c r="S870" i="1"/>
  <c r="S2518" i="1"/>
  <c r="S678" i="1"/>
  <c r="S1918" i="1"/>
  <c r="S2294" i="1"/>
  <c r="S2158" i="1"/>
  <c r="S2054" i="1"/>
  <c r="S1086" i="1"/>
  <c r="S390" i="1"/>
  <c r="S302" i="1"/>
  <c r="S1430" i="1"/>
  <c r="S1046" i="1"/>
  <c r="S1862" i="1"/>
  <c r="S1302" i="1"/>
  <c r="S462" i="1"/>
  <c r="S2006" i="1"/>
  <c r="S758" i="1"/>
  <c r="S1422" i="1"/>
  <c r="S2014" i="1"/>
  <c r="S2078" i="1"/>
  <c r="S1702" i="1"/>
  <c r="S1734" i="1"/>
  <c r="S1758" i="1"/>
  <c r="S38" i="1"/>
  <c r="S1214" i="1"/>
  <c r="S1598" i="1"/>
  <c r="S1326" i="1"/>
  <c r="S2126" i="1"/>
  <c r="S646" i="1"/>
  <c r="S1310" i="1"/>
  <c r="S2070" i="1"/>
  <c r="S918" i="1"/>
  <c r="S406" i="1"/>
  <c r="S2278" i="1"/>
  <c r="S2150" i="1"/>
  <c r="S1502" i="1"/>
  <c r="S766" i="1"/>
  <c r="S1446" i="1"/>
  <c r="S1590" i="1"/>
  <c r="S1398" i="1"/>
  <c r="S2414" i="1"/>
  <c r="S134" i="1"/>
  <c r="S2486" i="1"/>
  <c r="S2038" i="1"/>
  <c r="S1094" i="1"/>
  <c r="S718" i="1"/>
  <c r="S710" i="1"/>
  <c r="S1998" i="1"/>
  <c r="S2102" i="1"/>
  <c r="S174" i="1"/>
  <c r="S222" i="1"/>
  <c r="S1934" i="1"/>
  <c r="S2862" i="1"/>
  <c r="S1726" i="1"/>
  <c r="S534" i="1"/>
  <c r="S2198" i="1"/>
  <c r="S2358" i="1"/>
  <c r="S894" i="1"/>
  <c r="S1246" i="1"/>
  <c r="S774" i="1"/>
  <c r="S1414" i="1"/>
  <c r="S86" i="1"/>
  <c r="S1670" i="1"/>
  <c r="S902" i="1"/>
  <c r="S2646" i="1"/>
  <c r="S2806" i="1"/>
  <c r="S1982" i="1"/>
  <c r="S798" i="1"/>
  <c r="S1534" i="1"/>
  <c r="S2422" i="1"/>
  <c r="S102" i="1"/>
  <c r="S950" i="1"/>
  <c r="S638" i="1"/>
  <c r="S1350" i="1"/>
  <c r="S2134" i="1"/>
  <c r="S630" i="1"/>
  <c r="S1574" i="1"/>
  <c r="S2310" i="1"/>
  <c r="S182" i="1"/>
  <c r="S2270" i="1"/>
  <c r="S1550" i="1"/>
  <c r="S574" i="1"/>
  <c r="S110" i="1"/>
  <c r="S1518" i="1"/>
  <c r="S854" i="1"/>
  <c r="S598" i="1"/>
  <c r="S2726" i="1"/>
  <c r="S142" i="1"/>
  <c r="S366" i="1"/>
  <c r="S1662" i="1"/>
  <c r="S1206" i="1"/>
  <c r="S1750" i="1"/>
  <c r="S1566" i="1"/>
  <c r="S318" i="1"/>
  <c r="S1374" i="1"/>
  <c r="S2630" i="1"/>
  <c r="S742" i="1"/>
  <c r="S1678" i="1"/>
  <c r="S126" i="1"/>
  <c r="V2836" i="1" l="1"/>
  <c r="W2836" i="1" s="1" a="1"/>
  <c r="W2836" i="1" s="1"/>
  <c r="Y2836" i="1" s="1"/>
  <c r="V1556" i="1"/>
  <c r="X1556" i="1" s="1"/>
  <c r="V2269" i="1"/>
  <c r="W2269" i="1" s="1" a="1"/>
  <c r="W2269" i="1" s="1"/>
  <c r="Y2269" i="1" s="1"/>
  <c r="V772" i="1"/>
  <c r="X772" i="1" s="1"/>
  <c r="V2349" i="1"/>
  <c r="W2349" i="1" s="1" a="1"/>
  <c r="W2349" i="1" s="1"/>
  <c r="Y2349" i="1" s="1"/>
  <c r="V2692" i="1"/>
  <c r="X2692" i="1" s="1"/>
  <c r="V2533" i="1"/>
  <c r="W2533" i="1" s="1" a="1"/>
  <c r="W2533" i="1" s="1"/>
  <c r="V1940" i="1"/>
  <c r="W1940" i="1" s="1" a="1"/>
  <c r="W1940" i="1" s="1"/>
  <c r="Y1940" i="1" s="1"/>
  <c r="V1292" i="1"/>
  <c r="X1292" i="1" s="1"/>
  <c r="V1900" i="1"/>
  <c r="W1900" i="1" s="1" a="1"/>
  <c r="W1900" i="1" s="1"/>
  <c r="Y1900" i="1" s="1"/>
  <c r="V2396" i="1"/>
  <c r="W2396" i="1" s="1" a="1"/>
  <c r="W2396" i="1" s="1"/>
  <c r="Y2396" i="1" s="1"/>
  <c r="V1692" i="1"/>
  <c r="X1692" i="1" s="1"/>
  <c r="V2725" i="1"/>
  <c r="W2725" i="1" s="1" a="1"/>
  <c r="W2725" i="1" s="1"/>
  <c r="Y2725" i="1" s="1"/>
  <c r="V1276" i="1"/>
  <c r="W1276" i="1" s="1" a="1"/>
  <c r="W1276" i="1" s="1"/>
  <c r="Y1276" i="1" s="1"/>
  <c r="V2716" i="1"/>
  <c r="W2716" i="1" s="1" a="1"/>
  <c r="W2716" i="1" s="1"/>
  <c r="Y2716" i="1" s="1"/>
  <c r="V2372" i="1"/>
  <c r="X2372" i="1" s="1"/>
  <c r="V2197" i="1"/>
  <c r="X2197" i="1" s="1"/>
  <c r="V356" i="1"/>
  <c r="W356" i="1" s="1" a="1"/>
  <c r="W356" i="1" s="1"/>
  <c r="Y356" i="1" s="1"/>
  <c r="V1060" i="1"/>
  <c r="X1060" i="1" s="1"/>
  <c r="V1164" i="1"/>
  <c r="W1164" i="1" s="1" a="1"/>
  <c r="W1164" i="1" s="1"/>
  <c r="Y1164" i="1" s="1"/>
  <c r="V1925" i="1"/>
  <c r="X1925" i="1" s="1"/>
  <c r="V2325" i="1"/>
  <c r="X2325" i="1" s="1"/>
  <c r="V548" i="1"/>
  <c r="X548" i="1" s="1"/>
  <c r="V1212" i="1"/>
  <c r="W1212" i="1" s="1" a="1"/>
  <c r="W1212" i="1" s="1"/>
  <c r="V2245" i="1"/>
  <c r="X2245" i="1" s="1"/>
  <c r="V556" i="1"/>
  <c r="W556" i="1" s="1" a="1"/>
  <c r="W556" i="1" s="1"/>
  <c r="V860" i="1"/>
  <c r="W860" i="1" s="1" a="1"/>
  <c r="W860" i="1" s="1"/>
  <c r="V2780" i="1"/>
  <c r="X2780" i="1" s="1"/>
  <c r="V2789" i="1"/>
  <c r="X2789" i="1" s="1"/>
  <c r="V1460" i="1"/>
  <c r="X1460" i="1" s="1"/>
  <c r="V732" i="1"/>
  <c r="X732" i="1" s="1"/>
  <c r="V2020" i="1"/>
  <c r="W2020" i="1" s="1" a="1"/>
  <c r="W2020" i="1" s="1"/>
  <c r="Y2020" i="1" s="1"/>
  <c r="V1740" i="1"/>
  <c r="W1740" i="1" s="1" a="1"/>
  <c r="W1740" i="1" s="1"/>
  <c r="Y1740" i="1" s="1"/>
  <c r="V2668" i="1"/>
  <c r="X2668" i="1" s="1"/>
  <c r="V188" i="1"/>
  <c r="X188" i="1" s="1"/>
  <c r="V2293" i="1"/>
  <c r="X2293" i="1" s="1"/>
  <c r="V1909" i="1"/>
  <c r="X1909" i="1" s="1"/>
  <c r="V1484" i="1"/>
  <c r="X1484" i="1" s="1"/>
  <c r="V2188" i="1"/>
  <c r="W2188" i="1" s="1" a="1"/>
  <c r="W2188" i="1" s="1"/>
  <c r="Y2188" i="1" s="1"/>
  <c r="V2140" i="1"/>
  <c r="W2140" i="1" s="1" a="1"/>
  <c r="W2140" i="1" s="1"/>
  <c r="V580" i="1"/>
  <c r="X580" i="1" s="1"/>
  <c r="V884" i="1"/>
  <c r="X884" i="1" s="1"/>
  <c r="V2420" i="1"/>
  <c r="W2420" i="1" s="1" a="1"/>
  <c r="W2420" i="1" s="1"/>
  <c r="Y2420" i="1" s="1"/>
  <c r="V604" i="1"/>
  <c r="W604" i="1" s="1" a="1"/>
  <c r="W604" i="1" s="1"/>
  <c r="Y604" i="1" s="1"/>
  <c r="V444" i="1"/>
  <c r="X444" i="1" s="1"/>
  <c r="V148" i="1"/>
  <c r="X148" i="1" s="1"/>
  <c r="V2845" i="1"/>
  <c r="X2845" i="1" s="1"/>
  <c r="V68" i="1"/>
  <c r="W68" i="1" s="1" a="1"/>
  <c r="W68" i="1" s="1"/>
  <c r="Y68" i="1" s="1"/>
  <c r="V1628" i="1"/>
  <c r="W1628" i="1" s="1" a="1"/>
  <c r="W1628" i="1" s="1"/>
  <c r="Y1628" i="1" s="1"/>
  <c r="V2525" i="1"/>
  <c r="W2525" i="1" s="1" a="1"/>
  <c r="W2525" i="1" s="1"/>
  <c r="Y2525" i="1" s="1"/>
  <c r="V380" i="1"/>
  <c r="X380" i="1" s="1"/>
  <c r="V2236" i="1"/>
  <c r="X2236" i="1" s="1"/>
  <c r="V236" i="1"/>
  <c r="X236" i="1" s="1"/>
  <c r="V2381" i="1"/>
  <c r="X2381" i="1" s="1"/>
  <c r="V2340" i="1"/>
  <c r="X2340" i="1" s="1"/>
  <c r="V1844" i="1"/>
  <c r="W1844" i="1" s="1" a="1"/>
  <c r="W1844" i="1" s="1"/>
  <c r="Y1844" i="1" s="1"/>
  <c r="V2108" i="1"/>
  <c r="W2108" i="1" s="1" a="1"/>
  <c r="W2108" i="1" s="1"/>
  <c r="Y2108" i="1" s="1"/>
  <c r="V2212" i="1"/>
  <c r="X2212" i="1" s="1"/>
  <c r="V2492" i="1"/>
  <c r="X2492" i="1" s="1"/>
  <c r="V1598" i="1"/>
  <c r="V1270" i="1"/>
  <c r="V806" i="1"/>
  <c r="V2110" i="1"/>
  <c r="V2798" i="1"/>
  <c r="V814" i="1"/>
  <c r="V1206" i="1"/>
  <c r="V1910" i="1"/>
  <c r="V2830" i="1"/>
  <c r="V2254" i="1"/>
  <c r="V1102" i="1"/>
  <c r="V1686" i="1"/>
  <c r="V1422" i="1"/>
  <c r="V502" i="1"/>
  <c r="V1134" i="1"/>
  <c r="V1654" i="1"/>
  <c r="V1006" i="1"/>
  <c r="V102" i="1"/>
  <c r="V758" i="1"/>
  <c r="V1414" i="1"/>
  <c r="V2390" i="1"/>
  <c r="V1406" i="1"/>
  <c r="V950" i="1"/>
  <c r="V2838" i="1"/>
  <c r="V2230" i="1"/>
  <c r="V830" i="1"/>
  <c r="V2846" i="1"/>
  <c r="V1710" i="1"/>
  <c r="V2078" i="1"/>
  <c r="V1430" i="1"/>
  <c r="V2422" i="1"/>
  <c r="V2046" i="1"/>
  <c r="V566" i="1"/>
  <c r="V2806" i="1"/>
  <c r="V2358" i="1"/>
  <c r="V1334" i="1"/>
  <c r="V662" i="1"/>
  <c r="V2878" i="1"/>
  <c r="V1790" i="1"/>
  <c r="V1526" i="1"/>
  <c r="V1318" i="1"/>
  <c r="V2454" i="1"/>
  <c r="V2862" i="1"/>
  <c r="V1622" i="1"/>
  <c r="V1310" i="1"/>
  <c r="V2038" i="1"/>
  <c r="V2222" i="1"/>
  <c r="V2006" i="1"/>
  <c r="V2774" i="1"/>
  <c r="V2486" i="1"/>
  <c r="V1750" i="1"/>
  <c r="V1854" i="1"/>
  <c r="V214" i="1"/>
  <c r="V2102" i="1"/>
  <c r="V982" i="1"/>
  <c r="V1326" i="1"/>
  <c r="V1302" i="1"/>
  <c r="V2198" i="1"/>
  <c r="V726" i="1"/>
  <c r="V1238" i="1"/>
  <c r="V790" i="1"/>
  <c r="V1950" i="1"/>
  <c r="V438" i="1"/>
  <c r="V2646" i="1"/>
  <c r="V406" i="1"/>
  <c r="V846" i="1"/>
  <c r="V1262" i="1"/>
  <c r="U1226" i="1"/>
  <c r="V1226" i="1" s="1"/>
  <c r="X1226" i="1" s="1"/>
  <c r="W1226" i="1" s="1" a="1"/>
  <c r="W1226" i="1" s="1"/>
  <c r="U298" i="1"/>
  <c r="V298" i="1" s="1"/>
  <c r="X298" i="1" s="1"/>
  <c r="W298" i="1" s="1" a="1"/>
  <c r="W298" i="1" s="1"/>
  <c r="U1090" i="1"/>
  <c r="V1090" i="1" s="1"/>
  <c r="X1090" i="1" s="1"/>
  <c r="W1090" i="1" s="1" a="1"/>
  <c r="W1090" i="1" s="1"/>
  <c r="U1362" i="1"/>
  <c r="V1362" i="1" s="1"/>
  <c r="X1362" i="1" s="1"/>
  <c r="W1362" i="1" s="1" a="1"/>
  <c r="W1362" i="1" s="1"/>
  <c r="U274" i="1"/>
  <c r="V274" i="1" s="1"/>
  <c r="X274" i="1" s="1"/>
  <c r="W274" i="1" s="1" a="1"/>
  <c r="W274" i="1" s="1"/>
  <c r="U466" i="1"/>
  <c r="V466" i="1" s="1"/>
  <c r="X466" i="1" s="1"/>
  <c r="W466" i="1" s="1" a="1"/>
  <c r="W466" i="1" s="1"/>
  <c r="U2466" i="1"/>
  <c r="V2466" i="1" s="1"/>
  <c r="X2466" i="1" s="1"/>
  <c r="W2466" i="1" s="1" a="1"/>
  <c r="W2466" i="1" s="1"/>
  <c r="U186" i="1"/>
  <c r="V186" i="1" s="1"/>
  <c r="X186" i="1" s="1"/>
  <c r="W186" i="1" s="1" a="1"/>
  <c r="W186" i="1" s="1"/>
  <c r="U2738" i="1"/>
  <c r="V2738" i="1" s="1"/>
  <c r="X2738" i="1" s="1"/>
  <c r="W2738" i="1" s="1" a="1"/>
  <c r="W2738" i="1" s="1"/>
  <c r="U890" i="1"/>
  <c r="V890" i="1" s="1"/>
  <c r="X890" i="1" s="1"/>
  <c r="W890" i="1" s="1" a="1"/>
  <c r="W890" i="1" s="1"/>
  <c r="U1298" i="1"/>
  <c r="V1298" i="1" s="1"/>
  <c r="X1298" i="1" s="1"/>
  <c r="W1298" i="1" s="1" a="1"/>
  <c r="W1298" i="1" s="1"/>
  <c r="U2186" i="1"/>
  <c r="V2186" i="1" s="1"/>
  <c r="X2186" i="1" s="1"/>
  <c r="W2186" i="1" s="1" a="1"/>
  <c r="W2186" i="1" s="1"/>
  <c r="U1114" i="1"/>
  <c r="V1114" i="1" s="1"/>
  <c r="X1114" i="1" s="1"/>
  <c r="W1114" i="1" s="1" a="1"/>
  <c r="W1114" i="1" s="1"/>
  <c r="U1818" i="1"/>
  <c r="V1818" i="1" s="1"/>
  <c r="X1818" i="1" s="1"/>
  <c r="W1818" i="1" s="1" a="1"/>
  <c r="W1818" i="1" s="1"/>
  <c r="U2754" i="1"/>
  <c r="V2754" i="1" s="1"/>
  <c r="X2754" i="1" s="1"/>
  <c r="W2754" i="1" s="1" a="1"/>
  <c r="W2754" i="1" s="1"/>
  <c r="U866" i="1"/>
  <c r="V866" i="1" s="1"/>
  <c r="X866" i="1" s="1"/>
  <c r="W866" i="1" s="1" a="1"/>
  <c r="W866" i="1" s="1"/>
  <c r="V2813" i="1"/>
  <c r="X2813" i="1" s="1"/>
  <c r="U858" i="1"/>
  <c r="V858" i="1" s="1"/>
  <c r="X858" i="1" s="1"/>
  <c r="W858" i="1" s="1" a="1"/>
  <c r="W858" i="1" s="1"/>
  <c r="U1626" i="1"/>
  <c r="V1626" i="1" s="1"/>
  <c r="X1626" i="1" s="1"/>
  <c r="W1626" i="1" s="1" a="1"/>
  <c r="W1626" i="1" s="1"/>
  <c r="U826" i="1"/>
  <c r="V826" i="1" s="1"/>
  <c r="U1338" i="1"/>
  <c r="V1338" i="1" s="1"/>
  <c r="X1338" i="1" s="1"/>
  <c r="W1338" i="1" s="1" a="1"/>
  <c r="W1338" i="1" s="1"/>
  <c r="U2394" i="1"/>
  <c r="V2394" i="1" s="1"/>
  <c r="U50" i="1"/>
  <c r="V50" i="1" s="1"/>
  <c r="X50" i="1" s="1"/>
  <c r="W50" i="1" s="1" a="1"/>
  <c r="W50" i="1" s="1"/>
  <c r="U1418" i="1"/>
  <c r="V1418" i="1" s="1"/>
  <c r="X1418" i="1" s="1"/>
  <c r="W1418" i="1" s="1" a="1"/>
  <c r="W1418" i="1" s="1"/>
  <c r="U2314" i="1"/>
  <c r="V2314" i="1" s="1"/>
  <c r="X2314" i="1" s="1"/>
  <c r="W2314" i="1" s="1" a="1"/>
  <c r="W2314" i="1" s="1"/>
  <c r="U154" i="1"/>
  <c r="V154" i="1" s="1"/>
  <c r="X154" i="1" s="1"/>
  <c r="W154" i="1" s="1" a="1"/>
  <c r="W154" i="1" s="1"/>
  <c r="U842" i="1"/>
  <c r="V842" i="1" s="1"/>
  <c r="X842" i="1" s="1"/>
  <c r="W842" i="1" s="1" a="1"/>
  <c r="W842" i="1" s="1"/>
  <c r="U530" i="1"/>
  <c r="V530" i="1" s="1"/>
  <c r="X530" i="1" s="1"/>
  <c r="W530" i="1" s="1" a="1"/>
  <c r="W530" i="1" s="1"/>
  <c r="U794" i="1"/>
  <c r="V794" i="1" s="1"/>
  <c r="X794" i="1" s="1"/>
  <c r="W794" i="1" s="1" a="1"/>
  <c r="W794" i="1" s="1"/>
  <c r="U1986" i="1"/>
  <c r="V1986" i="1" s="1"/>
  <c r="X1986" i="1" s="1"/>
  <c r="W1986" i="1" s="1" a="1"/>
  <c r="W1986" i="1" s="1"/>
  <c r="U1842" i="1"/>
  <c r="V1842" i="1" s="1"/>
  <c r="X1842" i="1" s="1"/>
  <c r="W1842" i="1" s="1" a="1"/>
  <c r="W1842" i="1" s="1"/>
  <c r="U1210" i="1"/>
  <c r="V1210" i="1" s="1"/>
  <c r="X1210" i="1" s="1"/>
  <c r="W1210" i="1" s="1" a="1"/>
  <c r="W1210" i="1" s="1"/>
  <c r="U130" i="1"/>
  <c r="V130" i="1" s="1"/>
  <c r="X130" i="1" s="1"/>
  <c r="W130" i="1" s="1" a="1"/>
  <c r="W130" i="1" s="1"/>
  <c r="U1234" i="1"/>
  <c r="V1234" i="1" s="1"/>
  <c r="X1234" i="1" s="1"/>
  <c r="W1234" i="1" s="1" a="1"/>
  <c r="W1234" i="1" s="1"/>
  <c r="U2234" i="1"/>
  <c r="V2234" i="1" s="1"/>
  <c r="X2234" i="1" s="1"/>
  <c r="W2234" i="1" s="1" a="1"/>
  <c r="W2234" i="1" s="1"/>
  <c r="V2821" i="1"/>
  <c r="X2821" i="1" s="1"/>
  <c r="U1018" i="1"/>
  <c r="V1018" i="1" s="1"/>
  <c r="X1018" i="1" s="1"/>
  <c r="W1018" i="1" s="1" a="1"/>
  <c r="W1018" i="1" s="1"/>
  <c r="V2044" i="1"/>
  <c r="W2044" i="1" s="1" a="1"/>
  <c r="W2044" i="1" s="1"/>
  <c r="Y2044" i="1" s="1"/>
  <c r="U1410" i="1"/>
  <c r="V1410" i="1" s="1"/>
  <c r="X1410" i="1" s="1"/>
  <c r="W1410" i="1" s="1" a="1"/>
  <c r="W1410" i="1" s="1"/>
  <c r="V2429" i="1"/>
  <c r="X2429" i="1" s="1"/>
  <c r="U1258" i="1"/>
  <c r="V1258" i="1" s="1"/>
  <c r="X1258" i="1" s="1"/>
  <c r="W1258" i="1" s="1" a="1"/>
  <c r="W1258" i="1" s="1"/>
  <c r="U2418" i="1"/>
  <c r="V2418" i="1" s="1"/>
  <c r="X2418" i="1" s="1"/>
  <c r="W2418" i="1" s="1" a="1"/>
  <c r="W2418" i="1" s="1"/>
  <c r="U1770" i="1"/>
  <c r="V1770" i="1" s="1"/>
  <c r="X1770" i="1" s="1"/>
  <c r="W1770" i="1" s="1" a="1"/>
  <c r="W1770" i="1" s="1"/>
  <c r="U170" i="1"/>
  <c r="V170" i="1" s="1"/>
  <c r="X170" i="1" s="1"/>
  <c r="W170" i="1" s="1" a="1"/>
  <c r="W170" i="1" s="1"/>
  <c r="U474" i="1"/>
  <c r="V474" i="1" s="1"/>
  <c r="X474" i="1" s="1"/>
  <c r="W474" i="1" s="1" a="1"/>
  <c r="W474" i="1" s="1"/>
  <c r="U946" i="1"/>
  <c r="V946" i="1" s="1"/>
  <c r="X946" i="1" s="1"/>
  <c r="W946" i="1" s="1" a="1"/>
  <c r="W946" i="1" s="1"/>
  <c r="U1082" i="1"/>
  <c r="V1082" i="1" s="1"/>
  <c r="X1082" i="1" s="1"/>
  <c r="W1082" i="1" s="1" a="1"/>
  <c r="W1082" i="1" s="1"/>
  <c r="V2173" i="1"/>
  <c r="W2173" i="1" s="1" a="1"/>
  <c r="W2173" i="1" s="1"/>
  <c r="Y2173" i="1" s="1"/>
  <c r="V2069" i="1"/>
  <c r="W2069" i="1" s="1" a="1"/>
  <c r="W2069" i="1" s="1"/>
  <c r="Y2069" i="1" s="1"/>
  <c r="U2026" i="1"/>
  <c r="V2026" i="1" s="1"/>
  <c r="X2026" i="1" s="1"/>
  <c r="W2026" i="1" s="1" a="1"/>
  <c r="W2026" i="1" s="1"/>
  <c r="U1642" i="1"/>
  <c r="V1642" i="1" s="1"/>
  <c r="X1642" i="1" s="1"/>
  <c r="W1642" i="1" s="1" a="1"/>
  <c r="W1642" i="1" s="1"/>
  <c r="U378" i="1"/>
  <c r="V378" i="1" s="1"/>
  <c r="X378" i="1" s="1"/>
  <c r="W378" i="1" s="1" a="1"/>
  <c r="W378" i="1" s="1"/>
  <c r="V1988" i="1"/>
  <c r="W1988" i="1" s="1" a="1"/>
  <c r="W1988" i="1" s="1"/>
  <c r="Y1988" i="1" s="1"/>
  <c r="U1186" i="1"/>
  <c r="V1186" i="1" s="1"/>
  <c r="X1186" i="1" s="1"/>
  <c r="W1186" i="1" s="1" a="1"/>
  <c r="W1186" i="1" s="1"/>
  <c r="U1442" i="1"/>
  <c r="V1442" i="1" s="1"/>
  <c r="X1442" i="1" s="1"/>
  <c r="W1442" i="1" s="1" a="1"/>
  <c r="W1442" i="1" s="1"/>
  <c r="U1898" i="1"/>
  <c r="V1898" i="1" s="1"/>
  <c r="X1898" i="1" s="1"/>
  <c r="W1898" i="1" s="1" a="1"/>
  <c r="W1898" i="1" s="1"/>
  <c r="U978" i="1"/>
  <c r="V978" i="1" s="1"/>
  <c r="X978" i="1" s="1"/>
  <c r="W978" i="1" s="1" a="1"/>
  <c r="W978" i="1" s="1"/>
  <c r="U162" i="1"/>
  <c r="V162" i="1" s="1"/>
  <c r="X162" i="1" s="1"/>
  <c r="W162" i="1" s="1" a="1"/>
  <c r="W162" i="1" s="1"/>
  <c r="U586" i="1"/>
  <c r="V586" i="1" s="1"/>
  <c r="X586" i="1" s="1"/>
  <c r="W586" i="1" s="1" a="1"/>
  <c r="W586" i="1" s="1"/>
  <c r="U2338" i="1"/>
  <c r="V2338" i="1" s="1"/>
  <c r="X2338" i="1" s="1"/>
  <c r="W2338" i="1" s="1" a="1"/>
  <c r="W2338" i="1" s="1"/>
  <c r="U1674" i="1"/>
  <c r="V1674" i="1" s="1"/>
  <c r="X1674" i="1" s="1"/>
  <c r="W1674" i="1" s="1" a="1"/>
  <c r="W1674" i="1" s="1"/>
  <c r="U554" i="1"/>
  <c r="V554" i="1" s="1"/>
  <c r="X554" i="1" s="1"/>
  <c r="W554" i="1" s="1" a="1"/>
  <c r="W554" i="1" s="1"/>
  <c r="U122" i="1"/>
  <c r="V122" i="1" s="1"/>
  <c r="X122" i="1" s="1"/>
  <c r="W122" i="1" s="1" a="1"/>
  <c r="W122" i="1" s="1"/>
  <c r="V268" i="1"/>
  <c r="X268" i="1" s="1"/>
  <c r="V2260" i="1"/>
  <c r="X2260" i="1" s="1"/>
  <c r="V2756" i="1"/>
  <c r="X2756" i="1" s="1"/>
  <c r="U2802" i="1"/>
  <c r="V2802" i="1" s="1"/>
  <c r="U914" i="1"/>
  <c r="V914" i="1" s="1"/>
  <c r="X914" i="1" s="1"/>
  <c r="W914" i="1" s="1" a="1"/>
  <c r="W914" i="1" s="1"/>
  <c r="V1716" i="1"/>
  <c r="X1716" i="1" s="1"/>
  <c r="V484" i="1"/>
  <c r="W484" i="1" s="1" a="1"/>
  <c r="W484" i="1" s="1"/>
  <c r="V2221" i="1"/>
  <c r="X2221" i="1" s="1"/>
  <c r="V2084" i="1"/>
  <c r="W2084" i="1" s="1" a="1"/>
  <c r="W2084" i="1" s="1"/>
  <c r="V1668" i="1"/>
  <c r="X1668" i="1" s="1"/>
  <c r="V44" i="1"/>
  <c r="W44" i="1" s="1" a="1"/>
  <c r="W44" i="1" s="1"/>
  <c r="Y44" i="1" s="1"/>
  <c r="U1554" i="1"/>
  <c r="V1554" i="1" s="1"/>
  <c r="X1554" i="1" s="1"/>
  <c r="W1554" i="1" s="1" a="1"/>
  <c r="W1554" i="1" s="1"/>
  <c r="U2834" i="1"/>
  <c r="V2834" i="1" s="1"/>
  <c r="X2834" i="1" s="1"/>
  <c r="W2834" i="1" s="1" a="1"/>
  <c r="W2834" i="1" s="1"/>
  <c r="V348" i="1"/>
  <c r="W348" i="1" s="1" a="1"/>
  <c r="W348" i="1" s="1"/>
  <c r="Y348" i="1" s="1"/>
  <c r="V1997" i="1"/>
  <c r="W1997" i="1" s="1" a="1"/>
  <c r="W1997" i="1" s="1"/>
  <c r="Y1997" i="1" s="1"/>
  <c r="U1058" i="1"/>
  <c r="V1058" i="1" s="1"/>
  <c r="X1058" i="1" s="1"/>
  <c r="W1058" i="1" s="1" a="1"/>
  <c r="W1058" i="1" s="1"/>
  <c r="V1388" i="1"/>
  <c r="X1388" i="1" s="1"/>
  <c r="V2149" i="1"/>
  <c r="X2149" i="1" s="1"/>
  <c r="V2868" i="1"/>
  <c r="X2868" i="1" s="1"/>
  <c r="U674" i="1"/>
  <c r="V674" i="1" s="1"/>
  <c r="W674" i="1" s="1" a="1"/>
  <c r="W674" i="1" s="1"/>
  <c r="U2746" i="1"/>
  <c r="V2746" i="1" s="1"/>
  <c r="X2746" i="1" s="1"/>
  <c r="W2746" i="1" s="1" a="1"/>
  <c r="W2746" i="1" s="1"/>
  <c r="U1194" i="1"/>
  <c r="V1194" i="1" s="1"/>
  <c r="X1194" i="1" s="1"/>
  <c r="W1194" i="1" s="1" a="1"/>
  <c r="W1194" i="1" s="1"/>
  <c r="U146" i="1"/>
  <c r="V146" i="1" s="1"/>
  <c r="X146" i="1" s="1"/>
  <c r="W146" i="1" s="1" a="1"/>
  <c r="W146" i="1" s="1"/>
  <c r="U74" i="1"/>
  <c r="V74" i="1" s="1"/>
  <c r="X74" i="1" s="1"/>
  <c r="W74" i="1" s="1" a="1"/>
  <c r="W74" i="1" s="1"/>
  <c r="U746" i="1"/>
  <c r="V746" i="1" s="1"/>
  <c r="X746" i="1" s="1"/>
  <c r="W746" i="1" s="1" a="1"/>
  <c r="W746" i="1" s="1"/>
  <c r="U314" i="1"/>
  <c r="V314" i="1" s="1"/>
  <c r="X314" i="1" s="1"/>
  <c r="W314" i="1" s="1" a="1"/>
  <c r="W314" i="1" s="1"/>
  <c r="U754" i="1"/>
  <c r="V754" i="1" s="1"/>
  <c r="X754" i="1" s="1"/>
  <c r="W754" i="1" s="1" a="1"/>
  <c r="W754" i="1" s="1"/>
  <c r="V2405" i="1"/>
  <c r="W2405" i="1" s="1" a="1"/>
  <c r="W2405" i="1" s="1"/>
  <c r="Y2405" i="1" s="1"/>
  <c r="U970" i="1"/>
  <c r="V970" i="1" s="1"/>
  <c r="X970" i="1" s="1"/>
  <c r="W970" i="1" s="1" a="1"/>
  <c r="W970" i="1" s="1"/>
  <c r="U2442" i="1"/>
  <c r="V2442" i="1" s="1"/>
  <c r="X2442" i="1" s="1"/>
  <c r="W2442" i="1" s="1" a="1"/>
  <c r="W2442" i="1" s="1"/>
  <c r="V932" i="1"/>
  <c r="X932" i="1" s="1"/>
  <c r="U1506" i="1"/>
  <c r="V1506" i="1" s="1"/>
  <c r="X1506" i="1" s="1"/>
  <c r="W1506" i="1" s="1" a="1"/>
  <c r="W1506" i="1" s="1"/>
  <c r="U1690" i="1"/>
  <c r="V1690" i="1" s="1"/>
  <c r="X1690" i="1" s="1"/>
  <c r="W1690" i="1" s="1" a="1"/>
  <c r="W1690" i="1" s="1"/>
  <c r="V1228" i="1"/>
  <c r="X1228" i="1" s="1"/>
  <c r="V204" i="1"/>
  <c r="X204" i="1" s="1"/>
  <c r="V1788" i="1"/>
  <c r="W1788" i="1" s="1" a="1"/>
  <c r="W1788" i="1" s="1"/>
  <c r="Y1788" i="1" s="1"/>
  <c r="U1250" i="1"/>
  <c r="V1250" i="1" s="1"/>
  <c r="X1250" i="1" s="1"/>
  <c r="W1250" i="1" s="1" a="1"/>
  <c r="W1250" i="1" s="1"/>
  <c r="V2060" i="1"/>
  <c r="W2060" i="1" s="1" a="1"/>
  <c r="W2060" i="1" s="1"/>
  <c r="Y2060" i="1" s="1"/>
  <c r="V2740" i="1"/>
  <c r="X2740" i="1" s="1"/>
  <c r="V2765" i="1"/>
  <c r="X2765" i="1" s="1"/>
  <c r="U2618" i="1"/>
  <c r="V2618" i="1" s="1"/>
  <c r="X2618" i="1" s="1"/>
  <c r="W2618" i="1" s="1" a="1"/>
  <c r="W2618" i="1" s="1"/>
  <c r="U706" i="1"/>
  <c r="V706" i="1" s="1"/>
  <c r="X706" i="1" s="1"/>
  <c r="W706" i="1" s="1" a="1"/>
  <c r="W706" i="1" s="1"/>
  <c r="U834" i="1"/>
  <c r="V834" i="1" s="1"/>
  <c r="X834" i="1" s="1"/>
  <c r="W834" i="1" s="1" a="1"/>
  <c r="W834" i="1" s="1"/>
  <c r="V2516" i="1"/>
  <c r="X2516" i="1" s="1"/>
  <c r="U42" i="1"/>
  <c r="V42" i="1" s="1"/>
  <c r="X42" i="1" s="1"/>
  <c r="W42" i="1" s="1" a="1"/>
  <c r="W42" i="1" s="1"/>
  <c r="V1084" i="1"/>
  <c r="W1084" i="1" s="1" a="1"/>
  <c r="W1084" i="1" s="1"/>
  <c r="Y1084" i="1" s="1"/>
  <c r="V12" i="1"/>
  <c r="W12" i="1" s="1" a="1"/>
  <c r="W12" i="1" s="1"/>
  <c r="Y12" i="1" s="1"/>
  <c r="V396" i="1"/>
  <c r="W396" i="1" s="1" a="1"/>
  <c r="W396" i="1" s="1"/>
  <c r="Y396" i="1" s="1"/>
  <c r="V420" i="1"/>
  <c r="W420" i="1" s="1" a="1"/>
  <c r="W420" i="1" s="1"/>
  <c r="Y420" i="1" s="1"/>
  <c r="U1866" i="1"/>
  <c r="V1866" i="1" s="1"/>
  <c r="X1866" i="1" s="1"/>
  <c r="W1866" i="1" s="1" a="1"/>
  <c r="W1866" i="1" s="1"/>
  <c r="U2082" i="1"/>
  <c r="V2082" i="1" s="1"/>
  <c r="X2082" i="1" s="1"/>
  <c r="W2082" i="1" s="1" a="1"/>
  <c r="W2082" i="1" s="1"/>
  <c r="U266" i="1"/>
  <c r="V266" i="1" s="1"/>
  <c r="X266" i="1" s="1"/>
  <c r="W266" i="1" s="1" a="1"/>
  <c r="W266" i="1" s="1"/>
  <c r="U2194" i="1"/>
  <c r="V2194" i="1" s="1"/>
  <c r="X2194" i="1" s="1"/>
  <c r="W2194" i="1" s="1" a="1"/>
  <c r="W2194" i="1" s="1"/>
  <c r="U2066" i="1"/>
  <c r="V2066" i="1" s="1"/>
  <c r="X2066" i="1" s="1"/>
  <c r="W2066" i="1" s="1" a="1"/>
  <c r="W2066" i="1" s="1"/>
  <c r="V1532" i="1"/>
  <c r="X1532" i="1" s="1"/>
  <c r="V724" i="1"/>
  <c r="W724" i="1" s="1" a="1"/>
  <c r="W724" i="1" s="1"/>
  <c r="Y724" i="1" s="1"/>
  <c r="V1148" i="1"/>
  <c r="X1148" i="1" s="1"/>
  <c r="V508" i="1"/>
  <c r="X508" i="1" s="1"/>
  <c r="V2029" i="1"/>
  <c r="W2029" i="1" s="1" a="1"/>
  <c r="W2029" i="1" s="1"/>
  <c r="Y2029" i="1" s="1"/>
  <c r="U1042" i="1"/>
  <c r="V1042" i="1" s="1"/>
  <c r="X1042" i="1" s="1"/>
  <c r="W1042" i="1" s="1" a="1"/>
  <c r="W1042" i="1" s="1"/>
  <c r="V1036" i="1"/>
  <c r="X1036" i="1" s="1"/>
  <c r="U2090" i="1"/>
  <c r="V2090" i="1" s="1"/>
  <c r="X2090" i="1" s="1"/>
  <c r="W2090" i="1" s="1" a="1"/>
  <c r="W2090" i="1" s="1"/>
  <c r="U322" i="1"/>
  <c r="V322" i="1" s="1"/>
  <c r="V1356" i="1"/>
  <c r="W1356" i="1" s="1" a="1"/>
  <c r="W1356" i="1" s="1"/>
  <c r="Y1356" i="1" s="1"/>
  <c r="U1314" i="1"/>
  <c r="V1314" i="1" s="1"/>
  <c r="X1314" i="1" s="1"/>
  <c r="W1314" i="1" s="1" a="1"/>
  <c r="W1314" i="1" s="1"/>
  <c r="V1412" i="1"/>
  <c r="W1412" i="1" s="1" a="1"/>
  <c r="W1412" i="1" s="1"/>
  <c r="Y1412" i="1" s="1"/>
  <c r="U818" i="1"/>
  <c r="V818" i="1" s="1"/>
  <c r="X818" i="1" s="1"/>
  <c r="W818" i="1" s="1" a="1"/>
  <c r="W818" i="1" s="1"/>
  <c r="V1796" i="1"/>
  <c r="W1796" i="1" s="1" a="1"/>
  <c r="W1796" i="1" s="1"/>
  <c r="Y1796" i="1" s="1"/>
  <c r="V748" i="1"/>
  <c r="W748" i="1" s="1" a="1"/>
  <c r="W748" i="1" s="1"/>
  <c r="Y748" i="1" s="1"/>
  <c r="V836" i="1"/>
  <c r="W836" i="1" s="1" a="1"/>
  <c r="W836" i="1" s="1"/>
  <c r="Y836" i="1" s="1"/>
  <c r="U1794" i="1"/>
  <c r="V1794" i="1" s="1"/>
  <c r="X1794" i="1" s="1"/>
  <c r="W1794" i="1" s="1" a="1"/>
  <c r="W1794" i="1" s="1"/>
  <c r="V1524" i="1"/>
  <c r="W1524" i="1" s="1" a="1"/>
  <c r="W1524" i="1" s="1"/>
  <c r="Y1524" i="1" s="1"/>
  <c r="V972" i="1"/>
  <c r="W972" i="1" s="1" a="1"/>
  <c r="W972" i="1" s="1"/>
  <c r="Y972" i="1" s="1"/>
  <c r="U1122" i="1"/>
  <c r="V1122" i="1" s="1"/>
  <c r="X1122" i="1" s="1"/>
  <c r="W1122" i="1" s="1" a="1"/>
  <c r="W1122" i="1" s="1"/>
  <c r="U2514" i="1"/>
  <c r="V2514" i="1" s="1"/>
  <c r="X2514" i="1" s="1"/>
  <c r="W2514" i="1" s="1" a="1"/>
  <c r="W2514" i="1" s="1"/>
  <c r="U242" i="1"/>
  <c r="V242" i="1" s="1"/>
  <c r="X242" i="1" s="1"/>
  <c r="W242" i="1" s="1" a="1"/>
  <c r="W242" i="1" s="1"/>
  <c r="U2130" i="1"/>
  <c r="V2130" i="1" s="1"/>
  <c r="X2130" i="1" s="1"/>
  <c r="W2130" i="1" s="1" a="1"/>
  <c r="W2130" i="1" s="1"/>
  <c r="U490" i="1"/>
  <c r="V490" i="1" s="1"/>
  <c r="X490" i="1" s="1"/>
  <c r="W490" i="1" s="1" a="1"/>
  <c r="W490" i="1" s="1"/>
  <c r="U114" i="1"/>
  <c r="V114" i="1" s="1"/>
  <c r="X114" i="1" s="1"/>
  <c r="W114" i="1" s="1" a="1"/>
  <c r="W114" i="1" s="1"/>
  <c r="U1938" i="1"/>
  <c r="V1938" i="1" s="1"/>
  <c r="X1938" i="1" s="1"/>
  <c r="W1938" i="1" s="1" a="1"/>
  <c r="W1938" i="1" s="1"/>
  <c r="U2866" i="1"/>
  <c r="V2866" i="1" s="1"/>
  <c r="X2866" i="1" s="1"/>
  <c r="W2866" i="1" s="1" a="1"/>
  <c r="W2866" i="1" s="1"/>
  <c r="U66" i="1"/>
  <c r="V66" i="1" s="1"/>
  <c r="X66" i="1" s="1"/>
  <c r="W66" i="1" s="1" a="1"/>
  <c r="W66" i="1" s="1"/>
  <c r="V2677" i="1"/>
  <c r="W2677" i="1" s="1" a="1"/>
  <c r="W2677" i="1" s="1"/>
  <c r="Y2677" i="1" s="1"/>
  <c r="U2106" i="1"/>
  <c r="V2106" i="1" s="1"/>
  <c r="X2106" i="1" s="1"/>
  <c r="W2106" i="1" s="1" a="1"/>
  <c r="W2106" i="1" s="1"/>
  <c r="U2242" i="1"/>
  <c r="V2242" i="1" s="1"/>
  <c r="X2242" i="1" s="1"/>
  <c r="W2242" i="1" s="1" a="1"/>
  <c r="W2242" i="1" s="1"/>
  <c r="U2370" i="1"/>
  <c r="V2370" i="1" s="1"/>
  <c r="X2370" i="1" s="1"/>
  <c r="W2370" i="1" s="1" a="1"/>
  <c r="W2370" i="1" s="1"/>
  <c r="U1786" i="1"/>
  <c r="V1786" i="1" s="1"/>
  <c r="X1786" i="1" s="1"/>
  <c r="W1786" i="1" s="1" a="1"/>
  <c r="W1786" i="1" s="1"/>
  <c r="U1370" i="1"/>
  <c r="V1370" i="1" s="1"/>
  <c r="X1370" i="1" s="1"/>
  <c r="W1370" i="1" s="1" a="1"/>
  <c r="W1370" i="1" s="1"/>
  <c r="U2218" i="1"/>
  <c r="V2218" i="1" s="1"/>
  <c r="X2218" i="1" s="1"/>
  <c r="W2218" i="1" s="1" a="1"/>
  <c r="W2218" i="1" s="1"/>
  <c r="U2114" i="1"/>
  <c r="V2114" i="1" s="1"/>
  <c r="X2114" i="1" s="1"/>
  <c r="W2114" i="1" s="1" a="1"/>
  <c r="W2114" i="1" s="1"/>
  <c r="U506" i="1"/>
  <c r="V506" i="1" s="1"/>
  <c r="X506" i="1" s="1"/>
  <c r="W506" i="1" s="1" a="1"/>
  <c r="W506" i="1" s="1"/>
  <c r="U1578" i="1"/>
  <c r="V1578" i="1" s="1"/>
  <c r="X1578" i="1" s="1"/>
  <c r="V1580" i="1"/>
  <c r="W1580" i="1" s="1" a="1"/>
  <c r="W1580" i="1" s="1"/>
  <c r="U2818" i="1"/>
  <c r="V2818" i="1" s="1"/>
  <c r="X2818" i="1" s="1"/>
  <c r="W2818" i="1" s="1" a="1"/>
  <c r="W2818" i="1" s="1"/>
  <c r="U346" i="1"/>
  <c r="V346" i="1" s="1"/>
  <c r="X346" i="1" s="1"/>
  <c r="W346" i="1" s="1" a="1"/>
  <c r="W346" i="1" s="1"/>
  <c r="U290" i="1"/>
  <c r="V290" i="1" s="1"/>
  <c r="X290" i="1" s="1"/>
  <c r="W290" i="1" s="1" a="1"/>
  <c r="W290" i="1" s="1"/>
  <c r="U650" i="1"/>
  <c r="V650" i="1" s="1"/>
  <c r="X650" i="1" s="1"/>
  <c r="W650" i="1" s="1" a="1"/>
  <c r="W650" i="1" s="1"/>
  <c r="U2762" i="1"/>
  <c r="V2762" i="1" s="1"/>
  <c r="X2762" i="1" s="1"/>
  <c r="W2762" i="1" s="1" a="1"/>
  <c r="W2762" i="1" s="1"/>
  <c r="U1698" i="1"/>
  <c r="V1698" i="1" s="1"/>
  <c r="X1698" i="1" s="1"/>
  <c r="W1698" i="1" s="1" a="1"/>
  <c r="W1698" i="1" s="1"/>
  <c r="V468" i="1"/>
  <c r="W468" i="1" s="1" a="1"/>
  <c r="W468" i="1" s="1"/>
  <c r="Y468" i="1" s="1"/>
  <c r="U1394" i="1"/>
  <c r="V1394" i="1" s="1"/>
  <c r="X1394" i="1" s="1"/>
  <c r="W1394" i="1" s="1" a="1"/>
  <c r="W1394" i="1" s="1"/>
  <c r="U98" i="1"/>
  <c r="V98" i="1" s="1"/>
  <c r="X98" i="1" s="1"/>
  <c r="W98" i="1" s="1" a="1"/>
  <c r="W98" i="1" s="1"/>
  <c r="V292" i="1"/>
  <c r="W292" i="1" s="1" a="1"/>
  <c r="W292" i="1" s="1"/>
  <c r="Y292" i="1" s="1"/>
  <c r="U602" i="1"/>
  <c r="V602" i="1" s="1"/>
  <c r="X602" i="1" s="1"/>
  <c r="W602" i="1" s="1" a="1"/>
  <c r="W602" i="1" s="1"/>
  <c r="V92" i="1"/>
  <c r="X92" i="1" s="1"/>
  <c r="V316" i="1"/>
  <c r="X316" i="1" s="1"/>
  <c r="V2316" i="1"/>
  <c r="X2316" i="1" s="1"/>
  <c r="U1274" i="1"/>
  <c r="V1274" i="1" s="1"/>
  <c r="X1274" i="1" s="1"/>
  <c r="W1274" i="1" s="1" a="1"/>
  <c r="W1274" i="1" s="1"/>
  <c r="V940" i="1"/>
  <c r="X940" i="1" s="1"/>
  <c r="V2444" i="1"/>
  <c r="X2444" i="1" s="1"/>
  <c r="U578" i="1"/>
  <c r="V578" i="1" s="1"/>
  <c r="X578" i="1" s="1"/>
  <c r="W578" i="1" s="1" a="1"/>
  <c r="W578" i="1" s="1"/>
  <c r="V2453" i="1"/>
  <c r="X2453" i="1" s="1"/>
  <c r="V2749" i="1"/>
  <c r="X2749" i="1" s="1"/>
  <c r="V524" i="1"/>
  <c r="X524" i="1" s="1"/>
  <c r="V1764" i="1"/>
  <c r="X1764" i="1" s="1"/>
  <c r="V2804" i="1"/>
  <c r="X2804" i="1" s="1"/>
  <c r="V796" i="1"/>
  <c r="X796" i="1" s="1"/>
  <c r="V2164" i="1"/>
  <c r="W2164" i="1" s="1" a="1"/>
  <c r="W2164" i="1" s="1"/>
  <c r="Y2164" i="1" s="1"/>
  <c r="U482" i="1"/>
  <c r="V482" i="1" s="1"/>
  <c r="X482" i="1" s="1"/>
  <c r="W482" i="1" s="1" a="1"/>
  <c r="W482" i="1" s="1"/>
  <c r="V2364" i="1"/>
  <c r="X2364" i="1" s="1"/>
  <c r="U562" i="1"/>
  <c r="V562" i="1" s="1"/>
  <c r="X562" i="1" s="1"/>
  <c r="W562" i="1" s="1" a="1"/>
  <c r="W562" i="1" s="1"/>
  <c r="V908" i="1"/>
  <c r="X908" i="1" s="1"/>
  <c r="V1012" i="1"/>
  <c r="X1012" i="1" s="1"/>
  <c r="U770" i="1"/>
  <c r="V770" i="1" s="1"/>
  <c r="X770" i="1" s="1"/>
  <c r="W770" i="1" s="1" a="1"/>
  <c r="W770" i="1" s="1"/>
  <c r="V1604" i="1"/>
  <c r="W1604" i="1" s="1" a="1"/>
  <c r="W1604" i="1" s="1"/>
  <c r="Y1604" i="1" s="1"/>
  <c r="U2258" i="1"/>
  <c r="V2258" i="1" s="1"/>
  <c r="X2258" i="1" s="1"/>
  <c r="W2258" i="1" s="1" a="1"/>
  <c r="W2258" i="1" s="1"/>
  <c r="V652" i="1"/>
  <c r="X652" i="1" s="1"/>
  <c r="U426" i="1"/>
  <c r="V426" i="1" s="1"/>
  <c r="X426" i="1" s="1"/>
  <c r="W426" i="1" s="1" a="1"/>
  <c r="W426" i="1" s="1"/>
  <c r="V1252" i="1"/>
  <c r="X1252" i="1" s="1"/>
  <c r="U1290" i="1"/>
  <c r="V1290" i="1" s="1"/>
  <c r="X1290" i="1" s="1"/>
  <c r="W1290" i="1" s="1" a="1"/>
  <c r="W1290" i="1" s="1"/>
  <c r="U1530" i="1"/>
  <c r="V1530" i="1" s="1"/>
  <c r="X1530" i="1" s="1"/>
  <c r="W1530" i="1" s="1" a="1"/>
  <c r="W1530" i="1" s="1"/>
  <c r="U938" i="1"/>
  <c r="V938" i="1" s="1"/>
  <c r="X938" i="1" s="1"/>
  <c r="W938" i="1" s="1" a="1"/>
  <c r="W938" i="1" s="1"/>
  <c r="V1108" i="1"/>
  <c r="X1108" i="1" s="1"/>
  <c r="U442" i="1"/>
  <c r="V442" i="1" s="1"/>
  <c r="X442" i="1" s="1"/>
  <c r="W442" i="1" s="1" a="1"/>
  <c r="W442" i="1" s="1"/>
  <c r="U1714" i="1"/>
  <c r="V1714" i="1" s="1"/>
  <c r="X1714" i="1" s="1"/>
  <c r="W1714" i="1" s="1" a="1"/>
  <c r="W1714" i="1" s="1"/>
  <c r="V2468" i="1"/>
  <c r="W2468" i="1" s="1" a="1"/>
  <c r="W2468" i="1" s="1"/>
  <c r="Y2468" i="1" s="1"/>
  <c r="U2594" i="1"/>
  <c r="V2594" i="1" s="1"/>
  <c r="X2594" i="1" s="1"/>
  <c r="W2594" i="1" s="1" a="1"/>
  <c r="W2594" i="1" s="1"/>
  <c r="U2210" i="1"/>
  <c r="V2210" i="1" s="1"/>
  <c r="X2210" i="1" s="1"/>
  <c r="W2210" i="1" s="1" a="1"/>
  <c r="W2210" i="1" s="1"/>
  <c r="U1874" i="1"/>
  <c r="V1874" i="1" s="1"/>
  <c r="X1874" i="1" s="1"/>
  <c r="W1874" i="1" s="1" a="1"/>
  <c r="W1874" i="1" s="1"/>
  <c r="U202" i="1"/>
  <c r="V202" i="1" s="1"/>
  <c r="X202" i="1" s="1"/>
  <c r="W202" i="1" s="1" a="1"/>
  <c r="W202" i="1" s="1"/>
  <c r="U714" i="1"/>
  <c r="V714" i="1" s="1"/>
  <c r="X714" i="1" s="1"/>
  <c r="W714" i="1" s="1" a="1"/>
  <c r="W714" i="1" s="1"/>
  <c r="U174" i="1"/>
  <c r="U2654" i="1"/>
  <c r="V2654" i="1" s="1"/>
  <c r="U686" i="1"/>
  <c r="U2406" i="1"/>
  <c r="V2406" i="1" s="1"/>
  <c r="U2430" i="1"/>
  <c r="W820" i="1" a="1"/>
  <c r="W820" i="1" s="1"/>
  <c r="Y820" i="1" s="1"/>
  <c r="X371" i="1"/>
  <c r="X1563" i="1"/>
  <c r="X133" i="1"/>
  <c r="U1158" i="1"/>
  <c r="V1158" i="1" s="1"/>
  <c r="X269" i="1"/>
  <c r="U1774" i="1"/>
  <c r="U1246" i="1"/>
  <c r="V1246" i="1" s="1"/>
  <c r="U2070" i="1"/>
  <c r="V2070" i="1" s="1"/>
  <c r="U1590" i="1"/>
  <c r="V1590" i="1" s="1"/>
  <c r="U1614" i="1"/>
  <c r="U2622" i="1"/>
  <c r="U1926" i="1"/>
  <c r="U1198" i="1"/>
  <c r="U590" i="1"/>
  <c r="V590" i="1" s="1"/>
  <c r="U134" i="1"/>
  <c r="V134" i="1" s="1"/>
  <c r="U550" i="1"/>
  <c r="V550" i="1" s="1"/>
  <c r="U710" i="1"/>
  <c r="V710" i="1" s="1"/>
  <c r="U1838" i="1"/>
  <c r="U1726" i="1"/>
  <c r="V1726" i="1" s="1"/>
  <c r="X1904" i="1"/>
  <c r="X1820" i="1"/>
  <c r="W1973" i="1" a="1"/>
  <c r="W1973" i="1" s="1"/>
  <c r="Y1973" i="1" s="1"/>
  <c r="U2382" i="1"/>
  <c r="V2382" i="1" s="1"/>
  <c r="U878" i="1"/>
  <c r="V878" i="1" s="1"/>
  <c r="U222" i="1"/>
  <c r="V222" i="1" s="1"/>
  <c r="U1382" i="1"/>
  <c r="U2302" i="1"/>
  <c r="U2174" i="1"/>
  <c r="U1454" i="1"/>
  <c r="U334" i="1"/>
  <c r="U142" i="1"/>
  <c r="U1782" i="1"/>
  <c r="U1510" i="1"/>
  <c r="U1566" i="1"/>
  <c r="V1566" i="1" s="1"/>
  <c r="U1542" i="1"/>
  <c r="V1542" i="1" s="1"/>
  <c r="X525" i="1"/>
  <c r="X2693" i="1"/>
  <c r="X693" i="1"/>
  <c r="X1299" i="1"/>
  <c r="X36" i="1"/>
  <c r="X536" i="1"/>
  <c r="X2051" i="1"/>
  <c r="X581" i="1"/>
  <c r="X1351" i="1"/>
  <c r="X53" i="1"/>
  <c r="X77" i="1"/>
  <c r="X2660" i="1"/>
  <c r="X1687" i="1"/>
  <c r="X1425" i="1"/>
  <c r="X457" i="1"/>
  <c r="X687" i="1"/>
  <c r="X2136" i="1"/>
  <c r="X2649" i="1"/>
  <c r="X136" i="1"/>
  <c r="X2580" i="1"/>
  <c r="X2463" i="1"/>
  <c r="X388" i="1"/>
  <c r="X851" i="1"/>
  <c r="X1713" i="1"/>
  <c r="X1485" i="1"/>
  <c r="X1117" i="1"/>
  <c r="W917" i="1" a="1"/>
  <c r="W917" i="1" s="1"/>
  <c r="Y917" i="1" s="1"/>
  <c r="W1427" i="1" a="1"/>
  <c r="W1427" i="1" s="1"/>
  <c r="Y1427" i="1" s="1"/>
  <c r="X2723" i="1"/>
  <c r="X1267" i="1"/>
  <c r="X852" i="1"/>
  <c r="X1081" i="1"/>
  <c r="X773" i="1"/>
  <c r="X1189" i="1"/>
  <c r="W2543" i="1" a="1"/>
  <c r="W2543" i="1" s="1"/>
  <c r="Y2543" i="1" s="1"/>
  <c r="X1509" i="1"/>
  <c r="X1669" i="1"/>
  <c r="X995" i="1"/>
  <c r="W2120" i="1" a="1"/>
  <c r="W2120" i="1" s="1"/>
  <c r="Y2120" i="1" s="1"/>
  <c r="X216" i="1"/>
  <c r="X1663" i="1"/>
  <c r="W1765" i="1" a="1"/>
  <c r="W1765" i="1" s="1"/>
  <c r="Y1765" i="1" s="1"/>
  <c r="W2403" i="1" a="1"/>
  <c r="W2403" i="1" s="1"/>
  <c r="Y2403" i="1" s="1"/>
  <c r="X876" i="1"/>
  <c r="W953" i="1" a="1"/>
  <c r="W953" i="1" s="1"/>
  <c r="Y953" i="1" s="1"/>
  <c r="X2072" i="1"/>
  <c r="W2004" i="1" a="1"/>
  <c r="W2004" i="1" s="1"/>
  <c r="Y2004" i="1" s="1"/>
  <c r="X1707" i="1"/>
  <c r="W151" i="1" a="1"/>
  <c r="W151" i="1" s="1"/>
  <c r="Y151" i="1" s="1"/>
  <c r="X2536" i="1"/>
  <c r="X1139" i="1"/>
  <c r="X1967" i="1"/>
  <c r="X1097" i="1"/>
  <c r="X295" i="1"/>
  <c r="X1392" i="1"/>
  <c r="X1329" i="1"/>
  <c r="X1348" i="1"/>
  <c r="W2288" i="1" a="1"/>
  <c r="W2288" i="1" s="1"/>
  <c r="Y2288" i="1" s="1"/>
  <c r="X1773" i="1"/>
  <c r="X1213" i="1"/>
  <c r="X2387" i="1"/>
  <c r="X1693" i="1"/>
  <c r="X2233" i="1"/>
  <c r="X1287" i="1"/>
  <c r="X1845" i="1"/>
  <c r="X2183" i="1"/>
  <c r="X712" i="1"/>
  <c r="X271" i="1"/>
  <c r="X1255" i="1"/>
  <c r="X2189" i="1"/>
  <c r="X929" i="1"/>
  <c r="X104" i="1"/>
  <c r="X612" i="1"/>
  <c r="X1401" i="1"/>
  <c r="X2687" i="1"/>
  <c r="X2435" i="1"/>
  <c r="X2793" i="1"/>
  <c r="X180" i="1"/>
  <c r="X421" i="1"/>
  <c r="X2511" i="1"/>
  <c r="X2115" i="1"/>
  <c r="W2319" i="1" a="1"/>
  <c r="W2319" i="1" s="1"/>
  <c r="Y2319" i="1" s="1"/>
  <c r="X1656" i="1"/>
  <c r="X1571" i="1"/>
  <c r="X2213" i="1"/>
  <c r="X521" i="1"/>
  <c r="X2672" i="1"/>
  <c r="X2433" i="1"/>
  <c r="X704" i="1"/>
  <c r="X2195" i="1"/>
  <c r="X915" i="1"/>
  <c r="X1607" i="1"/>
  <c r="X1403" i="1"/>
  <c r="W201" i="1" a="1"/>
  <c r="W201" i="1" s="1"/>
  <c r="Y201" i="1" s="1"/>
  <c r="X2379" i="1"/>
  <c r="X1881" i="1"/>
  <c r="X383" i="1"/>
  <c r="X1565" i="1"/>
  <c r="X811" i="1"/>
  <c r="X2103" i="1"/>
  <c r="X2831" i="1"/>
  <c r="X763" i="1"/>
  <c r="X424" i="1"/>
  <c r="X381" i="1"/>
  <c r="X472" i="1"/>
  <c r="X1277" i="1"/>
  <c r="X1063" i="1"/>
  <c r="X2391" i="1"/>
  <c r="X897" i="1"/>
  <c r="X1061" i="1"/>
  <c r="X2179" i="1"/>
  <c r="X1452" i="1"/>
  <c r="X2570" i="1"/>
  <c r="X140" i="1"/>
  <c r="X2604" i="1"/>
  <c r="W1093" i="1" a="1"/>
  <c r="W1093" i="1" s="1"/>
  <c r="Y1093" i="1" s="1"/>
  <c r="X2465" i="1"/>
  <c r="X1479" i="1"/>
  <c r="X281" i="1"/>
  <c r="X157" i="1"/>
  <c r="X183" i="1"/>
  <c r="X441" i="1"/>
  <c r="X2648" i="1"/>
  <c r="X2505" i="1"/>
  <c r="X528" i="1"/>
  <c r="X460" i="1"/>
  <c r="X879" i="1"/>
  <c r="X519" i="1"/>
  <c r="X623" i="1"/>
  <c r="X1976" i="1"/>
  <c r="X1033" i="1"/>
  <c r="X935" i="1"/>
  <c r="X516" i="1"/>
  <c r="X1488" i="1"/>
  <c r="X1463" i="1"/>
  <c r="X1645" i="1"/>
  <c r="X1851" i="1"/>
  <c r="X2548" i="1"/>
  <c r="X2375" i="1"/>
  <c r="X1869" i="1"/>
  <c r="X867" i="1"/>
  <c r="X1937" i="1"/>
  <c r="X1980" i="1"/>
  <c r="X1625" i="1"/>
  <c r="X1912" i="1"/>
  <c r="X1395" i="1"/>
  <c r="X429" i="1"/>
  <c r="X1505" i="1"/>
  <c r="X432" i="1"/>
  <c r="X921" i="1"/>
  <c r="X2737" i="1"/>
  <c r="X1112" i="1"/>
  <c r="X275" i="1"/>
  <c r="X707" i="1"/>
  <c r="X1259" i="1"/>
  <c r="X340" i="1"/>
  <c r="X21" i="1"/>
  <c r="X1497" i="1"/>
  <c r="X553" i="1"/>
  <c r="X656" i="1"/>
  <c r="X1481" i="1"/>
  <c r="X1503" i="1"/>
  <c r="X2573" i="1"/>
  <c r="X1725" i="1"/>
  <c r="X1137" i="1"/>
  <c r="X1400" i="1"/>
  <c r="X1683" i="1"/>
  <c r="X2480" i="1"/>
  <c r="X1916" i="1"/>
  <c r="U990" i="1"/>
  <c r="U414" i="1"/>
  <c r="U262" i="1"/>
  <c r="V262" i="1" s="1"/>
  <c r="U1806" i="1"/>
  <c r="V1806" i="1" s="1"/>
  <c r="U2750" i="1"/>
  <c r="U718" i="1"/>
  <c r="V718" i="1" s="1"/>
  <c r="U2126" i="1"/>
  <c r="U2630" i="1"/>
  <c r="U1502" i="1"/>
  <c r="U2246" i="1"/>
  <c r="U2350" i="1"/>
  <c r="V2350" i="1" s="1"/>
  <c r="U1174" i="1"/>
  <c r="V1174" i="1" s="1"/>
  <c r="U2206" i="1"/>
  <c r="V2206" i="1" s="1"/>
  <c r="U1494" i="1"/>
  <c r="U1886" i="1"/>
  <c r="U2766" i="1"/>
  <c r="V2766" i="1" s="1"/>
  <c r="W1115" i="1" a="1"/>
  <c r="W1115" i="1" s="1"/>
  <c r="Y1115" i="1" s="1"/>
  <c r="U2310" i="1"/>
  <c r="V2310" i="1" s="1"/>
  <c r="W1185" i="1" a="1"/>
  <c r="W1185" i="1" s="1"/>
  <c r="Y1185" i="1" s="1"/>
  <c r="W2771" i="1" a="1"/>
  <c r="W2771" i="1" s="1"/>
  <c r="Y2771" i="1" s="1"/>
  <c r="W1125" i="1" a="1"/>
  <c r="W1125" i="1" s="1"/>
  <c r="Y1125" i="1" s="1"/>
  <c r="U870" i="1"/>
  <c r="U1830" i="1"/>
  <c r="U2510" i="1"/>
  <c r="W2261" i="1" a="1"/>
  <c r="W2261" i="1" s="1"/>
  <c r="Y2261" i="1" s="1"/>
  <c r="W256" i="1" a="1"/>
  <c r="W256" i="1" s="1"/>
  <c r="Y256" i="1" s="1"/>
  <c r="W2860" i="1" a="1"/>
  <c r="W2860" i="1" s="1"/>
  <c r="Y2860" i="1" s="1"/>
  <c r="W788" i="1" a="1"/>
  <c r="W788" i="1" s="1"/>
  <c r="Y788" i="1" s="1"/>
  <c r="W1553" i="1" a="1"/>
  <c r="W1553" i="1" s="1"/>
  <c r="Y1553" i="1" s="1"/>
  <c r="W351" i="1" a="1"/>
  <c r="W351" i="1" s="1"/>
  <c r="Y351" i="1" s="1"/>
  <c r="U2502" i="1"/>
  <c r="V2502" i="1" s="1"/>
  <c r="U2462" i="1"/>
  <c r="V2462" i="1" s="1"/>
  <c r="U678" i="1"/>
  <c r="V678" i="1" s="1"/>
  <c r="U766" i="1"/>
  <c r="V766" i="1" s="1"/>
  <c r="U1702" i="1"/>
  <c r="V1702" i="1" s="1"/>
  <c r="U2182" i="1"/>
  <c r="U2014" i="1"/>
  <c r="U2118" i="1"/>
  <c r="V2118" i="1" s="1"/>
  <c r="U574" i="1"/>
  <c r="U1222" i="1"/>
  <c r="V1222" i="1" s="1"/>
  <c r="U742" i="1"/>
  <c r="V742" i="1" s="1"/>
  <c r="U2054" i="1"/>
  <c r="W2388" i="1" a="1"/>
  <c r="W2388" i="1" s="1"/>
  <c r="Y2388" i="1" s="1"/>
  <c r="W2328" i="1" a="1"/>
  <c r="W2328" i="1" s="1"/>
  <c r="Y2328" i="1" s="1"/>
  <c r="W2263" i="1" a="1"/>
  <c r="W2263" i="1" s="1"/>
  <c r="Y2263" i="1" s="1"/>
  <c r="W1131" i="1" a="1"/>
  <c r="W1131" i="1" s="1"/>
  <c r="Y1131" i="1" s="1"/>
  <c r="W1335" i="1" a="1"/>
  <c r="W1335" i="1" s="1"/>
  <c r="Y1335" i="1" s="1"/>
  <c r="W1971" i="1" a="1"/>
  <c r="W1971" i="1" s="1"/>
  <c r="Y1971" i="1" s="1"/>
  <c r="U1894" i="1"/>
  <c r="U1662" i="1"/>
  <c r="V1662" i="1" s="1"/>
  <c r="U702" i="1"/>
  <c r="U1478" i="1"/>
  <c r="U2158" i="1"/>
  <c r="U2438" i="1"/>
  <c r="U2030" i="1"/>
  <c r="V2030" i="1" s="1"/>
  <c r="U1862" i="1"/>
  <c r="V1862" i="1" s="1"/>
  <c r="W2763" i="1" a="1"/>
  <c r="W2763" i="1" s="1"/>
  <c r="Y2763" i="1" s="1"/>
  <c r="W1201" i="1" a="1"/>
  <c r="W1201" i="1" s="1"/>
  <c r="Y1201" i="1" s="1"/>
  <c r="W475" i="1" a="1"/>
  <c r="W475" i="1" s="1"/>
  <c r="Y475" i="1" s="1"/>
  <c r="X1657" i="1"/>
  <c r="X345" i="1"/>
  <c r="X689" i="1"/>
  <c r="W1331" i="1" a="1"/>
  <c r="W1331" i="1" s="1"/>
  <c r="Y1331" i="1" s="1"/>
  <c r="W1863" i="1" a="1"/>
  <c r="W1863" i="1" s="1"/>
  <c r="Y1863" i="1" s="1"/>
  <c r="W1441" i="1" a="1"/>
  <c r="W1441" i="1" s="1"/>
  <c r="Y1441" i="1" s="1"/>
  <c r="X120" i="1"/>
  <c r="X944" i="1"/>
  <c r="W987" i="1" a="1"/>
  <c r="W987" i="1" s="1"/>
  <c r="Y987" i="1" s="1"/>
  <c r="X1856" i="1"/>
  <c r="X1324" i="1"/>
  <c r="X572" i="1"/>
  <c r="X2601" i="1"/>
  <c r="X2827" i="1"/>
  <c r="X2484" i="1"/>
  <c r="X1723" i="1"/>
  <c r="X369" i="1"/>
  <c r="X1720" i="1"/>
  <c r="X93" i="1"/>
  <c r="X331" i="1"/>
  <c r="X1915" i="1"/>
  <c r="X2459" i="1"/>
  <c r="X2732" i="1"/>
  <c r="X969" i="1"/>
  <c r="W2825" i="1" a="1"/>
  <c r="W2825" i="1" s="1"/>
  <c r="Y2825" i="1" s="1"/>
  <c r="W343" i="1" a="1"/>
  <c r="W343" i="1" s="1"/>
  <c r="Y343" i="1" s="1"/>
  <c r="W1360" i="1" a="1"/>
  <c r="W1360" i="1" s="1"/>
  <c r="Y1360" i="1" s="1"/>
  <c r="W1821" i="1" a="1"/>
  <c r="W1821" i="1" s="1"/>
  <c r="Y1821" i="1" s="1"/>
  <c r="W1527" i="1" a="1"/>
  <c r="W1527" i="1" s="1"/>
  <c r="Y1527" i="1" s="1"/>
  <c r="W821" i="1" a="1"/>
  <c r="W821" i="1" s="1"/>
  <c r="Y821" i="1" s="1"/>
  <c r="W1827" i="1" a="1"/>
  <c r="W1827" i="1" s="1"/>
  <c r="Y1827" i="1" s="1"/>
  <c r="W1315" i="1" a="1"/>
  <c r="W1315" i="1" s="1"/>
  <c r="Y1315" i="1" s="1"/>
  <c r="W1805" i="1" a="1"/>
  <c r="W1805" i="1" s="1"/>
  <c r="Y1805" i="1" s="1"/>
  <c r="W2552" i="1" a="1"/>
  <c r="W2552" i="1" s="1"/>
  <c r="Y2552" i="1" s="1"/>
  <c r="W2588" i="1" a="1"/>
  <c r="W2588" i="1" s="1"/>
  <c r="Y2588" i="1" s="1"/>
  <c r="W1469" i="1" a="1"/>
  <c r="W1469" i="1" s="1"/>
  <c r="Y1469" i="1" s="1"/>
  <c r="X3" i="1"/>
  <c r="W283" i="1" a="1"/>
  <c r="W283" i="1" s="1"/>
  <c r="Y283" i="1" s="1"/>
  <c r="W1243" i="1" a="1"/>
  <c r="W1243" i="1" s="1"/>
  <c r="Y1243" i="1" s="1"/>
  <c r="X499" i="1"/>
  <c r="X1636" i="1"/>
  <c r="X1944" i="1"/>
  <c r="X2735" i="1"/>
  <c r="X893" i="1"/>
  <c r="X173" i="1"/>
  <c r="X527" i="1"/>
  <c r="W1216" i="1" a="1"/>
  <c r="W1216" i="1" s="1"/>
  <c r="Y1216" i="1" s="1"/>
  <c r="W1397" i="1" a="1"/>
  <c r="W1397" i="1" s="1"/>
  <c r="Y1397" i="1" s="1"/>
  <c r="W195" i="1" a="1"/>
  <c r="W195" i="1" s="1"/>
  <c r="Y195" i="1" s="1"/>
  <c r="W2792" i="1" a="1"/>
  <c r="W2792" i="1" s="1"/>
  <c r="Y2792" i="1" s="1"/>
  <c r="W2801" i="1" a="1"/>
  <c r="W2801" i="1" s="1"/>
  <c r="Y2801" i="1" s="1"/>
  <c r="W1535" i="1" a="1"/>
  <c r="W1535" i="1" s="1"/>
  <c r="Y1535" i="1" s="1"/>
  <c r="W485" i="1" a="1"/>
  <c r="W485" i="1" s="1"/>
  <c r="Y485" i="1" s="1"/>
  <c r="W2347" i="1" a="1"/>
  <c r="W2347" i="1" s="1"/>
  <c r="Y2347" i="1" s="1"/>
  <c r="W139" i="1" a="1"/>
  <c r="W139" i="1" s="1"/>
  <c r="Y139" i="1" s="1"/>
  <c r="W1215" i="1" a="1"/>
  <c r="W1215" i="1" s="1"/>
  <c r="Y1215" i="1" s="1"/>
  <c r="X2663" i="1"/>
  <c r="X1027" i="1"/>
  <c r="W237" i="1" a="1"/>
  <c r="W237" i="1" s="1"/>
  <c r="Y237" i="1" s="1"/>
  <c r="X1752" i="1"/>
  <c r="X1413" i="1"/>
  <c r="W317" i="1" a="1"/>
  <c r="W317" i="1" s="1"/>
  <c r="Y317" i="1" s="1"/>
  <c r="X1424" i="1"/>
  <c r="W767" i="1" a="1"/>
  <c r="W767" i="1" s="1"/>
  <c r="Y767" i="1" s="1"/>
  <c r="W1968" i="1" a="1"/>
  <c r="W1968" i="1" s="1"/>
  <c r="Y1968" i="1" s="1"/>
  <c r="X1284" i="1"/>
  <c r="X2851" i="1"/>
  <c r="X793" i="1"/>
  <c r="X2615" i="1"/>
  <c r="W545" i="1" a="1"/>
  <c r="W545" i="1" s="1"/>
  <c r="Y545" i="1" s="1"/>
  <c r="W1120" i="1" a="1"/>
  <c r="W1120" i="1" s="1"/>
  <c r="Y1120" i="1" s="1"/>
  <c r="W69" i="1" a="1"/>
  <c r="W69" i="1" s="1"/>
  <c r="Y69" i="1" s="1"/>
  <c r="W1569" i="1" a="1"/>
  <c r="W1569" i="1" s="1"/>
  <c r="Y1569" i="1" s="1"/>
  <c r="X2659" i="1"/>
  <c r="W1337" i="1" a="1"/>
  <c r="W1337" i="1" s="1"/>
  <c r="Y1337" i="1" s="1"/>
  <c r="W47" i="1" a="1"/>
  <c r="W47" i="1" s="1"/>
  <c r="Y47" i="1" s="1"/>
  <c r="X2856" i="1"/>
  <c r="W1280" i="1" a="1"/>
  <c r="W1280" i="1" s="1"/>
  <c r="Y1280" i="1" s="1"/>
  <c r="X223" i="1"/>
  <c r="X2881" i="1"/>
  <c r="X1416" i="1"/>
  <c r="X448" i="1"/>
  <c r="X56" i="1"/>
  <c r="W2616" i="1" a="1"/>
  <c r="W2616" i="1" s="1"/>
  <c r="Y2616" i="1" s="1"/>
  <c r="W1841" i="1" a="1"/>
  <c r="W1841" i="1" s="1"/>
  <c r="Y1841" i="1" s="1"/>
  <c r="W1289" i="1" a="1"/>
  <c r="W1289" i="1" s="1"/>
  <c r="Y1289" i="1" s="1"/>
  <c r="W2613" i="1" a="1"/>
  <c r="W2613" i="1" s="1"/>
  <c r="Y2613" i="1" s="1"/>
  <c r="X2027" i="1"/>
  <c r="X83" i="1"/>
  <c r="X1268" i="1"/>
  <c r="X469" i="1"/>
  <c r="X1829" i="1"/>
  <c r="X2669" i="1"/>
  <c r="X57" i="1"/>
  <c r="X1024" i="1"/>
  <c r="W779" i="1" a="1"/>
  <c r="W779" i="1" s="1"/>
  <c r="Y779" i="1" s="1"/>
  <c r="W408" i="1" a="1"/>
  <c r="W408" i="1" s="1"/>
  <c r="Y408" i="1" s="1"/>
  <c r="W1887" i="1" a="1"/>
  <c r="W1887" i="1" s="1"/>
  <c r="Y1887" i="1" s="1"/>
  <c r="W2153" i="1" a="1"/>
  <c r="W2153" i="1" s="1"/>
  <c r="Y2153" i="1" s="1"/>
  <c r="W1415" i="1" a="1"/>
  <c r="W1415" i="1" s="1"/>
  <c r="Y1415" i="1" s="1"/>
  <c r="W1875" i="1" a="1"/>
  <c r="W1875" i="1" s="1"/>
  <c r="Y1875" i="1" s="1"/>
  <c r="X781" i="1"/>
  <c r="W1128" i="1" a="1"/>
  <c r="W1128" i="1" s="1"/>
  <c r="Y1128" i="1" s="1"/>
  <c r="X375" i="1"/>
  <c r="X861" i="1"/>
  <c r="X2757" i="1"/>
  <c r="X319" i="1"/>
  <c r="X2073" i="1"/>
  <c r="X1253" i="1"/>
  <c r="W1512" i="1" a="1"/>
  <c r="W1512" i="1" s="1"/>
  <c r="Y1512" i="1" s="1"/>
  <c r="W2713" i="1" a="1"/>
  <c r="W2713" i="1" s="1"/>
  <c r="Y2713" i="1" s="1"/>
  <c r="W2063" i="1" a="1"/>
  <c r="W2063" i="1" s="1"/>
  <c r="Y2063" i="1" s="1"/>
  <c r="W2152" i="1" a="1"/>
  <c r="W2152" i="1" s="1"/>
  <c r="Y2152" i="1" s="1"/>
  <c r="W833" i="1" a="1"/>
  <c r="W833" i="1" s="1"/>
  <c r="Y833" i="1" s="1"/>
  <c r="W1040" i="1" a="1"/>
  <c r="W1040" i="1" s="1"/>
  <c r="Y1040" i="1" s="1"/>
  <c r="W749" i="1" a="1"/>
  <c r="W749" i="1" s="1"/>
  <c r="Y749" i="1" s="1"/>
  <c r="W1493" i="1" a="1"/>
  <c r="W1493" i="1" s="1"/>
  <c r="Y1493" i="1" s="1"/>
  <c r="X1519" i="1"/>
  <c r="X2216" i="1"/>
  <c r="X1295" i="1"/>
  <c r="X2585" i="1"/>
  <c r="X99" i="1"/>
  <c r="X1407" i="1"/>
  <c r="X1155" i="1"/>
  <c r="X1096" i="1"/>
  <c r="W803" i="1" a="1"/>
  <c r="W803" i="1" s="1"/>
  <c r="Y803" i="1" s="1"/>
  <c r="W1192" i="1" a="1"/>
  <c r="W1192" i="1" s="1"/>
  <c r="Y1192" i="1" s="1"/>
  <c r="W885" i="1" a="1"/>
  <c r="W885" i="1" s="1"/>
  <c r="Y885" i="1" s="1"/>
  <c r="W1659" i="1" a="1"/>
  <c r="W1659" i="1" s="1"/>
  <c r="Y1659" i="1" s="1"/>
  <c r="W2191" i="1" a="1"/>
  <c r="W2191" i="1" s="1"/>
  <c r="Y2191" i="1" s="1"/>
  <c r="W2869" i="1" a="1"/>
  <c r="W2869" i="1" s="1"/>
  <c r="Y2869" i="1" s="1"/>
  <c r="W812" i="1" a="1"/>
  <c r="W812" i="1" s="1"/>
  <c r="Y812" i="1" s="1"/>
  <c r="W2171" i="1" a="1"/>
  <c r="W2171" i="1" s="1"/>
  <c r="Y2171" i="1" s="1"/>
  <c r="X1507" i="1"/>
  <c r="X911" i="1"/>
  <c r="X336" i="1"/>
  <c r="X2297" i="1"/>
  <c r="X2412" i="1"/>
  <c r="X2373" i="1"/>
  <c r="X752" i="1"/>
  <c r="W1159" i="1" a="1"/>
  <c r="W1159" i="1" s="1"/>
  <c r="Y1159" i="1" s="1"/>
  <c r="X28" i="1"/>
  <c r="X2079" i="1"/>
  <c r="X311" i="1"/>
  <c r="X1613" i="1"/>
  <c r="X1611" i="1"/>
  <c r="X433" i="1"/>
  <c r="X1031" i="1"/>
  <c r="X41" i="1"/>
  <c r="X927" i="1"/>
  <c r="X2200" i="1"/>
  <c r="W1521" i="1" a="1"/>
  <c r="W1521" i="1" s="1"/>
  <c r="Y1521" i="1" s="1"/>
  <c r="W2204" i="1" a="1"/>
  <c r="W2204" i="1" s="1"/>
  <c r="Y2204" i="1" s="1"/>
  <c r="W2705" i="1" a="1"/>
  <c r="W2705" i="1" s="1"/>
  <c r="Y2705" i="1" s="1"/>
  <c r="W804" i="1" a="1"/>
  <c r="W804" i="1" s="1"/>
  <c r="Y804" i="1" s="1"/>
  <c r="X1109" i="1"/>
  <c r="X1811" i="1"/>
  <c r="X2760" i="1"/>
  <c r="X1404" i="1"/>
  <c r="X1000" i="1"/>
  <c r="X1091" i="1"/>
  <c r="X2111" i="1"/>
  <c r="X260" i="1"/>
  <c r="W2099" i="1" a="1"/>
  <c r="W2099" i="1" s="1"/>
  <c r="Y2099" i="1" s="1"/>
  <c r="X412" i="1"/>
  <c r="X695" i="1"/>
  <c r="W1731" i="1" a="1"/>
  <c r="W1731" i="1" s="1"/>
  <c r="Y1731" i="1" s="1"/>
  <c r="W1368" i="1" a="1"/>
  <c r="W1368" i="1" s="1"/>
  <c r="Y1368" i="1" s="1"/>
  <c r="X387" i="1"/>
  <c r="X667" i="1"/>
  <c r="X1620" i="1"/>
  <c r="W2331" i="1" a="1"/>
  <c r="W2331" i="1" s="1"/>
  <c r="Y2331" i="1" s="1"/>
  <c r="X2252" i="1"/>
  <c r="X1596" i="1"/>
  <c r="X89" i="1"/>
  <c r="X357" i="1"/>
  <c r="X1487" i="1"/>
  <c r="X2607" i="1"/>
  <c r="W1539" i="1" a="1"/>
  <c r="W1539" i="1" s="1"/>
  <c r="Y1539" i="1" s="1"/>
  <c r="W1156" i="1" a="1"/>
  <c r="W1156" i="1" s="1"/>
  <c r="Y1156" i="1" s="1"/>
  <c r="X1419" i="1"/>
  <c r="X920" i="1"/>
  <c r="X1476" i="1"/>
  <c r="W736" i="1" a="1"/>
  <c r="W736" i="1" s="1"/>
  <c r="Y736" i="1" s="1"/>
  <c r="W715" i="1" a="1"/>
  <c r="W715" i="1" s="1"/>
  <c r="Y715" i="1" s="1"/>
  <c r="W1111" i="1" a="1"/>
  <c r="W1111" i="1" s="1"/>
  <c r="Y1111" i="1" s="1"/>
  <c r="W227" i="1" a="1"/>
  <c r="W227" i="1" s="1"/>
  <c r="Y227" i="1" s="1"/>
  <c r="X2427" i="1"/>
  <c r="X2203" i="1"/>
  <c r="X2257" i="1"/>
  <c r="X427" i="1"/>
  <c r="X243" i="1"/>
  <c r="X1235" i="1"/>
  <c r="X143" i="1"/>
  <c r="X984" i="1"/>
  <c r="W2144" i="1" a="1"/>
  <c r="W2144" i="1" s="1"/>
  <c r="Y2144" i="1" s="1"/>
  <c r="X2683" i="1"/>
  <c r="X740" i="1"/>
  <c r="W2085" i="1" a="1"/>
  <c r="W2085" i="1" s="1"/>
  <c r="Y2085" i="1" s="1"/>
  <c r="W2708" i="1" a="1"/>
  <c r="W2708" i="1" s="1"/>
  <c r="Y2708" i="1" s="1"/>
  <c r="X48" i="1"/>
  <c r="X1617" i="1"/>
  <c r="W1443" i="1" a="1"/>
  <c r="W1443" i="1" s="1"/>
  <c r="Y1443" i="1" s="1"/>
  <c r="W2308" i="1" a="1"/>
  <c r="W2308" i="1" s="1"/>
  <c r="Y2308" i="1" s="1"/>
  <c r="X2096" i="1"/>
  <c r="X1977" i="1"/>
  <c r="X1347" i="1"/>
  <c r="X2076" i="1"/>
  <c r="W1367" i="1" a="1"/>
  <c r="W1367" i="1" s="1"/>
  <c r="Y1367" i="1" s="1"/>
  <c r="W551" i="1" a="1"/>
  <c r="W551" i="1" s="1"/>
  <c r="Y551" i="1" s="1"/>
  <c r="X2508" i="1"/>
  <c r="X1357" i="1"/>
  <c r="X391" i="1"/>
  <c r="X733" i="1"/>
  <c r="X1049" i="1"/>
  <c r="X1780" i="1"/>
  <c r="W1464" i="1" a="1"/>
  <c r="W1464" i="1" s="1"/>
  <c r="Y1464" i="1" s="1"/>
  <c r="X2052" i="1"/>
  <c r="X595" i="1"/>
  <c r="X1865" i="1"/>
  <c r="X2579" i="1"/>
  <c r="X1880" i="1"/>
  <c r="W1149" i="1" a="1"/>
  <c r="W1149" i="1" s="1"/>
  <c r="Y1149" i="1" s="1"/>
  <c r="X107" i="1"/>
  <c r="X1744" i="1"/>
  <c r="X7" i="1"/>
  <c r="W952" i="1" a="1"/>
  <c r="W952" i="1" s="1"/>
  <c r="Y952" i="1" s="1"/>
  <c r="X2624" i="1"/>
  <c r="X2843" i="1"/>
  <c r="X2787" i="1"/>
  <c r="X1955" i="1"/>
  <c r="X2361" i="1"/>
  <c r="W2483" i="1" a="1"/>
  <c r="W2483" i="1" s="1"/>
  <c r="Y2483" i="1" s="1"/>
  <c r="X2848" i="1"/>
  <c r="X1449" i="1"/>
  <c r="X33" i="1"/>
  <c r="X2880" i="1"/>
  <c r="X2287" i="1"/>
  <c r="X39" i="1"/>
  <c r="X1231" i="1"/>
  <c r="X1959" i="1"/>
  <c r="X1232" i="1"/>
  <c r="X2456" i="1"/>
  <c r="X943" i="1"/>
  <c r="W583" i="1" a="1"/>
  <c r="W583" i="1" s="1"/>
  <c r="Y583" i="1" s="1"/>
  <c r="W1143" i="1" a="1"/>
  <c r="W1143" i="1" s="1"/>
  <c r="Y1143" i="1" s="1"/>
  <c r="W2689" i="1" a="1"/>
  <c r="W2689" i="1" s="1"/>
  <c r="Y2689" i="1" s="1"/>
  <c r="W515" i="1" a="1"/>
  <c r="W515" i="1" s="1"/>
  <c r="Y515" i="1" s="1"/>
  <c r="W2652" i="1" a="1"/>
  <c r="W2652" i="1" s="1"/>
  <c r="Y2652" i="1" s="1"/>
  <c r="X2747" i="1"/>
  <c r="X2393" i="1"/>
  <c r="X1313" i="1"/>
  <c r="X681" i="1"/>
  <c r="X1320" i="1"/>
  <c r="X2603" i="1"/>
  <c r="X888" i="1"/>
  <c r="X1560" i="1"/>
  <c r="X196" i="1"/>
  <c r="X2720" i="1"/>
  <c r="X325" i="1"/>
  <c r="X245" i="1"/>
  <c r="W661" i="1" a="1"/>
  <c r="W661" i="1" s="1"/>
  <c r="Y661" i="1" s="1"/>
  <c r="W1717" i="1" a="1"/>
  <c r="W1717" i="1" s="1"/>
  <c r="Y1717" i="1" s="1"/>
  <c r="W2699" i="1" a="1"/>
  <c r="W2699" i="1" s="1"/>
  <c r="Y2699" i="1" s="1"/>
  <c r="W2045" i="1" a="1"/>
  <c r="W2045" i="1" s="1"/>
  <c r="Y2045" i="1" s="1"/>
  <c r="X1145" i="1"/>
  <c r="X1632" i="1"/>
  <c r="X2728" i="1"/>
  <c r="X2567" i="1"/>
  <c r="X307" i="1"/>
  <c r="X1619" i="1"/>
  <c r="X1219" i="1"/>
  <c r="W2432" i="1" a="1"/>
  <c r="W2432" i="1" s="1"/>
  <c r="Y2432" i="1" s="1"/>
  <c r="X891" i="1"/>
  <c r="X1884" i="1"/>
  <c r="X1839" i="1"/>
  <c r="X2592" i="1"/>
  <c r="X349" i="1"/>
  <c r="X784" i="1"/>
  <c r="X2481" i="1"/>
  <c r="X1220" i="1"/>
  <c r="X2313" i="1"/>
  <c r="X2439" i="1"/>
  <c r="X1823" i="1"/>
  <c r="X2731" i="1"/>
  <c r="X2385" i="1"/>
  <c r="W435" i="1" a="1"/>
  <c r="W435" i="1" s="1"/>
  <c r="Y435" i="1" s="1"/>
  <c r="W2367" i="1" a="1"/>
  <c r="W2367" i="1" s="1"/>
  <c r="Y2367" i="1" s="1"/>
  <c r="X447" i="1"/>
  <c r="X1897" i="1"/>
  <c r="X2264" i="1"/>
  <c r="X2307" i="1"/>
  <c r="X2561" i="1"/>
  <c r="X1768" i="1"/>
  <c r="X400" i="1"/>
  <c r="X1359" i="1"/>
  <c r="X2805" i="1"/>
  <c r="X2003" i="1"/>
  <c r="X2775" i="1"/>
  <c r="X2753" i="1"/>
  <c r="X2698" i="1"/>
  <c r="X543" i="1"/>
  <c r="X1436" i="1"/>
  <c r="W1848" i="1" a="1"/>
  <c r="W1848" i="1" s="1"/>
  <c r="Y1848" i="1" s="1"/>
  <c r="W2621" i="1" a="1"/>
  <c r="W2621" i="1" s="1"/>
  <c r="Y2621" i="1" s="1"/>
  <c r="W1052" i="1" a="1"/>
  <c r="W1052" i="1" s="1"/>
  <c r="Y1052" i="1" s="1"/>
  <c r="X1055" i="1"/>
  <c r="X869" i="1"/>
  <c r="X655" i="1"/>
  <c r="X2165" i="1"/>
  <c r="X1085" i="1"/>
  <c r="W453" i="1" a="1"/>
  <c r="W453" i="1" s="1"/>
  <c r="Y453" i="1" s="1"/>
  <c r="X1695" i="1"/>
  <c r="X1635" i="1"/>
  <c r="W137" i="1" a="1"/>
  <c r="W137" i="1" s="1"/>
  <c r="Y137" i="1" s="1"/>
  <c r="X2609" i="1"/>
  <c r="X1941" i="1"/>
  <c r="X2513" i="1"/>
  <c r="X2471" i="1"/>
  <c r="W2147" i="1" a="1"/>
  <c r="W2147" i="1" s="1"/>
  <c r="Y2147" i="1" s="1"/>
  <c r="W531" i="1" a="1"/>
  <c r="W531" i="1" s="1"/>
  <c r="Y531" i="1" s="1"/>
  <c r="W2504" i="1" a="1"/>
  <c r="W2504" i="1" s="1"/>
  <c r="Y2504" i="1" s="1"/>
  <c r="W1019" i="1" a="1"/>
  <c r="W1019" i="1" s="1"/>
  <c r="Y1019" i="1" s="1"/>
  <c r="X59" i="1"/>
  <c r="W624" i="1" a="1"/>
  <c r="W624" i="1" s="1"/>
  <c r="Y624" i="1" s="1"/>
  <c r="X289" i="1"/>
  <c r="X117" i="1"/>
  <c r="W2493" i="1" a="1"/>
  <c r="W2493" i="1" s="1"/>
  <c r="Y2493" i="1" s="1"/>
  <c r="W923" i="1" a="1"/>
  <c r="W923" i="1" s="1"/>
  <c r="Y923" i="1" s="1"/>
  <c r="W1176" i="1" a="1"/>
  <c r="W1176" i="1" s="1"/>
  <c r="Y1176" i="1" s="1"/>
  <c r="X220" i="1"/>
  <c r="X213" i="1"/>
  <c r="X1057" i="1"/>
  <c r="W2796" i="1" a="1"/>
  <c r="W2796" i="1" s="1"/>
  <c r="Y2796" i="1" s="1"/>
  <c r="W2344" i="1" a="1"/>
  <c r="W2344" i="1" s="1"/>
  <c r="Y2344" i="1" s="1"/>
  <c r="W967" i="1" a="1"/>
  <c r="W967" i="1" s="1"/>
  <c r="Y967" i="1" s="1"/>
  <c r="W845" i="1" a="1"/>
  <c r="W845" i="1" s="1"/>
  <c r="Y845" i="1" s="1"/>
  <c r="W1648" i="1" a="1"/>
  <c r="W1648" i="1" s="1"/>
  <c r="Y1648" i="1" s="1"/>
  <c r="W1719" i="1" a="1"/>
  <c r="W1719" i="1" s="1"/>
  <c r="Y1719" i="1" s="1"/>
  <c r="X327" i="1"/>
  <c r="X2215" i="1"/>
  <c r="X775" i="1"/>
  <c r="X1161" i="1"/>
  <c r="W2656" i="1" a="1"/>
  <c r="W2656" i="1" s="1"/>
  <c r="Y2656" i="1" s="1"/>
  <c r="X2376" i="1"/>
  <c r="X2035" i="1"/>
  <c r="X108" i="1"/>
  <c r="X2671" i="1"/>
  <c r="X2368" i="1"/>
  <c r="X2332" i="1"/>
  <c r="X1923" i="1"/>
  <c r="X1889" i="1"/>
  <c r="X565" i="1"/>
  <c r="X451" i="1"/>
  <c r="X228" i="1"/>
  <c r="X35" i="1"/>
  <c r="X1371" i="1"/>
  <c r="X629" i="1"/>
  <c r="X9" i="1"/>
  <c r="X683" i="1"/>
  <c r="X1183" i="1"/>
  <c r="X1229" i="1"/>
  <c r="X912" i="1"/>
  <c r="X1747" i="1"/>
  <c r="X720" i="1"/>
  <c r="X975" i="1"/>
  <c r="X1445" i="1"/>
  <c r="X165" i="1"/>
  <c r="X1587" i="1"/>
  <c r="W15" i="1" a="1"/>
  <c r="W15" i="1" s="1"/>
  <c r="Y15" i="1" s="1"/>
  <c r="W2299" i="1" a="1"/>
  <c r="W2299" i="1" s="1"/>
  <c r="Y2299" i="1" s="1"/>
  <c r="W2517" i="1" a="1"/>
  <c r="W2517" i="1" s="1"/>
  <c r="Y2517" i="1" s="1"/>
  <c r="W1812" i="1" a="1"/>
  <c r="W1812" i="1" s="1"/>
  <c r="Y1812" i="1" s="1"/>
  <c r="W1451" i="1" a="1"/>
  <c r="W1451" i="1" s="1"/>
  <c r="Y1451" i="1" s="1"/>
  <c r="W80" i="1" a="1"/>
  <c r="W80" i="1" s="1"/>
  <c r="Y80" i="1" s="1"/>
  <c r="W2582" i="1" a="1"/>
  <c r="W2582" i="1" s="1"/>
  <c r="Y2582" i="1" s="1"/>
  <c r="W1680" i="1" a="1"/>
  <c r="W1680" i="1" s="1"/>
  <c r="Y1680" i="1" s="1"/>
  <c r="W2155" i="1" a="1"/>
  <c r="W2155" i="1" s="1"/>
  <c r="Y2155" i="1" s="1"/>
  <c r="W1892" i="1" a="1"/>
  <c r="W1892" i="1" s="1"/>
  <c r="Y1892" i="1" s="1"/>
  <c r="W377" i="1" a="1"/>
  <c r="W377" i="1" s="1"/>
  <c r="Y377" i="1" s="1"/>
  <c r="X827" i="1"/>
  <c r="W1140" i="1" a="1"/>
  <c r="W1140" i="1" s="1"/>
  <c r="Y1140" i="1" s="1"/>
  <c r="X2047" i="1"/>
  <c r="X593" i="1"/>
  <c r="X119" i="1"/>
  <c r="X887" i="1"/>
  <c r="X1545" i="1"/>
  <c r="X2296" i="1"/>
  <c r="X1304" i="1"/>
  <c r="X1789" i="1"/>
  <c r="X239" i="1"/>
  <c r="X1647" i="1"/>
  <c r="X1009" i="1"/>
  <c r="X589" i="1"/>
  <c r="X1871" i="1"/>
  <c r="X1992" i="1"/>
  <c r="X1660" i="1"/>
  <c r="X16" i="1"/>
  <c r="X2555" i="1"/>
  <c r="X2033" i="1"/>
  <c r="X653" i="1"/>
  <c r="X436" i="1"/>
  <c r="X321" i="1"/>
  <c r="X2833" i="1"/>
  <c r="X1025" i="1"/>
  <c r="X231" i="1"/>
  <c r="X417" i="1"/>
  <c r="X2744" i="1"/>
  <c r="X936" i="1"/>
  <c r="W1435" i="1" a="1"/>
  <c r="W1435" i="1" s="1"/>
  <c r="Y1435" i="1" s="1"/>
  <c r="W1928" i="1" a="1"/>
  <c r="W1928" i="1" s="1"/>
  <c r="Y1928" i="1" s="1"/>
  <c r="W1536" i="1" a="1"/>
  <c r="W1536" i="1" s="1"/>
  <c r="Y1536" i="1" s="1"/>
  <c r="W1907" i="1" a="1"/>
  <c r="W1907" i="1" s="1"/>
  <c r="Y1907" i="1" s="1"/>
  <c r="W1305" i="1" a="1"/>
  <c r="W1305" i="1" s="1"/>
  <c r="Y1305" i="1" s="1"/>
  <c r="W1455" i="1" a="1"/>
  <c r="W1455" i="1" s="1"/>
  <c r="Y1455" i="1" s="1"/>
  <c r="W1073" i="1" a="1"/>
  <c r="W1073" i="1" s="1"/>
  <c r="Y1073" i="1" s="1"/>
  <c r="W2001" i="1" a="1"/>
  <c r="W2001" i="1" s="1"/>
  <c r="Y2001" i="1" s="1"/>
  <c r="W1639" i="1" a="1"/>
  <c r="W1639" i="1" s="1"/>
  <c r="Y1639" i="1" s="1"/>
  <c r="W1244" i="1" a="1"/>
  <c r="W1244" i="1" s="1"/>
  <c r="Y1244" i="1" s="1"/>
  <c r="W764" i="1" a="1"/>
  <c r="W764" i="1" s="1"/>
  <c r="Y764" i="1" s="1"/>
  <c r="W2799" i="1" a="1"/>
  <c r="W2799" i="1" s="1"/>
  <c r="Y2799" i="1" s="1"/>
  <c r="W1583" i="1" a="1"/>
  <c r="W1583" i="1" s="1"/>
  <c r="Y1583" i="1" s="1"/>
  <c r="X128" i="1"/>
  <c r="X611" i="1"/>
  <c r="W649" i="1" a="1"/>
  <c r="W649" i="1" s="1"/>
  <c r="Y649" i="1" s="1"/>
  <c r="W2711" i="1" a="1"/>
  <c r="W2711" i="1" s="1"/>
  <c r="Y2711" i="1" s="1"/>
  <c r="X2009" i="1"/>
  <c r="X1308" i="1"/>
  <c r="X1797" i="1"/>
  <c r="X211" i="1"/>
  <c r="X745" i="1"/>
  <c r="X1383" i="1"/>
  <c r="X2285" i="1"/>
  <c r="X2460" i="1"/>
  <c r="X2657" i="1"/>
  <c r="X313" i="1"/>
  <c r="W2507" i="1" a="1"/>
  <c r="W2507" i="1" s="1"/>
  <c r="Y2507" i="1" s="1"/>
  <c r="W423" i="1" a="1"/>
  <c r="W423" i="1" s="1"/>
  <c r="Y423" i="1" s="1"/>
  <c r="W2177" i="1" a="1"/>
  <c r="W2177" i="1" s="1"/>
  <c r="Y2177" i="1" s="1"/>
  <c r="W1767" i="1" a="1"/>
  <c r="W1767" i="1" s="1"/>
  <c r="Y1767" i="1" s="1"/>
  <c r="W1265" i="1" a="1"/>
  <c r="W1265" i="1" s="1"/>
  <c r="Y1265" i="1" s="1"/>
  <c r="W2365" i="1" a="1"/>
  <c r="W2365" i="1" s="1"/>
  <c r="Y2365" i="1" s="1"/>
  <c r="W1271" i="1" a="1"/>
  <c r="W1271" i="1" s="1"/>
  <c r="Y1271" i="1" s="1"/>
  <c r="W643" i="1" a="1"/>
  <c r="W643" i="1" s="1"/>
  <c r="Y643" i="1" s="1"/>
  <c r="W1953" i="1" a="1"/>
  <c r="W1953" i="1" s="1"/>
  <c r="Y1953" i="1" s="1"/>
  <c r="W647" i="1" a="1"/>
  <c r="W647" i="1" s="1"/>
  <c r="Y647" i="1" s="1"/>
  <c r="W1605" i="1" a="1"/>
  <c r="W1605" i="1" s="1"/>
  <c r="Y1605" i="1" s="1"/>
  <c r="W947" i="1" a="1"/>
  <c r="W947" i="1" s="1"/>
  <c r="Y947" i="1" s="1"/>
  <c r="X1247" i="1"/>
  <c r="W668" i="1" a="1"/>
  <c r="W668" i="1" s="1"/>
  <c r="Y668" i="1" s="1"/>
  <c r="X411" i="1"/>
  <c r="X636" i="1"/>
  <c r="X397" i="1"/>
  <c r="X840" i="1"/>
  <c r="X365" i="1"/>
  <c r="X2651" i="1"/>
  <c r="X409" i="1"/>
  <c r="X1785" i="1"/>
  <c r="X1448" i="1"/>
  <c r="X71" i="1"/>
  <c r="X95" i="1"/>
  <c r="X1028" i="1"/>
  <c r="X1099" i="1"/>
  <c r="X2631" i="1"/>
  <c r="X1589" i="1"/>
  <c r="W2619" i="1" a="1"/>
  <c r="W2619" i="1" s="1"/>
  <c r="Y2619" i="1" s="1"/>
  <c r="W2807" i="1" a="1"/>
  <c r="W2807" i="1" s="1"/>
  <c r="Y2807" i="1" s="1"/>
  <c r="W2795" i="1" a="1"/>
  <c r="W2795" i="1" s="1"/>
  <c r="Y2795" i="1" s="1"/>
  <c r="W1557" i="1" a="1"/>
  <c r="W1557" i="1" s="1"/>
  <c r="Y1557" i="1" s="1"/>
  <c r="W633" i="1" a="1"/>
  <c r="W633" i="1" s="1"/>
  <c r="Y633" i="1" s="1"/>
  <c r="W2007" i="1" a="1"/>
  <c r="W2007" i="1" s="1"/>
  <c r="Y2007" i="1" s="1"/>
  <c r="X2091" i="1"/>
  <c r="X709" i="1"/>
  <c r="X596" i="1"/>
  <c r="X456" i="1"/>
  <c r="X1541" i="1"/>
  <c r="X1499" i="1"/>
  <c r="X1279" i="1"/>
  <c r="X1475" i="1"/>
  <c r="X563" i="1"/>
  <c r="X149" i="1"/>
  <c r="X25" i="1"/>
  <c r="X2643" i="1"/>
  <c r="X1808" i="1"/>
  <c r="X304" i="1"/>
  <c r="W505" i="1" a="1"/>
  <c r="W505" i="1" s="1"/>
  <c r="Y505" i="1" s="1"/>
  <c r="W2408" i="1" a="1"/>
  <c r="W2408" i="1" s="1"/>
  <c r="Y2408" i="1" s="1"/>
  <c r="W2075" i="1" a="1"/>
  <c r="W2075" i="1" s="1"/>
  <c r="Y2075" i="1" s="1"/>
  <c r="X1429" i="1"/>
  <c r="X2112" i="1"/>
  <c r="W2305" i="1" a="1"/>
  <c r="W2305" i="1" s="1"/>
  <c r="Y2305" i="1" s="1"/>
  <c r="X96" i="1"/>
  <c r="X301" i="1"/>
  <c r="X701" i="1"/>
  <c r="X87" i="1"/>
  <c r="X665" i="1"/>
  <c r="X2839" i="1"/>
  <c r="X1947" i="1"/>
  <c r="X2436" i="1"/>
  <c r="X1860" i="1"/>
  <c r="X575" i="1"/>
  <c r="X116" i="1"/>
  <c r="X192" i="1"/>
  <c r="X2129" i="1"/>
  <c r="X1903" i="1"/>
  <c r="X2141" i="1"/>
  <c r="X337" i="1"/>
  <c r="X2768" i="1"/>
  <c r="X1815" i="1"/>
  <c r="W1264" i="1" a="1"/>
  <c r="W1264" i="1" s="1"/>
  <c r="Y1264" i="1" s="1"/>
  <c r="W399" i="1" a="1"/>
  <c r="W399" i="1" s="1"/>
  <c r="Y399" i="1" s="1"/>
  <c r="W1421" i="1" a="1"/>
  <c r="W1421" i="1" s="1"/>
  <c r="Y1421" i="1" s="1"/>
  <c r="W1547" i="1" a="1"/>
  <c r="W1547" i="1" s="1"/>
  <c r="Y1547" i="1" s="1"/>
  <c r="W1575" i="1" a="1"/>
  <c r="W1575" i="1" s="1"/>
  <c r="Y1575" i="1" s="1"/>
  <c r="W1599" i="1" a="1"/>
  <c r="W1599" i="1" s="1"/>
  <c r="Y1599" i="1" s="1"/>
  <c r="W208" i="1" a="1"/>
  <c r="W208" i="1" s="1"/>
  <c r="Y208" i="1" s="1"/>
  <c r="W1985" i="1" a="1"/>
  <c r="W1985" i="1" s="1"/>
  <c r="Y1985" i="1" s="1"/>
  <c r="W1075" i="1" a="1"/>
  <c r="W1075" i="1" s="1"/>
  <c r="Y1075" i="1" s="1"/>
  <c r="W1832" i="1" a="1"/>
  <c r="W1832" i="1" s="1"/>
  <c r="Y1832" i="1" s="1"/>
  <c r="W1989" i="1" a="1"/>
  <c r="W1989" i="1" s="1"/>
  <c r="Y1989" i="1" s="1"/>
  <c r="W1533" i="1" a="1"/>
  <c r="W1533" i="1" s="1"/>
  <c r="Y1533" i="1" s="1"/>
  <c r="W1332" i="1" a="1"/>
  <c r="W1332" i="1" s="1"/>
  <c r="Y1332" i="1" s="1"/>
  <c r="X2523" i="1"/>
  <c r="X601" i="1"/>
  <c r="X2562" i="1"/>
  <c r="X205" i="1"/>
  <c r="X1249" i="1"/>
  <c r="X1779" i="1"/>
  <c r="X1835" i="1"/>
  <c r="W1737" i="1" a="1"/>
  <c r="W1737" i="1" s="1"/>
  <c r="Y1737" i="1" s="1"/>
  <c r="W717" i="1" a="1"/>
  <c r="W717" i="1" s="1"/>
  <c r="Y717" i="1" s="1"/>
  <c r="W2240" i="1" a="1"/>
  <c r="W2240" i="1" s="1"/>
  <c r="Y2240" i="1" s="1"/>
  <c r="W2041" i="1" a="1"/>
  <c r="W2041" i="1" s="1"/>
  <c r="Y2041" i="1" s="1"/>
  <c r="W1592" i="1" a="1"/>
  <c r="W1592" i="1" s="1"/>
  <c r="Y1592" i="1" s="1"/>
  <c r="W2081" i="1" a="1"/>
  <c r="W2081" i="1" s="1"/>
  <c r="Y2081" i="1" s="1"/>
  <c r="W1013" i="1" a="1"/>
  <c r="W1013" i="1" s="1"/>
  <c r="Y1013" i="1" s="1"/>
  <c r="W405" i="1" a="1"/>
  <c r="W405" i="1" s="1"/>
  <c r="Y405" i="1" s="1"/>
  <c r="X769" i="1"/>
  <c r="X1191" i="1"/>
  <c r="X51" i="1"/>
  <c r="X799" i="1"/>
  <c r="X2472" i="1"/>
  <c r="X2237" i="1"/>
  <c r="X1515" i="1"/>
  <c r="W2531" i="1" a="1"/>
  <c r="W2531" i="1" s="1"/>
  <c r="Y2531" i="1" s="1"/>
  <c r="W2248" i="1" a="1"/>
  <c r="W2248" i="1" s="1"/>
  <c r="Y2248" i="1" s="1"/>
  <c r="W2600" i="1" a="1"/>
  <c r="W2600" i="1" s="1"/>
  <c r="Y2600" i="1" s="1"/>
  <c r="W1121" i="1" a="1"/>
  <c r="W1121" i="1" s="1"/>
  <c r="Y1121" i="1" s="1"/>
  <c r="W1379" i="1" a="1"/>
  <c r="W1379" i="1" s="1"/>
  <c r="Y1379" i="1" s="1"/>
  <c r="X263" i="1"/>
  <c r="X2209" i="1"/>
  <c r="X2012" i="1"/>
  <c r="X2036" i="1"/>
  <c r="X152" i="1"/>
  <c r="X2475" i="1"/>
  <c r="X843" i="1"/>
  <c r="X2239" i="1"/>
  <c r="W639" i="1" a="1"/>
  <c r="W639" i="1" s="1"/>
  <c r="Y639" i="1" s="1"/>
  <c r="W63" i="1" a="1"/>
  <c r="W63" i="1" s="1"/>
  <c r="Y63" i="1" s="1"/>
  <c r="W1689" i="1" a="1"/>
  <c r="W1689" i="1" s="1"/>
  <c r="Y1689" i="1" s="1"/>
  <c r="X2571" i="1"/>
  <c r="X537" i="1"/>
  <c r="X735" i="1"/>
  <c r="X272" i="1"/>
  <c r="X608" i="1"/>
  <c r="X2401" i="1"/>
  <c r="W1665" i="1" a="1"/>
  <c r="W1665" i="1" s="1"/>
  <c r="Y1665" i="1" s="1"/>
  <c r="W721" i="1" a="1"/>
  <c r="W721" i="1" s="1"/>
  <c r="Y721" i="1" s="1"/>
  <c r="W189" i="1" a="1"/>
  <c r="W189" i="1" s="1"/>
  <c r="Y189" i="1" s="1"/>
  <c r="X2704" i="1"/>
  <c r="W599" i="1" a="1"/>
  <c r="W599" i="1" s="1"/>
  <c r="Y599" i="1" s="1"/>
  <c r="W509" i="1" a="1"/>
  <c r="W509" i="1" s="1"/>
  <c r="Y509" i="1" s="1"/>
  <c r="W1572" i="1" a="1"/>
  <c r="W1572" i="1" s="1"/>
  <c r="Y1572" i="1" s="1"/>
  <c r="X776" i="1"/>
  <c r="X1711" i="1"/>
  <c r="X2696" i="1"/>
  <c r="X2156" i="1"/>
  <c r="X2335" i="1"/>
  <c r="X1168" i="1"/>
  <c r="X1559" i="1"/>
  <c r="X1983" i="1"/>
  <c r="X757" i="1"/>
  <c r="X1684" i="1"/>
  <c r="X2176" i="1"/>
  <c r="X2011" i="1"/>
  <c r="X171" i="1"/>
  <c r="X60" i="1"/>
  <c r="X2424" i="1"/>
  <c r="W123" i="1" a="1"/>
  <c r="W123" i="1" s="1"/>
  <c r="Y123" i="1" s="1"/>
  <c r="W2857" i="1" a="1"/>
  <c r="W2857" i="1" s="1"/>
  <c r="Y2857" i="1" s="1"/>
  <c r="W81" i="1" a="1"/>
  <c r="W81" i="1" s="1"/>
  <c r="Y81" i="1" s="1"/>
  <c r="W1167" i="1" a="1"/>
  <c r="W1167" i="1" s="1"/>
  <c r="Y1167" i="1" s="1"/>
  <c r="W1956" i="1" a="1"/>
  <c r="W1956" i="1" s="1"/>
  <c r="Y1956" i="1" s="1"/>
  <c r="W644" i="1" a="1"/>
  <c r="W644" i="1" s="1"/>
  <c r="Y644" i="1" s="1"/>
  <c r="W1301" i="1" a="1"/>
  <c r="W1301" i="1" s="1"/>
  <c r="Y1301" i="1" s="1"/>
  <c r="W899" i="1" a="1"/>
  <c r="W899" i="1" s="1"/>
  <c r="Y899" i="1" s="1"/>
  <c r="X2752" i="1"/>
  <c r="X873" i="1"/>
  <c r="X1931" i="1"/>
  <c r="X1003" i="1"/>
  <c r="X2323" i="1"/>
  <c r="X199" i="1"/>
  <c r="X2185" i="1"/>
  <c r="X627" i="1"/>
  <c r="X1461" i="1"/>
  <c r="X2415" i="1"/>
  <c r="X1704" i="1"/>
  <c r="X496" i="1"/>
  <c r="W2625" i="1" a="1"/>
  <c r="W2625" i="1" s="1"/>
  <c r="Y2625" i="1" s="1"/>
  <c r="W259" i="1" a="1"/>
  <c r="W259" i="1" s="1"/>
  <c r="Y259" i="1" s="1"/>
  <c r="W1743" i="1" a="1"/>
  <c r="W1743" i="1" s="1"/>
  <c r="Y1743" i="1" s="1"/>
  <c r="W403" i="1" a="1"/>
  <c r="W403" i="1" s="1"/>
  <c r="Y403" i="1" s="1"/>
  <c r="W1136" i="1" a="1"/>
  <c r="W1136" i="1" s="1"/>
  <c r="Y1136" i="1" s="1"/>
  <c r="X363" i="1"/>
  <c r="X2628" i="1"/>
  <c r="X2039" i="1"/>
  <c r="X785" i="1"/>
  <c r="X1173" i="1"/>
  <c r="X900" i="1"/>
  <c r="X176" i="1"/>
  <c r="X964" i="1"/>
  <c r="X1064" i="1"/>
  <c r="X809" i="1"/>
  <c r="W217" i="1" a="1"/>
  <c r="W217" i="1" s="1"/>
  <c r="Y217" i="1" s="1"/>
  <c r="W755" i="1" a="1"/>
  <c r="W755" i="1" s="1"/>
  <c r="Y755" i="1" s="1"/>
  <c r="W251" i="1" a="1"/>
  <c r="W251" i="1" s="1"/>
  <c r="Y251" i="1" s="1"/>
  <c r="W823" i="1" a="1"/>
  <c r="W823" i="1" s="1"/>
  <c r="Y823" i="1" s="1"/>
  <c r="W1544" i="1" a="1"/>
  <c r="W1544" i="1" s="1"/>
  <c r="Y1544" i="1" s="1"/>
  <c r="W949" i="1" a="1"/>
  <c r="W949" i="1" s="1"/>
  <c r="Y949" i="1" s="1"/>
  <c r="X2291" i="1"/>
  <c r="X2519" i="1"/>
  <c r="X167" i="1"/>
  <c r="X1311" i="1"/>
  <c r="X2719" i="1"/>
  <c r="X751" i="1"/>
  <c r="X743" i="1"/>
  <c r="X2680" i="1"/>
  <c r="W905" i="1" a="1"/>
  <c r="W905" i="1" s="1"/>
  <c r="Y905" i="1" s="1"/>
  <c r="W2224" i="1" a="1"/>
  <c r="W2224" i="1" s="1"/>
  <c r="Y2224" i="1" s="1"/>
  <c r="W837" i="1" a="1"/>
  <c r="W837" i="1" s="1"/>
  <c r="Y837" i="1" s="1"/>
  <c r="W1377" i="1" a="1"/>
  <c r="W1377" i="1" s="1"/>
  <c r="Y1377" i="1" s="1"/>
  <c r="W1857" i="1" a="1"/>
  <c r="W1857" i="1" s="1"/>
  <c r="Y1857" i="1" s="1"/>
  <c r="W2201" i="1" a="1"/>
  <c r="W2201" i="1" s="1"/>
  <c r="Y2201" i="1" s="1"/>
  <c r="X2048" i="1"/>
  <c r="X1551" i="1"/>
  <c r="X1651" i="1"/>
  <c r="X487" i="1"/>
  <c r="X2853" i="1"/>
  <c r="X824" i="1"/>
  <c r="W1472" i="1" a="1"/>
  <c r="W1472" i="1" s="1"/>
  <c r="Y1472" i="1" s="1"/>
  <c r="W605" i="1" a="1"/>
  <c r="W605" i="1" s="1"/>
  <c r="Y605" i="1" s="1"/>
  <c r="W1001" i="1" a="1"/>
  <c r="W1001" i="1" s="1"/>
  <c r="Y1001" i="1" s="1"/>
  <c r="X1353" i="1"/>
  <c r="W125" i="1" a="1"/>
  <c r="W125" i="1" s="1"/>
  <c r="Y125" i="1" s="1"/>
  <c r="X1644" i="1"/>
  <c r="W1641" i="1" a="1"/>
  <c r="W1641" i="1" s="1"/>
  <c r="Y1641" i="1" s="1"/>
  <c r="W497" i="1" a="1"/>
  <c r="W497" i="1" s="1"/>
  <c r="Y497" i="1" s="1"/>
  <c r="X2686" i="1"/>
  <c r="X2284" i="1"/>
  <c r="X296" i="1"/>
  <c r="X2597" i="1"/>
  <c r="X533" i="1"/>
  <c r="X875" i="1"/>
  <c r="X2568" i="1"/>
  <c r="X997" i="1"/>
  <c r="X584" i="1"/>
  <c r="X1817" i="1"/>
  <c r="X2666" i="1"/>
  <c r="X372" i="1"/>
  <c r="W979" i="1" a="1"/>
  <c r="W979" i="1" s="1"/>
  <c r="Y979" i="1" s="1"/>
  <c r="W2583" i="1" a="1"/>
  <c r="W2583" i="1" s="1"/>
  <c r="Y2583" i="1" s="1"/>
  <c r="W2105" i="1" a="1"/>
  <c r="W2105" i="1" s="1"/>
  <c r="Y2105" i="1" s="1"/>
  <c r="W1467" i="1" a="1"/>
  <c r="W1467" i="1" s="1"/>
  <c r="Y1467" i="1" s="1"/>
  <c r="W2000" i="1" a="1"/>
  <c r="W2000" i="1" s="1"/>
  <c r="Y2000" i="1" s="1"/>
  <c r="W1343" i="1" a="1"/>
  <c r="W1343" i="1" s="1"/>
  <c r="Y1343" i="1" s="1"/>
  <c r="W903" i="1" a="1"/>
  <c r="W903" i="1" s="1"/>
  <c r="Y903" i="1" s="1"/>
  <c r="W2133" i="1" a="1"/>
  <c r="W2133" i="1" s="1"/>
  <c r="Y2133" i="1" s="1"/>
  <c r="W101" i="1" a="1"/>
  <c r="W101" i="1" s="1"/>
  <c r="Y101" i="1" s="1"/>
  <c r="W1204" i="1" a="1"/>
  <c r="W1204" i="1" s="1"/>
  <c r="Y1204" i="1" s="1"/>
  <c r="W1225" i="1" a="1"/>
  <c r="W1225" i="1" s="1"/>
  <c r="Y1225" i="1" s="1"/>
  <c r="X1439" i="1"/>
  <c r="X963" i="1"/>
  <c r="X384" i="1"/>
  <c r="X1016" i="1"/>
  <c r="X1708" i="1"/>
  <c r="X1283" i="1"/>
  <c r="X985" i="1"/>
  <c r="X1799" i="1"/>
  <c r="X2320" i="1"/>
  <c r="X1548" i="1"/>
  <c r="X2180" i="1"/>
  <c r="X2329" i="1"/>
  <c r="W113" i="1" a="1"/>
  <c r="W113" i="1" s="1"/>
  <c r="Y113" i="1" s="1"/>
  <c r="W75" i="1" a="1"/>
  <c r="W75" i="1" s="1"/>
  <c r="Y75" i="1" s="1"/>
  <c r="W815" i="1" a="1"/>
  <c r="W815" i="1" s="1"/>
  <c r="Y815" i="1" s="1"/>
  <c r="W988" i="1" a="1"/>
  <c r="W988" i="1" s="1"/>
  <c r="Y988" i="1" s="1"/>
  <c r="W129" i="1" a="1"/>
  <c r="W129" i="1" s="1"/>
  <c r="Y129" i="1" s="1"/>
  <c r="W1593" i="1" a="1"/>
  <c r="W1593" i="1" s="1"/>
  <c r="Y1593" i="1" s="1"/>
  <c r="X393" i="1"/>
  <c r="X673" i="1"/>
  <c r="X1103" i="1"/>
  <c r="X72" i="1"/>
  <c r="W471" i="1" a="1"/>
  <c r="W471" i="1" s="1"/>
  <c r="Y471" i="1" s="1"/>
  <c r="W2551" i="1" a="1"/>
  <c r="W2551" i="1" s="1"/>
  <c r="Y2551" i="1" s="1"/>
  <c r="X2783" i="1"/>
  <c r="W2279" i="1" a="1"/>
  <c r="W2279" i="1" s="1"/>
  <c r="Y2279" i="1" s="1"/>
  <c r="W2865" i="1" a="1"/>
  <c r="W2865" i="1" s="1"/>
  <c r="Y2865" i="1" s="1"/>
  <c r="X2243" i="1"/>
  <c r="X2702" i="1"/>
  <c r="X2341" i="1"/>
  <c r="X1991" i="1"/>
  <c r="X2549" i="1"/>
  <c r="X2124" i="1"/>
  <c r="W2633" i="1" a="1"/>
  <c r="W2633" i="1" s="1"/>
  <c r="Y2633" i="1" s="1"/>
  <c r="X249" i="1"/>
  <c r="X1048" i="1"/>
  <c r="X2087" i="1"/>
  <c r="W705" i="1" a="1"/>
  <c r="W705" i="1" s="1"/>
  <c r="Y705" i="1" s="1"/>
  <c r="W439" i="1" a="1"/>
  <c r="W439" i="1" s="1"/>
  <c r="Y439" i="1" s="1"/>
  <c r="X1076" i="1"/>
  <c r="X2167" i="1"/>
  <c r="X680" i="1"/>
  <c r="U966" i="1"/>
  <c r="W2560" i="1" a="1"/>
  <c r="W2560" i="1" s="1"/>
  <c r="Y2560" i="1" s="1"/>
  <c r="W864" i="1" a="1"/>
  <c r="W864" i="1" s="1"/>
  <c r="Y864" i="1" s="1"/>
  <c r="W2159" i="1" a="1"/>
  <c r="W2159" i="1" s="1"/>
  <c r="Y2159" i="1" s="1"/>
  <c r="U90" i="1"/>
  <c r="V90" i="1" s="1"/>
  <c r="U1066" i="1"/>
  <c r="U1146" i="1"/>
  <c r="V1146" i="1" s="1"/>
  <c r="U1490" i="1"/>
  <c r="U2282" i="1"/>
  <c r="U1522" i="1"/>
  <c r="U690" i="1"/>
  <c r="U1602" i="1"/>
  <c r="V1602" i="1" s="1"/>
  <c r="U450" i="1"/>
  <c r="U730" i="1"/>
  <c r="U1034" i="1"/>
  <c r="V1034" i="1" s="1"/>
  <c r="U1826" i="1"/>
  <c r="V1826" i="1" s="1"/>
  <c r="X1964" i="1"/>
  <c r="X2701" i="1"/>
  <c r="X1340" i="1"/>
  <c r="W692" i="1" a="1"/>
  <c r="W692" i="1" s="1"/>
  <c r="Y692" i="1" s="1"/>
  <c r="X1868" i="1"/>
  <c r="W2877" i="1" a="1"/>
  <c r="W2877" i="1" s="1"/>
  <c r="Y2877" i="1" s="1"/>
  <c r="X2132" i="1"/>
  <c r="U1162" i="1"/>
  <c r="U930" i="1"/>
  <c r="W1015" i="1" a="1"/>
  <c r="W1015" i="1" s="1"/>
  <c r="Y1015" i="1" s="1"/>
  <c r="W2540" i="1" a="1"/>
  <c r="W2540" i="1" s="1"/>
  <c r="Y2540" i="1" s="1"/>
  <c r="X2281" i="1"/>
  <c r="X207" i="1"/>
  <c r="X2665" i="1"/>
  <c r="X933" i="1"/>
  <c r="X1783" i="1"/>
  <c r="X2520" i="1"/>
  <c r="X961" i="1"/>
  <c r="X2423" i="1"/>
  <c r="X168" i="1"/>
  <c r="X463" i="1"/>
  <c r="X445" i="1"/>
  <c r="X284" i="1"/>
  <c r="X2276" i="1"/>
  <c r="X641" i="1"/>
  <c r="X1965" i="1"/>
  <c r="X2251" i="1"/>
  <c r="X1516" i="1"/>
  <c r="X1323" i="1"/>
  <c r="X2311" i="1"/>
  <c r="X677" i="1"/>
  <c r="X2589" i="1"/>
  <c r="X415" i="1"/>
  <c r="W1203" i="1" a="1"/>
  <c r="W1203" i="1" s="1"/>
  <c r="Y1203" i="1" s="1"/>
  <c r="W1749" i="1" a="1"/>
  <c r="W1749" i="1" s="1"/>
  <c r="Y1749" i="1" s="1"/>
  <c r="W2824" i="1" a="1"/>
  <c r="W2824" i="1" s="1"/>
  <c r="Y2824" i="1" s="1"/>
  <c r="W2640" i="1" a="1"/>
  <c r="W2640" i="1" s="1"/>
  <c r="Y2640" i="1" s="1"/>
  <c r="W872" i="1" a="1"/>
  <c r="W872" i="1" s="1"/>
  <c r="Y872" i="1" s="1"/>
  <c r="W1241" i="1" a="1"/>
  <c r="W1241" i="1" s="1"/>
  <c r="Y1241" i="1" s="1"/>
  <c r="W161" i="1" a="1"/>
  <c r="W161" i="1" s="1"/>
  <c r="Y161" i="1" s="1"/>
  <c r="W1681" i="1" a="1"/>
  <c r="W1681" i="1" s="1"/>
  <c r="Y1681" i="1" s="1"/>
  <c r="W1601" i="1" a="1"/>
  <c r="W1601" i="1" s="1"/>
  <c r="Y1601" i="1" s="1"/>
  <c r="W675" i="1" a="1"/>
  <c r="W675" i="1" s="1"/>
  <c r="Y675" i="1" s="1"/>
  <c r="W577" i="1" a="1"/>
  <c r="W577" i="1" s="1"/>
  <c r="Y577" i="1" s="1"/>
  <c r="W1696" i="1" a="1"/>
  <c r="W1696" i="1" s="1"/>
  <c r="Y1696" i="1" s="1"/>
  <c r="X1007" i="1"/>
  <c r="X2021" i="1"/>
  <c r="X1341" i="1"/>
  <c r="X727" i="1"/>
  <c r="X1629" i="1"/>
  <c r="X4" i="1"/>
  <c r="X1803" i="1"/>
  <c r="X339" i="1"/>
  <c r="X1581" i="1"/>
  <c r="X2231" i="1"/>
  <c r="X569" i="1"/>
  <c r="X179" i="1"/>
  <c r="X2695" i="1"/>
  <c r="X2121" i="1"/>
  <c r="X761" i="1"/>
  <c r="X1045" i="1"/>
  <c r="X2681" i="1"/>
  <c r="X503" i="1"/>
  <c r="W2067" i="1" a="1"/>
  <c r="W2067" i="1" s="1"/>
  <c r="Y2067" i="1" s="1"/>
  <c r="W2353" i="1" a="1"/>
  <c r="W2353" i="1" s="1"/>
  <c r="Y2353" i="1" s="1"/>
  <c r="W1067" i="1" a="1"/>
  <c r="W1067" i="1" s="1"/>
  <c r="Y1067" i="1" s="1"/>
  <c r="W27" i="1" a="1"/>
  <c r="W27" i="1" s="1"/>
  <c r="Y27" i="1" s="1"/>
  <c r="W1409" i="1" a="1"/>
  <c r="W1409" i="1" s="1"/>
  <c r="Y1409" i="1" s="1"/>
  <c r="W1853" i="1" a="1"/>
  <c r="W1853" i="1" s="1"/>
  <c r="Y1853" i="1" s="1"/>
  <c r="W1891" i="1" a="1"/>
  <c r="W1891" i="1" s="1"/>
  <c r="Y1891" i="1" s="1"/>
  <c r="W1824" i="1" a="1"/>
  <c r="W1824" i="1" s="1"/>
  <c r="Y1824" i="1" s="1"/>
  <c r="W1087" i="1" a="1"/>
  <c r="W1087" i="1" s="1"/>
  <c r="Y1087" i="1" s="1"/>
  <c r="W2808" i="1" a="1"/>
  <c r="W2808" i="1" s="1"/>
  <c r="Y2808" i="1" s="1"/>
  <c r="W2061" i="1" a="1"/>
  <c r="W2061" i="1" s="1"/>
  <c r="Y2061" i="1" s="1"/>
  <c r="W2565" i="1" a="1"/>
  <c r="W2565" i="1" s="1"/>
  <c r="Y2565" i="1" s="1"/>
  <c r="X2537" i="1"/>
  <c r="X540" i="1"/>
  <c r="X1847" i="1"/>
  <c r="X1584" i="1"/>
  <c r="X1197" i="1"/>
  <c r="X1043" i="1"/>
  <c r="X2451" i="1"/>
  <c r="X308" i="1"/>
  <c r="X240" i="1"/>
  <c r="X557" i="1"/>
  <c r="W1385" i="1" a="1"/>
  <c r="W1385" i="1" s="1"/>
  <c r="Y1385" i="1" s="1"/>
  <c r="W1500" i="1" a="1"/>
  <c r="W1500" i="1" s="1"/>
  <c r="Y1500" i="1" s="1"/>
  <c r="W2273" i="1" a="1"/>
  <c r="W2273" i="1" s="1"/>
  <c r="Y2273" i="1" s="1"/>
  <c r="W863" i="1" a="1"/>
  <c r="W863" i="1" s="1"/>
  <c r="Y863" i="1" s="1"/>
  <c r="W2304" i="1" a="1"/>
  <c r="W2304" i="1" s="1"/>
  <c r="Y2304" i="1" s="1"/>
  <c r="W19" i="1" a="1"/>
  <c r="W19" i="1" s="1"/>
  <c r="Y19" i="1" s="1"/>
  <c r="W832" i="1" a="1"/>
  <c r="W832" i="1" s="1"/>
  <c r="Y832" i="1" s="1"/>
  <c r="W1223" i="1" a="1"/>
  <c r="W1223" i="1" s="1"/>
  <c r="Y1223" i="1" s="1"/>
  <c r="W1317" i="1" a="1"/>
  <c r="W1317" i="1" s="1"/>
  <c r="Y1317" i="1" s="1"/>
  <c r="X2088" i="1"/>
  <c r="X2837" i="1"/>
  <c r="X2772" i="1"/>
  <c r="X1919" i="1"/>
  <c r="W1069" i="1" a="1"/>
  <c r="W1069" i="1" s="1"/>
  <c r="Y1069" i="1" s="1"/>
  <c r="W1256" i="1" a="1"/>
  <c r="W1256" i="1" s="1"/>
  <c r="Y1256" i="1" s="1"/>
  <c r="W299" i="1" a="1"/>
  <c r="W299" i="1" s="1"/>
  <c r="Y299" i="1" s="1"/>
  <c r="W1631" i="1" a="1"/>
  <c r="W1631" i="1" s="1"/>
  <c r="Y1631" i="1" s="1"/>
  <c r="X1921" i="1"/>
  <c r="X1171" i="1"/>
  <c r="X31" i="1"/>
  <c r="X1929" i="1"/>
  <c r="X924" i="1"/>
  <c r="X2057" i="1"/>
  <c r="X2097" i="1"/>
  <c r="W2469" i="1" a="1"/>
  <c r="W2469" i="1" s="1"/>
  <c r="Y2469" i="1" s="1"/>
  <c r="W791" i="1" a="1"/>
  <c r="W791" i="1" s="1"/>
  <c r="Y791" i="1" s="1"/>
  <c r="W839" i="1" a="1"/>
  <c r="W839" i="1" s="1"/>
  <c r="Y839" i="1" s="1"/>
  <c r="X1759" i="1"/>
  <c r="X500" i="1"/>
  <c r="W1072" i="1" a="1"/>
  <c r="W1072" i="1" s="1"/>
  <c r="Y1072" i="1" s="1"/>
  <c r="X1995" i="1"/>
  <c r="X1177" i="1"/>
  <c r="X2564" i="1"/>
  <c r="X1859" i="1"/>
  <c r="X2207" i="1"/>
  <c r="X2409" i="1"/>
  <c r="X2448" i="1"/>
  <c r="X2496" i="1"/>
  <c r="X2574" i="1"/>
  <c r="X2586" i="1"/>
  <c r="X607" i="1"/>
  <c r="X512" i="1"/>
  <c r="X1491" i="1"/>
  <c r="X277" i="1"/>
  <c r="X857" i="1"/>
  <c r="X2645" i="1"/>
  <c r="X1200" i="1"/>
  <c r="X2168" i="1"/>
  <c r="X1671" i="1"/>
  <c r="X225" i="1"/>
  <c r="W1791" i="1" a="1"/>
  <c r="W1791" i="1" s="1"/>
  <c r="Y1791" i="1" s="1"/>
  <c r="W2219" i="1" a="1"/>
  <c r="W2219" i="1" s="1"/>
  <c r="Y2219" i="1" s="1"/>
  <c r="W1321" i="1" a="1"/>
  <c r="W1321" i="1" s="1"/>
  <c r="Y1321" i="1" s="1"/>
  <c r="W1240" i="1" a="1"/>
  <c r="W1240" i="1" s="1"/>
  <c r="Y1240" i="1" s="1"/>
  <c r="W2343" i="1" a="1"/>
  <c r="W2343" i="1" s="1"/>
  <c r="Y2343" i="1" s="1"/>
  <c r="W1943" i="1" a="1"/>
  <c r="W1943" i="1" s="1"/>
  <c r="Y1943" i="1" s="1"/>
  <c r="W2785" i="1" a="1"/>
  <c r="W2785" i="1" s="1"/>
  <c r="Y2785" i="1" s="1"/>
  <c r="W696" i="1" a="1"/>
  <c r="W696" i="1" s="1"/>
  <c r="Y696" i="1" s="1"/>
  <c r="W1391" i="1" a="1"/>
  <c r="W1391" i="1" s="1"/>
  <c r="Y1391" i="1" s="1"/>
  <c r="W849" i="1" a="1"/>
  <c r="W849" i="1" s="1"/>
  <c r="Y849" i="1" s="1"/>
  <c r="W1755" i="1" a="1"/>
  <c r="W1755" i="1" s="1"/>
  <c r="Y1755" i="1" s="1"/>
  <c r="W2527" i="1" a="1"/>
  <c r="W2527" i="1" s="1"/>
  <c r="Y2527" i="1" s="1"/>
  <c r="W1735" i="1" a="1"/>
  <c r="W1735" i="1" s="1"/>
  <c r="Y1735" i="1" s="1"/>
  <c r="W855" i="1" a="1"/>
  <c r="W855" i="1" s="1"/>
  <c r="Y855" i="1" s="1"/>
  <c r="W2421" i="1" a="1"/>
  <c r="W2421" i="1" s="1"/>
  <c r="Y2421" i="1" s="1"/>
  <c r="W1273" i="1" a="1"/>
  <c r="W1273" i="1" s="1"/>
  <c r="Y1273" i="1" s="1"/>
  <c r="W1261" i="1" a="1"/>
  <c r="W1261" i="1" s="1"/>
  <c r="Y1261" i="1" s="1"/>
  <c r="X2528" i="1"/>
  <c r="X2135" i="1"/>
  <c r="X459" i="1"/>
  <c r="X2441" i="1"/>
  <c r="X2024" i="1"/>
  <c r="X1623" i="1"/>
  <c r="X511" i="1"/>
  <c r="X287" i="1"/>
  <c r="X1932" i="1"/>
  <c r="X2015" i="1"/>
  <c r="X1568" i="1"/>
  <c r="X1777" i="1"/>
  <c r="X1433" i="1"/>
  <c r="X2399" i="1"/>
  <c r="X2359" i="1"/>
  <c r="X493" i="1"/>
  <c r="X1800" i="1"/>
  <c r="W155" i="1" a="1"/>
  <c r="W155" i="1" s="1"/>
  <c r="Y155" i="1" s="1"/>
  <c r="W2777" i="1" a="1"/>
  <c r="W2777" i="1" s="1"/>
  <c r="Y2777" i="1" s="1"/>
  <c r="W233" i="1" a="1"/>
  <c r="W233" i="1" s="1"/>
  <c r="Y233" i="1" s="1"/>
  <c r="W2828" i="1" a="1"/>
  <c r="W2828" i="1" s="1"/>
  <c r="Y2828" i="1" s="1"/>
  <c r="W333" i="1" a="1"/>
  <c r="W333" i="1" s="1"/>
  <c r="Y333" i="1" s="1"/>
  <c r="W2355" i="1" a="1"/>
  <c r="W2355" i="1" s="1"/>
  <c r="Y2355" i="1" s="1"/>
  <c r="W2769" i="1" a="1"/>
  <c r="W2769" i="1" s="1"/>
  <c r="Y2769" i="1" s="1"/>
  <c r="W2627" i="1" a="1"/>
  <c r="W2627" i="1" s="1"/>
  <c r="Y2627" i="1" s="1"/>
  <c r="W2411" i="1" a="1"/>
  <c r="W2411" i="1" s="1"/>
  <c r="Y2411" i="1" s="1"/>
  <c r="W1935" i="1" a="1"/>
  <c r="W1935" i="1" s="1"/>
  <c r="Y1935" i="1" s="1"/>
  <c r="W2100" i="1" a="1"/>
  <c r="W2100" i="1" s="1"/>
  <c r="Y2100" i="1" s="1"/>
  <c r="W1100" i="1" a="1"/>
  <c r="W1100" i="1" s="1"/>
  <c r="Y1100" i="1" s="1"/>
  <c r="X1595" i="1"/>
  <c r="X131" i="1"/>
  <c r="X848" i="1"/>
  <c r="X145" i="1"/>
  <c r="X2591" i="1"/>
  <c r="X1473" i="1"/>
  <c r="X1577" i="1"/>
  <c r="X2637" i="1"/>
  <c r="X305" i="1"/>
  <c r="W1883" i="1" a="1"/>
  <c r="W1883" i="1" s="1"/>
  <c r="Y1883" i="1" s="1"/>
  <c r="W1152" i="1" a="1"/>
  <c r="W1152" i="1" s="1"/>
  <c r="Y1152" i="1" s="1"/>
  <c r="W160" i="1" a="1"/>
  <c r="W160" i="1" s="1"/>
  <c r="Y160" i="1" s="1"/>
  <c r="W617" i="1" a="1"/>
  <c r="W617" i="1" s="1"/>
  <c r="Y617" i="1" s="1"/>
  <c r="W2225" i="1" a="1"/>
  <c r="W2225" i="1" s="1"/>
  <c r="Y2225" i="1" s="1"/>
  <c r="W973" i="1" a="1"/>
  <c r="W973" i="1" s="1"/>
  <c r="Y973" i="1" s="1"/>
  <c r="X2495" i="1"/>
  <c r="X1728" i="1"/>
  <c r="X2717" i="1"/>
  <c r="X760" i="1"/>
  <c r="X956" i="1"/>
  <c r="X993" i="1"/>
  <c r="X2875" i="1"/>
  <c r="W328" i="1" a="1"/>
  <c r="W328" i="1" s="1"/>
  <c r="Y328" i="1" s="1"/>
  <c r="W1195" i="1" a="1"/>
  <c r="W1195" i="1" s="1"/>
  <c r="Y1195" i="1" s="1"/>
  <c r="W2595" i="1" a="1"/>
  <c r="W2595" i="1" s="1"/>
  <c r="Y2595" i="1" s="1"/>
  <c r="W1895" i="1" a="1"/>
  <c r="W1895" i="1" s="1"/>
  <c r="Y1895" i="1" s="1"/>
  <c r="X1004" i="1"/>
  <c r="X1701" i="1"/>
  <c r="X1913" i="1"/>
  <c r="X1180" i="1"/>
  <c r="W1877" i="1" a="1"/>
  <c r="W1877" i="1" s="1"/>
  <c r="Y1877" i="1" s="1"/>
  <c r="W1376" i="1" a="1"/>
  <c r="W1376" i="1" s="1"/>
  <c r="Y1376" i="1" s="1"/>
  <c r="W699" i="1" a="1"/>
  <c r="W699" i="1" s="1"/>
  <c r="Y699" i="1" s="1"/>
  <c r="W2871" i="1" a="1"/>
  <c r="W2871" i="1" s="1"/>
  <c r="Y2871" i="1" s="1"/>
  <c r="X1105" i="1"/>
  <c r="X491" i="1"/>
  <c r="X480" i="1"/>
  <c r="X671" i="1"/>
  <c r="X477" i="1"/>
  <c r="W1677" i="1" a="1"/>
  <c r="W1677" i="1" s="1"/>
  <c r="Y1677" i="1" s="1"/>
  <c r="X2539" i="1"/>
  <c r="X2817" i="1"/>
  <c r="X539" i="1"/>
  <c r="X1209" i="1"/>
  <c r="X2275" i="1"/>
  <c r="X991" i="1"/>
  <c r="X1952" i="1"/>
  <c r="X1179" i="1"/>
  <c r="X488" i="1"/>
  <c r="X955" i="1"/>
  <c r="X829" i="1"/>
  <c r="X1616" i="1"/>
  <c r="X1293" i="1"/>
  <c r="X1792" i="1"/>
  <c r="X959" i="1"/>
  <c r="X2055" i="1"/>
  <c r="X981" i="1"/>
  <c r="W568" i="1" a="1"/>
  <c r="W568" i="1" s="1"/>
  <c r="Y568" i="1" s="1"/>
  <c r="W257" i="1" a="1"/>
  <c r="W257" i="1" s="1"/>
  <c r="Y257" i="1" s="1"/>
  <c r="W368" i="1" a="1"/>
  <c r="W368" i="1" s="1"/>
  <c r="Y368" i="1" s="1"/>
  <c r="W2499" i="1" a="1"/>
  <c r="W2499" i="1" s="1"/>
  <c r="Y2499" i="1" s="1"/>
  <c r="W1529" i="1" a="1"/>
  <c r="W1529" i="1" s="1"/>
  <c r="Y1529" i="1" s="1"/>
  <c r="W1296" i="1" a="1"/>
  <c r="W1296" i="1" s="1"/>
  <c r="Y1296" i="1" s="1"/>
  <c r="W1771" i="1" a="1"/>
  <c r="W1771" i="1" s="1"/>
  <c r="Y1771" i="1" s="1"/>
  <c r="W465" i="1" a="1"/>
  <c r="W465" i="1" s="1"/>
  <c r="Y465" i="1" s="1"/>
  <c r="W1672" i="1" a="1"/>
  <c r="W1672" i="1" s="1"/>
  <c r="Y1672" i="1" s="1"/>
  <c r="W280" i="1" a="1"/>
  <c r="W280" i="1" s="1"/>
  <c r="Y280" i="1" s="1"/>
  <c r="W2684" i="1" a="1"/>
  <c r="W2684" i="1" s="1"/>
  <c r="Y2684" i="1" s="1"/>
  <c r="X2064" i="1"/>
  <c r="X1079" i="1"/>
  <c r="X65" i="1"/>
  <c r="X817" i="1"/>
  <c r="X265" i="1"/>
  <c r="X24" i="1"/>
  <c r="X2819" i="1"/>
  <c r="X2127" i="1"/>
  <c r="X559" i="1"/>
  <c r="X2743" i="1"/>
  <c r="X1699" i="1"/>
  <c r="X1021" i="1"/>
  <c r="X2707" i="1"/>
  <c r="W2123" i="1" a="1"/>
  <c r="W2123" i="1" s="1"/>
  <c r="Y2123" i="1" s="1"/>
  <c r="W2272" i="1" a="1"/>
  <c r="W2272" i="1" s="1"/>
  <c r="Y2272" i="1" s="1"/>
  <c r="W2447" i="1" a="1"/>
  <c r="W2447" i="1" s="1"/>
  <c r="Y2447" i="1" s="1"/>
  <c r="W2317" i="1" a="1"/>
  <c r="W2317" i="1" s="1"/>
  <c r="Y2317" i="1" s="1"/>
  <c r="W219" i="1" a="1"/>
  <c r="W219" i="1" s="1"/>
  <c r="Y219" i="1" s="1"/>
  <c r="W1809" i="1" a="1"/>
  <c r="W1809" i="1" s="1"/>
  <c r="Y1809" i="1" s="1"/>
  <c r="W1741" i="1" a="1"/>
  <c r="W1741" i="1" s="1"/>
  <c r="Y1741" i="1" s="1"/>
  <c r="W1039" i="1" a="1"/>
  <c r="W1039" i="1" s="1"/>
  <c r="Y1039" i="1" s="1"/>
  <c r="W185" i="1" a="1"/>
  <c r="W185" i="1" s="1"/>
  <c r="Y185" i="1" s="1"/>
  <c r="W1833" i="1" a="1"/>
  <c r="W1833" i="1" s="1"/>
  <c r="Y1833" i="1" s="1"/>
  <c r="W2636" i="1" a="1"/>
  <c r="W2636" i="1" s="1"/>
  <c r="Y2636" i="1" s="1"/>
  <c r="X587" i="1"/>
  <c r="X2143" i="1"/>
  <c r="X1761" i="1"/>
  <c r="X797" i="1"/>
  <c r="X2445" i="1"/>
  <c r="X2612" i="1"/>
  <c r="X1457" i="1"/>
  <c r="X1732" i="1"/>
  <c r="X659" i="1"/>
  <c r="W1432" i="1" a="1"/>
  <c r="W1432" i="1" s="1"/>
  <c r="Y1432" i="1" s="1"/>
  <c r="W1344" i="1" a="1"/>
  <c r="W1344" i="1" s="1"/>
  <c r="Y1344" i="1" s="1"/>
  <c r="W248" i="1" a="1"/>
  <c r="W248" i="1" s="1"/>
  <c r="Y248" i="1" s="1"/>
  <c r="W2576" i="1" a="1"/>
  <c r="W2576" i="1" s="1"/>
  <c r="Y2576" i="1" s="1"/>
  <c r="W1088" i="1" a="1"/>
  <c r="W1088" i="1" s="1"/>
  <c r="Y1088" i="1" s="1"/>
  <c r="X2859" i="1"/>
  <c r="X1389" i="1"/>
  <c r="X45" i="1"/>
  <c r="X111" i="1"/>
  <c r="X2161" i="1"/>
  <c r="X807" i="1"/>
  <c r="X896" i="1"/>
  <c r="X2227" i="1"/>
  <c r="X2863" i="1"/>
  <c r="W2255" i="1" a="1"/>
  <c r="W2255" i="1" s="1"/>
  <c r="Y2255" i="1" s="1"/>
  <c r="W2109" i="1" a="1"/>
  <c r="W2109" i="1" s="1"/>
  <c r="Y2109" i="1" s="1"/>
  <c r="W909" i="1" a="1"/>
  <c r="W909" i="1" s="1"/>
  <c r="Y909" i="1" s="1"/>
  <c r="W2816" i="1" a="1"/>
  <c r="W2816" i="1" s="1"/>
  <c r="Y2816" i="1" s="1"/>
  <c r="W1327" i="1" a="1"/>
  <c r="W1327" i="1" s="1"/>
  <c r="Y1327" i="1" s="1"/>
  <c r="W2678" i="1" a="1"/>
  <c r="W2678" i="1" s="1"/>
  <c r="Y2678" i="1" s="1"/>
  <c r="W2741" i="1" a="1"/>
  <c r="W2741" i="1" s="1"/>
  <c r="Y2741" i="1" s="1"/>
  <c r="W84" i="1" a="1"/>
  <c r="W84" i="1" s="1"/>
  <c r="Y84" i="1" s="1"/>
  <c r="X191" i="1"/>
  <c r="X976" i="1"/>
  <c r="X1872" i="1"/>
  <c r="X1705" i="1"/>
  <c r="X13" i="1"/>
  <c r="X635" i="1"/>
  <c r="W739" i="1" a="1"/>
  <c r="W739" i="1" s="1"/>
  <c r="Y739" i="1" s="1"/>
  <c r="W2759" i="1" a="1"/>
  <c r="W2759" i="1" s="1"/>
  <c r="Y2759" i="1" s="1"/>
  <c r="W1753" i="1" a="1"/>
  <c r="W1753" i="1" s="1"/>
  <c r="Y1753" i="1" s="1"/>
  <c r="W1151" i="1" a="1"/>
  <c r="W1151" i="1" s="1"/>
  <c r="Y1151" i="1" s="1"/>
  <c r="W2228" i="1" a="1"/>
  <c r="W2228" i="1" s="1"/>
  <c r="Y2228" i="1" s="1"/>
  <c r="X729" i="1"/>
  <c r="W664" i="1" a="1"/>
  <c r="W664" i="1" s="1"/>
  <c r="Y664" i="1" s="1"/>
  <c r="W2729" i="1" a="1"/>
  <c r="W2729" i="1" s="1"/>
  <c r="Y2729" i="1" s="1"/>
  <c r="W1729" i="1" a="1"/>
  <c r="W1729" i="1" s="1"/>
  <c r="Y1729" i="1" s="1"/>
  <c r="X632" i="1"/>
  <c r="U618" i="1"/>
  <c r="V618" i="1" s="1"/>
  <c r="X1653" i="1"/>
  <c r="W1653" i="1" a="1"/>
  <c r="W1653" i="1" s="1"/>
  <c r="Y1653" i="1" s="1"/>
  <c r="W293" i="1" a="1"/>
  <c r="W293" i="1" s="1"/>
  <c r="Y293" i="1" s="1"/>
  <c r="X293" i="1"/>
  <c r="W1373" i="1" a="1"/>
  <c r="W1373" i="1" s="1"/>
  <c r="Y1373" i="1" s="1"/>
  <c r="X1373" i="1"/>
  <c r="W1675" i="1" a="1"/>
  <c r="W1675" i="1" s="1"/>
  <c r="Y1675" i="1" s="1"/>
  <c r="X1675" i="1"/>
  <c r="W177" i="1" a="1"/>
  <c r="W177" i="1" s="1"/>
  <c r="Y177" i="1" s="1"/>
  <c r="X177" i="1"/>
  <c r="W2023" i="1" a="1"/>
  <c r="W2023" i="1" s="1"/>
  <c r="Y2023" i="1" s="1"/>
  <c r="X2023" i="1"/>
  <c r="W881" i="1" a="1"/>
  <c r="W881" i="1" s="1"/>
  <c r="Y881" i="1" s="1"/>
  <c r="X881" i="1"/>
  <c r="W1207" i="1" a="1"/>
  <c r="W1207" i="1" s="1"/>
  <c r="Y1207" i="1" s="1"/>
  <c r="X1207" i="1"/>
  <c r="X1132" i="1"/>
  <c r="W1132" i="1" a="1"/>
  <c r="W1132" i="1" s="1"/>
  <c r="Y1132" i="1" s="1"/>
  <c r="W105" i="1" a="1"/>
  <c r="W105" i="1" s="1"/>
  <c r="Y105" i="1" s="1"/>
  <c r="X105" i="1"/>
  <c r="X252" i="1"/>
  <c r="W252" i="1" a="1"/>
  <c r="W252" i="1" s="1"/>
  <c r="Y252" i="1" s="1"/>
  <c r="W1756" i="1" a="1"/>
  <c r="W1756" i="1" s="1"/>
  <c r="Y1756" i="1" s="1"/>
  <c r="X1756" i="1"/>
  <c r="X1836" i="1"/>
  <c r="W1836" i="1" a="1"/>
  <c r="W1836" i="1" s="1"/>
  <c r="Y1836" i="1" s="1"/>
  <c r="W2032" i="1" a="1"/>
  <c r="W2032" i="1" s="1"/>
  <c r="Y2032" i="1" s="1"/>
  <c r="X2032" i="1"/>
  <c r="W359" i="1" a="1"/>
  <c r="W359" i="1" s="1"/>
  <c r="Y359" i="1" s="1"/>
  <c r="X359" i="1"/>
  <c r="U418" i="1"/>
  <c r="V418" i="1" s="1"/>
  <c r="X2811" i="1"/>
  <c r="W2811" i="1" a="1"/>
  <c r="W2811" i="1" s="1"/>
  <c r="Y2811" i="1" s="1"/>
  <c r="X2384" i="1"/>
  <c r="W2384" i="1" a="1"/>
  <c r="W2384" i="1" s="1"/>
  <c r="Y2384" i="1" s="1"/>
  <c r="W1365" i="1" a="1"/>
  <c r="W1365" i="1" s="1"/>
  <c r="Y1365" i="1" s="1"/>
  <c r="X1365" i="1"/>
  <c r="W571" i="1" a="1"/>
  <c r="W571" i="1" s="1"/>
  <c r="Y571" i="1" s="1"/>
  <c r="X571" i="1"/>
  <c r="W1901" i="1" a="1"/>
  <c r="W1901" i="1" s="1"/>
  <c r="Y1901" i="1" s="1"/>
  <c r="X1901" i="1"/>
  <c r="W1165" i="1" a="1"/>
  <c r="W1165" i="1" s="1"/>
  <c r="Y1165" i="1" s="1"/>
  <c r="X1165" i="1"/>
  <c r="U546" i="1"/>
  <c r="V546" i="1" s="1"/>
  <c r="W2714" i="1" a="1"/>
  <c r="W2714" i="1" s="1"/>
  <c r="Y2714" i="1" s="1"/>
  <c r="X2714" i="1"/>
  <c r="W2577" i="1" a="1"/>
  <c r="W2577" i="1" s="1"/>
  <c r="Y2577" i="1" s="1"/>
  <c r="X2577" i="1"/>
  <c r="X1513" i="1"/>
  <c r="W1513" i="1" a="1"/>
  <c r="W1513" i="1" s="1"/>
  <c r="Y1513" i="1" s="1"/>
  <c r="W1380" i="1" a="1"/>
  <c r="W1380" i="1" s="1"/>
  <c r="Y1380" i="1" s="1"/>
  <c r="X1380" i="1"/>
  <c r="U362" i="1"/>
  <c r="V362" i="1" s="1"/>
  <c r="U1666" i="1"/>
  <c r="V1666" i="1" s="1"/>
  <c r="X2457" i="1"/>
  <c r="W2457" i="1" a="1"/>
  <c r="W2457" i="1" s="1"/>
  <c r="Y2457" i="1" s="1"/>
  <c r="W2352" i="1" a="1"/>
  <c r="W2352" i="1" s="1"/>
  <c r="Y2352" i="1" s="1"/>
  <c r="X2352" i="1"/>
  <c r="X1776" i="1"/>
  <c r="W1776" i="1" a="1"/>
  <c r="W1776" i="1" s="1"/>
  <c r="Y1776" i="1" s="1"/>
  <c r="W2337" i="1" a="1"/>
  <c r="W2337" i="1" s="1"/>
  <c r="Y2337" i="1" s="1"/>
  <c r="X2337" i="1"/>
  <c r="W1051" i="1" a="1"/>
  <c r="W1051" i="1" s="1"/>
  <c r="Y1051" i="1" s="1"/>
  <c r="X1051" i="1"/>
  <c r="W1307" i="1" a="1"/>
  <c r="W1307" i="1" s="1"/>
  <c r="Y1307" i="1" s="1"/>
  <c r="X1307" i="1"/>
  <c r="W2249" i="1" a="1"/>
  <c r="W2249" i="1" s="1"/>
  <c r="Y2249" i="1" s="1"/>
  <c r="X2249" i="1"/>
  <c r="X1123" i="1"/>
  <c r="W1123" i="1" a="1"/>
  <c r="W1123" i="1" s="1"/>
  <c r="Y1123" i="1" s="1"/>
  <c r="U2722" i="1"/>
  <c r="V2722" i="1" s="1"/>
  <c r="X1237" i="1"/>
  <c r="W1237" i="1" a="1"/>
  <c r="W1237" i="1" s="1"/>
  <c r="Y1237" i="1" s="1"/>
  <c r="X1129" i="1"/>
  <c r="W1129" i="1" a="1"/>
  <c r="W1129" i="1" s="1"/>
  <c r="Y1129" i="1" s="1"/>
  <c r="W2662" i="1" a="1"/>
  <c r="W2662" i="1" s="1"/>
  <c r="Y2662" i="1" s="1"/>
  <c r="X2662" i="1"/>
  <c r="W1037" i="1" a="1"/>
  <c r="W1037" i="1" s="1"/>
  <c r="Y1037" i="1" s="1"/>
  <c r="X1037" i="1"/>
  <c r="X2545" i="1"/>
  <c r="W2545" i="1" a="1"/>
  <c r="W2545" i="1" s="1"/>
  <c r="Y2545" i="1" s="1"/>
  <c r="X2690" i="1"/>
  <c r="W2690" i="1" a="1"/>
  <c r="W2690" i="1" s="1"/>
  <c r="Y2690" i="1" s="1"/>
  <c r="W560" i="1" a="1"/>
  <c r="W560" i="1" s="1"/>
  <c r="Y560" i="1" s="1"/>
  <c r="X560" i="1"/>
  <c r="W2192" i="1" a="1"/>
  <c r="W2192" i="1" s="1"/>
  <c r="Y2192" i="1" s="1"/>
  <c r="X2192" i="1"/>
  <c r="W2639" i="1" a="1"/>
  <c r="W2639" i="1" s="1"/>
  <c r="Y2639" i="1" s="1"/>
  <c r="X2639" i="1"/>
  <c r="W1961" i="1" a="1"/>
  <c r="W1961" i="1" s="1"/>
  <c r="Y1961" i="1" s="1"/>
  <c r="X1961" i="1"/>
  <c r="W2872" i="1" a="1"/>
  <c r="W2872" i="1" s="1"/>
  <c r="Y2872" i="1" s="1"/>
  <c r="X2872" i="1"/>
  <c r="X2557" i="1"/>
  <c r="W2557" i="1" a="1"/>
  <c r="W2557" i="1" s="1"/>
  <c r="Y2557" i="1" s="1"/>
  <c r="W684" i="1" a="1"/>
  <c r="W684" i="1" s="1"/>
  <c r="Y684" i="1" s="1"/>
  <c r="X684" i="1"/>
  <c r="W2356" i="1" a="1"/>
  <c r="W2356" i="1" s="1"/>
  <c r="Y2356" i="1" s="1"/>
  <c r="X2356" i="1"/>
  <c r="U210" i="1"/>
  <c r="V210" i="1" s="1"/>
  <c r="W2840" i="1" a="1"/>
  <c r="W2840" i="1" s="1"/>
  <c r="Y2840" i="1" s="1"/>
  <c r="X2840" i="1"/>
  <c r="X2017" i="1"/>
  <c r="W2017" i="1" a="1"/>
  <c r="W2017" i="1" s="1"/>
  <c r="Y2017" i="1" s="1"/>
  <c r="X360" i="1"/>
  <c r="W360" i="1" a="1"/>
  <c r="W360" i="1" s="1"/>
  <c r="Y360" i="1" s="1"/>
  <c r="W621" i="1" a="1"/>
  <c r="W621" i="1" s="1"/>
  <c r="Y621" i="1" s="1"/>
  <c r="X621" i="1"/>
  <c r="W2487" i="1" a="1"/>
  <c r="W2487" i="1" s="1"/>
  <c r="Y2487" i="1" s="1"/>
  <c r="X2487" i="1"/>
  <c r="X2781" i="1"/>
  <c r="W2781" i="1" a="1"/>
  <c r="W2781" i="1" s="1"/>
  <c r="Y2781" i="1" s="1"/>
  <c r="U18" i="1"/>
  <c r="V18" i="1" s="1"/>
  <c r="U394" i="1"/>
  <c r="V394" i="1" s="1"/>
  <c r="U658" i="1"/>
  <c r="V658" i="1" s="1"/>
  <c r="U1106" i="1"/>
  <c r="V1106" i="1" s="1"/>
  <c r="U1466" i="1"/>
  <c r="V1466" i="1" s="1"/>
  <c r="U1010" i="1"/>
  <c r="V1010" i="1" s="1"/>
  <c r="U2554" i="1"/>
  <c r="V2554" i="1" s="1"/>
  <c r="U882" i="1"/>
  <c r="U2138" i="1"/>
  <c r="V2138" i="1" s="1"/>
  <c r="U698" i="1"/>
  <c r="V698" i="1" s="1"/>
  <c r="U1386" i="1"/>
  <c r="V1386" i="1" s="1"/>
  <c r="U2490" i="1"/>
  <c r="V2490" i="1" s="1"/>
  <c r="U2162" i="1"/>
  <c r="V2162" i="1" s="1"/>
  <c r="U354" i="1"/>
  <c r="V354" i="1" s="1"/>
  <c r="U1962" i="1"/>
  <c r="V1962" i="1" s="1"/>
  <c r="U402" i="1"/>
  <c r="V402" i="1" s="1"/>
  <c r="U1354" i="1"/>
  <c r="V1354" i="1" s="1"/>
  <c r="U330" i="1"/>
  <c r="V330" i="1" s="1"/>
  <c r="U1562" i="1"/>
  <c r="V1562" i="1" s="1"/>
  <c r="U2786" i="1"/>
  <c r="V2786" i="1" s="1"/>
  <c r="U2362" i="1"/>
  <c r="V2362" i="1" s="1"/>
  <c r="U1802" i="1"/>
  <c r="V1802" i="1" s="1"/>
  <c r="U2322" i="1"/>
  <c r="V2322" i="1" s="1"/>
  <c r="X787" i="1"/>
  <c r="X2267" i="1"/>
  <c r="X481" i="1"/>
  <c r="X800" i="1"/>
  <c r="X592" i="1"/>
  <c r="X2417" i="1"/>
  <c r="X2674" i="1"/>
  <c r="X1979" i="1"/>
  <c r="X2489" i="1"/>
  <c r="X615" i="1"/>
  <c r="X1608" i="1"/>
  <c r="X1496" i="1"/>
  <c r="X941" i="1"/>
  <c r="X2675" i="1"/>
  <c r="X352" i="1"/>
  <c r="Y1613" i="1"/>
  <c r="Y2719" i="1"/>
  <c r="Y363" i="1"/>
  <c r="Y1463" i="1"/>
  <c r="Y2213" i="1"/>
  <c r="Y183" i="1"/>
  <c r="Y2183" i="1"/>
  <c r="Y1449" i="1"/>
  <c r="Y239" i="1"/>
  <c r="Y1829" i="1"/>
  <c r="Y1768" i="1"/>
  <c r="Y2511" i="1"/>
  <c r="Y2021" i="1"/>
  <c r="Y117" i="1"/>
  <c r="Y1488" i="1"/>
  <c r="Y263" i="1"/>
  <c r="Y1476" i="1"/>
  <c r="Y933" i="1"/>
  <c r="Y817" i="1"/>
  <c r="Y1780" i="1"/>
  <c r="Y1656" i="1"/>
  <c r="Y1611" i="1"/>
  <c r="Y369" i="1"/>
  <c r="Y1947" i="1"/>
  <c r="Y681" i="1"/>
  <c r="Y1371" i="1"/>
  <c r="Y140" i="1"/>
  <c r="Y959" i="1"/>
  <c r="Y1904" i="1"/>
  <c r="Y2415" i="1"/>
  <c r="Y2103" i="1"/>
  <c r="Y1889" i="1"/>
  <c r="Y1145" i="1"/>
  <c r="Y2281" i="1"/>
  <c r="Y1179" i="1"/>
  <c r="Y991" i="1"/>
  <c r="Y387" i="1"/>
  <c r="Y2549" i="1"/>
  <c r="Y1413" i="1"/>
  <c r="Y1647" i="1"/>
  <c r="Y2880" i="1"/>
  <c r="Y2399" i="1"/>
  <c r="Y799" i="1"/>
  <c r="Y521" i="1"/>
  <c r="Y2297" i="1"/>
  <c r="Y493" i="1"/>
  <c r="Y1645" i="1"/>
  <c r="Y1061" i="1"/>
  <c r="Y41" i="1"/>
  <c r="Y1800" i="1"/>
  <c r="Y287" i="1"/>
  <c r="Y2536" i="1"/>
  <c r="Y2451" i="1"/>
  <c r="Y1139" i="1"/>
  <c r="Y1921" i="1"/>
  <c r="Y2495" i="1"/>
  <c r="Y2787" i="1"/>
  <c r="Y119" i="1"/>
  <c r="Y2373" i="1"/>
  <c r="Y981" i="1"/>
  <c r="Y1577" i="1"/>
  <c r="Y488" i="1"/>
  <c r="Y295" i="1"/>
  <c r="Y2573" i="1"/>
  <c r="Y2819" i="1"/>
  <c r="Y2472" i="1"/>
  <c r="Y383" i="1"/>
  <c r="Y1587" i="1"/>
  <c r="Y2267" i="1"/>
  <c r="Y2675" i="1"/>
  <c r="Y2231" i="1"/>
  <c r="Y331" i="1"/>
  <c r="Y1752" i="1"/>
  <c r="Y223" i="1"/>
  <c r="Y2643" i="1"/>
  <c r="Y1503" i="1"/>
  <c r="Y1392" i="1"/>
  <c r="Y2167" i="1"/>
  <c r="Y1663" i="1"/>
  <c r="Y671" i="1"/>
  <c r="Y857" i="1"/>
  <c r="Y1931" i="1"/>
  <c r="Y2743" i="1"/>
  <c r="Y1851" i="1"/>
  <c r="Y59" i="1"/>
  <c r="Y827" i="1"/>
  <c r="Y2793" i="1"/>
  <c r="Y807" i="1"/>
  <c r="Y1043" i="1"/>
  <c r="Y929" i="1"/>
  <c r="Y51" i="1"/>
  <c r="Y2752" i="1"/>
  <c r="Y2589" i="1"/>
  <c r="Y53" i="1"/>
  <c r="Y1109" i="1"/>
  <c r="Y2195" i="1"/>
  <c r="Y1209" i="1"/>
  <c r="Y641" i="1"/>
  <c r="Y2856" i="1"/>
  <c r="Y2427" i="1"/>
  <c r="Y131" i="1"/>
  <c r="Y2096" i="1"/>
  <c r="Y433" i="1"/>
  <c r="Y2768" i="1"/>
  <c r="Y2624" i="1"/>
  <c r="Y2760" i="1"/>
  <c r="Y2439" i="1"/>
  <c r="Y1161" i="1"/>
  <c r="Y537" i="1"/>
  <c r="Y1865" i="1"/>
  <c r="Y563" i="1"/>
  <c r="Y912" i="1"/>
  <c r="Y1279" i="1"/>
  <c r="Y743" i="1"/>
  <c r="Y629" i="1"/>
  <c r="Y2693" i="1"/>
  <c r="Y1424" i="1"/>
  <c r="Y1695" i="1"/>
  <c r="Y2831" i="1"/>
  <c r="Y1783" i="1"/>
  <c r="Y337" i="1"/>
  <c r="Y375" i="1"/>
  <c r="Y72" i="1"/>
  <c r="Y559" i="1"/>
  <c r="Y1859" i="1"/>
  <c r="Y1632" i="1"/>
  <c r="Y2179" i="1"/>
  <c r="Y2456" i="1"/>
  <c r="Y192" i="1"/>
  <c r="Y525" i="1"/>
  <c r="Y2747" i="1"/>
  <c r="Y595" i="1"/>
  <c r="Y2409" i="1"/>
  <c r="Y7" i="1"/>
  <c r="Y1991" i="1"/>
  <c r="Y213" i="1"/>
  <c r="Y2585" i="1"/>
  <c r="Y2424" i="1"/>
  <c r="Y1856" i="1"/>
  <c r="Y2489" i="1"/>
  <c r="Y915" i="1"/>
  <c r="Y39" i="1"/>
  <c r="Y1584" i="1"/>
  <c r="Y2519" i="1"/>
  <c r="Y2097" i="1"/>
  <c r="Y179" i="1"/>
  <c r="Y1565" i="1"/>
  <c r="Y2176" i="1"/>
  <c r="Y391" i="1"/>
  <c r="Y2671" i="1"/>
  <c r="Y1967" i="1"/>
  <c r="Y173" i="1"/>
  <c r="Y809" i="1"/>
  <c r="Y2051" i="1"/>
  <c r="Y145" i="1"/>
  <c r="Y1797" i="1"/>
  <c r="Y1699" i="1"/>
  <c r="Y305" i="1"/>
  <c r="Y2200" i="1"/>
  <c r="Y1268" i="1"/>
  <c r="Y2459" i="1"/>
  <c r="Y1499" i="1"/>
  <c r="Y2189" i="1"/>
  <c r="Y2209" i="1"/>
  <c r="Y793" i="1"/>
  <c r="Y1000" i="1"/>
  <c r="Y56" i="1"/>
  <c r="Y111" i="1"/>
  <c r="Y2875" i="1"/>
  <c r="Y707" i="1"/>
  <c r="Y2385" i="1"/>
  <c r="Y1923" i="1"/>
  <c r="Y867" i="1"/>
  <c r="Y1835" i="1"/>
  <c r="Y1007" i="1"/>
  <c r="Y1081" i="1"/>
  <c r="Y2087" i="1"/>
  <c r="Y1255" i="1"/>
  <c r="Y2141" i="1"/>
  <c r="Y781" i="1"/>
  <c r="Y2445" i="1"/>
  <c r="Y1669" i="1"/>
  <c r="Y653" i="1"/>
  <c r="Y2216" i="1"/>
  <c r="Y1479" i="1"/>
  <c r="Y955" i="1"/>
  <c r="Y1563" i="1"/>
  <c r="Y1009" i="1"/>
  <c r="Y2475" i="1"/>
  <c r="Y2091" i="1"/>
  <c r="Y1759" i="1"/>
  <c r="Y2597" i="1"/>
  <c r="Y1515" i="1"/>
  <c r="Y1979" i="1"/>
  <c r="Y243" i="1"/>
  <c r="Y2111" i="1"/>
  <c r="Y1623" i="1"/>
  <c r="Y1777" i="1"/>
  <c r="Y1497" i="1"/>
  <c r="Y77" i="1"/>
  <c r="Y1324" i="1"/>
  <c r="Y1897" i="1"/>
  <c r="Y1231" i="1"/>
  <c r="Y729" i="1"/>
  <c r="Y171" i="1"/>
  <c r="Y1915" i="1"/>
  <c r="Y1635" i="1"/>
  <c r="Y9" i="1"/>
  <c r="Y2024" i="1"/>
  <c r="Y1003" i="1"/>
  <c r="Y499" i="1"/>
  <c r="Y704" i="1"/>
  <c r="Y1811" i="1"/>
  <c r="Y843" i="1"/>
  <c r="Y456" i="1"/>
  <c r="Y829" i="1"/>
  <c r="Y1057" i="1"/>
  <c r="Y659" i="1"/>
  <c r="Y943" i="1"/>
  <c r="Y1485" i="1"/>
  <c r="Y1045" i="1"/>
  <c r="Y421" i="1"/>
  <c r="Y963" i="1"/>
  <c r="Y339" i="1"/>
  <c r="Y776" i="1"/>
  <c r="Y1277" i="1"/>
  <c r="Y2601" i="1"/>
  <c r="Y2035" i="1"/>
  <c r="Y2648" i="1"/>
  <c r="Y207" i="1"/>
  <c r="Y2843" i="1"/>
  <c r="Y1155" i="1"/>
  <c r="Y611" i="1"/>
  <c r="Y2574" i="1"/>
  <c r="Y2651" i="1"/>
  <c r="Y83" i="1"/>
  <c r="Y2379" i="1"/>
  <c r="Y891" i="1"/>
  <c r="Y167" i="1"/>
  <c r="Y1725" i="1"/>
  <c r="Y269" i="1"/>
  <c r="Y2465" i="1"/>
  <c r="Y1347" i="1"/>
  <c r="Y2401" i="1"/>
  <c r="Y1016" i="1"/>
  <c r="X2474" i="1"/>
  <c r="X2093" i="1"/>
  <c r="X2117" i="1"/>
  <c r="X2477" i="1"/>
  <c r="X2501" i="1"/>
  <c r="X1364" i="1"/>
  <c r="X164" i="1"/>
  <c r="X620" i="1"/>
  <c r="X2710" i="1"/>
  <c r="X1188" i="1"/>
  <c r="X324" i="1"/>
  <c r="X2301" i="1"/>
  <c r="X1949" i="1"/>
  <c r="U2414" i="1"/>
  <c r="V2414" i="1" s="1"/>
  <c r="U1958" i="1"/>
  <c r="V1958" i="1" s="1"/>
  <c r="U2734" i="1"/>
  <c r="V2734" i="1" s="1"/>
  <c r="U646" i="1"/>
  <c r="V646" i="1" s="1"/>
  <c r="U782" i="1"/>
  <c r="V782" i="1" s="1"/>
  <c r="U2814" i="1"/>
  <c r="V2814" i="1" s="1"/>
  <c r="U1574" i="1"/>
  <c r="V1574" i="1" s="1"/>
  <c r="U902" i="1"/>
  <c r="V902" i="1" s="1"/>
  <c r="U2606" i="1"/>
  <c r="V2606" i="1" s="1"/>
  <c r="U6" i="1"/>
  <c r="V6" i="1" s="1"/>
  <c r="U1998" i="1"/>
  <c r="V1998" i="1" s="1"/>
  <c r="U2278" i="1"/>
  <c r="V2278" i="1" s="1"/>
  <c r="U2726" i="1"/>
  <c r="V2726" i="1" s="1"/>
  <c r="U2822" i="1"/>
  <c r="V2822" i="1" s="1"/>
  <c r="U1734" i="1"/>
  <c r="V1734" i="1" s="1"/>
  <c r="U670" i="1"/>
  <c r="V670" i="1" s="1"/>
  <c r="U2270" i="1"/>
  <c r="V2270" i="1" s="1"/>
  <c r="U198" i="1"/>
  <c r="V198" i="1" s="1"/>
  <c r="U926" i="1"/>
  <c r="V926" i="1" s="1"/>
  <c r="U2150" i="1"/>
  <c r="V2150" i="1" s="1"/>
  <c r="U1638" i="1"/>
  <c r="V1638" i="1" s="1"/>
  <c r="U2854" i="1"/>
  <c r="V2854" i="1" s="1"/>
  <c r="U1518" i="1"/>
  <c r="V1518" i="1" s="1"/>
  <c r="U2542" i="1"/>
  <c r="V2542" i="1" s="1"/>
  <c r="U2478" i="1"/>
  <c r="V2478" i="1" s="1"/>
  <c r="U1934" i="1"/>
  <c r="V1934" i="1" s="1"/>
  <c r="U1550" i="1"/>
  <c r="V1550" i="1" s="1"/>
  <c r="U390" i="1"/>
  <c r="V390" i="1" s="1"/>
  <c r="U894" i="1"/>
  <c r="V894" i="1" s="1"/>
  <c r="U1918" i="1"/>
  <c r="V1918" i="1" s="1"/>
  <c r="U1398" i="1"/>
  <c r="V1398" i="1" s="1"/>
  <c r="U2790" i="1"/>
  <c r="V2790" i="1" s="1"/>
  <c r="U1758" i="1"/>
  <c r="V1758" i="1" s="1"/>
  <c r="U2398" i="1"/>
  <c r="V2398" i="1" s="1"/>
  <c r="U906" i="1"/>
  <c r="V906" i="1" s="1"/>
  <c r="U522" i="1"/>
  <c r="V522" i="1" s="1"/>
  <c r="U1170" i="1"/>
  <c r="V1170" i="1" s="1"/>
  <c r="U1586" i="1"/>
  <c r="V1586" i="1" s="1"/>
  <c r="U2534" i="1"/>
  <c r="V2534" i="1" s="1"/>
  <c r="U1538" i="1"/>
  <c r="V1538" i="1" s="1"/>
  <c r="U1738" i="1"/>
  <c r="V1738" i="1" s="1"/>
  <c r="U2558" i="1"/>
  <c r="V2558" i="1" s="1"/>
  <c r="U1610" i="1"/>
  <c r="V1610" i="1" s="1"/>
  <c r="U994" i="1"/>
  <c r="V994" i="1" s="1"/>
  <c r="U2598" i="1"/>
  <c r="V2598" i="1" s="1"/>
  <c r="U1430" i="1"/>
  <c r="U1326" i="1"/>
  <c r="U1310" i="1"/>
  <c r="U406" i="1"/>
  <c r="U814" i="1"/>
  <c r="U806" i="1"/>
  <c r="U1006" i="1"/>
  <c r="U2222" i="1"/>
  <c r="U1238" i="1"/>
  <c r="U2878" i="1"/>
  <c r="U982" i="1"/>
  <c r="U830" i="1"/>
  <c r="U1318" i="1"/>
  <c r="U1206" i="1"/>
  <c r="U2486" i="1"/>
  <c r="U2230" i="1"/>
  <c r="U1302" i="1"/>
  <c r="U1654" i="1"/>
  <c r="U1526" i="1"/>
  <c r="U2078" i="1"/>
  <c r="U950" i="1"/>
  <c r="U2254" i="1"/>
  <c r="U1102" i="1"/>
  <c r="U790" i="1"/>
  <c r="U1950" i="1"/>
  <c r="U2846" i="1"/>
  <c r="U1854" i="1"/>
  <c r="U2774" i="1"/>
  <c r="U726" i="1"/>
  <c r="U2830" i="1"/>
  <c r="U1422" i="1"/>
  <c r="U502" i="1"/>
  <c r="U2646" i="1"/>
  <c r="U1598" i="1"/>
  <c r="U102" i="1"/>
  <c r="U1262" i="1"/>
  <c r="U846" i="1"/>
  <c r="U758" i="1"/>
  <c r="U566" i="1"/>
  <c r="U2390" i="1"/>
  <c r="U438" i="1"/>
  <c r="U1270" i="1"/>
  <c r="U2454" i="1"/>
  <c r="U1622" i="1"/>
  <c r="U662" i="1"/>
  <c r="U214" i="1"/>
  <c r="U1686" i="1"/>
  <c r="U2358" i="1"/>
  <c r="U1406" i="1"/>
  <c r="U2862" i="1"/>
  <c r="U1134" i="1"/>
  <c r="U2006" i="1"/>
  <c r="U2198" i="1"/>
  <c r="U1750" i="1"/>
  <c r="U1334" i="1"/>
  <c r="U2798" i="1"/>
  <c r="U2102" i="1"/>
  <c r="U1910" i="1"/>
  <c r="U2038" i="1"/>
  <c r="U1710" i="1"/>
  <c r="W2474" i="1" a="1"/>
  <c r="W2474" i="1" s="1"/>
  <c r="X2146" i="1"/>
  <c r="W2146" i="1" s="1" a="1"/>
  <c r="W2146" i="1" s="1"/>
  <c r="X1746" i="1"/>
  <c r="W1746" i="1" s="1" a="1"/>
  <c r="W1746" i="1" s="1"/>
  <c r="X2290" i="1"/>
  <c r="W2290" i="1" s="1" a="1"/>
  <c r="W2290" i="1" s="1"/>
  <c r="X2642" i="1"/>
  <c r="W2642" i="1" s="1" a="1"/>
  <c r="W2642" i="1" s="1"/>
  <c r="X2522" i="1"/>
  <c r="W2522" i="1" s="1" a="1"/>
  <c r="W2522" i="1" s="1"/>
  <c r="X2498" i="1"/>
  <c r="W2498" i="1" s="1" a="1"/>
  <c r="W2498" i="1" s="1"/>
  <c r="X1994" i="1"/>
  <c r="W1994" i="1" s="1" a="1"/>
  <c r="W1994" i="1" s="1"/>
  <c r="X2850" i="1"/>
  <c r="W2850" i="1" s="1" a="1"/>
  <c r="W2850" i="1" s="1"/>
  <c r="X234" i="1"/>
  <c r="W234" i="1" s="1" a="1"/>
  <c r="W234" i="1" s="1"/>
  <c r="X1482" i="1"/>
  <c r="W1482" i="1" s="1" a="1"/>
  <c r="W1482" i="1" s="1"/>
  <c r="X778" i="1"/>
  <c r="W778" i="1" s="1" a="1"/>
  <c r="W778" i="1" s="1"/>
  <c r="X2266" i="1"/>
  <c r="W2266" i="1" s="1" a="1"/>
  <c r="W2266" i="1" s="1"/>
  <c r="X2018" i="1"/>
  <c r="W2018" i="1" s="1" a="1"/>
  <c r="W2018" i="1" s="1"/>
  <c r="X626" i="1"/>
  <c r="W626" i="1" s="1" a="1"/>
  <c r="W626" i="1" s="1"/>
  <c r="X1850" i="1"/>
  <c r="W1850" i="1" s="1" a="1"/>
  <c r="W1850" i="1" s="1"/>
  <c r="X1650" i="1"/>
  <c r="W1650" i="1" s="1" a="1"/>
  <c r="W1650" i="1" s="1"/>
  <c r="X2610" i="1"/>
  <c r="W2610" i="1" s="1" a="1"/>
  <c r="W2610" i="1" s="1"/>
  <c r="X2530" i="1"/>
  <c r="W2530" i="1" s="1" a="1"/>
  <c r="W2530" i="1" s="1"/>
  <c r="X2346" i="1"/>
  <c r="W2346" i="1" s="1" a="1"/>
  <c r="W2346" i="1" s="1"/>
  <c r="X10" i="1"/>
  <c r="W10" i="1" s="1" a="1"/>
  <c r="W10" i="1" s="1"/>
  <c r="X2810" i="1"/>
  <c r="W2810" i="1" s="1" a="1"/>
  <c r="W2810" i="1" s="1"/>
  <c r="X1906" i="1"/>
  <c r="W1906" i="1" s="1" a="1"/>
  <c r="W1906" i="1" s="1"/>
  <c r="X2402" i="1"/>
  <c r="W2402" i="1" s="1" a="1"/>
  <c r="W2402" i="1" s="1"/>
  <c r="X1762" i="1"/>
  <c r="W1762" i="1" s="1" a="1"/>
  <c r="W1762" i="1" s="1"/>
  <c r="X2378" i="1"/>
  <c r="W2378" i="1" s="1" a="1"/>
  <c r="W2378" i="1" s="1"/>
  <c r="X1946" i="1"/>
  <c r="W1946" i="1" s="1" a="1"/>
  <c r="W1946" i="1" s="1"/>
  <c r="X1722" i="1"/>
  <c r="W1722" i="1" s="1" a="1"/>
  <c r="W1722" i="1" s="1"/>
  <c r="X2874" i="1"/>
  <c r="W2874" i="1" s="1" a="1"/>
  <c r="W2874" i="1" s="1"/>
  <c r="X1458" i="1"/>
  <c r="W1458" i="1" s="1" a="1"/>
  <c r="W1458" i="1" s="1"/>
  <c r="X2634" i="1"/>
  <c r="W2634" i="1" s="1" a="1"/>
  <c r="W2634" i="1" s="1"/>
  <c r="X2842" i="1"/>
  <c r="W2842" i="1" s="1" a="1"/>
  <c r="W2842" i="1" s="1"/>
  <c r="X1970" i="1"/>
  <c r="W1970" i="1" s="1" a="1"/>
  <c r="W1970" i="1" s="1"/>
  <c r="X2450" i="1"/>
  <c r="W2450" i="1" s="1" a="1"/>
  <c r="W2450" i="1" s="1"/>
  <c r="X1922" i="1"/>
  <c r="W1922" i="1" s="1" a="1"/>
  <c r="W1922" i="1" s="1"/>
  <c r="X2058" i="1"/>
  <c r="W2058" i="1" s="1" a="1"/>
  <c r="W2058" i="1" s="1"/>
  <c r="X2426" i="1"/>
  <c r="W2426" i="1" s="1" a="1"/>
  <c r="W2426" i="1" s="1"/>
  <c r="X2042" i="1"/>
  <c r="W2042" i="1" s="1" a="1"/>
  <c r="W2042" i="1" s="1"/>
  <c r="X2778" i="1"/>
  <c r="W2778" i="1" s="1" a="1"/>
  <c r="W2778" i="1" s="1"/>
  <c r="X2546" i="1"/>
  <c r="W2546" i="1" s="1" a="1"/>
  <c r="W2546" i="1" s="1"/>
  <c r="X2170" i="1"/>
  <c r="W2170" i="1" s="1" a="1"/>
  <c r="W2170" i="1" s="1"/>
  <c r="U723" i="1"/>
  <c r="V723" i="1" s="1"/>
  <c r="Y763" i="1"/>
  <c r="Y2528" i="1"/>
  <c r="Y191" i="1"/>
  <c r="Y1595" i="1"/>
  <c r="Y1487" i="1"/>
  <c r="Y1995" i="1"/>
  <c r="Y3" i="1"/>
  <c r="Y296" i="1"/>
  <c r="Y1308" i="1"/>
  <c r="Y2129" i="1"/>
  <c r="Y2156" i="1"/>
  <c r="Y976" i="1"/>
  <c r="Y2135" i="1"/>
  <c r="Y2704" i="1"/>
  <c r="Y2079" i="1"/>
  <c r="Y249" i="1"/>
  <c r="Y301" i="1"/>
  <c r="Y612" i="1"/>
  <c r="Y787" i="1"/>
  <c r="Y176" i="1"/>
  <c r="Y357" i="1"/>
  <c r="Y935" i="1"/>
  <c r="Y2657" i="1"/>
  <c r="Y689" i="1"/>
  <c r="Y607" i="1"/>
  <c r="Y1183" i="1"/>
  <c r="Y89" i="1"/>
  <c r="Y1965" i="1"/>
  <c r="Y2233" i="1"/>
  <c r="Y2645" i="1"/>
  <c r="Y25" i="1"/>
  <c r="Y2073" i="1"/>
  <c r="Y2055" i="1"/>
  <c r="Y503" i="1"/>
  <c r="Y225" i="1"/>
  <c r="Y321" i="1"/>
  <c r="Y35" i="1"/>
  <c r="Y1773" i="1"/>
  <c r="Y1607" i="1"/>
  <c r="Y1507" i="1"/>
  <c r="Y393" i="1"/>
  <c r="Y824" i="1"/>
  <c r="Y1079" i="1"/>
  <c r="Y157" i="1"/>
  <c r="Y472" i="1"/>
  <c r="Y2275" i="1"/>
  <c r="Y2143" i="1"/>
  <c r="Y2335" i="1"/>
  <c r="Y365" i="1"/>
  <c r="Y985" i="1"/>
  <c r="Y1792" i="1"/>
  <c r="Y2732" i="1"/>
  <c r="Y1620" i="1"/>
  <c r="Y57" i="1"/>
  <c r="Y2359" i="1"/>
  <c r="Y876" i="1"/>
  <c r="Y2707" i="1"/>
  <c r="Y60" i="1"/>
  <c r="Y1267" i="1"/>
  <c r="Y2009" i="1"/>
  <c r="Y281" i="1"/>
  <c r="Y2523" i="1"/>
  <c r="Y128" i="1"/>
  <c r="Y2783" i="1"/>
  <c r="Y1903" i="1"/>
  <c r="Y873" i="1"/>
  <c r="Y1657" i="1"/>
  <c r="Y2609" i="1"/>
  <c r="Y769" i="1"/>
  <c r="Y1711" i="1"/>
  <c r="Y2696" i="1"/>
  <c r="Y2508" i="1"/>
  <c r="Y1357" i="1"/>
  <c r="Y636" i="1"/>
  <c r="Y2537" i="1"/>
  <c r="Y271" i="1"/>
  <c r="Y2047" i="1"/>
  <c r="Y409" i="1"/>
  <c r="Y1839" i="1"/>
  <c r="Y1937" i="1"/>
  <c r="Y168" i="1"/>
  <c r="Y2243" i="1"/>
  <c r="Y2039" i="1"/>
  <c r="Y528" i="1"/>
  <c r="Y400" i="1"/>
  <c r="Y211" i="1"/>
  <c r="Y24" i="1"/>
  <c r="Y1983" i="1"/>
  <c r="Y460" i="1"/>
  <c r="Y4" i="1"/>
  <c r="Y540" i="1"/>
  <c r="Y2307" i="1"/>
  <c r="Y2674" i="1"/>
  <c r="Y352" i="1"/>
  <c r="Y87" i="1"/>
  <c r="Y2717" i="1"/>
  <c r="Y445" i="1"/>
  <c r="Y1651" i="1"/>
  <c r="Y2805" i="1"/>
  <c r="Y1541" i="1"/>
  <c r="Y2088" i="1"/>
  <c r="Y920" i="1"/>
  <c r="Y199" i="1"/>
  <c r="Y1625" i="1"/>
  <c r="Y107" i="1"/>
  <c r="Y2592" i="1"/>
  <c r="Y656" i="1"/>
  <c r="Y71" i="1"/>
  <c r="Y848" i="1"/>
  <c r="Y667" i="1"/>
  <c r="Y2448" i="1"/>
  <c r="Y2567" i="1"/>
  <c r="Y1383" i="1"/>
  <c r="Y627" i="1"/>
  <c r="Y2003" i="1"/>
  <c r="Y2772" i="1"/>
  <c r="Y1429" i="1"/>
  <c r="Y480" i="1"/>
  <c r="Y2285" i="1"/>
  <c r="Y1912" i="1"/>
  <c r="Y1713" i="1"/>
  <c r="Y1693" i="1"/>
  <c r="Y2496" i="1"/>
  <c r="Y784" i="1"/>
  <c r="Y95" i="1"/>
  <c r="Y2881" i="1"/>
  <c r="Y2568" i="1"/>
  <c r="Y2215" i="1"/>
  <c r="Y2227" i="1"/>
  <c r="Y412" i="1"/>
  <c r="Y1028" i="1"/>
  <c r="Y2203" i="1"/>
  <c r="Y2417" i="1"/>
  <c r="Y1395" i="1"/>
  <c r="Y1560" i="1"/>
  <c r="Y2481" i="1"/>
  <c r="Y2112" i="1"/>
  <c r="Y2036" i="1"/>
  <c r="Y196" i="1"/>
  <c r="Y773" i="1"/>
  <c r="Y99" i="1"/>
  <c r="Y2698" i="1"/>
  <c r="Y752" i="1"/>
  <c r="Y469" i="1"/>
  <c r="Y2839" i="1"/>
  <c r="Y997" i="1"/>
  <c r="Y1452" i="1"/>
  <c r="Y1229" i="1"/>
  <c r="Y2011" i="1"/>
  <c r="Y2555" i="1"/>
  <c r="Y1099" i="1"/>
  <c r="Y1929" i="1"/>
  <c r="Y1976" i="1"/>
  <c r="Y2591" i="1"/>
  <c r="Y775" i="1"/>
  <c r="Y1708" i="1"/>
  <c r="Y1021" i="1"/>
  <c r="Y1283" i="1"/>
  <c r="Y2015" i="1"/>
  <c r="Y2570" i="1"/>
  <c r="Y2723" i="1"/>
  <c r="Y1491" i="1"/>
  <c r="Y1031" i="1"/>
  <c r="Y1189" i="1"/>
  <c r="Y1180" i="1"/>
  <c r="Y1860" i="1"/>
  <c r="Y1091" i="1"/>
  <c r="Y2072" i="1"/>
  <c r="Y1085" i="1"/>
  <c r="Y1815" i="1"/>
  <c r="Y2539" i="1"/>
  <c r="Y927" i="1"/>
  <c r="Y677" i="1"/>
  <c r="Y1548" i="1"/>
  <c r="Y635" i="1"/>
  <c r="Y1808" i="1"/>
  <c r="Y581" i="1"/>
  <c r="Y1608" i="1"/>
  <c r="Y2637" i="1"/>
  <c r="Y2681" i="1"/>
  <c r="Y969" i="1"/>
  <c r="Y2329" i="1"/>
  <c r="U246" i="1"/>
  <c r="U54" i="1"/>
  <c r="U494" i="1"/>
  <c r="U2326" i="1"/>
  <c r="U278" i="1"/>
  <c r="U1350" i="1"/>
  <c r="U1678" i="1"/>
  <c r="U462" i="1"/>
  <c r="U542" i="1"/>
  <c r="U1974" i="1"/>
  <c r="U302" i="1"/>
  <c r="U1054" i="1"/>
  <c r="U958" i="1"/>
  <c r="U1022" i="1"/>
  <c r="U22" i="1"/>
  <c r="U78" i="1"/>
  <c r="U110" i="1"/>
  <c r="U1118" i="1"/>
  <c r="U1446" i="1"/>
  <c r="U454" i="1"/>
  <c r="U1126" i="1"/>
  <c r="U1094" i="1"/>
  <c r="U918" i="1"/>
  <c r="U342" i="1"/>
  <c r="U598" i="1"/>
  <c r="U998" i="1"/>
  <c r="U630" i="1"/>
  <c r="U158" i="1"/>
  <c r="U1982" i="1"/>
  <c r="U854" i="1"/>
  <c r="U614" i="1"/>
  <c r="U1814" i="1"/>
  <c r="U366" i="1"/>
  <c r="U62" i="1"/>
  <c r="U1182" i="1"/>
  <c r="U126" i="1"/>
  <c r="U286" i="1"/>
  <c r="U1046" i="1"/>
  <c r="U254" i="1"/>
  <c r="U478" i="1"/>
  <c r="U86" i="1"/>
  <c r="U534" i="1"/>
  <c r="U230" i="1"/>
  <c r="U1470" i="1"/>
  <c r="U1078" i="1"/>
  <c r="U374" i="1"/>
  <c r="U1438" i="1"/>
  <c r="U518" i="1"/>
  <c r="U1142" i="1"/>
  <c r="U2294" i="1"/>
  <c r="U430" i="1"/>
  <c r="U1670" i="1"/>
  <c r="U1030" i="1"/>
  <c r="U1070" i="1"/>
  <c r="U1878" i="1"/>
  <c r="U638" i="1"/>
  <c r="U182" i="1"/>
  <c r="U2334" i="1"/>
  <c r="U1286" i="1"/>
  <c r="U1374" i="1"/>
  <c r="U30" i="1"/>
  <c r="U38" i="1"/>
  <c r="U310" i="1"/>
  <c r="U2094" i="1"/>
  <c r="X1940" i="1" l="1"/>
  <c r="X2069" i="1"/>
  <c r="X674" i="1"/>
  <c r="V2294" i="1"/>
  <c r="V1142" i="1"/>
  <c r="V278" i="1"/>
  <c r="V342" i="1"/>
  <c r="V918" i="1"/>
  <c r="V1094" i="1"/>
  <c r="V1982" i="1"/>
  <c r="V430" i="1"/>
  <c r="V534" i="1"/>
  <c r="V86" i="1"/>
  <c r="V1126" i="1"/>
  <c r="V478" i="1"/>
  <c r="V254" i="1"/>
  <c r="V1046" i="1"/>
  <c r="V1470" i="1"/>
  <c r="V230" i="1"/>
  <c r="V1878" i="1"/>
  <c r="V1070" i="1"/>
  <c r="V286" i="1"/>
  <c r="V78" i="1"/>
  <c r="V22" i="1"/>
  <c r="V1022" i="1"/>
  <c r="V182" i="1"/>
  <c r="V638" i="1"/>
  <c r="V1118" i="1"/>
  <c r="V110" i="1"/>
  <c r="V2094" i="1"/>
  <c r="V1814" i="1"/>
  <c r="V614" i="1"/>
  <c r="V854" i="1"/>
  <c r="V454" i="1"/>
  <c r="V1446" i="1"/>
  <c r="V62" i="1"/>
  <c r="V366" i="1"/>
  <c r="V518" i="1"/>
  <c r="V462" i="1"/>
  <c r="V1678" i="1"/>
  <c r="V1350" i="1"/>
  <c r="V126" i="1"/>
  <c r="V1182" i="1"/>
  <c r="V1974" i="1"/>
  <c r="V542" i="1"/>
  <c r="V958" i="1"/>
  <c r="V310" i="1"/>
  <c r="V1030" i="1"/>
  <c r="V38" i="1"/>
  <c r="V1054" i="1"/>
  <c r="V302" i="1"/>
  <c r="V998" i="1"/>
  <c r="V598" i="1"/>
  <c r="V1670" i="1"/>
  <c r="V1438" i="1"/>
  <c r="V374" i="1"/>
  <c r="V1078" i="1"/>
  <c r="V158" i="1"/>
  <c r="V630" i="1"/>
  <c r="V54" i="1"/>
  <c r="V246" i="1"/>
  <c r="V30" i="1"/>
  <c r="V1374" i="1"/>
  <c r="V1286" i="1"/>
  <c r="V2334" i="1"/>
  <c r="V2326" i="1"/>
  <c r="V494" i="1"/>
  <c r="X322" i="1"/>
  <c r="W322" i="1" a="1"/>
  <c r="W322" i="1" s="1"/>
  <c r="Y322" i="1" s="1"/>
  <c r="V1522" i="1"/>
  <c r="X1522" i="1" s="1"/>
  <c r="W1522" i="1" s="1" a="1"/>
  <c r="W1522" i="1" s="1"/>
  <c r="Y1522" i="1" s="1"/>
  <c r="V1454" i="1"/>
  <c r="X1454" i="1" s="1"/>
  <c r="W1454" i="1" s="1" a="1"/>
  <c r="W1454" i="1" s="1"/>
  <c r="Y1454" i="1" s="1"/>
  <c r="X2394" i="1"/>
  <c r="W2394" i="1" a="1"/>
  <c r="W2394" i="1" s="1"/>
  <c r="Y2394" i="1" s="1"/>
  <c r="V2430" i="1"/>
  <c r="X2430" i="1" s="1"/>
  <c r="W2430" i="1" s="1" a="1"/>
  <c r="W2430" i="1" s="1"/>
  <c r="Y2430" i="1" s="1"/>
  <c r="V870" i="1"/>
  <c r="X870" i="1" s="1"/>
  <c r="W870" i="1" s="1" a="1"/>
  <c r="W870" i="1" s="1"/>
  <c r="Y870" i="1" s="1"/>
  <c r="V1886" i="1"/>
  <c r="X1886" i="1" s="1"/>
  <c r="W1886" i="1" s="1" a="1"/>
  <c r="W1886" i="1" s="1"/>
  <c r="Y1886" i="1" s="1"/>
  <c r="V2126" i="1"/>
  <c r="X2126" i="1" s="1"/>
  <c r="W2126" i="1" s="1" a="1"/>
  <c r="W2126" i="1" s="1"/>
  <c r="Y2126" i="1" s="1"/>
  <c r="V2174" i="1"/>
  <c r="X2174" i="1" s="1"/>
  <c r="W2174" i="1" s="1" a="1"/>
  <c r="W2174" i="1" s="1"/>
  <c r="Y2174" i="1" s="1"/>
  <c r="V1478" i="1"/>
  <c r="X1478" i="1" s="1"/>
  <c r="W1478" i="1" s="1" a="1"/>
  <c r="W1478" i="1" s="1"/>
  <c r="Y1478" i="1" s="1"/>
  <c r="V1494" i="1"/>
  <c r="X1494" i="1" s="1"/>
  <c r="W1494" i="1" s="1" a="1"/>
  <c r="W1494" i="1" s="1"/>
  <c r="Y1494" i="1" s="1"/>
  <c r="X718" i="1"/>
  <c r="W718" i="1" s="1" a="1"/>
  <c r="W718" i="1" s="1"/>
  <c r="Y718" i="1" s="1"/>
  <c r="V702" i="1"/>
  <c r="X702" i="1" s="1"/>
  <c r="W702" i="1" s="1" a="1"/>
  <c r="W702" i="1" s="1"/>
  <c r="Y702" i="1" s="1"/>
  <c r="X1702" i="1"/>
  <c r="W1702" i="1" s="1" a="1"/>
  <c r="W1702" i="1" s="1"/>
  <c r="Y1702" i="1" s="1"/>
  <c r="V2182" i="1"/>
  <c r="X2182" i="1" s="1"/>
  <c r="W2182" i="1" s="1" a="1"/>
  <c r="W2182" i="1" s="1"/>
  <c r="Y2182" i="1" s="1"/>
  <c r="X710" i="1"/>
  <c r="W710" i="1" s="1" a="1"/>
  <c r="W710" i="1" s="1"/>
  <c r="Y710" i="1" s="1"/>
  <c r="V2622" i="1"/>
  <c r="X2622" i="1" s="1"/>
  <c r="W2622" i="1" s="1" a="1"/>
  <c r="W2622" i="1" s="1"/>
  <c r="Y2622" i="1" s="1"/>
  <c r="V174" i="1"/>
  <c r="X174" i="1" s="1"/>
  <c r="W174" i="1" s="1" a="1"/>
  <c r="W174" i="1" s="1"/>
  <c r="Y174" i="1" s="1"/>
  <c r="V690" i="1"/>
  <c r="X690" i="1" s="1"/>
  <c r="W690" i="1" s="1" a="1"/>
  <c r="W690" i="1" s="1"/>
  <c r="Y690" i="1" s="1"/>
  <c r="V1614" i="1"/>
  <c r="X1614" i="1" s="1"/>
  <c r="W1614" i="1" s="1" a="1"/>
  <c r="W1614" i="1" s="1"/>
  <c r="Y1614" i="1" s="1"/>
  <c r="X2030" i="1"/>
  <c r="W2030" i="1" s="1" a="1"/>
  <c r="W2030" i="1" s="1"/>
  <c r="Y2030" i="1" s="1"/>
  <c r="X2502" i="1"/>
  <c r="W2502" i="1" s="1" a="1"/>
  <c r="W2502" i="1" s="1"/>
  <c r="Y2502" i="1" s="1"/>
  <c r="X878" i="1"/>
  <c r="W878" i="1" s="1" a="1"/>
  <c r="W878" i="1" s="1"/>
  <c r="Y878" i="1" s="1"/>
  <c r="X590" i="1"/>
  <c r="W590" i="1" s="1" a="1"/>
  <c r="W590" i="1" s="1"/>
  <c r="Y590" i="1" s="1"/>
  <c r="V1066" i="1"/>
  <c r="X1066" i="1" s="1"/>
  <c r="W1066" i="1" s="1" a="1"/>
  <c r="W1066" i="1" s="1"/>
  <c r="Y1066" i="1" s="1"/>
  <c r="V2246" i="1"/>
  <c r="X2246" i="1" s="1"/>
  <c r="W2246" i="1" s="1" a="1"/>
  <c r="W2246" i="1" s="1"/>
  <c r="Y2246" i="1" s="1"/>
  <c r="X90" i="1"/>
  <c r="W90" i="1" s="1" a="1"/>
  <c r="W90" i="1" s="1"/>
  <c r="Y90" i="1" s="1"/>
  <c r="X2118" i="1"/>
  <c r="W2118" i="1" s="1" a="1"/>
  <c r="W2118" i="1" s="1"/>
  <c r="Y2118" i="1" s="1"/>
  <c r="X2382" i="1"/>
  <c r="X1726" i="1"/>
  <c r="W1726" i="1" s="1" a="1"/>
  <c r="W1726" i="1" s="1"/>
  <c r="Y1726" i="1" s="1"/>
  <c r="X1158" i="1"/>
  <c r="W1158" i="1" s="1" a="1"/>
  <c r="W1158" i="1" s="1"/>
  <c r="Y1158" i="1" s="1"/>
  <c r="V882" i="1"/>
  <c r="X882" i="1" s="1"/>
  <c r="W882" i="1" s="1" a="1"/>
  <c r="W882" i="1" s="1"/>
  <c r="Y882" i="1" s="1"/>
  <c r="V686" i="1"/>
  <c r="X686" i="1" s="1"/>
  <c r="W686" i="1" s="1" a="1"/>
  <c r="W686" i="1" s="1"/>
  <c r="Y686" i="1" s="1"/>
  <c r="V1198" i="1"/>
  <c r="X1198" i="1" s="1"/>
  <c r="W1198" i="1" s="1" a="1"/>
  <c r="W1198" i="1" s="1"/>
  <c r="Y1198" i="1" s="1"/>
  <c r="V574" i="1"/>
  <c r="X574" i="1" s="1"/>
  <c r="W574" i="1" s="1" a="1"/>
  <c r="W574" i="1" s="1"/>
  <c r="Y574" i="1" s="1"/>
  <c r="V2438" i="1"/>
  <c r="X2438" i="1" s="1"/>
  <c r="W2438" i="1" s="1" a="1"/>
  <c r="W2438" i="1" s="1"/>
  <c r="Y2438" i="1" s="1"/>
  <c r="W1578" i="1" a="1"/>
  <c r="W1578" i="1" s="1"/>
  <c r="Y1578" i="1" s="1"/>
  <c r="X1602" i="1"/>
  <c r="W1602" i="1" s="1" a="1"/>
  <c r="W1602" i="1" s="1"/>
  <c r="Y1602" i="1" s="1"/>
  <c r="X2766" i="1"/>
  <c r="W2766" i="1" s="1" a="1"/>
  <c r="W2766" i="1" s="1"/>
  <c r="Y2766" i="1" s="1"/>
  <c r="X2654" i="1"/>
  <c r="W2654" i="1" s="1" a="1"/>
  <c r="W2654" i="1" s="1"/>
  <c r="Y2654" i="1" s="1"/>
  <c r="V930" i="1"/>
  <c r="X930" i="1" s="1"/>
  <c r="W930" i="1" s="1" a="1"/>
  <c r="W930" i="1" s="1"/>
  <c r="Y930" i="1" s="1"/>
  <c r="V990" i="1"/>
  <c r="X990" i="1" s="1"/>
  <c r="W990" i="1" s="1" a="1"/>
  <c r="W990" i="1" s="1"/>
  <c r="Y990" i="1" s="1"/>
  <c r="V2014" i="1"/>
  <c r="X2014" i="1" s="1"/>
  <c r="W2014" i="1" s="1" a="1"/>
  <c r="W2014" i="1" s="1"/>
  <c r="Y2014" i="1" s="1"/>
  <c r="X1662" i="1"/>
  <c r="W1662" i="1" s="1" a="1"/>
  <c r="W1662" i="1" s="1"/>
  <c r="Y1662" i="1" s="1"/>
  <c r="X766" i="1"/>
  <c r="W766" i="1" s="1" a="1"/>
  <c r="W766" i="1" s="1"/>
  <c r="Y766" i="1" s="1"/>
  <c r="X2206" i="1"/>
  <c r="W2206" i="1" s="1" a="1"/>
  <c r="W2206" i="1" s="1"/>
  <c r="Y2206" i="1" s="1"/>
  <c r="X1542" i="1"/>
  <c r="W1542" i="1" s="1" a="1"/>
  <c r="W1542" i="1" s="1"/>
  <c r="Y1542" i="1" s="1"/>
  <c r="X1590" i="1"/>
  <c r="W1590" i="1" s="1" a="1"/>
  <c r="W1590" i="1" s="1"/>
  <c r="Y1590" i="1" s="1"/>
  <c r="X2406" i="1"/>
  <c r="W2406" i="1" s="1" a="1"/>
  <c r="W2406" i="1" s="1"/>
  <c r="Y2406" i="1" s="1"/>
  <c r="V1838" i="1"/>
  <c r="X1838" i="1" s="1"/>
  <c r="W1838" i="1" s="1" a="1"/>
  <c r="W1838" i="1" s="1"/>
  <c r="Y1838" i="1" s="1"/>
  <c r="V2158" i="1"/>
  <c r="X2158" i="1" s="1"/>
  <c r="W2158" i="1" s="1" a="1"/>
  <c r="W2158" i="1" s="1"/>
  <c r="Y2158" i="1" s="1"/>
  <c r="V2630" i="1"/>
  <c r="X2630" i="1" s="1"/>
  <c r="V2510" i="1"/>
  <c r="X2510" i="1" s="1"/>
  <c r="W2510" i="1" s="1" a="1"/>
  <c r="W2510" i="1" s="1"/>
  <c r="Y2510" i="1" s="1"/>
  <c r="V1782" i="1"/>
  <c r="X1782" i="1" s="1"/>
  <c r="W1782" i="1" s="1" a="1"/>
  <c r="W1782" i="1" s="1"/>
  <c r="Y1782" i="1" s="1"/>
  <c r="V2302" i="1"/>
  <c r="X2302" i="1" s="1"/>
  <c r="W2302" i="1" s="1" a="1"/>
  <c r="W2302" i="1" s="1"/>
  <c r="Y2302" i="1" s="1"/>
  <c r="X1826" i="1"/>
  <c r="W1826" i="1" s="1" a="1"/>
  <c r="W1826" i="1" s="1"/>
  <c r="Y1826" i="1" s="1"/>
  <c r="X742" i="1"/>
  <c r="W742" i="1" s="1" a="1"/>
  <c r="W742" i="1" s="1"/>
  <c r="Y742" i="1" s="1"/>
  <c r="X678" i="1"/>
  <c r="W678" i="1" s="1" a="1"/>
  <c r="W678" i="1" s="1"/>
  <c r="Y678" i="1" s="1"/>
  <c r="X1174" i="1"/>
  <c r="W1174" i="1" s="1" a="1"/>
  <c r="W1174" i="1" s="1"/>
  <c r="Y1174" i="1" s="1"/>
  <c r="X1806" i="1"/>
  <c r="W1806" i="1" s="1" a="1"/>
  <c r="W1806" i="1" s="1"/>
  <c r="Y1806" i="1" s="1"/>
  <c r="X1566" i="1"/>
  <c r="W1566" i="1" s="1" a="1"/>
  <c r="W1566" i="1" s="1"/>
  <c r="Y1566" i="1" s="1"/>
  <c r="X550" i="1"/>
  <c r="W550" i="1" s="1" a="1"/>
  <c r="W550" i="1" s="1"/>
  <c r="Y550" i="1" s="1"/>
  <c r="X2070" i="1"/>
  <c r="W2070" i="1" s="1" a="1"/>
  <c r="W2070" i="1" s="1"/>
  <c r="Y2070" i="1" s="1"/>
  <c r="V730" i="1"/>
  <c r="X730" i="1" s="1"/>
  <c r="W730" i="1" s="1" a="1"/>
  <c r="W730" i="1" s="1"/>
  <c r="Y730" i="1" s="1"/>
  <c r="V1490" i="1"/>
  <c r="X1490" i="1" s="1"/>
  <c r="W1490" i="1" s="1" a="1"/>
  <c r="W1490" i="1" s="1"/>
  <c r="Y1490" i="1" s="1"/>
  <c r="V1162" i="1"/>
  <c r="X1162" i="1" s="1"/>
  <c r="W1162" i="1" s="1" a="1"/>
  <c r="W1162" i="1" s="1"/>
  <c r="Y1162" i="1" s="1"/>
  <c r="V2282" i="1"/>
  <c r="X2282" i="1" s="1"/>
  <c r="W2282" i="1" s="1" a="1"/>
  <c r="W2282" i="1" s="1"/>
  <c r="Y2282" i="1" s="1"/>
  <c r="V414" i="1"/>
  <c r="X414" i="1" s="1"/>
  <c r="W414" i="1" s="1" a="1"/>
  <c r="W414" i="1" s="1"/>
  <c r="Y414" i="1" s="1"/>
  <c r="V142" i="1"/>
  <c r="X142" i="1" s="1"/>
  <c r="W142" i="1" s="1" a="1"/>
  <c r="W142" i="1" s="1"/>
  <c r="Y142" i="1" s="1"/>
  <c r="V334" i="1"/>
  <c r="X334" i="1" s="1"/>
  <c r="W334" i="1" s="1" a="1"/>
  <c r="W334" i="1" s="1"/>
  <c r="Y334" i="1" s="1"/>
  <c r="V2750" i="1"/>
  <c r="X2750" i="1" s="1"/>
  <c r="W2750" i="1" s="1" a="1"/>
  <c r="W2750" i="1" s="1"/>
  <c r="Y2750" i="1" s="1"/>
  <c r="V1894" i="1"/>
  <c r="X1894" i="1" s="1"/>
  <c r="W1894" i="1" s="1" a="1"/>
  <c r="W1894" i="1" s="1"/>
  <c r="Y1894" i="1" s="1"/>
  <c r="V1830" i="1"/>
  <c r="X1830" i="1" s="1"/>
  <c r="W1830" i="1" s="1" a="1"/>
  <c r="W1830" i="1" s="1"/>
  <c r="Y1830" i="1" s="1"/>
  <c r="X698" i="1"/>
  <c r="W698" i="1" s="1" a="1"/>
  <c r="W698" i="1" s="1"/>
  <c r="Y698" i="1" s="1"/>
  <c r="X1034" i="1"/>
  <c r="W1034" i="1" s="1" a="1"/>
  <c r="W1034" i="1" s="1"/>
  <c r="Y1034" i="1" s="1"/>
  <c r="X1146" i="1"/>
  <c r="W1146" i="1" s="1" a="1"/>
  <c r="W1146" i="1" s="1"/>
  <c r="Y1146" i="1" s="1"/>
  <c r="X1862" i="1"/>
  <c r="W1862" i="1" s="1" a="1"/>
  <c r="W1862" i="1" s="1"/>
  <c r="Y1862" i="1" s="1"/>
  <c r="X1222" i="1"/>
  <c r="W1222" i="1" s="1" a="1"/>
  <c r="W1222" i="1" s="1"/>
  <c r="Y1222" i="1" s="1"/>
  <c r="X2462" i="1"/>
  <c r="W2462" i="1" s="1" a="1"/>
  <c r="W2462" i="1" s="1"/>
  <c r="Y2462" i="1" s="1"/>
  <c r="X2310" i="1"/>
  <c r="W2310" i="1" s="1" a="1"/>
  <c r="W2310" i="1" s="1"/>
  <c r="Y2310" i="1" s="1"/>
  <c r="X2350" i="1"/>
  <c r="W2350" i="1" s="1" a="1"/>
  <c r="W2350" i="1" s="1"/>
  <c r="Y2350" i="1" s="1"/>
  <c r="X262" i="1"/>
  <c r="W262" i="1" s="1" a="1"/>
  <c r="W262" i="1" s="1"/>
  <c r="Y262" i="1" s="1"/>
  <c r="X222" i="1"/>
  <c r="W222" i="1" s="1" a="1"/>
  <c r="W222" i="1" s="1"/>
  <c r="Y222" i="1" s="1"/>
  <c r="X134" i="1"/>
  <c r="W134" i="1" s="1" a="1"/>
  <c r="W134" i="1" s="1"/>
  <c r="Y134" i="1" s="1"/>
  <c r="X1246" i="1"/>
  <c r="W1246" i="1" s="1" a="1"/>
  <c r="W1246" i="1" s="1"/>
  <c r="Y1246" i="1" s="1"/>
  <c r="V450" i="1"/>
  <c r="X450" i="1" s="1"/>
  <c r="W450" i="1" s="1" a="1"/>
  <c r="W450" i="1" s="1"/>
  <c r="Y450" i="1" s="1"/>
  <c r="V1926" i="1"/>
  <c r="X1926" i="1" s="1"/>
  <c r="V966" i="1"/>
  <c r="X966" i="1" s="1"/>
  <c r="W966" i="1" s="1" a="1"/>
  <c r="W966" i="1" s="1"/>
  <c r="Y966" i="1" s="1"/>
  <c r="V1774" i="1"/>
  <c r="X1774" i="1" s="1"/>
  <c r="W1774" i="1" s="1" a="1"/>
  <c r="W1774" i="1" s="1"/>
  <c r="Y1774" i="1" s="1"/>
  <c r="V1382" i="1"/>
  <c r="X1382" i="1" s="1"/>
  <c r="W1382" i="1" s="1" a="1"/>
  <c r="W1382" i="1" s="1"/>
  <c r="Y1382" i="1" s="1"/>
  <c r="V1510" i="1"/>
  <c r="X1510" i="1" s="1"/>
  <c r="W1510" i="1" s="1" a="1"/>
  <c r="W1510" i="1" s="1"/>
  <c r="Y1510" i="1" s="1"/>
  <c r="V1502" i="1"/>
  <c r="X1502" i="1" s="1"/>
  <c r="W1502" i="1" s="1" a="1"/>
  <c r="W1502" i="1" s="1"/>
  <c r="Y1502" i="1" s="1"/>
  <c r="V2054" i="1"/>
  <c r="X2054" i="1" s="1"/>
  <c r="W2054" i="1" s="1" a="1"/>
  <c r="W2054" i="1" s="1"/>
  <c r="Y2054" i="1" s="1"/>
  <c r="X2269" i="1"/>
  <c r="X2060" i="1"/>
  <c r="X292" i="1"/>
  <c r="X1628" i="1"/>
  <c r="X1524" i="1"/>
  <c r="W652" i="1" a="1"/>
  <c r="W652" i="1" s="1"/>
  <c r="Y652" i="1" s="1"/>
  <c r="X604" i="1"/>
  <c r="W1692" i="1" a="1"/>
  <c r="W1692" i="1" s="1"/>
  <c r="Y1692" i="1" s="1"/>
  <c r="X1973" i="1"/>
  <c r="X820" i="1"/>
  <c r="X1164" i="1"/>
  <c r="W2668" i="1" a="1"/>
  <c r="W2668" i="1" s="1"/>
  <c r="Y2668" i="1" s="1"/>
  <c r="X2468" i="1"/>
  <c r="X420" i="1"/>
  <c r="X1084" i="1"/>
  <c r="W2372" i="1" a="1"/>
  <c r="W2372" i="1" s="1"/>
  <c r="Y2372" i="1" s="1"/>
  <c r="X2029" i="1"/>
  <c r="W1252" i="1" a="1"/>
  <c r="W1252" i="1" s="1"/>
  <c r="Y1252" i="1" s="1"/>
  <c r="X2677" i="1"/>
  <c r="X68" i="1"/>
  <c r="X1844" i="1"/>
  <c r="X2725" i="1"/>
  <c r="W2149" i="1" a="1"/>
  <c r="W2149" i="1" s="1"/>
  <c r="Y2149" i="1" s="1"/>
  <c r="W2868" i="1" a="1"/>
  <c r="W2868" i="1" s="1"/>
  <c r="Y2868" i="1" s="1"/>
  <c r="W1108" i="1" a="1"/>
  <c r="W1108" i="1" s="1"/>
  <c r="Y1108" i="1" s="1"/>
  <c r="X1788" i="1"/>
  <c r="X1796" i="1"/>
  <c r="W1060" i="1" a="1"/>
  <c r="W1060" i="1" s="1"/>
  <c r="Y1060" i="1" s="1"/>
  <c r="X2405" i="1"/>
  <c r="X2525" i="1"/>
  <c r="X12" i="1"/>
  <c r="W2821" i="1" a="1"/>
  <c r="W2821" i="1" s="1"/>
  <c r="Y2821" i="1" s="1"/>
  <c r="X972" i="1"/>
  <c r="X1740" i="1"/>
  <c r="X1356" i="1"/>
  <c r="X2836" i="1"/>
  <c r="X1997" i="1"/>
  <c r="X2396" i="1"/>
  <c r="W732" i="1" a="1"/>
  <c r="W732" i="1" s="1"/>
  <c r="Y732" i="1" s="1"/>
  <c r="W2813" i="1" a="1"/>
  <c r="W2813" i="1" s="1"/>
  <c r="Y2813" i="1" s="1"/>
  <c r="X468" i="1"/>
  <c r="X356" i="1"/>
  <c r="X748" i="1"/>
  <c r="X2716" i="1"/>
  <c r="X1900" i="1"/>
  <c r="W380" i="1" a="1"/>
  <c r="W380" i="1" s="1"/>
  <c r="Y380" i="1" s="1"/>
  <c r="X396" i="1"/>
  <c r="X1988" i="1"/>
  <c r="X2044" i="1"/>
  <c r="W1012" i="1" a="1"/>
  <c r="W1012" i="1" s="1"/>
  <c r="Y1012" i="1" s="1"/>
  <c r="X1604" i="1"/>
  <c r="X2020" i="1"/>
  <c r="X1412" i="1"/>
  <c r="X2108" i="1"/>
  <c r="X1276" i="1"/>
  <c r="X836" i="1"/>
  <c r="W1388" i="1" a="1"/>
  <c r="W1388" i="1" s="1"/>
  <c r="Y1388" i="1" s="1"/>
  <c r="X2420" i="1"/>
  <c r="W908" i="1" a="1"/>
  <c r="W908" i="1" s="1"/>
  <c r="Y908" i="1" s="1"/>
  <c r="W1460" i="1" a="1"/>
  <c r="W1460" i="1" s="1"/>
  <c r="Y1460" i="1" s="1"/>
  <c r="X348" i="1"/>
  <c r="X44" i="1"/>
  <c r="X2188" i="1"/>
  <c r="W2692" i="1" a="1"/>
  <c r="W2692" i="1" s="1"/>
  <c r="Y2692" i="1" s="1"/>
  <c r="X2349" i="1"/>
  <c r="X860" i="1"/>
  <c r="X1212" i="1"/>
  <c r="W2284" i="1" a="1"/>
  <c r="W2284" i="1" s="1"/>
  <c r="Y2284" i="1" s="1"/>
  <c r="W2429" i="1" a="1"/>
  <c r="W2429" i="1" s="1"/>
  <c r="Y2429" i="1" s="1"/>
  <c r="X2164" i="1"/>
  <c r="X692" i="1"/>
  <c r="X2877" i="1"/>
  <c r="X724" i="1"/>
  <c r="W2453" i="1" a="1"/>
  <c r="W2453" i="1" s="1"/>
  <c r="Y2453" i="1" s="1"/>
  <c r="W1964" i="1" a="1"/>
  <c r="W1964" i="1" s="1"/>
  <c r="Y1964" i="1" s="1"/>
  <c r="W2197" i="1" a="1"/>
  <c r="W2197" i="1" s="1"/>
  <c r="Y2197" i="1" s="1"/>
  <c r="X2822" i="1"/>
  <c r="W2822" i="1" s="1" a="1"/>
  <c r="W2822" i="1" s="1"/>
  <c r="Y2822" i="1" s="1"/>
  <c r="X2814" i="1"/>
  <c r="W2814" i="1" s="1" a="1"/>
  <c r="W2814" i="1" s="1"/>
  <c r="Y2814" i="1" s="1"/>
  <c r="X2322" i="1"/>
  <c r="W2322" i="1" s="1" a="1"/>
  <c r="W2322" i="1" s="1"/>
  <c r="Y2322" i="1" s="1"/>
  <c r="X1962" i="1"/>
  <c r="W1962" i="1" s="1" a="1"/>
  <c r="W1962" i="1" s="1"/>
  <c r="Y1962" i="1" s="1"/>
  <c r="X2554" i="1"/>
  <c r="W2554" i="1" s="1" a="1"/>
  <c r="W2554" i="1" s="1"/>
  <c r="Y2554" i="1" s="1"/>
  <c r="X618" i="1"/>
  <c r="W618" i="1" s="1" a="1"/>
  <c r="W618" i="1" s="1"/>
  <c r="Y618" i="1" s="1"/>
  <c r="W2325" i="1" a="1"/>
  <c r="W2325" i="1" s="1"/>
  <c r="Y2325" i="1" s="1"/>
  <c r="W1868" i="1" a="1"/>
  <c r="W1868" i="1" s="1"/>
  <c r="Y1868" i="1" s="1"/>
  <c r="X2542" i="1"/>
  <c r="W2542" i="1" s="1" a="1"/>
  <c r="W2542" i="1" s="1"/>
  <c r="Y2542" i="1" s="1"/>
  <c r="X782" i="1"/>
  <c r="W782" i="1" s="1" a="1"/>
  <c r="W782" i="1" s="1"/>
  <c r="Y782" i="1" s="1"/>
  <c r="X1802" i="1"/>
  <c r="W1802" i="1" s="1" a="1"/>
  <c r="W1802" i="1" s="1"/>
  <c r="Y1802" i="1" s="1"/>
  <c r="X354" i="1"/>
  <c r="W354" i="1" s="1" a="1"/>
  <c r="W354" i="1" s="1"/>
  <c r="Y354" i="1" s="1"/>
  <c r="X1010" i="1"/>
  <c r="W1010" i="1" s="1" a="1"/>
  <c r="W1010" i="1" s="1"/>
  <c r="Y1010" i="1" s="1"/>
  <c r="X2362" i="1"/>
  <c r="W2362" i="1" s="1" a="1"/>
  <c r="W2362" i="1" s="1"/>
  <c r="Y2362" i="1" s="1"/>
  <c r="X2162" i="1"/>
  <c r="W2162" i="1" s="1" a="1"/>
  <c r="W2162" i="1" s="1"/>
  <c r="Y2162" i="1" s="1"/>
  <c r="X1466" i="1"/>
  <c r="W1466" i="1" s="1" a="1"/>
  <c r="W1466" i="1" s="1"/>
  <c r="Y1466" i="1" s="1"/>
  <c r="X362" i="1"/>
  <c r="W362" i="1" s="1" a="1"/>
  <c r="W362" i="1" s="1"/>
  <c r="Y362" i="1" s="1"/>
  <c r="X1998" i="1"/>
  <c r="W1998" i="1" s="1" a="1"/>
  <c r="W1998" i="1" s="1"/>
  <c r="Y1998" i="1" s="1"/>
  <c r="X2734" i="1"/>
  <c r="W2734" i="1" s="1" a="1"/>
  <c r="W2734" i="1" s="1"/>
  <c r="Y2734" i="1" s="1"/>
  <c r="X2490" i="1"/>
  <c r="W2490" i="1" s="1" a="1"/>
  <c r="W2490" i="1" s="1"/>
  <c r="Y2490" i="1" s="1"/>
  <c r="X1106" i="1"/>
  <c r="W1106" i="1" s="1" a="1"/>
  <c r="W1106" i="1" s="1"/>
  <c r="Y1106" i="1" s="1"/>
  <c r="X210" i="1"/>
  <c r="W210" i="1" s="1" a="1"/>
  <c r="W210" i="1" s="1"/>
  <c r="Y210" i="1" s="1"/>
  <c r="X198" i="1"/>
  <c r="W198" i="1" s="1" a="1"/>
  <c r="W198" i="1" s="1"/>
  <c r="Y198" i="1" s="1"/>
  <c r="X1562" i="1"/>
  <c r="W1562" i="1" s="1" a="1"/>
  <c r="W1562" i="1" s="1"/>
  <c r="Y1562" i="1" s="1"/>
  <c r="X1386" i="1"/>
  <c r="W1386" i="1" s="1" a="1"/>
  <c r="W1386" i="1" s="1"/>
  <c r="Y1386" i="1" s="1"/>
  <c r="X658" i="1"/>
  <c r="W658" i="1" s="1" a="1"/>
  <c r="W658" i="1" s="1"/>
  <c r="Y658" i="1" s="1"/>
  <c r="W2132" i="1" a="1"/>
  <c r="W2132" i="1" s="1"/>
  <c r="Y2132" i="1" s="1"/>
  <c r="W1340" i="1" a="1"/>
  <c r="W1340" i="1" s="1"/>
  <c r="Y1340" i="1" s="1"/>
  <c r="X2270" i="1"/>
  <c r="W2270" i="1" s="1" a="1"/>
  <c r="W2270" i="1" s="1"/>
  <c r="Y2270" i="1" s="1"/>
  <c r="X2606" i="1"/>
  <c r="W2606" i="1" s="1" a="1"/>
  <c r="W2606" i="1" s="1"/>
  <c r="Y2606" i="1" s="1"/>
  <c r="X2414" i="1"/>
  <c r="W2414" i="1" s="1" a="1"/>
  <c r="W2414" i="1" s="1"/>
  <c r="Y2414" i="1" s="1"/>
  <c r="X330" i="1"/>
  <c r="W330" i="1" s="1" a="1"/>
  <c r="W330" i="1" s="1"/>
  <c r="Y330" i="1" s="1"/>
  <c r="X670" i="1"/>
  <c r="W670" i="1" s="1" a="1"/>
  <c r="W670" i="1" s="1"/>
  <c r="Y670" i="1" s="1"/>
  <c r="X902" i="1"/>
  <c r="W902" i="1" s="1" a="1"/>
  <c r="W902" i="1" s="1"/>
  <c r="Y902" i="1" s="1"/>
  <c r="X1354" i="1"/>
  <c r="W1354" i="1" s="1" a="1"/>
  <c r="W1354" i="1" s="1"/>
  <c r="Y1354" i="1" s="1"/>
  <c r="X2138" i="1"/>
  <c r="W2138" i="1" s="1" a="1"/>
  <c r="W2138" i="1" s="1"/>
  <c r="Y2138" i="1" s="1"/>
  <c r="X394" i="1"/>
  <c r="W394" i="1" s="1" a="1"/>
  <c r="W394" i="1" s="1"/>
  <c r="Y394" i="1" s="1"/>
  <c r="W204" i="1" a="1"/>
  <c r="W204" i="1" s="1"/>
  <c r="Y204" i="1" s="1"/>
  <c r="W2701" i="1" a="1"/>
  <c r="W2701" i="1" s="1"/>
  <c r="Y2701" i="1" s="1"/>
  <c r="X402" i="1"/>
  <c r="W402" i="1" s="1" a="1"/>
  <c r="W402" i="1" s="1"/>
  <c r="Y402" i="1" s="1"/>
  <c r="X18" i="1"/>
  <c r="W18" i="1" s="1" a="1"/>
  <c r="W18" i="1" s="1"/>
  <c r="Y18" i="1" s="1"/>
  <c r="X2173" i="1"/>
  <c r="W772" i="1" a="1"/>
  <c r="W772" i="1" s="1"/>
  <c r="Y772" i="1" s="1"/>
  <c r="X2722" i="1"/>
  <c r="W2722" i="1" s="1" a="1"/>
  <c r="W2722" i="1" s="1"/>
  <c r="Y2722" i="1" s="1"/>
  <c r="X1958" i="1"/>
  <c r="W1958" i="1" s="1" a="1"/>
  <c r="W1958" i="1" s="1"/>
  <c r="Y1958" i="1" s="1"/>
  <c r="X6" i="1"/>
  <c r="W6" i="1" s="1" a="1"/>
  <c r="W6" i="1" s="1"/>
  <c r="Y6" i="1" s="1"/>
  <c r="X2726" i="1"/>
  <c r="W2726" i="1" s="1" a="1"/>
  <c r="W2726" i="1" s="1"/>
  <c r="Y2726" i="1" s="1"/>
  <c r="X1638" i="1"/>
  <c r="W1638" i="1" s="1" a="1"/>
  <c r="W1638" i="1" s="1"/>
  <c r="Y1638" i="1" s="1"/>
  <c r="X2278" i="1"/>
  <c r="W2278" i="1" s="1" a="1"/>
  <c r="W2278" i="1" s="1"/>
  <c r="Y2278" i="1" s="1"/>
  <c r="W2740" i="1" a="1"/>
  <c r="W2740" i="1" s="1"/>
  <c r="Y2740" i="1" s="1"/>
  <c r="X1666" i="1"/>
  <c r="W1666" i="1" s="1" a="1"/>
  <c r="W1666" i="1" s="1"/>
  <c r="Y1666" i="1" s="1"/>
  <c r="X2150" i="1"/>
  <c r="W2150" i="1" s="1" a="1"/>
  <c r="W2150" i="1" s="1"/>
  <c r="Y2150" i="1" s="1"/>
  <c r="X1574" i="1"/>
  <c r="W1574" i="1" s="1" a="1"/>
  <c r="W1574" i="1" s="1"/>
  <c r="Y1574" i="1" s="1"/>
  <c r="X418" i="1"/>
  <c r="W418" i="1" s="1" a="1"/>
  <c r="W418" i="1" s="1"/>
  <c r="Y418" i="1" s="1"/>
  <c r="X546" i="1"/>
  <c r="W546" i="1" s="1" a="1"/>
  <c r="W546" i="1" s="1"/>
  <c r="Y546" i="1" s="1"/>
  <c r="X2786" i="1"/>
  <c r="W2786" i="1" s="1" a="1"/>
  <c r="W2786" i="1" s="1"/>
  <c r="Y2786" i="1" s="1"/>
  <c r="X646" i="1"/>
  <c r="W646" i="1" s="1" a="1"/>
  <c r="W646" i="1" s="1"/>
  <c r="Y646" i="1" s="1"/>
  <c r="X484" i="1"/>
  <c r="W940" i="1" a="1"/>
  <c r="W940" i="1" s="1"/>
  <c r="Y940" i="1" s="1"/>
  <c r="X1734" i="1"/>
  <c r="W1734" i="1" s="1" a="1"/>
  <c r="W1734" i="1" s="1"/>
  <c r="Y1734" i="1" s="1"/>
  <c r="W1949" i="1" a="1"/>
  <c r="W1949" i="1" s="1"/>
  <c r="Y1949" i="1" s="1"/>
  <c r="X556" i="1"/>
  <c r="X2084" i="1"/>
  <c r="W2382" i="1" a="1"/>
  <c r="W2382" i="1" s="1"/>
  <c r="Y2382" i="1" s="1"/>
  <c r="W2364" i="1" a="1"/>
  <c r="W2364" i="1" s="1"/>
  <c r="W316" i="1" a="1"/>
  <c r="W316" i="1" s="1"/>
  <c r="W580" i="1" a="1"/>
  <c r="W580" i="1" s="1"/>
  <c r="W2501" i="1" a="1"/>
  <c r="W2501" i="1" s="1"/>
  <c r="Y2501" i="1" s="1"/>
  <c r="W1716" i="1" a="1"/>
  <c r="W1716" i="1" s="1"/>
  <c r="Y1716" i="1" s="1"/>
  <c r="Y2084" i="1"/>
  <c r="W2236" i="1" a="1"/>
  <c r="W2236" i="1" s="1"/>
  <c r="W116" i="1" a="1"/>
  <c r="W116" i="1" s="1"/>
  <c r="Y116" i="1" s="1"/>
  <c r="W1484" i="1" a="1"/>
  <c r="W1484" i="1" s="1"/>
  <c r="Y1484" i="1" s="1"/>
  <c r="W2710" i="1" a="1"/>
  <c r="W2710" i="1" s="1"/>
  <c r="Y2710" i="1" s="1"/>
  <c r="X2140" i="1"/>
  <c r="X1580" i="1"/>
  <c r="W2853" i="1" a="1"/>
  <c r="W2853" i="1" s="1"/>
  <c r="Y2853" i="1" s="1"/>
  <c r="W2756" i="1" a="1"/>
  <c r="W2756" i="1" s="1"/>
  <c r="W2789" i="1" a="1"/>
  <c r="W2789" i="1" s="1"/>
  <c r="W2804" i="1" a="1"/>
  <c r="W2804" i="1" s="1"/>
  <c r="W2686" i="1" a="1"/>
  <c r="W2686" i="1" s="1"/>
  <c r="Y2686" i="1" s="1"/>
  <c r="Y2140" i="1"/>
  <c r="Y556" i="1"/>
  <c r="Y484" i="1"/>
  <c r="Y1212" i="1"/>
  <c r="Y2533" i="1"/>
  <c r="Y1580" i="1"/>
  <c r="X2533" i="1"/>
  <c r="W796" i="1" a="1"/>
  <c r="W796" i="1" s="1"/>
  <c r="W548" i="1" a="1"/>
  <c r="W548" i="1" s="1"/>
  <c r="W508" i="1" a="1"/>
  <c r="W508" i="1" s="1"/>
  <c r="W2444" i="1" a="1"/>
  <c r="W2444" i="1" s="1"/>
  <c r="W2245" i="1" a="1"/>
  <c r="W2245" i="1" s="1"/>
  <c r="W2381" i="1" a="1"/>
  <c r="W2381" i="1" s="1"/>
  <c r="W444" i="1" a="1"/>
  <c r="W444" i="1" s="1"/>
  <c r="W1820" i="1" a="1"/>
  <c r="W1820" i="1" s="1"/>
  <c r="W236" i="1" a="1"/>
  <c r="W236" i="1" s="1"/>
  <c r="W148" i="1" a="1"/>
  <c r="W148" i="1" s="1"/>
  <c r="W932" i="1" a="1"/>
  <c r="W932" i="1" s="1"/>
  <c r="W884" i="1" a="1"/>
  <c r="W884" i="1" s="1"/>
  <c r="W2477" i="1" a="1"/>
  <c r="W2477" i="1" s="1"/>
  <c r="W2340" i="1" a="1"/>
  <c r="W2340" i="1" s="1"/>
  <c r="W1228" i="1" a="1"/>
  <c r="W1228" i="1" s="1"/>
  <c r="W524" i="1" a="1"/>
  <c r="W524" i="1" s="1"/>
  <c r="W1292" i="1" a="1"/>
  <c r="W1292" i="1" s="1"/>
  <c r="W2749" i="1" a="1"/>
  <c r="W2749" i="1" s="1"/>
  <c r="X826" i="1"/>
  <c r="W826" i="1" s="1" a="1"/>
  <c r="W826" i="1" s="1"/>
  <c r="Y826" i="1" s="1"/>
  <c r="X2802" i="1"/>
  <c r="W2802" i="1" s="1" a="1"/>
  <c r="W2802" i="1" s="1"/>
  <c r="W1148" i="1" a="1"/>
  <c r="W1148" i="1" s="1"/>
  <c r="W1668" i="1" a="1"/>
  <c r="W1668" i="1" s="1"/>
  <c r="W2492" i="1" a="1"/>
  <c r="W2492" i="1" s="1"/>
  <c r="W2212" i="1" a="1"/>
  <c r="W2212" i="1" s="1"/>
  <c r="W2301" i="1" a="1"/>
  <c r="W2301" i="1" s="1"/>
  <c r="W92" i="1" a="1"/>
  <c r="W92" i="1" s="1"/>
  <c r="W324" i="1" a="1"/>
  <c r="W324" i="1" s="1"/>
  <c r="W268" i="1" a="1"/>
  <c r="W268" i="1" s="1"/>
  <c r="W1556" i="1" a="1"/>
  <c r="W1556" i="1" s="1"/>
  <c r="W1364" i="1" a="1"/>
  <c r="W1364" i="1" s="1"/>
  <c r="W2117" i="1" a="1"/>
  <c r="W2117" i="1" s="1"/>
  <c r="W2316" i="1" a="1"/>
  <c r="W2316" i="1" s="1"/>
  <c r="W1764" i="1" a="1"/>
  <c r="W1764" i="1" s="1"/>
  <c r="Y860" i="1"/>
  <c r="W2516" i="1" a="1"/>
  <c r="W2516" i="1" s="1"/>
  <c r="W1909" i="1" a="1"/>
  <c r="W1909" i="1" s="1"/>
  <c r="W1036" i="1" a="1"/>
  <c r="W1036" i="1" s="1"/>
  <c r="W2260" i="1" a="1"/>
  <c r="W2260" i="1" s="1"/>
  <c r="W2845" i="1" a="1"/>
  <c r="W2845" i="1" s="1"/>
  <c r="W1925" i="1" a="1"/>
  <c r="W1925" i="1" s="1"/>
  <c r="W188" i="1" a="1"/>
  <c r="W188" i="1" s="1"/>
  <c r="W1532" i="1" a="1"/>
  <c r="W1532" i="1" s="1"/>
  <c r="W1188" i="1" a="1"/>
  <c r="W1188" i="1" s="1"/>
  <c r="W620" i="1" a="1"/>
  <c r="W620" i="1" s="1"/>
  <c r="W164" i="1" a="1"/>
  <c r="W164" i="1" s="1"/>
  <c r="W1644" i="1" a="1"/>
  <c r="W1644" i="1" s="1"/>
  <c r="W2765" i="1" a="1"/>
  <c r="W2765" i="1" s="1"/>
  <c r="W2093" i="1" a="1"/>
  <c r="W2093" i="1" s="1"/>
  <c r="W2780" i="1" a="1"/>
  <c r="W2780" i="1" s="1"/>
  <c r="W2221" i="1" a="1"/>
  <c r="W2221" i="1" s="1"/>
  <c r="W2293" i="1" a="1"/>
  <c r="W2293" i="1" s="1"/>
  <c r="X723" i="1"/>
  <c r="X1710" i="1"/>
  <c r="X2038" i="1"/>
  <c r="X1910" i="1"/>
  <c r="W1910" i="1" s="1" a="1"/>
  <c r="W1910" i="1" s="1"/>
  <c r="X2102" i="1"/>
  <c r="W2102" i="1" s="1" a="1"/>
  <c r="W2102" i="1" s="1"/>
  <c r="X2798" i="1"/>
  <c r="X1334" i="1"/>
  <c r="X1750" i="1"/>
  <c r="W1750" i="1" s="1" a="1"/>
  <c r="W1750" i="1" s="1"/>
  <c r="X2198" i="1"/>
  <c r="X2006" i="1"/>
  <c r="W2006" i="1" s="1" a="1"/>
  <c r="W2006" i="1" s="1"/>
  <c r="X1134" i="1"/>
  <c r="X2862" i="1"/>
  <c r="X1406" i="1"/>
  <c r="W1406" i="1" s="1" a="1"/>
  <c r="W1406" i="1" s="1"/>
  <c r="X2358" i="1"/>
  <c r="X1686" i="1"/>
  <c r="X214" i="1"/>
  <c r="W214" i="1" s="1" a="1"/>
  <c r="W214" i="1" s="1"/>
  <c r="X662" i="1"/>
  <c r="W662" i="1" s="1" a="1"/>
  <c r="W662" i="1" s="1"/>
  <c r="X1622" i="1"/>
  <c r="X2454" i="1"/>
  <c r="X1270" i="1"/>
  <c r="W1270" i="1" s="1" a="1"/>
  <c r="W1270" i="1" s="1"/>
  <c r="X438" i="1"/>
  <c r="X2390" i="1"/>
  <c r="X566" i="1"/>
  <c r="X758" i="1"/>
  <c r="W758" i="1" s="1" a="1"/>
  <c r="W758" i="1" s="1"/>
  <c r="X846" i="1"/>
  <c r="X1262" i="1"/>
  <c r="X102" i="1"/>
  <c r="X1598" i="1"/>
  <c r="X2646" i="1"/>
  <c r="X502" i="1"/>
  <c r="X1422" i="1"/>
  <c r="X2830" i="1"/>
  <c r="X726" i="1"/>
  <c r="X2774" i="1"/>
  <c r="X1854" i="1"/>
  <c r="X2846" i="1"/>
  <c r="X1950" i="1"/>
  <c r="X790" i="1"/>
  <c r="X1102" i="1"/>
  <c r="X2254" i="1"/>
  <c r="X2078" i="1"/>
  <c r="X1526" i="1"/>
  <c r="X1654" i="1"/>
  <c r="W1654" i="1" s="1" a="1"/>
  <c r="W1654" i="1" s="1"/>
  <c r="X1302" i="1"/>
  <c r="X2230" i="1"/>
  <c r="X2486" i="1"/>
  <c r="X1206" i="1"/>
  <c r="X1318" i="1"/>
  <c r="X830" i="1"/>
  <c r="X982" i="1"/>
  <c r="W982" i="1" s="1" a="1"/>
  <c r="W982" i="1" s="1"/>
  <c r="X2878" i="1"/>
  <c r="W2878" i="1" s="1" a="1"/>
  <c r="W2878" i="1" s="1"/>
  <c r="X1238" i="1"/>
  <c r="X2222" i="1"/>
  <c r="X806" i="1"/>
  <c r="X814" i="1"/>
  <c r="X406" i="1"/>
  <c r="X1310" i="1"/>
  <c r="X1326" i="1"/>
  <c r="W1326" i="1" s="1" a="1"/>
  <c r="W1326" i="1" s="1"/>
  <c r="X1430" i="1"/>
  <c r="X2598" i="1"/>
  <c r="W2598" i="1" s="1" a="1"/>
  <c r="W2598" i="1" s="1"/>
  <c r="X994" i="1"/>
  <c r="W994" i="1" s="1" a="1"/>
  <c r="W994" i="1" s="1"/>
  <c r="X1610" i="1"/>
  <c r="W1610" i="1" s="1" a="1"/>
  <c r="W1610" i="1" s="1"/>
  <c r="X2558" i="1"/>
  <c r="W2558" i="1" s="1" a="1"/>
  <c r="W2558" i="1" s="1"/>
  <c r="X1738" i="1"/>
  <c r="W1738" i="1" s="1" a="1"/>
  <c r="W1738" i="1" s="1"/>
  <c r="X1538" i="1"/>
  <c r="W1538" i="1" s="1" a="1"/>
  <c r="W1538" i="1" s="1"/>
  <c r="X2534" i="1"/>
  <c r="W2534" i="1" s="1" a="1"/>
  <c r="W2534" i="1" s="1"/>
  <c r="X1586" i="1"/>
  <c r="W1586" i="1" s="1" a="1"/>
  <c r="W1586" i="1" s="1"/>
  <c r="X1170" i="1"/>
  <c r="W1170" i="1" s="1" a="1"/>
  <c r="W1170" i="1" s="1"/>
  <c r="X522" i="1"/>
  <c r="W522" i="1" s="1" a="1"/>
  <c r="W522" i="1" s="1"/>
  <c r="X906" i="1"/>
  <c r="X2398" i="1"/>
  <c r="W2398" i="1" s="1" a="1"/>
  <c r="W2398" i="1" s="1"/>
  <c r="X1758" i="1"/>
  <c r="W1758" i="1" s="1" a="1"/>
  <c r="W1758" i="1" s="1"/>
  <c r="X2790" i="1"/>
  <c r="W2790" i="1" s="1" a="1"/>
  <c r="W2790" i="1" s="1"/>
  <c r="X1398" i="1"/>
  <c r="W1398" i="1" s="1" a="1"/>
  <c r="W1398" i="1" s="1"/>
  <c r="X1918" i="1"/>
  <c r="W1918" i="1" s="1" a="1"/>
  <c r="W1918" i="1" s="1"/>
  <c r="X894" i="1"/>
  <c r="W894" i="1" s="1" a="1"/>
  <c r="W894" i="1" s="1"/>
  <c r="X390" i="1"/>
  <c r="W390" i="1" s="1" a="1"/>
  <c r="W390" i="1" s="1"/>
  <c r="X1550" i="1"/>
  <c r="W1550" i="1" s="1" a="1"/>
  <c r="W1550" i="1" s="1"/>
  <c r="X1934" i="1"/>
  <c r="W1934" i="1" s="1" a="1"/>
  <c r="W1934" i="1" s="1"/>
  <c r="X2478" i="1"/>
  <c r="W2478" i="1" s="1" a="1"/>
  <c r="W2478" i="1" s="1"/>
  <c r="X1518" i="1"/>
  <c r="W1518" i="1" s="1" a="1"/>
  <c r="W1518" i="1" s="1"/>
  <c r="X2854" i="1"/>
  <c r="W2854" i="1" s="1" a="1"/>
  <c r="W2854" i="1" s="1"/>
  <c r="W926" i="1" a="1"/>
  <c r="W926" i="1" s="1"/>
  <c r="Y926" i="1" s="1"/>
  <c r="Y2338" i="1"/>
  <c r="Y1082" i="1"/>
  <c r="Y1338" i="1"/>
  <c r="Y1898" i="1"/>
  <c r="Y242" i="1"/>
  <c r="Y2266" i="1"/>
  <c r="Y1394" i="1"/>
  <c r="Y1370" i="1"/>
  <c r="Y2522" i="1"/>
  <c r="Y1746" i="1"/>
  <c r="Y2146" i="1"/>
  <c r="Y2474" i="1"/>
  <c r="Y674" i="1"/>
  <c r="Y146" i="1"/>
  <c r="Y1970" i="1"/>
  <c r="Y162" i="1"/>
  <c r="Y466" i="1"/>
  <c r="Y2514" i="1"/>
  <c r="Y2042" i="1"/>
  <c r="Y1298" i="1"/>
  <c r="Y778" i="1"/>
  <c r="Y2642" i="1"/>
  <c r="Y2290" i="1"/>
  <c r="Y1018" i="1"/>
  <c r="Y2810" i="1"/>
  <c r="Y1506" i="1"/>
  <c r="Y946" i="1"/>
  <c r="Y2450" i="1"/>
  <c r="Y530" i="1"/>
  <c r="Y2346" i="1"/>
  <c r="Y2186" i="1"/>
  <c r="Y1946" i="1"/>
  <c r="Y1626" i="1"/>
  <c r="Y1210" i="1"/>
  <c r="Y2834" i="1"/>
  <c r="Y1850" i="1"/>
  <c r="Y2090" i="1"/>
  <c r="Y1258" i="1"/>
  <c r="Y2498" i="1"/>
  <c r="Y1090" i="1"/>
  <c r="Y1770" i="1"/>
  <c r="Y2170" i="1"/>
  <c r="Y1642" i="1"/>
  <c r="Y1042" i="1"/>
  <c r="Y1410" i="1"/>
  <c r="Y130" i="1"/>
  <c r="Y2026" i="1"/>
  <c r="Y2842" i="1"/>
  <c r="Y1250" i="1"/>
  <c r="Y2402" i="1"/>
  <c r="Y2746" i="1"/>
  <c r="Y1842" i="1"/>
  <c r="Y2530" i="1"/>
  <c r="Y346" i="1"/>
  <c r="Y914" i="1"/>
  <c r="Y474" i="1"/>
  <c r="Y1122" i="1"/>
  <c r="Y1818" i="1"/>
  <c r="Y1874" i="1"/>
  <c r="Y50" i="1"/>
  <c r="Y2754" i="1"/>
  <c r="Y122" i="1"/>
  <c r="Y2546" i="1"/>
  <c r="Y706" i="1"/>
  <c r="Y2378" i="1"/>
  <c r="Y1906" i="1"/>
  <c r="Y1186" i="1"/>
  <c r="Y1362" i="1"/>
  <c r="Y154" i="1"/>
  <c r="Y202" i="1"/>
  <c r="Y2314" i="1"/>
  <c r="Y842" i="1"/>
  <c r="Y2866" i="1"/>
  <c r="Y1274" i="1"/>
  <c r="Y770" i="1"/>
  <c r="Y442" i="1"/>
  <c r="Y74" i="1"/>
  <c r="Y314" i="1"/>
  <c r="Y1554" i="1"/>
  <c r="Y2066" i="1"/>
  <c r="Y578" i="1"/>
  <c r="Y2466" i="1"/>
  <c r="Y2106" i="1"/>
  <c r="Y1314" i="1"/>
  <c r="Y1058" i="1"/>
  <c r="Y1194" i="1"/>
  <c r="Y1530" i="1"/>
  <c r="Y2194" i="1"/>
  <c r="Y2850" i="1"/>
  <c r="Y1794" i="1"/>
  <c r="Y1674" i="1"/>
  <c r="Y2234" i="1"/>
  <c r="Y2210" i="1"/>
  <c r="Y1866" i="1"/>
  <c r="Y2242" i="1"/>
  <c r="Y2874" i="1"/>
  <c r="Y1762" i="1"/>
  <c r="Y42" i="1"/>
  <c r="Y1418" i="1"/>
  <c r="Y1786" i="1"/>
  <c r="Y1650" i="1"/>
  <c r="Y2114" i="1"/>
  <c r="Y746" i="1"/>
  <c r="Y938" i="1"/>
  <c r="Y794" i="1"/>
  <c r="Y1482" i="1"/>
  <c r="Y1994" i="1"/>
  <c r="Y2618" i="1"/>
  <c r="Y818" i="1"/>
  <c r="Y1714" i="1"/>
  <c r="Y834" i="1"/>
  <c r="Y266" i="1"/>
  <c r="Y66" i="1"/>
  <c r="Y2778" i="1"/>
  <c r="Y2738" i="1"/>
  <c r="Y1234" i="1"/>
  <c r="Y1922" i="1"/>
  <c r="Y2634" i="1"/>
  <c r="Y1722" i="1"/>
  <c r="Y754" i="1"/>
  <c r="Y186" i="1"/>
  <c r="Y2594" i="1"/>
  <c r="Y2610" i="1"/>
  <c r="Y1442" i="1"/>
  <c r="Y114" i="1"/>
  <c r="Y2370" i="1"/>
  <c r="Y626" i="1"/>
  <c r="Y2082" i="1"/>
  <c r="Y274" i="1"/>
  <c r="Y2418" i="1"/>
  <c r="Y562" i="1"/>
  <c r="Y482" i="1"/>
  <c r="Y554" i="1"/>
  <c r="Y490" i="1"/>
  <c r="Y2218" i="1"/>
  <c r="Y650" i="1"/>
  <c r="Y970" i="1"/>
  <c r="Y1226" i="1"/>
  <c r="Y1458" i="1"/>
  <c r="Y2130" i="1"/>
  <c r="Y378" i="1"/>
  <c r="Y170" i="1"/>
  <c r="Y2762" i="1"/>
  <c r="Y2018" i="1"/>
  <c r="Y2258" i="1"/>
  <c r="Y2442" i="1"/>
  <c r="Y602" i="1"/>
  <c r="Y298" i="1"/>
  <c r="Y586" i="1"/>
  <c r="Y1938" i="1"/>
  <c r="Y1986" i="1"/>
  <c r="Y1114" i="1"/>
  <c r="Y98" i="1"/>
  <c r="Y2426" i="1"/>
  <c r="Y2058" i="1"/>
  <c r="Y714" i="1"/>
  <c r="Y890" i="1"/>
  <c r="Y10" i="1"/>
  <c r="Y2818" i="1"/>
  <c r="Y978" i="1"/>
  <c r="Y858" i="1"/>
  <c r="Y1698" i="1"/>
  <c r="Y234" i="1"/>
  <c r="Y1690" i="1"/>
  <c r="Y1290" i="1"/>
  <c r="Y426" i="1"/>
  <c r="Y866" i="1"/>
  <c r="X1006" i="1"/>
  <c r="W1006" i="1" s="1" a="1"/>
  <c r="W1006" i="1" s="1"/>
  <c r="X950" i="1"/>
  <c r="W950" i="1" s="1" a="1"/>
  <c r="W950" i="1" s="1"/>
  <c r="Y290" i="1"/>
  <c r="Y506" i="1"/>
  <c r="W2630" i="1" l="1" a="1"/>
  <c r="W2630" i="1" s="1"/>
  <c r="Y2630" i="1" s="1"/>
  <c r="W1926" i="1" a="1"/>
  <c r="W1926" i="1" s="1"/>
  <c r="Y1926" i="1" s="1"/>
  <c r="W2862" i="1" a="1"/>
  <c r="W2862" i="1" s="1"/>
  <c r="Y2862" i="1" s="1"/>
  <c r="W1854" i="1" a="1"/>
  <c r="W1854" i="1" s="1"/>
  <c r="Y1854" i="1" s="1"/>
  <c r="W806" i="1" a="1"/>
  <c r="W806" i="1" s="1"/>
  <c r="Y806" i="1" s="1"/>
  <c r="W2390" i="1" a="1"/>
  <c r="W2390" i="1" s="1"/>
  <c r="Y2390" i="1" s="1"/>
  <c r="W790" i="1" a="1"/>
  <c r="W790" i="1" s="1"/>
  <c r="Y790" i="1" s="1"/>
  <c r="W2230" i="1" a="1"/>
  <c r="W2230" i="1" s="1"/>
  <c r="Y2230" i="1" s="1"/>
  <c r="W502" i="1" a="1"/>
  <c r="W502" i="1" s="1"/>
  <c r="Y502" i="1" s="1"/>
  <c r="W2846" i="1" a="1"/>
  <c r="W2846" i="1" s="1"/>
  <c r="Y2846" i="1" s="1"/>
  <c r="W2798" i="1" a="1"/>
  <c r="W2798" i="1" s="1"/>
  <c r="Y2798" i="1" s="1"/>
  <c r="W2646" i="1" a="1"/>
  <c r="W2646" i="1" s="1"/>
  <c r="Y2646" i="1" s="1"/>
  <c r="W1334" i="1" a="1"/>
  <c r="W1334" i="1" s="1"/>
  <c r="Y1334" i="1" s="1"/>
  <c r="W1950" i="1" a="1"/>
  <c r="W1950" i="1" s="1"/>
  <c r="Y1950" i="1" s="1"/>
  <c r="W830" i="1" a="1"/>
  <c r="W830" i="1" s="1"/>
  <c r="Y830" i="1" s="1"/>
  <c r="W1318" i="1" a="1"/>
  <c r="W1318" i="1" s="1"/>
  <c r="Y1318" i="1" s="1"/>
  <c r="W1262" i="1" a="1"/>
  <c r="W1262" i="1" s="1"/>
  <c r="Y1262" i="1" s="1"/>
  <c r="Y2756" i="1"/>
  <c r="Y2236" i="1"/>
  <c r="W406" i="1" a="1"/>
  <c r="W406" i="1" s="1"/>
  <c r="W1238" i="1" a="1"/>
  <c r="W1238" i="1" s="1"/>
  <c r="Y1238" i="1" s="1"/>
  <c r="W1310" i="1" a="1"/>
  <c r="W1310" i="1" s="1"/>
  <c r="Y1310" i="1" s="1"/>
  <c r="Y2789" i="1"/>
  <c r="Y2364" i="1"/>
  <c r="W2774" i="1" a="1"/>
  <c r="W2774" i="1" s="1"/>
  <c r="Y2774" i="1" s="1"/>
  <c r="W2078" i="1" a="1"/>
  <c r="W2078" i="1" s="1"/>
  <c r="Y2078" i="1" s="1"/>
  <c r="W723" i="1" a="1"/>
  <c r="W723" i="1" s="1"/>
  <c r="Y723" i="1" s="1"/>
  <c r="W814" i="1" a="1"/>
  <c r="W814" i="1" s="1"/>
  <c r="W1102" i="1" a="1"/>
  <c r="W1102" i="1" s="1"/>
  <c r="W2830" i="1" a="1"/>
  <c r="W2830" i="1" s="1"/>
  <c r="Y2830" i="1" s="1"/>
  <c r="W1302" i="1" a="1"/>
  <c r="W1302" i="1" s="1"/>
  <c r="Y1302" i="1" s="1"/>
  <c r="Y2790" i="1"/>
  <c r="W2358" i="1" a="1"/>
  <c r="W2358" i="1" s="1"/>
  <c r="Y2358" i="1" s="1"/>
  <c r="W2222" i="1" a="1"/>
  <c r="W2222" i="1" s="1"/>
  <c r="Y2222" i="1" s="1"/>
  <c r="W1526" i="1" a="1"/>
  <c r="W1526" i="1" s="1"/>
  <c r="Y1526" i="1" s="1"/>
  <c r="W1622" i="1" a="1"/>
  <c r="W1622" i="1" s="1"/>
  <c r="W438" i="1" a="1"/>
  <c r="W438" i="1" s="1"/>
  <c r="Y438" i="1" s="1"/>
  <c r="W846" i="1" a="1"/>
  <c r="W846" i="1" s="1"/>
  <c r="Y846" i="1" s="1"/>
  <c r="Y580" i="1"/>
  <c r="W726" i="1" a="1"/>
  <c r="W726" i="1" s="1"/>
  <c r="Y726" i="1" s="1"/>
  <c r="Y316" i="1"/>
  <c r="W1206" i="1" a="1"/>
  <c r="W1206" i="1" s="1"/>
  <c r="Y1206" i="1" s="1"/>
  <c r="W1598" i="1" a="1"/>
  <c r="W1598" i="1" s="1"/>
  <c r="Y1598" i="1" s="1"/>
  <c r="Y1538" i="1"/>
  <c r="W2198" i="1" a="1"/>
  <c r="W2198" i="1" s="1"/>
  <c r="Y2198" i="1" s="1"/>
  <c r="Y2804" i="1"/>
  <c r="W1710" i="1" a="1"/>
  <c r="W1710" i="1" s="1"/>
  <c r="W1430" i="1" a="1"/>
  <c r="W1430" i="1" s="1"/>
  <c r="Y1430" i="1" s="1"/>
  <c r="W2254" i="1" a="1"/>
  <c r="W2254" i="1" s="1"/>
  <c r="Y2254" i="1" s="1"/>
  <c r="Y1934" i="1"/>
  <c r="Y2534" i="1"/>
  <c r="Y2598" i="1"/>
  <c r="Y1550" i="1"/>
  <c r="Y1758" i="1"/>
  <c r="Y2398" i="1"/>
  <c r="Y1738" i="1"/>
  <c r="Y2854" i="1"/>
  <c r="Y894" i="1"/>
  <c r="Y2558" i="1"/>
  <c r="Y1918" i="1"/>
  <c r="Y1610" i="1"/>
  <c r="Y1398" i="1"/>
  <c r="Y1170" i="1"/>
  <c r="Y2478" i="1"/>
  <c r="Y1586" i="1"/>
  <c r="W1686" i="1" a="1"/>
  <c r="W1686" i="1" s="1"/>
  <c r="Y1686" i="1" s="1"/>
  <c r="Y994" i="1"/>
  <c r="Y2765" i="1"/>
  <c r="Y2845" i="1"/>
  <c r="Y2117" i="1"/>
  <c r="Y2301" i="1"/>
  <c r="Y1292" i="1"/>
  <c r="Y236" i="1"/>
  <c r="Y796" i="1"/>
  <c r="W566" i="1" a="1"/>
  <c r="W566" i="1" s="1"/>
  <c r="Y566" i="1" s="1"/>
  <c r="W1422" i="1" a="1"/>
  <c r="W1422" i="1" s="1"/>
  <c r="Y1422" i="1" s="1"/>
  <c r="Y164" i="1"/>
  <c r="Y1036" i="1"/>
  <c r="Y2492" i="1"/>
  <c r="Y1228" i="1"/>
  <c r="Y444" i="1"/>
  <c r="Y1364" i="1"/>
  <c r="Y1820" i="1"/>
  <c r="W2038" i="1" a="1"/>
  <c r="W2038" i="1" s="1"/>
  <c r="Y2038" i="1" s="1"/>
  <c r="W906" i="1" a="1"/>
  <c r="W906" i="1" s="1"/>
  <c r="Y906" i="1" s="1"/>
  <c r="Y620" i="1"/>
  <c r="Y1909" i="1"/>
  <c r="Y1556" i="1"/>
  <c r="Y1668" i="1"/>
  <c r="Y2340" i="1"/>
  <c r="Y2381" i="1"/>
  <c r="Y2260" i="1"/>
  <c r="Y2212" i="1"/>
  <c r="W1134" i="1" a="1"/>
  <c r="W1134" i="1" s="1"/>
  <c r="W102" i="1" a="1"/>
  <c r="W102" i="1" s="1"/>
  <c r="Y522" i="1"/>
  <c r="Y2293" i="1"/>
  <c r="Y1188" i="1"/>
  <c r="Y2516" i="1"/>
  <c r="Y268" i="1"/>
  <c r="Y1148" i="1"/>
  <c r="Y2477" i="1"/>
  <c r="Y2245" i="1"/>
  <c r="Y1644" i="1"/>
  <c r="Y524" i="1"/>
  <c r="W2486" i="1" a="1"/>
  <c r="W2486" i="1" s="1"/>
  <c r="Y2486" i="1" s="1"/>
  <c r="W2454" i="1" a="1"/>
  <c r="W2454" i="1" s="1"/>
  <c r="Y2454" i="1" s="1"/>
  <c r="Y390" i="1"/>
  <c r="X926" i="1"/>
  <c r="Y2221" i="1"/>
  <c r="Y1532" i="1"/>
  <c r="Y324" i="1"/>
  <c r="Y884" i="1"/>
  <c r="Y2444" i="1"/>
  <c r="Y2780" i="1"/>
  <c r="Y188" i="1"/>
  <c r="Y1764" i="1"/>
  <c r="Y932" i="1"/>
  <c r="Y508" i="1"/>
  <c r="Y2802" i="1"/>
  <c r="Y1518" i="1"/>
  <c r="Y2093" i="1"/>
  <c r="Y1925" i="1"/>
  <c r="Y2316" i="1"/>
  <c r="Y92" i="1"/>
  <c r="Y2749" i="1"/>
  <c r="Y148" i="1"/>
  <c r="Y548" i="1"/>
  <c r="Y950" i="1"/>
  <c r="Y2878" i="1"/>
  <c r="X110" i="1"/>
  <c r="W110" i="1" s="1" a="1"/>
  <c r="W110" i="1" s="1"/>
  <c r="X310" i="1"/>
  <c r="W310" i="1" s="1" a="1"/>
  <c r="W310" i="1" s="1"/>
  <c r="X78" i="1"/>
  <c r="W78" i="1" s="1" a="1"/>
  <c r="W78" i="1" s="1"/>
  <c r="X542" i="1"/>
  <c r="W542" i="1" s="1" a="1"/>
  <c r="W542" i="1" s="1"/>
  <c r="X1878" i="1"/>
  <c r="W1878" i="1" s="1" a="1"/>
  <c r="W1878" i="1" s="1"/>
  <c r="X286" i="1"/>
  <c r="W286" i="1" s="1" a="1"/>
  <c r="W286" i="1" s="1"/>
  <c r="X30" i="1"/>
  <c r="W30" i="1" s="1" a="1"/>
  <c r="W30" i="1" s="1"/>
  <c r="X246" i="1"/>
  <c r="W246" i="1" s="1" a="1"/>
  <c r="W246" i="1" s="1"/>
  <c r="Y662" i="1"/>
  <c r="X1374" i="1"/>
  <c r="W1374" i="1" s="1" a="1"/>
  <c r="W1374" i="1" s="1"/>
  <c r="X462" i="1"/>
  <c r="W462" i="1" s="1" a="1"/>
  <c r="W462" i="1" s="1"/>
  <c r="X2094" i="1"/>
  <c r="W2094" i="1" s="1" a="1"/>
  <c r="W2094" i="1" s="1"/>
  <c r="X1142" i="1"/>
  <c r="W1142" i="1" s="1" a="1"/>
  <c r="W1142" i="1" s="1"/>
  <c r="X1286" i="1"/>
  <c r="W1286" i="1" s="1" a="1"/>
  <c r="W1286" i="1" s="1"/>
  <c r="X2294" i="1"/>
  <c r="W2294" i="1" s="1" a="1"/>
  <c r="W2294" i="1" s="1"/>
  <c r="X158" i="1"/>
  <c r="W158" i="1" s="1" a="1"/>
  <c r="W158" i="1" s="1"/>
  <c r="X1078" i="1"/>
  <c r="W1078" i="1" s="1" a="1"/>
  <c r="W1078" i="1" s="1"/>
  <c r="Y214" i="1"/>
  <c r="X38" i="1"/>
  <c r="W38" i="1" s="1" a="1"/>
  <c r="W38" i="1" s="1"/>
  <c r="X374" i="1"/>
  <c r="W374" i="1" s="1" a="1"/>
  <c r="W374" i="1" s="1"/>
  <c r="X342" i="1"/>
  <c r="W342" i="1" s="1" a="1"/>
  <c r="W342" i="1" s="1"/>
  <c r="X1350" i="1"/>
  <c r="W1350" i="1" s="1" a="1"/>
  <c r="W1350" i="1" s="1"/>
  <c r="X1054" i="1"/>
  <c r="W1054" i="1" s="1" a="1"/>
  <c r="W1054" i="1" s="1"/>
  <c r="X1182" i="1"/>
  <c r="W1182" i="1" s="1" a="1"/>
  <c r="W1182" i="1" s="1"/>
  <c r="X126" i="1"/>
  <c r="W126" i="1" s="1" a="1"/>
  <c r="W126" i="1" s="1"/>
  <c r="X1022" i="1"/>
  <c r="W1022" i="1" s="1" a="1"/>
  <c r="W1022" i="1" s="1"/>
  <c r="Y2006" i="1"/>
  <c r="Y1750" i="1"/>
  <c r="Y1326" i="1"/>
  <c r="X366" i="1"/>
  <c r="W366" i="1" s="1" a="1"/>
  <c r="W366" i="1" s="1"/>
  <c r="X630" i="1"/>
  <c r="W630" i="1" s="1" a="1"/>
  <c r="W630" i="1" s="1"/>
  <c r="X998" i="1"/>
  <c r="W998" i="1" s="1" a="1"/>
  <c r="W998" i="1" s="1"/>
  <c r="X614" i="1"/>
  <c r="W614" i="1" s="1" a="1"/>
  <c r="W614" i="1" s="1"/>
  <c r="X1094" i="1"/>
  <c r="W1094" i="1" s="1" a="1"/>
  <c r="W1094" i="1" s="1"/>
  <c r="X478" i="1"/>
  <c r="W478" i="1" s="1" a="1"/>
  <c r="W478" i="1" s="1"/>
  <c r="X302" i="1"/>
  <c r="W302" i="1" s="1" a="1"/>
  <c r="W302" i="1" s="1"/>
  <c r="X1030" i="1"/>
  <c r="W1030" i="1" s="1" a="1"/>
  <c r="W1030" i="1" s="1"/>
  <c r="Y1406" i="1"/>
  <c r="Y2102" i="1"/>
  <c r="Y1654" i="1"/>
  <c r="Y1270" i="1"/>
  <c r="X1118" i="1"/>
  <c r="W1118" i="1" s="1" a="1"/>
  <c r="W1118" i="1" s="1"/>
  <c r="X86" i="1"/>
  <c r="W86" i="1" s="1" a="1"/>
  <c r="W86" i="1" s="1"/>
  <c r="X1974" i="1"/>
  <c r="W1974" i="1" s="1" a="1"/>
  <c r="W1974" i="1" s="1"/>
  <c r="X854" i="1"/>
  <c r="W854" i="1" s="1" a="1"/>
  <c r="W854" i="1" s="1"/>
  <c r="X918" i="1"/>
  <c r="W918" i="1" s="1" a="1"/>
  <c r="W918" i="1" s="1"/>
  <c r="X1126" i="1"/>
  <c r="W1126" i="1" s="1" a="1"/>
  <c r="W1126" i="1" s="1"/>
  <c r="X430" i="1"/>
  <c r="W430" i="1" s="1" a="1"/>
  <c r="W430" i="1" s="1"/>
  <c r="X454" i="1"/>
  <c r="W454" i="1" s="1" a="1"/>
  <c r="W454" i="1" s="1"/>
  <c r="Y982" i="1"/>
  <c r="X518" i="1"/>
  <c r="W518" i="1" s="1" a="1"/>
  <c r="W518" i="1" s="1"/>
  <c r="X494" i="1"/>
  <c r="W494" i="1" s="1" a="1"/>
  <c r="W494" i="1" s="1"/>
  <c r="X254" i="1"/>
  <c r="W254" i="1" s="1" a="1"/>
  <c r="W254" i="1" s="1"/>
  <c r="X182" i="1"/>
  <c r="W182" i="1" s="1" a="1"/>
  <c r="W182" i="1" s="1"/>
  <c r="X54" i="1"/>
  <c r="W54" i="1" s="1" a="1"/>
  <c r="W54" i="1" s="1"/>
  <c r="X1446" i="1"/>
  <c r="W1446" i="1" s="1" a="1"/>
  <c r="W1446" i="1" s="1"/>
  <c r="X1678" i="1"/>
  <c r="W1678" i="1" s="1" a="1"/>
  <c r="W1678" i="1" s="1"/>
  <c r="X22" i="1"/>
  <c r="W22" i="1" s="1" a="1"/>
  <c r="W22" i="1" s="1"/>
  <c r="Y758" i="1"/>
  <c r="Y1910" i="1"/>
  <c r="X1982" i="1"/>
  <c r="W1982" i="1" s="1" a="1"/>
  <c r="W1982" i="1" s="1"/>
  <c r="X1470" i="1"/>
  <c r="W1470" i="1" s="1" a="1"/>
  <c r="W1470" i="1" s="1"/>
  <c r="X1438" i="1"/>
  <c r="W1438" i="1" s="1" a="1"/>
  <c r="W1438" i="1" s="1"/>
  <c r="X62" i="1"/>
  <c r="W62" i="1" s="1" a="1"/>
  <c r="W62" i="1" s="1"/>
  <c r="X1070" i="1"/>
  <c r="W1070" i="1" s="1" a="1"/>
  <c r="W1070" i="1" s="1"/>
  <c r="X638" i="1"/>
  <c r="W638" i="1" s="1" a="1"/>
  <c r="W638" i="1" s="1"/>
  <c r="X2334" i="1"/>
  <c r="W2334" i="1" s="1" a="1"/>
  <c r="W2334" i="1" s="1"/>
  <c r="Y1006" i="1"/>
  <c r="X1046" i="1"/>
  <c r="W1046" i="1" s="1" a="1"/>
  <c r="W1046" i="1" s="1"/>
  <c r="X598" i="1"/>
  <c r="W598" i="1" s="1" a="1"/>
  <c r="W598" i="1" s="1"/>
  <c r="X958" i="1"/>
  <c r="W958" i="1" s="1" a="1"/>
  <c r="W958" i="1" s="1"/>
  <c r="X534" i="1"/>
  <c r="W534" i="1" s="1" a="1"/>
  <c r="W534" i="1" s="1"/>
  <c r="X278" i="1"/>
  <c r="W278" i="1" s="1" a="1"/>
  <c r="W278" i="1" s="1"/>
  <c r="X230" i="1"/>
  <c r="W230" i="1" s="1" a="1"/>
  <c r="W230" i="1" s="1"/>
  <c r="X1814" i="1"/>
  <c r="W1814" i="1" s="1" a="1"/>
  <c r="W1814" i="1" s="1"/>
  <c r="X2326" i="1"/>
  <c r="W2326" i="1" s="1" a="1"/>
  <c r="W2326" i="1" s="1"/>
  <c r="U2119" i="1"/>
  <c r="V2119" i="1" s="1"/>
  <c r="U819" i="1"/>
  <c r="V819" i="1" s="1"/>
  <c r="U2327" i="1"/>
  <c r="V2327" i="1" s="1"/>
  <c r="U115" i="1"/>
  <c r="V115" i="1" s="1"/>
  <c r="U127" i="1"/>
  <c r="V127" i="1" s="1"/>
  <c r="U679" i="1"/>
  <c r="V679" i="1" s="1"/>
  <c r="U831" i="1"/>
  <c r="V831" i="1" s="1"/>
  <c r="U609" i="1"/>
  <c r="V609" i="1" s="1"/>
  <c r="U504" i="1"/>
  <c r="V504" i="1" s="1"/>
  <c r="U1144" i="1"/>
  <c r="V1144" i="1" s="1"/>
  <c r="U2187" i="1"/>
  <c r="V2187" i="1" s="1"/>
  <c r="U2473" i="1"/>
  <c r="V2473" i="1" s="1"/>
  <c r="U2470" i="1"/>
  <c r="V2470" i="1" s="1"/>
  <c r="U2494" i="1"/>
  <c r="V2494" i="1" s="1"/>
  <c r="U2491" i="1"/>
  <c r="V2491" i="1" s="1"/>
  <c r="U2482" i="1"/>
  <c r="V2482" i="1" s="1"/>
  <c r="U2416" i="1"/>
  <c r="V2416" i="1" s="1"/>
  <c r="U2500" i="1"/>
  <c r="V2500" i="1" s="1"/>
  <c r="U2449" i="1"/>
  <c r="V2449" i="1" s="1"/>
  <c r="U2422" i="1"/>
  <c r="U2434" i="1"/>
  <c r="V2434" i="1" s="1"/>
  <c r="U2443" i="1"/>
  <c r="V2443" i="1" s="1"/>
  <c r="U2428" i="1"/>
  <c r="V2428" i="1" s="1"/>
  <c r="U2524" i="1"/>
  <c r="V2524" i="1" s="1"/>
  <c r="U2440" i="1"/>
  <c r="V2440" i="1" s="1"/>
  <c r="U2464" i="1"/>
  <c r="V2464" i="1" s="1"/>
  <c r="U2410" i="1"/>
  <c r="V2410" i="1" s="1"/>
  <c r="U2521" i="1"/>
  <c r="V2521" i="1" s="1"/>
  <c r="U2404" i="1"/>
  <c r="V2404" i="1" s="1"/>
  <c r="U2512" i="1"/>
  <c r="V2512" i="1" s="1"/>
  <c r="U2488" i="1"/>
  <c r="V2488" i="1" s="1"/>
  <c r="U2497" i="1"/>
  <c r="V2497" i="1" s="1"/>
  <c r="U2425" i="1"/>
  <c r="V2425" i="1" s="1"/>
  <c r="U1790" i="1"/>
  <c r="U1127" i="1"/>
  <c r="V1127" i="1" s="1"/>
  <c r="U883" i="1"/>
  <c r="V883" i="1" s="1"/>
  <c r="U2761" i="1"/>
  <c r="V2761" i="1" s="1"/>
  <c r="U960" i="1"/>
  <c r="V960" i="1" s="1"/>
  <c r="U865" i="1"/>
  <c r="V865" i="1" s="1"/>
  <c r="U1778" i="1"/>
  <c r="V1778" i="1" s="1"/>
  <c r="U163" i="1"/>
  <c r="V163" i="1" s="1"/>
  <c r="U2767" i="1"/>
  <c r="V2767" i="1" s="1"/>
  <c r="U2235" i="1"/>
  <c r="V2235" i="1" s="1"/>
  <c r="U1957" i="1"/>
  <c r="V1957" i="1" s="1"/>
  <c r="U401" i="1"/>
  <c r="V401" i="1" s="1"/>
  <c r="U2360" i="1"/>
  <c r="V2360" i="1" s="1"/>
  <c r="U2838" i="1"/>
  <c r="U744" i="1"/>
  <c r="V744" i="1" s="1"/>
  <c r="U2002" i="1"/>
  <c r="V2002" i="1" s="1"/>
  <c r="U209" i="1"/>
  <c r="V209" i="1" s="1"/>
  <c r="U2202" i="1"/>
  <c r="V2202" i="1" s="1"/>
  <c r="U2062" i="1"/>
  <c r="V2062" i="1" s="1"/>
  <c r="U2306" i="1"/>
  <c r="V2306" i="1" s="1"/>
  <c r="U1993" i="1"/>
  <c r="V1993" i="1" s="1"/>
  <c r="U1352" i="1"/>
  <c r="V1352" i="1" s="1"/>
  <c r="U1963" i="1"/>
  <c r="V1963" i="1" s="1"/>
  <c r="U1867" i="1"/>
  <c r="V1867" i="1" s="1"/>
  <c r="U215" i="1"/>
  <c r="V215" i="1" s="1"/>
  <c r="U983" i="1"/>
  <c r="V983" i="1" s="1"/>
  <c r="U235" i="1"/>
  <c r="V235" i="1" s="1"/>
  <c r="U1181" i="1"/>
  <c r="V1181" i="1" s="1"/>
  <c r="U449" i="1"/>
  <c r="V449" i="1" s="1"/>
  <c r="U2256" i="1"/>
  <c r="V2256" i="1" s="1"/>
  <c r="U640" i="1"/>
  <c r="V640" i="1" s="1"/>
  <c r="U2208" i="1"/>
  <c r="V2208" i="1" s="1"/>
  <c r="U2823" i="1"/>
  <c r="V2823" i="1" s="1"/>
  <c r="U1630" i="1"/>
  <c r="V1630" i="1" s="1"/>
  <c r="U1736" i="1"/>
  <c r="V1736" i="1" s="1"/>
  <c r="U651" i="1"/>
  <c r="V651" i="1" s="1"/>
  <c r="U1471" i="1"/>
  <c r="V1471" i="1" s="1"/>
  <c r="U437" i="1"/>
  <c r="V437" i="1" s="1"/>
  <c r="U1322" i="1"/>
  <c r="V1322" i="1" s="1"/>
  <c r="U856" i="1"/>
  <c r="V856" i="1" s="1"/>
  <c r="U2363" i="1"/>
  <c r="V2363" i="1" s="1"/>
  <c r="U1184" i="1"/>
  <c r="V1184" i="1" s="1"/>
  <c r="U1930" i="1"/>
  <c r="V1930" i="1" s="1"/>
  <c r="U407" i="1"/>
  <c r="V407" i="1" s="1"/>
  <c r="U753" i="1"/>
  <c r="V753" i="1" s="1"/>
  <c r="U971" i="1"/>
  <c r="V971" i="1" s="1"/>
  <c r="U728" i="1"/>
  <c r="V728" i="1" s="1"/>
  <c r="U361" i="1"/>
  <c r="V361" i="1" s="1"/>
  <c r="U792" i="1"/>
  <c r="V792" i="1" s="1"/>
  <c r="U2247" i="1"/>
  <c r="V2247" i="1" s="1"/>
  <c r="U2369" i="1"/>
  <c r="V2369" i="1" s="1"/>
  <c r="U2336" i="1"/>
  <c r="V2336" i="1" s="1"/>
  <c r="U1945" i="1"/>
  <c r="V1945" i="1" s="1"/>
  <c r="U458" i="1"/>
  <c r="V458" i="1" s="1"/>
  <c r="U52" i="1"/>
  <c r="V52" i="1" s="1"/>
  <c r="U2059" i="1"/>
  <c r="V2059" i="1" s="1"/>
  <c r="U871" i="1"/>
  <c r="V871" i="1" s="1"/>
  <c r="U992" i="1"/>
  <c r="V992" i="1" s="1"/>
  <c r="U2664" i="1"/>
  <c r="V2664" i="1" s="1"/>
  <c r="U2223" i="1"/>
  <c r="V2223" i="1" s="1"/>
  <c r="U2086" i="1"/>
  <c r="V2086" i="1" s="1"/>
  <c r="U1703" i="1"/>
  <c r="V1703" i="1" s="1"/>
  <c r="U221" i="1"/>
  <c r="V221" i="1" s="1"/>
  <c r="U2386" i="1"/>
  <c r="V2386" i="1" s="1"/>
  <c r="U657" i="1"/>
  <c r="V657" i="1" s="1"/>
  <c r="U200" i="1"/>
  <c r="V200" i="1" s="1"/>
  <c r="U135" i="1"/>
  <c r="V135" i="1" s="1"/>
  <c r="U193" i="1"/>
  <c r="V193" i="1" s="1"/>
  <c r="U1600" i="1"/>
  <c r="V1600" i="1" s="1"/>
  <c r="U1597" i="1"/>
  <c r="V1597" i="1" s="1"/>
  <c r="U737" i="1"/>
  <c r="V737" i="1" s="1"/>
  <c r="U1766" i="1"/>
  <c r="V1766" i="1" s="1"/>
  <c r="U2392" i="1"/>
  <c r="V2392" i="1" s="1"/>
  <c r="U2730" i="1"/>
  <c r="V2730" i="1" s="1"/>
  <c r="U780" i="1"/>
  <c r="V780" i="1" s="1"/>
  <c r="U2736" i="1"/>
  <c r="V2736" i="1" s="1"/>
  <c r="U1606" i="1"/>
  <c r="V1606" i="1" s="1"/>
  <c r="U455" i="1"/>
  <c r="V455" i="1" s="1"/>
  <c r="U2217" i="1"/>
  <c r="V2217" i="1" s="1"/>
  <c r="U625" i="1"/>
  <c r="V625" i="1" s="1"/>
  <c r="U977" i="1"/>
  <c r="V977" i="1" s="1"/>
  <c r="U2199" i="1"/>
  <c r="V2199" i="1" s="1"/>
  <c r="U11" i="1"/>
  <c r="V11" i="1" s="1"/>
  <c r="U1954" i="1"/>
  <c r="V1954" i="1" s="1"/>
  <c r="U1319" i="1"/>
  <c r="V1319" i="1" s="1"/>
  <c r="U1233" i="1"/>
  <c r="V1233" i="1" s="1"/>
  <c r="U734" i="1"/>
  <c r="V734" i="1" s="1"/>
  <c r="U1624" i="1"/>
  <c r="V1624" i="1" s="1"/>
  <c r="U1227" i="1"/>
  <c r="V1227" i="1" s="1"/>
  <c r="U1627" i="1"/>
  <c r="V1627" i="1" s="1"/>
  <c r="U40" i="1"/>
  <c r="V40" i="1" s="1"/>
  <c r="U85" i="1"/>
  <c r="V85" i="1" s="1"/>
  <c r="U765" i="1"/>
  <c r="V765" i="1" s="1"/>
  <c r="U467" i="1"/>
  <c r="V467" i="1" s="1"/>
  <c r="U1501" i="1"/>
  <c r="V1501" i="1" s="1"/>
  <c r="U2178" i="1"/>
  <c r="V2178" i="1" s="1"/>
  <c r="U416" i="1"/>
  <c r="V416" i="1" s="1"/>
  <c r="U1633" i="1"/>
  <c r="V1633" i="1" s="1"/>
  <c r="U373" i="1"/>
  <c r="V373" i="1" s="1"/>
  <c r="U385" i="1"/>
  <c r="V385" i="1" s="1"/>
  <c r="U91" i="1"/>
  <c r="V91" i="1" s="1"/>
  <c r="U1495" i="1"/>
  <c r="V1495" i="1" s="1"/>
  <c r="U244" i="1"/>
  <c r="V244" i="1" s="1"/>
  <c r="U2289" i="1"/>
  <c r="V2289" i="1" s="1"/>
  <c r="U395" i="1"/>
  <c r="V395" i="1" s="1"/>
  <c r="U479" i="1"/>
  <c r="V479" i="1" s="1"/>
  <c r="U1480" i="1"/>
  <c r="V1480" i="1" s="1"/>
  <c r="U1715" i="1"/>
  <c r="V1715" i="1" s="1"/>
  <c r="U619" i="1"/>
  <c r="V619" i="1" s="1"/>
  <c r="U43" i="1"/>
  <c r="V43" i="1" s="1"/>
  <c r="U774" i="1"/>
  <c r="V774" i="1" s="1"/>
  <c r="U1384" i="1"/>
  <c r="V1384" i="1" s="1"/>
  <c r="U759" i="1"/>
  <c r="V759" i="1" s="1"/>
  <c r="U1927" i="1"/>
  <c r="V1927" i="1" s="1"/>
  <c r="U1697" i="1"/>
  <c r="V1697" i="1" s="1"/>
  <c r="U628" i="1"/>
  <c r="V628" i="1" s="1"/>
  <c r="U2271" i="1"/>
  <c r="V2271" i="1" s="1"/>
  <c r="U370" i="1"/>
  <c r="V370" i="1" s="1"/>
  <c r="U267" i="1"/>
  <c r="V267" i="1" s="1"/>
  <c r="U1465" i="1"/>
  <c r="V1465" i="1" s="1"/>
  <c r="U2844" i="1"/>
  <c r="V2844" i="1" s="1"/>
  <c r="U1504" i="1"/>
  <c r="V1504" i="1" s="1"/>
  <c r="U273" i="1"/>
  <c r="V273" i="1" s="1"/>
  <c r="U1408" i="1"/>
  <c r="V1408" i="1" s="1"/>
  <c r="U2280" i="1"/>
  <c r="V2280" i="1" s="1"/>
  <c r="U555" i="1"/>
  <c r="V555" i="1" s="1"/>
  <c r="U1248" i="1"/>
  <c r="V1248" i="1" s="1"/>
  <c r="U1879" i="1"/>
  <c r="V1879" i="1" s="1"/>
  <c r="U1876" i="1"/>
  <c r="V1876" i="1" s="1"/>
  <c r="U631" i="1"/>
  <c r="V631" i="1" s="1"/>
  <c r="U1239" i="1"/>
  <c r="V1239" i="1" s="1"/>
  <c r="U1459" i="1"/>
  <c r="V1459" i="1" s="1"/>
  <c r="U786" i="1"/>
  <c r="V786" i="1" s="1"/>
  <c r="U1618" i="1"/>
  <c r="V1618" i="1" s="1"/>
  <c r="U382" i="1"/>
  <c r="U1694" i="1"/>
  <c r="U862" i="1"/>
  <c r="U2518" i="1"/>
  <c r="U1150" i="1"/>
  <c r="V1694" i="1" l="1"/>
  <c r="V862" i="1"/>
  <c r="V382" i="1"/>
  <c r="V2518" i="1"/>
  <c r="V1150" i="1"/>
  <c r="Y1102" i="1"/>
  <c r="Y1710" i="1"/>
  <c r="Y1622" i="1"/>
  <c r="Y102" i="1"/>
  <c r="Y1134" i="1"/>
  <c r="Y814" i="1"/>
  <c r="Y406" i="1"/>
  <c r="Y614" i="1"/>
  <c r="Y1022" i="1"/>
  <c r="Y246" i="1"/>
  <c r="Y998" i="1"/>
  <c r="Y1286" i="1"/>
  <c r="Y1030" i="1"/>
  <c r="Y1142" i="1"/>
  <c r="Y598" i="1"/>
  <c r="Y38" i="1"/>
  <c r="Y110" i="1"/>
  <c r="Y302" i="1"/>
  <c r="Y430" i="1"/>
  <c r="Y1078" i="1"/>
  <c r="Y254" i="1"/>
  <c r="Y1054" i="1"/>
  <c r="Y1878" i="1"/>
  <c r="Y1678" i="1"/>
  <c r="Y1350" i="1"/>
  <c r="Y542" i="1"/>
  <c r="Y1974" i="1"/>
  <c r="Y1438" i="1"/>
  <c r="Y1374" i="1"/>
  <c r="Y2326" i="1"/>
  <c r="Y918" i="1"/>
  <c r="Y478" i="1"/>
  <c r="Y126" i="1"/>
  <c r="Y158" i="1"/>
  <c r="Y30" i="1"/>
  <c r="Y1070" i="1"/>
  <c r="Y62" i="1"/>
  <c r="Y854" i="1"/>
  <c r="Y374" i="1"/>
  <c r="Y286" i="1"/>
  <c r="Y310" i="1"/>
  <c r="Y1982" i="1"/>
  <c r="Y22" i="1"/>
  <c r="Y1094" i="1"/>
  <c r="Y2294" i="1"/>
  <c r="Y958" i="1"/>
  <c r="Y182" i="1"/>
  <c r="Y1182" i="1"/>
  <c r="Y462" i="1"/>
  <c r="Y2334" i="1"/>
  <c r="Y454" i="1"/>
  <c r="Y366" i="1"/>
  <c r="Y230" i="1"/>
  <c r="Y534" i="1"/>
  <c r="Y518" i="1"/>
  <c r="Y1046" i="1"/>
  <c r="Y1470" i="1"/>
  <c r="Y494" i="1"/>
  <c r="Y86" i="1"/>
  <c r="Y1814" i="1"/>
  <c r="Y278" i="1"/>
  <c r="Y638" i="1"/>
  <c r="Y1446" i="1"/>
  <c r="Y1126" i="1"/>
  <c r="Y54" i="1"/>
  <c r="Y1118" i="1"/>
  <c r="Y630" i="1"/>
  <c r="Y342" i="1"/>
  <c r="Y2094" i="1"/>
  <c r="Y78" i="1"/>
  <c r="U144" i="1"/>
  <c r="V144" i="1" s="1"/>
  <c r="S2611" i="1"/>
  <c r="S2605" i="1"/>
  <c r="S2547" i="1"/>
  <c r="S2556" i="1"/>
  <c r="S2566" i="1"/>
  <c r="S2575" i="1"/>
  <c r="S2661" i="1"/>
  <c r="S2623" i="1"/>
  <c r="S2620" i="1"/>
  <c r="S2541" i="1"/>
  <c r="S2644" i="1"/>
  <c r="S2596" i="1"/>
  <c r="S2563" i="1"/>
  <c r="S2590" i="1"/>
  <c r="S2572" i="1"/>
  <c r="S2629" i="1"/>
  <c r="S2581" i="1"/>
  <c r="S2461" i="1"/>
  <c r="S2037" i="1"/>
  <c r="S925" i="1"/>
  <c r="S2253" i="1"/>
  <c r="S197" i="1"/>
  <c r="S1498" i="1"/>
  <c r="S813" i="1"/>
  <c r="S1029" i="1"/>
  <c r="S2389" i="1"/>
  <c r="S1101" i="1"/>
  <c r="S1172" i="1"/>
  <c r="S1381" i="1"/>
  <c r="S2125" i="1"/>
  <c r="S1050" i="1"/>
  <c r="S2028" i="1"/>
  <c r="S1193" i="1"/>
  <c r="S79" i="1"/>
  <c r="S2832" i="1"/>
  <c r="S2679" i="1"/>
  <c r="S1116" i="1"/>
  <c r="S2172" i="1"/>
  <c r="S828" i="1"/>
  <c r="S1242" i="1"/>
  <c r="S2879" i="1"/>
  <c r="S1840" i="1"/>
  <c r="S1951" i="1"/>
  <c r="S2324" i="1"/>
  <c r="S2268" i="1"/>
  <c r="S1221" i="1"/>
  <c r="S1154" i="1"/>
  <c r="S2181" i="1"/>
  <c r="S2867" i="1"/>
  <c r="S1333" i="1"/>
  <c r="S2748" i="1"/>
  <c r="S112" i="1"/>
  <c r="S1673" i="1"/>
  <c r="S1858" i="1"/>
  <c r="S476" i="1"/>
  <c r="S2835" i="1"/>
  <c r="S1585" i="1"/>
  <c r="S1508" i="1"/>
  <c r="S642" i="1"/>
  <c r="S501" i="1"/>
  <c r="S303" i="1"/>
  <c r="S2397" i="1"/>
  <c r="S2196" i="1"/>
  <c r="S175" i="1"/>
  <c r="S1420" i="1"/>
  <c r="S2383" i="1"/>
  <c r="S954" i="1"/>
  <c r="S1520" i="1"/>
  <c r="S413" i="1"/>
  <c r="S141" i="1"/>
  <c r="S5" i="1"/>
  <c r="S1135" i="1"/>
  <c r="S1609" i="1"/>
  <c r="S1104" i="1"/>
  <c r="S1492" i="1"/>
  <c r="S1621" i="1"/>
  <c r="S538" i="1"/>
  <c r="S1603" i="1"/>
  <c r="S2718" i="1"/>
  <c r="S2515" i="1"/>
  <c r="S1411" i="1"/>
  <c r="S2019" i="1"/>
  <c r="S2244" i="1"/>
  <c r="S1819" i="1"/>
  <c r="S1205" i="1"/>
  <c r="S2053" i="1"/>
  <c r="S341" i="1"/>
  <c r="S1218" i="1"/>
  <c r="S2739" i="1"/>
  <c r="S194" i="1"/>
  <c r="S23" i="1"/>
  <c r="S713" i="1"/>
  <c r="S1092" i="1"/>
  <c r="S1130" i="1"/>
  <c r="S347" i="1"/>
  <c r="S2694" i="1"/>
  <c r="S1275" i="1"/>
  <c r="S258" i="1"/>
  <c r="S2131" i="1"/>
  <c r="S1346" i="1"/>
  <c r="S1637" i="1"/>
  <c r="S1456" i="1"/>
  <c r="S1667" i="1"/>
  <c r="S1573" i="1"/>
  <c r="S1285" i="1"/>
  <c r="S364" i="1"/>
  <c r="S1873" i="1"/>
  <c r="S1477" i="1"/>
  <c r="S379" i="1"/>
  <c r="S1987" i="1"/>
  <c r="S386" i="1"/>
  <c r="S989" i="1"/>
  <c r="S2163" i="1"/>
  <c r="S965" i="1"/>
  <c r="S1908" i="1"/>
  <c r="S1423" i="1"/>
  <c r="S892" i="1"/>
  <c r="S1652" i="1"/>
  <c r="S76" i="1"/>
  <c r="S2773" i="1"/>
  <c r="S1540" i="1"/>
  <c r="S1026" i="1"/>
  <c r="S253" i="1"/>
  <c r="S901" i="1"/>
  <c r="S1053" i="1"/>
  <c r="S1178" i="1"/>
  <c r="S738" i="1"/>
  <c r="S2670" i="1"/>
  <c r="S428" i="1"/>
  <c r="S1948" i="1"/>
  <c r="S731" i="1"/>
  <c r="S570" i="1"/>
  <c r="S2755" i="1"/>
  <c r="S816" i="1"/>
  <c r="S2348" i="1"/>
  <c r="S2" i="1"/>
  <c r="S323" i="1"/>
  <c r="S1157" i="1"/>
  <c r="S483" i="1"/>
  <c r="S802" i="1"/>
  <c r="S1474" i="1"/>
  <c r="S1615" i="1"/>
  <c r="S771" i="1"/>
  <c r="S2303" i="1"/>
  <c r="S2691" i="1"/>
  <c r="S880" i="1"/>
  <c r="S367" i="1"/>
  <c r="S2467" i="1"/>
  <c r="S2013" i="1"/>
  <c r="S2751" i="1"/>
  <c r="S634" i="1"/>
  <c r="S300" i="1"/>
  <c r="S1339" i="1"/>
  <c r="S2700" i="1"/>
  <c r="S1861" i="1"/>
  <c r="S229" i="1"/>
  <c r="S962" i="1"/>
  <c r="S2764" i="1"/>
  <c r="S514" i="1"/>
  <c r="S58" i="1"/>
  <c r="S2380" i="1"/>
  <c r="S1972" i="1"/>
  <c r="S29" i="1"/>
  <c r="S1468" i="1"/>
  <c r="S1211" i="1"/>
  <c r="S1124" i="1"/>
  <c r="S805" i="1"/>
  <c r="S1813" i="1"/>
  <c r="S2339" i="1"/>
  <c r="S1885" i="1"/>
  <c r="U1730" i="1"/>
  <c r="V1730" i="1" s="1"/>
  <c r="S1306" i="1"/>
  <c r="S588" i="1"/>
  <c r="S461" i="1"/>
  <c r="S1020" i="1"/>
  <c r="S1282" i="1"/>
  <c r="S859" i="1"/>
  <c r="S937" i="1"/>
  <c r="S1187" i="1"/>
  <c r="S1960" i="1"/>
  <c r="S282" i="1"/>
  <c r="S1437" i="1"/>
  <c r="S2479" i="1"/>
  <c r="S676" i="1"/>
  <c r="S1564" i="1"/>
  <c r="S1257" i="1"/>
  <c r="S1649" i="1"/>
  <c r="S2220" i="1"/>
  <c r="S1396" i="1"/>
  <c r="S34" i="1"/>
  <c r="S2371" i="1"/>
  <c r="S700" i="1"/>
  <c r="S2815" i="1"/>
  <c r="S1754" i="1"/>
  <c r="S172" i="1"/>
  <c r="S100" i="1"/>
  <c r="S1712" i="1"/>
  <c r="S597" i="1"/>
  <c r="S2031" i="1"/>
  <c r="S2175" i="1"/>
  <c r="S464" i="1"/>
  <c r="S2277" i="1"/>
  <c r="S489" i="1"/>
  <c r="S708" i="1"/>
  <c r="S2776" i="1"/>
  <c r="S1068" i="1"/>
  <c r="S1757" i="1"/>
  <c r="S2876" i="1"/>
  <c r="S1372" i="1"/>
  <c r="S61" i="1"/>
  <c r="S2803" i="1"/>
  <c r="S1083" i="1"/>
  <c r="S1417" i="1"/>
  <c r="S2532" i="1"/>
  <c r="S1453" i="1"/>
  <c r="S1996" i="1"/>
  <c r="S2184" i="1"/>
  <c r="S1008" i="1"/>
  <c r="S285" i="1"/>
  <c r="S1531" i="1"/>
  <c r="S874" i="1"/>
  <c r="S106" i="1"/>
  <c r="S1434" i="1"/>
  <c r="S1361" i="1"/>
  <c r="S315" i="1"/>
  <c r="S1245" i="1"/>
  <c r="S218" i="1"/>
  <c r="S1514" i="1"/>
  <c r="S986" i="1"/>
  <c r="S2509" i="1"/>
  <c r="S795" i="1"/>
  <c r="S1787" i="1"/>
  <c r="S1316" i="1"/>
  <c r="S2300" i="1"/>
  <c r="S762" i="1"/>
  <c r="S250" i="1"/>
  <c r="S603" i="1"/>
  <c r="S2709" i="1"/>
  <c r="S1349" i="1"/>
  <c r="S1552" i="1"/>
  <c r="S2685" i="1"/>
  <c r="S2703" i="1"/>
  <c r="S637" i="1"/>
  <c r="S2676" i="1"/>
  <c r="S2229" i="1"/>
  <c r="S2829" i="1"/>
  <c r="S777" i="1"/>
  <c r="S1393" i="1"/>
  <c r="S645" i="1"/>
  <c r="S1775" i="1"/>
  <c r="S2733" i="1"/>
  <c r="S549" i="1"/>
  <c r="S1733" i="1"/>
  <c r="S1724" i="1"/>
  <c r="S187" i="1"/>
  <c r="S2157" i="1"/>
  <c r="S1801" i="1"/>
  <c r="S1781" i="1"/>
  <c r="S1269" i="1"/>
  <c r="S329" i="1"/>
  <c r="S1685" i="1"/>
  <c r="S564" i="1"/>
  <c r="S443" i="1"/>
  <c r="S335" i="1"/>
  <c r="S532" i="1"/>
  <c r="S1924" i="1"/>
  <c r="S719" i="1"/>
  <c r="S389" i="1"/>
  <c r="S1772" i="1"/>
  <c r="S1834" i="1"/>
  <c r="S2413" i="1"/>
  <c r="S124" i="1"/>
  <c r="S669" i="1"/>
  <c r="S2333" i="1"/>
  <c r="S756" i="1"/>
  <c r="S431" i="1"/>
  <c r="S410" i="1"/>
  <c r="S132" i="1"/>
  <c r="S1981" i="1"/>
  <c r="S783" i="1"/>
  <c r="S2040" i="1"/>
  <c r="S868" i="1"/>
  <c r="S1005" i="1"/>
  <c r="S226" i="1"/>
  <c r="S2077" i="1"/>
  <c r="S1691" i="1"/>
  <c r="S847" i="1"/>
  <c r="S2407" i="1"/>
  <c r="S610" i="1"/>
  <c r="S613" i="1"/>
  <c r="S1199" i="1"/>
  <c r="S156" i="1"/>
  <c r="S1658" i="1"/>
  <c r="S716" i="1"/>
  <c r="S2211" i="1"/>
  <c r="S261" i="1"/>
  <c r="S2083" i="1"/>
  <c r="S1706" i="1"/>
  <c r="S666" i="1"/>
  <c r="S109" i="1"/>
  <c r="S1700" i="1"/>
  <c r="S2724" i="1"/>
  <c r="S841" i="1"/>
  <c r="S1251" i="1"/>
  <c r="S2148" i="1"/>
  <c r="S835" i="1"/>
  <c r="S37" i="1"/>
  <c r="S1309" i="1"/>
  <c r="S685" i="1"/>
  <c r="S1917" i="1"/>
  <c r="S1594" i="1"/>
  <c r="S1328" i="1"/>
  <c r="S2005" i="1"/>
  <c r="S1709" i="1"/>
  <c r="S26" i="1"/>
  <c r="S1325" i="1"/>
  <c r="S1065" i="1"/>
  <c r="S2292" i="1"/>
  <c r="S789" i="1"/>
  <c r="S2056" i="1"/>
  <c r="S877" i="1"/>
  <c r="S1570" i="1"/>
  <c r="S1549" i="1"/>
  <c r="S1588" i="1"/>
  <c r="S517" i="1"/>
  <c r="S1133" i="1"/>
  <c r="S1852" i="1"/>
  <c r="S741" i="1"/>
  <c r="S2852" i="1"/>
  <c r="S1933" i="1"/>
  <c r="S2455" i="1"/>
  <c r="S1769" i="1"/>
  <c r="S591" i="1"/>
  <c r="S1378" i="1"/>
  <c r="S2357" i="1"/>
  <c r="S1804" i="1"/>
  <c r="S1402" i="1"/>
  <c r="S1939" i="1"/>
  <c r="S688" i="1"/>
  <c r="S1444" i="1"/>
  <c r="S948" i="1"/>
  <c r="S1489" i="1"/>
  <c r="S2295" i="1"/>
  <c r="S853" i="1"/>
  <c r="S238" i="1"/>
  <c r="S150" i="1"/>
  <c r="S446" i="1"/>
  <c r="S910" i="1"/>
  <c r="S2638" i="1"/>
  <c r="S1230" i="1"/>
  <c r="S118" i="1"/>
  <c r="S2238" i="1"/>
  <c r="S2782" i="1"/>
  <c r="S558" i="1"/>
  <c r="S2550" i="1"/>
  <c r="S654" i="1"/>
  <c r="S2758" i="1"/>
  <c r="S46" i="1"/>
  <c r="S2262" i="1"/>
  <c r="S14" i="1"/>
  <c r="S2142" i="1"/>
  <c r="S1486" i="1"/>
  <c r="S470" i="1"/>
  <c r="S934" i="1"/>
  <c r="S1902" i="1"/>
  <c r="S94" i="1"/>
  <c r="S1582" i="1"/>
  <c r="S2214" i="1"/>
  <c r="S2286" i="1"/>
  <c r="S2190" i="1"/>
  <c r="S2318" i="1"/>
  <c r="S750" i="1"/>
  <c r="S1846" i="1"/>
  <c r="S886" i="1"/>
  <c r="S1358" i="1"/>
  <c r="S422" i="1"/>
  <c r="S2342" i="1"/>
  <c r="S270" i="1"/>
  <c r="S1014" i="1"/>
  <c r="S1366" i="1"/>
  <c r="S2526" i="1"/>
  <c r="S694" i="1"/>
  <c r="S1558" i="1"/>
  <c r="S942" i="1"/>
  <c r="S2166" i="1"/>
  <c r="S1038" i="1"/>
  <c r="S1798" i="1"/>
  <c r="S1990" i="1"/>
  <c r="S1294" i="1"/>
  <c r="S358" i="1"/>
  <c r="S1966" i="1"/>
  <c r="S1166" i="1"/>
  <c r="S1390" i="1"/>
  <c r="S2870" i="1"/>
  <c r="S1942" i="1"/>
  <c r="S622" i="1"/>
  <c r="S70" i="1"/>
  <c r="S1718" i="1"/>
  <c r="S1062" i="1"/>
  <c r="S2742" i="1"/>
  <c r="S1646" i="1"/>
  <c r="S526" i="1"/>
  <c r="S2374" i="1"/>
  <c r="S1110" i="1"/>
  <c r="S294" i="1"/>
  <c r="S166" i="1"/>
  <c r="S206" i="1"/>
  <c r="S582" i="1"/>
  <c r="S1870" i="1"/>
  <c r="V2262" i="1" l="1"/>
  <c r="V1110" i="1"/>
  <c r="V206" i="1"/>
  <c r="V1718" i="1"/>
  <c r="V2550" i="1"/>
  <c r="V1942" i="1"/>
  <c r="V1486" i="1"/>
  <c r="V2286" i="1"/>
  <c r="V1014" i="1"/>
  <c r="V2214" i="1"/>
  <c r="V694" i="1"/>
  <c r="V470" i="1"/>
  <c r="V886" i="1"/>
  <c r="V2742" i="1"/>
  <c r="V1558" i="1"/>
  <c r="V1038" i="1"/>
  <c r="V2238" i="1"/>
  <c r="V2870" i="1"/>
  <c r="V1294" i="1"/>
  <c r="V1358" i="1"/>
  <c r="V1902" i="1"/>
  <c r="V1366" i="1"/>
  <c r="U1065" i="1"/>
  <c r="V1065" i="1" s="1"/>
  <c r="U1873" i="1"/>
  <c r="V1873" i="1" s="1"/>
  <c r="U1769" i="1"/>
  <c r="V1769" i="1" s="1"/>
  <c r="U1218" i="1"/>
  <c r="V1218" i="1" s="1"/>
  <c r="U1361" i="1"/>
  <c r="V1361" i="1" s="1"/>
  <c r="U329" i="1"/>
  <c r="V329" i="1" s="1"/>
  <c r="U2190" i="1"/>
  <c r="V2190" i="1" s="1"/>
  <c r="U2342" i="1"/>
  <c r="V2342" i="1" s="1"/>
  <c r="U2181" i="1"/>
  <c r="V2181" i="1" s="1"/>
  <c r="U1798" i="1"/>
  <c r="V1798" i="1" s="1"/>
  <c r="U713" i="1"/>
  <c r="V713" i="1" s="1"/>
  <c r="S103" i="1"/>
  <c r="S1169" i="1"/>
  <c r="S561" i="1"/>
  <c r="S1224" i="1"/>
  <c r="S2431" i="1"/>
  <c r="S1688" i="1"/>
  <c r="S616" i="1"/>
  <c r="S2721" i="1"/>
  <c r="S2151" i="1"/>
  <c r="S801" i="1"/>
  <c r="S1537" i="1"/>
  <c r="S1387" i="1"/>
  <c r="S747" i="1"/>
  <c r="S279" i="1"/>
  <c r="S17" i="1"/>
  <c r="S1375" i="1"/>
  <c r="S2667" i="1"/>
  <c r="S147" i="1"/>
  <c r="S1440" i="1"/>
  <c r="S1591" i="1"/>
  <c r="S951" i="1"/>
  <c r="S1969" i="1"/>
  <c r="S355" i="1"/>
  <c r="S2205" i="1"/>
  <c r="S725" i="1"/>
  <c r="S844" i="1"/>
  <c r="S332" i="1"/>
  <c r="S996" i="1"/>
  <c r="S452" i="1"/>
  <c r="S507" i="1"/>
  <c r="S1763" i="1"/>
  <c r="S212" i="1"/>
  <c r="S2485" i="1"/>
  <c r="S1893" i="1"/>
  <c r="S1807" i="1"/>
  <c r="S1071" i="1"/>
  <c r="S1828" i="1"/>
  <c r="S2861" i="1"/>
  <c r="S2259" i="1"/>
  <c r="S1147" i="1"/>
  <c r="S2312" i="1"/>
  <c r="U2602" i="1"/>
  <c r="V2602" i="1" s="1"/>
  <c r="U2617" i="1"/>
  <c r="V2617" i="1" s="1"/>
  <c r="U2650" i="1"/>
  <c r="V2650" i="1" s="1"/>
  <c r="U2658" i="1"/>
  <c r="V2658" i="1" s="1"/>
  <c r="U2608" i="1"/>
  <c r="V2608" i="1" s="1"/>
  <c r="U2599" i="1"/>
  <c r="V2599" i="1" s="1"/>
  <c r="U2559" i="1"/>
  <c r="V2559" i="1" s="1"/>
  <c r="U808" i="1"/>
  <c r="V808" i="1" s="1"/>
  <c r="U810" i="1"/>
  <c r="V810" i="1" s="1"/>
  <c r="U2655" i="1"/>
  <c r="V2655" i="1" s="1"/>
  <c r="U2647" i="1"/>
  <c r="V2647" i="1" s="1"/>
  <c r="U722" i="1"/>
  <c r="V722" i="1" s="1"/>
  <c r="U2626" i="1"/>
  <c r="V2626" i="1" s="1"/>
  <c r="U2641" i="1"/>
  <c r="V2641" i="1" s="1"/>
  <c r="U2544" i="1"/>
  <c r="V2544" i="1" s="1"/>
  <c r="U2587" i="1"/>
  <c r="V2587" i="1" s="1"/>
  <c r="U2632" i="1"/>
  <c r="V2632" i="1" s="1"/>
  <c r="U2635" i="1"/>
  <c r="V2635" i="1" s="1"/>
  <c r="U2578" i="1"/>
  <c r="V2578" i="1" s="1"/>
  <c r="U2584" i="1"/>
  <c r="V2584" i="1" s="1"/>
  <c r="U2611" i="1"/>
  <c r="V2611" i="1" s="1"/>
  <c r="U816" i="1"/>
  <c r="V816" i="1" s="1"/>
  <c r="U813" i="1"/>
  <c r="V813" i="1" s="1"/>
  <c r="U2661" i="1"/>
  <c r="V2661" i="1" s="1"/>
  <c r="U2596" i="1"/>
  <c r="V2596" i="1" s="1"/>
  <c r="U2535" i="1"/>
  <c r="V2535" i="1" s="1"/>
  <c r="U2541" i="1"/>
  <c r="V2541" i="1" s="1"/>
  <c r="U2575" i="1"/>
  <c r="V2575" i="1" s="1"/>
  <c r="U2590" i="1"/>
  <c r="V2590" i="1" s="1"/>
  <c r="U2556" i="1"/>
  <c r="V2556" i="1" s="1"/>
  <c r="U2563" i="1"/>
  <c r="V2563" i="1" s="1"/>
  <c r="U802" i="1"/>
  <c r="V802" i="1" s="1"/>
  <c r="U2550" i="1"/>
  <c r="U2644" i="1"/>
  <c r="V2644" i="1" s="1"/>
  <c r="U2553" i="1"/>
  <c r="V2553" i="1" s="1"/>
  <c r="U2653" i="1"/>
  <c r="V2653" i="1" s="1"/>
  <c r="U2581" i="1"/>
  <c r="V2581" i="1" s="1"/>
  <c r="U2629" i="1"/>
  <c r="V2629" i="1" s="1"/>
  <c r="U2623" i="1"/>
  <c r="V2623" i="1" s="1"/>
  <c r="U2638" i="1"/>
  <c r="V2638" i="1" s="1"/>
  <c r="U2605" i="1"/>
  <c r="V2605" i="1" s="1"/>
  <c r="U2572" i="1"/>
  <c r="V2572" i="1" s="1"/>
  <c r="U1257" i="1"/>
  <c r="V1257" i="1" s="1"/>
  <c r="U2593" i="1"/>
  <c r="V2593" i="1" s="1"/>
  <c r="U2569" i="1"/>
  <c r="V2569" i="1" s="1"/>
  <c r="U2566" i="1"/>
  <c r="V2566" i="1" s="1"/>
  <c r="U2547" i="1"/>
  <c r="V2547" i="1" s="1"/>
  <c r="U2620" i="1"/>
  <c r="V2620" i="1" s="1"/>
  <c r="U937" i="1"/>
  <c r="V937" i="1" s="1"/>
  <c r="U1673" i="1"/>
  <c r="V1673" i="1" s="1"/>
  <c r="U489" i="1"/>
  <c r="V489" i="1" s="1"/>
  <c r="U777" i="1"/>
  <c r="V777" i="1" s="1"/>
  <c r="U1801" i="1"/>
  <c r="V1801" i="1" s="1"/>
  <c r="U1026" i="1"/>
  <c r="V1026" i="1" s="1"/>
  <c r="U34" i="1"/>
  <c r="V34" i="1" s="1"/>
  <c r="U558" i="1"/>
  <c r="V558" i="1" s="1"/>
  <c r="U1637" i="1"/>
  <c r="V1637" i="1" s="1"/>
  <c r="U2758" i="1"/>
  <c r="V2758" i="1" s="1"/>
  <c r="U2670" i="1"/>
  <c r="V2670" i="1" s="1"/>
  <c r="U1942" i="1"/>
  <c r="U2748" i="1"/>
  <c r="V2748" i="1" s="1"/>
  <c r="U2348" i="1"/>
  <c r="V2348" i="1" s="1"/>
  <c r="U582" i="1"/>
  <c r="V582" i="1" s="1"/>
  <c r="U1339" i="1"/>
  <c r="V1339" i="1" s="1"/>
  <c r="U1456" i="1"/>
  <c r="V1456" i="1" s="1"/>
  <c r="U226" i="1"/>
  <c r="V226" i="1" s="1"/>
  <c r="U989" i="1"/>
  <c r="V989" i="1" s="1"/>
  <c r="U1282" i="1"/>
  <c r="V1282" i="1" s="1"/>
  <c r="U1349" i="1"/>
  <c r="V1349" i="1" s="1"/>
  <c r="U2742" i="1"/>
  <c r="U1372" i="1"/>
  <c r="V1372" i="1" s="1"/>
  <c r="U2782" i="1"/>
  <c r="V2782" i="1" s="1"/>
  <c r="U2694" i="1"/>
  <c r="V2694" i="1" s="1"/>
  <c r="U2397" i="1"/>
  <c r="V2397" i="1" s="1"/>
  <c r="U2077" i="1"/>
  <c r="V2077" i="1" s="1"/>
  <c r="U1834" i="1"/>
  <c r="V1834" i="1" s="1"/>
  <c r="U106" i="1"/>
  <c r="V106" i="1" s="1"/>
  <c r="U2879" i="1"/>
  <c r="V2879" i="1" s="1"/>
  <c r="U1552" i="1"/>
  <c r="V1552" i="1" s="1"/>
  <c r="U258" i="1"/>
  <c r="V258" i="1" s="1"/>
  <c r="U1157" i="1"/>
  <c r="V1157" i="1" s="1"/>
  <c r="U517" i="1"/>
  <c r="V517" i="1" s="1"/>
  <c r="U124" i="1"/>
  <c r="V124" i="1" s="1"/>
  <c r="U688" i="1"/>
  <c r="V688" i="1" s="1"/>
  <c r="U962" i="1"/>
  <c r="V962" i="1" s="1"/>
  <c r="U2" i="1"/>
  <c r="V2" i="1" s="1"/>
  <c r="U1573" i="1"/>
  <c r="V1573" i="1" s="1"/>
  <c r="U2724" i="1"/>
  <c r="V2724" i="1" s="1"/>
  <c r="U2676" i="1"/>
  <c r="V2676" i="1" s="1"/>
  <c r="U1667" i="1"/>
  <c r="V1667" i="1" s="1"/>
  <c r="U166" i="1"/>
  <c r="V166" i="1" s="1"/>
  <c r="U1582" i="1"/>
  <c r="V1582" i="1" s="1"/>
  <c r="U1902" i="1"/>
  <c r="U1187" i="1"/>
  <c r="V1187" i="1" s="1"/>
  <c r="U323" i="1"/>
  <c r="V323" i="1" s="1"/>
  <c r="U1858" i="1"/>
  <c r="V1858" i="1" s="1"/>
  <c r="U386" i="1"/>
  <c r="V386" i="1" s="1"/>
  <c r="U549" i="1"/>
  <c r="V549" i="1" s="1"/>
  <c r="U1990" i="1"/>
  <c r="V1990" i="1" s="1"/>
  <c r="U669" i="1"/>
  <c r="V669" i="1" s="1"/>
  <c r="U285" i="1"/>
  <c r="V285" i="1" s="1"/>
  <c r="U61" i="1"/>
  <c r="V61" i="1" s="1"/>
  <c r="U1172" i="1"/>
  <c r="V1172" i="1" s="1"/>
  <c r="U172" i="1"/>
  <c r="V172" i="1" s="1"/>
  <c r="U2333" i="1"/>
  <c r="V2333" i="1" s="1"/>
  <c r="U1251" i="1"/>
  <c r="V1251" i="1" s="1"/>
  <c r="U483" i="1"/>
  <c r="V483" i="1" s="1"/>
  <c r="U1333" i="1"/>
  <c r="V1333" i="1" s="1"/>
  <c r="U1068" i="1"/>
  <c r="V1068" i="1" s="1"/>
  <c r="U588" i="1"/>
  <c r="V588" i="1" s="1"/>
  <c r="U2125" i="1"/>
  <c r="V2125" i="1" s="1"/>
  <c r="U2172" i="1"/>
  <c r="V2172" i="1" s="1"/>
  <c r="U1309" i="1"/>
  <c r="V1309" i="1" s="1"/>
  <c r="U2292" i="1"/>
  <c r="V2292" i="1" s="1"/>
  <c r="U1178" i="1"/>
  <c r="V1178" i="1" s="1"/>
  <c r="U570" i="1"/>
  <c r="V570" i="1" s="1"/>
  <c r="U1437" i="1"/>
  <c r="V1437" i="1" s="1"/>
  <c r="U413" i="1"/>
  <c r="V413" i="1" s="1"/>
  <c r="U532" i="1"/>
  <c r="V532" i="1" s="1"/>
  <c r="U1804" i="1"/>
  <c r="V1804" i="1" s="1"/>
  <c r="U2413" i="1"/>
  <c r="V2413" i="1" s="1"/>
  <c r="U2244" i="1"/>
  <c r="V2244" i="1" s="1"/>
  <c r="U2196" i="1"/>
  <c r="V2196" i="1" s="1"/>
  <c r="U2773" i="1"/>
  <c r="V2773" i="1" s="1"/>
  <c r="U2700" i="1"/>
  <c r="V2700" i="1" s="1"/>
  <c r="U1996" i="1"/>
  <c r="V1996" i="1" s="1"/>
  <c r="U2040" i="1"/>
  <c r="V2040" i="1" s="1"/>
  <c r="U637" i="1"/>
  <c r="V637" i="1" s="1"/>
  <c r="U253" i="1"/>
  <c r="V253" i="1" s="1"/>
  <c r="U29" i="1"/>
  <c r="V29" i="1" s="1"/>
  <c r="U2751" i="1"/>
  <c r="V2751" i="1" s="1"/>
  <c r="U1652" i="1"/>
  <c r="V1652" i="1" s="1"/>
  <c r="U2733" i="1"/>
  <c r="V2733" i="1" s="1"/>
  <c r="U501" i="1"/>
  <c r="V501" i="1" s="1"/>
  <c r="U1402" i="1"/>
  <c r="V1402" i="1" s="1"/>
  <c r="U835" i="1"/>
  <c r="V835" i="1" s="1"/>
  <c r="U1757" i="1"/>
  <c r="V1757" i="1" s="1"/>
  <c r="U925" i="1"/>
  <c r="V925" i="1" s="1"/>
  <c r="U948" i="1"/>
  <c r="V948" i="1" s="1"/>
  <c r="U564" i="1"/>
  <c r="V564" i="1" s="1"/>
  <c r="U1269" i="1"/>
  <c r="V1269" i="1" s="1"/>
  <c r="U716" i="1"/>
  <c r="V716" i="1" s="1"/>
  <c r="U2148" i="1"/>
  <c r="V2148" i="1" s="1"/>
  <c r="U538" i="1"/>
  <c r="V538" i="1" s="1"/>
  <c r="U1053" i="1"/>
  <c r="V1053" i="1" s="1"/>
  <c r="U756" i="1"/>
  <c r="V756" i="1" s="1"/>
  <c r="U1205" i="1"/>
  <c r="V1205" i="1" s="1"/>
  <c r="U341" i="1"/>
  <c r="V341" i="1" s="1"/>
  <c r="U300" i="1"/>
  <c r="V300" i="1" s="1"/>
  <c r="U762" i="1"/>
  <c r="V762" i="1" s="1"/>
  <c r="U218" i="1"/>
  <c r="V218" i="1" s="1"/>
  <c r="U1110" i="1"/>
  <c r="U2131" i="1"/>
  <c r="V2131" i="1" s="1"/>
  <c r="U2383" i="1"/>
  <c r="V2383" i="1" s="1"/>
  <c r="U2870" i="1"/>
  <c r="U2339" i="1"/>
  <c r="V2339" i="1" s="1"/>
  <c r="U315" i="1"/>
  <c r="V315" i="1" s="1"/>
  <c r="U719" i="1"/>
  <c r="V719" i="1" s="1"/>
  <c r="U303" i="1"/>
  <c r="V303" i="1" s="1"/>
  <c r="U1453" i="1"/>
  <c r="V1453" i="1" s="1"/>
  <c r="U1005" i="1"/>
  <c r="V1005" i="1" s="1"/>
  <c r="U2286" i="1"/>
  <c r="U1531" i="1"/>
  <c r="V1531" i="1" s="1"/>
  <c r="U1135" i="1"/>
  <c r="V1135" i="1" s="1"/>
  <c r="U175" i="1"/>
  <c r="V175" i="1" s="1"/>
  <c r="U694" i="1"/>
  <c r="U2238" i="1"/>
  <c r="U2389" i="1"/>
  <c r="V2389" i="1" s="1"/>
  <c r="U2053" i="1"/>
  <c r="V2053" i="1" s="1"/>
  <c r="U2703" i="1"/>
  <c r="V2703" i="1" s="1"/>
  <c r="U2142" i="1"/>
  <c r="V2142" i="1" s="1"/>
  <c r="U2876" i="1"/>
  <c r="V2876" i="1" s="1"/>
  <c r="U2835" i="1"/>
  <c r="V2835" i="1" s="1"/>
  <c r="U591" i="1"/>
  <c r="V591" i="1" s="1"/>
  <c r="U1014" i="1"/>
  <c r="U1549" i="1"/>
  <c r="V1549" i="1" s="1"/>
  <c r="U1101" i="1"/>
  <c r="V1101" i="1" s="1"/>
  <c r="U1083" i="1"/>
  <c r="V1083" i="1" s="1"/>
  <c r="U2031" i="1"/>
  <c r="V2031" i="1" s="1"/>
  <c r="U100" i="1"/>
  <c r="V100" i="1" s="1"/>
  <c r="U2755" i="1"/>
  <c r="V2755" i="1" s="1"/>
  <c r="U1558" i="1"/>
  <c r="U2776" i="1"/>
  <c r="V2776" i="1" s="1"/>
  <c r="U685" i="1"/>
  <c r="V685" i="1" s="1"/>
  <c r="U1124" i="1"/>
  <c r="V1124" i="1" s="1"/>
  <c r="U2157" i="1"/>
  <c r="V2157" i="1" s="1"/>
  <c r="U1987" i="1"/>
  <c r="V1987" i="1" s="1"/>
  <c r="U603" i="1"/>
  <c r="V603" i="1" s="1"/>
  <c r="U2691" i="1"/>
  <c r="V2691" i="1" s="1"/>
  <c r="U2211" i="1"/>
  <c r="V2211" i="1" s="1"/>
  <c r="U1570" i="1"/>
  <c r="V1570" i="1" s="1"/>
  <c r="U1230" i="1"/>
  <c r="V1230" i="1" s="1"/>
  <c r="U965" i="1"/>
  <c r="V965" i="1" s="1"/>
  <c r="U1020" i="1"/>
  <c r="V1020" i="1" s="1"/>
  <c r="U2013" i="1"/>
  <c r="V2013" i="1" s="1"/>
  <c r="U731" i="1"/>
  <c r="V731" i="1" s="1"/>
  <c r="U156" i="1"/>
  <c r="V156" i="1" s="1"/>
  <c r="U1960" i="1"/>
  <c r="V1960" i="1" s="1"/>
  <c r="U901" i="1"/>
  <c r="V901" i="1" s="1"/>
  <c r="U1294" i="1"/>
  <c r="U1029" i="1"/>
  <c r="V1029" i="1" s="1"/>
  <c r="U2679" i="1"/>
  <c r="V2679" i="1" s="1"/>
  <c r="U1116" i="1"/>
  <c r="V1116" i="1" s="1"/>
  <c r="U2709" i="1"/>
  <c r="V2709" i="1" s="1"/>
  <c r="U514" i="1"/>
  <c r="V514" i="1" s="1"/>
  <c r="U2803" i="1"/>
  <c r="V2803" i="1" s="1"/>
  <c r="U112" i="1"/>
  <c r="V112" i="1" s="1"/>
  <c r="U738" i="1"/>
  <c r="V738" i="1" s="1"/>
  <c r="U910" i="1"/>
  <c r="V910" i="1" s="1"/>
  <c r="U2056" i="1"/>
  <c r="V2056" i="1" s="1"/>
  <c r="U1564" i="1"/>
  <c r="V1564" i="1" s="1"/>
  <c r="U828" i="1"/>
  <c r="V828" i="1" s="1"/>
  <c r="U2083" i="1"/>
  <c r="V2083" i="1" s="1"/>
  <c r="U1819" i="1"/>
  <c r="V1819" i="1" s="1"/>
  <c r="U443" i="1"/>
  <c r="V443" i="1" s="1"/>
  <c r="U1154" i="1"/>
  <c r="V1154" i="1" s="1"/>
  <c r="U1285" i="1"/>
  <c r="V1285" i="1" s="1"/>
  <c r="U389" i="1"/>
  <c r="V389" i="1" s="1"/>
  <c r="U1870" i="1"/>
  <c r="V1870" i="1" s="1"/>
  <c r="U1038" i="1"/>
  <c r="U654" i="1"/>
  <c r="V654" i="1" s="1"/>
  <c r="U805" i="1"/>
  <c r="V805" i="1" s="1"/>
  <c r="U229" i="1"/>
  <c r="V229" i="1" s="1"/>
  <c r="U700" i="1"/>
  <c r="V700" i="1" s="1"/>
  <c r="U2043" i="1"/>
  <c r="V2043" i="1" s="1"/>
  <c r="U2034" i="1"/>
  <c r="V2034" i="1" s="1"/>
  <c r="U184" i="1"/>
  <c r="V184" i="1" s="1"/>
  <c r="U1336" i="1"/>
  <c r="V1336" i="1" s="1"/>
  <c r="U8" i="1"/>
  <c r="V8" i="1" s="1"/>
  <c r="U594" i="1"/>
  <c r="V594" i="1" s="1"/>
  <c r="U2241" i="1"/>
  <c r="V2241" i="1" s="1"/>
  <c r="U2128" i="1"/>
  <c r="V2128" i="1" s="1"/>
  <c r="U1355" i="1"/>
  <c r="V1355" i="1" s="1"/>
  <c r="U73" i="1"/>
  <c r="V73" i="1" s="1"/>
  <c r="U544" i="1"/>
  <c r="V544" i="1" s="1"/>
  <c r="U169" i="1"/>
  <c r="V169" i="1" s="1"/>
  <c r="U1303" i="1"/>
  <c r="V1303" i="1" s="1"/>
  <c r="U798" i="1"/>
  <c r="V798" i="1" s="1"/>
  <c r="U1272" i="1"/>
  <c r="V1272" i="1" s="1"/>
  <c r="U1202" i="1"/>
  <c r="V1202" i="1" s="1"/>
  <c r="U1555" i="1"/>
  <c r="V1555" i="1" s="1"/>
  <c r="U2419" i="1"/>
  <c r="V2419" i="1" s="1"/>
  <c r="U585" i="1"/>
  <c r="V585" i="1" s="1"/>
  <c r="U576" i="1"/>
  <c r="V576" i="1" s="1"/>
  <c r="U178" i="1"/>
  <c r="V178" i="1" s="1"/>
  <c r="U1217" i="1"/>
  <c r="V1217" i="1" s="1"/>
  <c r="U2791" i="1"/>
  <c r="V2791" i="1" s="1"/>
  <c r="U1107" i="1"/>
  <c r="V1107" i="1" s="1"/>
  <c r="U392" i="1"/>
  <c r="V392" i="1" s="1"/>
  <c r="U1579" i="1"/>
  <c r="V1579" i="1" s="1"/>
  <c r="U247" i="1"/>
  <c r="V247" i="1" s="1"/>
  <c r="U2169" i="1"/>
  <c r="V2169" i="1" s="1"/>
  <c r="U1363" i="1"/>
  <c r="V1363" i="1" s="1"/>
  <c r="U1899" i="1"/>
  <c r="V1899" i="1" s="1"/>
  <c r="U121" i="1"/>
  <c r="V121" i="1" s="1"/>
  <c r="U1035" i="1"/>
  <c r="V1035" i="1" s="1"/>
  <c r="U2145" i="1"/>
  <c r="V2145" i="1" s="1"/>
  <c r="U904" i="1"/>
  <c r="V904" i="1" s="1"/>
  <c r="U2107" i="1"/>
  <c r="V2107" i="1" s="1"/>
  <c r="U1721" i="1"/>
  <c r="V1721" i="1" s="1"/>
  <c r="U1849" i="1"/>
  <c r="V1849" i="1" s="1"/>
  <c r="U2855" i="1"/>
  <c r="V2855" i="1" s="1"/>
  <c r="U1163" i="1"/>
  <c r="V1163" i="1" s="1"/>
  <c r="U2770" i="1"/>
  <c r="V2770" i="1" s="1"/>
  <c r="U1330" i="1"/>
  <c r="V1330" i="1" s="1"/>
  <c r="U2050" i="1"/>
  <c r="V2050" i="1" s="1"/>
  <c r="U663" i="1"/>
  <c r="V663" i="1" s="1"/>
  <c r="U2315" i="1"/>
  <c r="V2315" i="1" s="1"/>
  <c r="U2089" i="1"/>
  <c r="V2089" i="1" s="1"/>
  <c r="U2065" i="1"/>
  <c r="V2065" i="1" s="1"/>
  <c r="U2265" i="1"/>
  <c r="V2265" i="1" s="1"/>
  <c r="U1511" i="1"/>
  <c r="V1511" i="1" s="1"/>
  <c r="U1119" i="1"/>
  <c r="V1119" i="1" s="1"/>
  <c r="U1739" i="1"/>
  <c r="V1739" i="1" s="1"/>
  <c r="U1023" i="1"/>
  <c r="V1023" i="1" s="1"/>
  <c r="U1816" i="1"/>
  <c r="V1816" i="1" s="1"/>
  <c r="U711" i="1"/>
  <c r="V711" i="1" s="1"/>
  <c r="U945" i="1"/>
  <c r="V945" i="1" s="1"/>
  <c r="U1793" i="1"/>
  <c r="V1793" i="1" s="1"/>
  <c r="U1450" i="1"/>
  <c r="V1450" i="1" s="1"/>
  <c r="U2506" i="1"/>
  <c r="V2506" i="1" s="1"/>
  <c r="U529" i="1"/>
  <c r="V529" i="1" s="1"/>
  <c r="U1288" i="1"/>
  <c r="V1288" i="1" s="1"/>
  <c r="U2010" i="1"/>
  <c r="V2010" i="1" s="1"/>
  <c r="U513" i="1"/>
  <c r="V513" i="1" s="1"/>
  <c r="U1784" i="1"/>
  <c r="V1784" i="1" s="1"/>
  <c r="U1864" i="1"/>
  <c r="V1864" i="1" s="1"/>
  <c r="U1208" i="1"/>
  <c r="V1208" i="1" s="1"/>
  <c r="U159" i="1"/>
  <c r="V159" i="1" s="1"/>
  <c r="U889" i="1"/>
  <c r="V889" i="1" s="1"/>
  <c r="U232" i="1"/>
  <c r="V232" i="1" s="1"/>
  <c r="U434" i="1"/>
  <c r="V434" i="1" s="1"/>
  <c r="U1546" i="1"/>
  <c r="V1546" i="1" s="1"/>
  <c r="U2104" i="1"/>
  <c r="V2104" i="1" s="1"/>
  <c r="U338" i="1"/>
  <c r="V338" i="1" s="1"/>
  <c r="U1138" i="1"/>
  <c r="V1138" i="1" s="1"/>
  <c r="U1011" i="1"/>
  <c r="V1011" i="1" s="1"/>
  <c r="U264" i="1"/>
  <c r="V264" i="1" s="1"/>
  <c r="U1047" i="1"/>
  <c r="V1047" i="1" s="1"/>
  <c r="U2503" i="1"/>
  <c r="V2503" i="1" s="1"/>
  <c r="U1567" i="1"/>
  <c r="V1567" i="1" s="1"/>
  <c r="U600" i="1"/>
  <c r="V600" i="1" s="1"/>
  <c r="U1002" i="1"/>
  <c r="V1002" i="1" s="1"/>
  <c r="U2745" i="1"/>
  <c r="V2745" i="1" s="1"/>
  <c r="U2858" i="1"/>
  <c r="V2858" i="1" s="1"/>
  <c r="U2784" i="1"/>
  <c r="V2784" i="1" s="1"/>
  <c r="U1431" i="1"/>
  <c r="V1431" i="1" s="1"/>
  <c r="U440" i="1"/>
  <c r="V440" i="1" s="1"/>
  <c r="U153" i="1"/>
  <c r="V153" i="1" s="1"/>
  <c r="U425" i="1"/>
  <c r="V425" i="1" s="1"/>
  <c r="U1664" i="1"/>
  <c r="V1664" i="1" s="1"/>
  <c r="U1369" i="1"/>
  <c r="V1369" i="1" s="1"/>
  <c r="U648" i="1"/>
  <c r="V648" i="1" s="1"/>
  <c r="U1080" i="1"/>
  <c r="V1080" i="1" s="1"/>
  <c r="U2458" i="1"/>
  <c r="V2458" i="1" s="1"/>
  <c r="U2706" i="1"/>
  <c r="V2706" i="1" s="1"/>
  <c r="U1911" i="1"/>
  <c r="V1911" i="1" s="1"/>
  <c r="U1905" i="1"/>
  <c r="V1905" i="1" s="1"/>
  <c r="U1214" i="1"/>
  <c r="V1214" i="1" s="1"/>
  <c r="U1153" i="1"/>
  <c r="V1153" i="1" s="1"/>
  <c r="U1936" i="1"/>
  <c r="V1936" i="1" s="1"/>
  <c r="U1751" i="1"/>
  <c r="V1751" i="1" s="1"/>
  <c r="U2232" i="1"/>
  <c r="V2232" i="1" s="1"/>
  <c r="U2715" i="1"/>
  <c r="V2715" i="1" s="1"/>
  <c r="U88" i="1"/>
  <c r="V88" i="1" s="1"/>
  <c r="U1089" i="1"/>
  <c r="V1089" i="1" s="1"/>
  <c r="U2008" i="1"/>
  <c r="V2008" i="1" s="1"/>
  <c r="U376" i="1"/>
  <c r="V376" i="1" s="1"/>
  <c r="U1831" i="1"/>
  <c r="V1831" i="1" s="1"/>
  <c r="U825" i="1"/>
  <c r="V825" i="1" s="1"/>
  <c r="U2122" i="1"/>
  <c r="V2122" i="1" s="1"/>
  <c r="U1032" i="1"/>
  <c r="V1032" i="1" s="1"/>
  <c r="U1561" i="1"/>
  <c r="V1561" i="1" s="1"/>
  <c r="U97" i="1"/>
  <c r="V97" i="1" s="1"/>
  <c r="U2697" i="1"/>
  <c r="V2697" i="1" s="1"/>
  <c r="U703" i="1"/>
  <c r="V703" i="1" s="1"/>
  <c r="U1920" i="1"/>
  <c r="V1920" i="1" s="1"/>
  <c r="U2071" i="1"/>
  <c r="V2071" i="1" s="1"/>
  <c r="U2137" i="1"/>
  <c r="V2137" i="1" s="1"/>
  <c r="U2779" i="1"/>
  <c r="V2779" i="1" s="1"/>
  <c r="U1825" i="1"/>
  <c r="V1825" i="1" s="1"/>
  <c r="U320" i="1"/>
  <c r="V320" i="1" s="1"/>
  <c r="U1345" i="1"/>
  <c r="V1345" i="1" s="1"/>
  <c r="U2074" i="1"/>
  <c r="V2074" i="1" s="1"/>
  <c r="U1643" i="1"/>
  <c r="V1643" i="1" s="1"/>
  <c r="U297" i="1"/>
  <c r="V297" i="1" s="1"/>
  <c r="U1266" i="1"/>
  <c r="V1266" i="1" s="1"/>
  <c r="U353" i="1"/>
  <c r="V353" i="1" s="1"/>
  <c r="U344" i="1"/>
  <c r="V344" i="1" s="1"/>
  <c r="U968" i="1"/>
  <c r="V968" i="1" s="1"/>
  <c r="U2673" i="1"/>
  <c r="V2673" i="1" s="1"/>
  <c r="U2847" i="1"/>
  <c r="V2847" i="1" s="1"/>
  <c r="U697" i="1"/>
  <c r="V697" i="1" s="1"/>
  <c r="U2354" i="1"/>
  <c r="V2354" i="1" s="1"/>
  <c r="U473" i="1"/>
  <c r="V473" i="1" s="1"/>
  <c r="U306" i="1"/>
  <c r="V306" i="1" s="1"/>
  <c r="U1528" i="1"/>
  <c r="V1528" i="1" s="1"/>
  <c r="U498" i="1"/>
  <c r="V498" i="1" s="1"/>
  <c r="U768" i="1"/>
  <c r="V768" i="1" s="1"/>
  <c r="U2095" i="1"/>
  <c r="V2095" i="1" s="1"/>
  <c r="U1984" i="1"/>
  <c r="V1984" i="1" s="1"/>
  <c r="U1281" i="1"/>
  <c r="V1281" i="1" s="1"/>
  <c r="U1810" i="1"/>
  <c r="V1810" i="1" s="1"/>
  <c r="U312" i="1"/>
  <c r="V312" i="1" s="1"/>
  <c r="U1113" i="1"/>
  <c r="V1113" i="1" s="1"/>
  <c r="U2682" i="1"/>
  <c r="V2682" i="1" s="1"/>
  <c r="U2080" i="1"/>
  <c r="V2080" i="1" s="1"/>
  <c r="U919" i="1"/>
  <c r="V919" i="1" s="1"/>
  <c r="U2154" i="1"/>
  <c r="V2154" i="1" s="1"/>
  <c r="U255" i="1"/>
  <c r="V255" i="1" s="1"/>
  <c r="U2049" i="1"/>
  <c r="V2049" i="1" s="1"/>
  <c r="U2016" i="1"/>
  <c r="V2016" i="1" s="1"/>
  <c r="U913" i="1"/>
  <c r="V913" i="1" s="1"/>
  <c r="U1640" i="1"/>
  <c r="V1640" i="1" s="1"/>
  <c r="U1914" i="1"/>
  <c r="V1914" i="1" s="1"/>
  <c r="U850" i="1"/>
  <c r="V850" i="1" s="1"/>
  <c r="U138" i="1"/>
  <c r="V138" i="1" s="1"/>
  <c r="U1447" i="1"/>
  <c r="V1447" i="1" s="1"/>
  <c r="U999" i="1"/>
  <c r="V999" i="1" s="1"/>
  <c r="U2113" i="1"/>
  <c r="V2113" i="1" s="1"/>
  <c r="U1017" i="1"/>
  <c r="V1017" i="1" s="1"/>
  <c r="U2283" i="1"/>
  <c r="V2283" i="1" s="1"/>
  <c r="U1483" i="1"/>
  <c r="V1483" i="1" s="1"/>
  <c r="U2849" i="1"/>
  <c r="V2849" i="1" s="1"/>
  <c r="U2712" i="1"/>
  <c r="V2712" i="1" s="1"/>
  <c r="U1745" i="1"/>
  <c r="V1745" i="1" s="1"/>
  <c r="U1041" i="1"/>
  <c r="V1041" i="1" s="1"/>
  <c r="U895" i="1"/>
  <c r="V895" i="1" s="1"/>
  <c r="U1291" i="1"/>
  <c r="V1291" i="1" s="1"/>
  <c r="U2160" i="1"/>
  <c r="V2160" i="1" s="1"/>
  <c r="U2395" i="1"/>
  <c r="V2395" i="1" s="1"/>
  <c r="U1160" i="1"/>
  <c r="V1160" i="1" s="1"/>
  <c r="U1074" i="1"/>
  <c r="V1074" i="1" s="1"/>
  <c r="U1978" i="1"/>
  <c r="V1978" i="1" s="1"/>
  <c r="U1543" i="1"/>
  <c r="V1543" i="1" s="1"/>
  <c r="U1095" i="1"/>
  <c r="V1095" i="1" s="1"/>
  <c r="U1297" i="1"/>
  <c r="V1297" i="1" s="1"/>
  <c r="U49" i="1"/>
  <c r="V49" i="1" s="1"/>
  <c r="U520" i="1"/>
  <c r="V520" i="1" s="1"/>
  <c r="U1855" i="1"/>
  <c r="V1855" i="1" s="1"/>
  <c r="U1523" i="1"/>
  <c r="V1523" i="1" s="1"/>
  <c r="U939" i="1"/>
  <c r="V939" i="1" s="1"/>
  <c r="U2873" i="1"/>
  <c r="V2873" i="1" s="1"/>
  <c r="U241" i="1"/>
  <c r="V241" i="1" s="1"/>
  <c r="U1576" i="1"/>
  <c r="V1576" i="1" s="1"/>
  <c r="U1890" i="1"/>
  <c r="V1890" i="1" s="1"/>
  <c r="U1727" i="1"/>
  <c r="V1727" i="1" s="1"/>
  <c r="U1098" i="1"/>
  <c r="V1098" i="1" s="1"/>
  <c r="U691" i="1"/>
  <c r="V691" i="1" s="1"/>
  <c r="U2330" i="1"/>
  <c r="V2330" i="1" s="1"/>
  <c r="U2377" i="1"/>
  <c r="V2377" i="1" s="1"/>
  <c r="U552" i="1"/>
  <c r="V552" i="1" s="1"/>
  <c r="U1682" i="1"/>
  <c r="V1682" i="1" s="1"/>
  <c r="U2688" i="1"/>
  <c r="V2688" i="1" s="1"/>
  <c r="U2351" i="1"/>
  <c r="V2351" i="1" s="1"/>
  <c r="U1312" i="1"/>
  <c r="V1312" i="1" s="1"/>
  <c r="U2298" i="1"/>
  <c r="V2298" i="1" s="1"/>
  <c r="U2841" i="1"/>
  <c r="V2841" i="1" s="1"/>
  <c r="U1795" i="1"/>
  <c r="V1795" i="1" s="1"/>
  <c r="U931" i="1"/>
  <c r="V931" i="1" s="1"/>
  <c r="U2025" i="1"/>
  <c r="V2025" i="1" s="1"/>
  <c r="U1999" i="1"/>
  <c r="V1999" i="1" s="1"/>
  <c r="U907" i="1"/>
  <c r="V907" i="1" s="1"/>
  <c r="U1655" i="1"/>
  <c r="V1655" i="1" s="1"/>
  <c r="U2250" i="1"/>
  <c r="V2250" i="1" s="1"/>
  <c r="U567" i="1"/>
  <c r="V567" i="1" s="1"/>
  <c r="U2809" i="1"/>
  <c r="V2809" i="1" s="1"/>
  <c r="U1822" i="1"/>
  <c r="V1822" i="1" s="1"/>
  <c r="U1059" i="1"/>
  <c r="V1059" i="1" s="1"/>
  <c r="U547" i="1"/>
  <c r="V547" i="1" s="1"/>
  <c r="U2321" i="1"/>
  <c r="V2321" i="1" s="1"/>
  <c r="U2864" i="1"/>
  <c r="V2864" i="1" s="1"/>
  <c r="U2727" i="1"/>
  <c r="V2727" i="1" s="1"/>
  <c r="U1888" i="1"/>
  <c r="V1888" i="1" s="1"/>
  <c r="U326" i="1"/>
  <c r="V326" i="1" s="1"/>
  <c r="U2139" i="1"/>
  <c r="V2139" i="1" s="1"/>
  <c r="U928" i="1"/>
  <c r="V928" i="1" s="1"/>
  <c r="U288" i="1"/>
  <c r="V288" i="1" s="1"/>
  <c r="U32" i="1"/>
  <c r="V32" i="1" s="1"/>
  <c r="U2345" i="1"/>
  <c r="V2345" i="1" s="1"/>
  <c r="U2400" i="1"/>
  <c r="V2400" i="1" s="1"/>
  <c r="U2826" i="1"/>
  <c r="V2826" i="1" s="1"/>
  <c r="U1175" i="1"/>
  <c r="V1175" i="1" s="1"/>
  <c r="U2529" i="1"/>
  <c r="V2529" i="1" s="1"/>
  <c r="U579" i="1"/>
  <c r="V579" i="1" s="1"/>
  <c r="U291" i="1"/>
  <c r="V291" i="1" s="1"/>
  <c r="U67" i="1"/>
  <c r="V67" i="1" s="1"/>
  <c r="U1975" i="1"/>
  <c r="V1975" i="1" s="1"/>
  <c r="U1760" i="1"/>
  <c r="V1760" i="1" s="1"/>
  <c r="U1056" i="1"/>
  <c r="V1056" i="1" s="1"/>
  <c r="U672" i="1"/>
  <c r="V672" i="1" s="1"/>
  <c r="U2794" i="1"/>
  <c r="V2794" i="1" s="1"/>
  <c r="U1399" i="1"/>
  <c r="V1399" i="1" s="1"/>
  <c r="U2193" i="1"/>
  <c r="V2193" i="1" s="1"/>
  <c r="U2800" i="1"/>
  <c r="V2800" i="1" s="1"/>
  <c r="U523" i="1"/>
  <c r="V523" i="1" s="1"/>
  <c r="U64" i="1"/>
  <c r="V64" i="1" s="1"/>
  <c r="U535" i="1"/>
  <c r="V535" i="1" s="1"/>
  <c r="U1534" i="1"/>
  <c r="V1534" i="1" s="1"/>
  <c r="U606" i="1"/>
  <c r="V606" i="1" s="1"/>
  <c r="U1190" i="1"/>
  <c r="V1190" i="1" s="1"/>
  <c r="U980" i="1"/>
  <c r="V980" i="1" s="1"/>
  <c r="U660" i="1"/>
  <c r="V660" i="1" s="1"/>
  <c r="U2446" i="1"/>
  <c r="V2446" i="1" s="1"/>
  <c r="U2812" i="1"/>
  <c r="V2812" i="1" s="1"/>
  <c r="U1260" i="1"/>
  <c r="V1260" i="1" s="1"/>
  <c r="U419" i="1"/>
  <c r="V419" i="1" s="1"/>
  <c r="U1300" i="1"/>
  <c r="V1300" i="1" s="1"/>
  <c r="U2046" i="1"/>
  <c r="U2116" i="1"/>
  <c r="V2116" i="1" s="1"/>
  <c r="U2092" i="1"/>
  <c r="V2092" i="1" s="1"/>
  <c r="U2028" i="1"/>
  <c r="V2028" i="1" s="1"/>
  <c r="U20" i="1"/>
  <c r="V20" i="1" s="1"/>
  <c r="U2110" i="1"/>
  <c r="U2309" i="1"/>
  <c r="V2309" i="1" s="1"/>
  <c r="U2068" i="1"/>
  <c r="V2068" i="1" s="1"/>
  <c r="U597" i="1"/>
  <c r="V597" i="1" s="1"/>
  <c r="U1612" i="1"/>
  <c r="V1612" i="1" s="1"/>
  <c r="U1044" i="1"/>
  <c r="V1044" i="1" s="1"/>
  <c r="U276" i="1"/>
  <c r="V276" i="1" s="1"/>
  <c r="U2101" i="1"/>
  <c r="V2101" i="1" s="1"/>
  <c r="U2476" i="1"/>
  <c r="V2476" i="1" s="1"/>
  <c r="U2452" i="1"/>
  <c r="V2452" i="1" s="1"/>
  <c r="U1772" i="1"/>
  <c r="V1772" i="1" s="1"/>
  <c r="U1434" i="1"/>
  <c r="V1434" i="1" s="1"/>
  <c r="U1748" i="1"/>
  <c r="V1748" i="1" s="1"/>
  <c r="U23" i="1"/>
  <c r="V23" i="1" s="1"/>
  <c r="U1917" i="1"/>
  <c r="V1917" i="1" s="1"/>
  <c r="U347" i="1"/>
  <c r="V347" i="1" s="1"/>
  <c r="U573" i="1"/>
  <c r="V573" i="1" s="1"/>
  <c r="U541" i="1"/>
  <c r="V541" i="1" s="1"/>
  <c r="U2788" i="1"/>
  <c r="V2788" i="1" s="1"/>
  <c r="U1077" i="1"/>
  <c r="V1077" i="1" s="1"/>
  <c r="U2685" i="1"/>
  <c r="V2685" i="1" s="1"/>
  <c r="U1236" i="1"/>
  <c r="V1236" i="1" s="1"/>
  <c r="U404" i="1"/>
  <c r="V404" i="1" s="1"/>
  <c r="U1813" i="1"/>
  <c r="V1813" i="1" s="1"/>
  <c r="U1141" i="1"/>
  <c r="V1141" i="1" s="1"/>
  <c r="U309" i="1"/>
  <c r="V309" i="1" s="1"/>
  <c r="U109" i="1"/>
  <c r="V109" i="1" s="1"/>
  <c r="U1661" i="1"/>
  <c r="V1661" i="1" s="1"/>
  <c r="U1405" i="1"/>
  <c r="V1405" i="1" s="1"/>
  <c r="U957" i="1"/>
  <c r="V957" i="1" s="1"/>
  <c r="U916" i="1"/>
  <c r="V916" i="1" s="1"/>
  <c r="U2820" i="1"/>
  <c r="V2820" i="1" s="1"/>
  <c r="U1896" i="1"/>
  <c r="V1896" i="1" s="1"/>
  <c r="U1676" i="1"/>
  <c r="V1676" i="1" s="1"/>
  <c r="U1196" i="1"/>
  <c r="V1196" i="1" s="1"/>
  <c r="U492" i="1"/>
  <c r="V492" i="1" s="1"/>
  <c r="U1092" i="1"/>
  <c r="V1092" i="1" s="1"/>
  <c r="U1050" i="1"/>
  <c r="V1050" i="1" s="1"/>
  <c r="U1846" i="1"/>
  <c r="V1846" i="1" s="1"/>
  <c r="U1328" i="1"/>
  <c r="V1328" i="1" s="1"/>
  <c r="U55" i="1"/>
  <c r="V55" i="1" s="1"/>
  <c r="U1525" i="1"/>
  <c r="V1525" i="1" s="1"/>
  <c r="U181" i="1"/>
  <c r="V181" i="1" s="1"/>
  <c r="U666" i="1"/>
  <c r="V666" i="1" s="1"/>
  <c r="U1366" i="1"/>
  <c r="U1540" i="1"/>
  <c r="V1540" i="1" s="1"/>
  <c r="U2357" i="1"/>
  <c r="V2357" i="1" s="1"/>
  <c r="U610" i="1"/>
  <c r="V610" i="1" s="1"/>
  <c r="U2806" i="1"/>
  <c r="U1306" i="1"/>
  <c r="V1306" i="1" s="1"/>
  <c r="U1008" i="1"/>
  <c r="V1008" i="1" s="1"/>
  <c r="U1837" i="1"/>
  <c r="V1837" i="1" s="1"/>
  <c r="U1316" i="1"/>
  <c r="V1316" i="1" s="1"/>
  <c r="U2437" i="1"/>
  <c r="V2437" i="1" s="1"/>
  <c r="U1275" i="1"/>
  <c r="V1275" i="1" s="1"/>
  <c r="U1211" i="1"/>
  <c r="V1211" i="1" s="1"/>
  <c r="U986" i="1"/>
  <c r="V986" i="1" s="1"/>
  <c r="U1679" i="1"/>
  <c r="V1679" i="1" s="1"/>
  <c r="U859" i="1"/>
  <c r="V859" i="1" s="1"/>
  <c r="U2797" i="1"/>
  <c r="V2797" i="1" s="1"/>
  <c r="U1754" i="1"/>
  <c r="V1754" i="1" s="1"/>
  <c r="U1263" i="1"/>
  <c r="V1263" i="1" s="1"/>
  <c r="U1709" i="1"/>
  <c r="V1709" i="1" s="1"/>
  <c r="U1444" i="1"/>
  <c r="V1444" i="1" s="1"/>
  <c r="U676" i="1"/>
  <c r="V676" i="1" s="1"/>
  <c r="U1104" i="1"/>
  <c r="V1104" i="1" s="1"/>
  <c r="U1242" i="1"/>
  <c r="V1242" i="1" s="1"/>
  <c r="U922" i="1"/>
  <c r="V922" i="1" s="1"/>
  <c r="U282" i="1"/>
  <c r="V282" i="1" s="1"/>
  <c r="U1199" i="1"/>
  <c r="V1199" i="1" s="1"/>
  <c r="U783" i="1"/>
  <c r="V783" i="1" s="1"/>
  <c r="U495" i="1"/>
  <c r="V495" i="1" s="1"/>
  <c r="U1517" i="1"/>
  <c r="V1517" i="1" s="1"/>
  <c r="U1133" i="1"/>
  <c r="V1133" i="1" s="1"/>
  <c r="U2303" i="1"/>
  <c r="V2303" i="1" s="1"/>
  <c r="U2274" i="1"/>
  <c r="V2274" i="1" s="1"/>
  <c r="U2226" i="1"/>
  <c r="V2226" i="1" s="1"/>
  <c r="U1420" i="1"/>
  <c r="V1420" i="1" s="1"/>
  <c r="U1428" i="1"/>
  <c r="V1428" i="1" s="1"/>
  <c r="U1426" i="1"/>
  <c r="V1426" i="1" s="1"/>
  <c r="U1393" i="1"/>
  <c r="V1393" i="1" s="1"/>
  <c r="U224" i="1"/>
  <c r="V224" i="1" s="1"/>
  <c r="U1414" i="1"/>
  <c r="U203" i="1"/>
  <c r="V203" i="1" s="1"/>
  <c r="U1843" i="1"/>
  <c r="V1843" i="1" s="1"/>
  <c r="U2455" i="1"/>
  <c r="V2455" i="1" s="1"/>
  <c r="U2526" i="1"/>
  <c r="V2526" i="1" s="1"/>
  <c r="U2407" i="1"/>
  <c r="V2407" i="1" s="1"/>
  <c r="U2532" i="1"/>
  <c r="V2532" i="1" s="1"/>
  <c r="U2515" i="1"/>
  <c r="V2515" i="1" s="1"/>
  <c r="U2461" i="1"/>
  <c r="V2461" i="1" s="1"/>
  <c r="U2467" i="1"/>
  <c r="V2467" i="1" s="1"/>
  <c r="U2479" i="1"/>
  <c r="V2479" i="1" s="1"/>
  <c r="U2509" i="1"/>
  <c r="V2509" i="1" s="1"/>
  <c r="U1130" i="1"/>
  <c r="V1130" i="1" s="1"/>
  <c r="U841" i="1"/>
  <c r="V841" i="1" s="1"/>
  <c r="U847" i="1"/>
  <c r="V847" i="1" s="1"/>
  <c r="U2019" i="1"/>
  <c r="V2019" i="1" s="1"/>
  <c r="U1787" i="1"/>
  <c r="V1787" i="1" s="1"/>
  <c r="U26" i="1"/>
  <c r="V26" i="1" s="1"/>
  <c r="U335" i="1"/>
  <c r="V335" i="1" s="1"/>
  <c r="U880" i="1"/>
  <c r="V880" i="1" s="1"/>
  <c r="U1649" i="1"/>
  <c r="V1649" i="1" s="1"/>
  <c r="U877" i="1"/>
  <c r="V877" i="1" s="1"/>
  <c r="U892" i="1"/>
  <c r="V892" i="1" s="1"/>
  <c r="U1781" i="1"/>
  <c r="V1781" i="1" s="1"/>
  <c r="U2764" i="1"/>
  <c r="V2764" i="1" s="1"/>
  <c r="U874" i="1"/>
  <c r="V874" i="1" s="1"/>
  <c r="U886" i="1"/>
  <c r="U853" i="1"/>
  <c r="V853" i="1" s="1"/>
  <c r="S682" i="1"/>
  <c r="S1634" i="1"/>
  <c r="S2098" i="1"/>
  <c r="S898" i="1"/>
  <c r="S82" i="1"/>
  <c r="S2538" i="1"/>
  <c r="S1882" i="1"/>
  <c r="U76" i="1"/>
  <c r="V76" i="1" s="1"/>
  <c r="U37" i="1"/>
  <c r="V37" i="1" s="1"/>
  <c r="U2163" i="1"/>
  <c r="V2163" i="1" s="1"/>
  <c r="U1585" i="1"/>
  <c r="V1585" i="1" s="1"/>
  <c r="U2037" i="1"/>
  <c r="V2037" i="1" s="1"/>
  <c r="U461" i="1"/>
  <c r="V461" i="1" s="1"/>
  <c r="U1166" i="1"/>
  <c r="V1166" i="1" s="1"/>
  <c r="U2718" i="1"/>
  <c r="V2718" i="1" s="1"/>
  <c r="U364" i="1"/>
  <c r="V364" i="1" s="1"/>
  <c r="U58" i="1"/>
  <c r="V58" i="1" s="1"/>
  <c r="U1951" i="1"/>
  <c r="V1951" i="1" s="1"/>
  <c r="U1417" i="1"/>
  <c r="V1417" i="1" s="1"/>
  <c r="U1691" i="1"/>
  <c r="V1691" i="1" s="1"/>
  <c r="U613" i="1"/>
  <c r="V613" i="1" s="1"/>
  <c r="U954" i="1"/>
  <c r="V954" i="1" s="1"/>
  <c r="U2005" i="1"/>
  <c r="V2005" i="1" s="1"/>
  <c r="U476" i="1"/>
  <c r="V476" i="1" s="1"/>
  <c r="U741" i="1"/>
  <c r="V741" i="1" s="1"/>
  <c r="U634" i="1"/>
  <c r="V634" i="1" s="1"/>
  <c r="U410" i="1"/>
  <c r="V410" i="1" s="1"/>
  <c r="U1775" i="1"/>
  <c r="V1775" i="1" s="1"/>
  <c r="U1396" i="1"/>
  <c r="V1396" i="1" s="1"/>
  <c r="U1193" i="1"/>
  <c r="V1193" i="1" s="1"/>
  <c r="U1885" i="1"/>
  <c r="V1885" i="1" s="1"/>
  <c r="U1840" i="1"/>
  <c r="V1840" i="1" s="1"/>
  <c r="U1852" i="1"/>
  <c r="V1852" i="1" s="1"/>
  <c r="U2295" i="1"/>
  <c r="V2295" i="1" s="1"/>
  <c r="U1381" i="1"/>
  <c r="V1381" i="1" s="1"/>
  <c r="U1390" i="1"/>
  <c r="V1390" i="1" s="1"/>
  <c r="U1520" i="1"/>
  <c r="V1520" i="1" s="1"/>
  <c r="U206" i="1"/>
  <c r="U1615" i="1"/>
  <c r="V1615" i="1" s="1"/>
  <c r="U79" i="1"/>
  <c r="V79" i="1" s="1"/>
  <c r="U2374" i="1"/>
  <c r="V2374" i="1" s="1"/>
  <c r="U1474" i="1"/>
  <c r="V1474" i="1" s="1"/>
  <c r="U1603" i="1"/>
  <c r="V1603" i="1" s="1"/>
  <c r="U645" i="1"/>
  <c r="V645" i="1" s="1"/>
  <c r="U261" i="1"/>
  <c r="V261" i="1" s="1"/>
  <c r="U1423" i="1"/>
  <c r="V1423" i="1" s="1"/>
  <c r="U868" i="1"/>
  <c r="V868" i="1" s="1"/>
  <c r="U2175" i="1"/>
  <c r="V2175" i="1" s="1"/>
  <c r="U250" i="1"/>
  <c r="V250" i="1" s="1"/>
  <c r="U1621" i="1"/>
  <c r="V1621" i="1" s="1"/>
  <c r="U1486" i="1"/>
  <c r="U1658" i="1"/>
  <c r="V1658" i="1" s="1"/>
  <c r="U1981" i="1"/>
  <c r="V1981" i="1" s="1"/>
  <c r="U2832" i="1"/>
  <c r="V2832" i="1" s="1"/>
  <c r="U470" i="1"/>
  <c r="U1498" i="1"/>
  <c r="V1498" i="1" s="1"/>
  <c r="U431" i="1"/>
  <c r="V431" i="1" s="1"/>
  <c r="U2324" i="1"/>
  <c r="V2324" i="1" s="1"/>
  <c r="U1948" i="1"/>
  <c r="V1948" i="1" s="1"/>
  <c r="U132" i="1"/>
  <c r="V132" i="1" s="1"/>
  <c r="U1358" i="1"/>
  <c r="U1706" i="1"/>
  <c r="V1706" i="1" s="1"/>
  <c r="U1646" i="1"/>
  <c r="V1646" i="1" s="1"/>
  <c r="U197" i="1"/>
  <c r="V197" i="1" s="1"/>
  <c r="U2815" i="1"/>
  <c r="V2815" i="1" s="1"/>
  <c r="U2867" i="1"/>
  <c r="V2867" i="1" s="1"/>
  <c r="U464" i="1"/>
  <c r="V464" i="1" s="1"/>
  <c r="U1700" i="1"/>
  <c r="V1700" i="1" s="1"/>
  <c r="U1588" i="1"/>
  <c r="V1588" i="1" s="1"/>
  <c r="U1477" i="1"/>
  <c r="V1477" i="1" s="1"/>
  <c r="U2739" i="1"/>
  <c r="V2739" i="1" s="1"/>
  <c r="U1718" i="1"/>
  <c r="U1489" i="1"/>
  <c r="V1489" i="1" s="1"/>
  <c r="U708" i="1"/>
  <c r="V708" i="1" s="1"/>
  <c r="U2253" i="1"/>
  <c r="V2253" i="1" s="1"/>
  <c r="U2184" i="1"/>
  <c r="V2184" i="1" s="1"/>
  <c r="U1411" i="1"/>
  <c r="V1411" i="1" s="1"/>
  <c r="U1221" i="1"/>
  <c r="V1221" i="1" s="1"/>
  <c r="U1933" i="1"/>
  <c r="V1933" i="1" s="1"/>
  <c r="U2214" i="1"/>
  <c r="U1514" i="1"/>
  <c r="V1514" i="1" s="1"/>
  <c r="U1861" i="1"/>
  <c r="V1861" i="1" s="1"/>
  <c r="U141" i="1"/>
  <c r="V141" i="1" s="1"/>
  <c r="U379" i="1"/>
  <c r="V379" i="1" s="1"/>
  <c r="U2829" i="1"/>
  <c r="V2829" i="1" s="1"/>
  <c r="U1492" i="1"/>
  <c r="V1492" i="1" s="1"/>
  <c r="U70" i="1"/>
  <c r="V70" i="1" s="1"/>
  <c r="U1508" i="1"/>
  <c r="V1508" i="1" s="1"/>
  <c r="U367" i="1"/>
  <c r="V367" i="1" s="1"/>
  <c r="U642" i="1"/>
  <c r="V642" i="1" s="1"/>
  <c r="U1712" i="1"/>
  <c r="V1712" i="1" s="1"/>
  <c r="U2300" i="1"/>
  <c r="V2300" i="1" s="1"/>
  <c r="U2262" i="1"/>
  <c r="U1594" i="1"/>
  <c r="V1594" i="1" s="1"/>
  <c r="U187" i="1"/>
  <c r="V187" i="1" s="1"/>
  <c r="U771" i="1"/>
  <c r="V771" i="1" s="1"/>
  <c r="U1325" i="1"/>
  <c r="V1325" i="1" s="1"/>
  <c r="U1346" i="1"/>
  <c r="V1346" i="1" s="1"/>
  <c r="U789" i="1"/>
  <c r="V789" i="1" s="1"/>
  <c r="U1378" i="1"/>
  <c r="V1378" i="1" s="1"/>
  <c r="U1972" i="1"/>
  <c r="V1972" i="1" s="1"/>
  <c r="U1468" i="1"/>
  <c r="V1468" i="1" s="1"/>
  <c r="U2852" i="1"/>
  <c r="V2852" i="1" s="1"/>
  <c r="U5" i="1"/>
  <c r="V5" i="1" s="1"/>
  <c r="U1939" i="1"/>
  <c r="V1939" i="1" s="1"/>
  <c r="U2380" i="1"/>
  <c r="V2380" i="1" s="1"/>
  <c r="U1733" i="1"/>
  <c r="V1733" i="1" s="1"/>
  <c r="U1724" i="1"/>
  <c r="V1724" i="1" s="1"/>
  <c r="U1609" i="1"/>
  <c r="V1609" i="1" s="1"/>
  <c r="U428" i="1"/>
  <c r="V428" i="1" s="1"/>
  <c r="U194" i="1"/>
  <c r="V194" i="1" s="1"/>
  <c r="U2220" i="1"/>
  <c r="V2220" i="1" s="1"/>
  <c r="U1908" i="1"/>
  <c r="V1908" i="1" s="1"/>
  <c r="U2229" i="1"/>
  <c r="V2229" i="1" s="1"/>
  <c r="U1924" i="1"/>
  <c r="V1924" i="1" s="1"/>
  <c r="U2277" i="1"/>
  <c r="V2277" i="1" s="1"/>
  <c r="U2371" i="1"/>
  <c r="V2371" i="1" s="1"/>
  <c r="U750" i="1"/>
  <c r="V750" i="1" s="1"/>
  <c r="U2268" i="1"/>
  <c r="V2268" i="1" s="1"/>
  <c r="U795" i="1"/>
  <c r="V795" i="1" s="1"/>
  <c r="U1685" i="1"/>
  <c r="V1685" i="1" s="1"/>
  <c r="U1245" i="1"/>
  <c r="V1245" i="1" s="1"/>
  <c r="S2022" i="1"/>
  <c r="S1342" i="1"/>
  <c r="U422" i="1"/>
  <c r="U2318" i="1"/>
  <c r="U838" i="1"/>
  <c r="U238" i="1"/>
  <c r="U94" i="1"/>
  <c r="U2166" i="1"/>
  <c r="U942" i="1"/>
  <c r="U358" i="1"/>
  <c r="U486" i="1"/>
  <c r="S822" i="1"/>
  <c r="U2134" i="1"/>
  <c r="U446" i="1"/>
  <c r="S2614" i="1"/>
  <c r="U934" i="1"/>
  <c r="U350" i="1"/>
  <c r="U510" i="1"/>
  <c r="U14" i="1"/>
  <c r="U270" i="1"/>
  <c r="U1254" i="1"/>
  <c r="U118" i="1"/>
  <c r="S1462" i="1"/>
  <c r="U1062" i="1"/>
  <c r="S190" i="1"/>
  <c r="U1278" i="1"/>
  <c r="S2366" i="1"/>
  <c r="U622" i="1"/>
  <c r="U318" i="1"/>
  <c r="S1742" i="1"/>
  <c r="U150" i="1"/>
  <c r="U294" i="1"/>
  <c r="U1086" i="1"/>
  <c r="U46" i="1"/>
  <c r="U1966" i="1"/>
  <c r="S974" i="1"/>
  <c r="U526" i="1"/>
  <c r="S398" i="1"/>
  <c r="V270" i="1" l="1"/>
  <c r="V1062" i="1"/>
  <c r="X1062" i="1" s="1"/>
  <c r="W1062" i="1" s="1" a="1"/>
  <c r="W1062" i="1" s="1"/>
  <c r="V46" i="1"/>
  <c r="V934" i="1"/>
  <c r="X934" i="1" s="1"/>
  <c r="W934" i="1" s="1" a="1"/>
  <c r="W934" i="1" s="1"/>
  <c r="V2614" i="1"/>
  <c r="V238" i="1"/>
  <c r="V422" i="1"/>
  <c r="V318" i="1"/>
  <c r="X318" i="1" s="1"/>
  <c r="W318" i="1" s="1" a="1"/>
  <c r="W318" i="1" s="1"/>
  <c r="V942" i="1"/>
  <c r="X942" i="1" s="1"/>
  <c r="W942" i="1" s="1" a="1"/>
  <c r="W942" i="1" s="1"/>
  <c r="V118" i="1"/>
  <c r="V94" i="1"/>
  <c r="V1254" i="1"/>
  <c r="X1254" i="1" s="1"/>
  <c r="W1254" i="1" s="1" a="1"/>
  <c r="W1254" i="1" s="1"/>
  <c r="V1278" i="1"/>
  <c r="X1278" i="1" s="1"/>
  <c r="W1278" i="1" s="1" a="1"/>
  <c r="W1278" i="1" s="1"/>
  <c r="V150" i="1"/>
  <c r="X150" i="1" s="1"/>
  <c r="W150" i="1" s="1" a="1"/>
  <c r="W150" i="1" s="1"/>
  <c r="V838" i="1"/>
  <c r="X838" i="1" s="1"/>
  <c r="W838" i="1" s="1" a="1"/>
  <c r="W838" i="1" s="1"/>
  <c r="V1966" i="1"/>
  <c r="V526" i="1"/>
  <c r="X526" i="1" s="1"/>
  <c r="W526" i="1" s="1" a="1"/>
  <c r="W526" i="1" s="1"/>
  <c r="V294" i="1"/>
  <c r="X294" i="1" s="1"/>
  <c r="W294" i="1" s="1" a="1"/>
  <c r="W294" i="1" s="1"/>
  <c r="V510" i="1"/>
  <c r="X510" i="1" s="1"/>
  <c r="V350" i="1"/>
  <c r="X350" i="1" s="1"/>
  <c r="W350" i="1" s="1" a="1"/>
  <c r="W350" i="1" s="1"/>
  <c r="V622" i="1"/>
  <c r="V2134" i="1"/>
  <c r="X2134" i="1" s="1"/>
  <c r="W2134" i="1" s="1" a="1"/>
  <c r="W2134" i="1" s="1"/>
  <c r="V14" i="1"/>
  <c r="V2166" i="1"/>
  <c r="V486" i="1"/>
  <c r="X486" i="1" s="1"/>
  <c r="W486" i="1" s="1" a="1"/>
  <c r="W486" i="1" s="1"/>
  <c r="V358" i="1"/>
  <c r="V190" i="1"/>
  <c r="V446" i="1"/>
  <c r="V2318" i="1"/>
  <c r="X2318" i="1" s="1"/>
  <c r="W2318" i="1" s="1" a="1"/>
  <c r="W2318" i="1" s="1"/>
  <c r="V1086" i="1"/>
  <c r="X1086" i="1" s="1"/>
  <c r="W1086" i="1" s="1" a="1"/>
  <c r="W1086" i="1" s="1"/>
  <c r="U2312" i="1"/>
  <c r="V2312" i="1" s="1"/>
  <c r="U1147" i="1"/>
  <c r="V1147" i="1" s="1"/>
  <c r="U2259" i="1"/>
  <c r="V2259" i="1" s="1"/>
  <c r="U2861" i="1"/>
  <c r="V2861" i="1" s="1"/>
  <c r="U1828" i="1"/>
  <c r="V1828" i="1" s="1"/>
  <c r="U1071" i="1"/>
  <c r="V1071" i="1" s="1"/>
  <c r="U1807" i="1"/>
  <c r="V1807" i="1" s="1"/>
  <c r="U1893" i="1"/>
  <c r="V1893" i="1" s="1"/>
  <c r="U2485" i="1"/>
  <c r="V2485" i="1" s="1"/>
  <c r="U212" i="1"/>
  <c r="V212" i="1" s="1"/>
  <c r="U1763" i="1"/>
  <c r="V1763" i="1" s="1"/>
  <c r="U507" i="1"/>
  <c r="V507" i="1" s="1"/>
  <c r="U452" i="1"/>
  <c r="V452" i="1" s="1"/>
  <c r="U996" i="1"/>
  <c r="V996" i="1" s="1"/>
  <c r="U332" i="1"/>
  <c r="V332" i="1" s="1"/>
  <c r="U844" i="1"/>
  <c r="V844" i="1" s="1"/>
  <c r="U725" i="1"/>
  <c r="V725" i="1" s="1"/>
  <c r="U2205" i="1"/>
  <c r="V2205" i="1" s="1"/>
  <c r="U355" i="1"/>
  <c r="V355" i="1" s="1"/>
  <c r="U1969" i="1"/>
  <c r="V1969" i="1" s="1"/>
  <c r="U951" i="1"/>
  <c r="V951" i="1" s="1"/>
  <c r="U1591" i="1"/>
  <c r="V1591" i="1" s="1"/>
  <c r="U1440" i="1"/>
  <c r="V1440" i="1" s="1"/>
  <c r="U147" i="1"/>
  <c r="V147" i="1" s="1"/>
  <c r="U2667" i="1"/>
  <c r="V2667" i="1" s="1"/>
  <c r="U1375" i="1"/>
  <c r="V1375" i="1" s="1"/>
  <c r="U17" i="1"/>
  <c r="V17" i="1" s="1"/>
  <c r="U279" i="1"/>
  <c r="V279" i="1" s="1"/>
  <c r="U747" i="1"/>
  <c r="V747" i="1" s="1"/>
  <c r="U1387" i="1"/>
  <c r="V1387" i="1" s="1"/>
  <c r="U1537" i="1"/>
  <c r="V1537" i="1" s="1"/>
  <c r="U801" i="1"/>
  <c r="V801" i="1" s="1"/>
  <c r="U2151" i="1"/>
  <c r="V2151" i="1" s="1"/>
  <c r="U2721" i="1"/>
  <c r="V2721" i="1" s="1"/>
  <c r="U616" i="1"/>
  <c r="V616" i="1" s="1"/>
  <c r="U1688" i="1"/>
  <c r="V1688" i="1" s="1"/>
  <c r="U2431" i="1"/>
  <c r="V2431" i="1" s="1"/>
  <c r="U1224" i="1"/>
  <c r="V1224" i="1" s="1"/>
  <c r="U561" i="1"/>
  <c r="V561" i="1" s="1"/>
  <c r="U1169" i="1"/>
  <c r="V1169" i="1" s="1"/>
  <c r="U103" i="1"/>
  <c r="V103" i="1" s="1"/>
  <c r="W2620" i="1" a="1"/>
  <c r="W2620" i="1" s="1"/>
  <c r="W2547" i="1" a="1"/>
  <c r="W2547" i="1" s="1"/>
  <c r="W2566" i="1" a="1"/>
  <c r="W2566" i="1" s="1"/>
  <c r="W2569" i="1" a="1"/>
  <c r="W2569" i="1" s="1"/>
  <c r="W2593" i="1" a="1"/>
  <c r="W2593" i="1" s="1"/>
  <c r="W2572" i="1" a="1"/>
  <c r="W2572" i="1" s="1"/>
  <c r="W2605" i="1" a="1"/>
  <c r="W2605" i="1" s="1"/>
  <c r="W2623" i="1" a="1"/>
  <c r="W2623" i="1" s="1"/>
  <c r="W2629" i="1" a="1"/>
  <c r="W2629" i="1" s="1"/>
  <c r="W2581" i="1" a="1"/>
  <c r="W2581" i="1" s="1"/>
  <c r="W2653" i="1" a="1"/>
  <c r="W2653" i="1" s="1"/>
  <c r="W2553" i="1" a="1"/>
  <c r="W2553" i="1" s="1"/>
  <c r="W2644" i="1" a="1"/>
  <c r="W2644" i="1" s="1"/>
  <c r="W2563" i="1" a="1"/>
  <c r="W2563" i="1" s="1"/>
  <c r="W2556" i="1" a="1"/>
  <c r="W2556" i="1" s="1"/>
  <c r="W2590" i="1" a="1"/>
  <c r="W2590" i="1" s="1"/>
  <c r="W2575" i="1" a="1"/>
  <c r="W2575" i="1" s="1"/>
  <c r="W2541" i="1" a="1"/>
  <c r="W2541" i="1" s="1"/>
  <c r="W2535" i="1" a="1"/>
  <c r="W2535" i="1" s="1"/>
  <c r="W2596" i="1" a="1"/>
  <c r="W2596" i="1" s="1"/>
  <c r="W2661" i="1" a="1"/>
  <c r="W2661" i="1" s="1"/>
  <c r="W2611" i="1" a="1"/>
  <c r="W2611" i="1" s="1"/>
  <c r="W2584" i="1" a="1"/>
  <c r="W2584" i="1" s="1"/>
  <c r="W2578" i="1" a="1"/>
  <c r="W2578" i="1" s="1"/>
  <c r="W2635" i="1" a="1"/>
  <c r="W2635" i="1" s="1"/>
  <c r="W2632" i="1" a="1"/>
  <c r="W2632" i="1" s="1"/>
  <c r="W2587" i="1" a="1"/>
  <c r="W2587" i="1" s="1"/>
  <c r="W2544" i="1" a="1"/>
  <c r="W2544" i="1" s="1"/>
  <c r="W2641" i="1" a="1"/>
  <c r="W2641" i="1" s="1"/>
  <c r="W2647" i="1" a="1"/>
  <c r="W2647" i="1" s="1"/>
  <c r="W2655" i="1" a="1"/>
  <c r="W2655" i="1" s="1"/>
  <c r="W2559" i="1" a="1"/>
  <c r="W2559" i="1" s="1"/>
  <c r="W2599" i="1" a="1"/>
  <c r="W2599" i="1" s="1"/>
  <c r="W2608" i="1" a="1"/>
  <c r="W2608" i="1" s="1"/>
  <c r="W2658" i="1" a="1"/>
  <c r="W2658" i="1" s="1"/>
  <c r="W2617" i="1" a="1"/>
  <c r="W2617" i="1" s="1"/>
  <c r="X1670" i="1"/>
  <c r="W1670" i="1" s="1" a="1"/>
  <c r="W1670" i="1" s="1"/>
  <c r="U1882" i="1"/>
  <c r="V1882" i="1" s="1"/>
  <c r="U2022" i="1"/>
  <c r="V2022" i="1" s="1"/>
  <c r="U2538" i="1"/>
  <c r="V2538" i="1" s="1"/>
  <c r="U398" i="1"/>
  <c r="V398" i="1" s="1"/>
  <c r="U82" i="1"/>
  <c r="V82" i="1" s="1"/>
  <c r="U898" i="1"/>
  <c r="V898" i="1" s="1"/>
  <c r="U190" i="1"/>
  <c r="U2366" i="1"/>
  <c r="V2366" i="1" s="1"/>
  <c r="U1742" i="1"/>
  <c r="V1742" i="1" s="1"/>
  <c r="U2098" i="1"/>
  <c r="V2098" i="1" s="1"/>
  <c r="U2614" i="1"/>
  <c r="U974" i="1"/>
  <c r="V974" i="1" s="1"/>
  <c r="U1634" i="1"/>
  <c r="V1634" i="1" s="1"/>
  <c r="U682" i="1"/>
  <c r="V682" i="1" s="1"/>
  <c r="X1133" i="1"/>
  <c r="W1133" i="1" s="1" a="1"/>
  <c r="W1133" i="1" s="1"/>
  <c r="X1517" i="1"/>
  <c r="X495" i="1"/>
  <c r="W495" i="1" s="1" a="1"/>
  <c r="W495" i="1" s="1"/>
  <c r="X783" i="1"/>
  <c r="W783" i="1" s="1" a="1"/>
  <c r="W783" i="1" s="1"/>
  <c r="X1199" i="1"/>
  <c r="W1199" i="1" s="1" a="1"/>
  <c r="W1199" i="1" s="1"/>
  <c r="X282" i="1"/>
  <c r="W282" i="1" s="1" a="1"/>
  <c r="W282" i="1" s="1"/>
  <c r="X922" i="1"/>
  <c r="X1242" i="1"/>
  <c r="W1242" i="1" s="1" a="1"/>
  <c r="W1242" i="1" s="1"/>
  <c r="X2838" i="1"/>
  <c r="W2838" i="1" s="1" a="1"/>
  <c r="W2838" i="1" s="1"/>
  <c r="X1104" i="1"/>
  <c r="W1104" i="1" s="1" a="1"/>
  <c r="W1104" i="1" s="1"/>
  <c r="X1627" i="1"/>
  <c r="X676" i="1"/>
  <c r="X1444" i="1"/>
  <c r="X1709" i="1"/>
  <c r="W1709" i="1" s="1" a="1"/>
  <c r="W1709" i="1" s="1"/>
  <c r="X1263" i="1"/>
  <c r="W1263" i="1" s="1" a="1"/>
  <c r="W1263" i="1" s="1"/>
  <c r="X1754" i="1"/>
  <c r="X2797" i="1"/>
  <c r="X780" i="1"/>
  <c r="W780" i="1" s="1" a="1"/>
  <c r="W780" i="1" s="1"/>
  <c r="X859" i="1"/>
  <c r="W859" i="1" s="1" a="1"/>
  <c r="W859" i="1" s="1"/>
  <c r="X1679" i="1"/>
  <c r="X986" i="1"/>
  <c r="W986" i="1" s="1" a="1"/>
  <c r="W986" i="1" s="1"/>
  <c r="X1211" i="1"/>
  <c r="W1211" i="1" s="1" a="1"/>
  <c r="W1211" i="1" s="1"/>
  <c r="X1275" i="1"/>
  <c r="X2437" i="1"/>
  <c r="W2437" i="1" s="1" a="1"/>
  <c r="W2437" i="1" s="1"/>
  <c r="X1316" i="1"/>
  <c r="X1837" i="1"/>
  <c r="W1837" i="1" s="1" a="1"/>
  <c r="W1837" i="1" s="1"/>
  <c r="X1008" i="1"/>
  <c r="X1306" i="1"/>
  <c r="X2806" i="1"/>
  <c r="W2806" i="1" s="1" a="1"/>
  <c r="W2806" i="1" s="1"/>
  <c r="X610" i="1"/>
  <c r="W610" i="1" s="1" a="1"/>
  <c r="W610" i="1" s="1"/>
  <c r="X2357" i="1"/>
  <c r="W2357" i="1" s="1" a="1"/>
  <c r="W2357" i="1" s="1"/>
  <c r="X1540" i="1"/>
  <c r="W1540" i="1" s="1" a="1"/>
  <c r="W1540" i="1" s="1"/>
  <c r="X1366" i="1"/>
  <c r="X666" i="1"/>
  <c r="W666" i="1" s="1" a="1"/>
  <c r="W666" i="1" s="1"/>
  <c r="X85" i="1"/>
  <c r="W85" i="1" s="1" a="1"/>
  <c r="W85" i="1" s="1"/>
  <c r="X181" i="1"/>
  <c r="X1525" i="1"/>
  <c r="W1525" i="1" s="1" a="1"/>
  <c r="W1525" i="1" s="1"/>
  <c r="X55" i="1"/>
  <c r="X1328" i="1"/>
  <c r="W1328" i="1" s="1" a="1"/>
  <c r="W1328" i="1" s="1"/>
  <c r="X1846" i="1"/>
  <c r="W1846" i="1" s="1" a="1"/>
  <c r="W1846" i="1" s="1"/>
  <c r="X1050" i="1"/>
  <c r="X1092" i="1"/>
  <c r="X492" i="1"/>
  <c r="W492" i="1" s="1" a="1"/>
  <c r="W492" i="1" s="1"/>
  <c r="X1196" i="1"/>
  <c r="X1676" i="1"/>
  <c r="W1676" i="1" s="1" a="1"/>
  <c r="W1676" i="1" s="1"/>
  <c r="X1896" i="1"/>
  <c r="X1993" i="1"/>
  <c r="W1993" i="1" s="1" a="1"/>
  <c r="W1993" i="1" s="1"/>
  <c r="X2428" i="1"/>
  <c r="W2428" i="1" s="1" a="1"/>
  <c r="W2428" i="1" s="1"/>
  <c r="X2820" i="1"/>
  <c r="W2820" i="1" s="1" a="1"/>
  <c r="W2820" i="1" s="1"/>
  <c r="X2494" i="1"/>
  <c r="W2494" i="1" s="1" a="1"/>
  <c r="W2494" i="1" s="1"/>
  <c r="X916" i="1"/>
  <c r="X1876" i="1"/>
  <c r="W1876" i="1" s="1" a="1"/>
  <c r="W1876" i="1" s="1"/>
  <c r="X957" i="1"/>
  <c r="W957" i="1" s="1" a="1"/>
  <c r="W957" i="1" s="1"/>
  <c r="X1405" i="1"/>
  <c r="W1405" i="1" s="1" a="1"/>
  <c r="W1405" i="1" s="1"/>
  <c r="X1661" i="1"/>
  <c r="W1661" i="1" s="1" a="1"/>
  <c r="W1661" i="1" s="1"/>
  <c r="X109" i="1"/>
  <c r="X2119" i="1"/>
  <c r="W2119" i="1" s="1" a="1"/>
  <c r="W2119" i="1" s="1"/>
  <c r="X309" i="1"/>
  <c r="W309" i="1" s="1" a="1"/>
  <c r="W309" i="1" s="1"/>
  <c r="X1141" i="1"/>
  <c r="W1141" i="1" s="1" a="1"/>
  <c r="W1141" i="1" s="1"/>
  <c r="X1813" i="1"/>
  <c r="W1813" i="1" s="1" a="1"/>
  <c r="W1813" i="1" s="1"/>
  <c r="X2500" i="1"/>
  <c r="X2470" i="1"/>
  <c r="W2470" i="1" s="1" a="1"/>
  <c r="W2470" i="1" s="1"/>
  <c r="X2518" i="1"/>
  <c r="W2518" i="1" s="1" a="1"/>
  <c r="W2518" i="1" s="1"/>
  <c r="X404" i="1"/>
  <c r="W404" i="1" s="1" a="1"/>
  <c r="W404" i="1" s="1"/>
  <c r="X1236" i="1"/>
  <c r="W1236" i="1" s="1" a="1"/>
  <c r="W1236" i="1" s="1"/>
  <c r="X2685" i="1"/>
  <c r="W2685" i="1" s="1" a="1"/>
  <c r="W2685" i="1" s="1"/>
  <c r="X373" i="1"/>
  <c r="W373" i="1" s="1" a="1"/>
  <c r="W373" i="1" s="1"/>
  <c r="X1077" i="1"/>
  <c r="W1077" i="1" s="1" a="1"/>
  <c r="W1077" i="1" s="1"/>
  <c r="X2524" i="1"/>
  <c r="X2788" i="1"/>
  <c r="W2788" i="1" s="1" a="1"/>
  <c r="W2788" i="1" s="1"/>
  <c r="X52" i="1"/>
  <c r="W52" i="1" s="1" a="1"/>
  <c r="W52" i="1" s="1"/>
  <c r="X541" i="1"/>
  <c r="W541" i="1" s="1" a="1"/>
  <c r="W541" i="1" s="1"/>
  <c r="X573" i="1"/>
  <c r="W573" i="1" s="1" a="1"/>
  <c r="W573" i="1" s="1"/>
  <c r="X1606" i="1"/>
  <c r="W1606" i="1" s="1" a="1"/>
  <c r="W1606" i="1" s="1"/>
  <c r="X347" i="1"/>
  <c r="W347" i="1" s="1" a="1"/>
  <c r="W347" i="1" s="1"/>
  <c r="X1917" i="1"/>
  <c r="W1917" i="1" s="1" a="1"/>
  <c r="W1917" i="1" s="1"/>
  <c r="X2823" i="1"/>
  <c r="X23" i="1"/>
  <c r="W23" i="1" s="1" a="1"/>
  <c r="W23" i="1" s="1"/>
  <c r="X1957" i="1"/>
  <c r="X2422" i="1"/>
  <c r="W2422" i="1" s="1" a="1"/>
  <c r="W2422" i="1" s="1"/>
  <c r="X244" i="1"/>
  <c r="X628" i="1"/>
  <c r="W628" i="1" s="1" a="1"/>
  <c r="W628" i="1" s="1"/>
  <c r="X1748" i="1"/>
  <c r="W1748" i="1" s="1" a="1"/>
  <c r="W1748" i="1" s="1"/>
  <c r="X1434" i="1"/>
  <c r="W1434" i="1" s="1" a="1"/>
  <c r="W1434" i="1" s="1"/>
  <c r="X1772" i="1"/>
  <c r="W1772" i="1" s="1" a="1"/>
  <c r="W1772" i="1" s="1"/>
  <c r="X1945" i="1"/>
  <c r="W1945" i="1" s="1" a="1"/>
  <c r="W1945" i="1" s="1"/>
  <c r="X2404" i="1"/>
  <c r="X2452" i="1"/>
  <c r="X2476" i="1"/>
  <c r="W2476" i="1" s="1" a="1"/>
  <c r="W2476" i="1" s="1"/>
  <c r="X2101" i="1"/>
  <c r="W2101" i="1" s="1" a="1"/>
  <c r="W2101" i="1" s="1"/>
  <c r="X2086" i="1"/>
  <c r="W2086" i="1" s="1" a="1"/>
  <c r="W2086" i="1" s="1"/>
  <c r="X276" i="1"/>
  <c r="W276" i="1" s="1" a="1"/>
  <c r="W276" i="1" s="1"/>
  <c r="X1044" i="1"/>
  <c r="W1044" i="1" s="1" a="1"/>
  <c r="W1044" i="1" s="1"/>
  <c r="X1612" i="1"/>
  <c r="X2247" i="1"/>
  <c r="W2247" i="1" s="1" a="1"/>
  <c r="W2247" i="1" s="1"/>
  <c r="X437" i="1"/>
  <c r="W437" i="1" s="1" a="1"/>
  <c r="W437" i="1" s="1"/>
  <c r="X597" i="1"/>
  <c r="W597" i="1" s="1" a="1"/>
  <c r="W597" i="1" s="1"/>
  <c r="X2068" i="1"/>
  <c r="W2068" i="1" s="1" a="1"/>
  <c r="W2068" i="1" s="1"/>
  <c r="X2844" i="1"/>
  <c r="W2844" i="1" s="1" a="1"/>
  <c r="W2844" i="1" s="1"/>
  <c r="X2309" i="1"/>
  <c r="X2062" i="1"/>
  <c r="W2062" i="1" s="1" a="1"/>
  <c r="W2062" i="1" s="1"/>
  <c r="X2110" i="1"/>
  <c r="W2110" i="1" s="1" a="1"/>
  <c r="W2110" i="1" s="1"/>
  <c r="X20" i="1"/>
  <c r="W20" i="1" s="1" a="1"/>
  <c r="W20" i="1" s="1"/>
  <c r="X2028" i="1"/>
  <c r="W2028" i="1" s="1" a="1"/>
  <c r="W2028" i="1" s="1"/>
  <c r="X2092" i="1"/>
  <c r="W2092" i="1" s="1" a="1"/>
  <c r="W2092" i="1" s="1"/>
  <c r="X2116" i="1"/>
  <c r="X2046" i="1"/>
  <c r="W2046" i="1" s="1" a="1"/>
  <c r="W2046" i="1" s="1"/>
  <c r="X1300" i="1"/>
  <c r="W1300" i="1" s="1" a="1"/>
  <c r="W1300" i="1" s="1"/>
  <c r="X221" i="1"/>
  <c r="W221" i="1" s="1" a="1"/>
  <c r="W221" i="1" s="1"/>
  <c r="X1181" i="1"/>
  <c r="W1181" i="1" s="1" a="1"/>
  <c r="W1181" i="1" s="1"/>
  <c r="X419" i="1"/>
  <c r="W419" i="1" s="1" a="1"/>
  <c r="W419" i="1" s="1"/>
  <c r="X1260" i="1"/>
  <c r="W1260" i="1" s="1" a="1"/>
  <c r="W1260" i="1" s="1"/>
  <c r="X382" i="1"/>
  <c r="W382" i="1" s="1" a="1"/>
  <c r="W382" i="1" s="1"/>
  <c r="X2812" i="1"/>
  <c r="X2446" i="1"/>
  <c r="X660" i="1"/>
  <c r="W660" i="1" s="1" a="1"/>
  <c r="W660" i="1" s="1"/>
  <c r="X980" i="1"/>
  <c r="W980" i="1" s="1" a="1"/>
  <c r="W980" i="1" s="1"/>
  <c r="X1190" i="1"/>
  <c r="W1190" i="1" s="1" a="1"/>
  <c r="W1190" i="1" s="1"/>
  <c r="X606" i="1"/>
  <c r="W606" i="1" s="1" a="1"/>
  <c r="W606" i="1" s="1"/>
  <c r="X1534" i="1"/>
  <c r="W1534" i="1" s="1" a="1"/>
  <c r="W1534" i="1" s="1"/>
  <c r="X535" i="1"/>
  <c r="W535" i="1" s="1" a="1"/>
  <c r="W535" i="1" s="1"/>
  <c r="X2178" i="1"/>
  <c r="W2178" i="1" s="1" a="1"/>
  <c r="W2178" i="1" s="1"/>
  <c r="X64" i="1"/>
  <c r="W64" i="1" s="1" a="1"/>
  <c r="W64" i="1" s="1"/>
  <c r="X416" i="1"/>
  <c r="W416" i="1" s="1" a="1"/>
  <c r="W416" i="1" s="1"/>
  <c r="X523" i="1"/>
  <c r="W523" i="1" s="1" a="1"/>
  <c r="W523" i="1" s="1"/>
  <c r="X2800" i="1"/>
  <c r="W2800" i="1" s="1" a="1"/>
  <c r="W2800" i="1" s="1"/>
  <c r="X2193" i="1"/>
  <c r="W2193" i="1" s="1" a="1"/>
  <c r="W2193" i="1" s="1"/>
  <c r="X1399" i="1"/>
  <c r="X2794" i="1"/>
  <c r="X672" i="1"/>
  <c r="W672" i="1" s="1" a="1"/>
  <c r="W672" i="1" s="1"/>
  <c r="X1056" i="1"/>
  <c r="W1056" i="1" s="1" a="1"/>
  <c r="W1056" i="1" s="1"/>
  <c r="X1760" i="1"/>
  <c r="W1760" i="1" s="1" a="1"/>
  <c r="W1760" i="1" s="1"/>
  <c r="X819" i="1"/>
  <c r="W819" i="1" s="1" a="1"/>
  <c r="W819" i="1" s="1"/>
  <c r="X1975" i="1"/>
  <c r="W1975" i="1" s="1" a="1"/>
  <c r="W1975" i="1" s="1"/>
  <c r="X774" i="1"/>
  <c r="W774" i="1" s="1" a="1"/>
  <c r="W774" i="1" s="1"/>
  <c r="X67" i="1"/>
  <c r="W67" i="1" s="1" a="1"/>
  <c r="W67" i="1" s="1"/>
  <c r="X291" i="1"/>
  <c r="W291" i="1" s="1" a="1"/>
  <c r="W291" i="1" s="1"/>
  <c r="X579" i="1"/>
  <c r="X1150" i="1"/>
  <c r="W1150" i="1" s="1" a="1"/>
  <c r="W1150" i="1" s="1"/>
  <c r="X2529" i="1"/>
  <c r="W2529" i="1" s="1" a="1"/>
  <c r="W2529" i="1" s="1"/>
  <c r="X1175" i="1"/>
  <c r="W1175" i="1" s="1" a="1"/>
  <c r="W1175" i="1" s="1"/>
  <c r="X2826" i="1"/>
  <c r="W2826" i="1" s="1" a="1"/>
  <c r="W2826" i="1" s="1"/>
  <c r="X883" i="1"/>
  <c r="W883" i="1" s="1" a="1"/>
  <c r="W883" i="1" s="1"/>
  <c r="X2400" i="1"/>
  <c r="W2400" i="1" s="1" a="1"/>
  <c r="W2400" i="1" s="1"/>
  <c r="X2345" i="1"/>
  <c r="W2345" i="1" s="1" a="1"/>
  <c r="W2345" i="1" s="1"/>
  <c r="X1766" i="1"/>
  <c r="W1766" i="1" s="1" a="1"/>
  <c r="W1766" i="1" s="1"/>
  <c r="X2664" i="1"/>
  <c r="W2664" i="1" s="1" a="1"/>
  <c r="W2664" i="1" s="1"/>
  <c r="X734" i="1"/>
  <c r="X215" i="1"/>
  <c r="W215" i="1" s="1" a="1"/>
  <c r="W215" i="1" s="1"/>
  <c r="X32" i="1"/>
  <c r="W32" i="1" s="1" a="1"/>
  <c r="W32" i="1" s="1"/>
  <c r="X288" i="1"/>
  <c r="W288" i="1" s="1" a="1"/>
  <c r="W288" i="1" s="1"/>
  <c r="X928" i="1"/>
  <c r="W928" i="1" s="1" a="1"/>
  <c r="W928" i="1" s="1"/>
  <c r="X1248" i="1"/>
  <c r="W1248" i="1" s="1" a="1"/>
  <c r="W1248" i="1" s="1"/>
  <c r="X651" i="1"/>
  <c r="W651" i="1" s="1" a="1"/>
  <c r="W651" i="1" s="1"/>
  <c r="X2139" i="1"/>
  <c r="W2139" i="1" s="1" a="1"/>
  <c r="W2139" i="1" s="1"/>
  <c r="X2327" i="1"/>
  <c r="X1597" i="1"/>
  <c r="W1597" i="1" s="1" a="1"/>
  <c r="W1597" i="1" s="1"/>
  <c r="X326" i="1"/>
  <c r="X163" i="1"/>
  <c r="W163" i="1" s="1" a="1"/>
  <c r="W163" i="1" s="1"/>
  <c r="X759" i="1"/>
  <c r="W759" i="1" s="1" a="1"/>
  <c r="W759" i="1" s="1"/>
  <c r="X2202" i="1"/>
  <c r="X640" i="1"/>
  <c r="X1888" i="1"/>
  <c r="X2727" i="1"/>
  <c r="W2727" i="1" s="1" a="1"/>
  <c r="W2727" i="1" s="1"/>
  <c r="X2864" i="1"/>
  <c r="X2321" i="1"/>
  <c r="W2321" i="1" s="1" a="1"/>
  <c r="W2321" i="1" s="1"/>
  <c r="X547" i="1"/>
  <c r="W547" i="1" s="1" a="1"/>
  <c r="W547" i="1" s="1"/>
  <c r="X1059" i="1"/>
  <c r="W1059" i="1" s="1" a="1"/>
  <c r="W1059" i="1" s="1"/>
  <c r="X1822" i="1"/>
  <c r="X2809" i="1"/>
  <c r="X567" i="1"/>
  <c r="X2250" i="1"/>
  <c r="W2250" i="1" s="1" a="1"/>
  <c r="W2250" i="1" s="1"/>
  <c r="X992" i="1"/>
  <c r="W992" i="1" s="1" a="1"/>
  <c r="W992" i="1" s="1"/>
  <c r="X1927" i="1"/>
  <c r="X2767" i="1"/>
  <c r="W2767" i="1" s="1" a="1"/>
  <c r="W2767" i="1" s="1"/>
  <c r="X765" i="1"/>
  <c r="X1495" i="1"/>
  <c r="W1495" i="1" s="1" a="1"/>
  <c r="W1495" i="1" s="1"/>
  <c r="X1655" i="1"/>
  <c r="X115" i="1"/>
  <c r="W115" i="1" s="1" a="1"/>
  <c r="W115" i="1" s="1"/>
  <c r="X235" i="1"/>
  <c r="X907" i="1"/>
  <c r="W907" i="1" s="1" a="1"/>
  <c r="W907" i="1" s="1"/>
  <c r="X1999" i="1"/>
  <c r="W1999" i="1" s="1" a="1"/>
  <c r="W1999" i="1" s="1"/>
  <c r="X2025" i="1"/>
  <c r="X1501" i="1"/>
  <c r="W1501" i="1" s="1" a="1"/>
  <c r="W1501" i="1" s="1"/>
  <c r="X931" i="1"/>
  <c r="W931" i="1" s="1" a="1"/>
  <c r="W931" i="1" s="1"/>
  <c r="X1795" i="1"/>
  <c r="W1795" i="1" s="1" a="1"/>
  <c r="W1795" i="1" s="1"/>
  <c r="X2841" i="1"/>
  <c r="W2841" i="1" s="1" a="1"/>
  <c r="W2841" i="1" s="1"/>
  <c r="X2298" i="1"/>
  <c r="X1312" i="1"/>
  <c r="W1312" i="1" s="1" a="1"/>
  <c r="W1312" i="1" s="1"/>
  <c r="X2351" i="1"/>
  <c r="W2351" i="1" s="1" a="1"/>
  <c r="W2351" i="1" s="1"/>
  <c r="X2688" i="1"/>
  <c r="W2688" i="1" s="1" a="1"/>
  <c r="W2688" i="1" s="1"/>
  <c r="X127" i="1"/>
  <c r="W127" i="1" s="1" a="1"/>
  <c r="W127" i="1" s="1"/>
  <c r="X1682" i="1"/>
  <c r="W1682" i="1" s="1" a="1"/>
  <c r="W1682" i="1" s="1"/>
  <c r="X552" i="1"/>
  <c r="W552" i="1" s="1" a="1"/>
  <c r="W552" i="1" s="1"/>
  <c r="X2059" i="1"/>
  <c r="W2059" i="1" s="1" a="1"/>
  <c r="W2059" i="1" s="1"/>
  <c r="X977" i="1"/>
  <c r="W977" i="1" s="1" a="1"/>
  <c r="W977" i="1" s="1"/>
  <c r="X2377" i="1"/>
  <c r="W2377" i="1" s="1" a="1"/>
  <c r="W2377" i="1" s="1"/>
  <c r="X2002" i="1"/>
  <c r="W2002" i="1" s="1" a="1"/>
  <c r="W2002" i="1" s="1"/>
  <c r="X2330" i="1"/>
  <c r="X691" i="1"/>
  <c r="W691" i="1" s="1" a="1"/>
  <c r="W691" i="1" s="1"/>
  <c r="X1098" i="1"/>
  <c r="W1098" i="1" s="1" a="1"/>
  <c r="W1098" i="1" s="1"/>
  <c r="X1930" i="1"/>
  <c r="X2443" i="1"/>
  <c r="W2443" i="1" s="1" a="1"/>
  <c r="W2443" i="1" s="1"/>
  <c r="X2416" i="1"/>
  <c r="W2416" i="1" s="1" a="1"/>
  <c r="W2416" i="1" s="1"/>
  <c r="X679" i="1"/>
  <c r="W679" i="1" s="1" a="1"/>
  <c r="W679" i="1" s="1"/>
  <c r="X1319" i="1"/>
  <c r="W1319" i="1" s="1" a="1"/>
  <c r="W1319" i="1" s="1"/>
  <c r="X1459" i="1"/>
  <c r="W1459" i="1" s="1" a="1"/>
  <c r="W1459" i="1" s="1"/>
  <c r="X1727" i="1"/>
  <c r="W1727" i="1" s="1" a="1"/>
  <c r="W1727" i="1" s="1"/>
  <c r="X1890" i="1"/>
  <c r="X1384" i="1"/>
  <c r="W1384" i="1" s="1" a="1"/>
  <c r="W1384" i="1" s="1"/>
  <c r="X1576" i="1"/>
  <c r="W1576" i="1" s="1" a="1"/>
  <c r="W1576" i="1" s="1"/>
  <c r="X241" i="1"/>
  <c r="W241" i="1" s="1" a="1"/>
  <c r="W241" i="1" s="1"/>
  <c r="X625" i="1"/>
  <c r="W625" i="1" s="1" a="1"/>
  <c r="W625" i="1" s="1"/>
  <c r="X2873" i="1"/>
  <c r="W2873" i="1" s="1" a="1"/>
  <c r="W2873" i="1" s="1"/>
  <c r="X455" i="1"/>
  <c r="W455" i="1" s="1" a="1"/>
  <c r="W455" i="1" s="1"/>
  <c r="X939" i="1"/>
  <c r="X1523" i="1"/>
  <c r="W1523" i="1" s="1" a="1"/>
  <c r="W1523" i="1" s="1"/>
  <c r="X1855" i="1"/>
  <c r="W1855" i="1" s="1" a="1"/>
  <c r="W1855" i="1" s="1"/>
  <c r="X200" i="1"/>
  <c r="W200" i="1" s="1" a="1"/>
  <c r="W200" i="1" s="1"/>
  <c r="X520" i="1"/>
  <c r="W520" i="1" s="1" a="1"/>
  <c r="W520" i="1" s="1"/>
  <c r="X49" i="1"/>
  <c r="W49" i="1" s="1" a="1"/>
  <c r="W49" i="1" s="1"/>
  <c r="X1297" i="1"/>
  <c r="W1297" i="1" s="1" a="1"/>
  <c r="W1297" i="1" s="1"/>
  <c r="X2369" i="1"/>
  <c r="X1095" i="1"/>
  <c r="W1095" i="1" s="1" a="1"/>
  <c r="W1095" i="1" s="1"/>
  <c r="X1543" i="1"/>
  <c r="W1543" i="1" s="1" a="1"/>
  <c r="W1543" i="1" s="1"/>
  <c r="X370" i="1"/>
  <c r="X1978" i="1"/>
  <c r="W1978" i="1" s="1" a="1"/>
  <c r="W1978" i="1" s="1"/>
  <c r="X1074" i="1"/>
  <c r="W1074" i="1" s="1" a="1"/>
  <c r="W1074" i="1" s="1"/>
  <c r="X1160" i="1"/>
  <c r="W1160" i="1" s="1" a="1"/>
  <c r="W1160" i="1" s="1"/>
  <c r="X2395" i="1"/>
  <c r="W2395" i="1" s="1" a="1"/>
  <c r="W2395" i="1" s="1"/>
  <c r="X401" i="1"/>
  <c r="W401" i="1" s="1" a="1"/>
  <c r="W401" i="1" s="1"/>
  <c r="X2160" i="1"/>
  <c r="W2160" i="1" s="1" a="1"/>
  <c r="W2160" i="1" s="1"/>
  <c r="X2306" i="1"/>
  <c r="W2306" i="1" s="1" a="1"/>
  <c r="W2306" i="1" s="1"/>
  <c r="X555" i="1"/>
  <c r="W555" i="1" s="1" a="1"/>
  <c r="W555" i="1" s="1"/>
  <c r="X1291" i="1"/>
  <c r="W1291" i="1" s="1" a="1"/>
  <c r="W1291" i="1" s="1"/>
  <c r="X895" i="1"/>
  <c r="X1954" i="1"/>
  <c r="X1480" i="1"/>
  <c r="W1480" i="1" s="1" a="1"/>
  <c r="W1480" i="1" s="1"/>
  <c r="X1041" i="1"/>
  <c r="W1041" i="1" s="1" a="1"/>
  <c r="W1041" i="1" s="1"/>
  <c r="X1745" i="1"/>
  <c r="X2440" i="1"/>
  <c r="W2440" i="1" s="1" a="1"/>
  <c r="W2440" i="1" s="1"/>
  <c r="X2712" i="1"/>
  <c r="X2849" i="1"/>
  <c r="W2849" i="1" s="1" a="1"/>
  <c r="W2849" i="1" s="1"/>
  <c r="X1483" i="1"/>
  <c r="W1483" i="1" s="1" a="1"/>
  <c r="W1483" i="1" s="1"/>
  <c r="X2283" i="1"/>
  <c r="W2283" i="1" s="1" a="1"/>
  <c r="W2283" i="1" s="1"/>
  <c r="X1017" i="1"/>
  <c r="W1017" i="1" s="1" a="1"/>
  <c r="W1017" i="1" s="1"/>
  <c r="X1465" i="1"/>
  <c r="X2113" i="1"/>
  <c r="W2113" i="1" s="1" a="1"/>
  <c r="W2113" i="1" s="1"/>
  <c r="X1352" i="1"/>
  <c r="W1352" i="1" s="1" a="1"/>
  <c r="W1352" i="1" s="1"/>
  <c r="X273" i="1"/>
  <c r="X657" i="1"/>
  <c r="W657" i="1" s="1" a="1"/>
  <c r="W657" i="1" s="1"/>
  <c r="X2217" i="1"/>
  <c r="X135" i="1"/>
  <c r="W135" i="1" s="1" a="1"/>
  <c r="W135" i="1" s="1"/>
  <c r="X999" i="1"/>
  <c r="W999" i="1" s="1" a="1"/>
  <c r="W999" i="1" s="1"/>
  <c r="X1447" i="1"/>
  <c r="W1447" i="1" s="1" a="1"/>
  <c r="W1447" i="1" s="1"/>
  <c r="X138" i="1"/>
  <c r="W138" i="1" s="1" a="1"/>
  <c r="W138" i="1" s="1"/>
  <c r="X850" i="1"/>
  <c r="X1914" i="1"/>
  <c r="W1914" i="1" s="1" a="1"/>
  <c r="W1914" i="1" s="1"/>
  <c r="X744" i="1"/>
  <c r="X1640" i="1"/>
  <c r="W1640" i="1" s="1" a="1"/>
  <c r="W1640" i="1" s="1"/>
  <c r="X913" i="1"/>
  <c r="X1233" i="1"/>
  <c r="W1233" i="1" s="1" a="1"/>
  <c r="W1233" i="1" s="1"/>
  <c r="X2016" i="1"/>
  <c r="W2016" i="1" s="1" a="1"/>
  <c r="W2016" i="1" s="1"/>
  <c r="X2464" i="1"/>
  <c r="W2464" i="1" s="1" a="1"/>
  <c r="W2464" i="1" s="1"/>
  <c r="X2736" i="1"/>
  <c r="W2736" i="1" s="1" a="1"/>
  <c r="W2736" i="1" s="1"/>
  <c r="X2049" i="1"/>
  <c r="W2049" i="1" s="1" a="1"/>
  <c r="W2049" i="1" s="1"/>
  <c r="X467" i="1"/>
  <c r="W467" i="1" s="1" a="1"/>
  <c r="W467" i="1" s="1"/>
  <c r="X255" i="1"/>
  <c r="W255" i="1" s="1" a="1"/>
  <c r="W255" i="1" s="1"/>
  <c r="X1736" i="1"/>
  <c r="X2154" i="1"/>
  <c r="W2154" i="1" s="1" a="1"/>
  <c r="W2154" i="1" s="1"/>
  <c r="X856" i="1"/>
  <c r="W856" i="1" s="1" a="1"/>
  <c r="W856" i="1" s="1"/>
  <c r="X919" i="1"/>
  <c r="W919" i="1" s="1" a="1"/>
  <c r="W919" i="1" s="1"/>
  <c r="X2080" i="1"/>
  <c r="W2080" i="1" s="1" a="1"/>
  <c r="W2080" i="1" s="1"/>
  <c r="X2682" i="1"/>
  <c r="W2682" i="1" s="1" a="1"/>
  <c r="W2682" i="1" s="1"/>
  <c r="X1113" i="1"/>
  <c r="W1113" i="1" s="1" a="1"/>
  <c r="W1113" i="1" s="1"/>
  <c r="X1778" i="1"/>
  <c r="W1778" i="1" s="1" a="1"/>
  <c r="W1778" i="1" s="1"/>
  <c r="X312" i="1"/>
  <c r="W312" i="1" s="1" a="1"/>
  <c r="W312" i="1" s="1"/>
  <c r="X2336" i="1"/>
  <c r="W2336" i="1" s="1" a="1"/>
  <c r="W2336" i="1" s="1"/>
  <c r="X1810" i="1"/>
  <c r="X1281" i="1"/>
  <c r="W1281" i="1" s="1" a="1"/>
  <c r="W1281" i="1" s="1"/>
  <c r="X2410" i="1"/>
  <c r="W2410" i="1" s="1" a="1"/>
  <c r="W2410" i="1" s="1"/>
  <c r="X1984" i="1"/>
  <c r="W1984" i="1" s="1" a="1"/>
  <c r="W1984" i="1" s="1"/>
  <c r="X2095" i="1"/>
  <c r="W2095" i="1" s="1" a="1"/>
  <c r="W2095" i="1" s="1"/>
  <c r="X768" i="1"/>
  <c r="X498" i="1"/>
  <c r="W498" i="1" s="1" a="1"/>
  <c r="W498" i="1" s="1"/>
  <c r="X1528" i="1"/>
  <c r="W1528" i="1" s="1" a="1"/>
  <c r="W1528" i="1" s="1"/>
  <c r="X865" i="1"/>
  <c r="X306" i="1"/>
  <c r="W306" i="1" s="1" a="1"/>
  <c r="W306" i="1" s="1"/>
  <c r="X473" i="1"/>
  <c r="X40" i="1"/>
  <c r="W40" i="1" s="1" a="1"/>
  <c r="W40" i="1" s="1"/>
  <c r="X2449" i="1"/>
  <c r="W2449" i="1" s="1" a="1"/>
  <c r="W2449" i="1" s="1"/>
  <c r="X2363" i="1"/>
  <c r="W2363" i="1" s="1" a="1"/>
  <c r="W2363" i="1" s="1"/>
  <c r="X1630" i="1"/>
  <c r="W1630" i="1" s="1" a="1"/>
  <c r="W1630" i="1" s="1"/>
  <c r="X1624" i="1"/>
  <c r="W1624" i="1" s="1" a="1"/>
  <c r="W1624" i="1" s="1"/>
  <c r="X2354" i="1"/>
  <c r="W2354" i="1" s="1" a="1"/>
  <c r="W2354" i="1" s="1"/>
  <c r="X2208" i="1"/>
  <c r="W2208" i="1" s="1" a="1"/>
  <c r="W2208" i="1" s="1"/>
  <c r="X1694" i="1"/>
  <c r="X697" i="1"/>
  <c r="X728" i="1"/>
  <c r="W728" i="1" s="1" a="1"/>
  <c r="W728" i="1" s="1"/>
  <c r="X2847" i="1"/>
  <c r="X862" i="1"/>
  <c r="W862" i="1" s="1" a="1"/>
  <c r="W862" i="1" s="1"/>
  <c r="X2673" i="1"/>
  <c r="W2673" i="1" s="1" a="1"/>
  <c r="W2673" i="1" s="1"/>
  <c r="X2491" i="1"/>
  <c r="W2491" i="1" s="1" a="1"/>
  <c r="W2491" i="1" s="1"/>
  <c r="X968" i="1"/>
  <c r="W968" i="1" s="1" a="1"/>
  <c r="W968" i="1" s="1"/>
  <c r="X344" i="1"/>
  <c r="W344" i="1" s="1" a="1"/>
  <c r="W344" i="1" s="1"/>
  <c r="X353" i="1"/>
  <c r="W353" i="1" s="1" a="1"/>
  <c r="W353" i="1" s="1"/>
  <c r="X1266" i="1"/>
  <c r="W1266" i="1" s="1" a="1"/>
  <c r="W1266" i="1" s="1"/>
  <c r="X297" i="1"/>
  <c r="W297" i="1" s="1" a="1"/>
  <c r="W297" i="1" s="1"/>
  <c r="X1643" i="1"/>
  <c r="W1643" i="1" s="1" a="1"/>
  <c r="W1643" i="1" s="1"/>
  <c r="X2360" i="1"/>
  <c r="W2360" i="1" s="1" a="1"/>
  <c r="W2360" i="1" s="1"/>
  <c r="X2074" i="1"/>
  <c r="W2074" i="1" s="1" a="1"/>
  <c r="W2074" i="1" s="1"/>
  <c r="X2425" i="1"/>
  <c r="W2425" i="1" s="1" a="1"/>
  <c r="W2425" i="1" s="1"/>
  <c r="X449" i="1"/>
  <c r="X1345" i="1"/>
  <c r="W1345" i="1" s="1" a="1"/>
  <c r="W1345" i="1" s="1"/>
  <c r="X320" i="1"/>
  <c r="X2473" i="1"/>
  <c r="W2473" i="1" s="1" a="1"/>
  <c r="W2473" i="1" s="1"/>
  <c r="X1825" i="1"/>
  <c r="X2779" i="1"/>
  <c r="W2779" i="1" s="1" a="1"/>
  <c r="W2779" i="1" s="1"/>
  <c r="X2137" i="1"/>
  <c r="W2137" i="1" s="1" a="1"/>
  <c r="W2137" i="1" s="1"/>
  <c r="X2386" i="1"/>
  <c r="W2386" i="1" s="1" a="1"/>
  <c r="W2386" i="1" s="1"/>
  <c r="X11" i="1"/>
  <c r="X2071" i="1"/>
  <c r="W2071" i="1" s="1" a="1"/>
  <c r="W2071" i="1" s="1"/>
  <c r="X1920" i="1"/>
  <c r="W1920" i="1" s="1" a="1"/>
  <c r="W1920" i="1" s="1"/>
  <c r="X703" i="1"/>
  <c r="W703" i="1" s="1" a="1"/>
  <c r="W703" i="1" s="1"/>
  <c r="X2697" i="1"/>
  <c r="W2697" i="1" s="1" a="1"/>
  <c r="W2697" i="1" s="1"/>
  <c r="X97" i="1"/>
  <c r="W97" i="1" s="1" a="1"/>
  <c r="W97" i="1" s="1"/>
  <c r="X1561" i="1"/>
  <c r="W1561" i="1" s="1" a="1"/>
  <c r="W1561" i="1" s="1"/>
  <c r="X1408" i="1"/>
  <c r="W1408" i="1" s="1" a="1"/>
  <c r="W1408" i="1" s="1"/>
  <c r="X1032" i="1"/>
  <c r="W1032" i="1" s="1" a="1"/>
  <c r="W1032" i="1" s="1"/>
  <c r="X2434" i="1"/>
  <c r="X2122" i="1"/>
  <c r="W2122" i="1" s="1" a="1"/>
  <c r="W2122" i="1" s="1"/>
  <c r="X825" i="1"/>
  <c r="W825" i="1" s="1" a="1"/>
  <c r="W825" i="1" s="1"/>
  <c r="X753" i="1"/>
  <c r="W753" i="1" s="1" a="1"/>
  <c r="W753" i="1" s="1"/>
  <c r="X1831" i="1"/>
  <c r="W1831" i="1" s="1" a="1"/>
  <c r="W1831" i="1" s="1"/>
  <c r="X376" i="1"/>
  <c r="W376" i="1" s="1" a="1"/>
  <c r="W376" i="1" s="1"/>
  <c r="X2008" i="1"/>
  <c r="W2008" i="1" s="1" a="1"/>
  <c r="W2008" i="1" s="1"/>
  <c r="X1089" i="1"/>
  <c r="W1089" i="1" s="1" a="1"/>
  <c r="W1089" i="1" s="1"/>
  <c r="X88" i="1"/>
  <c r="W88" i="1" s="1" a="1"/>
  <c r="W88" i="1" s="1"/>
  <c r="X2715" i="1"/>
  <c r="W2715" i="1" s="1" a="1"/>
  <c r="W2715" i="1" s="1"/>
  <c r="X2232" i="1"/>
  <c r="W2232" i="1" s="1" a="1"/>
  <c r="W2232" i="1" s="1"/>
  <c r="X407" i="1"/>
  <c r="X1751" i="1"/>
  <c r="X2256" i="1"/>
  <c r="W2256" i="1" s="1" a="1"/>
  <c r="W2256" i="1" s="1"/>
  <c r="X2521" i="1"/>
  <c r="X1618" i="1"/>
  <c r="W1618" i="1" s="1" a="1"/>
  <c r="W1618" i="1" s="1"/>
  <c r="X1697" i="1"/>
  <c r="X1936" i="1"/>
  <c r="W1936" i="1" s="1" a="1"/>
  <c r="W1936" i="1" s="1"/>
  <c r="X2730" i="1"/>
  <c r="W2730" i="1" s="1" a="1"/>
  <c r="W2730" i="1" s="1"/>
  <c r="X193" i="1"/>
  <c r="W193" i="1" s="1" a="1"/>
  <c r="W193" i="1" s="1"/>
  <c r="X1153" i="1"/>
  <c r="X1214" i="1"/>
  <c r="W1214" i="1" s="1" a="1"/>
  <c r="W1214" i="1" s="1"/>
  <c r="X2271" i="1"/>
  <c r="W2271" i="1" s="1" a="1"/>
  <c r="W2271" i="1" s="1"/>
  <c r="X1905" i="1"/>
  <c r="W1905" i="1" s="1" a="1"/>
  <c r="W1905" i="1" s="1"/>
  <c r="X1911" i="1"/>
  <c r="W1911" i="1" s="1" a="1"/>
  <c r="W1911" i="1" s="1"/>
  <c r="X2761" i="1"/>
  <c r="W2761" i="1" s="1" a="1"/>
  <c r="W2761" i="1" s="1"/>
  <c r="X2706" i="1"/>
  <c r="W2706" i="1" s="1" a="1"/>
  <c r="W2706" i="1" s="1"/>
  <c r="X2458" i="1"/>
  <c r="W2458" i="1" s="1" a="1"/>
  <c r="W2458" i="1" s="1"/>
  <c r="X1080" i="1"/>
  <c r="W1080" i="1" s="1" a="1"/>
  <c r="W1080" i="1" s="1"/>
  <c r="X1867" i="1"/>
  <c r="X479" i="1"/>
  <c r="X648" i="1"/>
  <c r="X91" i="1"/>
  <c r="X1369" i="1"/>
  <c r="W1369" i="1" s="1" a="1"/>
  <c r="W1369" i="1" s="1"/>
  <c r="X2482" i="1"/>
  <c r="W2482" i="1" s="1" a="1"/>
  <c r="W2482" i="1" s="1"/>
  <c r="X1664" i="1"/>
  <c r="X425" i="1"/>
  <c r="X153" i="1"/>
  <c r="W153" i="1" s="1" a="1"/>
  <c r="W153" i="1" s="1"/>
  <c r="X440" i="1"/>
  <c r="W440" i="1" s="1" a="1"/>
  <c r="W440" i="1" s="1"/>
  <c r="X1431" i="1"/>
  <c r="W1431" i="1" s="1" a="1"/>
  <c r="W1431" i="1" s="1"/>
  <c r="X831" i="1"/>
  <c r="W831" i="1" s="1" a="1"/>
  <c r="W831" i="1" s="1"/>
  <c r="X2784" i="1"/>
  <c r="W2784" i="1" s="1" a="1"/>
  <c r="W2784" i="1" s="1"/>
  <c r="X609" i="1"/>
  <c r="W609" i="1" s="1" a="1"/>
  <c r="W609" i="1" s="1"/>
  <c r="X2858" i="1"/>
  <c r="W2858" i="1" s="1" a="1"/>
  <c r="W2858" i="1" s="1"/>
  <c r="X1633" i="1"/>
  <c r="W1633" i="1" s="1" a="1"/>
  <c r="W1633" i="1" s="1"/>
  <c r="X2745" i="1"/>
  <c r="W2745" i="1" s="1" a="1"/>
  <c r="W2745" i="1" s="1"/>
  <c r="X960" i="1"/>
  <c r="W960" i="1" s="1" a="1"/>
  <c r="W960" i="1" s="1"/>
  <c r="X1002" i="1"/>
  <c r="W1002" i="1" s="1" a="1"/>
  <c r="W1002" i="1" s="1"/>
  <c r="X600" i="1"/>
  <c r="W600" i="1" s="1" a="1"/>
  <c r="W600" i="1" s="1"/>
  <c r="X871" i="1"/>
  <c r="X2497" i="1"/>
  <c r="W2497" i="1" s="1" a="1"/>
  <c r="W2497" i="1" s="1"/>
  <c r="X983" i="1"/>
  <c r="W983" i="1" s="1" a="1"/>
  <c r="W983" i="1" s="1"/>
  <c r="X361" i="1"/>
  <c r="W361" i="1" s="1" a="1"/>
  <c r="W361" i="1" s="1"/>
  <c r="X1567" i="1"/>
  <c r="X43" i="1"/>
  <c r="W43" i="1" s="1" a="1"/>
  <c r="W43" i="1" s="1"/>
  <c r="X2503" i="1"/>
  <c r="X1047" i="1"/>
  <c r="W1047" i="1" s="1" a="1"/>
  <c r="W1047" i="1" s="1"/>
  <c r="X264" i="1"/>
  <c r="W264" i="1" s="1" a="1"/>
  <c r="W264" i="1" s="1"/>
  <c r="X1011" i="1"/>
  <c r="X1138" i="1"/>
  <c r="X338" i="1"/>
  <c r="X2104" i="1"/>
  <c r="X1546" i="1"/>
  <c r="W1546" i="1" s="1" a="1"/>
  <c r="W1546" i="1" s="1"/>
  <c r="X504" i="1"/>
  <c r="W504" i="1" s="1" a="1"/>
  <c r="W504" i="1" s="1"/>
  <c r="X434" i="1"/>
  <c r="W434" i="1" s="1" a="1"/>
  <c r="W434" i="1" s="1"/>
  <c r="X232" i="1"/>
  <c r="W232" i="1" s="1" a="1"/>
  <c r="W232" i="1" s="1"/>
  <c r="X971" i="1"/>
  <c r="W971" i="1" s="1" a="1"/>
  <c r="W971" i="1" s="1"/>
  <c r="X889" i="1"/>
  <c r="W889" i="1" s="1" a="1"/>
  <c r="W889" i="1" s="1"/>
  <c r="X159" i="1"/>
  <c r="W159" i="1" s="1" a="1"/>
  <c r="W159" i="1" s="1"/>
  <c r="X1208" i="1"/>
  <c r="W1208" i="1" s="1" a="1"/>
  <c r="W1208" i="1" s="1"/>
  <c r="X1504" i="1"/>
  <c r="X1471" i="1"/>
  <c r="W1471" i="1" s="1" a="1"/>
  <c r="W1471" i="1" s="1"/>
  <c r="X1864" i="1"/>
  <c r="X1715" i="1"/>
  <c r="W1715" i="1" s="1" a="1"/>
  <c r="W1715" i="1" s="1"/>
  <c r="X1322" i="1"/>
  <c r="W1322" i="1" s="1" a="1"/>
  <c r="W1322" i="1" s="1"/>
  <c r="X1784" i="1"/>
  <c r="W1784" i="1" s="1" a="1"/>
  <c r="W1784" i="1" s="1"/>
  <c r="X513" i="1"/>
  <c r="W513" i="1" s="1" a="1"/>
  <c r="W513" i="1" s="1"/>
  <c r="X458" i="1"/>
  <c r="W458" i="1" s="1" a="1"/>
  <c r="W458" i="1" s="1"/>
  <c r="X2010" i="1"/>
  <c r="W2010" i="1" s="1" a="1"/>
  <c r="W2010" i="1" s="1"/>
  <c r="X1288" i="1"/>
  <c r="X529" i="1"/>
  <c r="X2506" i="1"/>
  <c r="W2506" i="1" s="1" a="1"/>
  <c r="W2506" i="1" s="1"/>
  <c r="X1227" i="1"/>
  <c r="W1227" i="1" s="1" a="1"/>
  <c r="W1227" i="1" s="1"/>
  <c r="X1450" i="1"/>
  <c r="W1450" i="1" s="1" a="1"/>
  <c r="W1450" i="1" s="1"/>
  <c r="X1144" i="1"/>
  <c r="W1144" i="1" s="1" a="1"/>
  <c r="W1144" i="1" s="1"/>
  <c r="X1793" i="1"/>
  <c r="W1793" i="1" s="1" a="1"/>
  <c r="W1793" i="1" s="1"/>
  <c r="X945" i="1"/>
  <c r="W945" i="1" s="1" a="1"/>
  <c r="W945" i="1" s="1"/>
  <c r="X711" i="1"/>
  <c r="W711" i="1" s="1" a="1"/>
  <c r="W711" i="1" s="1"/>
  <c r="X2199" i="1"/>
  <c r="W2199" i="1" s="1" a="1"/>
  <c r="W2199" i="1" s="1"/>
  <c r="X1816" i="1"/>
  <c r="X1790" i="1"/>
  <c r="W1790" i="1" s="1" a="1"/>
  <c r="W1790" i="1" s="1"/>
  <c r="X1600" i="1"/>
  <c r="W1600" i="1" s="1" a="1"/>
  <c r="W1600" i="1" s="1"/>
  <c r="X1023" i="1"/>
  <c r="W1023" i="1" s="1" a="1"/>
  <c r="W1023" i="1" s="1"/>
  <c r="X2223" i="1"/>
  <c r="W2223" i="1" s="1" a="1"/>
  <c r="W2223" i="1" s="1"/>
  <c r="X1739" i="1"/>
  <c r="W1739" i="1" s="1" a="1"/>
  <c r="W1739" i="1" s="1"/>
  <c r="X2280" i="1"/>
  <c r="W2280" i="1" s="1" a="1"/>
  <c r="W2280" i="1" s="1"/>
  <c r="X1119" i="1"/>
  <c r="W1119" i="1" s="1" a="1"/>
  <c r="W1119" i="1" s="1"/>
  <c r="X1511" i="1"/>
  <c r="W1511" i="1" s="1" a="1"/>
  <c r="W1511" i="1" s="1"/>
  <c r="X267" i="1"/>
  <c r="W267" i="1" s="1" a="1"/>
  <c r="W267" i="1" s="1"/>
  <c r="X1963" i="1"/>
  <c r="X2265" i="1"/>
  <c r="X209" i="1"/>
  <c r="X2065" i="1"/>
  <c r="W2065" i="1" s="1" a="1"/>
  <c r="W2065" i="1" s="1"/>
  <c r="X2089" i="1"/>
  <c r="W2089" i="1" s="1" a="1"/>
  <c r="W2089" i="1" s="1"/>
  <c r="X2315" i="1"/>
  <c r="W2315" i="1" s="1" a="1"/>
  <c r="W2315" i="1" s="1"/>
  <c r="X1239" i="1"/>
  <c r="W1239" i="1" s="1" a="1"/>
  <c r="W1239" i="1" s="1"/>
  <c r="X663" i="1"/>
  <c r="W663" i="1" s="1" a="1"/>
  <c r="W663" i="1" s="1"/>
  <c r="X2050" i="1"/>
  <c r="W2050" i="1" s="1" a="1"/>
  <c r="W2050" i="1" s="1"/>
  <c r="X2187" i="1"/>
  <c r="X1330" i="1"/>
  <c r="W1330" i="1" s="1" a="1"/>
  <c r="W1330" i="1" s="1"/>
  <c r="X395" i="1"/>
  <c r="X1184" i="1"/>
  <c r="W1184" i="1" s="1" a="1"/>
  <c r="W1184" i="1" s="1"/>
  <c r="X2512" i="1"/>
  <c r="W2512" i="1" s="1" a="1"/>
  <c r="W2512" i="1" s="1"/>
  <c r="X2770" i="1"/>
  <c r="W2770" i="1" s="1" a="1"/>
  <c r="W2770" i="1" s="1"/>
  <c r="X1703" i="1"/>
  <c r="W1703" i="1" s="1" a="1"/>
  <c r="W1703" i="1" s="1"/>
  <c r="X1163" i="1"/>
  <c r="X2855" i="1"/>
  <c r="X2289" i="1"/>
  <c r="X1849" i="1"/>
  <c r="X1721" i="1"/>
  <c r="X2107" i="1"/>
  <c r="X904" i="1"/>
  <c r="X2392" i="1"/>
  <c r="W2392" i="1" s="1" a="1"/>
  <c r="W2392" i="1" s="1"/>
  <c r="X2145" i="1"/>
  <c r="W2145" i="1" s="1" a="1"/>
  <c r="W2145" i="1" s="1"/>
  <c r="X1035" i="1"/>
  <c r="W1035" i="1" s="1" a="1"/>
  <c r="W1035" i="1" s="1"/>
  <c r="X121" i="1"/>
  <c r="X792" i="1"/>
  <c r="W792" i="1" s="1" a="1"/>
  <c r="W792" i="1" s="1"/>
  <c r="X1899" i="1"/>
  <c r="W1899" i="1" s="1" a="1"/>
  <c r="W1899" i="1" s="1"/>
  <c r="X1363" i="1"/>
  <c r="X2169" i="1"/>
  <c r="W2169" i="1" s="1" a="1"/>
  <c r="W2169" i="1" s="1"/>
  <c r="X737" i="1"/>
  <c r="W737" i="1" s="1" a="1"/>
  <c r="W737" i="1" s="1"/>
  <c r="X247" i="1"/>
  <c r="W247" i="1" s="1" a="1"/>
  <c r="W247" i="1" s="1"/>
  <c r="X1579" i="1"/>
  <c r="W1579" i="1" s="1" a="1"/>
  <c r="W1579" i="1" s="1"/>
  <c r="X392" i="1"/>
  <c r="W392" i="1" s="1" a="1"/>
  <c r="W392" i="1" s="1"/>
  <c r="X1107" i="1"/>
  <c r="W1107" i="1" s="1" a="1"/>
  <c r="W1107" i="1" s="1"/>
  <c r="X2235" i="1"/>
  <c r="W2235" i="1" s="1" a="1"/>
  <c r="W2235" i="1" s="1"/>
  <c r="X2791" i="1"/>
  <c r="W2791" i="1" s="1" a="1"/>
  <c r="W2791" i="1" s="1"/>
  <c r="X1879" i="1"/>
  <c r="W1879" i="1" s="1" a="1"/>
  <c r="W1879" i="1" s="1"/>
  <c r="X1217" i="1"/>
  <c r="W1217" i="1" s="1" a="1"/>
  <c r="W1217" i="1" s="1"/>
  <c r="X631" i="1"/>
  <c r="W631" i="1" s="1" a="1"/>
  <c r="W631" i="1" s="1"/>
  <c r="X178" i="1"/>
  <c r="W178" i="1" s="1" a="1"/>
  <c r="W178" i="1" s="1"/>
  <c r="X576" i="1"/>
  <c r="W576" i="1" s="1" a="1"/>
  <c r="W576" i="1" s="1"/>
  <c r="X585" i="1"/>
  <c r="W585" i="1" s="1" a="1"/>
  <c r="W585" i="1" s="1"/>
  <c r="X2419" i="1"/>
  <c r="W2419" i="1" s="1" a="1"/>
  <c r="W2419" i="1" s="1"/>
  <c r="X385" i="1"/>
  <c r="X1555" i="1"/>
  <c r="X1202" i="1"/>
  <c r="X1272" i="1"/>
  <c r="W1272" i="1" s="1" a="1"/>
  <c r="W1272" i="1" s="1"/>
  <c r="X798" i="1"/>
  <c r="X1303" i="1"/>
  <c r="X169" i="1"/>
  <c r="W169" i="1" s="1" a="1"/>
  <c r="W169" i="1" s="1"/>
  <c r="X786" i="1"/>
  <c r="W786" i="1" s="1" a="1"/>
  <c r="W786" i="1" s="1"/>
  <c r="X544" i="1"/>
  <c r="X73" i="1"/>
  <c r="W73" i="1" s="1" a="1"/>
  <c r="W73" i="1" s="1"/>
  <c r="X619" i="1"/>
  <c r="W619" i="1" s="1" a="1"/>
  <c r="W619" i="1" s="1"/>
  <c r="X1355" i="1"/>
  <c r="W1355" i="1" s="1" a="1"/>
  <c r="W1355" i="1" s="1"/>
  <c r="X2128" i="1"/>
  <c r="W2128" i="1" s="1" a="1"/>
  <c r="W2128" i="1" s="1"/>
  <c r="X2241" i="1"/>
  <c r="W2241" i="1" s="1" a="1"/>
  <c r="W2241" i="1" s="1"/>
  <c r="X594" i="1"/>
  <c r="W594" i="1" s="1" a="1"/>
  <c r="W594" i="1" s="1"/>
  <c r="X8" i="1"/>
  <c r="W8" i="1" s="1" a="1"/>
  <c r="W8" i="1" s="1"/>
  <c r="X1336" i="1"/>
  <c r="W1336" i="1" s="1" a="1"/>
  <c r="W1336" i="1" s="1"/>
  <c r="X184" i="1"/>
  <c r="W184" i="1" s="1" a="1"/>
  <c r="W184" i="1" s="1"/>
  <c r="X2034" i="1"/>
  <c r="W2034" i="1" s="1" a="1"/>
  <c r="W2034" i="1" s="1"/>
  <c r="X2488" i="1"/>
  <c r="W2488" i="1" s="1" a="1"/>
  <c r="W2488" i="1" s="1"/>
  <c r="X2043" i="1"/>
  <c r="W2043" i="1" s="1" a="1"/>
  <c r="W2043" i="1" s="1"/>
  <c r="X1127" i="1"/>
  <c r="W1127" i="1" s="1" a="1"/>
  <c r="W1127" i="1" s="1"/>
  <c r="X700" i="1"/>
  <c r="W700" i="1" s="1" a="1"/>
  <c r="W700" i="1" s="1"/>
  <c r="X229" i="1"/>
  <c r="W229" i="1" s="1" a="1"/>
  <c r="W229" i="1" s="1"/>
  <c r="X805" i="1"/>
  <c r="X654" i="1"/>
  <c r="X1038" i="1"/>
  <c r="W1038" i="1" s="1" a="1"/>
  <c r="W1038" i="1" s="1"/>
  <c r="X1870" i="1"/>
  <c r="W1870" i="1" s="1" a="1"/>
  <c r="W1870" i="1" s="1"/>
  <c r="X389" i="1"/>
  <c r="X1285" i="1"/>
  <c r="X1154" i="1"/>
  <c r="W1154" i="1" s="1" a="1"/>
  <c r="W1154" i="1" s="1"/>
  <c r="X443" i="1"/>
  <c r="W443" i="1" s="1" a="1"/>
  <c r="W443" i="1" s="1"/>
  <c r="X1819" i="1"/>
  <c r="X2083" i="1"/>
  <c r="W2083" i="1" s="1" a="1"/>
  <c r="W2083" i="1" s="1"/>
  <c r="X828" i="1"/>
  <c r="W828" i="1" s="1" a="1"/>
  <c r="W828" i="1" s="1"/>
  <c r="X1564" i="1"/>
  <c r="W1564" i="1" s="1" a="1"/>
  <c r="W1564" i="1" s="1"/>
  <c r="X2056" i="1"/>
  <c r="W2056" i="1" s="1" a="1"/>
  <c r="W2056" i="1" s="1"/>
  <c r="X910" i="1"/>
  <c r="W910" i="1" s="1" a="1"/>
  <c r="W910" i="1" s="1"/>
  <c r="X738" i="1"/>
  <c r="W738" i="1" s="1" a="1"/>
  <c r="W738" i="1" s="1"/>
  <c r="X112" i="1"/>
  <c r="X2803" i="1"/>
  <c r="X514" i="1"/>
  <c r="W514" i="1" s="1" a="1"/>
  <c r="W514" i="1" s="1"/>
  <c r="X2709" i="1"/>
  <c r="W2709" i="1" s="1" a="1"/>
  <c r="W2709" i="1" s="1"/>
  <c r="X1116" i="1"/>
  <c r="W1116" i="1" s="1" a="1"/>
  <c r="W1116" i="1" s="1"/>
  <c r="X2679" i="1"/>
  <c r="W2679" i="1" s="1" a="1"/>
  <c r="W2679" i="1" s="1"/>
  <c r="X1029" i="1"/>
  <c r="W1029" i="1" s="1" a="1"/>
  <c r="W1029" i="1" s="1"/>
  <c r="X1294" i="1"/>
  <c r="W1294" i="1" s="1" a="1"/>
  <c r="W1294" i="1" s="1"/>
  <c r="X901" i="1"/>
  <c r="W901" i="1" s="1" a="1"/>
  <c r="W901" i="1" s="1"/>
  <c r="X1960" i="1"/>
  <c r="X156" i="1"/>
  <c r="W156" i="1" s="1" a="1"/>
  <c r="W156" i="1" s="1"/>
  <c r="X731" i="1"/>
  <c r="W731" i="1" s="1" a="1"/>
  <c r="W731" i="1" s="1"/>
  <c r="X2013" i="1"/>
  <c r="W2013" i="1" s="1" a="1"/>
  <c r="W2013" i="1" s="1"/>
  <c r="X1020" i="1"/>
  <c r="W1020" i="1" s="1" a="1"/>
  <c r="W1020" i="1" s="1"/>
  <c r="X965" i="1"/>
  <c r="W965" i="1" s="1" a="1"/>
  <c r="W965" i="1" s="1"/>
  <c r="X1230" i="1"/>
  <c r="W1230" i="1" s="1" a="1"/>
  <c r="W1230" i="1" s="1"/>
  <c r="X1570" i="1"/>
  <c r="X2211" i="1"/>
  <c r="W2211" i="1" s="1" a="1"/>
  <c r="W2211" i="1" s="1"/>
  <c r="X2691" i="1"/>
  <c r="W2691" i="1" s="1" a="1"/>
  <c r="W2691" i="1" s="1"/>
  <c r="X603" i="1"/>
  <c r="W603" i="1" s="1" a="1"/>
  <c r="W603" i="1" s="1"/>
  <c r="X1987" i="1"/>
  <c r="W1987" i="1" s="1" a="1"/>
  <c r="W1987" i="1" s="1"/>
  <c r="X2157" i="1"/>
  <c r="W2157" i="1" s="1" a="1"/>
  <c r="W2157" i="1" s="1"/>
  <c r="X1124" i="1"/>
  <c r="W1124" i="1" s="1" a="1"/>
  <c r="W1124" i="1" s="1"/>
  <c r="X685" i="1"/>
  <c r="W685" i="1" s="1" a="1"/>
  <c r="W685" i="1" s="1"/>
  <c r="X2776" i="1"/>
  <c r="W2776" i="1" s="1" a="1"/>
  <c r="W2776" i="1" s="1"/>
  <c r="X1558" i="1"/>
  <c r="W1558" i="1" s="1" a="1"/>
  <c r="W1558" i="1" s="1"/>
  <c r="X2755" i="1"/>
  <c r="W2755" i="1" s="1" a="1"/>
  <c r="W2755" i="1" s="1"/>
  <c r="X100" i="1"/>
  <c r="W100" i="1" s="1" a="1"/>
  <c r="W100" i="1" s="1"/>
  <c r="X2031" i="1"/>
  <c r="W2031" i="1" s="1" a="1"/>
  <c r="W2031" i="1" s="1"/>
  <c r="X1083" i="1"/>
  <c r="W1083" i="1" s="1" a="1"/>
  <c r="W1083" i="1" s="1"/>
  <c r="X1101" i="1"/>
  <c r="W1101" i="1" s="1" a="1"/>
  <c r="W1101" i="1" s="1"/>
  <c r="X1549" i="1"/>
  <c r="W1549" i="1" s="1" a="1"/>
  <c r="W1549" i="1" s="1"/>
  <c r="X1014" i="1"/>
  <c r="W1014" i="1" s="1" a="1"/>
  <c r="W1014" i="1" s="1"/>
  <c r="X591" i="1"/>
  <c r="W591" i="1" s="1" a="1"/>
  <c r="W591" i="1" s="1"/>
  <c r="X2835" i="1"/>
  <c r="W2835" i="1" s="1" a="1"/>
  <c r="W2835" i="1" s="1"/>
  <c r="X2876" i="1"/>
  <c r="W2876" i="1" s="1" a="1"/>
  <c r="W2876" i="1" s="1"/>
  <c r="X2142" i="1"/>
  <c r="W2142" i="1" s="1" a="1"/>
  <c r="W2142" i="1" s="1"/>
  <c r="X2703" i="1"/>
  <c r="W2703" i="1" s="1" a="1"/>
  <c r="W2703" i="1" s="1"/>
  <c r="X2053" i="1"/>
  <c r="W2053" i="1" s="1" a="1"/>
  <c r="W2053" i="1" s="1"/>
  <c r="X2389" i="1"/>
  <c r="W2389" i="1" s="1" a="1"/>
  <c r="W2389" i="1" s="1"/>
  <c r="X2238" i="1"/>
  <c r="W2238" i="1" s="1" a="1"/>
  <c r="W2238" i="1" s="1"/>
  <c r="X694" i="1"/>
  <c r="W694" i="1" s="1" a="1"/>
  <c r="W694" i="1" s="1"/>
  <c r="X175" i="1"/>
  <c r="W175" i="1" s="1" a="1"/>
  <c r="W175" i="1" s="1"/>
  <c r="X1135" i="1"/>
  <c r="W1135" i="1" s="1" a="1"/>
  <c r="W1135" i="1" s="1"/>
  <c r="X1531" i="1"/>
  <c r="W1531" i="1" s="1" a="1"/>
  <c r="W1531" i="1" s="1"/>
  <c r="X2286" i="1"/>
  <c r="W2286" i="1" s="1" a="1"/>
  <c r="W2286" i="1" s="1"/>
  <c r="X1005" i="1"/>
  <c r="W1005" i="1" s="1" a="1"/>
  <c r="W1005" i="1" s="1"/>
  <c r="X1453" i="1"/>
  <c r="W1453" i="1" s="1" a="1"/>
  <c r="W1453" i="1" s="1"/>
  <c r="X303" i="1"/>
  <c r="W303" i="1" s="1" a="1"/>
  <c r="W303" i="1" s="1"/>
  <c r="X719" i="1"/>
  <c r="W719" i="1" s="1" a="1"/>
  <c r="W719" i="1" s="1"/>
  <c r="X315" i="1"/>
  <c r="W315" i="1" s="1" a="1"/>
  <c r="W315" i="1" s="1"/>
  <c r="X2339" i="1"/>
  <c r="W2339" i="1" s="1" a="1"/>
  <c r="W2339" i="1" s="1"/>
  <c r="X2870" i="1"/>
  <c r="W2870" i="1" s="1" a="1"/>
  <c r="W2870" i="1" s="1"/>
  <c r="X2383" i="1"/>
  <c r="W2383" i="1" s="1" a="1"/>
  <c r="W2383" i="1" s="1"/>
  <c r="X2131" i="1"/>
  <c r="W2131" i="1" s="1" a="1"/>
  <c r="W2131" i="1" s="1"/>
  <c r="X1110" i="1"/>
  <c r="W1110" i="1" s="1" a="1"/>
  <c r="W1110" i="1" s="1"/>
  <c r="X218" i="1"/>
  <c r="W218" i="1" s="1" a="1"/>
  <c r="W218" i="1" s="1"/>
  <c r="X762" i="1"/>
  <c r="W762" i="1" s="1" a="1"/>
  <c r="W762" i="1" s="1"/>
  <c r="X300" i="1"/>
  <c r="W300" i="1" s="1" a="1"/>
  <c r="W300" i="1" s="1"/>
  <c r="X341" i="1"/>
  <c r="W341" i="1" s="1" a="1"/>
  <c r="W341" i="1" s="1"/>
  <c r="X1205" i="1"/>
  <c r="W1205" i="1" s="1" a="1"/>
  <c r="W1205" i="1" s="1"/>
  <c r="X756" i="1"/>
  <c r="W756" i="1" s="1" a="1"/>
  <c r="W756" i="1" s="1"/>
  <c r="X1053" i="1"/>
  <c r="W1053" i="1" s="1" a="1"/>
  <c r="W1053" i="1" s="1"/>
  <c r="X538" i="1"/>
  <c r="W538" i="1" s="1" a="1"/>
  <c r="W538" i="1" s="1"/>
  <c r="X2148" i="1"/>
  <c r="W2148" i="1" s="1" a="1"/>
  <c r="W2148" i="1" s="1"/>
  <c r="X716" i="1"/>
  <c r="W716" i="1" s="1" a="1"/>
  <c r="W716" i="1" s="1"/>
  <c r="X1269" i="1"/>
  <c r="W1269" i="1" s="1" a="1"/>
  <c r="W1269" i="1" s="1"/>
  <c r="X564" i="1"/>
  <c r="W564" i="1" s="1" a="1"/>
  <c r="W564" i="1" s="1"/>
  <c r="X948" i="1"/>
  <c r="W948" i="1" s="1" a="1"/>
  <c r="W948" i="1" s="1"/>
  <c r="X925" i="1"/>
  <c r="W925" i="1" s="1" a="1"/>
  <c r="W925" i="1" s="1"/>
  <c r="X1757" i="1"/>
  <c r="W1757" i="1" s="1" a="1"/>
  <c r="W1757" i="1" s="1"/>
  <c r="X835" i="1"/>
  <c r="W835" i="1" s="1" a="1"/>
  <c r="W835" i="1" s="1"/>
  <c r="X1402" i="1"/>
  <c r="W1402" i="1" s="1" a="1"/>
  <c r="W1402" i="1" s="1"/>
  <c r="X501" i="1"/>
  <c r="W501" i="1" s="1" a="1"/>
  <c r="W501" i="1" s="1"/>
  <c r="X2733" i="1"/>
  <c r="W2733" i="1" s="1" a="1"/>
  <c r="W2733" i="1" s="1"/>
  <c r="X1652" i="1"/>
  <c r="W1652" i="1" s="1" a="1"/>
  <c r="W1652" i="1" s="1"/>
  <c r="X2751" i="1"/>
  <c r="W2751" i="1" s="1" a="1"/>
  <c r="W2751" i="1" s="1"/>
  <c r="X29" i="1"/>
  <c r="W29" i="1" s="1" a="1"/>
  <c r="W29" i="1" s="1"/>
  <c r="X253" i="1"/>
  <c r="W253" i="1" s="1" a="1"/>
  <c r="W253" i="1" s="1"/>
  <c r="X637" i="1"/>
  <c r="W637" i="1" s="1" a="1"/>
  <c r="W637" i="1" s="1"/>
  <c r="X2040" i="1"/>
  <c r="W2040" i="1" s="1" a="1"/>
  <c r="W2040" i="1" s="1"/>
  <c r="X1996" i="1"/>
  <c r="W1996" i="1" s="1" a="1"/>
  <c r="W1996" i="1" s="1"/>
  <c r="X2700" i="1"/>
  <c r="W2700" i="1" s="1" a="1"/>
  <c r="W2700" i="1" s="1"/>
  <c r="X2773" i="1"/>
  <c r="W2773" i="1" s="1" a="1"/>
  <c r="W2773" i="1" s="1"/>
  <c r="X2196" i="1"/>
  <c r="W2196" i="1" s="1" a="1"/>
  <c r="W2196" i="1" s="1"/>
  <c r="X2244" i="1"/>
  <c r="W2244" i="1" s="1" a="1"/>
  <c r="W2244" i="1" s="1"/>
  <c r="X2413" i="1"/>
  <c r="W2413" i="1" s="1" a="1"/>
  <c r="W2413" i="1" s="1"/>
  <c r="X1804" i="1"/>
  <c r="W1804" i="1" s="1" a="1"/>
  <c r="W1804" i="1" s="1"/>
  <c r="X532" i="1"/>
  <c r="W532" i="1" s="1" a="1"/>
  <c r="W532" i="1" s="1"/>
  <c r="X413" i="1"/>
  <c r="W413" i="1" s="1" a="1"/>
  <c r="W413" i="1" s="1"/>
  <c r="X1437" i="1"/>
  <c r="W1437" i="1" s="1" a="1"/>
  <c r="W1437" i="1" s="1"/>
  <c r="X570" i="1"/>
  <c r="W570" i="1" s="1" a="1"/>
  <c r="W570" i="1" s="1"/>
  <c r="X1178" i="1"/>
  <c r="W1178" i="1" s="1" a="1"/>
  <c r="W1178" i="1" s="1"/>
  <c r="X2292" i="1"/>
  <c r="W2292" i="1" s="1" a="1"/>
  <c r="W2292" i="1" s="1"/>
  <c r="X1309" i="1"/>
  <c r="W1309" i="1" s="1" a="1"/>
  <c r="W1309" i="1" s="1"/>
  <c r="X2172" i="1"/>
  <c r="W2172" i="1" s="1" a="1"/>
  <c r="W2172" i="1" s="1"/>
  <c r="X2125" i="1"/>
  <c r="W2125" i="1" s="1" a="1"/>
  <c r="W2125" i="1" s="1"/>
  <c r="X588" i="1"/>
  <c r="W588" i="1" s="1" a="1"/>
  <c r="W588" i="1" s="1"/>
  <c r="X1068" i="1"/>
  <c r="W1068" i="1" s="1" a="1"/>
  <c r="W1068" i="1" s="1"/>
  <c r="X1333" i="1"/>
  <c r="W1333" i="1" s="1" a="1"/>
  <c r="W1333" i="1" s="1"/>
  <c r="X483" i="1"/>
  <c r="W483" i="1" s="1" a="1"/>
  <c r="W483" i="1" s="1"/>
  <c r="X1251" i="1"/>
  <c r="W1251" i="1" s="1" a="1"/>
  <c r="W1251" i="1" s="1"/>
  <c r="X2333" i="1"/>
  <c r="W2333" i="1" s="1" a="1"/>
  <c r="W2333" i="1" s="1"/>
  <c r="X172" i="1"/>
  <c r="W172" i="1" s="1" a="1"/>
  <c r="W172" i="1" s="1"/>
  <c r="X1172" i="1"/>
  <c r="W1172" i="1" s="1" a="1"/>
  <c r="W1172" i="1" s="1"/>
  <c r="X61" i="1"/>
  <c r="W61" i="1" s="1" a="1"/>
  <c r="W61" i="1" s="1"/>
  <c r="X285" i="1"/>
  <c r="W285" i="1" s="1" a="1"/>
  <c r="W285" i="1" s="1"/>
  <c r="X669" i="1"/>
  <c r="W669" i="1" s="1" a="1"/>
  <c r="W669" i="1" s="1"/>
  <c r="X1990" i="1"/>
  <c r="W1990" i="1" s="1" a="1"/>
  <c r="W1990" i="1" s="1"/>
  <c r="X549" i="1"/>
  <c r="W549" i="1" s="1" a="1"/>
  <c r="W549" i="1" s="1"/>
  <c r="X386" i="1"/>
  <c r="W386" i="1" s="1" a="1"/>
  <c r="W386" i="1" s="1"/>
  <c r="X1730" i="1"/>
  <c r="W1730" i="1" s="1" a="1"/>
  <c r="W1730" i="1" s="1"/>
  <c r="X1858" i="1"/>
  <c r="W1858" i="1" s="1" a="1"/>
  <c r="W1858" i="1" s="1"/>
  <c r="X323" i="1"/>
  <c r="W323" i="1" s="1" a="1"/>
  <c r="W323" i="1" s="1"/>
  <c r="X1187" i="1"/>
  <c r="W1187" i="1" s="1" a="1"/>
  <c r="W1187" i="1" s="1"/>
  <c r="X1902" i="1"/>
  <c r="W1902" i="1" s="1" a="1"/>
  <c r="W1902" i="1" s="1"/>
  <c r="X1582" i="1"/>
  <c r="W1582" i="1" s="1" a="1"/>
  <c r="W1582" i="1" s="1"/>
  <c r="X144" i="1"/>
  <c r="W144" i="1" s="1" a="1"/>
  <c r="W144" i="1" s="1"/>
  <c r="X166" i="1"/>
  <c r="W166" i="1" s="1" a="1"/>
  <c r="W166" i="1" s="1"/>
  <c r="X1667" i="1"/>
  <c r="W1667" i="1" s="1" a="1"/>
  <c r="W1667" i="1" s="1"/>
  <c r="X2676" i="1"/>
  <c r="W2676" i="1" s="1" a="1"/>
  <c r="W2676" i="1" s="1"/>
  <c r="X2724" i="1"/>
  <c r="W2724" i="1" s="1" a="1"/>
  <c r="W2724" i="1" s="1"/>
  <c r="X1573" i="1"/>
  <c r="W1573" i="1" s="1" a="1"/>
  <c r="W1573" i="1" s="1"/>
  <c r="X2" i="1"/>
  <c r="W2" i="1" s="1" a="1"/>
  <c r="W2" i="1" s="1"/>
  <c r="X962" i="1"/>
  <c r="W962" i="1" s="1" a="1"/>
  <c r="W962" i="1" s="1"/>
  <c r="X688" i="1"/>
  <c r="W688" i="1" s="1" a="1"/>
  <c r="W688" i="1" s="1"/>
  <c r="X124" i="1"/>
  <c r="W124" i="1" s="1" a="1"/>
  <c r="W124" i="1" s="1"/>
  <c r="X517" i="1"/>
  <c r="W517" i="1" s="1" a="1"/>
  <c r="W517" i="1" s="1"/>
  <c r="X1157" i="1"/>
  <c r="W1157" i="1" s="1" a="1"/>
  <c r="W1157" i="1" s="1"/>
  <c r="X258" i="1"/>
  <c r="W258" i="1" s="1" a="1"/>
  <c r="W258" i="1" s="1"/>
  <c r="X1552" i="1"/>
  <c r="W1552" i="1" s="1" a="1"/>
  <c r="W1552" i="1" s="1"/>
  <c r="X2879" i="1"/>
  <c r="W2879" i="1" s="1" a="1"/>
  <c r="W2879" i="1" s="1"/>
  <c r="X106" i="1"/>
  <c r="W106" i="1" s="1" a="1"/>
  <c r="W106" i="1" s="1"/>
  <c r="X1834" i="1"/>
  <c r="W1834" i="1" s="1" a="1"/>
  <c r="W1834" i="1" s="1"/>
  <c r="X2077" i="1"/>
  <c r="W2077" i="1" s="1" a="1"/>
  <c r="W2077" i="1" s="1"/>
  <c r="X2397" i="1"/>
  <c r="W2397" i="1" s="1" a="1"/>
  <c r="W2397" i="1" s="1"/>
  <c r="X2694" i="1"/>
  <c r="W2694" i="1" s="1" a="1"/>
  <c r="W2694" i="1" s="1"/>
  <c r="X2782" i="1"/>
  <c r="W2782" i="1" s="1" a="1"/>
  <c r="W2782" i="1" s="1"/>
  <c r="X1372" i="1"/>
  <c r="W1372" i="1" s="1" a="1"/>
  <c r="W1372" i="1" s="1"/>
  <c r="X2742" i="1"/>
  <c r="W2742" i="1" s="1" a="1"/>
  <c r="W2742" i="1" s="1"/>
  <c r="X1349" i="1"/>
  <c r="W1349" i="1" s="1" a="1"/>
  <c r="W1349" i="1" s="1"/>
  <c r="X1282" i="1"/>
  <c r="W1282" i="1" s="1" a="1"/>
  <c r="W1282" i="1" s="1"/>
  <c r="X989" i="1"/>
  <c r="W989" i="1" s="1" a="1"/>
  <c r="W989" i="1" s="1"/>
  <c r="X226" i="1"/>
  <c r="W226" i="1" s="1" a="1"/>
  <c r="W226" i="1" s="1"/>
  <c r="X1456" i="1"/>
  <c r="W1456" i="1" s="1" a="1"/>
  <c r="W1456" i="1" s="1"/>
  <c r="X1339" i="1"/>
  <c r="W1339" i="1" s="1" a="1"/>
  <c r="W1339" i="1" s="1"/>
  <c r="X582" i="1"/>
  <c r="W582" i="1" s="1" a="1"/>
  <c r="W582" i="1" s="1"/>
  <c r="X2348" i="1"/>
  <c r="W2348" i="1" s="1" a="1"/>
  <c r="W2348" i="1" s="1"/>
  <c r="X2748" i="1"/>
  <c r="W2748" i="1" s="1" a="1"/>
  <c r="W2748" i="1" s="1"/>
  <c r="X1942" i="1"/>
  <c r="W1942" i="1" s="1" a="1"/>
  <c r="W1942" i="1" s="1"/>
  <c r="X2670" i="1"/>
  <c r="W2670" i="1" s="1" a="1"/>
  <c r="W2670" i="1" s="1"/>
  <c r="X2758" i="1"/>
  <c r="W2758" i="1" s="1" a="1"/>
  <c r="W2758" i="1" s="1"/>
  <c r="X1637" i="1"/>
  <c r="W1637" i="1" s="1" a="1"/>
  <c r="W1637" i="1" s="1"/>
  <c r="X558" i="1"/>
  <c r="W558" i="1" s="1" a="1"/>
  <c r="W558" i="1" s="1"/>
  <c r="X34" i="1"/>
  <c r="W34" i="1" s="1" a="1"/>
  <c r="W34" i="1" s="1"/>
  <c r="X1026" i="1"/>
  <c r="W1026" i="1" s="1" a="1"/>
  <c r="W1026" i="1" s="1"/>
  <c r="X1801" i="1"/>
  <c r="W1801" i="1" s="1" a="1"/>
  <c r="W1801" i="1" s="1"/>
  <c r="X777" i="1"/>
  <c r="W777" i="1" s="1" a="1"/>
  <c r="W777" i="1" s="1"/>
  <c r="X489" i="1"/>
  <c r="W489" i="1" s="1" a="1"/>
  <c r="W489" i="1" s="1"/>
  <c r="X1673" i="1"/>
  <c r="W1673" i="1" s="1" a="1"/>
  <c r="W1673" i="1" s="1"/>
  <c r="X937" i="1"/>
  <c r="W937" i="1" s="1" a="1"/>
  <c r="W937" i="1" s="1"/>
  <c r="X2620" i="1"/>
  <c r="X2569" i="1"/>
  <c r="X2593" i="1"/>
  <c r="X1257" i="1"/>
  <c r="W1257" i="1" s="1" a="1"/>
  <c r="W1257" i="1" s="1"/>
  <c r="X2572" i="1"/>
  <c r="X2605" i="1"/>
  <c r="X2638" i="1"/>
  <c r="W2638" i="1" s="1" a="1"/>
  <c r="W2638" i="1" s="1"/>
  <c r="X2623" i="1"/>
  <c r="X2629" i="1"/>
  <c r="X2553" i="1"/>
  <c r="X2644" i="1"/>
  <c r="X2550" i="1"/>
  <c r="W2550" i="1" s="1" a="1"/>
  <c r="W2550" i="1" s="1"/>
  <c r="X802" i="1"/>
  <c r="W802" i="1" s="1" a="1"/>
  <c r="W802" i="1" s="1"/>
  <c r="X2563" i="1"/>
  <c r="X2556" i="1"/>
  <c r="X2590" i="1"/>
  <c r="X2575" i="1"/>
  <c r="X2541" i="1"/>
  <c r="X2535" i="1"/>
  <c r="X2596" i="1"/>
  <c r="X2661" i="1"/>
  <c r="X813" i="1"/>
  <c r="W813" i="1" s="1" a="1"/>
  <c r="W813" i="1" s="1"/>
  <c r="X816" i="1"/>
  <c r="W816" i="1" s="1" a="1"/>
  <c r="W816" i="1" s="1"/>
  <c r="X2611" i="1"/>
  <c r="X2584" i="1"/>
  <c r="X2578" i="1"/>
  <c r="X2635" i="1"/>
  <c r="X2632" i="1"/>
  <c r="X2587" i="1"/>
  <c r="X2544" i="1"/>
  <c r="X2641" i="1"/>
  <c r="X2626" i="1"/>
  <c r="W2626" i="1" s="1" a="1"/>
  <c r="W2626" i="1" s="1"/>
  <c r="X722" i="1"/>
  <c r="W722" i="1" s="1" a="1"/>
  <c r="W722" i="1" s="1"/>
  <c r="X2647" i="1"/>
  <c r="X2655" i="1"/>
  <c r="X810" i="1"/>
  <c r="W810" i="1" s="1" a="1"/>
  <c r="W810" i="1" s="1"/>
  <c r="X808" i="1"/>
  <c r="W808" i="1" s="1" a="1"/>
  <c r="W808" i="1" s="1"/>
  <c r="X2559" i="1"/>
  <c r="X2599" i="1"/>
  <c r="X2650" i="1"/>
  <c r="W2650" i="1" s="1" a="1"/>
  <c r="W2650" i="1" s="1"/>
  <c r="X2617" i="1"/>
  <c r="X2602" i="1"/>
  <c r="W2602" i="1" s="1" a="1"/>
  <c r="W2602" i="1" s="1"/>
  <c r="X713" i="1"/>
  <c r="W713" i="1" s="1" a="1"/>
  <c r="W713" i="1" s="1"/>
  <c r="X1798" i="1"/>
  <c r="W1798" i="1" s="1" a="1"/>
  <c r="W1798" i="1" s="1"/>
  <c r="X2181" i="1"/>
  <c r="W2181" i="1" s="1" a="1"/>
  <c r="W2181" i="1" s="1"/>
  <c r="X2342" i="1"/>
  <c r="W2342" i="1" s="1" a="1"/>
  <c r="W2342" i="1" s="1"/>
  <c r="X2190" i="1"/>
  <c r="W2190" i="1" s="1" a="1"/>
  <c r="W2190" i="1" s="1"/>
  <c r="X329" i="1"/>
  <c r="W329" i="1" s="1" a="1"/>
  <c r="W329" i="1" s="1"/>
  <c r="X1361" i="1"/>
  <c r="W1361" i="1" s="1" a="1"/>
  <c r="W1361" i="1" s="1"/>
  <c r="X1218" i="1"/>
  <c r="W1218" i="1" s="1" a="1"/>
  <c r="W1218" i="1" s="1"/>
  <c r="X1769" i="1"/>
  <c r="W1769" i="1" s="1" a="1"/>
  <c r="W1769" i="1" s="1"/>
  <c r="X1873" i="1"/>
  <c r="W1873" i="1" s="1" a="1"/>
  <c r="W1873" i="1" s="1"/>
  <c r="X1065" i="1"/>
  <c r="W1065" i="1" s="1" a="1"/>
  <c r="W1065" i="1" s="1"/>
  <c r="U822" i="1"/>
  <c r="U1342" i="1"/>
  <c r="U1462" i="1"/>
  <c r="V822" i="1" l="1"/>
  <c r="X822" i="1" s="1"/>
  <c r="W822" i="1" s="1" a="1"/>
  <c r="W822" i="1" s="1"/>
  <c r="V1462" i="1"/>
  <c r="X1462" i="1" s="1"/>
  <c r="W1462" i="1" s="1" a="1"/>
  <c r="W1462" i="1" s="1"/>
  <c r="V1342" i="1"/>
  <c r="X1342" i="1" s="1"/>
  <c r="W1342" i="1" s="1" a="1"/>
  <c r="W1342" i="1" s="1"/>
  <c r="X1688" i="1"/>
  <c r="W1688" i="1" s="1" a="1"/>
  <c r="W1688" i="1" s="1"/>
  <c r="Y1688" i="1" s="1"/>
  <c r="X1969" i="1"/>
  <c r="W1969" i="1" s="1" a="1"/>
  <c r="W1969" i="1" s="1"/>
  <c r="Y1969" i="1" s="1"/>
  <c r="X747" i="1"/>
  <c r="W747" i="1" s="1" a="1"/>
  <c r="W747" i="1" s="1"/>
  <c r="Y747" i="1" s="1"/>
  <c r="X507" i="1"/>
  <c r="W507" i="1" s="1" a="1"/>
  <c r="W507" i="1" s="1"/>
  <c r="Y507" i="1" s="1"/>
  <c r="X2259" i="1"/>
  <c r="W2259" i="1" s="1" a="1"/>
  <c r="W2259" i="1" s="1"/>
  <c r="Y2259" i="1" s="1"/>
  <c r="X951" i="1"/>
  <c r="W951" i="1" s="1" a="1"/>
  <c r="W951" i="1" s="1"/>
  <c r="Y951" i="1" s="1"/>
  <c r="X2861" i="1"/>
  <c r="W2861" i="1" s="1" a="1"/>
  <c r="W2861" i="1" s="1"/>
  <c r="Y2861" i="1" s="1"/>
  <c r="X2721" i="1"/>
  <c r="W2721" i="1" s="1" a="1"/>
  <c r="W2721" i="1" s="1"/>
  <c r="Y2721" i="1" s="1"/>
  <c r="X1375" i="1"/>
  <c r="W1375" i="1" s="1" a="1"/>
  <c r="W1375" i="1" s="1"/>
  <c r="Y1375" i="1" s="1"/>
  <c r="X1169" i="1"/>
  <c r="W1169" i="1" s="1" a="1"/>
  <c r="W1169" i="1" s="1"/>
  <c r="Y1169" i="1" s="1"/>
  <c r="X2667" i="1"/>
  <c r="W2667" i="1" s="1" a="1"/>
  <c r="W2667" i="1" s="1"/>
  <c r="Y2667" i="1" s="1"/>
  <c r="X725" i="1"/>
  <c r="W725" i="1" s="1" a="1"/>
  <c r="W725" i="1" s="1"/>
  <c r="Y725" i="1" s="1"/>
  <c r="X2205" i="1"/>
  <c r="W2205" i="1" s="1" a="1"/>
  <c r="W2205" i="1" s="1"/>
  <c r="Y2205" i="1" s="1"/>
  <c r="X2485" i="1"/>
  <c r="W2485" i="1" s="1" a="1"/>
  <c r="W2485" i="1" s="1"/>
  <c r="Y2485" i="1" s="1"/>
  <c r="X801" i="1"/>
  <c r="W801" i="1" s="1" a="1"/>
  <c r="W801" i="1" s="1"/>
  <c r="Y801" i="1" s="1"/>
  <c r="X147" i="1"/>
  <c r="W147" i="1" s="1" a="1"/>
  <c r="W147" i="1" s="1"/>
  <c r="Y147" i="1" s="1"/>
  <c r="X844" i="1"/>
  <c r="W844" i="1" s="1" a="1"/>
  <c r="W844" i="1" s="1"/>
  <c r="Y844" i="1" s="1"/>
  <c r="X17" i="1"/>
  <c r="W17" i="1" s="1" a="1"/>
  <c r="W17" i="1" s="1"/>
  <c r="Y17" i="1" s="1"/>
  <c r="X212" i="1"/>
  <c r="W212" i="1" s="1" a="1"/>
  <c r="W212" i="1" s="1"/>
  <c r="Y212" i="1" s="1"/>
  <c r="X1440" i="1"/>
  <c r="W1440" i="1" s="1" a="1"/>
  <c r="W1440" i="1" s="1"/>
  <c r="Y1440" i="1" s="1"/>
  <c r="X332" i="1"/>
  <c r="W332" i="1" s="1" a="1"/>
  <c r="W332" i="1" s="1"/>
  <c r="Y332" i="1" s="1"/>
  <c r="X1807" i="1"/>
  <c r="W1807" i="1" s="1" a="1"/>
  <c r="W1807" i="1" s="1"/>
  <c r="Y1807" i="1" s="1"/>
  <c r="X1147" i="1"/>
  <c r="W1147" i="1" s="1" a="1"/>
  <c r="W1147" i="1" s="1"/>
  <c r="Y1147" i="1" s="1"/>
  <c r="X2431" i="1"/>
  <c r="W2431" i="1" s="1" a="1"/>
  <c r="W2431" i="1" s="1"/>
  <c r="Y2431" i="1" s="1"/>
  <c r="X1387" i="1"/>
  <c r="W1387" i="1" s="1" a="1"/>
  <c r="W1387" i="1" s="1"/>
  <c r="Y1387" i="1" s="1"/>
  <c r="X1591" i="1"/>
  <c r="W1591" i="1" s="1" a="1"/>
  <c r="W1591" i="1" s="1"/>
  <c r="Y1591" i="1" s="1"/>
  <c r="X1071" i="1"/>
  <c r="W1071" i="1" s="1" a="1"/>
  <c r="W1071" i="1" s="1"/>
  <c r="Y1071" i="1" s="1"/>
  <c r="X279" i="1"/>
  <c r="W279" i="1" s="1" a="1"/>
  <c r="W279" i="1" s="1"/>
  <c r="Y279" i="1" s="1"/>
  <c r="X561" i="1"/>
  <c r="W561" i="1" s="1" a="1"/>
  <c r="W561" i="1" s="1"/>
  <c r="Y561" i="1" s="1"/>
  <c r="X1537" i="1"/>
  <c r="W1537" i="1" s="1" a="1"/>
  <c r="W1537" i="1" s="1"/>
  <c r="Y1537" i="1" s="1"/>
  <c r="X996" i="1"/>
  <c r="W996" i="1" s="1" a="1"/>
  <c r="W996" i="1" s="1"/>
  <c r="Y996" i="1" s="1"/>
  <c r="X616" i="1"/>
  <c r="W616" i="1" s="1" a="1"/>
  <c r="W616" i="1" s="1"/>
  <c r="Y616" i="1" s="1"/>
  <c r="X1893" i="1"/>
  <c r="W1893" i="1" s="1" a="1"/>
  <c r="W1893" i="1" s="1"/>
  <c r="Y1893" i="1" s="1"/>
  <c r="X452" i="1"/>
  <c r="W452" i="1" s="1" a="1"/>
  <c r="W452" i="1" s="1"/>
  <c r="Y452" i="1" s="1"/>
  <c r="X1828" i="1"/>
  <c r="W1828" i="1" s="1" a="1"/>
  <c r="W1828" i="1" s="1"/>
  <c r="Y1828" i="1" s="1"/>
  <c r="X103" i="1"/>
  <c r="W103" i="1" s="1" a="1"/>
  <c r="W103" i="1" s="1"/>
  <c r="Y103" i="1" s="1"/>
  <c r="X355" i="1"/>
  <c r="W355" i="1" s="1" a="1"/>
  <c r="W355" i="1" s="1"/>
  <c r="Y355" i="1" s="1"/>
  <c r="X1763" i="1"/>
  <c r="W1763" i="1" s="1" a="1"/>
  <c r="W1763" i="1" s="1"/>
  <c r="Y1763" i="1" s="1"/>
  <c r="X2151" i="1"/>
  <c r="W2151" i="1" s="1" a="1"/>
  <c r="W2151" i="1" s="1"/>
  <c r="Y2151" i="1" s="1"/>
  <c r="X2312" i="1"/>
  <c r="W2312" i="1" s="1" a="1"/>
  <c r="W2312" i="1" s="1"/>
  <c r="Y2312" i="1" s="1"/>
  <c r="X1224" i="1"/>
  <c r="W1224" i="1" s="1" a="1"/>
  <c r="W1224" i="1" s="1"/>
  <c r="Y1224" i="1" s="1"/>
  <c r="X2658" i="1"/>
  <c r="X2653" i="1"/>
  <c r="X2608" i="1"/>
  <c r="X2581" i="1"/>
  <c r="X2566" i="1"/>
  <c r="X2547" i="1"/>
  <c r="Y2544" i="1"/>
  <c r="Y2596" i="1"/>
  <c r="Y2553" i="1"/>
  <c r="Y2569" i="1"/>
  <c r="Y2658" i="1"/>
  <c r="Y2587" i="1"/>
  <c r="Y2535" i="1"/>
  <c r="Y2653" i="1"/>
  <c r="Y2566" i="1"/>
  <c r="Y2608" i="1"/>
  <c r="Y2632" i="1"/>
  <c r="Y2541" i="1"/>
  <c r="Y2581" i="1"/>
  <c r="Y2599" i="1"/>
  <c r="Y2635" i="1"/>
  <c r="Y2575" i="1"/>
  <c r="Y2629" i="1"/>
  <c r="Y2620" i="1"/>
  <c r="Y2559" i="1"/>
  <c r="Y2578" i="1"/>
  <c r="Y2590" i="1"/>
  <c r="Y2623" i="1"/>
  <c r="Y2584" i="1"/>
  <c r="Y2556" i="1"/>
  <c r="Y2605" i="1"/>
  <c r="Y2647" i="1"/>
  <c r="Y2563" i="1"/>
  <c r="Y2641" i="1"/>
  <c r="Y2661" i="1"/>
  <c r="Y2644" i="1"/>
  <c r="Y2593" i="1"/>
  <c r="X682" i="1"/>
  <c r="W682" i="1" s="1" a="1"/>
  <c r="W682" i="1" s="1"/>
  <c r="X1634" i="1"/>
  <c r="W1634" i="1" s="1" a="1"/>
  <c r="W1634" i="1" s="1"/>
  <c r="X974" i="1"/>
  <c r="W974" i="1" s="1" a="1"/>
  <c r="W974" i="1" s="1"/>
  <c r="X2098" i="1"/>
  <c r="W2098" i="1" s="1" a="1"/>
  <c r="W2098" i="1" s="1"/>
  <c r="X1742" i="1"/>
  <c r="W1742" i="1" s="1" a="1"/>
  <c r="W1742" i="1" s="1"/>
  <c r="X2366" i="1"/>
  <c r="W2366" i="1" s="1" a="1"/>
  <c r="W2366" i="1" s="1"/>
  <c r="X190" i="1"/>
  <c r="W190" i="1" s="1" a="1"/>
  <c r="W190" i="1" s="1"/>
  <c r="X898" i="1"/>
  <c r="W898" i="1" s="1" a="1"/>
  <c r="W898" i="1" s="1"/>
  <c r="X82" i="1"/>
  <c r="W82" i="1" s="1" a="1"/>
  <c r="W82" i="1" s="1"/>
  <c r="X398" i="1"/>
  <c r="W398" i="1" s="1" a="1"/>
  <c r="W398" i="1" s="1"/>
  <c r="X2538" i="1"/>
  <c r="X2022" i="1"/>
  <c r="W2022" i="1" s="1" a="1"/>
  <c r="W2022" i="1" s="1"/>
  <c r="X1882" i="1"/>
  <c r="W1882" i="1" s="1" a="1"/>
  <c r="W1882" i="1" s="1"/>
  <c r="Y329" i="1"/>
  <c r="Y2190" i="1"/>
  <c r="Y2342" i="1"/>
  <c r="Y2181" i="1"/>
  <c r="Y1798" i="1"/>
  <c r="Y2602" i="1"/>
  <c r="Y2650" i="1"/>
  <c r="Y808" i="1"/>
  <c r="Y2626" i="1"/>
  <c r="Y816" i="1"/>
  <c r="Y2550" i="1"/>
  <c r="Y2638" i="1"/>
  <c r="Y1257" i="1"/>
  <c r="Y937" i="1"/>
  <c r="Y1673" i="1"/>
  <c r="Y777" i="1"/>
  <c r="Y1026" i="1"/>
  <c r="Y34" i="1"/>
  <c r="Y558" i="1"/>
  <c r="Y1637" i="1"/>
  <c r="Y2758" i="1"/>
  <c r="Y2748" i="1"/>
  <c r="Y2348" i="1"/>
  <c r="Y582" i="1"/>
  <c r="Y1456" i="1"/>
  <c r="Y226" i="1"/>
  <c r="Y942" i="1"/>
  <c r="Y989" i="1"/>
  <c r="Y1282" i="1"/>
  <c r="Y1349" i="1"/>
  <c r="Y2742" i="1"/>
  <c r="Y934" i="1"/>
  <c r="Y2782" i="1"/>
  <c r="Y2397" i="1"/>
  <c r="Y1834" i="1"/>
  <c r="Y106" i="1"/>
  <c r="Y1552" i="1"/>
  <c r="Y517" i="1"/>
  <c r="Y526" i="1"/>
  <c r="Y1573" i="1"/>
  <c r="Y2724" i="1"/>
  <c r="Y1667" i="1"/>
  <c r="Y166" i="1"/>
  <c r="Y1902" i="1"/>
  <c r="Y323" i="1"/>
  <c r="Y549" i="1"/>
  <c r="Y669" i="1"/>
  <c r="Y285" i="1"/>
  <c r="Y61" i="1"/>
  <c r="Y172" i="1"/>
  <c r="Y2333" i="1"/>
  <c r="Y1251" i="1"/>
  <c r="Y483" i="1"/>
  <c r="Y1333" i="1"/>
  <c r="Y1068" i="1"/>
  <c r="Y588" i="1"/>
  <c r="Y2172" i="1"/>
  <c r="Y1309" i="1"/>
  <c r="Y2292" i="1"/>
  <c r="Y1178" i="1"/>
  <c r="Y1437" i="1"/>
  <c r="Y2413" i="1"/>
  <c r="Y2700" i="1"/>
  <c r="Y1996" i="1"/>
  <c r="Y2040" i="1"/>
  <c r="Y253" i="1"/>
  <c r="Y2751" i="1"/>
  <c r="Y1652" i="1"/>
  <c r="Y2733" i="1"/>
  <c r="Y1402" i="1"/>
  <c r="Y835" i="1"/>
  <c r="Y294" i="1"/>
  <c r="Y1757" i="1"/>
  <c r="Y925" i="1"/>
  <c r="Y948" i="1"/>
  <c r="Y716" i="1"/>
  <c r="Y2148" i="1"/>
  <c r="Y756" i="1"/>
  <c r="Y341" i="1"/>
  <c r="Y300" i="1"/>
  <c r="Y762" i="1"/>
  <c r="Y218" i="1"/>
  <c r="Y1110" i="1"/>
  <c r="Y2383" i="1"/>
  <c r="Y2870" i="1"/>
  <c r="Y2339" i="1"/>
  <c r="Y315" i="1"/>
  <c r="Y719" i="1"/>
  <c r="Y2286" i="1"/>
  <c r="Y1531" i="1"/>
  <c r="Y1135" i="1"/>
  <c r="Y694" i="1"/>
  <c r="Y2703" i="1"/>
  <c r="Y2142" i="1"/>
  <c r="Y2876" i="1"/>
  <c r="Y2835" i="1"/>
  <c r="Y150" i="1"/>
  <c r="Y1549" i="1"/>
  <c r="Y1101" i="1"/>
  <c r="Y2031" i="1"/>
  <c r="Y2755" i="1"/>
  <c r="Y1558" i="1"/>
  <c r="Y1124" i="1"/>
  <c r="Y1987" i="1"/>
  <c r="Y603" i="1"/>
  <c r="Y2211" i="1"/>
  <c r="Y1230" i="1"/>
  <c r="Y965" i="1"/>
  <c r="Y2013" i="1"/>
  <c r="Y731" i="1"/>
  <c r="Y901" i="1"/>
  <c r="Y1294" i="1"/>
  <c r="Y1029" i="1"/>
  <c r="Y2679" i="1"/>
  <c r="Y1116" i="1"/>
  <c r="Y1564" i="1"/>
  <c r="Y828" i="1"/>
  <c r="Y1154" i="1"/>
  <c r="Y229" i="1"/>
  <c r="Y2043" i="1"/>
  <c r="Y1278" i="1"/>
  <c r="Y2034" i="1"/>
  <c r="Y184" i="1"/>
  <c r="Y1336" i="1"/>
  <c r="Y8" i="1"/>
  <c r="Y2241" i="1"/>
  <c r="Y2128" i="1"/>
  <c r="Y73" i="1"/>
  <c r="Y786" i="1"/>
  <c r="Y2419" i="1"/>
  <c r="Y1217" i="1"/>
  <c r="Y1879" i="1"/>
  <c r="Y2791" i="1"/>
  <c r="Y2235" i="1"/>
  <c r="Y392" i="1"/>
  <c r="Y2145" i="1"/>
  <c r="Y1703" i="1"/>
  <c r="Y2770" i="1"/>
  <c r="Y2089" i="1"/>
  <c r="Y1511" i="1"/>
  <c r="Y2280" i="1"/>
  <c r="Y2223" i="1"/>
  <c r="Y2199" i="1"/>
  <c r="Y711" i="1"/>
  <c r="Y1144" i="1"/>
  <c r="Y1227" i="1"/>
  <c r="Y2010" i="1"/>
  <c r="Y159" i="1"/>
  <c r="Y889" i="1"/>
  <c r="Y232" i="1"/>
  <c r="Y1546" i="1"/>
  <c r="Y600" i="1"/>
  <c r="Y1002" i="1"/>
  <c r="Y960" i="1"/>
  <c r="Y609" i="1"/>
  <c r="Y831" i="1"/>
  <c r="Y1431" i="1"/>
  <c r="Y440" i="1"/>
  <c r="Y2458" i="1"/>
  <c r="Y2761" i="1"/>
  <c r="Y1905" i="1"/>
  <c r="Y193" i="1"/>
  <c r="Y1936" i="1"/>
  <c r="Y2256" i="1"/>
  <c r="Y376" i="1"/>
  <c r="Y1032" i="1"/>
  <c r="Y1561" i="1"/>
  <c r="Y97" i="1"/>
  <c r="Y703" i="1"/>
  <c r="Y2779" i="1"/>
  <c r="Y1345" i="1"/>
  <c r="Y297" i="1"/>
  <c r="Y1266" i="1"/>
  <c r="Y2208" i="1"/>
  <c r="Y1630" i="1"/>
  <c r="Y1528" i="1"/>
  <c r="Y467" i="1"/>
  <c r="Y2016" i="1"/>
  <c r="Y999" i="1"/>
  <c r="Y657" i="1"/>
  <c r="Y2113" i="1"/>
  <c r="Y1483" i="1"/>
  <c r="Y1041" i="1"/>
  <c r="Y1480" i="1"/>
  <c r="Y2160" i="1"/>
  <c r="Y2395" i="1"/>
  <c r="Y1543" i="1"/>
  <c r="Y49" i="1"/>
  <c r="Y1384" i="1"/>
  <c r="Y1727" i="1"/>
  <c r="Y1319" i="1"/>
  <c r="Y679" i="1"/>
  <c r="Y2059" i="1"/>
  <c r="Y2351" i="1"/>
  <c r="Y992" i="1"/>
  <c r="Y547" i="1"/>
  <c r="Y2321" i="1"/>
  <c r="Y759" i="1"/>
  <c r="Y651" i="1"/>
  <c r="Y1248" i="1"/>
  <c r="Y928" i="1"/>
  <c r="Y1766" i="1"/>
  <c r="Y2400" i="1"/>
  <c r="Y883" i="1"/>
  <c r="Y1150" i="1"/>
  <c r="Y67" i="1"/>
  <c r="Y819" i="1"/>
  <c r="Y1056" i="1"/>
  <c r="Y2800" i="1"/>
  <c r="Y416" i="1"/>
  <c r="Y535" i="1"/>
  <c r="Y419" i="1"/>
  <c r="Y1300" i="1"/>
  <c r="Y2092" i="1"/>
  <c r="Y2110" i="1"/>
  <c r="Y597" i="1"/>
  <c r="Y2101" i="1"/>
  <c r="Y2476" i="1"/>
  <c r="Y1670" i="1"/>
  <c r="Y1748" i="1"/>
  <c r="Y628" i="1"/>
  <c r="Y23" i="1"/>
  <c r="Y347" i="1"/>
  <c r="Y1606" i="1"/>
  <c r="Y52" i="1"/>
  <c r="Y373" i="1"/>
  <c r="Y404" i="1"/>
  <c r="Y1813" i="1"/>
  <c r="Y957" i="1"/>
  <c r="Y1876" i="1"/>
  <c r="Y2820" i="1"/>
  <c r="Y492" i="1"/>
  <c r="Y1846" i="1"/>
  <c r="Y1525" i="1"/>
  <c r="Y666" i="1"/>
  <c r="Y2357" i="1"/>
  <c r="Y610" i="1"/>
  <c r="Y2806" i="1"/>
  <c r="Y1837" i="1"/>
  <c r="Y1242" i="1"/>
  <c r="Y282" i="1"/>
  <c r="Y495" i="1"/>
  <c r="Y1133" i="1"/>
  <c r="Y2134" i="1"/>
  <c r="W2538" i="1" a="1"/>
  <c r="W2538" i="1" s="1"/>
  <c r="X2614" i="1"/>
  <c r="W2614" i="1" s="1" a="1"/>
  <c r="W2614" i="1" s="1"/>
  <c r="W805" i="1" a="1"/>
  <c r="W805" i="1" s="1"/>
  <c r="W1303" i="1" a="1"/>
  <c r="W1303" i="1" s="1"/>
  <c r="W1864" i="1" a="1"/>
  <c r="W1864" i="1" s="1"/>
  <c r="W338" i="1" a="1"/>
  <c r="W338" i="1" s="1"/>
  <c r="W2503" i="1" a="1"/>
  <c r="W2503" i="1" s="1"/>
  <c r="W1567" i="1" a="1"/>
  <c r="W1567" i="1" s="1"/>
  <c r="W479" i="1" a="1"/>
  <c r="W479" i="1" s="1"/>
  <c r="W11" i="1" a="1"/>
  <c r="W11" i="1" s="1"/>
  <c r="W913" i="1" a="1"/>
  <c r="W913" i="1" s="1"/>
  <c r="W1465" i="1" a="1"/>
  <c r="W1465" i="1" s="1"/>
  <c r="W2330" i="1" a="1"/>
  <c r="W2330" i="1" s="1"/>
  <c r="W2809" i="1" a="1"/>
  <c r="W2809" i="1" s="1"/>
  <c r="W579" i="1" a="1"/>
  <c r="W579" i="1" s="1"/>
  <c r="W1819" i="1" a="1"/>
  <c r="W1819" i="1" s="1"/>
  <c r="W798" i="1" a="1"/>
  <c r="W798" i="1" s="1"/>
  <c r="W529" i="1" a="1"/>
  <c r="W529" i="1" s="1"/>
  <c r="W510" i="1" a="1"/>
  <c r="W510" i="1" s="1"/>
  <c r="W1867" i="1" a="1"/>
  <c r="W1867" i="1" s="1"/>
  <c r="W1153" i="1" a="1"/>
  <c r="W1153" i="1" s="1"/>
  <c r="W2434" i="1" a="1"/>
  <c r="W2434" i="1" s="1"/>
  <c r="W1745" i="1" a="1"/>
  <c r="W1745" i="1" s="1"/>
  <c r="W895" i="1" a="1"/>
  <c r="W895" i="1" s="1"/>
  <c r="W2369" i="1" a="1"/>
  <c r="W2369" i="1" s="1"/>
  <c r="W1930" i="1" a="1"/>
  <c r="W1930" i="1" s="1"/>
  <c r="W765" i="1" a="1"/>
  <c r="W765" i="1" s="1"/>
  <c r="W1822" i="1" a="1"/>
  <c r="W1822" i="1" s="1"/>
  <c r="W1888" i="1" a="1"/>
  <c r="W1888" i="1" s="1"/>
  <c r="W1570" i="1" a="1"/>
  <c r="W1570" i="1" s="1"/>
  <c r="W1555" i="1" a="1"/>
  <c r="W1555" i="1" s="1"/>
  <c r="W2187" i="1" a="1"/>
  <c r="W2187" i="1" s="1"/>
  <c r="W1288" i="1" a="1"/>
  <c r="W1288" i="1" s="1"/>
  <c r="W1138" i="1" a="1"/>
  <c r="W1138" i="1" s="1"/>
  <c r="W320" i="1" a="1"/>
  <c r="W320" i="1" s="1"/>
  <c r="W2847" i="1" a="1"/>
  <c r="W2847" i="1" s="1"/>
  <c r="W1810" i="1" a="1"/>
  <c r="W1810" i="1" s="1"/>
  <c r="W850" i="1" a="1"/>
  <c r="W850" i="1" s="1"/>
  <c r="W1655" i="1" a="1"/>
  <c r="W1655" i="1" s="1"/>
  <c r="W326" i="1" a="1"/>
  <c r="W326" i="1" s="1"/>
  <c r="W112" i="1" a="1"/>
  <c r="W112" i="1" s="1"/>
  <c r="W904" i="1" a="1"/>
  <c r="W904" i="1" s="1"/>
  <c r="W1849" i="1" a="1"/>
  <c r="W1849" i="1" s="1"/>
  <c r="W1816" i="1" a="1"/>
  <c r="W1816" i="1" s="1"/>
  <c r="W1011" i="1" a="1"/>
  <c r="W1011" i="1" s="1"/>
  <c r="W425" i="1" a="1"/>
  <c r="W425" i="1" s="1"/>
  <c r="W1694" i="1" a="1"/>
  <c r="W1694" i="1" s="1"/>
  <c r="W273" i="1" a="1"/>
  <c r="W273" i="1" s="1"/>
  <c r="W370" i="1" a="1"/>
  <c r="W370" i="1" s="1"/>
  <c r="W640" i="1" a="1"/>
  <c r="W640" i="1" s="1"/>
  <c r="W2202" i="1" a="1"/>
  <c r="W2202" i="1" s="1"/>
  <c r="W385" i="1" a="1"/>
  <c r="W385" i="1" s="1"/>
  <c r="W2289" i="1" a="1"/>
  <c r="W2289" i="1" s="1"/>
  <c r="W209" i="1" a="1"/>
  <c r="W209" i="1" s="1"/>
  <c r="W2265" i="1" a="1"/>
  <c r="W2265" i="1" s="1"/>
  <c r="W1504" i="1" a="1"/>
  <c r="W1504" i="1" s="1"/>
  <c r="W1664" i="1" a="1"/>
  <c r="W1664" i="1" s="1"/>
  <c r="W91" i="1" a="1"/>
  <c r="W91" i="1" s="1"/>
  <c r="W1697" i="1" a="1"/>
  <c r="W1697" i="1" s="1"/>
  <c r="W1751" i="1" a="1"/>
  <c r="W1751" i="1" s="1"/>
  <c r="W1825" i="1" a="1"/>
  <c r="W1825" i="1" s="1"/>
  <c r="W697" i="1" a="1"/>
  <c r="W697" i="1" s="1"/>
  <c r="W473" i="1" a="1"/>
  <c r="W473" i="1" s="1"/>
  <c r="W865" i="1" a="1"/>
  <c r="W865" i="1" s="1"/>
  <c r="W2298" i="1" a="1"/>
  <c r="W2298" i="1" s="1"/>
  <c r="W235" i="1" a="1"/>
  <c r="W235" i="1" s="1"/>
  <c r="W567" i="1" a="1"/>
  <c r="W567" i="1" s="1"/>
  <c r="W2803" i="1" a="1"/>
  <c r="W2803" i="1" s="1"/>
  <c r="W1285" i="1" a="1"/>
  <c r="W1285" i="1" s="1"/>
  <c r="W544" i="1" a="1"/>
  <c r="W544" i="1" s="1"/>
  <c r="W121" i="1" a="1"/>
  <c r="W121" i="1" s="1"/>
  <c r="W2107" i="1" a="1"/>
  <c r="W2107" i="1" s="1"/>
  <c r="W1721" i="1" a="1"/>
  <c r="W1721" i="1" s="1"/>
  <c r="W2855" i="1" a="1"/>
  <c r="W2855" i="1" s="1"/>
  <c r="W1963" i="1" a="1"/>
  <c r="W1963" i="1" s="1"/>
  <c r="W871" i="1" a="1"/>
  <c r="W871" i="1" s="1"/>
  <c r="W648" i="1" a="1"/>
  <c r="W648" i="1" s="1"/>
  <c r="W2521" i="1" a="1"/>
  <c r="W2521" i="1" s="1"/>
  <c r="W407" i="1" a="1"/>
  <c r="W407" i="1" s="1"/>
  <c r="W1890" i="1" a="1"/>
  <c r="W1890" i="1" s="1"/>
  <c r="W2025" i="1" a="1"/>
  <c r="W2025" i="1" s="1"/>
  <c r="W2327" i="1" a="1"/>
  <c r="W2327" i="1" s="1"/>
  <c r="W1960" i="1" a="1"/>
  <c r="W1960" i="1" s="1"/>
  <c r="W389" i="1" a="1"/>
  <c r="W389" i="1" s="1"/>
  <c r="W654" i="1" a="1"/>
  <c r="W654" i="1" s="1"/>
  <c r="W1202" i="1" a="1"/>
  <c r="W1202" i="1" s="1"/>
  <c r="W1363" i="1" a="1"/>
  <c r="W1363" i="1" s="1"/>
  <c r="W1163" i="1" a="1"/>
  <c r="W1163" i="1" s="1"/>
  <c r="W2104" i="1" a="1"/>
  <c r="W2104" i="1" s="1"/>
  <c r="W449" i="1" a="1"/>
  <c r="W449" i="1" s="1"/>
  <c r="W768" i="1" a="1"/>
  <c r="W768" i="1" s="1"/>
  <c r="W1954" i="1" a="1"/>
  <c r="W1954" i="1" s="1"/>
  <c r="W939" i="1" a="1"/>
  <c r="W939" i="1" s="1"/>
  <c r="W734" i="1" a="1"/>
  <c r="W734" i="1" s="1"/>
  <c r="W1399" i="1" a="1"/>
  <c r="W1399" i="1" s="1"/>
  <c r="W395" i="1" a="1"/>
  <c r="W395" i="1" s="1"/>
  <c r="W1736" i="1" a="1"/>
  <c r="W1736" i="1" s="1"/>
  <c r="W744" i="1" a="1"/>
  <c r="W744" i="1" s="1"/>
  <c r="W2217" i="1" a="1"/>
  <c r="W2217" i="1" s="1"/>
  <c r="W2712" i="1" a="1"/>
  <c r="W2712" i="1" s="1"/>
  <c r="W1927" i="1" a="1"/>
  <c r="W1927" i="1" s="1"/>
  <c r="W2864" i="1" a="1"/>
  <c r="W2864" i="1" s="1"/>
  <c r="W2823" i="1" a="1"/>
  <c r="W2823" i="1" s="1"/>
  <c r="W1275" i="1" a="1"/>
  <c r="W1275" i="1" s="1"/>
  <c r="W2309" i="1" a="1"/>
  <c r="W2309" i="1" s="1"/>
  <c r="W1612" i="1" a="1"/>
  <c r="W1612" i="1" s="1"/>
  <c r="W1957" i="1" a="1"/>
  <c r="W1957" i="1" s="1"/>
  <c r="W1196" i="1" a="1"/>
  <c r="W1196" i="1" s="1"/>
  <c r="W1050" i="1" a="1"/>
  <c r="W1050" i="1" s="1"/>
  <c r="W1627" i="1" a="1"/>
  <c r="W1627" i="1" s="1"/>
  <c r="W2452" i="1" a="1"/>
  <c r="W2452" i="1" s="1"/>
  <c r="W1896" i="1" a="1"/>
  <c r="W1896" i="1" s="1"/>
  <c r="W1754" i="1" a="1"/>
  <c r="W1754" i="1" s="1"/>
  <c r="W922" i="1" a="1"/>
  <c r="W922" i="1" s="1"/>
  <c r="W2446" i="1" a="1"/>
  <c r="W2446" i="1" s="1"/>
  <c r="W2404" i="1" a="1"/>
  <c r="W2404" i="1" s="1"/>
  <c r="W2500" i="1" a="1"/>
  <c r="W2500" i="1" s="1"/>
  <c r="W2116" i="1" a="1"/>
  <c r="W2116" i="1" s="1"/>
  <c r="W109" i="1" a="1"/>
  <c r="W109" i="1" s="1"/>
  <c r="W1092" i="1" a="1"/>
  <c r="W1092" i="1" s="1"/>
  <c r="W181" i="1" a="1"/>
  <c r="W181" i="1" s="1"/>
  <c r="W1316" i="1" a="1"/>
  <c r="W1316" i="1" s="1"/>
  <c r="W1444" i="1" a="1"/>
  <c r="W1444" i="1" s="1"/>
  <c r="W55" i="1" a="1"/>
  <c r="W55" i="1" s="1"/>
  <c r="W1679" i="1" a="1"/>
  <c r="W1679" i="1" s="1"/>
  <c r="W1517" i="1" a="1"/>
  <c r="W1517" i="1" s="1"/>
  <c r="W244" i="1" a="1"/>
  <c r="W244" i="1" s="1"/>
  <c r="W916" i="1" a="1"/>
  <c r="W916" i="1" s="1"/>
  <c r="W676" i="1" a="1"/>
  <c r="W676" i="1" s="1"/>
  <c r="W2794" i="1" a="1"/>
  <c r="W2794" i="1" s="1"/>
  <c r="W2812" i="1" a="1"/>
  <c r="W2812" i="1" s="1"/>
  <c r="W2524" i="1" a="1"/>
  <c r="W2524" i="1" s="1"/>
  <c r="W1366" i="1" a="1"/>
  <c r="W1366" i="1" s="1"/>
  <c r="W1306" i="1" a="1"/>
  <c r="W1306" i="1" s="1"/>
  <c r="W1008" i="1" a="1"/>
  <c r="W1008" i="1" s="1"/>
  <c r="W2797" i="1" a="1"/>
  <c r="W2797" i="1" s="1"/>
  <c r="Y1065" i="1"/>
  <c r="Y2694" i="1"/>
  <c r="Y2" i="1"/>
  <c r="Y2244" i="1"/>
  <c r="Y2056" i="1"/>
  <c r="Y737" i="1"/>
  <c r="Y1600" i="1"/>
  <c r="Y153" i="1"/>
  <c r="Y2232" i="1"/>
  <c r="Y1408" i="1"/>
  <c r="Y1920" i="1"/>
  <c r="Y728" i="1"/>
  <c r="Y2736" i="1"/>
  <c r="Y1640" i="1"/>
  <c r="Y2443" i="1"/>
  <c r="Y691" i="1"/>
  <c r="Y907" i="1"/>
  <c r="Y2139" i="1"/>
  <c r="Y838" i="1"/>
  <c r="Y1175" i="1"/>
  <c r="Y672" i="1"/>
  <c r="Y2086" i="1"/>
  <c r="Y2518" i="1"/>
  <c r="Y309" i="1"/>
  <c r="Y2494" i="1"/>
  <c r="Y318" i="1"/>
  <c r="Y986" i="1"/>
  <c r="Y810" i="1"/>
  <c r="Y813" i="1"/>
  <c r="Y2572" i="1"/>
  <c r="Y1801" i="1"/>
  <c r="Y2670" i="1"/>
  <c r="Y1339" i="1"/>
  <c r="Y2077" i="1"/>
  <c r="Y124" i="1"/>
  <c r="Y1187" i="1"/>
  <c r="Y1858" i="1"/>
  <c r="Y2125" i="1"/>
  <c r="Y1804" i="1"/>
  <c r="Y2196" i="1"/>
  <c r="Y2776" i="1"/>
  <c r="Y1272" i="1"/>
  <c r="Y585" i="1"/>
  <c r="Y1035" i="1"/>
  <c r="Y2512" i="1"/>
  <c r="Y1790" i="1"/>
  <c r="Y1793" i="1"/>
  <c r="Y458" i="1"/>
  <c r="Y1715" i="1"/>
  <c r="Y1633" i="1"/>
  <c r="Y2482" i="1"/>
  <c r="Y2706" i="1"/>
  <c r="Y2715" i="1"/>
  <c r="Y753" i="1"/>
  <c r="Y350" i="1"/>
  <c r="Y2697" i="1"/>
  <c r="Y2074" i="1"/>
  <c r="Y2360" i="1"/>
  <c r="Y968" i="1"/>
  <c r="Y2673" i="1"/>
  <c r="Y1281" i="1"/>
  <c r="Y312" i="1"/>
  <c r="Y2154" i="1"/>
  <c r="Y2617" i="1"/>
  <c r="Y258" i="1"/>
  <c r="Y688" i="1"/>
  <c r="Y1582" i="1"/>
  <c r="Y1172" i="1"/>
  <c r="Y637" i="1"/>
  <c r="Y1047" i="1"/>
  <c r="Y135" i="1"/>
  <c r="Y1523" i="1"/>
  <c r="Y241" i="1"/>
  <c r="Y1098" i="1"/>
  <c r="Y127" i="1"/>
  <c r="Y2767" i="1"/>
  <c r="Y215" i="1"/>
  <c r="Y1141" i="1"/>
  <c r="Y1218" i="1"/>
  <c r="Y1119" i="1"/>
  <c r="Y2730" i="1"/>
  <c r="Y1211" i="1"/>
  <c r="Y1361" i="1"/>
  <c r="Y722" i="1"/>
  <c r="Y2547" i="1"/>
  <c r="Y538" i="1"/>
  <c r="Y303" i="1"/>
  <c r="Y2238" i="1"/>
  <c r="Y2157" i="1"/>
  <c r="Y514" i="1"/>
  <c r="Y631" i="1"/>
  <c r="Y663" i="1"/>
  <c r="Y2065" i="1"/>
  <c r="Y513" i="1"/>
  <c r="Y1214" i="1"/>
  <c r="Y2008" i="1"/>
  <c r="Y2386" i="1"/>
  <c r="Y2473" i="1"/>
  <c r="Y1624" i="1"/>
  <c r="Y306" i="1"/>
  <c r="Y856" i="1"/>
  <c r="Y1233" i="1"/>
  <c r="Y401" i="1"/>
  <c r="Y2416" i="1"/>
  <c r="Y1682" i="1"/>
  <c r="Y1795" i="1"/>
  <c r="Y1495" i="1"/>
  <c r="Y32" i="1"/>
  <c r="Y774" i="1"/>
  <c r="Y2193" i="1"/>
  <c r="Y20" i="1"/>
  <c r="Y1434" i="1"/>
  <c r="Y1077" i="1"/>
  <c r="Y2437" i="1"/>
  <c r="Y1709" i="1"/>
  <c r="Y413" i="1"/>
  <c r="Y1020" i="1"/>
  <c r="Y1038" i="1"/>
  <c r="Y1579" i="1"/>
  <c r="Y504" i="1"/>
  <c r="Y361" i="1"/>
  <c r="Y2784" i="1"/>
  <c r="Y2122" i="1"/>
  <c r="Y2425" i="1"/>
  <c r="Y40" i="1"/>
  <c r="Y2095" i="1"/>
  <c r="Y2336" i="1"/>
  <c r="Y919" i="1"/>
  <c r="Y1447" i="1"/>
  <c r="Y520" i="1"/>
  <c r="Y2873" i="1"/>
  <c r="Y2688" i="1"/>
  <c r="Y1086" i="1"/>
  <c r="Y1059" i="1"/>
  <c r="Y523" i="1"/>
  <c r="Y2178" i="1"/>
  <c r="Y221" i="1"/>
  <c r="Y1044" i="1"/>
  <c r="Y2428" i="1"/>
  <c r="Y1540" i="1"/>
  <c r="Y2464" i="1"/>
  <c r="Y1914" i="1"/>
  <c r="Y2849" i="1"/>
  <c r="Y2440" i="1"/>
  <c r="Y2306" i="1"/>
  <c r="Y1459" i="1"/>
  <c r="Y1999" i="1"/>
  <c r="Y2727" i="1"/>
  <c r="Y1597" i="1"/>
  <c r="Y2664" i="1"/>
  <c r="Y2826" i="1"/>
  <c r="Y1760" i="1"/>
  <c r="Y486" i="1"/>
  <c r="Y980" i="1"/>
  <c r="Y382" i="1"/>
  <c r="Y2844" i="1"/>
  <c r="Y437" i="1"/>
  <c r="Y2422" i="1"/>
  <c r="Y2685" i="1"/>
  <c r="Y1236" i="1"/>
  <c r="Y2470" i="1"/>
  <c r="Y2119" i="1"/>
  <c r="Y1661" i="1"/>
  <c r="Y1676" i="1"/>
  <c r="Y1199" i="1"/>
  <c r="Y713" i="1"/>
  <c r="Y802" i="1"/>
  <c r="Y2318" i="1"/>
  <c r="Y501" i="1"/>
  <c r="Y564" i="1"/>
  <c r="Y1453" i="1"/>
  <c r="Y2389" i="1"/>
  <c r="Y591" i="1"/>
  <c r="Y685" i="1"/>
  <c r="Y738" i="1"/>
  <c r="Y2083" i="1"/>
  <c r="Y2315" i="1"/>
  <c r="Y1023" i="1"/>
  <c r="Y2449" i="1"/>
  <c r="Y498" i="1"/>
  <c r="Y1190" i="1"/>
  <c r="Y660" i="1"/>
  <c r="Y2068" i="1"/>
  <c r="Y276" i="1"/>
  <c r="Y1917" i="1"/>
  <c r="Y1405" i="1"/>
  <c r="Y1372" i="1"/>
  <c r="Y2879" i="1"/>
  <c r="Y1157" i="1"/>
  <c r="Y386" i="1"/>
  <c r="Y570" i="1"/>
  <c r="Y2773" i="1"/>
  <c r="Y1053" i="1"/>
  <c r="Y1205" i="1"/>
  <c r="Y2131" i="1"/>
  <c r="Y1005" i="1"/>
  <c r="Y2053" i="1"/>
  <c r="Y1942" i="1"/>
  <c r="Y962" i="1"/>
  <c r="Y2676" i="1"/>
  <c r="Y1730" i="1"/>
  <c r="Y532" i="1"/>
  <c r="Y29" i="1"/>
  <c r="Y1062" i="1"/>
  <c r="Y175" i="1"/>
  <c r="Y2691" i="1"/>
  <c r="Y1355" i="1"/>
  <c r="Y169" i="1"/>
  <c r="Y576" i="1"/>
  <c r="Y1899" i="1"/>
  <c r="Y1184" i="1"/>
  <c r="Y43" i="1"/>
  <c r="Y2858" i="1"/>
  <c r="Y1080" i="1"/>
  <c r="Y1089" i="1"/>
  <c r="Y825" i="1"/>
  <c r="Y353" i="1"/>
  <c r="Y862" i="1"/>
  <c r="Y1984" i="1"/>
  <c r="Y1113" i="1"/>
  <c r="Y555" i="1"/>
  <c r="Y1074" i="1"/>
  <c r="Y455" i="1"/>
  <c r="Y2002" i="1"/>
  <c r="Y1534" i="1"/>
  <c r="Y573" i="1"/>
  <c r="Y1993" i="1"/>
  <c r="Y1328" i="1"/>
  <c r="Y2838" i="1"/>
  <c r="Y783" i="1"/>
  <c r="Y2655" i="1"/>
  <c r="Y2611" i="1"/>
  <c r="Y489" i="1"/>
  <c r="Y144" i="1"/>
  <c r="Y1269" i="1"/>
  <c r="Y100" i="1"/>
  <c r="Y443" i="1"/>
  <c r="Y700" i="1"/>
  <c r="Y247" i="1"/>
  <c r="Y1784" i="1"/>
  <c r="Y1322" i="1"/>
  <c r="Y1208" i="1"/>
  <c r="Y2497" i="1"/>
  <c r="Y88" i="1"/>
  <c r="Y1778" i="1"/>
  <c r="Y2283" i="1"/>
  <c r="Y1095" i="1"/>
  <c r="Y200" i="1"/>
  <c r="Y552" i="1"/>
  <c r="Y2841" i="1"/>
  <c r="Y115" i="1"/>
  <c r="Y64" i="1"/>
  <c r="Y1260" i="1"/>
  <c r="Y2062" i="1"/>
  <c r="Y1772" i="1"/>
  <c r="Y1990" i="1"/>
  <c r="Y910" i="1"/>
  <c r="Y1107" i="1"/>
  <c r="Y2169" i="1"/>
  <c r="Y792" i="1"/>
  <c r="Y1330" i="1"/>
  <c r="Y267" i="1"/>
  <c r="Y2506" i="1"/>
  <c r="Y434" i="1"/>
  <c r="Y264" i="1"/>
  <c r="Y983" i="1"/>
  <c r="Y2137" i="1"/>
  <c r="Y1643" i="1"/>
  <c r="Y2354" i="1"/>
  <c r="Y2682" i="1"/>
  <c r="Y255" i="1"/>
  <c r="Y977" i="1"/>
  <c r="Y931" i="1"/>
  <c r="Y291" i="1"/>
  <c r="Y1181" i="1"/>
  <c r="Y85" i="1"/>
  <c r="Y1104" i="1"/>
  <c r="Y156" i="1"/>
  <c r="Y2709" i="1"/>
  <c r="Y1870" i="1"/>
  <c r="Y1127" i="1"/>
  <c r="Y2488" i="1"/>
  <c r="Y594" i="1"/>
  <c r="Y619" i="1"/>
  <c r="Y178" i="1"/>
  <c r="Y2392" i="1"/>
  <c r="Y2050" i="1"/>
  <c r="Y1239" i="1"/>
  <c r="Y1739" i="1"/>
  <c r="Y945" i="1"/>
  <c r="Y1450" i="1"/>
  <c r="Y1471" i="1"/>
  <c r="Y971" i="1"/>
  <c r="Y2745" i="1"/>
  <c r="Y1369" i="1"/>
  <c r="Y1911" i="1"/>
  <c r="Y2271" i="1"/>
  <c r="Y1618" i="1"/>
  <c r="Y1831" i="1"/>
  <c r="Y2071" i="1"/>
  <c r="Y344" i="1"/>
  <c r="Y2491" i="1"/>
  <c r="Y2363" i="1"/>
  <c r="Y2410" i="1"/>
  <c r="Y2080" i="1"/>
  <c r="Y2049" i="1"/>
  <c r="Y138" i="1"/>
  <c r="Y1352" i="1"/>
  <c r="Y1017" i="1"/>
  <c r="Y1291" i="1"/>
  <c r="Y1160" i="1"/>
  <c r="Y1978" i="1"/>
  <c r="Y1297" i="1"/>
  <c r="Y1855" i="1"/>
  <c r="Y625" i="1"/>
  <c r="Y1576" i="1"/>
  <c r="Y2377" i="1"/>
  <c r="Y1312" i="1"/>
  <c r="Y1501" i="1"/>
  <c r="Y2250" i="1"/>
  <c r="Y163" i="1"/>
  <c r="Y288" i="1"/>
  <c r="Y1254" i="1"/>
  <c r="Y2345" i="1"/>
  <c r="Y2529" i="1"/>
  <c r="Y1975" i="1"/>
  <c r="Y1014" i="1"/>
  <c r="Y1083" i="1"/>
  <c r="Y1769" i="1"/>
  <c r="Y1873" i="1"/>
  <c r="Y606" i="1"/>
  <c r="Y2046" i="1"/>
  <c r="Y2028" i="1"/>
  <c r="Y2247" i="1"/>
  <c r="Y1945" i="1"/>
  <c r="Y541" i="1"/>
  <c r="Y2788" i="1"/>
  <c r="Y859" i="1"/>
  <c r="Y780" i="1"/>
  <c r="Y1263" i="1"/>
  <c r="X771" i="1"/>
  <c r="W771" i="1" s="1" a="1"/>
  <c r="W771" i="1" s="1"/>
  <c r="X431" i="1"/>
  <c r="W431" i="1" s="1" a="1"/>
  <c r="W431" i="1" s="1"/>
  <c r="X847" i="1"/>
  <c r="W847" i="1" s="1" a="1"/>
  <c r="W847" i="1" s="1"/>
  <c r="X2295" i="1"/>
  <c r="W2295" i="1" s="1" a="1"/>
  <c r="W2295" i="1" s="1"/>
  <c r="X868" i="1"/>
  <c r="W868" i="1" s="1" a="1"/>
  <c r="W868" i="1" s="1"/>
  <c r="X1981" i="1"/>
  <c r="W1981" i="1" s="1" a="1"/>
  <c r="W1981" i="1" s="1"/>
  <c r="X461" i="1"/>
  <c r="W461" i="1" s="1" a="1"/>
  <c r="W461" i="1" s="1"/>
  <c r="X1724" i="1"/>
  <c r="W1724" i="1" s="1" a="1"/>
  <c r="W1724" i="1" s="1"/>
  <c r="X1649" i="1"/>
  <c r="W1649" i="1" s="1" a="1"/>
  <c r="W1649" i="1" s="1"/>
  <c r="X2277" i="1"/>
  <c r="W2277" i="1" s="1" a="1"/>
  <c r="W2277" i="1" s="1"/>
  <c r="X2268" i="1"/>
  <c r="W2268" i="1" s="1" a="1"/>
  <c r="W2268" i="1" s="1"/>
  <c r="X2214" i="1"/>
  <c r="W2214" i="1" s="1" a="1"/>
  <c r="W2214" i="1" s="1"/>
  <c r="X5" i="1"/>
  <c r="W5" i="1" s="1" a="1"/>
  <c r="W5" i="1" s="1"/>
  <c r="X1594" i="1"/>
  <c r="W1594" i="1" s="1" a="1"/>
  <c r="W1594" i="1" s="1"/>
  <c r="X238" i="1"/>
  <c r="W238" i="1" s="1" a="1"/>
  <c r="W238" i="1" s="1"/>
  <c r="X1615" i="1"/>
  <c r="W1615" i="1" s="1" a="1"/>
  <c r="W1615" i="1" s="1"/>
  <c r="X1908" i="1"/>
  <c r="W1908" i="1" s="1" a="1"/>
  <c r="W1908" i="1" s="1"/>
  <c r="X1966" i="1"/>
  <c r="W1966" i="1" s="1" a="1"/>
  <c r="W1966" i="1" s="1"/>
  <c r="X1417" i="1"/>
  <c r="W1417" i="1" s="1" a="1"/>
  <c r="W1417" i="1" s="1"/>
  <c r="X2815" i="1"/>
  <c r="W2815" i="1" s="1" a="1"/>
  <c r="W2815" i="1" s="1"/>
  <c r="X2455" i="1"/>
  <c r="W2455" i="1" s="1" a="1"/>
  <c r="W2455" i="1" s="1"/>
  <c r="X2253" i="1"/>
  <c r="W2253" i="1" s="1" a="1"/>
  <c r="W2253" i="1" s="1"/>
  <c r="X2175" i="1"/>
  <c r="W2175" i="1" s="1" a="1"/>
  <c r="W2175" i="1" s="1"/>
  <c r="X2526" i="1"/>
  <c r="W2526" i="1" s="1" a="1"/>
  <c r="W2526" i="1" s="1"/>
  <c r="X1130" i="1"/>
  <c r="W1130" i="1" s="1" a="1"/>
  <c r="W1130" i="1" s="1"/>
  <c r="X1585" i="1"/>
  <c r="W1585" i="1" s="1" a="1"/>
  <c r="W1585" i="1" s="1"/>
  <c r="X379" i="1"/>
  <c r="W379" i="1" s="1" a="1"/>
  <c r="W379" i="1" s="1"/>
  <c r="X2380" i="1"/>
  <c r="W2380" i="1" s="1" a="1"/>
  <c r="W2380" i="1" s="1"/>
  <c r="X422" i="1"/>
  <c r="W422" i="1" s="1" a="1"/>
  <c r="W422" i="1" s="1"/>
  <c r="X261" i="1"/>
  <c r="W261" i="1" s="1" a="1"/>
  <c r="W261" i="1" s="1"/>
  <c r="X270" i="1"/>
  <c r="W270" i="1" s="1" a="1"/>
  <c r="W270" i="1" s="1"/>
  <c r="X1486" i="1"/>
  <c r="W1486" i="1" s="1" a="1"/>
  <c r="W1486" i="1" s="1"/>
  <c r="X1221" i="1"/>
  <c r="W1221" i="1" s="1" a="1"/>
  <c r="W1221" i="1" s="1"/>
  <c r="X1514" i="1"/>
  <c r="W1514" i="1" s="1" a="1"/>
  <c r="W1514" i="1" s="1"/>
  <c r="X877" i="1"/>
  <c r="W877" i="1" s="1" a="1"/>
  <c r="W877" i="1" s="1"/>
  <c r="X1423" i="1"/>
  <c r="W1423" i="1" s="1" a="1"/>
  <c r="W1423" i="1" s="1"/>
  <c r="X367" i="1"/>
  <c r="W367" i="1" s="1" a="1"/>
  <c r="W367" i="1" s="1"/>
  <c r="X1396" i="1"/>
  <c r="W1396" i="1" s="1" a="1"/>
  <c r="W1396" i="1" s="1"/>
  <c r="X880" i="1"/>
  <c r="W880" i="1" s="1" a="1"/>
  <c r="W880" i="1" s="1"/>
  <c r="X1474" i="1"/>
  <c r="W1474" i="1" s="1" a="1"/>
  <c r="W1474" i="1" s="1"/>
  <c r="X2852" i="1"/>
  <c r="W2852" i="1" s="1" a="1"/>
  <c r="W2852" i="1" s="1"/>
  <c r="X1390" i="1"/>
  <c r="W1390" i="1" s="1" a="1"/>
  <c r="W1390" i="1" s="1"/>
  <c r="X2324" i="1"/>
  <c r="W2324" i="1" s="1" a="1"/>
  <c r="W2324" i="1" s="1"/>
  <c r="X2739" i="1"/>
  <c r="W2739" i="1" s="1" a="1"/>
  <c r="W2739" i="1" s="1"/>
  <c r="X1691" i="1"/>
  <c r="W1691" i="1" s="1" a="1"/>
  <c r="W1691" i="1" s="1"/>
  <c r="X750" i="1"/>
  <c r="W750" i="1" s="1" a="1"/>
  <c r="W750" i="1" s="1"/>
  <c r="X1346" i="1"/>
  <c r="W1346" i="1" s="1" a="1"/>
  <c r="W1346" i="1" s="1"/>
  <c r="X250" i="1"/>
  <c r="W250" i="1" s="1" a="1"/>
  <c r="W250" i="1" s="1"/>
  <c r="X1588" i="1"/>
  <c r="W1588" i="1" s="1" a="1"/>
  <c r="W1588" i="1" s="1"/>
  <c r="X2037" i="1"/>
  <c r="W2037" i="1" s="1" a="1"/>
  <c r="W2037" i="1" s="1"/>
  <c r="X1166" i="1"/>
  <c r="W1166" i="1" s="1" a="1"/>
  <c r="W1166" i="1" s="1"/>
  <c r="X892" i="1"/>
  <c r="W892" i="1" s="1" a="1"/>
  <c r="W892" i="1" s="1"/>
  <c r="X954" i="1"/>
  <c r="W954" i="1" s="1" a="1"/>
  <c r="W954" i="1" s="1"/>
  <c r="X464" i="1"/>
  <c r="W464" i="1" s="1" a="1"/>
  <c r="W464" i="1" s="1"/>
  <c r="X470" i="1"/>
  <c r="W470" i="1" s="1" a="1"/>
  <c r="W470" i="1" s="1"/>
  <c r="X2407" i="1"/>
  <c r="W2407" i="1" s="1" a="1"/>
  <c r="W2407" i="1" s="1"/>
  <c r="X2764" i="1"/>
  <c r="W2764" i="1" s="1" a="1"/>
  <c r="W2764" i="1" s="1"/>
  <c r="X2532" i="1"/>
  <c r="W2532" i="1" s="1" a="1"/>
  <c r="W2532" i="1" s="1"/>
  <c r="X1933" i="1"/>
  <c r="W1933" i="1" s="1" a="1"/>
  <c r="W1933" i="1" s="1"/>
  <c r="X132" i="1"/>
  <c r="W132" i="1" s="1" a="1"/>
  <c r="W132" i="1" s="1"/>
  <c r="X642" i="1"/>
  <c r="W642" i="1" s="1" a="1"/>
  <c r="W642" i="1" s="1"/>
  <c r="X1939" i="1"/>
  <c r="W1939" i="1" s="1" a="1"/>
  <c r="W1939" i="1" s="1"/>
  <c r="X94" i="1"/>
  <c r="W94" i="1" s="1" a="1"/>
  <c r="W94" i="1" s="1"/>
  <c r="X335" i="1"/>
  <c r="W335" i="1" s="1" a="1"/>
  <c r="W335" i="1" s="1"/>
  <c r="X853" i="1"/>
  <c r="W853" i="1" s="1" a="1"/>
  <c r="W853" i="1" s="1"/>
  <c r="X2515" i="1"/>
  <c r="W2515" i="1" s="1" a="1"/>
  <c r="W2515" i="1" s="1"/>
  <c r="X1924" i="1"/>
  <c r="W1924" i="1" s="1" a="1"/>
  <c r="W1924" i="1" s="1"/>
  <c r="X1411" i="1"/>
  <c r="W1411" i="1" s="1" a="1"/>
  <c r="W1411" i="1" s="1"/>
  <c r="X1840" i="1"/>
  <c r="W1840" i="1" s="1" a="1"/>
  <c r="W1840" i="1" s="1"/>
  <c r="X2371" i="1"/>
  <c r="W2371" i="1" s="1" a="1"/>
  <c r="W2371" i="1" s="1"/>
  <c r="X58" i="1"/>
  <c r="W58" i="1" s="1" a="1"/>
  <c r="W58" i="1" s="1"/>
  <c r="X1477" i="1"/>
  <c r="W1477" i="1" s="1" a="1"/>
  <c r="W1477" i="1" s="1"/>
  <c r="X1706" i="1"/>
  <c r="W1706" i="1" s="1" a="1"/>
  <c r="W1706" i="1" s="1"/>
  <c r="X2461" i="1"/>
  <c r="W2461" i="1" s="1" a="1"/>
  <c r="W2461" i="1" s="1"/>
  <c r="X795" i="1"/>
  <c r="W795" i="1" s="1" a="1"/>
  <c r="W795" i="1" s="1"/>
  <c r="X2467" i="1"/>
  <c r="W2467" i="1" s="1" a="1"/>
  <c r="W2467" i="1" s="1"/>
  <c r="X613" i="1"/>
  <c r="W613" i="1" s="1" a="1"/>
  <c r="W613" i="1" s="1"/>
  <c r="X645" i="1"/>
  <c r="W645" i="1" s="1" a="1"/>
  <c r="W645" i="1" s="1"/>
  <c r="X194" i="1"/>
  <c r="W194" i="1" s="1" a="1"/>
  <c r="W194" i="1" s="1"/>
  <c r="X1621" i="1"/>
  <c r="W1621" i="1" s="1" a="1"/>
  <c r="W1621" i="1" s="1"/>
  <c r="X708" i="1"/>
  <c r="W708" i="1" s="1" a="1"/>
  <c r="W708" i="1" s="1"/>
  <c r="X1951" i="1"/>
  <c r="W1951" i="1" s="1" a="1"/>
  <c r="W1951" i="1" s="1"/>
  <c r="X1381" i="1"/>
  <c r="W1381" i="1" s="1" a="1"/>
  <c r="W1381" i="1" s="1"/>
  <c r="X1658" i="1"/>
  <c r="W1658" i="1" s="1" a="1"/>
  <c r="W1658" i="1" s="1"/>
  <c r="X79" i="1"/>
  <c r="W79" i="1" s="1" a="1"/>
  <c r="W79" i="1" s="1"/>
  <c r="X1358" i="1"/>
  <c r="W1358" i="1" s="1" a="1"/>
  <c r="W1358" i="1" s="1"/>
  <c r="X118" i="1"/>
  <c r="W118" i="1" s="1" a="1"/>
  <c r="W118" i="1" s="1"/>
  <c r="X2163" i="1"/>
  <c r="W2163" i="1" s="1" a="1"/>
  <c r="W2163" i="1" s="1"/>
  <c r="X2479" i="1"/>
  <c r="W2479" i="1" s="1" a="1"/>
  <c r="W2479" i="1" s="1"/>
  <c r="X1775" i="1"/>
  <c r="W1775" i="1" s="1" a="1"/>
  <c r="W1775" i="1" s="1"/>
  <c r="X141" i="1"/>
  <c r="W141" i="1" s="1" a="1"/>
  <c r="W141" i="1" s="1"/>
  <c r="X741" i="1"/>
  <c r="W741" i="1" s="1" a="1"/>
  <c r="W741" i="1" s="1"/>
  <c r="X1700" i="1"/>
  <c r="W1700" i="1" s="1" a="1"/>
  <c r="W1700" i="1" s="1"/>
  <c r="X874" i="1"/>
  <c r="W874" i="1" s="1" a="1"/>
  <c r="W874" i="1" s="1"/>
  <c r="X1948" i="1"/>
  <c r="W1948" i="1" s="1" a="1"/>
  <c r="W1948" i="1" s="1"/>
  <c r="X2262" i="1"/>
  <c r="W2262" i="1" s="1" a="1"/>
  <c r="W2262" i="1" s="1"/>
  <c r="X1245" i="1"/>
  <c r="W1245" i="1" s="1" a="1"/>
  <c r="W1245" i="1" s="1"/>
  <c r="X1972" i="1"/>
  <c r="W1972" i="1" s="1" a="1"/>
  <c r="W1972" i="1" s="1"/>
  <c r="X2832" i="1"/>
  <c r="W2832" i="1" s="1" a="1"/>
  <c r="W2832" i="1" s="1"/>
  <c r="X622" i="1"/>
  <c r="W622" i="1" s="1" a="1"/>
  <c r="W622" i="1" s="1"/>
  <c r="X841" i="1"/>
  <c r="W841" i="1" s="1" a="1"/>
  <c r="W841" i="1" s="1"/>
  <c r="X2005" i="1"/>
  <c r="W2005" i="1" s="1" a="1"/>
  <c r="W2005" i="1" s="1"/>
  <c r="X1781" i="1"/>
  <c r="W1781" i="1" s="1" a="1"/>
  <c r="W1781" i="1" s="1"/>
  <c r="X410" i="1"/>
  <c r="W410" i="1" s="1" a="1"/>
  <c r="W410" i="1" s="1"/>
  <c r="X2829" i="1"/>
  <c r="W2829" i="1" s="1" a="1"/>
  <c r="W2829" i="1" s="1"/>
  <c r="X70" i="1"/>
  <c r="W70" i="1" s="1" a="1"/>
  <c r="W70" i="1" s="1"/>
  <c r="X1685" i="1"/>
  <c r="W1685" i="1" s="1" a="1"/>
  <c r="W1685" i="1" s="1"/>
  <c r="X2867" i="1"/>
  <c r="W2867" i="1" s="1" a="1"/>
  <c r="W2867" i="1" s="1"/>
  <c r="X1325" i="1"/>
  <c r="W1325" i="1" s="1" a="1"/>
  <c r="W1325" i="1" s="1"/>
  <c r="X886" i="1"/>
  <c r="W886" i="1" s="1" a="1"/>
  <c r="W886" i="1" s="1"/>
  <c r="X197" i="1"/>
  <c r="W197" i="1" s="1" a="1"/>
  <c r="W197" i="1" s="1"/>
  <c r="X2374" i="1"/>
  <c r="W2374" i="1" s="1" a="1"/>
  <c r="W2374" i="1" s="1"/>
  <c r="X1733" i="1"/>
  <c r="W1733" i="1" s="1" a="1"/>
  <c r="W1733" i="1" s="1"/>
  <c r="X1861" i="1"/>
  <c r="W1861" i="1" s="1" a="1"/>
  <c r="W1861" i="1" s="1"/>
  <c r="X206" i="1"/>
  <c r="W206" i="1" s="1" a="1"/>
  <c r="W206" i="1" s="1"/>
  <c r="X1468" i="1"/>
  <c r="W1468" i="1" s="1" a="1"/>
  <c r="W1468" i="1" s="1"/>
  <c r="X76" i="1"/>
  <c r="W76" i="1" s="1" a="1"/>
  <c r="W76" i="1" s="1"/>
  <c r="X1646" i="1"/>
  <c r="W1646" i="1" s="1" a="1"/>
  <c r="W1646" i="1" s="1"/>
  <c r="X1489" i="1"/>
  <c r="W1489" i="1" s="1" a="1"/>
  <c r="W1489" i="1" s="1"/>
  <c r="X1498" i="1"/>
  <c r="W1498" i="1" s="1" a="1"/>
  <c r="W1498" i="1" s="1"/>
  <c r="X14" i="1"/>
  <c r="W14" i="1" s="1" a="1"/>
  <c r="W14" i="1" s="1"/>
  <c r="X476" i="1"/>
  <c r="W476" i="1" s="1" a="1"/>
  <c r="W476" i="1" s="1"/>
  <c r="X187" i="1"/>
  <c r="W187" i="1" s="1" a="1"/>
  <c r="W187" i="1" s="1"/>
  <c r="X2718" i="1"/>
  <c r="W2718" i="1" s="1" a="1"/>
  <c r="W2718" i="1" s="1"/>
  <c r="X37" i="1"/>
  <c r="W37" i="1" s="1" a="1"/>
  <c r="W37" i="1" s="1"/>
  <c r="X1712" i="1"/>
  <c r="W1712" i="1" s="1" a="1"/>
  <c r="W1712" i="1" s="1"/>
  <c r="X358" i="1"/>
  <c r="W358" i="1" s="1" a="1"/>
  <c r="W358" i="1" s="1"/>
  <c r="X1852" i="1"/>
  <c r="W1852" i="1" s="1" a="1"/>
  <c r="W1852" i="1" s="1"/>
  <c r="X428" i="1"/>
  <c r="W428" i="1" s="1" a="1"/>
  <c r="W428" i="1" s="1"/>
  <c r="X1378" i="1"/>
  <c r="W1378" i="1" s="1" a="1"/>
  <c r="W1378" i="1" s="1"/>
  <c r="X1193" i="1"/>
  <c r="W1193" i="1" s="1" a="1"/>
  <c r="W1193" i="1" s="1"/>
  <c r="X1885" i="1"/>
  <c r="W1885" i="1" s="1" a="1"/>
  <c r="W1885" i="1" s="1"/>
  <c r="X1603" i="1"/>
  <c r="W1603" i="1" s="1" a="1"/>
  <c r="W1603" i="1" s="1"/>
  <c r="X2220" i="1"/>
  <c r="W2220" i="1" s="1" a="1"/>
  <c r="W2220" i="1" s="1"/>
  <c r="X446" i="1"/>
  <c r="W446" i="1" s="1" a="1"/>
  <c r="W446" i="1" s="1"/>
  <c r="X1718" i="1"/>
  <c r="W1718" i="1" s="1" a="1"/>
  <c r="W1718" i="1" s="1"/>
  <c r="X634" i="1"/>
  <c r="W634" i="1" s="1" a="1"/>
  <c r="W634" i="1" s="1"/>
  <c r="X2300" i="1"/>
  <c r="W2300" i="1" s="1" a="1"/>
  <c r="W2300" i="1" s="1"/>
  <c r="X1508" i="1"/>
  <c r="W1508" i="1" s="1" a="1"/>
  <c r="W1508" i="1" s="1"/>
  <c r="X2229" i="1"/>
  <c r="W2229" i="1" s="1" a="1"/>
  <c r="W2229" i="1" s="1"/>
  <c r="X26" i="1"/>
  <c r="W26" i="1" s="1" a="1"/>
  <c r="W26" i="1" s="1"/>
  <c r="X1520" i="1"/>
  <c r="W1520" i="1" s="1" a="1"/>
  <c r="W1520" i="1" s="1"/>
  <c r="X1787" i="1"/>
  <c r="W1787" i="1" s="1" a="1"/>
  <c r="W1787" i="1" s="1"/>
  <c r="X789" i="1"/>
  <c r="W789" i="1" s="1" a="1"/>
  <c r="W789" i="1" s="1"/>
  <c r="X1609" i="1"/>
  <c r="W1609" i="1" s="1" a="1"/>
  <c r="W1609" i="1" s="1"/>
  <c r="X2019" i="1"/>
  <c r="W2019" i="1" s="1" a="1"/>
  <c r="W2019" i="1" s="1"/>
  <c r="X2166" i="1"/>
  <c r="W2166" i="1" s="1" a="1"/>
  <c r="W2166" i="1" s="1"/>
  <c r="X2509" i="1"/>
  <c r="W2509" i="1" s="1" a="1"/>
  <c r="W2509" i="1" s="1"/>
  <c r="X364" i="1"/>
  <c r="W364" i="1" s="1" a="1"/>
  <c r="W364" i="1" s="1"/>
  <c r="X1492" i="1"/>
  <c r="W1492" i="1" s="1" a="1"/>
  <c r="W1492" i="1" s="1"/>
  <c r="X46" i="1"/>
  <c r="W46" i="1" s="1" a="1"/>
  <c r="W46" i="1" s="1"/>
  <c r="X2303" i="1"/>
  <c r="W2303" i="1" s="1" a="1"/>
  <c r="W2303" i="1" s="1"/>
  <c r="X2274" i="1"/>
  <c r="W2274" i="1" s="1" a="1"/>
  <c r="W2274" i="1" s="1"/>
  <c r="X2226" i="1"/>
  <c r="W2226" i="1" s="1" a="1"/>
  <c r="W2226" i="1" s="1"/>
  <c r="X1420" i="1"/>
  <c r="W1420" i="1" s="1" a="1"/>
  <c r="W1420" i="1" s="1"/>
  <c r="X1428" i="1"/>
  <c r="W1428" i="1" s="1" a="1"/>
  <c r="W1428" i="1" s="1"/>
  <c r="X1426" i="1"/>
  <c r="W1426" i="1" s="1" a="1"/>
  <c r="W1426" i="1" s="1"/>
  <c r="X1393" i="1"/>
  <c r="W1393" i="1" s="1" a="1"/>
  <c r="W1393" i="1" s="1"/>
  <c r="X224" i="1"/>
  <c r="W224" i="1" s="1" a="1"/>
  <c r="W224" i="1" s="1"/>
  <c r="X1414" i="1"/>
  <c r="W1414" i="1" s="1" a="1"/>
  <c r="W1414" i="1" s="1"/>
  <c r="X203" i="1"/>
  <c r="W203" i="1" s="1" a="1"/>
  <c r="W203" i="1" s="1"/>
  <c r="X1843" i="1"/>
  <c r="W1843" i="1" s="1" a="1"/>
  <c r="W1843" i="1" s="1"/>
  <c r="X2184" i="1"/>
  <c r="W2184" i="1" s="1" a="1"/>
  <c r="W2184" i="1" s="1"/>
  <c r="Y190" i="1" l="1"/>
  <c r="Y2366" i="1"/>
  <c r="Y1882" i="1"/>
  <c r="Y1742" i="1"/>
  <c r="Y2098" i="1"/>
  <c r="Y2022" i="1"/>
  <c r="Y974" i="1"/>
  <c r="Y398" i="1"/>
  <c r="Y1634" i="1"/>
  <c r="Y82" i="1"/>
  <c r="Y682" i="1"/>
  <c r="Y898" i="1"/>
  <c r="Y1462" i="1"/>
  <c r="Y2538" i="1"/>
  <c r="Y822" i="1"/>
  <c r="Y1342" i="1"/>
  <c r="Y1843" i="1"/>
  <c r="Y203" i="1"/>
  <c r="Y1414" i="1"/>
  <c r="Y224" i="1"/>
  <c r="Y1393" i="1"/>
  <c r="Y1426" i="1"/>
  <c r="Y1428" i="1"/>
  <c r="Y2274" i="1"/>
  <c r="Y46" i="1"/>
  <c r="Y1492" i="1"/>
  <c r="Y364" i="1"/>
  <c r="Y2509" i="1"/>
  <c r="Y2166" i="1"/>
  <c r="Y2019" i="1"/>
  <c r="Y1609" i="1"/>
  <c r="Y789" i="1"/>
  <c r="Y1787" i="1"/>
  <c r="Y1520" i="1"/>
  <c r="Y26" i="1"/>
  <c r="Y2229" i="1"/>
  <c r="Y1508" i="1"/>
  <c r="Y2300" i="1"/>
  <c r="Y634" i="1"/>
  <c r="Y1718" i="1"/>
  <c r="Y2220" i="1"/>
  <c r="Y1603" i="1"/>
  <c r="Y1885" i="1"/>
  <c r="Y1193" i="1"/>
  <c r="Y428" i="1"/>
  <c r="Y358" i="1"/>
  <c r="Y1712" i="1"/>
  <c r="Y37" i="1"/>
  <c r="Y2718" i="1"/>
  <c r="Y476" i="1"/>
  <c r="Y14" i="1"/>
  <c r="Y1498" i="1"/>
  <c r="Y1489" i="1"/>
  <c r="Y1646" i="1"/>
  <c r="Y1468" i="1"/>
  <c r="Y1861" i="1"/>
  <c r="Y1733" i="1"/>
  <c r="Y2374" i="1"/>
  <c r="Y197" i="1"/>
  <c r="Y886" i="1"/>
  <c r="Y1325" i="1"/>
  <c r="Y2867" i="1"/>
  <c r="Y1685" i="1"/>
  <c r="Y70" i="1"/>
  <c r="Y410" i="1"/>
  <c r="Y1781" i="1"/>
  <c r="Y2005" i="1"/>
  <c r="Y622" i="1"/>
  <c r="Y2832" i="1"/>
  <c r="Y1972" i="1"/>
  <c r="Y1245" i="1"/>
  <c r="Y2262" i="1"/>
  <c r="Y1948" i="1"/>
  <c r="Y874" i="1"/>
  <c r="Y1700" i="1"/>
  <c r="Y741" i="1"/>
  <c r="Y141" i="1"/>
  <c r="Y1775" i="1"/>
  <c r="Y2479" i="1"/>
  <c r="Y2163" i="1"/>
  <c r="Y118" i="1"/>
  <c r="Y1358" i="1"/>
  <c r="Y1658" i="1"/>
  <c r="Y1381" i="1"/>
  <c r="Y1951" i="1"/>
  <c r="Y194" i="1"/>
  <c r="Y613" i="1"/>
  <c r="Y2467" i="1"/>
  <c r="Y795" i="1"/>
  <c r="Y2461" i="1"/>
  <c r="Y1477" i="1"/>
  <c r="Y58" i="1"/>
  <c r="Y2371" i="1"/>
  <c r="Y1840" i="1"/>
  <c r="Y1411" i="1"/>
  <c r="Y1924" i="1"/>
  <c r="Y2515" i="1"/>
  <c r="Y853" i="1"/>
  <c r="Y335" i="1"/>
  <c r="Y94" i="1"/>
  <c r="Y1939" i="1"/>
  <c r="Y642" i="1"/>
  <c r="Y132" i="1"/>
  <c r="Y2532" i="1"/>
  <c r="Y2764" i="1"/>
  <c r="Y464" i="1"/>
  <c r="Y954" i="1"/>
  <c r="Y892" i="1"/>
  <c r="Y1166" i="1"/>
  <c r="Y1588" i="1"/>
  <c r="Y250" i="1"/>
  <c r="Y1346" i="1"/>
  <c r="Y1691" i="1"/>
  <c r="Y2739" i="1"/>
  <c r="Y2324" i="1"/>
  <c r="Y1390" i="1"/>
  <c r="Y2852" i="1"/>
  <c r="Y1474" i="1"/>
  <c r="Y880" i="1"/>
  <c r="Y1396" i="1"/>
  <c r="Y367" i="1"/>
  <c r="Y1423" i="1"/>
  <c r="Y1514" i="1"/>
  <c r="Y1221" i="1"/>
  <c r="Y1486" i="1"/>
  <c r="Y270" i="1"/>
  <c r="Y261" i="1"/>
  <c r="Y422" i="1"/>
  <c r="Y379" i="1"/>
  <c r="Y1585" i="1"/>
  <c r="Y2526" i="1"/>
  <c r="Y2175" i="1"/>
  <c r="Y2253" i="1"/>
  <c r="Y2455" i="1"/>
  <c r="Y2815" i="1"/>
  <c r="Y1908" i="1"/>
  <c r="Y1615" i="1"/>
  <c r="Y1594" i="1"/>
  <c r="Y5" i="1"/>
  <c r="Y2214" i="1"/>
  <c r="Y2268" i="1"/>
  <c r="Y461" i="1"/>
  <c r="Y1981" i="1"/>
  <c r="Y868" i="1"/>
  <c r="Y2295" i="1"/>
  <c r="Y847" i="1"/>
  <c r="Y2797" i="1"/>
  <c r="Y1306" i="1"/>
  <c r="Y1366" i="1"/>
  <c r="Y2524" i="1"/>
  <c r="Y2812" i="1"/>
  <c r="Y916" i="1"/>
  <c r="Y244" i="1"/>
  <c r="Y1517" i="1"/>
  <c r="Y55" i="1"/>
  <c r="Y1444" i="1"/>
  <c r="Y1092" i="1"/>
  <c r="Y2404" i="1"/>
  <c r="Y2446" i="1"/>
  <c r="Y922" i="1"/>
  <c r="Y1627" i="1"/>
  <c r="Y1050" i="1"/>
  <c r="Y1957" i="1"/>
  <c r="Y2823" i="1"/>
  <c r="Y1927" i="1"/>
  <c r="Y2712" i="1"/>
  <c r="Y744" i="1"/>
  <c r="Y1399" i="1"/>
  <c r="Y1954" i="1"/>
  <c r="Y449" i="1"/>
  <c r="Y2104" i="1"/>
  <c r="Y1363" i="1"/>
  <c r="Y1202" i="1"/>
  <c r="Y654" i="1"/>
  <c r="Y389" i="1"/>
  <c r="Y1960" i="1"/>
  <c r="Y2327" i="1"/>
  <c r="Y407" i="1"/>
  <c r="Y2521" i="1"/>
  <c r="Y871" i="1"/>
  <c r="Y1963" i="1"/>
  <c r="Y2855" i="1"/>
  <c r="Y2107" i="1"/>
  <c r="Y544" i="1"/>
  <c r="Y2803" i="1"/>
  <c r="Y567" i="1"/>
  <c r="Y865" i="1"/>
  <c r="Y473" i="1"/>
  <c r="Y1697" i="1"/>
  <c r="Y2265" i="1"/>
  <c r="Y209" i="1"/>
  <c r="Y2202" i="1"/>
  <c r="Y370" i="1"/>
  <c r="Y273" i="1"/>
  <c r="Y1694" i="1"/>
  <c r="Y425" i="1"/>
  <c r="Y1816" i="1"/>
  <c r="Y1849" i="1"/>
  <c r="Y904" i="1"/>
  <c r="Y326" i="1"/>
  <c r="Y850" i="1"/>
  <c r="Y1810" i="1"/>
  <c r="Y2847" i="1"/>
  <c r="Y320" i="1"/>
  <c r="Y1288" i="1"/>
  <c r="Y2187" i="1"/>
  <c r="Y1555" i="1"/>
  <c r="Y1570" i="1"/>
  <c r="Y1888" i="1"/>
  <c r="Y1822" i="1"/>
  <c r="Y1930" i="1"/>
  <c r="Y895" i="1"/>
  <c r="Y1745" i="1"/>
  <c r="Y1153" i="1"/>
  <c r="Y510" i="1"/>
  <c r="Y529" i="1"/>
  <c r="Y798" i="1"/>
  <c r="Y1819" i="1"/>
  <c r="Y2809" i="1"/>
  <c r="Y1465" i="1"/>
  <c r="Y11" i="1"/>
  <c r="Y479" i="1"/>
  <c r="Y1567" i="1"/>
  <c r="Y2503" i="1"/>
  <c r="Y338" i="1"/>
  <c r="Y1303" i="1"/>
  <c r="Y805" i="1"/>
  <c r="Y2614" i="1"/>
  <c r="Y1130" i="1"/>
  <c r="Y2303" i="1"/>
  <c r="Y2794" i="1"/>
  <c r="Y676" i="1"/>
  <c r="Y2452" i="1"/>
  <c r="Y1275" i="1"/>
  <c r="Y2116" i="1"/>
  <c r="Y181" i="1"/>
  <c r="Y1754" i="1"/>
  <c r="Y1896" i="1"/>
  <c r="Y1316" i="1"/>
  <c r="Y1008" i="1"/>
  <c r="Y109" i="1"/>
  <c r="Y750" i="1"/>
  <c r="Y2277" i="1"/>
  <c r="Y1724" i="1"/>
  <c r="Y1378" i="1"/>
  <c r="Y2037" i="1"/>
  <c r="Y1966" i="1"/>
  <c r="Y238" i="1"/>
  <c r="Y2829" i="1"/>
  <c r="Y708" i="1"/>
  <c r="Y645" i="1"/>
  <c r="Y1933" i="1"/>
  <c r="Y470" i="1"/>
  <c r="Y1649" i="1"/>
  <c r="Y431" i="1"/>
  <c r="Y771" i="1"/>
  <c r="Y206" i="1"/>
  <c r="Y1417" i="1"/>
  <c r="Y1420" i="1"/>
  <c r="Y1852" i="1"/>
  <c r="Y1621" i="1"/>
  <c r="Y2226" i="1"/>
  <c r="Y841" i="1"/>
  <c r="Y79" i="1"/>
  <c r="Y1706" i="1"/>
  <c r="Y446" i="1"/>
  <c r="Y187" i="1"/>
  <c r="Y76" i="1"/>
  <c r="Y2407" i="1"/>
  <c r="Y877" i="1"/>
  <c r="Y2380" i="1"/>
  <c r="Y1196" i="1"/>
  <c r="Y2217" i="1"/>
  <c r="Y1736" i="1"/>
  <c r="Y734" i="1"/>
  <c r="Y768" i="1"/>
  <c r="Y1721" i="1"/>
  <c r="Y235" i="1"/>
  <c r="Y697" i="1"/>
  <c r="Y640" i="1"/>
  <c r="Y765" i="1"/>
  <c r="Y1867" i="1"/>
  <c r="Y2330" i="1"/>
  <c r="Y2309" i="1"/>
  <c r="Y939" i="1"/>
  <c r="Y648" i="1"/>
  <c r="Y1285" i="1"/>
  <c r="Y1011" i="1"/>
  <c r="Y1655" i="1"/>
  <c r="Y1138" i="1"/>
  <c r="Y2864" i="1"/>
  <c r="Y1163" i="1"/>
  <c r="Y2025" i="1"/>
  <c r="Y121" i="1"/>
  <c r="Y2298" i="1"/>
  <c r="Y1825" i="1"/>
  <c r="Y91" i="1"/>
  <c r="Y2289" i="1"/>
  <c r="Y385" i="1"/>
  <c r="Y112" i="1"/>
  <c r="Y2434" i="1"/>
  <c r="Y1679" i="1"/>
  <c r="Y2500" i="1"/>
  <c r="Y1612" i="1"/>
  <c r="Y395" i="1"/>
  <c r="Y1890" i="1"/>
  <c r="Y1751" i="1"/>
  <c r="Y1664" i="1"/>
  <c r="Y1504" i="1"/>
  <c r="Y2369" i="1"/>
  <c r="Y579" i="1"/>
  <c r="Y913" i="1"/>
  <c r="Y1864" i="1"/>
  <c r="Y2184" i="1"/>
</calcChain>
</file>

<file path=xl/sharedStrings.xml><?xml version="1.0" encoding="utf-8"?>
<sst xmlns="http://schemas.openxmlformats.org/spreadsheetml/2006/main" count="18998" uniqueCount="223">
  <si>
    <t>file</t>
  </si>
  <si>
    <t>group</t>
  </si>
  <si>
    <t>area</t>
  </si>
  <si>
    <t>height</t>
  </si>
  <si>
    <t>ln(area)</t>
  </si>
  <si>
    <t>category</t>
  </si>
  <si>
    <t>helper cat+det</t>
  </si>
  <si>
    <t>group det no array</t>
  </si>
  <si>
    <t>Ftest</t>
  </si>
  <si>
    <t>Ttest</t>
  </si>
  <si>
    <t>mean lnA</t>
  </si>
  <si>
    <t>mean A</t>
  </si>
  <si>
    <t>log2FC(E,I)</t>
  </si>
  <si>
    <t>D</t>
  </si>
  <si>
    <t>I</t>
  </si>
  <si>
    <t>N</t>
  </si>
  <si>
    <t>ND</t>
  </si>
  <si>
    <t>1</t>
  </si>
  <si>
    <t>2</t>
  </si>
  <si>
    <t>3</t>
  </si>
  <si>
    <t>4</t>
  </si>
  <si>
    <t>5</t>
  </si>
  <si>
    <t>E</t>
  </si>
  <si>
    <t>Total</t>
  </si>
  <si>
    <t>keep/discard</t>
  </si>
  <si>
    <t>Good</t>
  </si>
  <si>
    <t>env</t>
  </si>
  <si>
    <t>iso</t>
  </si>
  <si>
    <t>pos</t>
  </si>
  <si>
    <t>AMP</t>
  </si>
  <si>
    <t>polarity</t>
  </si>
  <si>
    <t>neutral mass</t>
  </si>
  <si>
    <t>protocol</t>
  </si>
  <si>
    <t>C10H13N5O4</t>
  </si>
  <si>
    <t>C10H13N5O5</t>
  </si>
  <si>
    <t>C11H12N2O2</t>
  </si>
  <si>
    <t>C12H22O11</t>
  </si>
  <si>
    <t>C3H7NO2</t>
  </si>
  <si>
    <t>C3H7NO3</t>
  </si>
  <si>
    <t>C4H4N2O2</t>
  </si>
  <si>
    <t>C4H5N3O</t>
  </si>
  <si>
    <t>C4H6O4</t>
  </si>
  <si>
    <t>C4H7NO4</t>
  </si>
  <si>
    <t>C4H8N2O3</t>
  </si>
  <si>
    <t>C4H9NO2</t>
  </si>
  <si>
    <t>C4H9NO3</t>
  </si>
  <si>
    <t>C5H10N2O3</t>
  </si>
  <si>
    <t>C5H11NO2</t>
  </si>
  <si>
    <t>C5H11NO2S</t>
  </si>
  <si>
    <t>C5H4N4O</t>
  </si>
  <si>
    <t>C5H4N4O2</t>
  </si>
  <si>
    <t>C5H5N5</t>
  </si>
  <si>
    <t>C5H5N5O</t>
  </si>
  <si>
    <t>C5H9NO2</t>
  </si>
  <si>
    <t>C5H9NO4</t>
  </si>
  <si>
    <t>C6H12O6</t>
  </si>
  <si>
    <t>C6H13NO2</t>
  </si>
  <si>
    <t>C7H11NO5</t>
  </si>
  <si>
    <t>C8H11NO3</t>
  </si>
  <si>
    <t>C8H20NO6P</t>
  </si>
  <si>
    <t>C9H11NO2</t>
  </si>
  <si>
    <t>C9H11NO3</t>
  </si>
  <si>
    <t>C9H12N2O6</t>
  </si>
  <si>
    <t>C9H13N3O5</t>
  </si>
  <si>
    <t>C10H14N5O7P</t>
  </si>
  <si>
    <t>C10H18N2O5</t>
  </si>
  <si>
    <t>C11H15N5O3S</t>
  </si>
  <si>
    <t>C6H6N2O</t>
  </si>
  <si>
    <t>assertion confidence</t>
  </si>
  <si>
    <t>assertion value</t>
  </si>
  <si>
    <t>errors:</t>
  </si>
  <si>
    <t>name</t>
  </si>
  <si>
    <t>chemical formula</t>
  </si>
  <si>
    <t>rt (min)</t>
  </si>
  <si>
    <t>copy the next tab to row:</t>
  </si>
  <si>
    <t>helper comp, grp</t>
  </si>
  <si>
    <t>(Phe-Pro)</t>
  </si>
  <si>
    <t>(Val-(Leu or Ile))</t>
  </si>
  <si>
    <t>(Val-Val)</t>
  </si>
  <si>
    <t>Gly-Phe</t>
  </si>
  <si>
    <t>HEPES</t>
  </si>
  <si>
    <t>Thr-Ser</t>
  </si>
  <si>
    <t>His-Val</t>
  </si>
  <si>
    <t>(Phe-Arg)</t>
  </si>
  <si>
    <t>Thr-Ala</t>
  </si>
  <si>
    <t>Val-Glu</t>
  </si>
  <si>
    <t>((Leu or Ile)-Arg)</t>
  </si>
  <si>
    <t>(Phe-Lys)</t>
  </si>
  <si>
    <t>(4-aminobutyric acid)</t>
  </si>
  <si>
    <t>((Leu or Ile)-Lys)</t>
  </si>
  <si>
    <t>(Val-Lys)</t>
  </si>
  <si>
    <t>(Tyr-Lys)</t>
  </si>
  <si>
    <t>(Ser-Lys)</t>
  </si>
  <si>
    <t>neg</t>
  </si>
  <si>
    <t>both</t>
  </si>
  <si>
    <t>(C4H9NO3+Arg-H2O)</t>
  </si>
  <si>
    <t>(C5H11NO2+Lys-H2O)</t>
  </si>
  <si>
    <t>(C4H9NO3+Lys-H2O)</t>
  </si>
  <si>
    <t>(C3H7NO2+Lys-H2O)</t>
  </si>
  <si>
    <t>C10H9NO</t>
  </si>
  <si>
    <t>C12H17N5O4</t>
  </si>
  <si>
    <t>C7H12N2O2</t>
  </si>
  <si>
    <t>C11H15N5O4</t>
  </si>
  <si>
    <t>C10H14N2O6</t>
  </si>
  <si>
    <t>C6H7N5O</t>
  </si>
  <si>
    <t>C11H15N5O5</t>
  </si>
  <si>
    <t>C8H11N</t>
  </si>
  <si>
    <t>C10H10N2O</t>
  </si>
  <si>
    <t>C10H13NO2</t>
  </si>
  <si>
    <t>C5H4N4</t>
  </si>
  <si>
    <t>C14H16N2O4</t>
  </si>
  <si>
    <t>C14H18N2O3</t>
  </si>
  <si>
    <t>C11H18N2O4</t>
  </si>
  <si>
    <t>C5H13NO</t>
  </si>
  <si>
    <t>C11H22N2O3</t>
  </si>
  <si>
    <t>C12H16N4OS</t>
  </si>
  <si>
    <t>C10H20N2O3</t>
  </si>
  <si>
    <t>C9H18O8</t>
  </si>
  <si>
    <t>C11H12N2O3</t>
  </si>
  <si>
    <t>C11H14N2O3</t>
  </si>
  <si>
    <t>C14H18N2O5</t>
  </si>
  <si>
    <t>C25H40N2O18</t>
  </si>
  <si>
    <t>C8H18N2O4S</t>
  </si>
  <si>
    <t>C7H14N2O5</t>
  </si>
  <si>
    <t>C15H28O13</t>
  </si>
  <si>
    <t>C11H18N4O3</t>
  </si>
  <si>
    <t>C15H23N5O3</t>
  </si>
  <si>
    <t>C7H14N2O4</t>
  </si>
  <si>
    <t>C9H16O9</t>
  </si>
  <si>
    <t>C9H15N3O2</t>
  </si>
  <si>
    <t>C12H25N5O3</t>
  </si>
  <si>
    <t>C9H15N3O5S</t>
  </si>
  <si>
    <t>C15H23N3O3</t>
  </si>
  <si>
    <t>(C2H5NO2)</t>
  </si>
  <si>
    <t>C6H9N3O2</t>
  </si>
  <si>
    <t>C12H25N3O3</t>
  </si>
  <si>
    <t>C10H21N5O4</t>
  </si>
  <si>
    <t>C11H23N3O3</t>
  </si>
  <si>
    <t>(C15H23N3O4)</t>
  </si>
  <si>
    <t>C10H21N3O4</t>
  </si>
  <si>
    <t>C9H19N3O4</t>
  </si>
  <si>
    <t>C9H19N5O3</t>
  </si>
  <si>
    <t>C9H19N3O3</t>
  </si>
  <si>
    <t>(C12H24N2O7)</t>
  </si>
  <si>
    <t>C6H14N4O2</t>
  </si>
  <si>
    <t>C6H14N2O2</t>
  </si>
  <si>
    <t>10.1039/c1mb05196b</t>
  </si>
  <si>
    <t>Min_Ctr</t>
  </si>
  <si>
    <t>Min_Syn</t>
  </si>
  <si>
    <t>MEBM_Ctr</t>
  </si>
  <si>
    <t>MEBM_Syn</t>
  </si>
  <si>
    <t>YE_Ctr</t>
  </si>
  <si>
    <t>YE_Syn</t>
  </si>
  <si>
    <t>SE_Ctr</t>
  </si>
  <si>
    <t>SE_Syn</t>
  </si>
  <si>
    <t>Count of assertion value</t>
  </si>
  <si>
    <t>(N-acetylornithine minus H2O)</t>
  </si>
  <si>
    <t>(C5H7NO3 + Phe minus H2O)</t>
  </si>
  <si>
    <t>(C5H7NO3 + (Leu or Ile) minus H2O)</t>
  </si>
  <si>
    <t>((Ala or sarcosine)-Lys)</t>
  </si>
  <si>
    <t>((Ala or beta-Ala or sarcosine)-Arg)</t>
  </si>
  <si>
    <t>((methyl or homo)phenylalanine)</t>
  </si>
  <si>
    <t>(2hexoses + glycerol minus 2H2O)</t>
  </si>
  <si>
    <t>(2hexoses minus H2O)</t>
  </si>
  <si>
    <t>choline</t>
  </si>
  <si>
    <t>(dimethyladenosine)</t>
  </si>
  <si>
    <t>(glycine)</t>
  </si>
  <si>
    <t>(hexos(amine) trisaccharide)</t>
  </si>
  <si>
    <t>(histidine betaine sulfonic acid)</t>
  </si>
  <si>
    <t>(hexose-Lys)</t>
  </si>
  <si>
    <t>(indole-3-acetaldehyde)</t>
  </si>
  <si>
    <t>(hydroxytryptophan)</t>
  </si>
  <si>
    <t>(indole-3-acetamide)</t>
  </si>
  <si>
    <t>(purine)</t>
  </si>
  <si>
    <t>adenine</t>
  </si>
  <si>
    <t>(trehalose)</t>
  </si>
  <si>
    <t>acetylglutamate</t>
  </si>
  <si>
    <t>adenosine</t>
  </si>
  <si>
    <t>alanine</t>
  </si>
  <si>
    <t>arginine</t>
  </si>
  <si>
    <t>betaine</t>
  </si>
  <si>
    <t>aspartate</t>
  </si>
  <si>
    <t>asparagine</t>
  </si>
  <si>
    <t>cytidine</t>
  </si>
  <si>
    <t>cytosine</t>
  </si>
  <si>
    <t>gamma-Glu-Phe</t>
  </si>
  <si>
    <t>glucosylglycerate</t>
  </si>
  <si>
    <t>glucose</t>
  </si>
  <si>
    <t>glucosylglycerol</t>
  </si>
  <si>
    <t>glutamate</t>
  </si>
  <si>
    <t>glutamine</t>
  </si>
  <si>
    <t>guanine</t>
  </si>
  <si>
    <t>guanosine</t>
  </si>
  <si>
    <t>glycerophosphocholine</t>
  </si>
  <si>
    <t>hypoxanthine</t>
  </si>
  <si>
    <t>isoleucine</t>
  </si>
  <si>
    <t>histidine betaine</t>
  </si>
  <si>
    <t>histidine</t>
  </si>
  <si>
    <t>methyladenosine</t>
  </si>
  <si>
    <t>leucine</t>
  </si>
  <si>
    <t>methionine</t>
  </si>
  <si>
    <t>lysine</t>
  </si>
  <si>
    <t>methylthioadenosine</t>
  </si>
  <si>
    <t>methyluridine</t>
  </si>
  <si>
    <t>methylguanine</t>
  </si>
  <si>
    <t>methylguanosine</t>
  </si>
  <si>
    <t>nicotinamide</t>
  </si>
  <si>
    <t>phenylalanine</t>
  </si>
  <si>
    <t>pyridoxine</t>
  </si>
  <si>
    <t>phenylethylamine</t>
  </si>
  <si>
    <t>proline</t>
  </si>
  <si>
    <t>serine</t>
  </si>
  <si>
    <t>thiamine</t>
  </si>
  <si>
    <t>tryptophan</t>
  </si>
  <si>
    <t>threonine</t>
  </si>
  <si>
    <t>succinate</t>
  </si>
  <si>
    <t>uracil</t>
  </si>
  <si>
    <t>uridine</t>
  </si>
  <si>
    <t>xanthine</t>
  </si>
  <si>
    <t>valine</t>
  </si>
  <si>
    <t>tyrosine</t>
  </si>
  <si>
    <t>det if area&gt;0</t>
  </si>
  <si>
    <t>choosing +/-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</si>
</sst>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color rgb="FF333333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quotePrefix="1" applyFont="1"/>
    <xf numFmtId="0" fontId="0" fillId="0" borderId="0" xfId="0" pivotButton="1"/>
    <xf numFmtId="0" fontId="0" fillId="0" borderId="0" xfId="0" applyNumberFormat="1"/>
    <xf numFmtId="0" fontId="3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zie Kosina" refreshedDate="42017.46874236111" createdVersion="5" refreshedVersion="5" minRefreshableVersion="3" recordCount="2880">
  <cacheSource type="worksheet">
    <worksheetSource ref="A1:AA2881" sheet="output_BSC_Neg_atlas7_testcor"/>
  </cacheSource>
  <cacheFields count="27">
    <cacheField name="polarity" numFmtId="0">
      <sharedItems/>
    </cacheField>
    <cacheField name="name" numFmtId="0">
      <sharedItems count="135">
        <s v="(indole-3-acetaldehyde)"/>
        <s v="(dimethyladenosine)"/>
        <s v="methylthioadenosine"/>
        <s v="nicotinamide"/>
        <s v="(N-acetylornithine minus H2O)"/>
        <s v="uracil"/>
        <s v="pyridoxine"/>
        <s v="methyladenosine"/>
        <s v="adenine"/>
        <s v="methyluridine"/>
        <s v="adenosine"/>
        <s v="cytosine"/>
        <s v="hypoxanthine"/>
        <s v="methylguanine"/>
        <s v="uridine"/>
        <s v="xanthine"/>
        <s v="methylguanosine"/>
        <s v="phenylethylamine"/>
        <s v="(indole-3-acetamide)"/>
        <s v="((methyl or homo)phenylalanine)"/>
        <s v="(purine)"/>
        <s v="guanine"/>
        <s v="(C5H7NO3 + Phe minus H2O)"/>
        <s v="(Phe-Pro)"/>
        <s v="(C5H7NO3 + (Leu or Ile) minus H2O)"/>
        <s v="choline"/>
        <s v="cytidine"/>
        <s v="(Val-(Leu or Ile))"/>
        <s v="thiamine"/>
        <s v="phenylalanine"/>
        <s v="(Val-Val)"/>
        <s v="leucine"/>
        <s v="tryptophan"/>
        <s v="guanosine"/>
        <s v="isoleucine"/>
        <s v="methionine"/>
        <s v="glucosylglycerol"/>
        <s v="(hydroxytryptophan)"/>
        <s v="Gly-Phe"/>
        <s v="valine"/>
        <s v="tyrosine"/>
        <s v="betaine"/>
        <s v="proline"/>
        <s v="gamma-Glu-Phe"/>
        <s v="(2hexoses minus H2O)"/>
        <s v="(hexos(amine) trisaccharide)"/>
        <s v="HEPES"/>
        <s v="serine"/>
        <s v="Thr-Ser"/>
        <s v="(2hexoses + glycerol minus 2H2O)"/>
        <s v="His-Val"/>
        <s v="(Phe-Arg)"/>
        <s v="alanine"/>
        <s v="threonine"/>
        <s v="Thr-Ala"/>
        <s v="glucosylglycerate"/>
        <s v="(trehalose)"/>
        <s v="histidine betaine"/>
        <s v="Val-Glu"/>
        <s v="glucose"/>
        <s v="succinate"/>
        <s v="glutamate"/>
        <s v="((Leu or Ile)-Arg)"/>
        <s v="acetylglutamate"/>
        <s v="(histidine betaine sulfonic acid)"/>
        <s v="glutamine"/>
        <s v="AMP"/>
        <s v="aspartate"/>
        <s v="(Phe-Lys)"/>
        <s v="(glycine)"/>
        <s v="asparagine"/>
        <s v="histidine"/>
        <s v="(4-aminobutyric acid)"/>
        <s v="glycerophosphocholine"/>
        <s v="((Leu or Ile)-Lys)"/>
        <s v="(C4H9NO3+Arg-H2O)"/>
        <s v="(Val-Lys)"/>
        <s v="(Tyr-Lys)"/>
        <s v="(C5H11NO2+Lys-H2O)"/>
        <s v="(C4H9NO3+Lys-H2O)"/>
        <s v="(Ser-Lys)"/>
        <s v="((Ala or beta-Ala or sarcosine)-Arg)"/>
        <s v="(C3H7NO2+Lys-H2O)"/>
        <s v="((Ala or sarcosine)-Lys)"/>
        <s v="(hexose-Lys)"/>
        <s v="arginine"/>
        <s v="lysine"/>
        <s v="(C5H7NO3 + Phe – H2O)" u="1"/>
        <s v="two-Deoxyuridine" u="1"/>
        <s v="L-Valine" u="1"/>
        <s v="(C5H7NO3 + (Leu or Ile) – H2O)" u="1"/>
        <s v="Mannose" u="1"/>
        <s v="D-(+)-Galactose" u="1"/>
        <s v="L-tyrosine" u="1"/>
        <s v="aspartate 1" u="1"/>
        <s v="L-Citrulline" u="1"/>
        <s v="(2Hexoses – H2O)" u="1"/>
        <s v="Xylitol" u="1"/>
        <s v="acetylaspartate" u="1"/>
        <s v="Uric acid" u="1"/>
        <s v="aspartate 2" u="1"/>
        <s v="pyroglutamic acid" u="1"/>
        <s v="disaccharide2 (sucrose, maltose, trehalose, cellobiose, lactose, etc)" u="1"/>
        <s v="disaccharide3 (sucrose, maltose, trehalose, cellobiose, lactose, etc)" u="1"/>
        <s v="Succinate 1" u="1"/>
        <s v="two prime deoxyguanosine" u="1"/>
        <s v="Val-Glu_sp1" u="1"/>
        <s v="(N-acetylornithine – H2O)" u="1"/>
        <s v="Inosine" u="1"/>
        <s v="cAMP" u="1"/>
        <s v="Succinate 2" u="1"/>
        <s v="two prime deoxycytidine" u="1"/>
        <s v="Galactinol" u="1"/>
        <s v="L-Asparagine" u="1"/>
        <s v="ornithine" u="1"/>
        <s v="alanine 2" u="1"/>
        <s v="trisaccharide (raffinose)" u="1"/>
        <s v="glutamate 1" u="1"/>
        <s v="(2Hexoses + glycerol – 2H2O)" u="1"/>
        <s v="L-Serine" u="1"/>
        <s v="trisacchardie (D-(+)-Raffinose)" u="1"/>
        <s v="Salicylic acid" u="1"/>
        <s v="Nicotinic acid" u="1"/>
        <s v="Pyruvate" u="1"/>
        <s v="N-Acetyl-L-Phenylalanine" u="1"/>
        <s v="Tetrasaccharide (stachyose, maltotetraose)" u="1"/>
        <s v="Phenol red" u="1"/>
        <s v="fumaric acid" u="1"/>
        <s v="4-Aminobutanate" u="1"/>
        <s v="Thymine" u="1"/>
        <s v="alanine 1" u="1"/>
        <s v="monosaccharide pk 1 (mannose, galactose, glucose)" u="1"/>
        <s v="monosaccharide pk 2 (mannose, galactose, glucose)" u="1"/>
        <s v="(Choline)" u="1"/>
        <s v="Thymidine" u="1"/>
      </sharedItems>
    </cacheField>
    <cacheField name="chemical formula" numFmtId="0">
      <sharedItems count="101">
        <s v="C10H9NO"/>
        <s v="C12H17N5O4"/>
        <s v="C11H15N5O3S"/>
        <s v="C6H6N2O"/>
        <s v="C7H12N2O2"/>
        <s v="C4H4N2O2"/>
        <s v="C8H11NO3"/>
        <s v="C11H15N5O4"/>
        <s v="C5H5N5"/>
        <s v="C10H14N2O6"/>
        <s v="C10H13N5O4"/>
        <s v="C4H5N3O"/>
        <s v="C5H4N4O"/>
        <s v="C6H7N5O"/>
        <s v="C9H12N2O6"/>
        <s v="C5H4N4O2"/>
        <s v="C11H15N5O5"/>
        <s v="C8H11N"/>
        <s v="C10H10N2O"/>
        <s v="C10H13NO2"/>
        <s v="C5H4N4"/>
        <s v="C5H5N5O"/>
        <s v="C14H16N2O4"/>
        <s v="C14H18N2O3"/>
        <s v="C11H18N2O4"/>
        <s v="C5H13NO"/>
        <s v="C9H13N3O5"/>
        <s v="C11H22N2O3"/>
        <s v="C12H16N4OS"/>
        <s v="C9H11NO2"/>
        <s v="C10H20N2O3"/>
        <s v="C6H13NO2"/>
        <s v="C11H12N2O2"/>
        <s v="C10H13N5O5"/>
        <s v="C5H11NO2S"/>
        <s v="C9H18O8"/>
        <s v="C11H12N2O3"/>
        <s v="C11H14N2O3"/>
        <s v="C5H11NO2"/>
        <s v="C9H11NO3"/>
        <s v="C5H9NO2"/>
        <s v="C14H18N2O5"/>
        <s v="C12H22O11"/>
        <s v="C25H40N2O18"/>
        <s v="C8H18N2O4S"/>
        <s v="C3H7NO3"/>
        <s v="C7H14N2O5"/>
        <s v="C15H28O13"/>
        <s v="C11H18N4O3"/>
        <s v="C15H23N5O3"/>
        <s v="C3H7NO2"/>
        <s v="C4H9NO3"/>
        <s v="C7H14N2O4"/>
        <s v="C9H16O9"/>
        <s v="C9H15N3O2"/>
        <s v="C10H18N2O5"/>
        <s v="C6H12O6"/>
        <s v="C4H6O4"/>
        <s v="C5H9NO4"/>
        <s v="C12H25N5O3"/>
        <s v="C7H11NO5"/>
        <s v="C9H15N3O5S"/>
        <s v="C5H10N2O3"/>
        <s v="C10H14N5O7P"/>
        <s v="C4H7NO4"/>
        <s v="C15H23N3O3"/>
        <s v="(C2H5NO2)"/>
        <s v="C4H8N2O3"/>
        <s v="C6H9N3O2"/>
        <s v="C4H9NO2"/>
        <s v="C8H20NO6P"/>
        <s v="C12H25N3O3"/>
        <s v="C10H21N5O4"/>
        <s v="C11H23N3O3"/>
        <s v="(C15H23N3O4)"/>
        <s v="C10H21N3O4"/>
        <s v="C9H19N3O4"/>
        <s v="C9H19N5O3"/>
        <s v="C9H19N3O3"/>
        <s v="(C12H24N2O7)"/>
        <s v="C6H14N4O2"/>
        <s v="C6H14N2O2"/>
        <s v="C10H14N2O5" u="1"/>
        <s v="C6H5NO2" u="1"/>
        <s v="C5H12N2O2" u="1"/>
        <s v="C9H12N2O5" u="1"/>
        <s v="C5H12O5" u="1"/>
        <s v="C5H7NO3" u="1"/>
        <s v="C10H12N5O6P" u="1"/>
        <s v="C9H13N3O4" u="1"/>
        <s v="C4H4O4" u="1"/>
        <s v="C10H12N4O5" u="1"/>
        <s v="C24H42O21" u="1"/>
        <s v="C19H14O5S" u="1"/>
        <s v="C11H13NO3" u="1"/>
        <s v="C7H6O3" u="1"/>
        <s v="C5H6N2O2" u="1"/>
        <s v="C6H9NO5" u="1"/>
        <s v="C5H4N4O3" u="1"/>
        <s v="C3H4O3" u="1"/>
        <s v="C18H32O16" u="1"/>
      </sharedItems>
    </cacheField>
    <cacheField name="neutral mass" numFmtId="0">
      <sharedItems containsSemiMixedTypes="0" containsString="0" containsNumber="1" minValue="75.032028404269994" maxValue="666.22190000000001" count="141">
        <n v="159.06870000000001"/>
        <n v="295.12869999999998"/>
        <n v="297.08980000000003"/>
        <n v="122.048"/>
        <n v="156.08987763355998"/>
        <n v="112.02800000000001"/>
        <n v="169.07390000000001"/>
        <n v="281.1121"/>
        <n v="135.05529999999999"/>
        <n v="258.08479999999997"/>
        <n v="267.09640000000002"/>
        <n v="111.0431"/>
        <n v="136.0385"/>
        <n v="165.06569999999999"/>
        <n v="244.06890000000001"/>
        <n v="152.03299999999999"/>
        <n v="297.1071"/>
        <n v="121.08914935756999"/>
        <n v="174.07980000000001"/>
        <n v="179.09469999999999"/>
        <n v="120.044"/>
        <n v="151.0488"/>
        <n v="276.11149999999998"/>
        <n v="262.13150000000002"/>
        <n v="242.12639999999999"/>
        <n v="103.0996"/>
        <n v="243.08552052911"/>
        <n v="230.16290000000001"/>
        <n v="264.10359999999997"/>
        <n v="165.07810000000001"/>
        <n v="216.13740000000001"/>
        <n v="131.09450000000001"/>
        <n v="204.08840000000001"/>
        <n v="283.09140000000002"/>
        <n v="149.05019999999999"/>
        <n v="254.101"/>
        <n v="220.08580000000001"/>
        <n v="222.10079999999999"/>
        <n v="117.0792"/>
        <n v="181.07320000000001"/>
        <n v="117.0797"/>
        <n v="115.06310000000001"/>
        <n v="294.12279999999998"/>
        <n v="342.11770000000001"/>
        <n v="656.22829999999999"/>
        <n v="238.10570000000001"/>
        <n v="105.0424"/>
        <n v="206.0881"/>
        <n v="416.15300000000002"/>
        <n v="254.1369"/>
        <n v="321.17840000000001"/>
        <n v="89.0471"/>
        <n v="119.0574"/>
        <n v="190.09549999999999"/>
        <n v="268.0806"/>
        <n v="342.11621152069995"/>
        <n v="197.11660000000001"/>
        <n v="246.12039999999999"/>
        <n v="180.0633"/>
        <n v="118.0264"/>
        <n v="147.05269999999999"/>
        <n v="287.19580000000002"/>
        <n v="189.06450000000001"/>
        <n v="277.07479999999998"/>
        <n v="146.06970000000001"/>
        <n v="347.06389999999999"/>
        <n v="133.0377"/>
        <n v="293.17360000000002"/>
        <n v="75.032028404269994"/>
        <n v="132.05349212484001"/>
        <n v="155.06909999999999"/>
        <n v="103.0633"/>
        <n v="257.10399999999998"/>
        <n v="259.18939999999998"/>
        <n v="275.15949999999998"/>
        <n v="245.1738"/>
        <n v="309.16800000000001"/>
        <n v="245.1739"/>
        <n v="247.1523"/>
        <n v="275.14879999999999"/>
        <n v="233.13720000000001"/>
        <n v="245.14940000000001"/>
        <n v="247.15199999999999"/>
        <n v="245.1491"/>
        <n v="217.14240000000001"/>
        <n v="217.14230000000001"/>
        <n v="308.15870000000001"/>
        <n v="174.11160000000001"/>
        <n v="146.1052"/>
        <n v="165.07900000000001" u="1"/>
        <n v="126.0429" u="1"/>
        <n v="268.08080000000001" u="1"/>
        <n v="123.032" u="1"/>
        <n v="116.011" u="1"/>
        <n v="347.06310000000002" u="1"/>
        <n v="111.0433" u="1"/>
        <n v="207.08949999999999" u="1"/>
        <n v="342.11619999999999" u="1"/>
        <n v="88.016000000000005" u="1"/>
        <n v="89.047700000000006" u="1"/>
        <n v="283.0917" u="1"/>
        <n v="117.07899999999999" u="1"/>
        <n v="147.0532" u="1"/>
        <n v="132.05350000000001" u="1"/>
        <n v="504.16899999999998" u="1"/>
        <n v="168.0283" u="1"/>
        <n v="204.0899" u="1"/>
        <n v="175.09569999999999" u="1"/>
        <n v="329.05250000000001" u="1"/>
        <n v="119.0582" u="1"/>
        <n v="180.0634" u="1"/>
        <n v="189.06370000000001" u="1"/>
        <n v="118.0266" u="1"/>
        <n v="257.1028" u="1"/>
        <n v="244.06950000000001" u="1"/>
        <n v="297.08960000000002" u="1"/>
        <n v="131.09460000000001" u="1"/>
        <n v="152.0334" u="1"/>
        <n v="103.10039999999999" u="1"/>
        <n v="228.0746" u="1"/>
        <n v="112.0273" u="1"/>
        <n v="175.04810000000001" u="1"/>
        <n v="129.04259999999999" u="1"/>
        <n v="243.0855" u="1"/>
        <n v="115.0633" u="1"/>
        <n v="204.0898" u="1"/>
        <n v="267.09679999999997" u="1"/>
        <n v="105.04259999999999" u="1"/>
        <n v="149.05099999999999" u="1"/>
        <n v="151.04939999999999" u="1"/>
        <n v="138.0317" u="1"/>
        <n v="227.09059999999999" u="1"/>
        <n v="132.0899" u="1"/>
        <n v="181.07390000000001" u="1"/>
        <n v="152.0685" u="1"/>
        <n v="666.22190000000001" u="1"/>
        <n v="135.05449999999999" u="1"/>
        <n v="146.06909999999999" u="1"/>
        <n v="354.05590000000001" u="1"/>
        <n v="133.03749999999999" u="1"/>
        <n v="242.09030000000001" u="1"/>
      </sharedItems>
    </cacheField>
    <cacheField name="rt (min)" numFmtId="0">
      <sharedItems containsSemiMixedTypes="0" containsString="0" containsNumber="1" minValue="2.8" maxValue="36.57" count="155">
        <n v="4.87"/>
        <n v="6.77"/>
        <n v="6.78"/>
        <n v="6.26"/>
        <n v="6.38"/>
        <n v="6.98"/>
        <n v="7.04"/>
        <n v="7.38"/>
        <n v="7.79"/>
        <n v="8.02"/>
        <n v="8.4700000000000006"/>
        <n v="9.5500000000000007"/>
        <n v="9.81"/>
        <n v="9.83"/>
        <n v="9.9499999999999993"/>
        <n v="10.73"/>
        <n v="11.36"/>
        <n v="12.07"/>
        <n v="12.71"/>
        <n v="13.12"/>
        <n v="13.54"/>
        <n v="14.15"/>
        <n v="14.23"/>
        <n v="14.37"/>
        <n v="14.36"/>
        <n v="14.61"/>
        <n v="14.74"/>
        <n v="14.34"/>
        <n v="14.96"/>
        <n v="14.8"/>
        <n v="15.29"/>
        <n v="15.14"/>
        <n v="15.61"/>
        <n v="15.76"/>
        <n v="15.66"/>
        <n v="16.43"/>
        <n v="16.71"/>
        <n v="16.670000000000002"/>
        <n v="17.079999999999998"/>
        <n v="17.21"/>
        <n v="17.43"/>
        <n v="17.350000000000001"/>
        <n v="18.22"/>
        <n v="18.739999999999998"/>
        <n v="18.899999999999999"/>
        <n v="19.07"/>
        <n v="19.23"/>
        <n v="19.29"/>
        <n v="19.38"/>
        <n v="19.39"/>
        <n v="19.36"/>
        <n v="19.43"/>
        <n v="19.600000000000001"/>
        <n v="19.78"/>
        <n v="19.559999999999999"/>
        <n v="19.440000000000001"/>
        <n v="19.77"/>
        <n v="20.05"/>
        <n v="20.059999999999999"/>
        <n v="19.989999999999998"/>
        <n v="20.38"/>
        <n v="20.47"/>
        <n v="20.28"/>
        <n v="20.03"/>
        <n v="20.22"/>
        <n v="20.36"/>
        <n v="20.71"/>
        <n v="20.77"/>
        <n v="20.74"/>
        <n v="20.79"/>
        <n v="21.09"/>
        <n v="21.14"/>
        <n v="20.49"/>
        <n v="21.38"/>
        <n v="21.88"/>
        <n v="22.41"/>
        <n v="22.77"/>
        <n v="23.16"/>
        <n v="23.35"/>
        <n v="23.41"/>
        <n v="24.31"/>
        <n v="24.32"/>
        <n v="24.52"/>
        <n v="25.15"/>
        <n v="25.73"/>
        <n v="26.23"/>
        <n v="27.03"/>
        <n v="31.95"/>
        <n v="35.630000000000003"/>
        <n v="36.57"/>
        <n v="8.08" u="1"/>
        <n v="4.3" u="1"/>
        <n v="13.23" u="1"/>
        <n v="13.5" u="1"/>
        <n v="8.15" u="1"/>
        <n v="5.2" u="1"/>
        <n v="9.58" u="1"/>
        <n v="13.6" u="1"/>
        <n v="8.25" u="1"/>
        <n v="13.3" u="1"/>
        <n v="2.93" u="1"/>
        <n v="14.1" u="1"/>
        <n v="5.3" u="1"/>
        <n v="9.15" u="1"/>
        <n v="14.2" u="1"/>
        <n v="5.7" u="1"/>
        <n v="5.75" u="1"/>
        <n v="9.35" u="1"/>
        <n v="9.75" u="1"/>
        <n v="8.42" u="1"/>
        <n v="16" u="1"/>
        <n v="6.88" u="1"/>
        <n v="9.32" u="1"/>
        <n v="9.1199999999999992" u="1"/>
        <n v="11.25" u="1"/>
        <n v="6.95" u="1"/>
        <n v="11.75" u="1"/>
        <n v="12.15" u="1"/>
        <n v="12.38" u="1"/>
        <n v="7.83" u="1"/>
        <n v="12.25" u="1"/>
        <n v="6.9" u="1"/>
        <n v="10.62" u="1"/>
        <n v="2.85" u="1"/>
        <n v="5.92" u="1"/>
        <n v="12.75" u="1"/>
        <n v="2.8" u="1"/>
        <n v="3" u="1"/>
        <n v="16.95" u="1"/>
        <n v="7.02" u="1"/>
        <n v="6.82" u="1"/>
        <n v="12.12" u="1"/>
        <n v="13.85" u="1"/>
        <n v="8.1" u="1"/>
        <n v="8.5" u="1"/>
        <n v="13.55" u="1"/>
        <n v="13.95" u="1"/>
        <n v="3.15" u="1"/>
        <n v="14.35" u="1"/>
        <n v="3.2" u="1"/>
        <n v="3.5" u="1"/>
        <n v="7.42" u="1"/>
        <n v="11.26" u="1"/>
        <n v="15.75" u="1"/>
        <n v="15.05" u="1"/>
        <n v="9.3000000000000007" u="1"/>
        <n v="9.6999999999999993" u="1"/>
        <n v="3.75" u="1"/>
        <n v="10.6" u="1"/>
        <n v="11.4" u="1"/>
        <n v="11.9" u="1"/>
        <n v="12.93" u="1"/>
        <n v="12" u="1"/>
        <n v="3.02" u="1"/>
        <n v="16.309999999999999" u="1"/>
      </sharedItems>
    </cacheField>
    <cacheField name="protocol" numFmtId="0">
      <sharedItems count="2">
        <s v="10.1039/c1mb05196b"/>
        <s v="WoM" u="1"/>
      </sharedItems>
    </cacheField>
    <cacheField name="file" numFmtId="0">
      <sharedItems containsNonDate="0" containsString="0" containsBlank="1"/>
    </cacheField>
    <cacheField name="group" numFmtId="0">
      <sharedItems containsBlank="1" count="63">
        <s v="Min_Ctr"/>
        <s v="Min_Syn"/>
        <s v="MEBM_Ctr"/>
        <s v="MEBM_Syn"/>
        <s v="YE_Ctr"/>
        <s v="YE_Syn"/>
        <s v="SE_Ctr"/>
        <s v="SE_Syn"/>
        <m u="1"/>
        <s v="R2A_I12" u="1"/>
        <s v="R2A_I03" u="1"/>
        <s v="R2A_I13" u="1"/>
        <s v="R2A_I04" u="1"/>
        <s v="R2A_I14" u="1"/>
        <s v="R2A_I05" u="1"/>
        <s v="M94_I10" u="1"/>
        <s v="M94_I01" u="1"/>
        <s v="R2A_I15" u="1"/>
        <s v="R2A_I06" u="1"/>
        <s v="M94_I11" u="1"/>
        <s v="M94_I02" u="1"/>
        <s v="R2A_bla" u="1"/>
        <s v="R2A_I16" u="1"/>
        <s v="R2A_I07" u="1"/>
        <s v="M94_I12" u="1"/>
        <s v="M94_I03" u="1"/>
        <s v="R2A_I08" u="1"/>
        <s v="M94_I13" u="1"/>
        <s v="M94_I04" u="1"/>
        <s v="R2A_I09" u="1"/>
        <s v="R2A_ctr" u="1"/>
        <s v="M94_I14" u="1"/>
        <s v="M94_I05" u="1"/>
        <s v="M94_I15" u="1"/>
        <s v="M94_I06" u="1"/>
        <s v="M9C_I10" u="1"/>
        <s v="M94_bla" u="1"/>
        <s v="M94_I16" u="1"/>
        <s v="M9C_I01" u="1"/>
        <s v="M94_I07" u="1"/>
        <s v="M9C_I11" u="1"/>
        <s v="M9C_I02" u="1"/>
        <s v="M94_I08" u="1"/>
        <s v="M9C_I12" u="1"/>
        <s v="M9C_I03" u="1"/>
        <s v="M94_I09" u="1"/>
        <s v="M94_ctr" u="1"/>
        <s v="M9C_I13" u="1"/>
        <s v="M9C_I04" u="1"/>
        <s v="M9C_I14" u="1"/>
        <s v="M9C_I05" u="1"/>
        <s v="M9C_I15" u="1"/>
        <s v="M9C_I06" u="1"/>
        <s v="M9C_bla" u="1"/>
        <s v="M9C_I16" u="1"/>
        <s v="M9C_I07" u="1"/>
        <s v="M9C_I08" u="1"/>
        <s v="R2A_I10" u="1"/>
        <s v="R2A_I01" u="1"/>
        <s v="M9C_I09" u="1"/>
        <s v="R2A_I11" u="1"/>
        <s v="M9C_ctr" u="1"/>
        <s v="R2A_I02" u="1"/>
      </sharedItems>
    </cacheField>
    <cacheField name="area" numFmtId="0">
      <sharedItems containsString="0" containsBlank="1" containsNumber="1" containsInteger="1" minValue="0" maxValue="55511300"/>
    </cacheField>
    <cacheField name="height" numFmtId="0">
      <sharedItems containsNonDate="0" containsString="0" containsBlank="1"/>
    </cacheField>
    <cacheField name="ln(area)" numFmtId="0">
      <sharedItems containsSemiMixedTypes="0" containsString="0" containsNumber="1" minValue="0" maxValue="17.832097179610216"/>
    </cacheField>
    <cacheField name="category" numFmtId="0">
      <sharedItems/>
    </cacheField>
    <cacheField name="det if area&gt;0" numFmtId="0">
      <sharedItems/>
    </cacheField>
    <cacheField name="helper cat+det" numFmtId="0">
      <sharedItems/>
    </cacheField>
    <cacheField name="group det no array" numFmtId="0">
      <sharedItems/>
    </cacheField>
    <cacheField name="mean lnA" numFmtId="0">
      <sharedItems containsMixedTypes="1" containsNumber="1" minValue="0" maxValue="17.734090478592492"/>
    </cacheField>
    <cacheField name="Ftest" numFmtId="0">
      <sharedItems containsMixedTypes="1" containsNumber="1" minValue="1.5551236488373633E-4" maxValue="1"/>
    </cacheField>
    <cacheField name="Ttest" numFmtId="0">
      <sharedItems containsMixedTypes="1" containsNumber="1" minValue="5.9313668616821795E-11" maxValue="1"/>
    </cacheField>
    <cacheField name="assertion value" numFmtId="0">
      <sharedItems count="6">
        <s v="ND"/>
        <s v=""/>
        <s v="D"/>
        <s v="E"/>
        <s v="I"/>
        <s v="N"/>
      </sharedItems>
    </cacheField>
    <cacheField name="mean A" numFmtId="0">
      <sharedItems containsMixedTypes="1" containsNumber="1" minValue="0" maxValue="50401144.5"/>
    </cacheField>
    <cacheField name="log2FC(E,I)" numFmtId="0">
      <sharedItems containsMixedTypes="1" containsNumber="1" minValue="-8.7308886887463117" maxValue="11.991216668324869"/>
    </cacheField>
    <cacheField name="assertion confidence" numFmtId="0">
      <sharedItems count="6">
        <s v=""/>
        <s v="1"/>
        <s v="5"/>
        <s v="4"/>
        <s v="3"/>
        <s v="2"/>
      </sharedItems>
    </cacheField>
    <cacheField name="choosing +/-" numFmtId="0">
      <sharedItems/>
    </cacheField>
    <cacheField name="env" numFmtId="0">
      <sharedItems/>
    </cacheField>
    <cacheField name="iso" numFmtId="0">
      <sharedItems/>
    </cacheField>
    <cacheField name="helper comp, grp" numFmtId="0">
      <sharedItems/>
    </cacheField>
    <cacheField name="keep/discard" numFmtId="0">
      <sharedItems count="5">
        <s v="Good"/>
        <s v=""/>
        <e v="#VALUE!" u="1"/>
        <e v="#N/A" u="1"/>
        <s v="Discard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80">
  <r>
    <s v="pos"/>
    <x v="0"/>
    <x v="0"/>
    <x v="0"/>
    <x v="0"/>
    <x v="0"/>
    <m/>
    <x v="0"/>
    <m/>
    <m/>
    <n v="0"/>
    <s v="pos (indole-3-acetaldehyde) Min_Ctr"/>
    <s v="ND"/>
    <s v="pos (indole-3-acetaldehyde) Min_CtrND"/>
    <s v="ND"/>
    <n v="0"/>
    <e v="#DIV/0!"/>
    <e v="#DIV/0!"/>
    <x v="0"/>
    <n v="0"/>
    <s v="n/a"/>
    <x v="0"/>
    <s v=""/>
    <s v=""/>
    <s v=""/>
    <s v="pos (indole-3-acetaldehyde) Min"/>
    <x v="0"/>
  </r>
  <r>
    <s v="pos"/>
    <x v="0"/>
    <x v="0"/>
    <x v="0"/>
    <x v="0"/>
    <x v="0"/>
    <m/>
    <x v="0"/>
    <m/>
    <m/>
    <n v="0"/>
    <s v="pos (indole-3-acetaldehyde) Min_Ctr"/>
    <s v="ND"/>
    <s v="pos (indole-3-acetaldehyde) Min_Ctr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0"/>
    <m/>
    <m/>
    <n v="0"/>
    <s v="pos (indole-3-acetaldehyde) Min_Ctr"/>
    <s v="ND"/>
    <s v="pos (indole-3-acetaldehyde) Min_Ctr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0"/>
    <m/>
    <m/>
    <n v="0"/>
    <s v="pos (indole-3-acetaldehyde) Min_Ctr"/>
    <s v="ND"/>
    <s v="pos (indole-3-acetaldehyde) Min_Ctr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1"/>
    <m/>
    <m/>
    <n v="0"/>
    <s v="pos (indole-3-acetaldehyde) Min_Syn"/>
    <s v="ND"/>
    <s v="pos (indole-3-acetaldehyde) Min_SynND"/>
    <s v="ND"/>
    <n v="0"/>
    <e v="#DIV/0!"/>
    <e v="#DIV/0!"/>
    <x v="0"/>
    <n v="0"/>
    <s v="n/a"/>
    <x v="0"/>
    <s v=""/>
    <s v=""/>
    <s v=""/>
    <s v="pos (indole-3-acetaldehyde) Min"/>
    <x v="0"/>
  </r>
  <r>
    <s v="pos"/>
    <x v="0"/>
    <x v="0"/>
    <x v="0"/>
    <x v="0"/>
    <x v="0"/>
    <m/>
    <x v="1"/>
    <m/>
    <m/>
    <n v="0"/>
    <s v="pos (indole-3-acetaldehyde) Min_Syn"/>
    <s v="ND"/>
    <s v="pos (indole-3-acetaldehyde) Min_Syn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1"/>
    <m/>
    <m/>
    <n v="0"/>
    <s v="pos (indole-3-acetaldehyde) Min_Syn"/>
    <s v="ND"/>
    <s v="pos (indole-3-acetaldehyde) Min_Syn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1"/>
    <m/>
    <m/>
    <n v="0"/>
    <s v="pos (indole-3-acetaldehyde) Min_Syn"/>
    <s v="ND"/>
    <s v="pos (indole-3-acetaldehyde) Min_SynND"/>
    <s v=""/>
    <s v=""/>
    <s v=""/>
    <s v=""/>
    <x v="1"/>
    <s v=""/>
    <s v=""/>
    <x v="0"/>
    <s v=""/>
    <s v=""/>
    <s v=""/>
    <s v="pos (indole-3-acetaldehyde) Min"/>
    <x v="1"/>
  </r>
  <r>
    <s v="pos"/>
    <x v="0"/>
    <x v="0"/>
    <x v="0"/>
    <x v="0"/>
    <x v="0"/>
    <m/>
    <x v="2"/>
    <n v="0"/>
    <m/>
    <n v="0"/>
    <s v="pos (indole-3-acetaldehyde) MEBM_Ctr"/>
    <s v="D"/>
    <s v="pos (indole-3-acetaldehyde) MEBM_Ctr_D"/>
    <s v="D"/>
    <n v="1.2897638248036323"/>
    <n v="1"/>
    <n v="1"/>
    <x v="2"/>
    <n v="43.25"/>
    <b v="0"/>
    <x v="1"/>
    <s v="pos"/>
    <s v="MEB"/>
    <s v="Ctr"/>
    <s v="pos (indole-3-acetaldehyde) MEB"/>
    <x v="0"/>
  </r>
  <r>
    <s v="pos"/>
    <x v="0"/>
    <x v="0"/>
    <x v="0"/>
    <x v="0"/>
    <x v="0"/>
    <m/>
    <x v="2"/>
    <n v="173"/>
    <m/>
    <n v="5.1590552992145291"/>
    <s v="pos (indole-3-acetaldehyde) MEBM_Ctr"/>
    <s v="D"/>
    <s v="pos (indole-3-acetaldehyde) MEBM_Ctr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2"/>
    <n v="0"/>
    <m/>
    <n v="0"/>
    <s v="pos (indole-3-acetaldehyde) MEBM_Ctr"/>
    <s v="D"/>
    <s v="pos (indole-3-acetaldehyde) MEBM_Ctr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2"/>
    <n v="0"/>
    <m/>
    <n v="0"/>
    <s v="pos (indole-3-acetaldehyde) MEBM_Ctr"/>
    <s v="D"/>
    <s v="pos (indole-3-acetaldehyde) MEBM_Ctr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3"/>
    <n v="179780"/>
    <m/>
    <n v="12.099494722465909"/>
    <s v="pos (indole-3-acetaldehyde) MEBM_Syn"/>
    <s v="D"/>
    <s v="pos (indole-3-acetaldehyde) MEBM_Syn_D"/>
    <s v="D"/>
    <n v="12.07550426782079"/>
    <n v="1.5551236488373633E-4"/>
    <n v="3.5576945208205973E-3"/>
    <x v="3"/>
    <n v="176076.75"/>
    <n v="11.991216668324869"/>
    <x v="2"/>
    <s v="pos"/>
    <s v="MEB"/>
    <s v="Syn"/>
    <s v="pos (indole-3-acetaldehyde) MEB"/>
    <x v="0"/>
  </r>
  <r>
    <s v="pos"/>
    <x v="0"/>
    <x v="0"/>
    <x v="0"/>
    <x v="0"/>
    <x v="0"/>
    <m/>
    <x v="3"/>
    <n v="194864"/>
    <m/>
    <n v="12.180062290097943"/>
    <s v="pos (indole-3-acetaldehyde) MEBM_Syn"/>
    <s v="D"/>
    <s v="pos (indole-3-acetaldehyde) MEBM_Syn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3"/>
    <n v="173717"/>
    <m/>
    <n v="12.065188573803301"/>
    <s v="pos (indole-3-acetaldehyde) MEBM_Syn"/>
    <s v="D"/>
    <s v="pos (indole-3-acetaldehyde) MEBM_Syn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3"/>
    <n v="155946"/>
    <m/>
    <n v="11.957271484916003"/>
    <s v="pos (indole-3-acetaldehyde) MEBM_Syn"/>
    <s v="D"/>
    <s v="pos (indole-3-acetaldehyde) MEBM_Syn_D"/>
    <s v=""/>
    <s v=""/>
    <s v=""/>
    <s v=""/>
    <x v="1"/>
    <s v=""/>
    <s v=""/>
    <x v="0"/>
    <s v=""/>
    <s v=""/>
    <s v=""/>
    <s v="pos (indole-3-acetaldehyde) MEB"/>
    <x v="1"/>
  </r>
  <r>
    <s v="pos"/>
    <x v="0"/>
    <x v="0"/>
    <x v="0"/>
    <x v="0"/>
    <x v="0"/>
    <m/>
    <x v="4"/>
    <n v="1122"/>
    <m/>
    <n v="7.0237589547384429"/>
    <s v="pos (indole-3-acetaldehyde) YE_Ctr"/>
    <s v="D"/>
    <s v="pos (indole-3-acetaldehyde) YE_Ctr_D"/>
    <s v="D"/>
    <n v="7.3146523883858725"/>
    <n v="1"/>
    <n v="1"/>
    <x v="2"/>
    <n v="1563.25"/>
    <b v="0"/>
    <x v="1"/>
    <s v="pos"/>
    <s v="YE_"/>
    <s v="Ctr"/>
    <s v="pos (indole-3-acetaldehyde) YE_"/>
    <x v="0"/>
  </r>
  <r>
    <s v="pos"/>
    <x v="0"/>
    <x v="0"/>
    <x v="0"/>
    <x v="0"/>
    <x v="0"/>
    <m/>
    <x v="4"/>
    <n v="2255"/>
    <m/>
    <n v="7.7213486126179491"/>
    <s v="pos (indole-3-acetaldehyde) YE_Ctr"/>
    <s v="D"/>
    <s v="pos (indole-3-acetaldehyde) YE_Ctr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4"/>
    <n v="1191"/>
    <m/>
    <n v="7.0833878476252954"/>
    <s v="pos (indole-3-acetaldehyde) YE_Ctr"/>
    <s v="D"/>
    <s v="pos (indole-3-acetaldehyde) YE_Ctr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4"/>
    <n v="1685"/>
    <m/>
    <n v="7.4301141385618008"/>
    <s v="pos (indole-3-acetaldehyde) YE_Ctr"/>
    <s v="D"/>
    <s v="pos (indole-3-acetaldehyde) YE_Ctr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5"/>
    <n v="590342"/>
    <m/>
    <n v="13.288459002892212"/>
    <s v="pos (indole-3-acetaldehyde) YE_Syn"/>
    <s v="D"/>
    <s v="pos (indole-3-acetaldehyde) YE_Syn_D"/>
    <s v="D"/>
    <n v="13.362329435433946"/>
    <n v="0.23968049313160622"/>
    <n v="4.4991972595725625E-8"/>
    <x v="3"/>
    <n v="641158.75"/>
    <n v="8.6799892828516239"/>
    <x v="2"/>
    <s v="pos"/>
    <s v="YE_"/>
    <s v="Syn"/>
    <s v="pos (indole-3-acetaldehyde) YE_"/>
    <x v="0"/>
  </r>
  <r>
    <s v="pos"/>
    <x v="0"/>
    <x v="0"/>
    <x v="0"/>
    <x v="0"/>
    <x v="0"/>
    <m/>
    <x v="5"/>
    <n v="650199"/>
    <m/>
    <n v="13.385035286851942"/>
    <s v="pos (indole-3-acetaldehyde) YE_Syn"/>
    <s v="D"/>
    <s v="pos (indole-3-acetaldehyde) YE_Syn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5"/>
    <n v="547555"/>
    <m/>
    <n v="13.213220018547256"/>
    <s v="pos (indole-3-acetaldehyde) YE_Syn"/>
    <s v="D"/>
    <s v="pos (indole-3-acetaldehyde) YE_Syn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5"/>
    <n v="776539"/>
    <m/>
    <n v="13.562603433444377"/>
    <s v="pos (indole-3-acetaldehyde) YE_Syn"/>
    <s v="D"/>
    <s v="pos (indole-3-acetaldehyde) YE_Syn_D"/>
    <s v=""/>
    <s v=""/>
    <s v=""/>
    <s v=""/>
    <x v="1"/>
    <s v=""/>
    <s v=""/>
    <x v="0"/>
    <s v=""/>
    <s v=""/>
    <s v=""/>
    <s v="pos (indole-3-acetaldehyde) YE_"/>
    <x v="1"/>
  </r>
  <r>
    <s v="pos"/>
    <x v="0"/>
    <x v="0"/>
    <x v="0"/>
    <x v="0"/>
    <x v="0"/>
    <m/>
    <x v="6"/>
    <n v="1350"/>
    <m/>
    <n v="7.2086003379601991"/>
    <s v="pos (indole-3-acetaldehyde) SE_Ctr"/>
    <s v="D"/>
    <s v="pos (indole-3-acetaldehyde) SE_Ctr_D"/>
    <s v="D"/>
    <n v="6.8973829775305848"/>
    <n v="1"/>
    <n v="1"/>
    <x v="2"/>
    <n v="1253.5"/>
    <b v="0"/>
    <x v="1"/>
    <s v="pos"/>
    <s v="SE_"/>
    <s v="Ctr"/>
    <s v="pos (indole-3-acetaldehyde) SE_"/>
    <x v="0"/>
  </r>
  <r>
    <s v="pos"/>
    <x v="0"/>
    <x v="0"/>
    <x v="0"/>
    <x v="0"/>
    <x v="0"/>
    <m/>
    <x v="6"/>
    <n v="1394"/>
    <m/>
    <n v="7.2406496942554659"/>
    <s v="pos (indole-3-acetaldehyde) SE_Ctr"/>
    <s v="D"/>
    <s v="pos (indole-3-acetaldehyde) SE_Ctr_D"/>
    <s v=""/>
    <s v=""/>
    <s v=""/>
    <s v=""/>
    <x v="1"/>
    <s v=""/>
    <s v=""/>
    <x v="0"/>
    <s v=""/>
    <s v=""/>
    <s v=""/>
    <s v="pos (indole-3-acetaldehyde) SE_"/>
    <x v="1"/>
  </r>
  <r>
    <s v="pos"/>
    <x v="0"/>
    <x v="0"/>
    <x v="0"/>
    <x v="0"/>
    <x v="0"/>
    <m/>
    <x v="6"/>
    <n v="2019"/>
    <m/>
    <n v="7.6108527903952501"/>
    <s v="pos (indole-3-acetaldehyde) SE_Ctr"/>
    <s v="D"/>
    <s v="pos (indole-3-acetaldehyde) SE_Ctr_D"/>
    <s v=""/>
    <s v=""/>
    <s v=""/>
    <s v=""/>
    <x v="1"/>
    <s v=""/>
    <s v=""/>
    <x v="0"/>
    <s v=""/>
    <s v=""/>
    <s v=""/>
    <s v="pos (indole-3-acetaldehyde) SE_"/>
    <x v="1"/>
  </r>
  <r>
    <s v="pos"/>
    <x v="0"/>
    <x v="0"/>
    <x v="0"/>
    <x v="0"/>
    <x v="0"/>
    <m/>
    <x v="6"/>
    <n v="251"/>
    <m/>
    <n v="5.5294290875114234"/>
    <s v="pos (indole-3-acetaldehyde) SE_Ctr"/>
    <s v="D"/>
    <s v="pos (indole-3-acetaldehyde) SE_Ctr_D"/>
    <s v=""/>
    <s v=""/>
    <s v=""/>
    <s v=""/>
    <x v="1"/>
    <s v=""/>
    <s v=""/>
    <x v="0"/>
    <s v=""/>
    <s v=""/>
    <s v=""/>
    <s v="pos (indole-3-acetaldehyde) SE_"/>
    <x v="1"/>
  </r>
  <r>
    <s v="pos"/>
    <x v="0"/>
    <x v="0"/>
    <x v="0"/>
    <x v="0"/>
    <x v="0"/>
    <m/>
    <x v="7"/>
    <n v="83580"/>
    <m/>
    <n v="11.333571500515161"/>
    <s v="pos (indole-3-acetaldehyde) SE_Syn"/>
    <s v="D"/>
    <s v="pos (indole-3-acetaldehyde) SE_Syn_D"/>
    <s v="D"/>
    <n v="11.159034130863935"/>
    <n v="7.781149613751555E-3"/>
    <n v="2.4494802589777116E-3"/>
    <x v="3"/>
    <n v="70610.5"/>
    <n v="5.815848831384403"/>
    <x v="2"/>
    <s v="pos"/>
    <s v="SE_"/>
    <s v="Syn"/>
    <s v="pos (indole-3-acetaldehyde) SE_"/>
    <x v="0"/>
  </r>
  <r>
    <s v="pos"/>
    <x v="0"/>
    <x v="0"/>
    <x v="0"/>
    <x v="0"/>
    <x v="0"/>
    <m/>
    <x v="7"/>
    <n v="63363"/>
    <m/>
    <n v="11.056651155808741"/>
    <s v="pos (indole-3-acetaldehyde) SE_Syn"/>
    <s v="D"/>
    <s v="pos (indole-3-acetaldehyde) SE_Syn_D"/>
    <s v=""/>
    <s v=""/>
    <s v=""/>
    <s v=""/>
    <x v="1"/>
    <s v=""/>
    <s v=""/>
    <x v="0"/>
    <s v=""/>
    <s v=""/>
    <s v=""/>
    <s v="pos (indole-3-acetaldehyde) SE_"/>
    <x v="1"/>
  </r>
  <r>
    <s v="pos"/>
    <x v="0"/>
    <x v="0"/>
    <x v="0"/>
    <x v="0"/>
    <x v="0"/>
    <m/>
    <x v="7"/>
    <n v="65345"/>
    <m/>
    <n v="11.087451508303742"/>
    <s v="pos (indole-3-acetaldehyde) SE_Syn"/>
    <s v="D"/>
    <s v="pos (indole-3-acetaldehyde) SE_Syn_D"/>
    <s v=""/>
    <s v=""/>
    <s v=""/>
    <s v=""/>
    <x v="1"/>
    <s v=""/>
    <s v=""/>
    <x v="0"/>
    <s v=""/>
    <s v=""/>
    <s v=""/>
    <s v="pos (indole-3-acetaldehyde) SE_"/>
    <x v="1"/>
  </r>
  <r>
    <s v="pos"/>
    <x v="0"/>
    <x v="0"/>
    <x v="0"/>
    <x v="0"/>
    <x v="0"/>
    <m/>
    <x v="7"/>
    <n v="70154"/>
    <m/>
    <n v="11.158462358828096"/>
    <s v="pos (indole-3-acetaldehyde) SE_Syn"/>
    <s v="D"/>
    <s v="pos (indole-3-acetaldehyde) SE_Syn_D"/>
    <s v=""/>
    <s v=""/>
    <s v=""/>
    <s v=""/>
    <x v="1"/>
    <s v=""/>
    <s v=""/>
    <x v="0"/>
    <s v=""/>
    <s v=""/>
    <s v=""/>
    <s v="pos (indole-3-acetaldehyde) SE_"/>
    <x v="1"/>
  </r>
  <r>
    <s v="pos"/>
    <x v="1"/>
    <x v="1"/>
    <x v="1"/>
    <x v="1"/>
    <x v="0"/>
    <m/>
    <x v="0"/>
    <n v="0"/>
    <m/>
    <n v="0"/>
    <s v="pos (dimethyladenosine) Min_Ctr"/>
    <s v="D"/>
    <s v="pos (dimethyladenosine) Min_Ctr_D"/>
    <s v="D"/>
    <n v="1.3783571865412456"/>
    <n v="1"/>
    <n v="1"/>
    <x v="2"/>
    <n v="61.75"/>
    <b v="0"/>
    <x v="1"/>
    <s v="pos"/>
    <s v="Min"/>
    <s v="Ctr"/>
    <s v="pos (dimethyladenosine) Min"/>
    <x v="0"/>
  </r>
  <r>
    <s v="pos"/>
    <x v="1"/>
    <x v="1"/>
    <x v="1"/>
    <x v="1"/>
    <x v="0"/>
    <m/>
    <x v="0"/>
    <n v="0"/>
    <m/>
    <n v="0"/>
    <s v="pos (dimethyladenosine) Min_Ctr"/>
    <s v="D"/>
    <s v="pos (dimethyladenosine) Min_Ctr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0"/>
    <n v="0"/>
    <m/>
    <n v="0"/>
    <s v="pos (dimethyladenosine) Min_Ctr"/>
    <s v="D"/>
    <s v="pos (dimethyladenosine) Min_Ctr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0"/>
    <n v="247"/>
    <m/>
    <n v="5.5134287461649825"/>
    <s v="pos (dimethyladenosine) Min_Ctr"/>
    <s v="D"/>
    <s v="pos (dimethyladenosine) Min_Ctr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1"/>
    <n v="16976"/>
    <m/>
    <n v="9.739614765810634"/>
    <s v="pos (dimethyladenosine) Min_Syn"/>
    <s v="D"/>
    <s v="pos (dimethyladenosine) Min_Syn_D"/>
    <s v="D"/>
    <n v="9.8104391091887599"/>
    <n v="7.399213395379797E-4"/>
    <n v="8.6410295324860342E-3"/>
    <x v="3"/>
    <n v="18419"/>
    <n v="8.2205398850615889"/>
    <x v="2"/>
    <s v="pos"/>
    <s v="Min"/>
    <s v="Syn"/>
    <s v="pos (dimethyladenosine) Min"/>
    <x v="0"/>
  </r>
  <r>
    <s v="pos"/>
    <x v="1"/>
    <x v="1"/>
    <x v="1"/>
    <x v="1"/>
    <x v="0"/>
    <m/>
    <x v="1"/>
    <n v="15738"/>
    <m/>
    <n v="9.6638969875516008"/>
    <s v="pos (dimethyladenosine) Min_Syn"/>
    <s v="D"/>
    <s v="pos (dimethyladenosine) Min_Syn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1"/>
    <n v="17872"/>
    <m/>
    <n v="9.791046473190379"/>
    <s v="pos (dimethyladenosine) Min_Syn"/>
    <s v="D"/>
    <s v="pos (dimethyladenosine) Min_Syn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1"/>
    <n v="23090"/>
    <m/>
    <n v="10.047198210202428"/>
    <s v="pos (dimethyladenosine) Min_Syn"/>
    <s v="D"/>
    <s v="pos (dimethyladenosine) Min_Syn_D"/>
    <s v=""/>
    <s v=""/>
    <s v=""/>
    <s v=""/>
    <x v="1"/>
    <s v=""/>
    <s v=""/>
    <x v="0"/>
    <s v=""/>
    <s v=""/>
    <s v=""/>
    <s v="pos (dimethyladenosine) Min"/>
    <x v="1"/>
  </r>
  <r>
    <s v="pos"/>
    <x v="1"/>
    <x v="1"/>
    <x v="1"/>
    <x v="1"/>
    <x v="0"/>
    <m/>
    <x v="2"/>
    <n v="114"/>
    <m/>
    <n v="4.7449321283632502"/>
    <s v="pos (dimethyladenosine) MEBM_Ctr"/>
    <s v="D"/>
    <s v="pos (dimethyladenosine) MEBM_Ctr_D"/>
    <s v="D"/>
    <n v="2.4338411787854968"/>
    <n v="1"/>
    <n v="1"/>
    <x v="2"/>
    <n v="65"/>
    <b v="0"/>
    <x v="1"/>
    <s v="pos"/>
    <s v="MEB"/>
    <s v="Ctr"/>
    <s v="pos (dimethyladenosine) MEB"/>
    <x v="0"/>
  </r>
  <r>
    <s v="pos"/>
    <x v="1"/>
    <x v="1"/>
    <x v="1"/>
    <x v="1"/>
    <x v="0"/>
    <m/>
    <x v="2"/>
    <n v="0"/>
    <m/>
    <n v="0"/>
    <s v="pos (dimethyladenosine) MEBM_Ctr"/>
    <s v="D"/>
    <s v="pos (dimethyladenosine) MEBM_Ctr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2"/>
    <n v="0"/>
    <m/>
    <n v="0"/>
    <s v="pos (dimethyladenosine) MEBM_Ctr"/>
    <s v="D"/>
    <s v="pos (dimethyladenosine) MEBM_Ctr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2"/>
    <n v="146"/>
    <m/>
    <n v="4.990432586778736"/>
    <s v="pos (dimethyladenosine) MEBM_Ctr"/>
    <s v="D"/>
    <s v="pos (dimethyladenosine) MEBM_Ctr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3"/>
    <n v="20483"/>
    <m/>
    <n v="9.9273993725824408"/>
    <s v="pos (dimethyladenosine) MEBM_Syn"/>
    <s v="D"/>
    <s v="pos (dimethyladenosine) MEBM_Syn_D"/>
    <s v="D"/>
    <n v="9.739921976891047"/>
    <n v="1.2332778357808511E-3"/>
    <n v="1.3597011988478722E-2"/>
    <x v="3"/>
    <n v="17239.75"/>
    <n v="8.0510834200445647"/>
    <x v="2"/>
    <s v="pos"/>
    <s v="MEB"/>
    <s v="Syn"/>
    <s v="pos (dimethyladenosine) MEB"/>
    <x v="0"/>
  </r>
  <r>
    <s v="pos"/>
    <x v="1"/>
    <x v="1"/>
    <x v="1"/>
    <x v="1"/>
    <x v="0"/>
    <m/>
    <x v="3"/>
    <n v="14018"/>
    <m/>
    <n v="9.5481688313685353"/>
    <s v="pos (dimethyladenosine) MEBM_Syn"/>
    <s v="D"/>
    <s v="pos (dimethyladenosine) MEBM_Syn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3"/>
    <n v="19920"/>
    <m/>
    <n v="9.8995297306817847"/>
    <s v="pos (dimethyladenosine) MEBM_Syn"/>
    <s v="D"/>
    <s v="pos (dimethyladenosine) MEBM_Syn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3"/>
    <n v="14538"/>
    <m/>
    <n v="9.5845899729314255"/>
    <s v="pos (dimethyladenosine) MEBM_Syn"/>
    <s v="D"/>
    <s v="pos (dimethyladenosine) MEBM_Syn_D"/>
    <s v=""/>
    <s v=""/>
    <s v=""/>
    <s v=""/>
    <x v="1"/>
    <s v=""/>
    <s v=""/>
    <x v="0"/>
    <s v=""/>
    <s v=""/>
    <s v=""/>
    <s v="pos (dimethyladenosine) MEB"/>
    <x v="1"/>
  </r>
  <r>
    <s v="pos"/>
    <x v="1"/>
    <x v="1"/>
    <x v="1"/>
    <x v="1"/>
    <x v="0"/>
    <m/>
    <x v="4"/>
    <n v="1266"/>
    <m/>
    <n v="7.1444071803211386"/>
    <s v="pos (dimethyladenosine) YE_Ctr"/>
    <s v="D"/>
    <s v="pos (dimethyladenosine) YE_Ctr_D"/>
    <s v="D"/>
    <n v="6.5918529563773074"/>
    <n v="1"/>
    <n v="1"/>
    <x v="2"/>
    <n v="936"/>
    <b v="0"/>
    <x v="1"/>
    <s v="pos"/>
    <s v="YE_"/>
    <s v="Ctr"/>
    <s v="pos (dimethyladenosine) YE_"/>
    <x v="0"/>
  </r>
  <r>
    <s v="pos"/>
    <x v="1"/>
    <x v="1"/>
    <x v="1"/>
    <x v="1"/>
    <x v="0"/>
    <m/>
    <x v="4"/>
    <n v="1027"/>
    <m/>
    <n v="6.93537044601511"/>
    <s v="pos (dimethyladenosine) YE_Ctr"/>
    <s v="D"/>
    <s v="pos (dimethyladenosine) YE_Ctr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4"/>
    <n v="168"/>
    <m/>
    <n v="5.1298987149230735"/>
    <s v="pos (dimethyladenosine) YE_Ctr"/>
    <s v="D"/>
    <s v="pos (dimethyladenosine) YE_Ctr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4"/>
    <n v="1283"/>
    <m/>
    <n v="7.1577354842499066"/>
    <s v="pos (dimethyladenosine) YE_Ctr"/>
    <s v="D"/>
    <s v="pos (dimethyladenosine) YE_Ctr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5"/>
    <n v="18952"/>
    <m/>
    <n v="9.8497175093263003"/>
    <s v="pos (dimethyladenosine) YE_Syn"/>
    <s v="D"/>
    <s v="pos (dimethyladenosine) YE_Syn_D"/>
    <s v="D"/>
    <n v="9.921121297860676"/>
    <n v="5.4905817754591434E-2"/>
    <n v="5.9557935430319686E-4"/>
    <x v="3"/>
    <n v="20902.5"/>
    <n v="4.4810231631289232"/>
    <x v="3"/>
    <s v="pos"/>
    <s v="YE_"/>
    <s v="Syn"/>
    <s v="pos (dimethyladenosine) YE_"/>
    <x v="0"/>
  </r>
  <r>
    <s v="pos"/>
    <x v="1"/>
    <x v="1"/>
    <x v="1"/>
    <x v="1"/>
    <x v="0"/>
    <m/>
    <x v="5"/>
    <n v="18695"/>
    <m/>
    <n v="9.8360648762186944"/>
    <s v="pos (dimethyladenosine) YE_Syn"/>
    <s v="D"/>
    <s v="pos (dimethyladenosine) YE_Syn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5"/>
    <n v="16374"/>
    <m/>
    <n v="9.7035110605034518"/>
    <s v="pos (dimethyladenosine) YE_Syn"/>
    <s v="D"/>
    <s v="pos (dimethyladenosine) YE_Syn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5"/>
    <n v="29589"/>
    <m/>
    <n v="10.295191745394256"/>
    <s v="pos (dimethyladenosine) YE_Syn"/>
    <s v="D"/>
    <s v="pos (dimethyladenosine) YE_Syn_D"/>
    <s v=""/>
    <s v=""/>
    <s v=""/>
    <s v=""/>
    <x v="1"/>
    <s v=""/>
    <s v=""/>
    <x v="0"/>
    <s v=""/>
    <s v=""/>
    <s v=""/>
    <s v="pos (dimethyladenosine) YE_"/>
    <x v="1"/>
  </r>
  <r>
    <s v="pos"/>
    <x v="1"/>
    <x v="1"/>
    <x v="1"/>
    <x v="1"/>
    <x v="0"/>
    <m/>
    <x v="6"/>
    <n v="3401"/>
    <m/>
    <n v="8.1321187729558062"/>
    <s v="pos (dimethyladenosine) SE_Ctr"/>
    <s v="D"/>
    <s v="pos (dimethyladenosine) SE_Ctr_D"/>
    <s v="D"/>
    <n v="8.2021921836985623"/>
    <n v="1"/>
    <n v="1"/>
    <x v="2"/>
    <n v="3656.25"/>
    <b v="0"/>
    <x v="1"/>
    <s v="pos"/>
    <s v="SE_"/>
    <s v="Ctr"/>
    <s v="pos (dimethyladenosine) SE_"/>
    <x v="0"/>
  </r>
  <r>
    <s v="pos"/>
    <x v="1"/>
    <x v="1"/>
    <x v="1"/>
    <x v="1"/>
    <x v="0"/>
    <m/>
    <x v="6"/>
    <n v="3708"/>
    <m/>
    <n v="8.2185175774895907"/>
    <s v="pos (dimethyladenosine) SE_Ctr"/>
    <s v="D"/>
    <s v="pos (dimethyladenosine) SE_Ctr_D"/>
    <s v=""/>
    <s v=""/>
    <s v=""/>
    <s v=""/>
    <x v="1"/>
    <s v=""/>
    <s v=""/>
    <x v="0"/>
    <s v=""/>
    <s v=""/>
    <s v=""/>
    <s v="pos (dimethyladenosine) SE_"/>
    <x v="1"/>
  </r>
  <r>
    <s v="pos"/>
    <x v="1"/>
    <x v="1"/>
    <x v="1"/>
    <x v="1"/>
    <x v="0"/>
    <m/>
    <x v="6"/>
    <n v="3475"/>
    <m/>
    <n v="8.1536374863852821"/>
    <s v="pos (dimethyladenosine) SE_Ctr"/>
    <s v="D"/>
    <s v="pos (dimethyladenosine) SE_Ctr_D"/>
    <s v=""/>
    <s v=""/>
    <s v=""/>
    <s v=""/>
    <x v="1"/>
    <s v=""/>
    <s v=""/>
    <x v="0"/>
    <s v=""/>
    <s v=""/>
    <s v=""/>
    <s v="pos (dimethyladenosine) SE_"/>
    <x v="1"/>
  </r>
  <r>
    <s v="pos"/>
    <x v="1"/>
    <x v="1"/>
    <x v="1"/>
    <x v="1"/>
    <x v="0"/>
    <m/>
    <x v="6"/>
    <n v="4041"/>
    <m/>
    <n v="8.3044948979635667"/>
    <s v="pos (dimethyladenosine) SE_Ctr"/>
    <s v="D"/>
    <s v="pos (dimethyladenosine) SE_Ctr_D"/>
    <s v=""/>
    <s v=""/>
    <s v=""/>
    <s v=""/>
    <x v="1"/>
    <s v=""/>
    <s v=""/>
    <x v="0"/>
    <s v=""/>
    <s v=""/>
    <s v=""/>
    <s v="pos (dimethyladenosine) SE_"/>
    <x v="1"/>
  </r>
  <r>
    <s v="pos"/>
    <x v="1"/>
    <x v="1"/>
    <x v="1"/>
    <x v="1"/>
    <x v="0"/>
    <m/>
    <x v="7"/>
    <n v="30484"/>
    <m/>
    <n v="10.324990038341916"/>
    <s v="pos (dimethyladenosine) SE_Syn"/>
    <s v="D"/>
    <s v="pos (dimethyladenosine) SE_Syn_D"/>
    <s v="D"/>
    <n v="10.55871022749335"/>
    <n v="0.26458337926129477"/>
    <n v="1.8967474512193006E-7"/>
    <x v="3"/>
    <n v="38864.5"/>
    <n v="3.4100163310861404"/>
    <x v="4"/>
    <s v="pos"/>
    <s v="SE_"/>
    <s v="Syn"/>
    <s v="pos (dimethyladenosine) SE_"/>
    <x v="0"/>
  </r>
  <r>
    <s v="pos"/>
    <x v="1"/>
    <x v="1"/>
    <x v="1"/>
    <x v="1"/>
    <x v="0"/>
    <m/>
    <x v="7"/>
    <n v="40752"/>
    <m/>
    <n v="10.615284735591118"/>
    <s v="pos (dimethyladenosine) SE_Syn"/>
    <s v="D"/>
    <s v="pos (dimethyladenosine) SE_Syn_D"/>
    <s v=""/>
    <s v=""/>
    <s v=""/>
    <s v=""/>
    <x v="1"/>
    <s v=""/>
    <s v=""/>
    <x v="0"/>
    <s v=""/>
    <s v=""/>
    <s v=""/>
    <s v="pos (dimethyladenosine) SE_"/>
    <x v="1"/>
  </r>
  <r>
    <s v="pos"/>
    <x v="1"/>
    <x v="1"/>
    <x v="1"/>
    <x v="1"/>
    <x v="0"/>
    <m/>
    <x v="7"/>
    <n v="43800"/>
    <m/>
    <n v="10.687411927154141"/>
    <s v="pos (dimethyladenosine) SE_Syn"/>
    <s v="D"/>
    <s v="pos (dimethyladenosine) SE_Syn_D"/>
    <s v=""/>
    <s v=""/>
    <s v=""/>
    <s v=""/>
    <x v="1"/>
    <s v=""/>
    <s v=""/>
    <x v="0"/>
    <s v=""/>
    <s v=""/>
    <s v=""/>
    <s v="pos (dimethyladenosine) SE_"/>
    <x v="1"/>
  </r>
  <r>
    <s v="pos"/>
    <x v="1"/>
    <x v="1"/>
    <x v="1"/>
    <x v="1"/>
    <x v="0"/>
    <m/>
    <x v="7"/>
    <n v="40422"/>
    <m/>
    <n v="10.607154208886223"/>
    <s v="pos (dimethyladenosine) SE_Syn"/>
    <s v="D"/>
    <s v="pos (dimethyladenosine) SE_Syn_D"/>
    <s v=""/>
    <s v=""/>
    <s v=""/>
    <s v=""/>
    <x v="1"/>
    <s v=""/>
    <s v=""/>
    <x v="0"/>
    <s v=""/>
    <s v=""/>
    <s v=""/>
    <s v="pos (dimethyladenosine) SE_"/>
    <x v="1"/>
  </r>
  <r>
    <s v="pos"/>
    <x v="2"/>
    <x v="2"/>
    <x v="2"/>
    <x v="2"/>
    <x v="0"/>
    <m/>
    <x v="0"/>
    <m/>
    <m/>
    <n v="0"/>
    <s v="pos methylthioadenosine Min_Ctr"/>
    <s v="ND"/>
    <s v="pos methylthioadenosine Min_CtrND"/>
    <s v="ND"/>
    <n v="0"/>
    <e v="#DIV/0!"/>
    <e v="#DIV/0!"/>
    <x v="0"/>
    <n v="0"/>
    <s v="n/a"/>
    <x v="0"/>
    <s v=""/>
    <s v=""/>
    <s v=""/>
    <s v="pos methylthioadenosine Min"/>
    <x v="0"/>
  </r>
  <r>
    <s v="pos"/>
    <x v="2"/>
    <x v="2"/>
    <x v="2"/>
    <x v="2"/>
    <x v="0"/>
    <m/>
    <x v="0"/>
    <m/>
    <m/>
    <n v="0"/>
    <s v="pos methylthioadenosine Min_Ctr"/>
    <s v="ND"/>
    <s v="pos methylthioadenosine Min_Ctr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0"/>
    <m/>
    <m/>
    <n v="0"/>
    <s v="pos methylthioadenosine Min_Ctr"/>
    <s v="ND"/>
    <s v="pos methylthioadenosine Min_Ctr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0"/>
    <m/>
    <m/>
    <n v="0"/>
    <s v="pos methylthioadenosine Min_Ctr"/>
    <s v="ND"/>
    <s v="pos methylthioadenosine Min_Ctr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1"/>
    <m/>
    <m/>
    <n v="0"/>
    <s v="pos methylthioadenosine Min_Syn"/>
    <s v="ND"/>
    <s v="pos methylthioadenosine Min_SynND"/>
    <s v="ND"/>
    <n v="0"/>
    <e v="#DIV/0!"/>
    <e v="#DIV/0!"/>
    <x v="0"/>
    <n v="0"/>
    <s v="n/a"/>
    <x v="0"/>
    <s v=""/>
    <s v=""/>
    <s v=""/>
    <s v="pos methylthioadenosine Min"/>
    <x v="0"/>
  </r>
  <r>
    <s v="pos"/>
    <x v="2"/>
    <x v="2"/>
    <x v="2"/>
    <x v="2"/>
    <x v="0"/>
    <m/>
    <x v="1"/>
    <m/>
    <m/>
    <n v="0"/>
    <s v="pos methylthioadenosine Min_Syn"/>
    <s v="ND"/>
    <s v="pos methylthioadenosine Min_Syn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1"/>
    <m/>
    <m/>
    <n v="0"/>
    <s v="pos methylthioadenosine Min_Syn"/>
    <s v="ND"/>
    <s v="pos methylthioadenosine Min_Syn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1"/>
    <m/>
    <m/>
    <n v="0"/>
    <s v="pos methylthioadenosine Min_Syn"/>
    <s v="ND"/>
    <s v="pos methylthioadenosine Min_SynND"/>
    <s v=""/>
    <s v=""/>
    <s v=""/>
    <s v=""/>
    <x v="1"/>
    <s v=""/>
    <s v=""/>
    <x v="0"/>
    <s v=""/>
    <s v=""/>
    <s v=""/>
    <s v="pos methylthioadenosine Min"/>
    <x v="1"/>
  </r>
  <r>
    <s v="pos"/>
    <x v="2"/>
    <x v="2"/>
    <x v="2"/>
    <x v="2"/>
    <x v="0"/>
    <m/>
    <x v="2"/>
    <n v="245"/>
    <m/>
    <n v="5.5053315359323625"/>
    <s v="pos methylthioadenosine MEBM_Ctr"/>
    <s v="D"/>
    <s v="pos methylthioadenosine MEBM_Ctr_D"/>
    <s v="D"/>
    <n v="2.674572096705643"/>
    <n v="1"/>
    <n v="1"/>
    <x v="2"/>
    <n v="106"/>
    <b v="0"/>
    <x v="1"/>
    <s v="pos"/>
    <s v="MEB"/>
    <s v="Ctr"/>
    <s v="pos methylthioadenosine MEB"/>
    <x v="0"/>
  </r>
  <r>
    <s v="pos"/>
    <x v="2"/>
    <x v="2"/>
    <x v="2"/>
    <x v="2"/>
    <x v="0"/>
    <m/>
    <x v="2"/>
    <n v="0"/>
    <m/>
    <n v="0"/>
    <s v="pos methylthioadenosine MEBM_Ctr"/>
    <s v="D"/>
    <s v="pos methylthioadenosine MEBM_Ctr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2"/>
    <n v="0"/>
    <m/>
    <n v="0"/>
    <s v="pos methylthioadenosine MEBM_Ctr"/>
    <s v="D"/>
    <s v="pos methylthioadenosine MEBM_Ctr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2"/>
    <n v="179"/>
    <m/>
    <n v="5.1929568508902104"/>
    <s v="pos methylthioadenosine MEBM_Ctr"/>
    <s v="D"/>
    <s v="pos methylthioadenosine MEBM_Ctr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3"/>
    <n v="1972"/>
    <m/>
    <n v="7.5873105060226154"/>
    <s v="pos methylthioadenosine MEBM_Syn"/>
    <s v="D"/>
    <s v="pos methylthioadenosine MEBM_Syn_D"/>
    <s v="D"/>
    <n v="7.5800706340413742"/>
    <n v="4.3406089800082292E-3"/>
    <n v="4.9434026007144444E-2"/>
    <x v="3"/>
    <n v="2048"/>
    <n v="4.2720795454368004"/>
    <x v="3"/>
    <s v="pos"/>
    <s v="MEB"/>
    <s v="Syn"/>
    <s v="pos methylthioadenosine MEB"/>
    <x v="0"/>
  </r>
  <r>
    <s v="pos"/>
    <x v="2"/>
    <x v="2"/>
    <x v="2"/>
    <x v="2"/>
    <x v="0"/>
    <m/>
    <x v="3"/>
    <n v="1415"/>
    <m/>
    <n v="7.255591274253665"/>
    <s v="pos methylthioadenosine MEBM_Syn"/>
    <s v="D"/>
    <s v="pos methylthioadenosine MEBM_Syn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3"/>
    <n v="3115"/>
    <m/>
    <n v="8.0443054069906381"/>
    <s v="pos methylthioadenosine MEBM_Syn"/>
    <s v="D"/>
    <s v="pos methylthioadenosine MEBM_Syn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3"/>
    <n v="1690"/>
    <m/>
    <n v="7.4330753488985799"/>
    <s v="pos methylthioadenosine MEBM_Syn"/>
    <s v="D"/>
    <s v="pos methylthioadenosine MEBM_Syn_D"/>
    <s v=""/>
    <s v=""/>
    <s v=""/>
    <s v=""/>
    <x v="1"/>
    <s v=""/>
    <s v=""/>
    <x v="0"/>
    <s v=""/>
    <s v=""/>
    <s v=""/>
    <s v="pos methylthioadenosine MEB"/>
    <x v="1"/>
  </r>
  <r>
    <s v="pos"/>
    <x v="2"/>
    <x v="2"/>
    <x v="2"/>
    <x v="2"/>
    <x v="0"/>
    <m/>
    <x v="4"/>
    <n v="228217"/>
    <m/>
    <n v="12.33805659147643"/>
    <s v="pos methylthioadenosine YE_Ctr"/>
    <s v="D"/>
    <s v="pos methylthioadenosine YE_Ctr_D"/>
    <s v="D"/>
    <n v="12.308709599654916"/>
    <n v="1"/>
    <n v="1"/>
    <x v="2"/>
    <n v="222502.75"/>
    <b v="0"/>
    <x v="1"/>
    <s v="pos"/>
    <s v="YE_"/>
    <s v="Ctr"/>
    <s v="pos methylthioadenosine YE_"/>
    <x v="0"/>
  </r>
  <r>
    <s v="pos"/>
    <x v="2"/>
    <x v="2"/>
    <x v="2"/>
    <x v="2"/>
    <x v="0"/>
    <m/>
    <x v="4"/>
    <n v="194969"/>
    <m/>
    <n v="12.180600979556504"/>
    <s v="pos methylthioadenosine YE_Ctr"/>
    <s v="D"/>
    <s v="pos methylthioadenosine YE_Ctr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4"/>
    <n v="217006"/>
    <m/>
    <n v="12.287684890066833"/>
    <s v="pos methylthioadenosine YE_Ctr"/>
    <s v="D"/>
    <s v="pos methylthioadenosine YE_Ctr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4"/>
    <n v="249819"/>
    <m/>
    <n v="12.4284959375199"/>
    <s v="pos methylthioadenosine YE_Ctr"/>
    <s v="D"/>
    <s v="pos methylthioadenosine YE_Ctr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5"/>
    <n v="3112"/>
    <m/>
    <n v="8.0433421704416084"/>
    <s v="pos methylthioadenosine YE_Syn"/>
    <s v="D"/>
    <s v="pos methylthioadenosine YE_Syn_D"/>
    <s v="D"/>
    <n v="7.9427556470978047"/>
    <n v="4.7258608984259619E-2"/>
    <n v="1.1825142546644668E-4"/>
    <x v="4"/>
    <n v="2979"/>
    <n v="-6.2228512332184298"/>
    <x v="2"/>
    <s v="pos"/>
    <s v="YE_"/>
    <s v="Syn"/>
    <s v="pos methylthioadenosine YE_"/>
    <x v="0"/>
  </r>
  <r>
    <s v="pos"/>
    <x v="2"/>
    <x v="2"/>
    <x v="2"/>
    <x v="2"/>
    <x v="0"/>
    <m/>
    <x v="5"/>
    <n v="3959"/>
    <m/>
    <n v="8.2839993042485265"/>
    <s v="pos methylthioadenosine YE_Syn"/>
    <s v="D"/>
    <s v="pos methylthioadenosine YE_Syn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5"/>
    <n v="1540"/>
    <m/>
    <n v="7.3401868353201154"/>
    <s v="pos methylthioadenosine YE_Syn"/>
    <s v="D"/>
    <s v="pos methylthioadenosine YE_Syn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5"/>
    <n v="3305"/>
    <m/>
    <n v="8.1034942783809694"/>
    <s v="pos methylthioadenosine YE_Syn"/>
    <s v="D"/>
    <s v="pos methylthioadenosine YE_Syn_D"/>
    <s v=""/>
    <s v=""/>
    <s v=""/>
    <s v=""/>
    <x v="1"/>
    <s v=""/>
    <s v=""/>
    <x v="0"/>
    <s v=""/>
    <s v=""/>
    <s v=""/>
    <s v="pos methylthioadenosine YE_"/>
    <x v="1"/>
  </r>
  <r>
    <s v="pos"/>
    <x v="2"/>
    <x v="2"/>
    <x v="2"/>
    <x v="2"/>
    <x v="0"/>
    <m/>
    <x v="6"/>
    <n v="132742"/>
    <m/>
    <n v="11.796170207017076"/>
    <s v="pos methylthioadenosine SE_Ctr"/>
    <s v="D"/>
    <s v="pos methylthioadenosine SE_Ctr_D"/>
    <s v="D"/>
    <n v="11.868235131710858"/>
    <n v="1"/>
    <n v="1"/>
    <x v="2"/>
    <n v="142999.25"/>
    <b v="0"/>
    <x v="1"/>
    <s v="pos"/>
    <s v="SE_"/>
    <s v="Ctr"/>
    <s v="pos methylthioadenosine SE_"/>
    <x v="0"/>
  </r>
  <r>
    <s v="pos"/>
    <x v="2"/>
    <x v="2"/>
    <x v="2"/>
    <x v="2"/>
    <x v="0"/>
    <m/>
    <x v="6"/>
    <n v="133616"/>
    <m/>
    <n v="11.802732777498642"/>
    <s v="pos methylthioadenosine SE_Ctr"/>
    <s v="D"/>
    <s v="pos methylthioadenosine SE_Ctr_D"/>
    <s v=""/>
    <s v=""/>
    <s v=""/>
    <s v=""/>
    <x v="1"/>
    <s v=""/>
    <s v=""/>
    <x v="0"/>
    <s v=""/>
    <s v=""/>
    <s v=""/>
    <s v="pos methylthioadenosine SE_"/>
    <x v="1"/>
  </r>
  <r>
    <s v="pos"/>
    <x v="2"/>
    <x v="2"/>
    <x v="2"/>
    <x v="2"/>
    <x v="0"/>
    <m/>
    <x v="6"/>
    <n v="152978"/>
    <m/>
    <n v="11.938055936052296"/>
    <s v="pos methylthioadenosine SE_Ctr"/>
    <s v="D"/>
    <s v="pos methylthioadenosine SE_Ctr_D"/>
    <s v=""/>
    <s v=""/>
    <s v=""/>
    <s v=""/>
    <x v="1"/>
    <s v=""/>
    <s v=""/>
    <x v="0"/>
    <s v=""/>
    <s v=""/>
    <s v=""/>
    <s v="pos methylthioadenosine SE_"/>
    <x v="1"/>
  </r>
  <r>
    <s v="pos"/>
    <x v="2"/>
    <x v="2"/>
    <x v="2"/>
    <x v="2"/>
    <x v="0"/>
    <m/>
    <x v="6"/>
    <n v="152661"/>
    <m/>
    <n v="11.935981606275421"/>
    <s v="pos methylthioadenosine SE_Ctr"/>
    <s v="D"/>
    <s v="pos methylthioadenosine SE_Ctr_D"/>
    <s v=""/>
    <s v=""/>
    <s v=""/>
    <s v=""/>
    <x v="1"/>
    <s v=""/>
    <s v=""/>
    <x v="0"/>
    <s v=""/>
    <s v=""/>
    <s v=""/>
    <s v="pos methylthioadenosine SE_"/>
    <x v="1"/>
  </r>
  <r>
    <s v="pos"/>
    <x v="2"/>
    <x v="2"/>
    <x v="2"/>
    <x v="2"/>
    <x v="0"/>
    <m/>
    <x v="7"/>
    <n v="13314"/>
    <m/>
    <n v="9.4966464982480332"/>
    <s v="pos methylthioadenosine SE_Syn"/>
    <s v="D"/>
    <s v="pos methylthioadenosine SE_Syn_D"/>
    <s v="D"/>
    <n v="8.6699711951473279"/>
    <n v="1.8650499163522024E-3"/>
    <n v="6.8023675855489133E-3"/>
    <x v="4"/>
    <n v="7958.75"/>
    <n v="-4.1673219110670523"/>
    <x v="3"/>
    <s v="pos"/>
    <s v="SE_"/>
    <s v="Syn"/>
    <s v="pos methylthioadenosine SE_"/>
    <x v="0"/>
  </r>
  <r>
    <s v="pos"/>
    <x v="2"/>
    <x v="2"/>
    <x v="2"/>
    <x v="2"/>
    <x v="0"/>
    <m/>
    <x v="7"/>
    <n v="13363"/>
    <m/>
    <n v="9.5003198034766463"/>
    <s v="pos methylthioadenosine SE_Syn"/>
    <s v="D"/>
    <s v="pos methylthioadenosine SE_Syn_D"/>
    <s v=""/>
    <s v=""/>
    <s v=""/>
    <s v=""/>
    <x v="1"/>
    <s v=""/>
    <s v=""/>
    <x v="0"/>
    <s v=""/>
    <s v=""/>
    <s v=""/>
    <s v="pos methylthioadenosine SE_"/>
    <x v="1"/>
  </r>
  <r>
    <s v="pos"/>
    <x v="2"/>
    <x v="2"/>
    <x v="2"/>
    <x v="2"/>
    <x v="0"/>
    <m/>
    <x v="7"/>
    <n v="2149"/>
    <m/>
    <n v="7.6732231211217083"/>
    <s v="pos methylthioadenosine SE_Syn"/>
    <s v="D"/>
    <s v="pos methylthioadenosine SE_Syn_D"/>
    <s v=""/>
    <s v=""/>
    <s v=""/>
    <s v=""/>
    <x v="1"/>
    <s v=""/>
    <s v=""/>
    <x v="0"/>
    <s v=""/>
    <s v=""/>
    <s v=""/>
    <s v="pos methylthioadenosine SE_"/>
    <x v="1"/>
  </r>
  <r>
    <s v="pos"/>
    <x v="2"/>
    <x v="2"/>
    <x v="2"/>
    <x v="2"/>
    <x v="0"/>
    <m/>
    <x v="7"/>
    <n v="3009"/>
    <m/>
    <n v="8.0096953577429222"/>
    <s v="pos methylthioadenosine SE_Syn"/>
    <s v="D"/>
    <s v="pos methylthioadenosine SE_Syn_D"/>
    <s v=""/>
    <s v=""/>
    <s v=""/>
    <s v=""/>
    <x v="1"/>
    <s v=""/>
    <s v=""/>
    <x v="0"/>
    <s v=""/>
    <s v=""/>
    <s v=""/>
    <s v="pos methylthioadenosine SE_"/>
    <x v="1"/>
  </r>
  <r>
    <s v="pos"/>
    <x v="3"/>
    <x v="3"/>
    <x v="3"/>
    <x v="3"/>
    <x v="0"/>
    <m/>
    <x v="0"/>
    <n v="8702"/>
    <m/>
    <n v="9.0714230727895142"/>
    <s v="pos nicotinamide Min_Ctr"/>
    <s v="D"/>
    <s v="pos nicotinamide Min_Ctr_D"/>
    <s v="D"/>
    <n v="9.0272463836134769"/>
    <n v="1"/>
    <n v="1"/>
    <x v="2"/>
    <n v="8523.25"/>
    <b v="0"/>
    <x v="1"/>
    <s v="pos"/>
    <s v="Min"/>
    <s v="Ctr"/>
    <s v="pos nicotinamide Min"/>
    <x v="0"/>
  </r>
  <r>
    <s v="pos"/>
    <x v="3"/>
    <x v="3"/>
    <x v="3"/>
    <x v="3"/>
    <x v="0"/>
    <m/>
    <x v="0"/>
    <n v="5814"/>
    <m/>
    <n v="8.668196064952765"/>
    <s v="pos nicotinamide Min_Ctr"/>
    <s v="D"/>
    <s v="pos nicotinamide Min_Ctr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0"/>
    <n v="8874"/>
    <m/>
    <n v="9.090993614343617"/>
    <s v="pos nicotinamide Min_Ctr"/>
    <s v="D"/>
    <s v="pos nicotinamide Min_Ctr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0"/>
    <n v="10703"/>
    <m/>
    <n v="9.2783727823680096"/>
    <s v="pos nicotinamide Min_Ctr"/>
    <s v="D"/>
    <s v="pos nicotinamide Min_Ctr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1"/>
    <n v="11708"/>
    <m/>
    <n v="9.368113055848724"/>
    <s v="pos nicotinamide Min_Syn"/>
    <s v="D"/>
    <s v="pos nicotinamide Min_Syn_D"/>
    <s v="D"/>
    <n v="9.0483507282782689"/>
    <n v="0.98319603709293735"/>
    <n v="0.91188778574224649"/>
    <x v="5"/>
    <n v="8725.5"/>
    <s v="n/a"/>
    <x v="1"/>
    <s v="pos"/>
    <s v="Min"/>
    <s v="Syn"/>
    <s v="pos nicotinamide Min"/>
    <x v="0"/>
  </r>
  <r>
    <s v="pos"/>
    <x v="3"/>
    <x v="3"/>
    <x v="3"/>
    <x v="3"/>
    <x v="0"/>
    <m/>
    <x v="1"/>
    <n v="9373"/>
    <m/>
    <n v="9.1456951784826508"/>
    <s v="pos nicotinamide Min_Syn"/>
    <s v="D"/>
    <s v="pos nicotinamide Min_Syn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1"/>
    <n v="7241"/>
    <m/>
    <n v="8.8876526903255861"/>
    <s v="pos nicotinamide Min_Syn"/>
    <s v="D"/>
    <s v="pos nicotinamide Min_Syn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1"/>
    <n v="6580"/>
    <m/>
    <n v="8.7919419884561183"/>
    <s v="pos nicotinamide Min_Syn"/>
    <s v="D"/>
    <s v="pos nicotinamide Min_Syn_D"/>
    <s v=""/>
    <s v=""/>
    <s v=""/>
    <s v=""/>
    <x v="1"/>
    <s v=""/>
    <s v=""/>
    <x v="0"/>
    <s v=""/>
    <s v=""/>
    <s v=""/>
    <s v="pos nicotinamide Min"/>
    <x v="1"/>
  </r>
  <r>
    <s v="pos"/>
    <x v="3"/>
    <x v="3"/>
    <x v="3"/>
    <x v="3"/>
    <x v="0"/>
    <m/>
    <x v="2"/>
    <n v="2339767"/>
    <m/>
    <n v="14.665562337119519"/>
    <s v="pos nicotinamide MEBM_Ctr"/>
    <s v="D"/>
    <s v="pos nicotinamide MEBM_Ctr_D"/>
    <s v="D"/>
    <n v="14.686254372600416"/>
    <n v="1"/>
    <n v="1"/>
    <x v="2"/>
    <n v="2391470"/>
    <b v="0"/>
    <x v="1"/>
    <s v="pos"/>
    <s v="MEB"/>
    <s v="Ctr"/>
    <s v="pos nicotinamide MEB"/>
    <x v="0"/>
  </r>
  <r>
    <s v="pos"/>
    <x v="3"/>
    <x v="3"/>
    <x v="3"/>
    <x v="3"/>
    <x v="0"/>
    <m/>
    <x v="2"/>
    <n v="2540290"/>
    <m/>
    <n v="14.747789199361565"/>
    <s v="pos nicotinamide MEBM_Ctr"/>
    <s v="D"/>
    <s v="pos nicotinamide MEBM_Ctr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2"/>
    <n v="2234465"/>
    <m/>
    <n v="14.619512831307905"/>
    <s v="pos nicotinamide MEBM_Ctr"/>
    <s v="D"/>
    <s v="pos nicotinamide MEBM_Ctr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2"/>
    <n v="2451358"/>
    <m/>
    <n v="14.712153122612678"/>
    <s v="pos nicotinamide MEBM_Ctr"/>
    <s v="D"/>
    <s v="pos nicotinamide MEBM_Ctr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3"/>
    <n v="1740040"/>
    <m/>
    <n v="14.369419234131493"/>
    <s v="pos nicotinamide MEBM_Syn"/>
    <s v="D"/>
    <s v="pos nicotinamide MEBM_Syn_D"/>
    <s v="D"/>
    <n v="14.29561429050144"/>
    <n v="0.69016813405209354"/>
    <n v="1.3607486162525777E-4"/>
    <x v="4"/>
    <n v="1619340.25"/>
    <n v="-0.56249154199627849"/>
    <x v="1"/>
    <s v="pos"/>
    <s v="MEB"/>
    <s v="Syn"/>
    <s v="pos nicotinamide MEB"/>
    <x v="0"/>
  </r>
  <r>
    <s v="pos"/>
    <x v="3"/>
    <x v="3"/>
    <x v="3"/>
    <x v="3"/>
    <x v="0"/>
    <m/>
    <x v="3"/>
    <n v="1677754"/>
    <m/>
    <n v="14.332967148197836"/>
    <s v="pos nicotinamide MEBM_Syn"/>
    <s v="D"/>
    <s v="pos nicotinamide MEBM_Syn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3"/>
    <n v="1582851"/>
    <m/>
    <n v="14.274738841125346"/>
    <s v="pos nicotinamide MEBM_Syn"/>
    <s v="D"/>
    <s v="pos nicotinamide MEBM_Syn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3"/>
    <n v="1476716"/>
    <m/>
    <n v="14.205331938551083"/>
    <s v="pos nicotinamide MEBM_Syn"/>
    <s v="D"/>
    <s v="pos nicotinamide MEBM_Syn_D"/>
    <s v=""/>
    <s v=""/>
    <s v=""/>
    <s v=""/>
    <x v="1"/>
    <s v=""/>
    <s v=""/>
    <x v="0"/>
    <s v=""/>
    <s v=""/>
    <s v=""/>
    <s v="pos nicotinamide MEB"/>
    <x v="1"/>
  </r>
  <r>
    <s v="pos"/>
    <x v="3"/>
    <x v="3"/>
    <x v="3"/>
    <x v="3"/>
    <x v="0"/>
    <m/>
    <x v="4"/>
    <n v="1048476"/>
    <m/>
    <n v="13.862849192984322"/>
    <s v="pos nicotinamide YE_Ctr"/>
    <s v="D"/>
    <s v="pos nicotinamide YE_Ctr_D"/>
    <s v="D"/>
    <n v="13.766556821321531"/>
    <n v="1"/>
    <n v="1"/>
    <x v="2"/>
    <n v="955101.25"/>
    <b v="0"/>
    <x v="1"/>
    <s v="pos"/>
    <s v="YE_"/>
    <s v="Ctr"/>
    <s v="pos nicotinamide YE_"/>
    <x v="0"/>
  </r>
  <r>
    <s v="pos"/>
    <x v="3"/>
    <x v="3"/>
    <x v="3"/>
    <x v="3"/>
    <x v="0"/>
    <m/>
    <x v="4"/>
    <n v="851588"/>
    <m/>
    <n v="13.654859295055662"/>
    <s v="pos nicotinamide YE_Ctr"/>
    <s v="D"/>
    <s v="pos nicotinamide YE_Ctr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4"/>
    <n v="926704"/>
    <m/>
    <n v="13.739390563049598"/>
    <s v="pos nicotinamide YE_Ctr"/>
    <s v="D"/>
    <s v="pos nicotinamide YE_Ctr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4"/>
    <n v="993637"/>
    <m/>
    <n v="13.809128234196544"/>
    <s v="pos nicotinamide YE_Ctr"/>
    <s v="D"/>
    <s v="pos nicotinamide YE_Ctr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5"/>
    <n v="66111"/>
    <m/>
    <n v="11.09910555247931"/>
    <s v="pos nicotinamide YE_Syn"/>
    <s v="D"/>
    <s v="pos nicotinamide YE_Syn_D"/>
    <s v="D"/>
    <n v="10.896722012848098"/>
    <n v="5.6129873752792207E-2"/>
    <n v="3.3260841365357711E-6"/>
    <x v="4"/>
    <n v="56323.75"/>
    <n v="-4.0838383849106732"/>
    <x v="3"/>
    <s v="pos"/>
    <s v="YE_"/>
    <s v="Syn"/>
    <s v="pos nicotinamide YE_"/>
    <x v="0"/>
  </r>
  <r>
    <s v="pos"/>
    <x v="3"/>
    <x v="3"/>
    <x v="3"/>
    <x v="3"/>
    <x v="0"/>
    <m/>
    <x v="5"/>
    <n v="76840"/>
    <m/>
    <n v="11.24949363085299"/>
    <s v="pos nicotinamide YE_Syn"/>
    <s v="D"/>
    <s v="pos nicotinamide YE_Syn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5"/>
    <n v="45813"/>
    <m/>
    <n v="10.73234500024852"/>
    <s v="pos nicotinamide YE_Syn"/>
    <s v="D"/>
    <s v="pos nicotinamide YE_Syn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5"/>
    <n v="36531"/>
    <m/>
    <n v="10.50594386781157"/>
    <s v="pos nicotinamide YE_Syn"/>
    <s v="D"/>
    <s v="pos nicotinamide YE_Syn_D"/>
    <s v=""/>
    <s v=""/>
    <s v=""/>
    <s v=""/>
    <x v="1"/>
    <s v=""/>
    <s v=""/>
    <x v="0"/>
    <s v=""/>
    <s v=""/>
    <s v=""/>
    <s v="pos nicotinamide YE_"/>
    <x v="1"/>
  </r>
  <r>
    <s v="pos"/>
    <x v="3"/>
    <x v="3"/>
    <x v="3"/>
    <x v="3"/>
    <x v="0"/>
    <m/>
    <x v="6"/>
    <n v="270686"/>
    <m/>
    <n v="12.508718450806812"/>
    <s v="pos nicotinamide SE_Ctr"/>
    <s v="D"/>
    <s v="pos nicotinamide SE_Ctr_D"/>
    <s v="D"/>
    <n v="12.368269974270481"/>
    <n v="1"/>
    <n v="1"/>
    <x v="2"/>
    <n v="236434.5"/>
    <b v="0"/>
    <x v="1"/>
    <s v="pos"/>
    <s v="SE_"/>
    <s v="Ctr"/>
    <s v="pos nicotinamide SE_"/>
    <x v="0"/>
  </r>
  <r>
    <s v="pos"/>
    <x v="3"/>
    <x v="3"/>
    <x v="3"/>
    <x v="3"/>
    <x v="0"/>
    <m/>
    <x v="6"/>
    <n v="205359"/>
    <m/>
    <n v="12.232519815545022"/>
    <s v="pos nicotinamide SE_Ctr"/>
    <s v="D"/>
    <s v="pos nicotinamide SE_Ctr_D"/>
    <s v=""/>
    <s v=""/>
    <s v=""/>
    <s v=""/>
    <x v="1"/>
    <s v=""/>
    <s v=""/>
    <x v="0"/>
    <s v=""/>
    <s v=""/>
    <s v=""/>
    <s v="pos nicotinamide SE_"/>
    <x v="1"/>
  </r>
  <r>
    <s v="pos"/>
    <x v="3"/>
    <x v="3"/>
    <x v="3"/>
    <x v="3"/>
    <x v="0"/>
    <m/>
    <x v="6"/>
    <n v="244064"/>
    <m/>
    <n v="12.40518986224153"/>
    <s v="pos nicotinamide SE_Ctr"/>
    <s v="D"/>
    <s v="pos nicotinamide SE_Ctr_D"/>
    <s v=""/>
    <s v=""/>
    <s v=""/>
    <s v=""/>
    <x v="1"/>
    <s v=""/>
    <s v=""/>
    <x v="0"/>
    <s v=""/>
    <s v=""/>
    <s v=""/>
    <s v="pos nicotinamide SE_"/>
    <x v="1"/>
  </r>
  <r>
    <s v="pos"/>
    <x v="3"/>
    <x v="3"/>
    <x v="3"/>
    <x v="3"/>
    <x v="0"/>
    <m/>
    <x v="6"/>
    <n v="225629"/>
    <m/>
    <n v="12.326651768488558"/>
    <s v="pos nicotinamide SE_Ctr"/>
    <s v="D"/>
    <s v="pos nicotinamide SE_Ctr_D"/>
    <s v=""/>
    <s v=""/>
    <s v=""/>
    <s v=""/>
    <x v="1"/>
    <s v=""/>
    <s v=""/>
    <x v="0"/>
    <s v=""/>
    <s v=""/>
    <s v=""/>
    <s v="pos nicotinamide SE_"/>
    <x v="1"/>
  </r>
  <r>
    <s v="pos"/>
    <x v="3"/>
    <x v="3"/>
    <x v="3"/>
    <x v="3"/>
    <x v="0"/>
    <m/>
    <x v="7"/>
    <n v="50448"/>
    <m/>
    <n v="10.828718203979754"/>
    <s v="pos nicotinamide SE_Syn"/>
    <s v="D"/>
    <s v="pos nicotinamide SE_Syn_D"/>
    <s v="D"/>
    <n v="10.546110224220355"/>
    <n v="8.3106307025461346E-2"/>
    <n v="9.8674929661683069E-5"/>
    <x v="4"/>
    <n v="40100.5"/>
    <n v="-2.5597484353526876"/>
    <x v="4"/>
    <s v="pos"/>
    <s v="SE_"/>
    <s v="Syn"/>
    <s v="pos nicotinamide SE_"/>
    <x v="0"/>
  </r>
  <r>
    <s v="pos"/>
    <x v="3"/>
    <x v="3"/>
    <x v="3"/>
    <x v="3"/>
    <x v="0"/>
    <m/>
    <x v="7"/>
    <n v="54270"/>
    <m/>
    <n v="10.901745293274272"/>
    <s v="pos nicotinamide SE_Syn"/>
    <s v="D"/>
    <s v="pos nicotinamide SE_Syn_D"/>
    <s v=""/>
    <s v=""/>
    <s v=""/>
    <s v=""/>
    <x v="1"/>
    <s v=""/>
    <s v=""/>
    <x v="0"/>
    <s v=""/>
    <s v=""/>
    <s v=""/>
    <s v="pos nicotinamide SE_"/>
    <x v="1"/>
  </r>
  <r>
    <s v="pos"/>
    <x v="3"/>
    <x v="3"/>
    <x v="3"/>
    <x v="3"/>
    <x v="0"/>
    <m/>
    <x v="7"/>
    <n v="24479"/>
    <m/>
    <n v="10.105611736626262"/>
    <s v="pos nicotinamide SE_Syn"/>
    <s v="D"/>
    <s v="pos nicotinamide SE_Syn_D"/>
    <s v=""/>
    <s v=""/>
    <s v=""/>
    <s v=""/>
    <x v="1"/>
    <s v=""/>
    <s v=""/>
    <x v="0"/>
    <s v=""/>
    <s v=""/>
    <s v=""/>
    <s v="pos nicotinamide SE_"/>
    <x v="1"/>
  </r>
  <r>
    <s v="pos"/>
    <x v="3"/>
    <x v="3"/>
    <x v="3"/>
    <x v="3"/>
    <x v="0"/>
    <m/>
    <x v="7"/>
    <n v="31205"/>
    <m/>
    <n v="10.348365663001127"/>
    <s v="pos nicotinamide SE_Syn"/>
    <s v="D"/>
    <s v="pos nicotinamide SE_Syn_D"/>
    <s v=""/>
    <s v=""/>
    <s v=""/>
    <s v=""/>
    <x v="1"/>
    <s v=""/>
    <s v=""/>
    <x v="0"/>
    <s v=""/>
    <s v=""/>
    <s v=""/>
    <s v="pos nicotinamide SE_"/>
    <x v="1"/>
  </r>
  <r>
    <s v="pos"/>
    <x v="4"/>
    <x v="4"/>
    <x v="4"/>
    <x v="4"/>
    <x v="0"/>
    <m/>
    <x v="0"/>
    <m/>
    <m/>
    <n v="0"/>
    <s v="pos (N-acetylornithine minus H2O) Min_Ctr"/>
    <s v="ND"/>
    <s v="pos (N-acetylornithine minus H2O) Min_CtrND"/>
    <s v="ND"/>
    <n v="0"/>
    <e v="#DIV/0!"/>
    <e v="#DIV/0!"/>
    <x v="0"/>
    <n v="0"/>
    <s v="n/a"/>
    <x v="0"/>
    <s v=""/>
    <s v=""/>
    <s v=""/>
    <s v="pos (N-acetylornithine minus H2O) Min"/>
    <x v="0"/>
  </r>
  <r>
    <s v="pos"/>
    <x v="4"/>
    <x v="4"/>
    <x v="4"/>
    <x v="4"/>
    <x v="0"/>
    <m/>
    <x v="0"/>
    <m/>
    <m/>
    <n v="0"/>
    <s v="pos (N-acetylornithine minus H2O) Min_Ctr"/>
    <s v="ND"/>
    <s v="pos (N-acetylornithine minus H2O) Min_Ctr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0"/>
    <m/>
    <m/>
    <n v="0"/>
    <s v="pos (N-acetylornithine minus H2O) Min_Ctr"/>
    <s v="ND"/>
    <s v="pos (N-acetylornithine minus H2O) Min_Ctr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0"/>
    <m/>
    <m/>
    <n v="0"/>
    <s v="pos (N-acetylornithine minus H2O) Min_Ctr"/>
    <s v="ND"/>
    <s v="pos (N-acetylornithine minus H2O) Min_Ctr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1"/>
    <m/>
    <m/>
    <n v="0"/>
    <s v="pos (N-acetylornithine minus H2O) Min_Syn"/>
    <s v="ND"/>
    <s v="pos (N-acetylornithine minus H2O) Min_SynND"/>
    <s v="ND"/>
    <n v="0"/>
    <e v="#DIV/0!"/>
    <e v="#DIV/0!"/>
    <x v="0"/>
    <n v="0"/>
    <s v="n/a"/>
    <x v="0"/>
    <s v=""/>
    <s v=""/>
    <s v=""/>
    <s v="pos (N-acetylornithine minus H2O) Min"/>
    <x v="0"/>
  </r>
  <r>
    <s v="pos"/>
    <x v="4"/>
    <x v="4"/>
    <x v="4"/>
    <x v="4"/>
    <x v="0"/>
    <m/>
    <x v="1"/>
    <m/>
    <m/>
    <n v="0"/>
    <s v="pos (N-acetylornithine minus H2O) Min_Syn"/>
    <s v="ND"/>
    <s v="pos (N-acetylornithine minus H2O) Min_Syn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1"/>
    <m/>
    <m/>
    <n v="0"/>
    <s v="pos (N-acetylornithine minus H2O) Min_Syn"/>
    <s v="ND"/>
    <s v="pos (N-acetylornithine minus H2O) Min_Syn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1"/>
    <m/>
    <m/>
    <n v="0"/>
    <s v="pos (N-acetylornithine minus H2O) Min_Syn"/>
    <s v="ND"/>
    <s v="pos (N-acetylornithine minus H2O) Min_SynND"/>
    <s v=""/>
    <s v=""/>
    <s v=""/>
    <s v=""/>
    <x v="1"/>
    <s v=""/>
    <s v=""/>
    <x v="0"/>
    <s v=""/>
    <s v=""/>
    <s v=""/>
    <s v="pos (N-acetylornithine minus H2O) Min"/>
    <x v="1"/>
  </r>
  <r>
    <s v="pos"/>
    <x v="4"/>
    <x v="4"/>
    <x v="4"/>
    <x v="4"/>
    <x v="0"/>
    <m/>
    <x v="2"/>
    <m/>
    <m/>
    <n v="0"/>
    <s v="pos (N-acetylornithine minus H2O) MEBM_Ctr"/>
    <s v="ND"/>
    <s v="pos (N-acetylornithine minus H2O) MEBM_CtrND"/>
    <s v="ND"/>
    <n v="0"/>
    <e v="#DIV/0!"/>
    <e v="#DIV/0!"/>
    <x v="0"/>
    <n v="0"/>
    <s v="n/a"/>
    <x v="0"/>
    <s v=""/>
    <s v=""/>
    <s v=""/>
    <s v="pos (N-acetylornithine minus H2O) MEB"/>
    <x v="0"/>
  </r>
  <r>
    <s v="pos"/>
    <x v="4"/>
    <x v="4"/>
    <x v="4"/>
    <x v="4"/>
    <x v="0"/>
    <m/>
    <x v="2"/>
    <m/>
    <m/>
    <n v="0"/>
    <s v="pos (N-acetylornithine minus H2O) MEBM_Ctr"/>
    <s v="ND"/>
    <s v="pos (N-acetylornithine minus H2O) MEBM_Ctr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2"/>
    <m/>
    <m/>
    <n v="0"/>
    <s v="pos (N-acetylornithine minus H2O) MEBM_Ctr"/>
    <s v="ND"/>
    <s v="pos (N-acetylornithine minus H2O) MEBM_Ctr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2"/>
    <m/>
    <m/>
    <n v="0"/>
    <s v="pos (N-acetylornithine minus H2O) MEBM_Ctr"/>
    <s v="ND"/>
    <s v="pos (N-acetylornithine minus H2O) MEBM_Ctr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3"/>
    <m/>
    <m/>
    <n v="0"/>
    <s v="pos (N-acetylornithine minus H2O) MEBM_Syn"/>
    <s v="ND"/>
    <s v="pos (N-acetylornithine minus H2O) MEBM_SynND"/>
    <s v="ND"/>
    <n v="0"/>
    <e v="#DIV/0!"/>
    <e v="#DIV/0!"/>
    <x v="0"/>
    <n v="0"/>
    <s v="n/a"/>
    <x v="0"/>
    <s v=""/>
    <s v=""/>
    <s v=""/>
    <s v="pos (N-acetylornithine minus H2O) MEB"/>
    <x v="0"/>
  </r>
  <r>
    <s v="pos"/>
    <x v="4"/>
    <x v="4"/>
    <x v="4"/>
    <x v="4"/>
    <x v="0"/>
    <m/>
    <x v="3"/>
    <m/>
    <m/>
    <n v="0"/>
    <s v="pos (N-acetylornithine minus H2O) MEBM_Syn"/>
    <s v="ND"/>
    <s v="pos (N-acetylornithine minus H2O) MEBM_Syn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3"/>
    <m/>
    <m/>
    <n v="0"/>
    <s v="pos (N-acetylornithine minus H2O) MEBM_Syn"/>
    <s v="ND"/>
    <s v="pos (N-acetylornithine minus H2O) MEBM_Syn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3"/>
    <m/>
    <m/>
    <n v="0"/>
    <s v="pos (N-acetylornithine minus H2O) MEBM_Syn"/>
    <s v="ND"/>
    <s v="pos (N-acetylornithine minus H2O) MEBM_SynND"/>
    <s v=""/>
    <s v=""/>
    <s v=""/>
    <s v=""/>
    <x v="1"/>
    <s v=""/>
    <s v=""/>
    <x v="0"/>
    <s v=""/>
    <s v=""/>
    <s v=""/>
    <s v="pos (N-acetylornithine minus H2O) MEB"/>
    <x v="1"/>
  </r>
  <r>
    <s v="pos"/>
    <x v="4"/>
    <x v="4"/>
    <x v="4"/>
    <x v="4"/>
    <x v="0"/>
    <m/>
    <x v="4"/>
    <n v="4653"/>
    <m/>
    <n v="8.4454823438622366"/>
    <s v="pos (N-acetylornithine minus H2O) YE_Ctr"/>
    <s v="D"/>
    <s v="pos (N-acetylornithine minus H2O) YE_Ctr_D"/>
    <s v="D"/>
    <n v="8.2937526019925478"/>
    <n v="1"/>
    <n v="1"/>
    <x v="2"/>
    <n v="4041"/>
    <b v="0"/>
    <x v="1"/>
    <s v="pos"/>
    <s v="YE_"/>
    <s v="Ctr"/>
    <s v="pos (N-acetylornithine minus H2O) YE_"/>
    <x v="0"/>
  </r>
  <r>
    <s v="pos"/>
    <x v="4"/>
    <x v="4"/>
    <x v="4"/>
    <x v="4"/>
    <x v="0"/>
    <m/>
    <x v="4"/>
    <n v="3123"/>
    <m/>
    <n v="8.046869510959576"/>
    <s v="pos (N-acetylornithine minus H2O) YE_Ctr"/>
    <s v="D"/>
    <s v="pos (N-acetylornithine minus H2O) YE_Ctr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4"/>
    <n v="4300"/>
    <m/>
    <n v="8.3666028327837356"/>
    <s v="pos (N-acetylornithine minus H2O) YE_Ctr"/>
    <s v="D"/>
    <s v="pos (N-acetylornithine minus H2O) YE_Ctr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4"/>
    <n v="4088"/>
    <m/>
    <n v="8.316055720364643"/>
    <s v="pos (N-acetylornithine minus H2O) YE_Ctr"/>
    <s v="D"/>
    <s v="pos (N-acetylornithine minus H2O) YE_Ctr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5"/>
    <n v="534429"/>
    <m/>
    <n v="13.18895603735346"/>
    <s v="pos (N-acetylornithine minus H2O) YE_Syn"/>
    <s v="D"/>
    <s v="pos (N-acetylornithine minus H2O) YE_Syn_D"/>
    <s v="D"/>
    <n v="13.273900912390065"/>
    <n v="0.99842018968448243"/>
    <n v="1.4736548095499156E-8"/>
    <x v="3"/>
    <n v="588731"/>
    <n v="7.1867524339161992"/>
    <x v="2"/>
    <s v="pos"/>
    <s v="YE_"/>
    <s v="Syn"/>
    <s v="pos (N-acetylornithine minus H2O) YE_"/>
    <x v="0"/>
  </r>
  <r>
    <s v="pos"/>
    <x v="4"/>
    <x v="4"/>
    <x v="4"/>
    <x v="4"/>
    <x v="0"/>
    <m/>
    <x v="5"/>
    <n v="515459"/>
    <m/>
    <n v="13.152814984860157"/>
    <s v="pos (N-acetylornithine minus H2O) YE_Syn"/>
    <s v="D"/>
    <s v="pos (N-acetylornithine minus H2O) YE_Syn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5"/>
    <n v="553370"/>
    <m/>
    <n v="13.22378394163696"/>
    <s v="pos (N-acetylornithine minus H2O) YE_Syn"/>
    <s v="D"/>
    <s v="pos (N-acetylornithine minus H2O) YE_Syn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5"/>
    <n v="751666"/>
    <m/>
    <n v="13.530048685709687"/>
    <s v="pos (N-acetylornithine minus H2O) YE_Syn"/>
    <s v="D"/>
    <s v="pos (N-acetylornithine minus H2O) YE_Syn_D"/>
    <s v=""/>
    <s v=""/>
    <s v=""/>
    <s v=""/>
    <x v="1"/>
    <s v=""/>
    <s v=""/>
    <x v="0"/>
    <s v=""/>
    <s v=""/>
    <s v=""/>
    <s v="pos (N-acetylornithine minus H2O) YE_"/>
    <x v="1"/>
  </r>
  <r>
    <s v="pos"/>
    <x v="4"/>
    <x v="4"/>
    <x v="4"/>
    <x v="4"/>
    <x v="0"/>
    <m/>
    <x v="6"/>
    <n v="1491"/>
    <m/>
    <n v="7.3078727807637058"/>
    <s v="pos (N-acetylornithine minus H2O) SE_Ctr"/>
    <s v="D"/>
    <s v="pos (N-acetylornithine minus H2O) SE_Ctr_D"/>
    <s v="D"/>
    <n v="7.0852630692277261"/>
    <n v="1"/>
    <n v="1"/>
    <x v="2"/>
    <n v="1272.75"/>
    <b v="0"/>
    <x v="1"/>
    <s v="pos"/>
    <s v="SE_"/>
    <s v="Ctr"/>
    <s v="pos (N-acetylornithine minus H2O) SE_"/>
    <x v="0"/>
  </r>
  <r>
    <s v="pos"/>
    <x v="4"/>
    <x v="4"/>
    <x v="4"/>
    <x v="4"/>
    <x v="0"/>
    <m/>
    <x v="6"/>
    <n v="1188"/>
    <m/>
    <n v="7.0808678966907816"/>
    <s v="pos (N-acetylornithine minus H2O) SE_Ctr"/>
    <s v="D"/>
    <s v="pos (N-acetylornithine minus H2O) SE_Ctr_D"/>
    <s v=""/>
    <s v=""/>
    <s v=""/>
    <s v=""/>
    <x v="1"/>
    <s v=""/>
    <s v=""/>
    <x v="0"/>
    <s v=""/>
    <s v=""/>
    <s v=""/>
    <s v="pos (N-acetylornithine minus H2O) SE_"/>
    <x v="1"/>
  </r>
  <r>
    <s v="pos"/>
    <x v="4"/>
    <x v="4"/>
    <x v="4"/>
    <x v="4"/>
    <x v="0"/>
    <m/>
    <x v="6"/>
    <n v="649"/>
    <m/>
    <n v="6.4769723628896827"/>
    <s v="pos (N-acetylornithine minus H2O) SE_Ctr"/>
    <s v="D"/>
    <s v="pos (N-acetylornithine minus H2O) SE_Ctr_D"/>
    <s v=""/>
    <s v=""/>
    <s v=""/>
    <s v=""/>
    <x v="1"/>
    <s v=""/>
    <s v=""/>
    <x v="0"/>
    <s v=""/>
    <s v=""/>
    <s v=""/>
    <s v="pos (N-acetylornithine minus H2O) SE_"/>
    <x v="1"/>
  </r>
  <r>
    <s v="pos"/>
    <x v="4"/>
    <x v="4"/>
    <x v="4"/>
    <x v="4"/>
    <x v="0"/>
    <m/>
    <x v="6"/>
    <n v="1763"/>
    <m/>
    <n v="7.4753392365667368"/>
    <s v="pos (N-acetylornithine minus H2O) SE_Ctr"/>
    <s v="D"/>
    <s v="pos (N-acetylornithine minus H2O) SE_Ctr_D"/>
    <s v=""/>
    <s v=""/>
    <s v=""/>
    <s v=""/>
    <x v="1"/>
    <s v=""/>
    <s v=""/>
    <x v="0"/>
    <s v=""/>
    <s v=""/>
    <s v=""/>
    <s v="pos (N-acetylornithine minus H2O) SE_"/>
    <x v="1"/>
  </r>
  <r>
    <s v="pos"/>
    <x v="4"/>
    <x v="4"/>
    <x v="4"/>
    <x v="4"/>
    <x v="0"/>
    <m/>
    <x v="7"/>
    <n v="25078"/>
    <m/>
    <n v="10.129786121543638"/>
    <s v="pos (N-acetylornithine minus H2O) SE_Syn"/>
    <s v="D"/>
    <s v="pos (N-acetylornithine minus H2O) SE_Syn_D"/>
    <s v="D"/>
    <n v="9.9907262037832485"/>
    <n v="4.827645171840083E-2"/>
    <n v="5.4270943763733983E-4"/>
    <x v="3"/>
    <n v="21922"/>
    <n v="4.1063584543384959"/>
    <x v="3"/>
    <s v="pos"/>
    <s v="SE_"/>
    <s v="Syn"/>
    <s v="pos (N-acetylornithine minus H2O) SE_"/>
    <x v="0"/>
  </r>
  <r>
    <s v="pos"/>
    <x v="4"/>
    <x v="4"/>
    <x v="4"/>
    <x v="4"/>
    <x v="0"/>
    <m/>
    <x v="7"/>
    <n v="19836"/>
    <m/>
    <n v="9.8953041597281093"/>
    <s v="pos (N-acetylornithine minus H2O) SE_Syn"/>
    <s v="D"/>
    <s v="pos (N-acetylornithine minus H2O) SE_Syn_D"/>
    <s v=""/>
    <s v=""/>
    <s v=""/>
    <s v=""/>
    <x v="1"/>
    <s v=""/>
    <s v=""/>
    <x v="0"/>
    <s v=""/>
    <s v=""/>
    <s v=""/>
    <s v="pos (N-acetylornithine minus H2O) SE_"/>
    <x v="1"/>
  </r>
  <r>
    <s v="pos"/>
    <x v="4"/>
    <x v="4"/>
    <x v="4"/>
    <x v="4"/>
    <x v="0"/>
    <m/>
    <x v="7"/>
    <n v="22625"/>
    <m/>
    <n v="10.026854966486413"/>
    <s v="pos (N-acetylornithine minus H2O) SE_Syn"/>
    <s v="D"/>
    <s v="pos (N-acetylornithine minus H2O) SE_Syn_D"/>
    <s v=""/>
    <s v=""/>
    <s v=""/>
    <s v=""/>
    <x v="1"/>
    <s v=""/>
    <s v=""/>
    <x v="0"/>
    <s v=""/>
    <s v=""/>
    <s v=""/>
    <s v="pos (N-acetylornithine minus H2O) SE_"/>
    <x v="1"/>
  </r>
  <r>
    <s v="pos"/>
    <x v="4"/>
    <x v="4"/>
    <x v="4"/>
    <x v="4"/>
    <x v="0"/>
    <m/>
    <x v="7"/>
    <n v="20149"/>
    <m/>
    <n v="9.9109595673748299"/>
    <s v="pos (N-acetylornithine minus H2O) SE_Syn"/>
    <s v="D"/>
    <s v="pos (N-acetylornithine minus H2O) SE_Syn_D"/>
    <s v=""/>
    <s v=""/>
    <s v=""/>
    <s v=""/>
    <x v="1"/>
    <s v=""/>
    <s v=""/>
    <x v="0"/>
    <s v=""/>
    <s v=""/>
    <s v=""/>
    <s v="pos (N-acetylornithine minus H2O) SE_"/>
    <x v="1"/>
  </r>
  <r>
    <s v="both"/>
    <x v="5"/>
    <x v="5"/>
    <x v="5"/>
    <x v="5"/>
    <x v="0"/>
    <m/>
    <x v="0"/>
    <m/>
    <m/>
    <n v="0"/>
    <s v="both uracil Min_Ctr"/>
    <s v="ND"/>
    <s v="both uracil Min_CtrND"/>
    <s v="ND"/>
    <n v="0"/>
    <e v="#DIV/0!"/>
    <e v="#DIV/0!"/>
    <x v="0"/>
    <n v="0"/>
    <s v="n/a"/>
    <x v="0"/>
    <s v=""/>
    <s v=""/>
    <s v=""/>
    <s v="both uracil Min"/>
    <x v="0"/>
  </r>
  <r>
    <s v="both"/>
    <x v="5"/>
    <x v="5"/>
    <x v="5"/>
    <x v="5"/>
    <x v="0"/>
    <m/>
    <x v="0"/>
    <m/>
    <m/>
    <n v="0"/>
    <s v="both uracil Min_Ctr"/>
    <s v="ND"/>
    <s v="both uracil Min_Ctr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0"/>
    <m/>
    <m/>
    <n v="0"/>
    <s v="both uracil Min_Ctr"/>
    <s v="ND"/>
    <s v="both uracil Min_Ctr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0"/>
    <m/>
    <m/>
    <n v="0"/>
    <s v="both uracil Min_Ctr"/>
    <s v="ND"/>
    <s v="both uracil Min_Ctr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1"/>
    <m/>
    <m/>
    <n v="0"/>
    <s v="both uracil Min_Syn"/>
    <s v="ND"/>
    <s v="both uracil Min_SynND"/>
    <s v="ND"/>
    <n v="0"/>
    <e v="#DIV/0!"/>
    <e v="#DIV/0!"/>
    <x v="0"/>
    <n v="0"/>
    <s v="n/a"/>
    <x v="0"/>
    <s v=""/>
    <s v=""/>
    <s v=""/>
    <s v="both uracil Min"/>
    <x v="0"/>
  </r>
  <r>
    <s v="both"/>
    <x v="5"/>
    <x v="5"/>
    <x v="5"/>
    <x v="5"/>
    <x v="0"/>
    <m/>
    <x v="1"/>
    <m/>
    <m/>
    <n v="0"/>
    <s v="both uracil Min_Syn"/>
    <s v="ND"/>
    <s v="both uracil Min_Syn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1"/>
    <m/>
    <m/>
    <n v="0"/>
    <s v="both uracil Min_Syn"/>
    <s v="ND"/>
    <s v="both uracil Min_Syn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1"/>
    <m/>
    <m/>
    <n v="0"/>
    <s v="both uracil Min_Syn"/>
    <s v="ND"/>
    <s v="both uracil Min_SynND"/>
    <s v=""/>
    <s v=""/>
    <s v=""/>
    <s v=""/>
    <x v="1"/>
    <s v=""/>
    <s v=""/>
    <x v="0"/>
    <s v=""/>
    <s v=""/>
    <s v=""/>
    <s v="both uracil Min"/>
    <x v="1"/>
  </r>
  <r>
    <s v="both"/>
    <x v="5"/>
    <x v="5"/>
    <x v="5"/>
    <x v="5"/>
    <x v="0"/>
    <m/>
    <x v="2"/>
    <m/>
    <m/>
    <n v="0"/>
    <s v="both uracil MEBM_Ctr"/>
    <s v="ND"/>
    <s v="both uracil MEBM_CtrND"/>
    <s v="ND"/>
    <n v="0"/>
    <e v="#DIV/0!"/>
    <e v="#DIV/0!"/>
    <x v="0"/>
    <n v="0"/>
    <s v="n/a"/>
    <x v="0"/>
    <s v=""/>
    <s v=""/>
    <s v=""/>
    <s v="both uracil MEB"/>
    <x v="0"/>
  </r>
  <r>
    <s v="both"/>
    <x v="5"/>
    <x v="5"/>
    <x v="5"/>
    <x v="5"/>
    <x v="0"/>
    <m/>
    <x v="2"/>
    <m/>
    <m/>
    <n v="0"/>
    <s v="both uracil MEBM_Ctr"/>
    <s v="ND"/>
    <s v="both uracil MEBM_Ctr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2"/>
    <m/>
    <m/>
    <n v="0"/>
    <s v="both uracil MEBM_Ctr"/>
    <s v="ND"/>
    <s v="both uracil MEBM_Ctr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2"/>
    <m/>
    <m/>
    <n v="0"/>
    <s v="both uracil MEBM_Ctr"/>
    <s v="ND"/>
    <s v="both uracil MEBM_Ctr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3"/>
    <m/>
    <m/>
    <n v="0"/>
    <s v="both uracil MEBM_Syn"/>
    <s v="ND"/>
    <s v="both uracil MEBM_SynND"/>
    <s v="ND"/>
    <n v="0"/>
    <e v="#DIV/0!"/>
    <e v="#DIV/0!"/>
    <x v="0"/>
    <n v="0"/>
    <s v="n/a"/>
    <x v="0"/>
    <s v=""/>
    <s v=""/>
    <s v=""/>
    <s v="both uracil MEB"/>
    <x v="0"/>
  </r>
  <r>
    <s v="both"/>
    <x v="5"/>
    <x v="5"/>
    <x v="5"/>
    <x v="5"/>
    <x v="0"/>
    <m/>
    <x v="3"/>
    <m/>
    <m/>
    <n v="0"/>
    <s v="both uracil MEBM_Syn"/>
    <s v="ND"/>
    <s v="both uracil MEBM_Syn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3"/>
    <m/>
    <m/>
    <n v="0"/>
    <s v="both uracil MEBM_Syn"/>
    <s v="ND"/>
    <s v="both uracil MEBM_Syn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3"/>
    <m/>
    <m/>
    <n v="0"/>
    <s v="both uracil MEBM_Syn"/>
    <s v="ND"/>
    <s v="both uracil MEBM_SynND"/>
    <s v=""/>
    <s v=""/>
    <s v=""/>
    <s v=""/>
    <x v="1"/>
    <s v=""/>
    <s v=""/>
    <x v="0"/>
    <s v=""/>
    <s v=""/>
    <s v=""/>
    <s v="both uracil MEB"/>
    <x v="1"/>
  </r>
  <r>
    <s v="both"/>
    <x v="5"/>
    <x v="5"/>
    <x v="5"/>
    <x v="5"/>
    <x v="0"/>
    <m/>
    <x v="4"/>
    <n v="505018"/>
    <m/>
    <n v="13.132351331312117"/>
    <s v="both uracil YE_Ctr"/>
    <s v="D"/>
    <s v="both uracil YE_Ctr_D"/>
    <s v="D"/>
    <n v="13.051789519779394"/>
    <n v="1"/>
    <n v="1"/>
    <x v="2"/>
    <n v="466578.5"/>
    <b v="0"/>
    <x v="1"/>
    <s v="pos"/>
    <s v="YE_"/>
    <s v="Ctr"/>
    <s v="both uracil YE_"/>
    <x v="0"/>
  </r>
  <r>
    <s v="both"/>
    <x v="5"/>
    <x v="5"/>
    <x v="5"/>
    <x v="5"/>
    <x v="0"/>
    <m/>
    <x v="4"/>
    <n v="453332"/>
    <m/>
    <n v="13.024382233749737"/>
    <s v="both uracil YE_Ctr"/>
    <s v="D"/>
    <s v="both uracil YE_Ctr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4"/>
    <n v="438224"/>
    <m/>
    <n v="12.990487756090747"/>
    <s v="both uracil YE_Ctr"/>
    <s v="D"/>
    <s v="both uracil YE_Ctr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4"/>
    <n v="469740"/>
    <m/>
    <n v="13.059936757964978"/>
    <s v="both uracil YE_Ctr"/>
    <s v="D"/>
    <s v="both uracil YE_Ctr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5"/>
    <n v="97087"/>
    <m/>
    <n v="11.483373062708203"/>
    <s v="both uracil YE_Syn"/>
    <s v="D"/>
    <s v="both uracil YE_Syn_D"/>
    <s v="D"/>
    <n v="11.633011605555165"/>
    <n v="7.781202600695758E-2"/>
    <n v="1.0772324572556905E-5"/>
    <x v="4"/>
    <n v="114535"/>
    <n v="-2.0263312998537892"/>
    <x v="5"/>
    <s v="pos"/>
    <s v="YE_"/>
    <s v="Syn"/>
    <s v="both uracil YE_"/>
    <x v="0"/>
  </r>
  <r>
    <s v="both"/>
    <x v="5"/>
    <x v="5"/>
    <x v="5"/>
    <x v="5"/>
    <x v="0"/>
    <m/>
    <x v="5"/>
    <n v="123560"/>
    <m/>
    <n v="11.724490240233825"/>
    <s v="both uracil YE_Syn"/>
    <s v="D"/>
    <s v="both uracil YE_Syn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5"/>
    <n v="143744"/>
    <m/>
    <n v="11.875796175445972"/>
    <s v="both uracil YE_Syn"/>
    <s v="D"/>
    <s v="both uracil YE_Syn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5"/>
    <n v="93749"/>
    <m/>
    <n v="11.448386943832658"/>
    <s v="both uracil YE_Syn"/>
    <s v="D"/>
    <s v="both uracil YE_Syn_D"/>
    <s v=""/>
    <s v=""/>
    <s v=""/>
    <s v=""/>
    <x v="1"/>
    <s v=""/>
    <s v=""/>
    <x v="0"/>
    <s v=""/>
    <s v=""/>
    <s v=""/>
    <s v="both uracil YE_"/>
    <x v="1"/>
  </r>
  <r>
    <s v="both"/>
    <x v="5"/>
    <x v="5"/>
    <x v="5"/>
    <x v="5"/>
    <x v="0"/>
    <m/>
    <x v="6"/>
    <n v="2340"/>
    <m/>
    <n v="7.7583334674909104"/>
    <s v="both uracil SE_Ctr"/>
    <s v="D"/>
    <s v="both uracil SE_Ctr_D"/>
    <s v="D"/>
    <n v="7.6839746258590891"/>
    <n v="1"/>
    <n v="1"/>
    <x v="2"/>
    <n v="2181"/>
    <b v="0"/>
    <x v="1"/>
    <s v="pos"/>
    <s v="SE_"/>
    <s v="Ctr"/>
    <s v="both uracil SE_"/>
    <x v="0"/>
  </r>
  <r>
    <s v="both"/>
    <x v="5"/>
    <x v="5"/>
    <x v="5"/>
    <x v="5"/>
    <x v="0"/>
    <m/>
    <x v="6"/>
    <n v="1865"/>
    <m/>
    <n v="7.5315523814072893"/>
    <s v="both uracil SE_Ctr"/>
    <s v="D"/>
    <s v="both uracil SE_Ctr_D"/>
    <s v=""/>
    <s v=""/>
    <s v=""/>
    <s v=""/>
    <x v="1"/>
    <s v=""/>
    <s v=""/>
    <x v="0"/>
    <s v=""/>
    <s v=""/>
    <s v=""/>
    <s v="both uracil SE_"/>
    <x v="1"/>
  </r>
  <r>
    <s v="both"/>
    <x v="5"/>
    <x v="5"/>
    <x v="5"/>
    <x v="5"/>
    <x v="0"/>
    <m/>
    <x v="6"/>
    <n v="2201"/>
    <m/>
    <n v="7.6971213172826252"/>
    <s v="both uracil SE_Ctr"/>
    <s v="D"/>
    <s v="both uracil SE_Ctr_D"/>
    <s v=""/>
    <s v=""/>
    <s v=""/>
    <s v=""/>
    <x v="1"/>
    <s v=""/>
    <s v=""/>
    <x v="0"/>
    <s v=""/>
    <s v=""/>
    <s v=""/>
    <s v="both uracil SE_"/>
    <x v="1"/>
  </r>
  <r>
    <s v="both"/>
    <x v="5"/>
    <x v="5"/>
    <x v="5"/>
    <x v="5"/>
    <x v="0"/>
    <m/>
    <x v="6"/>
    <n v="2318"/>
    <m/>
    <n v="7.7488913372555315"/>
    <s v="both uracil SE_Ctr"/>
    <s v="D"/>
    <s v="both uracil SE_Ctr_D"/>
    <s v=""/>
    <s v=""/>
    <s v=""/>
    <s v=""/>
    <x v="1"/>
    <s v=""/>
    <s v=""/>
    <x v="0"/>
    <s v=""/>
    <s v=""/>
    <s v=""/>
    <s v="both uracil SE_"/>
    <x v="1"/>
  </r>
  <r>
    <s v="both"/>
    <x v="5"/>
    <x v="5"/>
    <x v="5"/>
    <x v="5"/>
    <x v="0"/>
    <m/>
    <x v="7"/>
    <n v="2194"/>
    <m/>
    <n v="7.693937325509272"/>
    <s v="both uracil SE_Syn"/>
    <s v="D"/>
    <s v="both uracil SE_Syn_D"/>
    <s v="D"/>
    <n v="7.8648530966906858"/>
    <n v="0.47061393369784271"/>
    <n v="0.11565541486814294"/>
    <x v="5"/>
    <n v="2630.25"/>
    <s v="n/a"/>
    <x v="1"/>
    <s v="pos"/>
    <s v="SE_"/>
    <s v="Syn"/>
    <s v="both uracil SE_"/>
    <x v="0"/>
  </r>
  <r>
    <s v="both"/>
    <x v="5"/>
    <x v="5"/>
    <x v="5"/>
    <x v="5"/>
    <x v="0"/>
    <m/>
    <x v="7"/>
    <n v="2886"/>
    <m/>
    <n v="7.9679731796629349"/>
    <s v="both uracil SE_Syn"/>
    <s v="D"/>
    <s v="both uracil SE_Syn_D"/>
    <s v=""/>
    <s v=""/>
    <s v=""/>
    <s v=""/>
    <x v="1"/>
    <s v=""/>
    <s v=""/>
    <x v="0"/>
    <s v=""/>
    <s v=""/>
    <s v=""/>
    <s v="both uracil SE_"/>
    <x v="1"/>
  </r>
  <r>
    <s v="both"/>
    <x v="5"/>
    <x v="5"/>
    <x v="5"/>
    <x v="5"/>
    <x v="0"/>
    <m/>
    <x v="7"/>
    <n v="3107"/>
    <m/>
    <n v="8.0417347114875373"/>
    <s v="both uracil SE_Syn"/>
    <s v="D"/>
    <s v="both uracil SE_Syn_D"/>
    <s v=""/>
    <s v=""/>
    <s v=""/>
    <s v=""/>
    <x v="1"/>
    <s v=""/>
    <s v=""/>
    <x v="0"/>
    <s v=""/>
    <s v=""/>
    <s v=""/>
    <s v="both uracil SE_"/>
    <x v="1"/>
  </r>
  <r>
    <s v="both"/>
    <x v="5"/>
    <x v="5"/>
    <x v="5"/>
    <x v="5"/>
    <x v="0"/>
    <m/>
    <x v="7"/>
    <n v="2334"/>
    <m/>
    <n v="7.755767170102998"/>
    <s v="both uracil SE_Syn"/>
    <s v="D"/>
    <s v="both uracil SE_Syn_D"/>
    <s v=""/>
    <s v=""/>
    <s v=""/>
    <s v=""/>
    <x v="1"/>
    <s v=""/>
    <s v=""/>
    <x v="0"/>
    <s v=""/>
    <s v=""/>
    <s v=""/>
    <s v="both uracil SE_"/>
    <x v="1"/>
  </r>
  <r>
    <s v="both"/>
    <x v="6"/>
    <x v="6"/>
    <x v="6"/>
    <x v="6"/>
    <x v="0"/>
    <m/>
    <x v="0"/>
    <m/>
    <m/>
    <n v="0"/>
    <s v="both pyridoxine Min_Ctr"/>
    <s v="ND"/>
    <s v="both pyridoxine Min_CtrND"/>
    <s v="ND"/>
    <n v="0"/>
    <e v="#DIV/0!"/>
    <e v="#DIV/0!"/>
    <x v="0"/>
    <n v="0"/>
    <s v="n/a"/>
    <x v="0"/>
    <s v=""/>
    <s v=""/>
    <s v=""/>
    <s v="both pyridoxine Min"/>
    <x v="0"/>
  </r>
  <r>
    <s v="both"/>
    <x v="6"/>
    <x v="6"/>
    <x v="6"/>
    <x v="6"/>
    <x v="0"/>
    <m/>
    <x v="0"/>
    <m/>
    <m/>
    <n v="0"/>
    <s v="both pyridoxine Min_Ctr"/>
    <s v="ND"/>
    <s v="both pyridoxine Min_Ctr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0"/>
    <m/>
    <m/>
    <n v="0"/>
    <s v="both pyridoxine Min_Ctr"/>
    <s v="ND"/>
    <s v="both pyridoxine Min_Ctr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0"/>
    <m/>
    <m/>
    <n v="0"/>
    <s v="both pyridoxine Min_Ctr"/>
    <s v="ND"/>
    <s v="both pyridoxine Min_Ctr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1"/>
    <m/>
    <m/>
    <n v="0"/>
    <s v="both pyridoxine Min_Syn"/>
    <s v="ND"/>
    <s v="both pyridoxine Min_SynND"/>
    <s v="ND"/>
    <n v="0"/>
    <e v="#DIV/0!"/>
    <e v="#DIV/0!"/>
    <x v="0"/>
    <n v="0"/>
    <s v="n/a"/>
    <x v="0"/>
    <s v=""/>
    <s v=""/>
    <s v=""/>
    <s v="both pyridoxine Min"/>
    <x v="0"/>
  </r>
  <r>
    <s v="both"/>
    <x v="6"/>
    <x v="6"/>
    <x v="6"/>
    <x v="6"/>
    <x v="0"/>
    <m/>
    <x v="1"/>
    <m/>
    <m/>
    <n v="0"/>
    <s v="both pyridoxine Min_Syn"/>
    <s v="ND"/>
    <s v="both pyridoxine Min_Syn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1"/>
    <m/>
    <m/>
    <n v="0"/>
    <s v="both pyridoxine Min_Syn"/>
    <s v="ND"/>
    <s v="both pyridoxine Min_Syn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1"/>
    <m/>
    <m/>
    <n v="0"/>
    <s v="both pyridoxine Min_Syn"/>
    <s v="ND"/>
    <s v="both pyridoxine Min_SynND"/>
    <s v=""/>
    <s v=""/>
    <s v=""/>
    <s v=""/>
    <x v="1"/>
    <s v=""/>
    <s v=""/>
    <x v="0"/>
    <s v=""/>
    <s v=""/>
    <s v=""/>
    <s v="both pyridoxine Min"/>
    <x v="1"/>
  </r>
  <r>
    <s v="both"/>
    <x v="6"/>
    <x v="6"/>
    <x v="6"/>
    <x v="6"/>
    <x v="0"/>
    <m/>
    <x v="2"/>
    <n v="29455"/>
    <m/>
    <n v="10.290652903472859"/>
    <s v="both pyridoxine MEBM_Ctr"/>
    <s v="D"/>
    <s v="both pyridoxine MEBM_Ctr_D"/>
    <s v="D"/>
    <n v="10.235906568620937"/>
    <n v="1"/>
    <n v="1"/>
    <x v="2"/>
    <n v="28017.75"/>
    <b v="0"/>
    <x v="1"/>
    <s v="pos"/>
    <s v="MEB"/>
    <s v="Ctr"/>
    <s v="both pyridoxine MEB"/>
    <x v="0"/>
  </r>
  <r>
    <s v="both"/>
    <x v="6"/>
    <x v="6"/>
    <x v="6"/>
    <x v="6"/>
    <x v="0"/>
    <m/>
    <x v="2"/>
    <n v="28945"/>
    <m/>
    <n v="10.273187304197549"/>
    <s v="both pyridoxine MEBM_Ctr"/>
    <s v="D"/>
    <s v="both pyridoxine MEBM_Ctr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2"/>
    <n v="30137"/>
    <m/>
    <n v="10.3135421129781"/>
    <s v="both pyridoxine MEBM_Ctr"/>
    <s v="D"/>
    <s v="both pyridoxine MEBM_Ctr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2"/>
    <n v="23534"/>
    <m/>
    <n v="10.066243953835242"/>
    <s v="both pyridoxine MEBM_Ctr"/>
    <s v="D"/>
    <s v="both pyridoxine MEBM_Ctr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3"/>
    <n v="29563"/>
    <m/>
    <n v="10.294312683904778"/>
    <s v="both pyridoxine MEBM_Syn"/>
    <s v="D"/>
    <s v="both pyridoxine MEBM_Syn_D"/>
    <s v="D"/>
    <n v="10.328702110685784"/>
    <n v="0.95725798480329871"/>
    <n v="0.28742598023002419"/>
    <x v="5"/>
    <n v="30736.75"/>
    <s v="n/a"/>
    <x v="1"/>
    <s v="pos"/>
    <s v="MEB"/>
    <s v="Syn"/>
    <s v="both pyridoxine MEB"/>
    <x v="0"/>
  </r>
  <r>
    <s v="both"/>
    <x v="6"/>
    <x v="6"/>
    <x v="6"/>
    <x v="6"/>
    <x v="0"/>
    <m/>
    <x v="3"/>
    <n v="34452"/>
    <m/>
    <n v="10.447351355378917"/>
    <s v="both pyridoxine MEBM_Syn"/>
    <s v="D"/>
    <s v="both pyridoxine MEBM_Syn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3"/>
    <n v="32241"/>
    <m/>
    <n v="10.381025229435943"/>
    <s v="both pyridoxine MEBM_Syn"/>
    <s v="D"/>
    <s v="both pyridoxine MEBM_Syn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3"/>
    <n v="26691"/>
    <m/>
    <n v="10.192119174023498"/>
    <s v="both pyridoxine MEBM_Syn"/>
    <s v="D"/>
    <s v="both pyridoxine MEBM_Syn_D"/>
    <s v=""/>
    <s v=""/>
    <s v=""/>
    <s v=""/>
    <x v="1"/>
    <s v=""/>
    <s v=""/>
    <x v="0"/>
    <s v=""/>
    <s v=""/>
    <s v=""/>
    <s v="both pyridoxine MEB"/>
    <x v="1"/>
  </r>
  <r>
    <s v="both"/>
    <x v="6"/>
    <x v="6"/>
    <x v="6"/>
    <x v="6"/>
    <x v="0"/>
    <m/>
    <x v="4"/>
    <n v="49823"/>
    <m/>
    <n v="10.816252074633725"/>
    <s v="both pyridoxine YE_Ctr"/>
    <s v="D"/>
    <s v="both pyridoxine YE_Ctr_D"/>
    <s v="D"/>
    <n v="10.723921752307069"/>
    <n v="1"/>
    <n v="1"/>
    <x v="2"/>
    <n v="45744"/>
    <b v="0"/>
    <x v="1"/>
    <s v="pos"/>
    <s v="YE_"/>
    <s v="Ctr"/>
    <s v="both pyridoxine YE_"/>
    <x v="0"/>
  </r>
  <r>
    <s v="both"/>
    <x v="6"/>
    <x v="6"/>
    <x v="6"/>
    <x v="6"/>
    <x v="0"/>
    <m/>
    <x v="4"/>
    <n v="41933"/>
    <m/>
    <n v="10.643852232705184"/>
    <s v="both pyridoxine YE_Ctr"/>
    <s v="D"/>
    <s v="both pyridoxine YE_Ctr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4"/>
    <n v="39156"/>
    <m/>
    <n v="10.575334484925371"/>
    <s v="both pyridoxine YE_Ctr"/>
    <s v="D"/>
    <s v="both pyridoxine YE_Ctr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4"/>
    <n v="52064"/>
    <m/>
    <n v="10.860248216963996"/>
    <s v="both pyridoxine YE_Ctr"/>
    <s v="D"/>
    <s v="both pyridoxine YE_Ctr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5"/>
    <n v="40346"/>
    <m/>
    <n v="10.605272321491659"/>
    <s v="both pyridoxine YE_Syn"/>
    <s v="D"/>
    <s v="both pyridoxine YE_Syn_D"/>
    <s v="D"/>
    <n v="10.639867808228423"/>
    <n v="0.75458174609123974"/>
    <n v="0.46289919411402847"/>
    <x v="5"/>
    <n v="42218"/>
    <s v="n/a"/>
    <x v="1"/>
    <s v="pos"/>
    <s v="YE_"/>
    <s v="Syn"/>
    <s v="both pyridoxine YE_"/>
    <x v="0"/>
  </r>
  <r>
    <s v="both"/>
    <x v="6"/>
    <x v="6"/>
    <x v="6"/>
    <x v="6"/>
    <x v="0"/>
    <m/>
    <x v="5"/>
    <n v="38569"/>
    <m/>
    <n v="10.560230051202273"/>
    <s v="both pyridoxine YE_Syn"/>
    <s v="D"/>
    <s v="both pyridoxine YE_Syn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5"/>
    <n v="36760"/>
    <m/>
    <n v="10.51219277958166"/>
    <s v="both pyridoxine YE_Syn"/>
    <s v="D"/>
    <s v="both pyridoxine YE_Syn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5"/>
    <n v="53197"/>
    <m/>
    <n v="10.881776080638101"/>
    <s v="both pyridoxine YE_Syn"/>
    <s v="D"/>
    <s v="both pyridoxine YE_Syn_D"/>
    <s v=""/>
    <s v=""/>
    <s v=""/>
    <s v=""/>
    <x v="1"/>
    <s v=""/>
    <s v=""/>
    <x v="0"/>
    <s v=""/>
    <s v=""/>
    <s v=""/>
    <s v="both pyridoxine YE_"/>
    <x v="1"/>
  </r>
  <r>
    <s v="both"/>
    <x v="6"/>
    <x v="6"/>
    <x v="6"/>
    <x v="6"/>
    <x v="0"/>
    <m/>
    <x v="6"/>
    <m/>
    <m/>
    <n v="0"/>
    <s v="both pyridoxine SE_Ctr"/>
    <s v="ND"/>
    <s v="both pyridoxine SE_CtrND"/>
    <s v="ND"/>
    <n v="0"/>
    <e v="#DIV/0!"/>
    <e v="#DIV/0!"/>
    <x v="0"/>
    <n v="0"/>
    <s v="n/a"/>
    <x v="0"/>
    <s v=""/>
    <s v=""/>
    <s v=""/>
    <s v="both pyridoxine SE_"/>
    <x v="0"/>
  </r>
  <r>
    <s v="both"/>
    <x v="6"/>
    <x v="6"/>
    <x v="6"/>
    <x v="6"/>
    <x v="0"/>
    <m/>
    <x v="6"/>
    <m/>
    <m/>
    <n v="0"/>
    <s v="both pyridoxine SE_Ctr"/>
    <s v="ND"/>
    <s v="both pyridoxine SE_CtrND"/>
    <s v=""/>
    <s v=""/>
    <s v=""/>
    <s v=""/>
    <x v="1"/>
    <s v=""/>
    <s v=""/>
    <x v="0"/>
    <s v=""/>
    <s v=""/>
    <s v=""/>
    <s v="both pyridoxine SE_"/>
    <x v="1"/>
  </r>
  <r>
    <s v="both"/>
    <x v="6"/>
    <x v="6"/>
    <x v="6"/>
    <x v="6"/>
    <x v="0"/>
    <m/>
    <x v="6"/>
    <m/>
    <m/>
    <n v="0"/>
    <s v="both pyridoxine SE_Ctr"/>
    <s v="ND"/>
    <s v="both pyridoxine SE_CtrND"/>
    <s v=""/>
    <s v=""/>
    <s v=""/>
    <s v=""/>
    <x v="1"/>
    <s v=""/>
    <s v=""/>
    <x v="0"/>
    <s v=""/>
    <s v=""/>
    <s v=""/>
    <s v="both pyridoxine SE_"/>
    <x v="1"/>
  </r>
  <r>
    <s v="both"/>
    <x v="6"/>
    <x v="6"/>
    <x v="6"/>
    <x v="6"/>
    <x v="0"/>
    <m/>
    <x v="6"/>
    <m/>
    <m/>
    <n v="0"/>
    <s v="both pyridoxine SE_Ctr"/>
    <s v="ND"/>
    <s v="both pyridoxine SE_CtrND"/>
    <s v=""/>
    <s v=""/>
    <s v=""/>
    <s v=""/>
    <x v="1"/>
    <s v=""/>
    <s v=""/>
    <x v="0"/>
    <s v=""/>
    <s v=""/>
    <s v=""/>
    <s v="both pyridoxine SE_"/>
    <x v="1"/>
  </r>
  <r>
    <s v="both"/>
    <x v="6"/>
    <x v="6"/>
    <x v="6"/>
    <x v="6"/>
    <x v="0"/>
    <m/>
    <x v="7"/>
    <m/>
    <m/>
    <n v="0"/>
    <s v="both pyridoxine SE_Syn"/>
    <s v="ND"/>
    <s v="both pyridoxine SE_SynND"/>
    <s v="ND"/>
    <n v="0"/>
    <e v="#DIV/0!"/>
    <e v="#DIV/0!"/>
    <x v="0"/>
    <n v="0"/>
    <s v="n/a"/>
    <x v="0"/>
    <s v=""/>
    <s v=""/>
    <s v=""/>
    <s v="both pyridoxine SE_"/>
    <x v="0"/>
  </r>
  <r>
    <s v="both"/>
    <x v="6"/>
    <x v="6"/>
    <x v="6"/>
    <x v="6"/>
    <x v="0"/>
    <m/>
    <x v="7"/>
    <m/>
    <m/>
    <n v="0"/>
    <s v="both pyridoxine SE_Syn"/>
    <s v="ND"/>
    <s v="both pyridoxine SE_SynND"/>
    <s v=""/>
    <s v=""/>
    <s v=""/>
    <s v=""/>
    <x v="1"/>
    <s v=""/>
    <s v=""/>
    <x v="0"/>
    <s v=""/>
    <s v=""/>
    <s v=""/>
    <s v="both pyridoxine SE_"/>
    <x v="1"/>
  </r>
  <r>
    <s v="both"/>
    <x v="6"/>
    <x v="6"/>
    <x v="6"/>
    <x v="6"/>
    <x v="0"/>
    <m/>
    <x v="7"/>
    <m/>
    <m/>
    <n v="0"/>
    <s v="both pyridoxine SE_Syn"/>
    <s v="ND"/>
    <s v="both pyridoxine SE_SynND"/>
    <s v=""/>
    <s v=""/>
    <s v=""/>
    <s v=""/>
    <x v="1"/>
    <s v=""/>
    <s v=""/>
    <x v="0"/>
    <s v=""/>
    <s v=""/>
    <s v=""/>
    <s v="both pyridoxine SE_"/>
    <x v="1"/>
  </r>
  <r>
    <s v="both"/>
    <x v="6"/>
    <x v="6"/>
    <x v="6"/>
    <x v="6"/>
    <x v="0"/>
    <m/>
    <x v="7"/>
    <m/>
    <m/>
    <n v="0"/>
    <s v="both pyridoxine SE_Syn"/>
    <s v="ND"/>
    <s v="both pyridoxine SE_SynND"/>
    <s v=""/>
    <s v=""/>
    <s v=""/>
    <s v=""/>
    <x v="1"/>
    <s v=""/>
    <s v=""/>
    <x v="0"/>
    <s v=""/>
    <s v=""/>
    <s v=""/>
    <s v="both pyridoxine SE_"/>
    <x v="1"/>
  </r>
  <r>
    <s v="pos"/>
    <x v="7"/>
    <x v="7"/>
    <x v="7"/>
    <x v="7"/>
    <x v="0"/>
    <m/>
    <x v="0"/>
    <n v="0"/>
    <m/>
    <n v="0"/>
    <s v="pos methyladenosine Min_Ctr"/>
    <s v="D"/>
    <s v="pos methyladenosine Min_Ctr_D"/>
    <s v="D"/>
    <n v="0"/>
    <e v="#DIV/0!"/>
    <e v="#DIV/0!"/>
    <x v="2"/>
    <n v="0"/>
    <b v="0"/>
    <x v="1"/>
    <s v="pos"/>
    <s v="Min"/>
    <s v="Ctr"/>
    <s v="pos methyladenosine Min"/>
    <x v="0"/>
  </r>
  <r>
    <s v="pos"/>
    <x v="7"/>
    <x v="7"/>
    <x v="7"/>
    <x v="7"/>
    <x v="0"/>
    <m/>
    <x v="0"/>
    <n v="0"/>
    <m/>
    <n v="0"/>
    <s v="pos methyladenosine Min_Ctr"/>
    <s v="D"/>
    <s v="pos methyladenosine Min_Ctr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0"/>
    <n v="0"/>
    <m/>
    <n v="0"/>
    <s v="pos methyladenosine Min_Ctr"/>
    <s v="D"/>
    <s v="pos methyladenosine Min_Ctr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0"/>
    <n v="0"/>
    <m/>
    <n v="0"/>
    <s v="pos methyladenosine Min_Ctr"/>
    <s v="D"/>
    <s v="pos methyladenosine Min_Ctr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1"/>
    <n v="5353"/>
    <m/>
    <n v="8.5855992240802976"/>
    <s v="pos methyladenosine Min_Syn"/>
    <s v="D"/>
    <s v="pos methyladenosine Min_Syn_D"/>
    <s v="D"/>
    <n v="8.8887418474797428"/>
    <e v="#DIV/0!"/>
    <n v="1.4683196970209235E-5"/>
    <x v="3"/>
    <n v="7580.25"/>
    <n v="5"/>
    <x v="2"/>
    <s v="pos"/>
    <s v="Min"/>
    <s v="Syn"/>
    <s v="pos methyladenosine Min"/>
    <x v="0"/>
  </r>
  <r>
    <s v="pos"/>
    <x v="7"/>
    <x v="7"/>
    <x v="7"/>
    <x v="7"/>
    <x v="0"/>
    <m/>
    <x v="1"/>
    <n v="7090"/>
    <m/>
    <n v="8.8665816533039958"/>
    <s v="pos methyladenosine Min_Syn"/>
    <s v="D"/>
    <s v="pos methyladenosine Min_Syn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1"/>
    <n v="6264"/>
    <m/>
    <n v="8.742733867330168"/>
    <s v="pos methyladenosine Min_Syn"/>
    <s v="D"/>
    <s v="pos methyladenosine Min_Syn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1"/>
    <n v="11614"/>
    <m/>
    <n v="9.3600526452045099"/>
    <s v="pos methyladenosine Min_Syn"/>
    <s v="D"/>
    <s v="pos methyladenosine Min_Syn_D"/>
    <s v=""/>
    <s v=""/>
    <s v=""/>
    <s v=""/>
    <x v="1"/>
    <s v=""/>
    <s v=""/>
    <x v="0"/>
    <s v=""/>
    <s v=""/>
    <s v=""/>
    <s v="pos methyladenosine Min"/>
    <x v="1"/>
  </r>
  <r>
    <s v="pos"/>
    <x v="7"/>
    <x v="7"/>
    <x v="7"/>
    <x v="7"/>
    <x v="0"/>
    <m/>
    <x v="2"/>
    <n v="0"/>
    <m/>
    <n v="0"/>
    <s v="pos methyladenosine MEBM_Ctr"/>
    <s v="D"/>
    <s v="pos methyladenosine MEBM_Ctr_D"/>
    <s v="D"/>
    <n v="0"/>
    <e v="#DIV/0!"/>
    <e v="#DIV/0!"/>
    <x v="2"/>
    <n v="0"/>
    <b v="0"/>
    <x v="1"/>
    <s v="pos"/>
    <s v="MEB"/>
    <s v="Ctr"/>
    <s v="pos methyladenosine MEB"/>
    <x v="0"/>
  </r>
  <r>
    <s v="pos"/>
    <x v="7"/>
    <x v="7"/>
    <x v="7"/>
    <x v="7"/>
    <x v="0"/>
    <m/>
    <x v="2"/>
    <n v="0"/>
    <m/>
    <n v="0"/>
    <s v="pos methyladenosine MEBM_Ctr"/>
    <s v="D"/>
    <s v="pos methyladenosine MEBM_Ctr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2"/>
    <n v="0"/>
    <m/>
    <n v="0"/>
    <s v="pos methyladenosine MEBM_Ctr"/>
    <s v="D"/>
    <s v="pos methyladenosine MEBM_Ctr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2"/>
    <n v="0"/>
    <m/>
    <n v="0"/>
    <s v="pos methyladenosine MEBM_Ctr"/>
    <s v="D"/>
    <s v="pos methyladenosine MEBM_Ctr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3"/>
    <n v="5134"/>
    <m/>
    <n v="8.5438351223626583"/>
    <s v="pos methyladenosine MEBM_Syn"/>
    <s v="D"/>
    <s v="pos methyladenosine MEBM_Syn_D"/>
    <s v="D"/>
    <n v="8.6686112896841774"/>
    <e v="#DIV/0!"/>
    <n v="3.442976372542645E-6"/>
    <x v="3"/>
    <n v="5911"/>
    <n v="5"/>
    <x v="2"/>
    <s v="pos"/>
    <s v="MEB"/>
    <s v="Syn"/>
    <s v="pos methyladenosine MEB"/>
    <x v="0"/>
  </r>
  <r>
    <s v="pos"/>
    <x v="7"/>
    <x v="7"/>
    <x v="7"/>
    <x v="7"/>
    <x v="0"/>
    <m/>
    <x v="3"/>
    <n v="7855"/>
    <m/>
    <n v="8.9690328500343011"/>
    <s v="pos methyladenosine MEBM_Syn"/>
    <s v="D"/>
    <s v="pos methyladenosine MEBM_Syn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3"/>
    <n v="5373"/>
    <m/>
    <n v="8.5893277891754369"/>
    <s v="pos methyladenosine MEBM_Syn"/>
    <s v="D"/>
    <s v="pos methyladenosine MEBM_Syn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3"/>
    <n v="5282"/>
    <m/>
    <n v="8.572249397164315"/>
    <s v="pos methyladenosine MEBM_Syn"/>
    <s v="D"/>
    <s v="pos methyladenosine MEBM_Syn_D"/>
    <s v=""/>
    <s v=""/>
    <s v=""/>
    <s v=""/>
    <x v="1"/>
    <s v=""/>
    <s v=""/>
    <x v="0"/>
    <s v=""/>
    <s v=""/>
    <s v=""/>
    <s v="pos methyladenosine MEB"/>
    <x v="1"/>
  </r>
  <r>
    <s v="pos"/>
    <x v="7"/>
    <x v="7"/>
    <x v="7"/>
    <x v="7"/>
    <x v="0"/>
    <m/>
    <x v="4"/>
    <n v="4718"/>
    <m/>
    <n v="8.4593521917263867"/>
    <s v="pos methyladenosine YE_Ctr"/>
    <s v="D"/>
    <s v="pos methyladenosine YE_Ctr_D"/>
    <s v="D"/>
    <n v="8.6719796955084547"/>
    <n v="1"/>
    <n v="1"/>
    <x v="2"/>
    <n v="5913.75"/>
    <b v="0"/>
    <x v="1"/>
    <s v="pos"/>
    <s v="YE_"/>
    <s v="Ctr"/>
    <s v="pos methyladenosine YE_"/>
    <x v="0"/>
  </r>
  <r>
    <s v="pos"/>
    <x v="7"/>
    <x v="7"/>
    <x v="7"/>
    <x v="7"/>
    <x v="0"/>
    <m/>
    <x v="4"/>
    <n v="5336"/>
    <m/>
    <n v="8.582418976333944"/>
    <s v="pos methyladenosine YE_Ctr"/>
    <s v="D"/>
    <s v="pos methyladenosine YE_Ctr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4"/>
    <n v="6390"/>
    <m/>
    <n v="8.7626460296502824"/>
    <s v="pos methyladenosine YE_Ctr"/>
    <s v="D"/>
    <s v="pos methyladenosine YE_Ctr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4"/>
    <n v="7211"/>
    <m/>
    <n v="8.8835015843232075"/>
    <s v="pos methyladenosine YE_Ctr"/>
    <s v="D"/>
    <s v="pos methyladenosine YE_Ctr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5"/>
    <n v="11094"/>
    <m/>
    <n v="9.3142498353666952"/>
    <s v="pos methyladenosine YE_Syn"/>
    <s v="D"/>
    <s v="pos methyladenosine YE_Syn_D"/>
    <s v="D"/>
    <n v="9.2878063987121386"/>
    <n v="0.35654410068745507"/>
    <n v="1.9365577615435791E-2"/>
    <x v="3"/>
    <n v="11294.25"/>
    <n v="0.9334433102173243"/>
    <x v="1"/>
    <s v="pos"/>
    <s v="YE_"/>
    <s v="Syn"/>
    <s v="pos methyladenosine YE_"/>
    <x v="0"/>
  </r>
  <r>
    <s v="pos"/>
    <x v="7"/>
    <x v="7"/>
    <x v="7"/>
    <x v="7"/>
    <x v="0"/>
    <m/>
    <x v="5"/>
    <n v="7396"/>
    <m/>
    <n v="8.908829791587868"/>
    <s v="pos methyladenosine YE_Syn"/>
    <s v="D"/>
    <s v="pos methyladenosine YE_Syn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5"/>
    <n v="9884"/>
    <m/>
    <n v="9.1987737356047177"/>
    <s v="pos methyladenosine YE_Syn"/>
    <s v="D"/>
    <s v="pos methyladenosine YE_Syn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5"/>
    <n v="16803"/>
    <m/>
    <n v="9.7293722322892719"/>
    <s v="pos methyladenosine YE_Syn"/>
    <s v="D"/>
    <s v="pos methyladenosine YE_Syn_D"/>
    <s v=""/>
    <s v=""/>
    <s v=""/>
    <s v=""/>
    <x v="1"/>
    <s v=""/>
    <s v=""/>
    <x v="0"/>
    <s v=""/>
    <s v=""/>
    <s v=""/>
    <s v="pos methyladenosine YE_"/>
    <x v="1"/>
  </r>
  <r>
    <s v="pos"/>
    <x v="7"/>
    <x v="7"/>
    <x v="7"/>
    <x v="7"/>
    <x v="0"/>
    <m/>
    <x v="6"/>
    <n v="958"/>
    <m/>
    <n v="6.8658910748834385"/>
    <s v="pos methyladenosine SE_Ctr"/>
    <s v="D"/>
    <s v="pos methyladenosine SE_Ctr_D"/>
    <s v="D"/>
    <n v="7.2366638841997997"/>
    <n v="1"/>
    <n v="1"/>
    <x v="2"/>
    <n v="1445.75"/>
    <b v="0"/>
    <x v="1"/>
    <s v="pos"/>
    <s v="SE_"/>
    <s v="Ctr"/>
    <s v="pos methyladenosine SE_"/>
    <x v="0"/>
  </r>
  <r>
    <s v="pos"/>
    <x v="7"/>
    <x v="7"/>
    <x v="7"/>
    <x v="7"/>
    <x v="0"/>
    <m/>
    <x v="6"/>
    <n v="1255"/>
    <m/>
    <n v="7.1356873470281439"/>
    <s v="pos methyladenosine SE_Ctr"/>
    <s v="D"/>
    <s v="pos methyladenosine SE_Ctr_D"/>
    <s v=""/>
    <s v=""/>
    <s v=""/>
    <s v=""/>
    <x v="1"/>
    <s v=""/>
    <s v=""/>
    <x v="0"/>
    <s v=""/>
    <s v=""/>
    <s v=""/>
    <s v="pos methyladenosine SE_"/>
    <x v="1"/>
  </r>
  <r>
    <s v="pos"/>
    <x v="7"/>
    <x v="7"/>
    <x v="7"/>
    <x v="7"/>
    <x v="0"/>
    <m/>
    <x v="6"/>
    <n v="2094"/>
    <m/>
    <n v="7.6473088323562379"/>
    <s v="pos methyladenosine SE_Ctr"/>
    <s v="D"/>
    <s v="pos methyladenosine SE_Ctr_D"/>
    <s v=""/>
    <s v=""/>
    <s v=""/>
    <s v=""/>
    <x v="1"/>
    <s v=""/>
    <s v=""/>
    <x v="0"/>
    <s v=""/>
    <s v=""/>
    <s v=""/>
    <s v="pos methyladenosine SE_"/>
    <x v="1"/>
  </r>
  <r>
    <s v="pos"/>
    <x v="7"/>
    <x v="7"/>
    <x v="7"/>
    <x v="7"/>
    <x v="0"/>
    <m/>
    <x v="6"/>
    <n v="1476"/>
    <m/>
    <n v="7.2977682825313801"/>
    <s v="pos methyladenosine SE_Ctr"/>
    <s v="D"/>
    <s v="pos methyladenosine SE_Ctr_D"/>
    <s v=""/>
    <s v=""/>
    <s v=""/>
    <s v=""/>
    <x v="1"/>
    <s v=""/>
    <s v=""/>
    <x v="0"/>
    <s v=""/>
    <s v=""/>
    <s v=""/>
    <s v="pos methyladenosine SE_"/>
    <x v="1"/>
  </r>
  <r>
    <s v="pos"/>
    <x v="7"/>
    <x v="7"/>
    <x v="7"/>
    <x v="7"/>
    <x v="0"/>
    <m/>
    <x v="7"/>
    <n v="19653"/>
    <m/>
    <n v="9.8860361589223729"/>
    <s v="pos methyladenosine SE_Syn"/>
    <s v="D"/>
    <s v="pos methyladenosine SE_Syn_D"/>
    <s v="D"/>
    <n v="9.8609837060975991"/>
    <n v="0.33509899479714755"/>
    <n v="7.768051809525397E-6"/>
    <x v="3"/>
    <n v="19396.25"/>
    <n v="3.7458877467580178"/>
    <x v="3"/>
    <s v="pos"/>
    <s v="SE_"/>
    <s v="Syn"/>
    <s v="pos methyladenosine SE_"/>
    <x v="0"/>
  </r>
  <r>
    <s v="pos"/>
    <x v="7"/>
    <x v="7"/>
    <x v="7"/>
    <x v="7"/>
    <x v="0"/>
    <m/>
    <x v="7"/>
    <n v="16965"/>
    <m/>
    <n v="9.7389666203676803"/>
    <s v="pos methyladenosine SE_Syn"/>
    <s v="D"/>
    <s v="pos methyladenosine SE_Syn_D"/>
    <s v=""/>
    <s v=""/>
    <s v=""/>
    <s v=""/>
    <x v="1"/>
    <s v=""/>
    <s v=""/>
    <x v="0"/>
    <s v=""/>
    <s v=""/>
    <s v=""/>
    <s v="pos methyladenosine SE_"/>
    <x v="1"/>
  </r>
  <r>
    <s v="pos"/>
    <x v="7"/>
    <x v="7"/>
    <x v="7"/>
    <x v="7"/>
    <x v="0"/>
    <m/>
    <x v="7"/>
    <n v="24331"/>
    <m/>
    <n v="10.099547635440596"/>
    <s v="pos methyladenosine SE_Syn"/>
    <s v="D"/>
    <s v="pos methyladenosine SE_Syn_D"/>
    <s v=""/>
    <s v=""/>
    <s v=""/>
    <s v=""/>
    <x v="1"/>
    <s v=""/>
    <s v=""/>
    <x v="0"/>
    <s v=""/>
    <s v=""/>
    <s v=""/>
    <s v="pos methyladenosine SE_"/>
    <x v="1"/>
  </r>
  <r>
    <s v="pos"/>
    <x v="7"/>
    <x v="7"/>
    <x v="7"/>
    <x v="7"/>
    <x v="0"/>
    <m/>
    <x v="7"/>
    <n v="16636"/>
    <m/>
    <n v="9.7193844096597424"/>
    <s v="pos methyladenosine SE_Syn"/>
    <s v="D"/>
    <s v="pos methyladenosine SE_Syn_D"/>
    <s v=""/>
    <s v=""/>
    <s v=""/>
    <s v=""/>
    <x v="1"/>
    <s v=""/>
    <s v=""/>
    <x v="0"/>
    <s v=""/>
    <s v=""/>
    <s v=""/>
    <s v="pos methyladenosine SE_"/>
    <x v="1"/>
  </r>
  <r>
    <s v="both"/>
    <x v="8"/>
    <x v="8"/>
    <x v="8"/>
    <x v="8"/>
    <x v="0"/>
    <m/>
    <x v="0"/>
    <m/>
    <m/>
    <n v="0"/>
    <s v="both adenine Min_Ctr"/>
    <s v="ND"/>
    <s v="both adenine Min_CtrND"/>
    <s v="ND"/>
    <n v="0"/>
    <e v="#DIV/0!"/>
    <e v="#DIV/0!"/>
    <x v="0"/>
    <n v="0"/>
    <s v="n/a"/>
    <x v="0"/>
    <s v=""/>
    <s v=""/>
    <s v=""/>
    <s v="both adenine Min"/>
    <x v="0"/>
  </r>
  <r>
    <s v="both"/>
    <x v="8"/>
    <x v="8"/>
    <x v="8"/>
    <x v="8"/>
    <x v="0"/>
    <m/>
    <x v="0"/>
    <m/>
    <m/>
    <n v="0"/>
    <s v="both adenine Min_Ctr"/>
    <s v="ND"/>
    <s v="both adenine Min_Ctr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0"/>
    <m/>
    <m/>
    <n v="0"/>
    <s v="both adenine Min_Ctr"/>
    <s v="ND"/>
    <s v="both adenine Min_Ctr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0"/>
    <m/>
    <m/>
    <n v="0"/>
    <s v="both adenine Min_Ctr"/>
    <s v="ND"/>
    <s v="both adenine Min_Ctr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1"/>
    <m/>
    <m/>
    <n v="0"/>
    <s v="both adenine Min_Syn"/>
    <s v="ND"/>
    <s v="both adenine Min_SynND"/>
    <s v="ND"/>
    <n v="0"/>
    <e v="#DIV/0!"/>
    <e v="#DIV/0!"/>
    <x v="0"/>
    <n v="0"/>
    <s v="n/a"/>
    <x v="0"/>
    <s v=""/>
    <s v=""/>
    <s v=""/>
    <s v="both adenine Min"/>
    <x v="0"/>
  </r>
  <r>
    <s v="both"/>
    <x v="8"/>
    <x v="8"/>
    <x v="8"/>
    <x v="8"/>
    <x v="0"/>
    <m/>
    <x v="1"/>
    <m/>
    <m/>
    <n v="0"/>
    <s v="both adenine Min_Syn"/>
    <s v="ND"/>
    <s v="both adenine Min_Syn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1"/>
    <m/>
    <m/>
    <n v="0"/>
    <s v="both adenine Min_Syn"/>
    <s v="ND"/>
    <s v="both adenine Min_Syn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1"/>
    <m/>
    <m/>
    <n v="0"/>
    <s v="both adenine Min_Syn"/>
    <s v="ND"/>
    <s v="both adenine Min_SynND"/>
    <s v=""/>
    <s v=""/>
    <s v=""/>
    <s v=""/>
    <x v="1"/>
    <s v=""/>
    <s v=""/>
    <x v="0"/>
    <s v=""/>
    <s v=""/>
    <s v=""/>
    <s v="both adenine Min"/>
    <x v="1"/>
  </r>
  <r>
    <s v="both"/>
    <x v="8"/>
    <x v="8"/>
    <x v="8"/>
    <x v="8"/>
    <x v="0"/>
    <m/>
    <x v="2"/>
    <n v="133714"/>
    <m/>
    <n v="11.803465948270491"/>
    <s v="both adenine MEBM_Ctr"/>
    <s v="D"/>
    <s v="both adenine MEBM_Ctr_D"/>
    <s v="D"/>
    <n v="11.766664294202133"/>
    <n v="1"/>
    <n v="1"/>
    <x v="2"/>
    <n v="129037.75"/>
    <b v="0"/>
    <x v="1"/>
    <s v="pos"/>
    <s v="MEB"/>
    <s v="Ctr"/>
    <s v="both adenine MEB"/>
    <x v="0"/>
  </r>
  <r>
    <s v="both"/>
    <x v="8"/>
    <x v="8"/>
    <x v="8"/>
    <x v="8"/>
    <x v="0"/>
    <m/>
    <x v="2"/>
    <n v="123451"/>
    <m/>
    <n v="11.723607695533142"/>
    <s v="both adenine MEBM_Ctr"/>
    <s v="D"/>
    <s v="both adenine MEBM_Ctr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2"/>
    <n v="136808"/>
    <m/>
    <n v="11.82634107148024"/>
    <s v="both adenine MEBM_Ctr"/>
    <s v="D"/>
    <s v="both adenine MEBM_Ctr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2"/>
    <n v="122178"/>
    <m/>
    <n v="11.71324246152466"/>
    <s v="both adenine MEBM_Ctr"/>
    <s v="D"/>
    <s v="both adenine MEBM_Ctr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3"/>
    <n v="2303"/>
    <m/>
    <n v="7.7424020218157823"/>
    <s v="both adenine MEBM_Syn"/>
    <s v="D"/>
    <s v="both adenine MEBM_Syn_D"/>
    <s v="D"/>
    <n v="8.0159055769060359"/>
    <n v="7.9483609445335501E-2"/>
    <n v="2.1441488340491197E-8"/>
    <x v="4"/>
    <n v="3066"/>
    <n v="-5.3952916806794677"/>
    <x v="2"/>
    <s v="pos"/>
    <s v="MEB"/>
    <s v="Syn"/>
    <s v="both adenine MEB"/>
    <x v="0"/>
  </r>
  <r>
    <s v="both"/>
    <x v="8"/>
    <x v="8"/>
    <x v="8"/>
    <x v="8"/>
    <x v="0"/>
    <m/>
    <x v="3"/>
    <n v="3532"/>
    <m/>
    <n v="8.1699026473591445"/>
    <s v="both adenine MEBM_Syn"/>
    <s v="D"/>
    <s v="both adenine MEBM_Syn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3"/>
    <n v="3255"/>
    <m/>
    <n v="8.0882547271224308"/>
    <s v="both adenine MEBM_Syn"/>
    <s v="D"/>
    <s v="both adenine MEBM_Syn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3"/>
    <n v="3174"/>
    <m/>
    <n v="8.0630629113267922"/>
    <s v="both adenine MEBM_Syn"/>
    <s v="D"/>
    <s v="both adenine MEBM_Syn_D"/>
    <s v=""/>
    <s v=""/>
    <s v=""/>
    <s v=""/>
    <x v="1"/>
    <s v=""/>
    <s v=""/>
    <x v="0"/>
    <s v=""/>
    <s v=""/>
    <s v=""/>
    <s v="both adenine MEB"/>
    <x v="1"/>
  </r>
  <r>
    <s v="both"/>
    <x v="8"/>
    <x v="8"/>
    <x v="8"/>
    <x v="8"/>
    <x v="0"/>
    <m/>
    <x v="4"/>
    <n v="5335745"/>
    <m/>
    <n v="15.489939264245223"/>
    <s v="both adenine YE_Ctr"/>
    <s v="D"/>
    <s v="both adenine YE_Ctr_D"/>
    <s v="D"/>
    <n v="15.43763714259442"/>
    <n v="1"/>
    <n v="1"/>
    <x v="2"/>
    <n v="5073134.5"/>
    <b v="0"/>
    <x v="1"/>
    <s v="pos"/>
    <s v="YE_"/>
    <s v="Ctr"/>
    <s v="both adenine YE_"/>
    <x v="0"/>
  </r>
  <r>
    <s v="both"/>
    <x v="8"/>
    <x v="8"/>
    <x v="8"/>
    <x v="8"/>
    <x v="0"/>
    <m/>
    <x v="4"/>
    <n v="5005064"/>
    <m/>
    <n v="15.425960957660115"/>
    <s v="both adenine YE_Ctr"/>
    <s v="D"/>
    <s v="both adenine YE_Ctr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4"/>
    <n v="4604973"/>
    <m/>
    <n v="15.342647581618689"/>
    <s v="both adenine YE_Ctr"/>
    <s v="D"/>
    <s v="both adenine YE_Ctr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4"/>
    <n v="5346756"/>
    <m/>
    <n v="15.492000766853655"/>
    <s v="both adenine YE_Ctr"/>
    <s v="D"/>
    <s v="both adenine YE_Ctr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5"/>
    <n v="56983"/>
    <m/>
    <n v="10.95052580565819"/>
    <s v="both adenine YE_Syn"/>
    <s v="D"/>
    <s v="both adenine YE_Syn_D"/>
    <s v="D"/>
    <n v="11.244528451566778"/>
    <n v="7.3538906262690051E-2"/>
    <n v="4.7125520439395344E-8"/>
    <x v="4"/>
    <n v="78097.75"/>
    <n v="-6.0214526149314214"/>
    <x v="2"/>
    <s v="pos"/>
    <s v="YE_"/>
    <s v="Syn"/>
    <s v="both adenine YE_"/>
    <x v="0"/>
  </r>
  <r>
    <s v="both"/>
    <x v="8"/>
    <x v="8"/>
    <x v="8"/>
    <x v="8"/>
    <x v="0"/>
    <m/>
    <x v="5"/>
    <n v="98189"/>
    <m/>
    <n v="11.494659656163336"/>
    <s v="both adenine YE_Syn"/>
    <s v="D"/>
    <s v="both adenine YE_Syn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5"/>
    <n v="70170"/>
    <m/>
    <n v="11.158690399249249"/>
    <s v="both adenine YE_Syn"/>
    <s v="D"/>
    <s v="both adenine YE_Syn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5"/>
    <n v="87049"/>
    <m/>
    <n v="11.374237945196334"/>
    <s v="both adenine YE_Syn"/>
    <s v="D"/>
    <s v="both adenine YE_Syn_D"/>
    <s v=""/>
    <s v=""/>
    <s v=""/>
    <s v=""/>
    <x v="1"/>
    <s v=""/>
    <s v=""/>
    <x v="0"/>
    <s v=""/>
    <s v=""/>
    <s v=""/>
    <s v="both adenine YE_"/>
    <x v="1"/>
  </r>
  <r>
    <s v="both"/>
    <x v="8"/>
    <x v="8"/>
    <x v="8"/>
    <x v="8"/>
    <x v="0"/>
    <m/>
    <x v="6"/>
    <n v="326928"/>
    <m/>
    <n v="12.697498300922"/>
    <s v="both adenine SE_Ctr"/>
    <s v="D"/>
    <s v="both adenine SE_Ctr_D"/>
    <s v="D"/>
    <n v="12.756926802354743"/>
    <n v="1"/>
    <n v="1"/>
    <x v="2"/>
    <n v="348254"/>
    <b v="0"/>
    <x v="1"/>
    <s v="pos"/>
    <s v="SE_"/>
    <s v="Ctr"/>
    <s v="both adenine SE_"/>
    <x v="0"/>
  </r>
  <r>
    <s v="both"/>
    <x v="8"/>
    <x v="8"/>
    <x v="8"/>
    <x v="8"/>
    <x v="0"/>
    <m/>
    <x v="6"/>
    <n v="313363"/>
    <m/>
    <n v="12.655120733129317"/>
    <s v="both adenine SE_Ctr"/>
    <s v="D"/>
    <s v="both adenine SE_Ctr_D"/>
    <s v=""/>
    <s v=""/>
    <s v=""/>
    <s v=""/>
    <x v="1"/>
    <s v=""/>
    <s v=""/>
    <x v="0"/>
    <s v=""/>
    <s v=""/>
    <s v=""/>
    <s v="both adenine SE_"/>
    <x v="1"/>
  </r>
  <r>
    <s v="both"/>
    <x v="8"/>
    <x v="8"/>
    <x v="8"/>
    <x v="8"/>
    <x v="0"/>
    <m/>
    <x v="6"/>
    <n v="391094"/>
    <m/>
    <n v="12.87670577620778"/>
    <s v="both adenine SE_Ctr"/>
    <s v="D"/>
    <s v="both adenine SE_Ctr_D"/>
    <s v=""/>
    <s v=""/>
    <s v=""/>
    <s v=""/>
    <x v="1"/>
    <s v=""/>
    <s v=""/>
    <x v="0"/>
    <s v=""/>
    <s v=""/>
    <s v=""/>
    <s v="both adenine SE_"/>
    <x v="1"/>
  </r>
  <r>
    <s v="both"/>
    <x v="8"/>
    <x v="8"/>
    <x v="8"/>
    <x v="8"/>
    <x v="0"/>
    <m/>
    <x v="6"/>
    <n v="361631"/>
    <m/>
    <n v="12.798382399159877"/>
    <s v="both adenine SE_Ctr"/>
    <s v="D"/>
    <s v="both adenine SE_Ctr_D"/>
    <s v=""/>
    <s v=""/>
    <s v=""/>
    <s v=""/>
    <x v="1"/>
    <s v=""/>
    <s v=""/>
    <x v="0"/>
    <s v=""/>
    <s v=""/>
    <s v=""/>
    <s v="both adenine SE_"/>
    <x v="1"/>
  </r>
  <r>
    <s v="both"/>
    <x v="8"/>
    <x v="8"/>
    <x v="8"/>
    <x v="8"/>
    <x v="0"/>
    <m/>
    <x v="7"/>
    <n v="23502"/>
    <m/>
    <n v="10.064883351558928"/>
    <s v="both adenine SE_Syn"/>
    <s v="D"/>
    <s v="both adenine SE_Syn_D"/>
    <s v="D"/>
    <n v="9.7513633915338112"/>
    <n v="0.11474759525249138"/>
    <n v="1.1213534908959284E-6"/>
    <x v="4"/>
    <n v="17702.75"/>
    <n v="-4.2980945279839498"/>
    <x v="3"/>
    <s v="pos"/>
    <s v="SE_"/>
    <s v="Syn"/>
    <s v="both adenine SE_"/>
    <x v="0"/>
  </r>
  <r>
    <s v="both"/>
    <x v="8"/>
    <x v="8"/>
    <x v="8"/>
    <x v="8"/>
    <x v="0"/>
    <m/>
    <x v="7"/>
    <n v="16865"/>
    <m/>
    <n v="9.7330550401345874"/>
    <s v="both adenine SE_Syn"/>
    <s v="D"/>
    <s v="both adenine SE_Syn_D"/>
    <s v=""/>
    <s v=""/>
    <s v=""/>
    <s v=""/>
    <x v="1"/>
    <s v=""/>
    <s v=""/>
    <x v="0"/>
    <s v=""/>
    <s v=""/>
    <s v=""/>
    <s v="both adenine SE_"/>
    <x v="1"/>
  </r>
  <r>
    <s v="both"/>
    <x v="8"/>
    <x v="8"/>
    <x v="8"/>
    <x v="8"/>
    <x v="0"/>
    <m/>
    <x v="7"/>
    <n v="18700"/>
    <m/>
    <n v="9.8363322773487205"/>
    <s v="both adenine SE_Syn"/>
    <s v="D"/>
    <s v="both adenine SE_Syn_D"/>
    <s v=""/>
    <s v=""/>
    <s v=""/>
    <s v=""/>
    <x v="1"/>
    <s v=""/>
    <s v=""/>
    <x v="0"/>
    <s v=""/>
    <s v=""/>
    <s v=""/>
    <s v="both adenine SE_"/>
    <x v="1"/>
  </r>
  <r>
    <s v="both"/>
    <x v="8"/>
    <x v="8"/>
    <x v="8"/>
    <x v="8"/>
    <x v="0"/>
    <m/>
    <x v="7"/>
    <n v="11744"/>
    <m/>
    <n v="9.3711828970930124"/>
    <s v="both adenine SE_Syn"/>
    <s v="D"/>
    <s v="both adenine SE_Syn_D"/>
    <s v=""/>
    <s v=""/>
    <s v=""/>
    <s v=""/>
    <x v="1"/>
    <s v=""/>
    <s v=""/>
    <x v="0"/>
    <s v=""/>
    <s v=""/>
    <s v=""/>
    <s v="both adenine SE_"/>
    <x v="1"/>
  </r>
  <r>
    <s v="neg"/>
    <x v="9"/>
    <x v="9"/>
    <x v="9"/>
    <x v="9"/>
    <x v="0"/>
    <m/>
    <x v="0"/>
    <n v="0"/>
    <m/>
    <n v="0"/>
    <s v="neg methyluridine Min_Ctr"/>
    <s v="D"/>
    <s v="neg methyluridine Min_Ctr_D"/>
    <s v="D"/>
    <n v="2.4019433270967707"/>
    <n v="1"/>
    <n v="1"/>
    <x v="2"/>
    <n v="60.5"/>
    <b v="0"/>
    <x v="1"/>
    <s v="pos"/>
    <s v="Min"/>
    <s v="Ctr"/>
    <s v="neg methyluridine Min"/>
    <x v="0"/>
  </r>
  <r>
    <s v="neg"/>
    <x v="9"/>
    <x v="9"/>
    <x v="9"/>
    <x v="9"/>
    <x v="0"/>
    <m/>
    <x v="0"/>
    <n v="119"/>
    <m/>
    <n v="4.7874917427820458"/>
    <s v="neg methyluridine Min_Ctr"/>
    <s v="D"/>
    <s v="neg methyluridine Min_Ctr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0"/>
    <n v="123"/>
    <m/>
    <n v="4.8202815656050371"/>
    <s v="neg methyluridine Min_Ctr"/>
    <s v="D"/>
    <s v="neg methyluridine Min_Ctr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0"/>
    <n v="0"/>
    <m/>
    <n v="0"/>
    <s v="neg methyluridine Min_Ctr"/>
    <s v="D"/>
    <s v="neg methyluridine Min_Ctr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1"/>
    <n v="16583"/>
    <m/>
    <n v="9.7161936541156155"/>
    <s v="neg methyluridine Min_Syn"/>
    <s v="D"/>
    <s v="neg methyluridine Min_Syn_D"/>
    <s v="D"/>
    <n v="9.9116523023279779"/>
    <n v="3.6479508935636251E-3"/>
    <n v="1.1871304621718495E-2"/>
    <x v="3"/>
    <n v="20839.5"/>
    <n v="8.428169805871411"/>
    <x v="2"/>
    <s v="pos"/>
    <s v="Min"/>
    <s v="Syn"/>
    <s v="neg methyluridine Min"/>
    <x v="0"/>
  </r>
  <r>
    <s v="neg"/>
    <x v="9"/>
    <x v="9"/>
    <x v="9"/>
    <x v="9"/>
    <x v="0"/>
    <m/>
    <x v="1"/>
    <n v="17007"/>
    <m/>
    <n v="9.7414391005817293"/>
    <s v="neg methyluridine Min_Syn"/>
    <s v="D"/>
    <s v="neg methyluridine Min_Syn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1"/>
    <n v="19124"/>
    <m/>
    <n v="9.8587516586947359"/>
    <s v="neg methyluridine Min_Syn"/>
    <s v="D"/>
    <s v="neg methyluridine Min_Syn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1"/>
    <n v="30644"/>
    <m/>
    <n v="10.330224795919833"/>
    <s v="neg methyluridine Min_Syn"/>
    <s v="D"/>
    <s v="neg methyluridine Min_Syn_D"/>
    <s v=""/>
    <s v=""/>
    <s v=""/>
    <s v=""/>
    <x v="1"/>
    <s v=""/>
    <s v=""/>
    <x v="0"/>
    <s v=""/>
    <s v=""/>
    <s v=""/>
    <s v="neg methyluridine Min"/>
    <x v="1"/>
  </r>
  <r>
    <s v="neg"/>
    <x v="9"/>
    <x v="9"/>
    <x v="9"/>
    <x v="9"/>
    <x v="0"/>
    <m/>
    <x v="2"/>
    <n v="367"/>
    <m/>
    <n v="5.9080829381689313"/>
    <s v="neg methyluridine MEBM_Ctr"/>
    <s v="D"/>
    <s v="neg methyluridine MEBM_Ctr_D"/>
    <s v="D"/>
    <n v="6.0301292794125025"/>
    <n v="1"/>
    <n v="1"/>
    <x v="2"/>
    <n v="474"/>
    <b v="0"/>
    <x v="1"/>
    <s v="pos"/>
    <s v="MEB"/>
    <s v="Ctr"/>
    <s v="neg methyluridine MEB"/>
    <x v="0"/>
  </r>
  <r>
    <s v="neg"/>
    <x v="9"/>
    <x v="9"/>
    <x v="9"/>
    <x v="9"/>
    <x v="0"/>
    <m/>
    <x v="2"/>
    <n v="439"/>
    <m/>
    <n v="6.0867747269123065"/>
    <s v="neg methyluridine MEBM_Ctr"/>
    <s v="D"/>
    <s v="neg methyluridine MEBM_Ctr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2"/>
    <n v="208"/>
    <m/>
    <n v="5.3423342519648109"/>
    <s v="neg methyluridine MEBM_Ctr"/>
    <s v="D"/>
    <s v="neg methyluridine MEBM_Ctr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2"/>
    <n v="882"/>
    <m/>
    <n v="6.7833252006039597"/>
    <s v="neg methyluridine MEBM_Ctr"/>
    <s v="D"/>
    <s v="neg methyluridine MEBM_Ctr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3"/>
    <n v="16730"/>
    <m/>
    <n v="9.7250185650576633"/>
    <s v="neg methyluridine MEBM_Syn"/>
    <s v="D"/>
    <s v="neg methyluridine MEBM_Syn_D"/>
    <s v="D"/>
    <n v="9.8134301492895801"/>
    <n v="8.2049656975802146E-2"/>
    <n v="1.8586966835385099E-5"/>
    <x v="3"/>
    <n v="18514.75"/>
    <n v="5.2876441999449479"/>
    <x v="2"/>
    <s v="pos"/>
    <s v="MEB"/>
    <s v="Syn"/>
    <s v="neg methyluridine MEB"/>
    <x v="0"/>
  </r>
  <r>
    <s v="neg"/>
    <x v="9"/>
    <x v="9"/>
    <x v="9"/>
    <x v="9"/>
    <x v="0"/>
    <m/>
    <x v="3"/>
    <n v="23875"/>
    <m/>
    <n v="10.080629049288541"/>
    <s v="neg methyluridine MEBM_Syn"/>
    <s v="D"/>
    <s v="neg methyluridine MEBM_Syn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3"/>
    <n v="16057"/>
    <m/>
    <n v="9.6839624467446299"/>
    <s v="neg methyluridine MEBM_Syn"/>
    <s v="D"/>
    <s v="neg methyluridine MEBM_Syn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3"/>
    <n v="17397"/>
    <m/>
    <n v="9.764110536067486"/>
    <s v="neg methyluridine MEBM_Syn"/>
    <s v="D"/>
    <s v="neg methyluridine MEBM_Syn_D"/>
    <s v=""/>
    <s v=""/>
    <s v=""/>
    <s v=""/>
    <x v="1"/>
    <s v=""/>
    <s v=""/>
    <x v="0"/>
    <s v=""/>
    <s v=""/>
    <s v=""/>
    <s v="neg methyluridine MEB"/>
    <x v="1"/>
  </r>
  <r>
    <s v="neg"/>
    <x v="9"/>
    <x v="9"/>
    <x v="9"/>
    <x v="9"/>
    <x v="0"/>
    <m/>
    <x v="4"/>
    <n v="1194"/>
    <m/>
    <n v="7.0859014643656106"/>
    <s v="neg methyluridine YE_Ctr"/>
    <s v="D"/>
    <s v="neg methyluridine YE_Ctr_D"/>
    <s v="D"/>
    <n v="7.4905025807668455"/>
    <n v="1"/>
    <n v="1"/>
    <x v="2"/>
    <n v="1837.5"/>
    <b v="0"/>
    <x v="1"/>
    <s v="pos"/>
    <s v="YE_"/>
    <s v="Ctr"/>
    <s v="neg methyluridine YE_"/>
    <x v="0"/>
  </r>
  <r>
    <s v="neg"/>
    <x v="9"/>
    <x v="9"/>
    <x v="9"/>
    <x v="9"/>
    <x v="0"/>
    <m/>
    <x v="4"/>
    <n v="1911"/>
    <m/>
    <n v="7.5559050936113463"/>
    <s v="neg methyluridine YE_Ctr"/>
    <s v="D"/>
    <s v="neg methyluridine YE_Ctr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4"/>
    <n v="2042"/>
    <m/>
    <n v="7.6221745948176221"/>
    <s v="neg methyluridine YE_Ctr"/>
    <s v="D"/>
    <s v="neg methyluridine YE_Ctr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4"/>
    <n v="2203"/>
    <m/>
    <n v="7.6980291702728048"/>
    <s v="neg methyluridine YE_Ctr"/>
    <s v="D"/>
    <s v="neg methyluridine YE_Ctr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5"/>
    <n v="22719"/>
    <m/>
    <n v="10.031000872835088"/>
    <s v="neg methyluridine YE_Syn"/>
    <s v="D"/>
    <s v="neg methyluridine YE_Syn_D"/>
    <s v="D"/>
    <n v="10.12822083945667"/>
    <n v="0.79496468228748696"/>
    <n v="6.5519877745489528E-6"/>
    <x v="3"/>
    <n v="25589.5"/>
    <n v="3.7997358033916204"/>
    <x v="3"/>
    <s v="pos"/>
    <s v="YE_"/>
    <s v="Syn"/>
    <s v="neg methyluridine YE_"/>
    <x v="0"/>
  </r>
  <r>
    <s v="neg"/>
    <x v="9"/>
    <x v="9"/>
    <x v="9"/>
    <x v="9"/>
    <x v="0"/>
    <m/>
    <x v="5"/>
    <n v="20518"/>
    <m/>
    <n v="9.9291065651537469"/>
    <s v="neg methyluridine YE_Syn"/>
    <s v="D"/>
    <s v="neg methyluridine YE_Syn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5"/>
    <n v="24026"/>
    <m/>
    <n v="10.086933476991792"/>
    <s v="neg methyluridine YE_Syn"/>
    <s v="D"/>
    <s v="neg methyluridine YE_Syn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5"/>
    <n v="35095"/>
    <m/>
    <n v="10.46584244284605"/>
    <s v="neg methyluridine YE_Syn"/>
    <s v="D"/>
    <s v="neg methyluridine YE_Syn_D"/>
    <s v=""/>
    <s v=""/>
    <s v=""/>
    <s v=""/>
    <x v="1"/>
    <s v=""/>
    <s v=""/>
    <x v="0"/>
    <s v=""/>
    <s v=""/>
    <s v=""/>
    <s v="neg methyluridine YE_"/>
    <x v="1"/>
  </r>
  <r>
    <s v="neg"/>
    <x v="9"/>
    <x v="9"/>
    <x v="9"/>
    <x v="9"/>
    <x v="0"/>
    <m/>
    <x v="6"/>
    <n v="4626"/>
    <m/>
    <n v="8.4396639889070002"/>
    <s v="neg methyluridine SE_Ctr"/>
    <s v="D"/>
    <s v="neg methyluridine SE_Ctr_D"/>
    <s v="D"/>
    <n v="8.5122553034316972"/>
    <n v="1"/>
    <n v="1"/>
    <x v="2"/>
    <n v="4986.25"/>
    <b v="0"/>
    <x v="1"/>
    <s v="pos"/>
    <s v="SE_"/>
    <s v="Ctr"/>
    <s v="neg methyluridine SE_"/>
    <x v="0"/>
  </r>
  <r>
    <s v="neg"/>
    <x v="9"/>
    <x v="9"/>
    <x v="9"/>
    <x v="9"/>
    <x v="0"/>
    <m/>
    <x v="6"/>
    <n v="5142"/>
    <m/>
    <n v="8.5453918457749154"/>
    <s v="neg methyluridine SE_Ctr"/>
    <s v="D"/>
    <s v="neg methyluridine SE_Ctr_D"/>
    <s v=""/>
    <s v=""/>
    <s v=""/>
    <s v=""/>
    <x v="1"/>
    <s v=""/>
    <s v=""/>
    <x v="0"/>
    <s v=""/>
    <s v=""/>
    <s v=""/>
    <s v="neg methyluridine SE_"/>
    <x v="1"/>
  </r>
  <r>
    <s v="neg"/>
    <x v="9"/>
    <x v="9"/>
    <x v="9"/>
    <x v="9"/>
    <x v="0"/>
    <m/>
    <x v="6"/>
    <n v="5479"/>
    <m/>
    <n v="8.6088603799420618"/>
    <s v="neg methyluridine SE_Ctr"/>
    <s v="D"/>
    <s v="neg methyluridine SE_Ctr_D"/>
    <s v=""/>
    <s v=""/>
    <s v=""/>
    <s v=""/>
    <x v="1"/>
    <s v=""/>
    <s v=""/>
    <x v="0"/>
    <s v=""/>
    <s v=""/>
    <s v=""/>
    <s v="neg methyluridine SE_"/>
    <x v="1"/>
  </r>
  <r>
    <s v="neg"/>
    <x v="9"/>
    <x v="9"/>
    <x v="9"/>
    <x v="9"/>
    <x v="0"/>
    <m/>
    <x v="6"/>
    <n v="4698"/>
    <m/>
    <n v="8.4551049991028151"/>
    <s v="neg methyluridine SE_Ctr"/>
    <s v="D"/>
    <s v="neg methyluridine SE_Ctr_D"/>
    <s v=""/>
    <s v=""/>
    <s v=""/>
    <s v=""/>
    <x v="1"/>
    <s v=""/>
    <s v=""/>
    <x v="0"/>
    <s v=""/>
    <s v=""/>
    <s v=""/>
    <s v="neg methyluridine SE_"/>
    <x v="1"/>
  </r>
  <r>
    <s v="neg"/>
    <x v="9"/>
    <x v="9"/>
    <x v="9"/>
    <x v="9"/>
    <x v="0"/>
    <m/>
    <x v="7"/>
    <n v="80836"/>
    <m/>
    <n v="11.300190060487536"/>
    <s v="neg methyluridine SE_Syn"/>
    <s v="D"/>
    <s v="neg methyluridine SE_Syn_D"/>
    <s v="D"/>
    <n v="11.139643246247406"/>
    <n v="0.40591454158028734"/>
    <n v="4.7209864833351929E-8"/>
    <x v="3"/>
    <n v="69317.5"/>
    <n v="3.7971924998750608"/>
    <x v="3"/>
    <s v="pos"/>
    <s v="SE_"/>
    <s v="Syn"/>
    <s v="neg methyluridine SE_"/>
    <x v="0"/>
  </r>
  <r>
    <s v="neg"/>
    <x v="9"/>
    <x v="9"/>
    <x v="9"/>
    <x v="9"/>
    <x v="0"/>
    <m/>
    <x v="7"/>
    <n v="69870"/>
    <m/>
    <n v="11.154405963738338"/>
    <s v="neg methyluridine SE_Syn"/>
    <s v="D"/>
    <s v="neg methyluridine SE_Syn_D"/>
    <s v=""/>
    <s v=""/>
    <s v=""/>
    <s v=""/>
    <x v="1"/>
    <s v=""/>
    <s v=""/>
    <x v="0"/>
    <s v=""/>
    <s v=""/>
    <s v=""/>
    <s v="neg methyluridine SE_"/>
    <x v="1"/>
  </r>
  <r>
    <s v="neg"/>
    <x v="9"/>
    <x v="9"/>
    <x v="9"/>
    <x v="9"/>
    <x v="0"/>
    <m/>
    <x v="7"/>
    <n v="68479"/>
    <m/>
    <n v="11.134297010815624"/>
    <s v="neg methyluridine SE_Syn"/>
    <s v="D"/>
    <s v="neg methyluridine SE_Syn_D"/>
    <s v=""/>
    <s v=""/>
    <s v=""/>
    <s v=""/>
    <x v="1"/>
    <s v=""/>
    <s v=""/>
    <x v="0"/>
    <s v=""/>
    <s v=""/>
    <s v=""/>
    <s v="neg methyluridine SE_"/>
    <x v="1"/>
  </r>
  <r>
    <s v="neg"/>
    <x v="9"/>
    <x v="9"/>
    <x v="9"/>
    <x v="9"/>
    <x v="0"/>
    <m/>
    <x v="7"/>
    <n v="58085"/>
    <m/>
    <n v="10.969679949948127"/>
    <s v="neg methyluridine SE_Syn"/>
    <s v="D"/>
    <s v="neg methyluridine SE_Syn_D"/>
    <s v=""/>
    <s v=""/>
    <s v=""/>
    <s v=""/>
    <x v="1"/>
    <s v=""/>
    <s v=""/>
    <x v="0"/>
    <s v=""/>
    <s v=""/>
    <s v=""/>
    <s v="neg methyluridine SE_"/>
    <x v="1"/>
  </r>
  <r>
    <s v="both"/>
    <x v="10"/>
    <x v="10"/>
    <x v="10"/>
    <x v="10"/>
    <x v="0"/>
    <m/>
    <x v="0"/>
    <m/>
    <m/>
    <n v="0"/>
    <s v="both adenosine Min_Ctr"/>
    <s v="ND"/>
    <s v="both adenosine Min_CtrND"/>
    <s v="ND"/>
    <n v="0"/>
    <e v="#DIV/0!"/>
    <e v="#DIV/0!"/>
    <x v="0"/>
    <n v="0"/>
    <s v="n/a"/>
    <x v="0"/>
    <s v=""/>
    <s v=""/>
    <s v=""/>
    <s v="both adenosine Min"/>
    <x v="0"/>
  </r>
  <r>
    <s v="both"/>
    <x v="10"/>
    <x v="10"/>
    <x v="10"/>
    <x v="10"/>
    <x v="0"/>
    <m/>
    <x v="0"/>
    <m/>
    <m/>
    <n v="0"/>
    <s v="both adenosine Min_Ctr"/>
    <s v="ND"/>
    <s v="both adenosine Min_Ctr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0"/>
    <m/>
    <m/>
    <n v="0"/>
    <s v="both adenosine Min_Ctr"/>
    <s v="ND"/>
    <s v="both adenosine Min_Ctr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0"/>
    <m/>
    <m/>
    <n v="0"/>
    <s v="both adenosine Min_Ctr"/>
    <s v="ND"/>
    <s v="both adenosine Min_Ctr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1"/>
    <m/>
    <m/>
    <n v="0"/>
    <s v="both adenosine Min_Syn"/>
    <s v="ND"/>
    <s v="both adenosine Min_SynND"/>
    <s v="ND"/>
    <n v="0"/>
    <e v="#DIV/0!"/>
    <e v="#DIV/0!"/>
    <x v="0"/>
    <n v="0"/>
    <s v="n/a"/>
    <x v="0"/>
    <s v=""/>
    <s v=""/>
    <s v=""/>
    <s v="both adenosine Min"/>
    <x v="0"/>
  </r>
  <r>
    <s v="both"/>
    <x v="10"/>
    <x v="10"/>
    <x v="10"/>
    <x v="10"/>
    <x v="0"/>
    <m/>
    <x v="1"/>
    <m/>
    <m/>
    <n v="0"/>
    <s v="both adenosine Min_Syn"/>
    <s v="ND"/>
    <s v="both adenosine Min_Syn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1"/>
    <m/>
    <m/>
    <n v="0"/>
    <s v="both adenosine Min_Syn"/>
    <s v="ND"/>
    <s v="both adenosine Min_Syn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1"/>
    <m/>
    <m/>
    <n v="0"/>
    <s v="both adenosine Min_Syn"/>
    <s v="ND"/>
    <s v="both adenosine Min_SynND"/>
    <s v=""/>
    <s v=""/>
    <s v=""/>
    <s v=""/>
    <x v="1"/>
    <s v=""/>
    <s v=""/>
    <x v="0"/>
    <s v=""/>
    <s v=""/>
    <s v=""/>
    <s v="both adenosine Min"/>
    <x v="1"/>
  </r>
  <r>
    <s v="both"/>
    <x v="10"/>
    <x v="10"/>
    <x v="10"/>
    <x v="10"/>
    <x v="0"/>
    <m/>
    <x v="2"/>
    <m/>
    <m/>
    <n v="0"/>
    <s v="both adenosine MEBM_Ctr"/>
    <s v="ND"/>
    <s v="both adenosine MEBM_CtrND"/>
    <s v="ND"/>
    <n v="0"/>
    <e v="#DIV/0!"/>
    <e v="#DIV/0!"/>
    <x v="0"/>
    <n v="0"/>
    <s v="n/a"/>
    <x v="0"/>
    <s v=""/>
    <s v=""/>
    <s v=""/>
    <s v="both adenosine MEB"/>
    <x v="0"/>
  </r>
  <r>
    <s v="both"/>
    <x v="10"/>
    <x v="10"/>
    <x v="10"/>
    <x v="10"/>
    <x v="0"/>
    <m/>
    <x v="2"/>
    <m/>
    <m/>
    <n v="0"/>
    <s v="both adenosine MEBM_Ctr"/>
    <s v="ND"/>
    <s v="both adenosine MEBM_Ctr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2"/>
    <m/>
    <m/>
    <n v="0"/>
    <s v="both adenosine MEBM_Ctr"/>
    <s v="ND"/>
    <s v="both adenosine MEBM_Ctr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2"/>
    <m/>
    <m/>
    <n v="0"/>
    <s v="both adenosine MEBM_Ctr"/>
    <s v="ND"/>
    <s v="both adenosine MEBM_Ctr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3"/>
    <m/>
    <m/>
    <n v="0"/>
    <s v="both adenosine MEBM_Syn"/>
    <s v="ND"/>
    <s v="both adenosine MEBM_SynND"/>
    <s v="ND"/>
    <n v="0"/>
    <e v="#DIV/0!"/>
    <e v="#DIV/0!"/>
    <x v="0"/>
    <n v="0"/>
    <s v="n/a"/>
    <x v="0"/>
    <s v=""/>
    <s v=""/>
    <s v=""/>
    <s v="both adenosine MEB"/>
    <x v="0"/>
  </r>
  <r>
    <s v="both"/>
    <x v="10"/>
    <x v="10"/>
    <x v="10"/>
    <x v="10"/>
    <x v="0"/>
    <m/>
    <x v="3"/>
    <m/>
    <m/>
    <n v="0"/>
    <s v="both adenosine MEBM_Syn"/>
    <s v="ND"/>
    <s v="both adenosine MEBM_Syn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3"/>
    <m/>
    <m/>
    <n v="0"/>
    <s v="both adenosine MEBM_Syn"/>
    <s v="ND"/>
    <s v="both adenosine MEBM_Syn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3"/>
    <m/>
    <m/>
    <n v="0"/>
    <s v="both adenosine MEBM_Syn"/>
    <s v="ND"/>
    <s v="both adenosine MEBM_SynND"/>
    <s v=""/>
    <s v=""/>
    <s v=""/>
    <s v=""/>
    <x v="1"/>
    <s v=""/>
    <s v=""/>
    <x v="0"/>
    <s v=""/>
    <s v=""/>
    <s v=""/>
    <s v="both adenosine MEB"/>
    <x v="1"/>
  </r>
  <r>
    <s v="both"/>
    <x v="10"/>
    <x v="10"/>
    <x v="10"/>
    <x v="10"/>
    <x v="0"/>
    <m/>
    <x v="4"/>
    <n v="6104212"/>
    <m/>
    <n v="15.624489746488329"/>
    <s v="both adenosine YE_Ctr"/>
    <s v="D"/>
    <s v="both adenosine YE_Ctr_D"/>
    <s v="D"/>
    <n v="15.535505392119312"/>
    <n v="1"/>
    <n v="1"/>
    <x v="2"/>
    <n v="5609883.5"/>
    <b v="0"/>
    <x v="1"/>
    <s v="pos"/>
    <s v="YE_"/>
    <s v="Ctr"/>
    <s v="both adenosine YE_"/>
    <x v="0"/>
  </r>
  <r>
    <s v="both"/>
    <x v="10"/>
    <x v="10"/>
    <x v="10"/>
    <x v="10"/>
    <x v="0"/>
    <m/>
    <x v="4"/>
    <n v="5410901"/>
    <m/>
    <n v="15.503926365206011"/>
    <s v="both adenosine YE_Ctr"/>
    <s v="D"/>
    <s v="both adenosine YE_Ctr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4"/>
    <n v="4838527"/>
    <m/>
    <n v="15.392121100203823"/>
    <s v="both adenosine YE_Ctr"/>
    <s v="D"/>
    <s v="both adenosine YE_Ctr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4"/>
    <n v="6085894"/>
    <m/>
    <n v="15.621484356579083"/>
    <s v="both adenosine YE_Ctr"/>
    <s v="D"/>
    <s v="both adenosine YE_Ctr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5"/>
    <n v="1822320"/>
    <m/>
    <n v="14.415621521306116"/>
    <s v="both adenosine YE_Syn"/>
    <s v="D"/>
    <s v="both adenosine YE_Syn_D"/>
    <s v="D"/>
    <n v="14.614932540479876"/>
    <n v="5.3585580782182854E-2"/>
    <n v="5.7286951656241678E-3"/>
    <x v="4"/>
    <n v="2400363.25"/>
    <n v="-1.2247180635966946"/>
    <x v="1"/>
    <s v="pos"/>
    <s v="YE_"/>
    <s v="Syn"/>
    <s v="both adenosine YE_"/>
    <x v="0"/>
  </r>
  <r>
    <s v="both"/>
    <x v="10"/>
    <x v="10"/>
    <x v="10"/>
    <x v="10"/>
    <x v="0"/>
    <m/>
    <x v="5"/>
    <n v="1735107"/>
    <m/>
    <n v="14.366580217264397"/>
    <s v="both adenosine YE_Syn"/>
    <s v="D"/>
    <s v="both adenosine YE_Syn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5"/>
    <n v="1842288"/>
    <m/>
    <n v="14.426519378170402"/>
    <s v="both adenosine YE_Syn"/>
    <s v="D"/>
    <s v="both adenosine YE_Syn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5"/>
    <n v="4201738"/>
    <m/>
    <n v="15.251009045178582"/>
    <s v="both adenosine YE_Syn"/>
    <s v="D"/>
    <s v="both adenosine YE_Syn_D"/>
    <s v=""/>
    <s v=""/>
    <s v=""/>
    <s v=""/>
    <x v="1"/>
    <s v=""/>
    <s v=""/>
    <x v="0"/>
    <s v=""/>
    <s v=""/>
    <s v=""/>
    <s v="both adenosine YE_"/>
    <x v="1"/>
  </r>
  <r>
    <s v="both"/>
    <x v="10"/>
    <x v="10"/>
    <x v="10"/>
    <x v="10"/>
    <x v="0"/>
    <m/>
    <x v="6"/>
    <n v="306960"/>
    <m/>
    <n v="12.634475982668981"/>
    <s v="both adenosine SE_Ctr"/>
    <s v="D"/>
    <s v="both adenosine SE_Ctr_D"/>
    <s v="D"/>
    <n v="12.674014727153912"/>
    <n v="1"/>
    <n v="1"/>
    <x v="2"/>
    <n v="319906.25"/>
    <b v="0"/>
    <x v="1"/>
    <s v="pos"/>
    <s v="SE_"/>
    <s v="Ctr"/>
    <s v="both adenosine SE_"/>
    <x v="0"/>
  </r>
  <r>
    <s v="both"/>
    <x v="10"/>
    <x v="10"/>
    <x v="10"/>
    <x v="10"/>
    <x v="0"/>
    <m/>
    <x v="6"/>
    <n v="296274"/>
    <m/>
    <n v="12.599043356056649"/>
    <s v="both adenosine SE_Ctr"/>
    <s v="D"/>
    <s v="both adenosine SE_Ctr_D"/>
    <s v=""/>
    <s v=""/>
    <s v=""/>
    <s v=""/>
    <x v="1"/>
    <s v=""/>
    <s v=""/>
    <x v="0"/>
    <s v=""/>
    <s v=""/>
    <s v=""/>
    <s v="both adenosine SE_"/>
    <x v="1"/>
  </r>
  <r>
    <s v="both"/>
    <x v="10"/>
    <x v="10"/>
    <x v="10"/>
    <x v="10"/>
    <x v="0"/>
    <m/>
    <x v="6"/>
    <n v="343270"/>
    <m/>
    <n v="12.746275501656838"/>
    <s v="both adenosine SE_Ctr"/>
    <s v="D"/>
    <s v="both adenosine SE_Ctr_D"/>
    <s v=""/>
    <s v=""/>
    <s v=""/>
    <s v=""/>
    <x v="1"/>
    <s v=""/>
    <s v=""/>
    <x v="0"/>
    <s v=""/>
    <s v=""/>
    <s v=""/>
    <s v="both adenosine SE_"/>
    <x v="1"/>
  </r>
  <r>
    <s v="both"/>
    <x v="10"/>
    <x v="10"/>
    <x v="10"/>
    <x v="10"/>
    <x v="0"/>
    <m/>
    <x v="6"/>
    <n v="333121"/>
    <m/>
    <n v="12.716264068233178"/>
    <s v="both adenosine SE_Ctr"/>
    <s v="D"/>
    <s v="both adenosine SE_Ctr_D"/>
    <s v=""/>
    <s v=""/>
    <s v=""/>
    <s v=""/>
    <x v="1"/>
    <s v=""/>
    <s v=""/>
    <x v="0"/>
    <s v=""/>
    <s v=""/>
    <s v=""/>
    <s v="both adenosine SE_"/>
    <x v="1"/>
  </r>
  <r>
    <s v="both"/>
    <x v="10"/>
    <x v="10"/>
    <x v="10"/>
    <x v="10"/>
    <x v="0"/>
    <m/>
    <x v="7"/>
    <n v="52926"/>
    <m/>
    <n v="10.876668884613583"/>
    <s v="both adenosine SE_Syn"/>
    <s v="D"/>
    <s v="both adenosine SE_Syn_D"/>
    <s v="D"/>
    <n v="11.025246945554905"/>
    <n v="6.7208917436730785E-3"/>
    <n v="8.3480454517608129E-3"/>
    <x v="4"/>
    <n v="69642.5"/>
    <n v="-2.1996092802744611"/>
    <x v="5"/>
    <s v="pos"/>
    <s v="SE_"/>
    <s v="Syn"/>
    <s v="both adenosine SE_"/>
    <x v="0"/>
  </r>
  <r>
    <s v="both"/>
    <x v="10"/>
    <x v="10"/>
    <x v="10"/>
    <x v="10"/>
    <x v="0"/>
    <m/>
    <x v="7"/>
    <n v="45828"/>
    <m/>
    <n v="10.732672357496405"/>
    <s v="both adenosine SE_Syn"/>
    <s v="D"/>
    <s v="both adenosine SE_Syn_D"/>
    <s v=""/>
    <s v=""/>
    <s v=""/>
    <s v=""/>
    <x v="1"/>
    <s v=""/>
    <s v=""/>
    <x v="0"/>
    <s v=""/>
    <s v=""/>
    <s v=""/>
    <s v="both adenosine SE_"/>
    <x v="1"/>
  </r>
  <r>
    <s v="both"/>
    <x v="10"/>
    <x v="10"/>
    <x v="10"/>
    <x v="10"/>
    <x v="0"/>
    <m/>
    <x v="7"/>
    <n v="137049"/>
    <m/>
    <n v="11.828101101730931"/>
    <s v="both adenosine SE_Syn"/>
    <s v="D"/>
    <s v="both adenosine SE_Syn_D"/>
    <s v=""/>
    <s v=""/>
    <s v=""/>
    <s v=""/>
    <x v="1"/>
    <s v=""/>
    <s v=""/>
    <x v="0"/>
    <s v=""/>
    <s v=""/>
    <s v=""/>
    <s v="both adenosine SE_"/>
    <x v="1"/>
  </r>
  <r>
    <s v="both"/>
    <x v="10"/>
    <x v="10"/>
    <x v="10"/>
    <x v="10"/>
    <x v="0"/>
    <m/>
    <x v="7"/>
    <n v="42767"/>
    <m/>
    <n v="10.6635454383787"/>
    <s v="both adenosine SE_Syn"/>
    <s v="D"/>
    <s v="both adenosine SE_Syn_D"/>
    <s v=""/>
    <s v=""/>
    <s v=""/>
    <s v=""/>
    <x v="1"/>
    <s v=""/>
    <s v=""/>
    <x v="0"/>
    <s v=""/>
    <s v=""/>
    <s v=""/>
    <s v="both adenosine SE_"/>
    <x v="1"/>
  </r>
  <r>
    <s v="pos"/>
    <x v="11"/>
    <x v="11"/>
    <x v="11"/>
    <x v="11"/>
    <x v="0"/>
    <m/>
    <x v="0"/>
    <n v="0"/>
    <m/>
    <n v="0"/>
    <s v="pos cytosine Min_Ctr"/>
    <s v="D"/>
    <s v="pos cytosine Min_Ctr_D"/>
    <s v="D"/>
    <n v="0"/>
    <e v="#DIV/0!"/>
    <e v="#DIV/0!"/>
    <x v="2"/>
    <n v="0"/>
    <b v="0"/>
    <x v="1"/>
    <s v="pos"/>
    <s v="Min"/>
    <s v="Ctr"/>
    <s v="pos cytosine Min"/>
    <x v="0"/>
  </r>
  <r>
    <s v="pos"/>
    <x v="11"/>
    <x v="11"/>
    <x v="11"/>
    <x v="11"/>
    <x v="0"/>
    <m/>
    <x v="0"/>
    <n v="0"/>
    <m/>
    <n v="0"/>
    <s v="pos cytosine Min_Ctr"/>
    <s v="D"/>
    <s v="pos cytosine Min_Ctr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0"/>
    <n v="0"/>
    <m/>
    <n v="0"/>
    <s v="pos cytosine Min_Ctr"/>
    <s v="D"/>
    <s v="pos cytosine Min_Ctr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0"/>
    <n v="0"/>
    <m/>
    <n v="0"/>
    <s v="pos cytosine Min_Ctr"/>
    <s v="D"/>
    <s v="pos cytosine Min_Ctr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1"/>
    <n v="12916"/>
    <m/>
    <n v="9.4662995522320159"/>
    <s v="pos cytosine Min_Syn"/>
    <s v="D"/>
    <s v="pos cytosine Min_Syn_D"/>
    <s v="D"/>
    <n v="9.7418483246569636"/>
    <e v="#DIV/0!"/>
    <n v="8.6990661685939289E-6"/>
    <x v="3"/>
    <n v="17671.25"/>
    <n v="5"/>
    <x v="2"/>
    <s v="pos"/>
    <s v="Min"/>
    <s v="Syn"/>
    <s v="pos cytosine Min"/>
    <x v="0"/>
  </r>
  <r>
    <s v="pos"/>
    <x v="11"/>
    <x v="11"/>
    <x v="11"/>
    <x v="11"/>
    <x v="0"/>
    <m/>
    <x v="1"/>
    <n v="16225"/>
    <m/>
    <n v="9.6943701729550096"/>
    <s v="pos cytosine Min_Syn"/>
    <s v="D"/>
    <s v="pos cytosine Min_Syn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1"/>
    <n v="15149"/>
    <m/>
    <n v="9.6257558109375161"/>
    <s v="pos cytosine Min_Syn"/>
    <s v="D"/>
    <s v="pos cytosine Min_Syn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1"/>
    <n v="26395"/>
    <m/>
    <n v="10.180967762503313"/>
    <s v="pos cytosine Min_Syn"/>
    <s v="D"/>
    <s v="pos cytosine Min_Syn_D"/>
    <s v=""/>
    <s v=""/>
    <s v=""/>
    <s v=""/>
    <x v="1"/>
    <s v=""/>
    <s v=""/>
    <x v="0"/>
    <s v=""/>
    <s v=""/>
    <s v=""/>
    <s v="pos cytosine Min"/>
    <x v="1"/>
  </r>
  <r>
    <s v="pos"/>
    <x v="11"/>
    <x v="11"/>
    <x v="11"/>
    <x v="11"/>
    <x v="0"/>
    <m/>
    <x v="2"/>
    <n v="0"/>
    <m/>
    <n v="0"/>
    <s v="pos cytosine MEBM_Ctr"/>
    <s v="D"/>
    <s v="pos cytosine MEBM_Ctr_D"/>
    <s v="D"/>
    <n v="0"/>
    <e v="#DIV/0!"/>
    <e v="#DIV/0!"/>
    <x v="2"/>
    <n v="0"/>
    <b v="0"/>
    <x v="1"/>
    <s v="pos"/>
    <s v="MEB"/>
    <s v="Ctr"/>
    <s v="pos cytosine MEB"/>
    <x v="0"/>
  </r>
  <r>
    <s v="pos"/>
    <x v="11"/>
    <x v="11"/>
    <x v="11"/>
    <x v="11"/>
    <x v="0"/>
    <m/>
    <x v="2"/>
    <n v="0"/>
    <m/>
    <n v="0"/>
    <s v="pos cytosine MEBM_Ctr"/>
    <s v="D"/>
    <s v="pos cytosine MEBM_Ctr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2"/>
    <n v="0"/>
    <m/>
    <n v="0"/>
    <s v="pos cytosine MEBM_Ctr"/>
    <s v="D"/>
    <s v="pos cytosine MEBM_Ctr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2"/>
    <n v="0"/>
    <m/>
    <n v="0"/>
    <s v="pos cytosine MEBM_Ctr"/>
    <s v="D"/>
    <s v="pos cytosine MEBM_Ctr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3"/>
    <n v="12255"/>
    <m/>
    <n v="9.4137708919803718"/>
    <s v="pos cytosine MEBM_Syn"/>
    <s v="D"/>
    <s v="pos cytosine MEBM_Syn_D"/>
    <s v="D"/>
    <n v="9.4492495358298694"/>
    <e v="#DIV/0!"/>
    <n v="7.1037605304810348E-5"/>
    <x v="3"/>
    <n v="14285.25"/>
    <n v="5"/>
    <x v="2"/>
    <s v="pos"/>
    <s v="MEB"/>
    <s v="Syn"/>
    <s v="pos cytosine MEB"/>
    <x v="0"/>
  </r>
  <r>
    <s v="pos"/>
    <x v="11"/>
    <x v="11"/>
    <x v="11"/>
    <x v="11"/>
    <x v="0"/>
    <m/>
    <x v="3"/>
    <n v="21542"/>
    <m/>
    <n v="9.9778062167784274"/>
    <s v="pos cytosine MEBM_Syn"/>
    <s v="D"/>
    <s v="pos cytosine MEBM_Syn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3"/>
    <n v="17818"/>
    <m/>
    <n v="9.7880205827274143"/>
    <s v="pos cytosine MEBM_Syn"/>
    <s v="D"/>
    <s v="pos cytosine MEBM_Syn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3"/>
    <n v="5526"/>
    <m/>
    <n v="8.6174004518332623"/>
    <s v="pos cytosine MEBM_Syn"/>
    <s v="D"/>
    <s v="pos cytosine MEBM_Syn_D"/>
    <s v=""/>
    <s v=""/>
    <s v=""/>
    <s v=""/>
    <x v="1"/>
    <s v=""/>
    <s v=""/>
    <x v="0"/>
    <s v=""/>
    <s v=""/>
    <s v=""/>
    <s v="pos cytosine MEB"/>
    <x v="1"/>
  </r>
  <r>
    <s v="pos"/>
    <x v="11"/>
    <x v="11"/>
    <x v="11"/>
    <x v="11"/>
    <x v="0"/>
    <m/>
    <x v="4"/>
    <n v="405"/>
    <m/>
    <n v="6.0063531596017325"/>
    <s v="pos cytosine YE_Ctr"/>
    <s v="D"/>
    <s v="pos cytosine YE_Ctr_D"/>
    <s v="D"/>
    <n v="6.0291608402829491"/>
    <n v="1"/>
    <n v="1"/>
    <x v="2"/>
    <n v="416.25"/>
    <b v="0"/>
    <x v="1"/>
    <s v="pos"/>
    <s v="YE_"/>
    <s v="Ctr"/>
    <s v="pos cytosine YE_"/>
    <x v="0"/>
  </r>
  <r>
    <s v="pos"/>
    <x v="11"/>
    <x v="11"/>
    <x v="11"/>
    <x v="11"/>
    <x v="0"/>
    <m/>
    <x v="4"/>
    <n v="442"/>
    <m/>
    <n v="6.0935697700451357"/>
    <s v="pos cytosine YE_Ctr"/>
    <s v="D"/>
    <s v="pos cytosine YE_Ctr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4"/>
    <n v="460"/>
    <m/>
    <n v="6.1333980429966486"/>
    <s v="pos cytosine YE_Ctr"/>
    <s v="D"/>
    <s v="pos cytosine YE_Ctr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4"/>
    <n v="358"/>
    <m/>
    <n v="5.8833223884882786"/>
    <s v="pos cytosine YE_Ctr"/>
    <s v="D"/>
    <s v="pos cytosine YE_Ctr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5"/>
    <n v="24338"/>
    <m/>
    <n v="10.099835281063175"/>
    <s v="pos cytosine YE_Syn"/>
    <s v="D"/>
    <s v="pos cytosine YE_Syn_D"/>
    <s v="D"/>
    <n v="9.876271762993678"/>
    <n v="7.6382802647684725E-2"/>
    <n v="1.0846868320774731E-6"/>
    <x v="3"/>
    <n v="20471.5"/>
    <n v="5.6200227338396367"/>
    <x v="2"/>
    <s v="pos"/>
    <s v="YE_"/>
    <s v="Syn"/>
    <s v="pos cytosine YE_"/>
    <x v="0"/>
  </r>
  <r>
    <s v="pos"/>
    <x v="11"/>
    <x v="11"/>
    <x v="11"/>
    <x v="11"/>
    <x v="0"/>
    <m/>
    <x v="5"/>
    <n v="16483"/>
    <m/>
    <n v="9.7101454924587074"/>
    <s v="pos cytosine YE_Syn"/>
    <s v="D"/>
    <s v="pos cytosine YE_Syn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5"/>
    <n v="12535"/>
    <m/>
    <n v="9.4363597840358562"/>
    <s v="pos cytosine YE_Syn"/>
    <s v="D"/>
    <s v="pos cytosine YE_Syn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5"/>
    <n v="28530"/>
    <m/>
    <n v="10.258746494416974"/>
    <s v="pos cytosine YE_Syn"/>
    <s v="D"/>
    <s v="pos cytosine YE_Syn_D"/>
    <s v=""/>
    <s v=""/>
    <s v=""/>
    <s v=""/>
    <x v="1"/>
    <s v=""/>
    <s v=""/>
    <x v="0"/>
    <s v=""/>
    <s v=""/>
    <s v=""/>
    <s v="pos cytosine YE_"/>
    <x v="1"/>
  </r>
  <r>
    <s v="pos"/>
    <x v="11"/>
    <x v="11"/>
    <x v="11"/>
    <x v="11"/>
    <x v="0"/>
    <m/>
    <x v="6"/>
    <n v="4146"/>
    <m/>
    <n v="8.3301404602463816"/>
    <s v="pos cytosine SE_Ctr"/>
    <s v="D"/>
    <s v="pos cytosine SE_Ctr_D"/>
    <s v="D"/>
    <n v="8.3779234624100738"/>
    <n v="1"/>
    <n v="1"/>
    <x v="2"/>
    <n v="4724"/>
    <b v="0"/>
    <x v="1"/>
    <s v="pos"/>
    <s v="SE_"/>
    <s v="Ctr"/>
    <s v="pos cytosine SE_"/>
    <x v="0"/>
  </r>
  <r>
    <s v="pos"/>
    <x v="11"/>
    <x v="11"/>
    <x v="11"/>
    <x v="11"/>
    <x v="0"/>
    <m/>
    <x v="6"/>
    <n v="2198"/>
    <m/>
    <n v="7.6957579905547613"/>
    <s v="pos cytosine SE_Ctr"/>
    <s v="D"/>
    <s v="pos cytosine SE_Ctr_D"/>
    <s v=""/>
    <s v=""/>
    <s v=""/>
    <s v=""/>
    <x v="1"/>
    <s v=""/>
    <s v=""/>
    <x v="0"/>
    <s v=""/>
    <s v=""/>
    <s v=""/>
    <s v="pos cytosine SE_"/>
    <x v="1"/>
  </r>
  <r>
    <s v="pos"/>
    <x v="11"/>
    <x v="11"/>
    <x v="11"/>
    <x v="11"/>
    <x v="0"/>
    <m/>
    <x v="6"/>
    <n v="5905"/>
    <m/>
    <n v="8.6837240623038685"/>
    <s v="pos cytosine SE_Ctr"/>
    <s v="D"/>
    <s v="pos cytosine SE_Ctr_D"/>
    <s v=""/>
    <s v=""/>
    <s v=""/>
    <s v=""/>
    <x v="1"/>
    <s v=""/>
    <s v=""/>
    <x v="0"/>
    <s v=""/>
    <s v=""/>
    <s v=""/>
    <s v="pos cytosine SE_"/>
    <x v="1"/>
  </r>
  <r>
    <s v="pos"/>
    <x v="11"/>
    <x v="11"/>
    <x v="11"/>
    <x v="11"/>
    <x v="0"/>
    <m/>
    <x v="6"/>
    <n v="6647"/>
    <m/>
    <n v="8.8020713365352847"/>
    <s v="pos cytosine SE_Ctr"/>
    <s v="D"/>
    <s v="pos cytosine SE_Ctr_D"/>
    <s v=""/>
    <s v=""/>
    <s v=""/>
    <s v=""/>
    <x v="1"/>
    <s v=""/>
    <s v=""/>
    <x v="0"/>
    <s v=""/>
    <s v=""/>
    <s v=""/>
    <s v="pos cytosine SE_"/>
    <x v="1"/>
  </r>
  <r>
    <s v="pos"/>
    <x v="11"/>
    <x v="11"/>
    <x v="11"/>
    <x v="11"/>
    <x v="0"/>
    <m/>
    <x v="7"/>
    <n v="89118"/>
    <m/>
    <n v="11.397727834272304"/>
    <s v="pos cytosine SE_Syn"/>
    <s v="D"/>
    <s v="pos cytosine SE_Syn_D"/>
    <s v="D"/>
    <n v="10.975622043644105"/>
    <n v="0.61533542576661215"/>
    <n v="1.499526940615484E-4"/>
    <x v="3"/>
    <n v="61293"/>
    <n v="3.6976414497137418"/>
    <x v="3"/>
    <s v="pos"/>
    <s v="SE_"/>
    <s v="Syn"/>
    <s v="pos cytosine SE_"/>
    <x v="0"/>
  </r>
  <r>
    <s v="pos"/>
    <x v="11"/>
    <x v="11"/>
    <x v="11"/>
    <x v="11"/>
    <x v="0"/>
    <m/>
    <x v="7"/>
    <n v="57671"/>
    <m/>
    <n v="10.962527066084414"/>
    <s v="pos cytosine SE_Syn"/>
    <s v="D"/>
    <s v="pos cytosine SE_Syn_D"/>
    <s v=""/>
    <s v=""/>
    <s v=""/>
    <s v=""/>
    <x v="1"/>
    <s v=""/>
    <s v=""/>
    <x v="0"/>
    <s v=""/>
    <s v=""/>
    <s v=""/>
    <s v="pos cytosine SE_"/>
    <x v="1"/>
  </r>
  <r>
    <s v="pos"/>
    <x v="11"/>
    <x v="11"/>
    <x v="11"/>
    <x v="11"/>
    <x v="0"/>
    <m/>
    <x v="7"/>
    <n v="36873"/>
    <m/>
    <n v="10.515261974630336"/>
    <s v="pos cytosine SE_Syn"/>
    <s v="D"/>
    <s v="pos cytosine SE_Syn_D"/>
    <s v=""/>
    <s v=""/>
    <s v=""/>
    <s v=""/>
    <x v="1"/>
    <s v=""/>
    <s v=""/>
    <x v="0"/>
    <s v=""/>
    <s v=""/>
    <s v=""/>
    <s v="pos cytosine SE_"/>
    <x v="1"/>
  </r>
  <r>
    <s v="pos"/>
    <x v="11"/>
    <x v="11"/>
    <x v="11"/>
    <x v="11"/>
    <x v="0"/>
    <m/>
    <x v="7"/>
    <n v="61510"/>
    <m/>
    <n v="11.026971299589365"/>
    <s v="pos cytosine SE_Syn"/>
    <s v="D"/>
    <s v="pos cytosine SE_Syn_D"/>
    <s v=""/>
    <s v=""/>
    <s v=""/>
    <s v=""/>
    <x v="1"/>
    <s v=""/>
    <s v=""/>
    <x v="0"/>
    <s v=""/>
    <s v=""/>
    <s v=""/>
    <s v="pos cytosine SE_"/>
    <x v="1"/>
  </r>
  <r>
    <s v="both"/>
    <x v="12"/>
    <x v="12"/>
    <x v="12"/>
    <x v="12"/>
    <x v="0"/>
    <m/>
    <x v="0"/>
    <m/>
    <m/>
    <n v="0"/>
    <s v="both hypoxanthine Min_Ctr"/>
    <s v="ND"/>
    <s v="both hypoxanthine Min_CtrND"/>
    <s v="ND"/>
    <n v="0"/>
    <e v="#DIV/0!"/>
    <e v="#DIV/0!"/>
    <x v="0"/>
    <n v="0"/>
    <s v="n/a"/>
    <x v="0"/>
    <s v=""/>
    <s v=""/>
    <s v=""/>
    <s v="both hypoxanthine Min"/>
    <x v="0"/>
  </r>
  <r>
    <s v="both"/>
    <x v="12"/>
    <x v="12"/>
    <x v="12"/>
    <x v="12"/>
    <x v="0"/>
    <m/>
    <x v="0"/>
    <m/>
    <m/>
    <n v="0"/>
    <s v="both hypoxanthine Min_Ctr"/>
    <s v="ND"/>
    <s v="both hypoxanthine Min_Ctr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0"/>
    <m/>
    <m/>
    <n v="0"/>
    <s v="both hypoxanthine Min_Ctr"/>
    <s v="ND"/>
    <s v="both hypoxanthine Min_Ctr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0"/>
    <m/>
    <m/>
    <n v="0"/>
    <s v="both hypoxanthine Min_Ctr"/>
    <s v="ND"/>
    <s v="both hypoxanthine Min_Ctr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1"/>
    <m/>
    <m/>
    <n v="0"/>
    <s v="both hypoxanthine Min_Syn"/>
    <s v="ND"/>
    <s v="both hypoxanthine Min_SynND"/>
    <s v="ND"/>
    <n v="0"/>
    <e v="#DIV/0!"/>
    <e v="#DIV/0!"/>
    <x v="0"/>
    <n v="0"/>
    <s v="n/a"/>
    <x v="0"/>
    <s v=""/>
    <s v=""/>
    <s v=""/>
    <s v="both hypoxanthine Min"/>
    <x v="0"/>
  </r>
  <r>
    <s v="both"/>
    <x v="12"/>
    <x v="12"/>
    <x v="12"/>
    <x v="12"/>
    <x v="0"/>
    <m/>
    <x v="1"/>
    <m/>
    <m/>
    <n v="0"/>
    <s v="both hypoxanthine Min_Syn"/>
    <s v="ND"/>
    <s v="both hypoxanthine Min_Syn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1"/>
    <m/>
    <m/>
    <n v="0"/>
    <s v="both hypoxanthine Min_Syn"/>
    <s v="ND"/>
    <s v="both hypoxanthine Min_Syn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1"/>
    <m/>
    <m/>
    <n v="0"/>
    <s v="both hypoxanthine Min_Syn"/>
    <s v="ND"/>
    <s v="both hypoxanthine Min_SynND"/>
    <s v=""/>
    <s v=""/>
    <s v=""/>
    <s v=""/>
    <x v="1"/>
    <s v=""/>
    <s v=""/>
    <x v="0"/>
    <s v=""/>
    <s v=""/>
    <s v=""/>
    <s v="both hypoxanthine Min"/>
    <x v="1"/>
  </r>
  <r>
    <s v="both"/>
    <x v="12"/>
    <x v="12"/>
    <x v="12"/>
    <x v="12"/>
    <x v="0"/>
    <m/>
    <x v="2"/>
    <m/>
    <m/>
    <n v="0"/>
    <s v="both hypoxanthine MEBM_Ctr"/>
    <s v="ND"/>
    <s v="both hypoxanthine MEBM_CtrND"/>
    <s v="ND"/>
    <n v="0"/>
    <e v="#DIV/0!"/>
    <e v="#DIV/0!"/>
    <x v="0"/>
    <n v="0"/>
    <s v="n/a"/>
    <x v="0"/>
    <s v=""/>
    <s v=""/>
    <s v=""/>
    <s v="both hypoxanthine MEB"/>
    <x v="0"/>
  </r>
  <r>
    <s v="both"/>
    <x v="12"/>
    <x v="12"/>
    <x v="12"/>
    <x v="12"/>
    <x v="0"/>
    <m/>
    <x v="2"/>
    <m/>
    <m/>
    <n v="0"/>
    <s v="both hypoxanthine MEBM_Ctr"/>
    <s v="ND"/>
    <s v="both hypoxanthine MEBM_Ctr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2"/>
    <m/>
    <m/>
    <n v="0"/>
    <s v="both hypoxanthine MEBM_Ctr"/>
    <s v="ND"/>
    <s v="both hypoxanthine MEBM_Ctr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2"/>
    <m/>
    <m/>
    <n v="0"/>
    <s v="both hypoxanthine MEBM_Ctr"/>
    <s v="ND"/>
    <s v="both hypoxanthine MEBM_Ctr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3"/>
    <m/>
    <m/>
    <n v="0"/>
    <s v="both hypoxanthine MEBM_Syn"/>
    <s v="ND"/>
    <s v="both hypoxanthine MEBM_SynND"/>
    <s v="ND"/>
    <n v="0"/>
    <e v="#DIV/0!"/>
    <e v="#DIV/0!"/>
    <x v="0"/>
    <n v="0"/>
    <s v="n/a"/>
    <x v="0"/>
    <s v=""/>
    <s v=""/>
    <s v=""/>
    <s v="both hypoxanthine MEB"/>
    <x v="0"/>
  </r>
  <r>
    <s v="both"/>
    <x v="12"/>
    <x v="12"/>
    <x v="12"/>
    <x v="12"/>
    <x v="0"/>
    <m/>
    <x v="3"/>
    <m/>
    <m/>
    <n v="0"/>
    <s v="both hypoxanthine MEBM_Syn"/>
    <s v="ND"/>
    <s v="both hypoxanthine MEBM_Syn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3"/>
    <m/>
    <m/>
    <n v="0"/>
    <s v="both hypoxanthine MEBM_Syn"/>
    <s v="ND"/>
    <s v="both hypoxanthine MEBM_Syn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3"/>
    <m/>
    <m/>
    <n v="0"/>
    <s v="both hypoxanthine MEBM_Syn"/>
    <s v="ND"/>
    <s v="both hypoxanthine MEBM_SynND"/>
    <s v=""/>
    <s v=""/>
    <s v=""/>
    <s v=""/>
    <x v="1"/>
    <s v=""/>
    <s v=""/>
    <x v="0"/>
    <s v=""/>
    <s v=""/>
    <s v=""/>
    <s v="both hypoxanthine MEB"/>
    <x v="1"/>
  </r>
  <r>
    <s v="both"/>
    <x v="12"/>
    <x v="12"/>
    <x v="12"/>
    <x v="12"/>
    <x v="0"/>
    <m/>
    <x v="4"/>
    <n v="876364"/>
    <m/>
    <n v="13.683537949803744"/>
    <s v="both hypoxanthine YE_Ctr"/>
    <s v="D"/>
    <s v="both hypoxanthine YE_Ctr_D"/>
    <s v="D"/>
    <n v="13.50890717152965"/>
    <n v="1"/>
    <n v="1"/>
    <x v="2"/>
    <n v="750118.75"/>
    <b v="0"/>
    <x v="1"/>
    <s v="pos"/>
    <s v="YE_"/>
    <s v="Ctr"/>
    <s v="both hypoxanthine YE_"/>
    <x v="0"/>
  </r>
  <r>
    <s v="both"/>
    <x v="12"/>
    <x v="12"/>
    <x v="12"/>
    <x v="12"/>
    <x v="0"/>
    <m/>
    <x v="4"/>
    <n v="779646"/>
    <m/>
    <n v="13.566596532125169"/>
    <s v="both hypoxanthine YE_Ctr"/>
    <s v="D"/>
    <s v="both hypoxanthine YE_Ctr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4"/>
    <n v="522010"/>
    <m/>
    <n v="13.165443939439683"/>
    <s v="both hypoxanthine YE_Ctr"/>
    <s v="D"/>
    <s v="both hypoxanthine YE_Ctr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4"/>
    <n v="822455"/>
    <m/>
    <n v="13.620050264750002"/>
    <s v="both hypoxanthine YE_Ctr"/>
    <s v="D"/>
    <s v="both hypoxanthine YE_Ctr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5"/>
    <n v="559739"/>
    <m/>
    <n v="13.235227669183061"/>
    <s v="both hypoxanthine YE_Syn"/>
    <s v="D"/>
    <s v="both hypoxanthine YE_Syn_D"/>
    <s v="D"/>
    <n v="13.309225436261571"/>
    <n v="0.81001896224868775"/>
    <n v="0.30822546884698493"/>
    <x v="5"/>
    <n v="620206.75"/>
    <s v="n/a"/>
    <x v="1"/>
    <s v="pos"/>
    <s v="YE_"/>
    <s v="Syn"/>
    <s v="both hypoxanthine YE_"/>
    <x v="0"/>
  </r>
  <r>
    <s v="both"/>
    <x v="12"/>
    <x v="12"/>
    <x v="12"/>
    <x v="12"/>
    <x v="0"/>
    <m/>
    <x v="5"/>
    <n v="602400"/>
    <m/>
    <n v="13.308678615493003"/>
    <s v="both hypoxanthine YE_Syn"/>
    <s v="D"/>
    <s v="both hypoxanthine YE_Syn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5"/>
    <n v="451171"/>
    <m/>
    <n v="13.019603920502799"/>
    <s v="both hypoxanthine YE_Syn"/>
    <s v="D"/>
    <s v="both hypoxanthine YE_Syn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5"/>
    <n v="867517"/>
    <m/>
    <n v="13.673391539867428"/>
    <s v="both hypoxanthine YE_Syn"/>
    <s v="D"/>
    <s v="both hypoxanthine YE_Syn_D"/>
    <s v=""/>
    <s v=""/>
    <s v=""/>
    <s v=""/>
    <x v="1"/>
    <s v=""/>
    <s v=""/>
    <x v="0"/>
    <s v=""/>
    <s v=""/>
    <s v=""/>
    <s v="both hypoxanthine YE_"/>
    <x v="1"/>
  </r>
  <r>
    <s v="both"/>
    <x v="12"/>
    <x v="12"/>
    <x v="12"/>
    <x v="12"/>
    <x v="0"/>
    <m/>
    <x v="6"/>
    <m/>
    <m/>
    <n v="0"/>
    <s v="both hypoxanthine SE_Ctr"/>
    <s v="ND"/>
    <s v="both hypoxanthine SE_CtrND"/>
    <s v="ND"/>
    <n v="0"/>
    <e v="#DIV/0!"/>
    <e v="#DIV/0!"/>
    <x v="0"/>
    <n v="0"/>
    <s v="n/a"/>
    <x v="0"/>
    <s v=""/>
    <s v=""/>
    <s v=""/>
    <s v="both hypoxanthine SE_"/>
    <x v="0"/>
  </r>
  <r>
    <s v="both"/>
    <x v="12"/>
    <x v="12"/>
    <x v="12"/>
    <x v="12"/>
    <x v="0"/>
    <m/>
    <x v="6"/>
    <m/>
    <m/>
    <n v="0"/>
    <s v="both hypoxanthine SE_Ctr"/>
    <s v="ND"/>
    <s v="both hypoxanthine SE_CtrND"/>
    <s v=""/>
    <s v=""/>
    <s v=""/>
    <s v=""/>
    <x v="1"/>
    <s v=""/>
    <s v=""/>
    <x v="0"/>
    <s v=""/>
    <s v=""/>
    <s v=""/>
    <s v="both hypoxanthine SE_"/>
    <x v="1"/>
  </r>
  <r>
    <s v="both"/>
    <x v="12"/>
    <x v="12"/>
    <x v="12"/>
    <x v="12"/>
    <x v="0"/>
    <m/>
    <x v="6"/>
    <m/>
    <m/>
    <n v="0"/>
    <s v="both hypoxanthine SE_Ctr"/>
    <s v="ND"/>
    <s v="both hypoxanthine SE_CtrND"/>
    <s v=""/>
    <s v=""/>
    <s v=""/>
    <s v=""/>
    <x v="1"/>
    <s v=""/>
    <s v=""/>
    <x v="0"/>
    <s v=""/>
    <s v=""/>
    <s v=""/>
    <s v="both hypoxanthine SE_"/>
    <x v="1"/>
  </r>
  <r>
    <s v="both"/>
    <x v="12"/>
    <x v="12"/>
    <x v="12"/>
    <x v="12"/>
    <x v="0"/>
    <m/>
    <x v="6"/>
    <m/>
    <m/>
    <n v="0"/>
    <s v="both hypoxanthine SE_Ctr"/>
    <s v="ND"/>
    <s v="both hypoxanthine SE_CtrND"/>
    <s v=""/>
    <s v=""/>
    <s v=""/>
    <s v=""/>
    <x v="1"/>
    <s v=""/>
    <s v=""/>
    <x v="0"/>
    <s v=""/>
    <s v=""/>
    <s v=""/>
    <s v="both hypoxanthine SE_"/>
    <x v="1"/>
  </r>
  <r>
    <s v="both"/>
    <x v="12"/>
    <x v="12"/>
    <x v="12"/>
    <x v="12"/>
    <x v="0"/>
    <m/>
    <x v="7"/>
    <m/>
    <m/>
    <n v="0"/>
    <s v="both hypoxanthine SE_Syn"/>
    <s v="ND"/>
    <s v="both hypoxanthine SE_SynND"/>
    <s v="ND"/>
    <n v="0"/>
    <e v="#DIV/0!"/>
    <e v="#DIV/0!"/>
    <x v="0"/>
    <n v="0"/>
    <s v="n/a"/>
    <x v="0"/>
    <s v=""/>
    <s v=""/>
    <s v=""/>
    <s v="both hypoxanthine SE_"/>
    <x v="0"/>
  </r>
  <r>
    <s v="both"/>
    <x v="12"/>
    <x v="12"/>
    <x v="12"/>
    <x v="12"/>
    <x v="0"/>
    <m/>
    <x v="7"/>
    <m/>
    <m/>
    <n v="0"/>
    <s v="both hypoxanthine SE_Syn"/>
    <s v="ND"/>
    <s v="both hypoxanthine SE_SynND"/>
    <s v=""/>
    <s v=""/>
    <s v=""/>
    <s v=""/>
    <x v="1"/>
    <s v=""/>
    <s v=""/>
    <x v="0"/>
    <s v=""/>
    <s v=""/>
    <s v=""/>
    <s v="both hypoxanthine SE_"/>
    <x v="1"/>
  </r>
  <r>
    <s v="both"/>
    <x v="12"/>
    <x v="12"/>
    <x v="12"/>
    <x v="12"/>
    <x v="0"/>
    <m/>
    <x v="7"/>
    <m/>
    <m/>
    <n v="0"/>
    <s v="both hypoxanthine SE_Syn"/>
    <s v="ND"/>
    <s v="both hypoxanthine SE_SynND"/>
    <s v=""/>
    <s v=""/>
    <s v=""/>
    <s v=""/>
    <x v="1"/>
    <s v=""/>
    <s v=""/>
    <x v="0"/>
    <s v=""/>
    <s v=""/>
    <s v=""/>
    <s v="both hypoxanthine SE_"/>
    <x v="1"/>
  </r>
  <r>
    <s v="both"/>
    <x v="12"/>
    <x v="12"/>
    <x v="12"/>
    <x v="12"/>
    <x v="0"/>
    <m/>
    <x v="7"/>
    <m/>
    <m/>
    <n v="0"/>
    <s v="both hypoxanthine SE_Syn"/>
    <s v="ND"/>
    <s v="both hypoxanthine SE_SynND"/>
    <s v=""/>
    <s v=""/>
    <s v=""/>
    <s v=""/>
    <x v="1"/>
    <s v=""/>
    <s v=""/>
    <x v="0"/>
    <s v=""/>
    <s v=""/>
    <s v=""/>
    <s v="both hypoxanthine SE_"/>
    <x v="1"/>
  </r>
  <r>
    <s v="pos"/>
    <x v="13"/>
    <x v="13"/>
    <x v="13"/>
    <x v="13"/>
    <x v="0"/>
    <m/>
    <x v="0"/>
    <n v="0"/>
    <m/>
    <n v="0"/>
    <s v="pos methylguanine Min_Ctr"/>
    <s v="D"/>
    <s v="pos methylguanine Min_Ctr_D"/>
    <s v="D"/>
    <n v="1.1682072086154764"/>
    <n v="1"/>
    <n v="1"/>
    <x v="2"/>
    <n v="26.5"/>
    <b v="0"/>
    <x v="1"/>
    <s v="pos"/>
    <s v="Min"/>
    <s v="Ctr"/>
    <s v="pos methylguanine Min"/>
    <x v="0"/>
  </r>
  <r>
    <s v="pos"/>
    <x v="13"/>
    <x v="13"/>
    <x v="13"/>
    <x v="13"/>
    <x v="0"/>
    <m/>
    <x v="0"/>
    <n v="106"/>
    <m/>
    <n v="4.6728288344619058"/>
    <s v="pos methylguanine Min_Ctr"/>
    <s v="D"/>
    <s v="pos methylguanine Min_Ctr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0"/>
    <n v="0"/>
    <m/>
    <n v="0"/>
    <s v="pos methylguanine Min_Ctr"/>
    <s v="D"/>
    <s v="pos methylguanine Min_Ctr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0"/>
    <n v="0"/>
    <m/>
    <n v="0"/>
    <s v="pos methylguanine Min_Ctr"/>
    <s v="D"/>
    <s v="pos methylguanine Min_Ctr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1"/>
    <n v="22725"/>
    <m/>
    <n v="10.031264922477954"/>
    <s v="pos methylguanine Min_Syn"/>
    <s v="D"/>
    <s v="pos methylguanine Min_Syn_D"/>
    <s v="D"/>
    <n v="10.272304729730504"/>
    <n v="1.4206563969572359E-3"/>
    <n v="4.2596104458345434E-3"/>
    <x v="3"/>
    <n v="29242.5"/>
    <n v="10.107858580442956"/>
    <x v="2"/>
    <s v="pos"/>
    <s v="Min"/>
    <s v="Syn"/>
    <s v="pos methylguanine Min"/>
    <x v="0"/>
  </r>
  <r>
    <s v="pos"/>
    <x v="13"/>
    <x v="13"/>
    <x v="13"/>
    <x v="13"/>
    <x v="0"/>
    <m/>
    <x v="1"/>
    <n v="32603"/>
    <m/>
    <n v="10.392190259214349"/>
    <s v="pos methylguanine Min_Syn"/>
    <s v="D"/>
    <s v="pos methylguanine Min_Syn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1"/>
    <n v="28397"/>
    <m/>
    <n v="10.254073999134302"/>
    <s v="pos methylguanine Min_Syn"/>
    <s v="D"/>
    <s v="pos methylguanine Min_Syn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1"/>
    <n v="33245"/>
    <m/>
    <n v="10.411689738095404"/>
    <s v="pos methylguanine Min_Syn"/>
    <s v="D"/>
    <s v="pos methylguanine Min_Syn_D"/>
    <s v=""/>
    <s v=""/>
    <s v=""/>
    <s v=""/>
    <x v="1"/>
    <s v=""/>
    <s v=""/>
    <x v="0"/>
    <s v=""/>
    <s v=""/>
    <s v=""/>
    <s v="pos methylguanine Min"/>
    <x v="1"/>
  </r>
  <r>
    <s v="pos"/>
    <x v="13"/>
    <x v="13"/>
    <x v="13"/>
    <x v="13"/>
    <x v="0"/>
    <m/>
    <x v="2"/>
    <n v="0"/>
    <m/>
    <n v="0"/>
    <s v="pos methylguanine MEBM_Ctr"/>
    <s v="D"/>
    <s v="pos methylguanine MEBM_Ctr_D"/>
    <s v="D"/>
    <n v="1.2459016554270841"/>
    <n v="1"/>
    <n v="1"/>
    <x v="2"/>
    <n v="36.25"/>
    <b v="0"/>
    <x v="1"/>
    <s v="pos"/>
    <s v="MEB"/>
    <s v="Ctr"/>
    <s v="pos methylguanine MEB"/>
    <x v="0"/>
  </r>
  <r>
    <s v="pos"/>
    <x v="13"/>
    <x v="13"/>
    <x v="13"/>
    <x v="13"/>
    <x v="0"/>
    <m/>
    <x v="2"/>
    <n v="0"/>
    <m/>
    <n v="0"/>
    <s v="pos methylguanine MEBM_Ctr"/>
    <s v="D"/>
    <s v="pos methylguanine MEBM_Ctr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2"/>
    <n v="0"/>
    <m/>
    <n v="0"/>
    <s v="pos methylguanine MEBM_Ctr"/>
    <s v="D"/>
    <s v="pos methylguanine MEBM_Ctr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2"/>
    <n v="145"/>
    <m/>
    <n v="4.9836066217083363"/>
    <s v="pos methylguanine MEBM_Ctr"/>
    <s v="D"/>
    <s v="pos methylguanine MEBM_Ctr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3"/>
    <n v="29679"/>
    <m/>
    <n v="10.298228697281317"/>
    <s v="pos methylguanine MEBM_Syn"/>
    <s v="D"/>
    <s v="pos methylguanine MEBM_Syn_D"/>
    <s v="D"/>
    <n v="10.309482391648034"/>
    <n v="9.4937631021419153E-3"/>
    <n v="4.8243103669211411E-3"/>
    <x v="3"/>
    <n v="31378"/>
    <n v="9.7575566889394523"/>
    <x v="2"/>
    <s v="pos"/>
    <s v="MEB"/>
    <s v="Syn"/>
    <s v="pos methylguanine MEB"/>
    <x v="0"/>
  </r>
  <r>
    <s v="pos"/>
    <x v="13"/>
    <x v="13"/>
    <x v="13"/>
    <x v="13"/>
    <x v="0"/>
    <m/>
    <x v="3"/>
    <n v="42969"/>
    <m/>
    <n v="10.668257476769041"/>
    <s v="pos methylguanine MEBM_Syn"/>
    <s v="D"/>
    <s v="pos methylguanine MEBM_Syn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3"/>
    <n v="34321"/>
    <m/>
    <n v="10.443541826962248"/>
    <s v="pos methylguanine MEBM_Syn"/>
    <s v="D"/>
    <s v="pos methylguanine MEBM_Syn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3"/>
    <n v="18543"/>
    <m/>
    <n v="9.8279015655795323"/>
    <s v="pos methylguanine MEBM_Syn"/>
    <s v="D"/>
    <s v="pos methylguanine MEBM_Syn_D"/>
    <s v=""/>
    <s v=""/>
    <s v=""/>
    <s v=""/>
    <x v="1"/>
    <s v=""/>
    <s v=""/>
    <x v="0"/>
    <s v=""/>
    <s v=""/>
    <s v=""/>
    <s v="pos methylguanine MEB"/>
    <x v="1"/>
  </r>
  <r>
    <s v="pos"/>
    <x v="13"/>
    <x v="13"/>
    <x v="13"/>
    <x v="13"/>
    <x v="0"/>
    <m/>
    <x v="4"/>
    <n v="112903"/>
    <m/>
    <n v="11.634293179093843"/>
    <s v="pos methylguanine YE_Ctr"/>
    <s v="D"/>
    <s v="pos methylguanine YE_Ctr_D"/>
    <s v="D"/>
    <n v="11.420258402235328"/>
    <n v="1"/>
    <n v="1"/>
    <x v="2"/>
    <n v="94210.25"/>
    <b v="0"/>
    <x v="1"/>
    <s v="pos"/>
    <s v="YE_"/>
    <s v="Ctr"/>
    <s v="pos methylguanine YE_"/>
    <x v="0"/>
  </r>
  <r>
    <s v="pos"/>
    <x v="13"/>
    <x v="13"/>
    <x v="13"/>
    <x v="13"/>
    <x v="0"/>
    <m/>
    <x v="4"/>
    <n v="98752"/>
    <m/>
    <n v="11.500377062048749"/>
    <s v="pos methylguanine YE_Ctr"/>
    <s v="D"/>
    <s v="pos methylguanine YE_Ctr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4"/>
    <n v="57478"/>
    <m/>
    <n v="10.959174942686024"/>
    <s v="pos methylguanine YE_Ctr"/>
    <s v="D"/>
    <s v="pos methylguanine YE_Ctr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4"/>
    <n v="107708"/>
    <m/>
    <n v="11.587188425112691"/>
    <s v="pos methylguanine YE_Ctr"/>
    <s v="D"/>
    <s v="pos methylguanine YE_Ctr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5"/>
    <n v="122665"/>
    <m/>
    <n v="11.717220493685581"/>
    <s v="pos methylguanine YE_Syn"/>
    <s v="D"/>
    <s v="pos methylguanine YE_Syn_D"/>
    <s v="D"/>
    <n v="11.723006024211223"/>
    <n v="0.74769928486123605"/>
    <n v="0.18397167743500389"/>
    <x v="5"/>
    <n v="126439.25"/>
    <s v="n/a"/>
    <x v="1"/>
    <s v="pos"/>
    <s v="YE_"/>
    <s v="Syn"/>
    <s v="pos methylguanine YE_"/>
    <x v="0"/>
  </r>
  <r>
    <s v="pos"/>
    <x v="13"/>
    <x v="13"/>
    <x v="13"/>
    <x v="13"/>
    <x v="0"/>
    <m/>
    <x v="5"/>
    <n v="122036"/>
    <m/>
    <n v="11.712079556424232"/>
    <s v="pos methylguanine YE_Syn"/>
    <s v="D"/>
    <s v="pos methylguanine YE_Syn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5"/>
    <n v="91041"/>
    <m/>
    <n v="11.41907621748441"/>
    <s v="pos methylguanine YE_Syn"/>
    <s v="D"/>
    <s v="pos methylguanine YE_Syn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5"/>
    <n v="170015"/>
    <m/>
    <n v="12.04364782925067"/>
    <s v="pos methylguanine YE_Syn"/>
    <s v="D"/>
    <s v="pos methylguanine YE_Syn_D"/>
    <s v=""/>
    <s v=""/>
    <s v=""/>
    <s v=""/>
    <x v="1"/>
    <s v=""/>
    <s v=""/>
    <x v="0"/>
    <s v=""/>
    <s v=""/>
    <s v=""/>
    <s v="pos methylguanine YE_"/>
    <x v="1"/>
  </r>
  <r>
    <s v="pos"/>
    <x v="13"/>
    <x v="13"/>
    <x v="13"/>
    <x v="13"/>
    <x v="0"/>
    <m/>
    <x v="6"/>
    <n v="1422"/>
    <m/>
    <n v="7.2605225980898522"/>
    <s v="pos methylguanine SE_Ctr"/>
    <s v="D"/>
    <s v="pos methylguanine SE_Ctr_D"/>
    <s v="D"/>
    <n v="7.9258858625138231"/>
    <n v="1"/>
    <n v="1"/>
    <x v="2"/>
    <n v="3065.25"/>
    <b v="0"/>
    <x v="1"/>
    <s v="pos"/>
    <s v="SE_"/>
    <s v="Ctr"/>
    <s v="pos methylguanine SE_"/>
    <x v="0"/>
  </r>
  <r>
    <s v="pos"/>
    <x v="13"/>
    <x v="13"/>
    <x v="13"/>
    <x v="13"/>
    <x v="0"/>
    <m/>
    <x v="6"/>
    <n v="2314"/>
    <m/>
    <n v="7.7471649665203346"/>
    <s v="pos methylguanine SE_Ctr"/>
    <s v="D"/>
    <s v="pos methylguanine SE_Ctr_D"/>
    <s v=""/>
    <s v=""/>
    <s v=""/>
    <s v=""/>
    <x v="1"/>
    <s v=""/>
    <s v=""/>
    <x v="0"/>
    <s v=""/>
    <s v=""/>
    <s v=""/>
    <s v="pos methylguanine SE_"/>
    <x v="1"/>
  </r>
  <r>
    <s v="pos"/>
    <x v="13"/>
    <x v="13"/>
    <x v="13"/>
    <x v="13"/>
    <x v="0"/>
    <m/>
    <x v="6"/>
    <n v="3665"/>
    <m/>
    <n v="8.2068564283996501"/>
    <s v="pos methylguanine SE_Ctr"/>
    <s v="D"/>
    <s v="pos methylguanine SE_Ctr_D"/>
    <s v=""/>
    <s v=""/>
    <s v=""/>
    <s v=""/>
    <x v="1"/>
    <s v=""/>
    <s v=""/>
    <x v="0"/>
    <s v=""/>
    <s v=""/>
    <s v=""/>
    <s v="pos methylguanine SE_"/>
    <x v="1"/>
  </r>
  <r>
    <s v="pos"/>
    <x v="13"/>
    <x v="13"/>
    <x v="13"/>
    <x v="13"/>
    <x v="0"/>
    <m/>
    <x v="6"/>
    <n v="4860"/>
    <m/>
    <n v="8.4889994570454554"/>
    <s v="pos methylguanine SE_Ctr"/>
    <s v="D"/>
    <s v="pos methylguanine SE_Ctr_D"/>
    <s v=""/>
    <s v=""/>
    <s v=""/>
    <s v=""/>
    <x v="1"/>
    <s v=""/>
    <s v=""/>
    <x v="0"/>
    <s v=""/>
    <s v=""/>
    <s v=""/>
    <s v="pos methylguanine SE_"/>
    <x v="1"/>
  </r>
  <r>
    <s v="pos"/>
    <x v="13"/>
    <x v="13"/>
    <x v="13"/>
    <x v="13"/>
    <x v="0"/>
    <m/>
    <x v="7"/>
    <n v="108249"/>
    <m/>
    <n v="11.592198645864736"/>
    <s v="pos methylguanine SE_Syn"/>
    <s v="D"/>
    <s v="pos methylguanine SE_Syn_D"/>
    <s v="D"/>
    <n v="11.340748557104932"/>
    <n v="0.18850393563810247"/>
    <n v="2.3666738353088299E-5"/>
    <x v="3"/>
    <n v="85774.25"/>
    <n v="4.8064679568891808"/>
    <x v="2"/>
    <s v="pos"/>
    <s v="SE_"/>
    <s v="Syn"/>
    <s v="pos methylguanine SE_"/>
    <x v="0"/>
  </r>
  <r>
    <s v="pos"/>
    <x v="13"/>
    <x v="13"/>
    <x v="13"/>
    <x v="13"/>
    <x v="0"/>
    <m/>
    <x v="7"/>
    <n v="87285"/>
    <m/>
    <n v="11.376945362415483"/>
    <s v="pos methylguanine SE_Syn"/>
    <s v="D"/>
    <s v="pos methylguanine SE_Syn_D"/>
    <s v=""/>
    <s v=""/>
    <s v=""/>
    <s v=""/>
    <x v="1"/>
    <s v=""/>
    <s v=""/>
    <x v="0"/>
    <s v=""/>
    <s v=""/>
    <s v=""/>
    <s v="pos methylguanine SE_"/>
    <x v="1"/>
  </r>
  <r>
    <s v="pos"/>
    <x v="13"/>
    <x v="13"/>
    <x v="13"/>
    <x v="13"/>
    <x v="0"/>
    <m/>
    <x v="7"/>
    <n v="62442"/>
    <m/>
    <n v="11.04200941959947"/>
    <s v="pos methylguanine SE_Syn"/>
    <s v="D"/>
    <s v="pos methylguanine SE_Syn_D"/>
    <s v=""/>
    <s v=""/>
    <s v=""/>
    <s v=""/>
    <x v="1"/>
    <s v=""/>
    <s v=""/>
    <x v="0"/>
    <s v=""/>
    <s v=""/>
    <s v=""/>
    <s v="pos methylguanine SE_"/>
    <x v="1"/>
  </r>
  <r>
    <s v="pos"/>
    <x v="13"/>
    <x v="13"/>
    <x v="13"/>
    <x v="13"/>
    <x v="0"/>
    <m/>
    <x v="7"/>
    <n v="85121"/>
    <m/>
    <n v="11.351840800540041"/>
    <s v="pos methylguanine SE_Syn"/>
    <s v="D"/>
    <s v="pos methylguanine SE_Syn_D"/>
    <s v=""/>
    <s v=""/>
    <s v=""/>
    <s v=""/>
    <x v="1"/>
    <s v=""/>
    <s v=""/>
    <x v="0"/>
    <s v=""/>
    <s v=""/>
    <s v=""/>
    <s v="pos methylguanine SE_"/>
    <x v="1"/>
  </r>
  <r>
    <s v="both"/>
    <x v="14"/>
    <x v="14"/>
    <x v="14"/>
    <x v="14"/>
    <x v="0"/>
    <m/>
    <x v="0"/>
    <n v="0"/>
    <m/>
    <n v="0"/>
    <s v="both uridine Min_Ctr"/>
    <s v="D"/>
    <s v="both uridine Min_Ctr_D"/>
    <s v="D"/>
    <n v="0"/>
    <e v="#DIV/0!"/>
    <e v="#DIV/0!"/>
    <x v="2"/>
    <n v="0"/>
    <b v="0"/>
    <x v="1"/>
    <s v="pos"/>
    <s v="Min"/>
    <s v="Ctr"/>
    <s v="both uridine Min"/>
    <x v="0"/>
  </r>
  <r>
    <s v="both"/>
    <x v="14"/>
    <x v="14"/>
    <x v="14"/>
    <x v="14"/>
    <x v="0"/>
    <m/>
    <x v="0"/>
    <n v="0"/>
    <m/>
    <n v="0"/>
    <s v="both uridine Min_Ctr"/>
    <s v="D"/>
    <s v="both uridine Min_Ctr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0"/>
    <n v="0"/>
    <m/>
    <n v="0"/>
    <s v="both uridine Min_Ctr"/>
    <s v="D"/>
    <s v="both uridine Min_Ctr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0"/>
    <n v="0"/>
    <m/>
    <n v="0"/>
    <s v="both uridine Min_Ctr"/>
    <s v="D"/>
    <s v="both uridine Min_Ctr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1"/>
    <n v="9524"/>
    <m/>
    <n v="9.1616751999949013"/>
    <s v="both uridine Min_Syn"/>
    <s v="D"/>
    <s v="both uridine Min_Syn_D"/>
    <s v="D"/>
    <n v="9.7392864556842049"/>
    <e v="#DIV/0!"/>
    <n v="3.7986735291994553E-5"/>
    <x v="3"/>
    <n v="18683.25"/>
    <n v="5"/>
    <x v="2"/>
    <s v="pos"/>
    <s v="Min"/>
    <s v="Syn"/>
    <s v="both uridine Min"/>
    <x v="0"/>
  </r>
  <r>
    <s v="both"/>
    <x v="14"/>
    <x v="14"/>
    <x v="14"/>
    <x v="14"/>
    <x v="0"/>
    <m/>
    <x v="1"/>
    <n v="17941"/>
    <m/>
    <n v="9.7948996121192291"/>
    <s v="both uridine Min_Syn"/>
    <s v="D"/>
    <s v="both uridine Min_Syn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1"/>
    <n v="15080"/>
    <m/>
    <n v="9.6211909523606849"/>
    <s v="both uridine Min_Syn"/>
    <s v="D"/>
    <s v="both uridine Min_Syn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1"/>
    <n v="32188"/>
    <m/>
    <n v="10.379380058262003"/>
    <s v="both uridine Min_Syn"/>
    <s v="D"/>
    <s v="both uridine Min_Syn_D"/>
    <s v=""/>
    <s v=""/>
    <s v=""/>
    <s v=""/>
    <x v="1"/>
    <s v=""/>
    <s v=""/>
    <x v="0"/>
    <s v=""/>
    <s v=""/>
    <s v=""/>
    <s v="both uridine Min"/>
    <x v="1"/>
  </r>
  <r>
    <s v="both"/>
    <x v="14"/>
    <x v="14"/>
    <x v="14"/>
    <x v="14"/>
    <x v="0"/>
    <m/>
    <x v="2"/>
    <n v="0"/>
    <m/>
    <n v="0"/>
    <s v="both uridine MEBM_Ctr"/>
    <s v="D"/>
    <s v="both uridine MEBM_Ctr_D"/>
    <s v="D"/>
    <n v="0"/>
    <e v="#DIV/0!"/>
    <e v="#DIV/0!"/>
    <x v="2"/>
    <n v="0"/>
    <b v="0"/>
    <x v="1"/>
    <s v="pos"/>
    <s v="MEB"/>
    <s v="Ctr"/>
    <s v="both uridine MEB"/>
    <x v="0"/>
  </r>
  <r>
    <s v="both"/>
    <x v="14"/>
    <x v="14"/>
    <x v="14"/>
    <x v="14"/>
    <x v="0"/>
    <m/>
    <x v="2"/>
    <n v="0"/>
    <m/>
    <n v="0"/>
    <s v="both uridine MEBM_Ctr"/>
    <s v="D"/>
    <s v="both uridine MEBM_Ctr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2"/>
    <n v="0"/>
    <m/>
    <n v="0"/>
    <s v="both uridine MEBM_Ctr"/>
    <s v="D"/>
    <s v="both uridine MEBM_Ctr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2"/>
    <n v="0"/>
    <m/>
    <n v="0"/>
    <s v="both uridine MEBM_Ctr"/>
    <s v="D"/>
    <s v="both uridine MEBM_Ctr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3"/>
    <n v="9017"/>
    <m/>
    <n v="9.1069778589810291"/>
    <s v="both uridine MEBM_Syn"/>
    <s v="D"/>
    <s v="both uridine MEBM_Syn_D"/>
    <s v="D"/>
    <n v="9.1839313976060506"/>
    <e v="#DIV/0!"/>
    <n v="1.513679658717019E-6"/>
    <x v="3"/>
    <n v="9837"/>
    <n v="5"/>
    <x v="2"/>
    <s v="pos"/>
    <s v="MEB"/>
    <s v="Syn"/>
    <s v="both uridine MEB"/>
    <x v="0"/>
  </r>
  <r>
    <s v="both"/>
    <x v="14"/>
    <x v="14"/>
    <x v="14"/>
    <x v="14"/>
    <x v="0"/>
    <m/>
    <x v="3"/>
    <n v="12113"/>
    <m/>
    <n v="9.4021170875408924"/>
    <s v="both uridine MEBM_Syn"/>
    <s v="D"/>
    <s v="both uridine MEBM_Syn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3"/>
    <n v="9903"/>
    <m/>
    <n v="9.2006939949243769"/>
    <s v="both uridine MEBM_Syn"/>
    <s v="D"/>
    <s v="both uridine MEBM_Syn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3"/>
    <n v="8315"/>
    <m/>
    <n v="9.025936648977904"/>
    <s v="both uridine MEBM_Syn"/>
    <s v="D"/>
    <s v="both uridine MEBM_Syn_D"/>
    <s v=""/>
    <s v=""/>
    <s v=""/>
    <s v=""/>
    <x v="1"/>
    <s v=""/>
    <s v=""/>
    <x v="0"/>
    <s v=""/>
    <s v=""/>
    <s v=""/>
    <s v="both uridine MEB"/>
    <x v="1"/>
  </r>
  <r>
    <s v="both"/>
    <x v="14"/>
    <x v="14"/>
    <x v="14"/>
    <x v="14"/>
    <x v="0"/>
    <m/>
    <x v="4"/>
    <n v="778649"/>
    <m/>
    <n v="13.565316929923485"/>
    <s v="both uridine YE_Ctr"/>
    <s v="D"/>
    <s v="both uridine YE_Ctr_D"/>
    <s v="D"/>
    <n v="13.405961193505906"/>
    <n v="1"/>
    <n v="1"/>
    <x v="2"/>
    <n v="668911.5"/>
    <b v="0"/>
    <x v="1"/>
    <s v="pos"/>
    <s v="YE_"/>
    <s v="Ctr"/>
    <s v="both uridine YE_"/>
    <x v="0"/>
  </r>
  <r>
    <s v="both"/>
    <x v="14"/>
    <x v="14"/>
    <x v="14"/>
    <x v="14"/>
    <x v="0"/>
    <m/>
    <x v="4"/>
    <n v="600472"/>
    <m/>
    <n v="13.305472956960106"/>
    <s v="both uridine YE_Ctr"/>
    <s v="D"/>
    <s v="both uridine YE_Ctr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4"/>
    <n v="580305"/>
    <m/>
    <n v="13.271310829604827"/>
    <s v="both uridine YE_Ctr"/>
    <s v="D"/>
    <s v="both uridine YE_Ctr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4"/>
    <n v="716220"/>
    <m/>
    <n v="13.481744057535202"/>
    <s v="both uridine YE_Ctr"/>
    <s v="D"/>
    <s v="both uridine YE_Ctr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5"/>
    <n v="876678"/>
    <m/>
    <n v="13.683896183827942"/>
    <s v="both uridine YE_Syn"/>
    <s v="D"/>
    <s v="both uridine YE_Syn_D"/>
    <s v="D"/>
    <n v="13.713389335752989"/>
    <n v="0.23581863921201054"/>
    <n v="0.11691309823730171"/>
    <x v="5"/>
    <n v="937397.5"/>
    <s v="n/a"/>
    <x v="1"/>
    <s v="pos"/>
    <s v="YE_"/>
    <s v="Syn"/>
    <s v="both uridine YE_"/>
    <x v="0"/>
  </r>
  <r>
    <s v="both"/>
    <x v="14"/>
    <x v="14"/>
    <x v="14"/>
    <x v="14"/>
    <x v="0"/>
    <m/>
    <x v="5"/>
    <n v="739690"/>
    <m/>
    <n v="13.513987810407171"/>
    <s v="both uridine YE_Syn"/>
    <s v="D"/>
    <s v="both uridine YE_Syn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5"/>
    <n v="730899"/>
    <m/>
    <n v="13.502031930468483"/>
    <s v="both uridine YE_Syn"/>
    <s v="D"/>
    <s v="both uridine YE_Syn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5"/>
    <n v="1402323"/>
    <m/>
    <n v="14.153641418308357"/>
    <s v="both uridine YE_Syn"/>
    <s v="D"/>
    <s v="both uridine YE_Syn_D"/>
    <s v=""/>
    <s v=""/>
    <s v=""/>
    <s v=""/>
    <x v="1"/>
    <s v=""/>
    <s v=""/>
    <x v="0"/>
    <s v=""/>
    <s v=""/>
    <s v=""/>
    <s v="both uridine YE_"/>
    <x v="1"/>
  </r>
  <r>
    <s v="both"/>
    <x v="14"/>
    <x v="14"/>
    <x v="14"/>
    <x v="14"/>
    <x v="0"/>
    <m/>
    <x v="6"/>
    <n v="31938"/>
    <m/>
    <n v="10.371583112575056"/>
    <s v="both uridine SE_Ctr"/>
    <s v="D"/>
    <s v="both uridine SE_Ctr_D"/>
    <s v="D"/>
    <n v="10.358960324129924"/>
    <n v="1"/>
    <n v="1"/>
    <x v="2"/>
    <n v="31725.75"/>
    <b v="0"/>
    <x v="1"/>
    <s v="pos"/>
    <s v="SE_"/>
    <s v="Ctr"/>
    <s v="both uridine SE_"/>
    <x v="0"/>
  </r>
  <r>
    <s v="both"/>
    <x v="14"/>
    <x v="14"/>
    <x v="14"/>
    <x v="14"/>
    <x v="0"/>
    <m/>
    <x v="6"/>
    <n v="26265"/>
    <m/>
    <n v="10.176030606145105"/>
    <s v="both uridine SE_Ctr"/>
    <s v="D"/>
    <s v="both uridine SE_Ctr_D"/>
    <s v=""/>
    <s v=""/>
    <s v=""/>
    <s v=""/>
    <x v="1"/>
    <s v=""/>
    <s v=""/>
    <x v="0"/>
    <s v=""/>
    <s v=""/>
    <s v=""/>
    <s v="both uridine SE_"/>
    <x v="1"/>
  </r>
  <r>
    <s v="both"/>
    <x v="14"/>
    <x v="14"/>
    <x v="14"/>
    <x v="14"/>
    <x v="0"/>
    <m/>
    <x v="6"/>
    <n v="33548"/>
    <m/>
    <n v="10.420762335696297"/>
    <s v="both uridine SE_Ctr"/>
    <s v="D"/>
    <s v="both uridine SE_Ctr_D"/>
    <s v=""/>
    <s v=""/>
    <s v=""/>
    <s v=""/>
    <x v="1"/>
    <s v=""/>
    <s v=""/>
    <x v="0"/>
    <s v=""/>
    <s v=""/>
    <s v=""/>
    <s v="both uridine SE_"/>
    <x v="1"/>
  </r>
  <r>
    <s v="both"/>
    <x v="14"/>
    <x v="14"/>
    <x v="14"/>
    <x v="14"/>
    <x v="0"/>
    <m/>
    <x v="6"/>
    <n v="35152"/>
    <m/>
    <n v="10.467465242103236"/>
    <s v="both uridine SE_Ctr"/>
    <s v="D"/>
    <s v="both uridine SE_Ctr_D"/>
    <s v=""/>
    <s v=""/>
    <s v=""/>
    <s v=""/>
    <x v="1"/>
    <s v=""/>
    <s v=""/>
    <x v="0"/>
    <s v=""/>
    <s v=""/>
    <s v=""/>
    <s v="both uridine SE_"/>
    <x v="1"/>
  </r>
  <r>
    <s v="both"/>
    <x v="14"/>
    <x v="14"/>
    <x v="14"/>
    <x v="14"/>
    <x v="0"/>
    <m/>
    <x v="7"/>
    <n v="767108"/>
    <m/>
    <n v="13.550384182377584"/>
    <s v="both uridine SE_Syn"/>
    <s v="D"/>
    <s v="both uridine SE_Syn_D"/>
    <s v="D"/>
    <n v="13.357141527416569"/>
    <n v="0.6622741242563035"/>
    <n v="1.2849385512769214E-7"/>
    <x v="3"/>
    <n v="639024.5"/>
    <n v="4.3321450696688588"/>
    <x v="3"/>
    <s v="pos"/>
    <s v="SE_"/>
    <s v="Syn"/>
    <s v="both uridine SE_"/>
    <x v="0"/>
  </r>
  <r>
    <s v="both"/>
    <x v="14"/>
    <x v="14"/>
    <x v="14"/>
    <x v="14"/>
    <x v="0"/>
    <m/>
    <x v="7"/>
    <n v="613301"/>
    <m/>
    <n v="13.326612752655555"/>
    <s v="both uridine SE_Syn"/>
    <s v="D"/>
    <s v="both uridine SE_Syn_D"/>
    <s v=""/>
    <s v=""/>
    <s v=""/>
    <s v=""/>
    <x v="1"/>
    <s v=""/>
    <s v=""/>
    <x v="0"/>
    <s v=""/>
    <s v=""/>
    <s v=""/>
    <s v="both uridine SE_"/>
    <x v="1"/>
  </r>
  <r>
    <s v="both"/>
    <x v="14"/>
    <x v="14"/>
    <x v="14"/>
    <x v="14"/>
    <x v="0"/>
    <m/>
    <x v="7"/>
    <n v="663875"/>
    <m/>
    <n v="13.405850664031229"/>
    <s v="both uridine SE_Syn"/>
    <s v="D"/>
    <s v="both uridine SE_Syn_D"/>
    <s v=""/>
    <s v=""/>
    <s v=""/>
    <s v=""/>
    <x v="1"/>
    <s v=""/>
    <s v=""/>
    <x v="0"/>
    <s v=""/>
    <s v=""/>
    <s v=""/>
    <s v="both uridine SE_"/>
    <x v="1"/>
  </r>
  <r>
    <s v="both"/>
    <x v="14"/>
    <x v="14"/>
    <x v="14"/>
    <x v="14"/>
    <x v="0"/>
    <m/>
    <x v="7"/>
    <n v="511814"/>
    <m/>
    <n v="13.14571851060191"/>
    <s v="both uridine SE_Syn"/>
    <s v="D"/>
    <s v="both uridine SE_Syn_D"/>
    <s v=""/>
    <s v=""/>
    <s v=""/>
    <s v=""/>
    <x v="1"/>
    <s v=""/>
    <s v=""/>
    <x v="0"/>
    <s v=""/>
    <s v=""/>
    <s v=""/>
    <s v="both uridine SE_"/>
    <x v="1"/>
  </r>
  <r>
    <s v="both"/>
    <x v="15"/>
    <x v="15"/>
    <x v="15"/>
    <x v="15"/>
    <x v="0"/>
    <m/>
    <x v="0"/>
    <n v="0"/>
    <m/>
    <n v="0"/>
    <s v="both xanthine Min_Ctr"/>
    <s v="D"/>
    <s v="both xanthine Min_Ctr_D"/>
    <s v="D"/>
    <n v="1.2281637214340131"/>
    <n v="1"/>
    <n v="1"/>
    <x v="2"/>
    <n v="33.75"/>
    <b v="0"/>
    <x v="1"/>
    <s v="pos"/>
    <s v="Min"/>
    <s v="Ctr"/>
    <s v="both xanthine Min"/>
    <x v="0"/>
  </r>
  <r>
    <s v="both"/>
    <x v="15"/>
    <x v="15"/>
    <x v="15"/>
    <x v="15"/>
    <x v="0"/>
    <m/>
    <x v="0"/>
    <n v="0"/>
    <m/>
    <n v="0"/>
    <s v="both xanthine Min_Ctr"/>
    <s v="D"/>
    <s v="both xanthine Min_Ctr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0"/>
    <n v="135"/>
    <m/>
    <n v="4.9126548857360524"/>
    <s v="both xanthine Min_Ctr"/>
    <s v="D"/>
    <s v="both xanthine Min_Ctr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0"/>
    <n v="0"/>
    <m/>
    <n v="0"/>
    <s v="both xanthine Min_Ctr"/>
    <s v="D"/>
    <s v="both xanthine Min_Ctr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1"/>
    <n v="1295"/>
    <m/>
    <n v="7.1670378769122198"/>
    <s v="both xanthine Min_Syn"/>
    <s v="D"/>
    <s v="both xanthine Min_Syn_D"/>
    <s v="D"/>
    <n v="7.8596781461176466"/>
    <n v="2.1799099736682936E-2"/>
    <n v="1.0939593985529008E-2"/>
    <x v="3"/>
    <n v="2775.75"/>
    <n v="6.3618463239705454"/>
    <x v="2"/>
    <s v="pos"/>
    <s v="Min"/>
    <s v="Syn"/>
    <s v="both xanthine Min"/>
    <x v="0"/>
  </r>
  <r>
    <s v="both"/>
    <x v="15"/>
    <x v="15"/>
    <x v="15"/>
    <x v="15"/>
    <x v="0"/>
    <m/>
    <x v="1"/>
    <n v="2979"/>
    <m/>
    <n v="7.9996785794994505"/>
    <s v="both xanthine Min_Syn"/>
    <s v="D"/>
    <s v="both xanthine Min_Syn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1"/>
    <n v="3371"/>
    <m/>
    <n v="8.1232613191217453"/>
    <s v="both xanthine Min_Syn"/>
    <s v="D"/>
    <s v="both xanthine Min_Syn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1"/>
    <n v="3458"/>
    <m/>
    <n v="8.1487348089371689"/>
    <s v="both xanthine Min_Syn"/>
    <s v="D"/>
    <s v="both xanthine Min_Syn_D"/>
    <s v=""/>
    <s v=""/>
    <s v=""/>
    <s v=""/>
    <x v="1"/>
    <s v=""/>
    <s v=""/>
    <x v="0"/>
    <s v=""/>
    <s v=""/>
    <s v=""/>
    <s v="both xanthine Min"/>
    <x v="1"/>
  </r>
  <r>
    <s v="both"/>
    <x v="15"/>
    <x v="15"/>
    <x v="15"/>
    <x v="15"/>
    <x v="0"/>
    <m/>
    <x v="2"/>
    <n v="106"/>
    <m/>
    <n v="4.6728288344619058"/>
    <s v="both xanthine MEBM_Ctr"/>
    <s v="D"/>
    <s v="both xanthine MEBM_Ctr_D"/>
    <s v="D"/>
    <n v="1.1682072086154764"/>
    <n v="1"/>
    <n v="1"/>
    <x v="2"/>
    <n v="26.5"/>
    <b v="0"/>
    <x v="1"/>
    <s v="pos"/>
    <s v="MEB"/>
    <s v="Ctr"/>
    <s v="both xanthine MEB"/>
    <x v="0"/>
  </r>
  <r>
    <s v="both"/>
    <x v="15"/>
    <x v="15"/>
    <x v="15"/>
    <x v="15"/>
    <x v="0"/>
    <m/>
    <x v="2"/>
    <n v="0"/>
    <m/>
    <n v="0"/>
    <s v="both xanthine MEBM_Ctr"/>
    <s v="D"/>
    <s v="both xanthine MEBM_Ctr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2"/>
    <n v="0"/>
    <m/>
    <n v="0"/>
    <s v="both xanthine MEBM_Ctr"/>
    <s v="D"/>
    <s v="both xanthine MEBM_Ctr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2"/>
    <n v="0"/>
    <m/>
    <n v="0"/>
    <s v="both xanthine MEBM_Ctr"/>
    <s v="D"/>
    <s v="both xanthine MEBM_Ctr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3"/>
    <n v="41846"/>
    <m/>
    <n v="10.641775388760346"/>
    <s v="both xanthine MEBM_Syn"/>
    <s v="D"/>
    <s v="both xanthine MEBM_Syn_D"/>
    <s v="D"/>
    <n v="10.542191955431944"/>
    <n v="2.8032086256951239E-2"/>
    <n v="3.1788484229444938E-3"/>
    <x v="3"/>
    <n v="41370"/>
    <n v="10.6083768825593"/>
    <x v="2"/>
    <s v="pos"/>
    <s v="MEB"/>
    <s v="Syn"/>
    <s v="both xanthine MEB"/>
    <x v="0"/>
  </r>
  <r>
    <s v="both"/>
    <x v="15"/>
    <x v="15"/>
    <x v="15"/>
    <x v="15"/>
    <x v="0"/>
    <m/>
    <x v="3"/>
    <n v="69122"/>
    <m/>
    <n v="11.143642805313842"/>
    <s v="both xanthine MEBM_Syn"/>
    <s v="D"/>
    <s v="both xanthine MEBM_Syn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3"/>
    <n v="32834"/>
    <m/>
    <n v="10.399250298625073"/>
    <s v="both xanthine MEBM_Syn"/>
    <s v="D"/>
    <s v="both xanthine MEBM_Syn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3"/>
    <n v="21678"/>
    <m/>
    <n v="9.9840993290285169"/>
    <s v="both xanthine MEBM_Syn"/>
    <s v="D"/>
    <s v="both xanthine MEBM_Syn_D"/>
    <s v=""/>
    <s v=""/>
    <s v=""/>
    <s v=""/>
    <x v="1"/>
    <s v=""/>
    <s v=""/>
    <x v="0"/>
    <s v=""/>
    <s v=""/>
    <s v=""/>
    <s v="both xanthine MEB"/>
    <x v="1"/>
  </r>
  <r>
    <s v="both"/>
    <x v="15"/>
    <x v="15"/>
    <x v="15"/>
    <x v="15"/>
    <x v="0"/>
    <m/>
    <x v="4"/>
    <n v="677161"/>
    <m/>
    <n v="13.425665814258551"/>
    <s v="both xanthine YE_Ctr"/>
    <s v="D"/>
    <s v="both xanthine YE_Ctr_D"/>
    <s v="D"/>
    <n v="13.126099763948403"/>
    <n v="1"/>
    <n v="1"/>
    <x v="2"/>
    <n v="520524"/>
    <b v="0"/>
    <x v="1"/>
    <s v="pos"/>
    <s v="YE_"/>
    <s v="Ctr"/>
    <s v="both xanthine YE_"/>
    <x v="0"/>
  </r>
  <r>
    <s v="both"/>
    <x v="15"/>
    <x v="15"/>
    <x v="15"/>
    <x v="15"/>
    <x v="0"/>
    <m/>
    <x v="4"/>
    <n v="485989"/>
    <m/>
    <n v="13.093943326539252"/>
    <s v="both xanthine YE_Ctr"/>
    <s v="D"/>
    <s v="both xanthine YE_Ctr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4"/>
    <n v="324043"/>
    <m/>
    <n v="12.688634588023282"/>
    <s v="both xanthine YE_Ctr"/>
    <s v="D"/>
    <s v="both xanthine YE_Ctr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4"/>
    <n v="594903"/>
    <m/>
    <n v="13.296155326972521"/>
    <s v="both xanthine YE_Ctr"/>
    <s v="D"/>
    <s v="both xanthine YE_Ctr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5"/>
    <n v="466311"/>
    <m/>
    <n v="13.052610216970969"/>
    <s v="both xanthine YE_Syn"/>
    <s v="D"/>
    <s v="both xanthine YE_Syn_D"/>
    <s v="D"/>
    <n v="13.024267718825103"/>
    <n v="0.73975436277662687"/>
    <n v="0.64079233111009348"/>
    <x v="5"/>
    <n v="464804.25"/>
    <s v="n/a"/>
    <x v="1"/>
    <s v="pos"/>
    <s v="YE_"/>
    <s v="Syn"/>
    <s v="both xanthine YE_"/>
    <x v="0"/>
  </r>
  <r>
    <s v="both"/>
    <x v="15"/>
    <x v="15"/>
    <x v="15"/>
    <x v="15"/>
    <x v="0"/>
    <m/>
    <x v="5"/>
    <n v="454705"/>
    <m/>
    <n v="13.027406335239567"/>
    <s v="both xanthine YE_Syn"/>
    <s v="D"/>
    <s v="both xanthine YE_Syn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5"/>
    <n v="324325"/>
    <m/>
    <n v="12.68950446176137"/>
    <s v="both xanthine YE_Syn"/>
    <s v="D"/>
    <s v="both xanthine YE_Syn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5"/>
    <n v="613876"/>
    <m/>
    <n v="13.327549861328501"/>
    <s v="both xanthine YE_Syn"/>
    <s v="D"/>
    <s v="both xanthine YE_Syn_D"/>
    <s v=""/>
    <s v=""/>
    <s v=""/>
    <s v=""/>
    <x v="1"/>
    <s v=""/>
    <s v=""/>
    <x v="0"/>
    <s v=""/>
    <s v=""/>
    <s v=""/>
    <s v="both xanthine YE_"/>
    <x v="1"/>
  </r>
  <r>
    <s v="both"/>
    <x v="15"/>
    <x v="15"/>
    <x v="15"/>
    <x v="15"/>
    <x v="0"/>
    <m/>
    <x v="6"/>
    <n v="0"/>
    <m/>
    <n v="0"/>
    <s v="both xanthine SE_Ctr"/>
    <s v="D"/>
    <s v="both xanthine SE_Ctr_D"/>
    <s v="D"/>
    <n v="1.158682247057409"/>
    <n v="1"/>
    <n v="1"/>
    <x v="2"/>
    <n v="25.5"/>
    <b v="0"/>
    <x v="1"/>
    <s v="pos"/>
    <s v="SE_"/>
    <s v="Ctr"/>
    <s v="both xanthine SE_"/>
    <x v="0"/>
  </r>
  <r>
    <s v="both"/>
    <x v="15"/>
    <x v="15"/>
    <x v="15"/>
    <x v="15"/>
    <x v="0"/>
    <m/>
    <x v="6"/>
    <n v="102"/>
    <m/>
    <n v="4.6347289882296359"/>
    <s v="both xanthine SE_Ctr"/>
    <s v="D"/>
    <s v="both xanthine SE_Ctr_D"/>
    <s v=""/>
    <s v=""/>
    <s v=""/>
    <s v=""/>
    <x v="1"/>
    <s v=""/>
    <s v=""/>
    <x v="0"/>
    <s v=""/>
    <s v=""/>
    <s v=""/>
    <s v="both xanthine SE_"/>
    <x v="1"/>
  </r>
  <r>
    <s v="both"/>
    <x v="15"/>
    <x v="15"/>
    <x v="15"/>
    <x v="15"/>
    <x v="0"/>
    <m/>
    <x v="6"/>
    <n v="0"/>
    <m/>
    <n v="0"/>
    <s v="both xanthine SE_Ctr"/>
    <s v="D"/>
    <s v="both xanthine SE_Ctr_D"/>
    <s v=""/>
    <s v=""/>
    <s v=""/>
    <s v=""/>
    <x v="1"/>
    <s v=""/>
    <s v=""/>
    <x v="0"/>
    <s v=""/>
    <s v=""/>
    <s v=""/>
    <s v="both xanthine SE_"/>
    <x v="1"/>
  </r>
  <r>
    <s v="both"/>
    <x v="15"/>
    <x v="15"/>
    <x v="15"/>
    <x v="15"/>
    <x v="0"/>
    <m/>
    <x v="6"/>
    <n v="0"/>
    <m/>
    <n v="0"/>
    <s v="both xanthine SE_Ctr"/>
    <s v="D"/>
    <s v="both xanthine SE_Ctr_D"/>
    <s v=""/>
    <s v=""/>
    <s v=""/>
    <s v=""/>
    <x v="1"/>
    <s v=""/>
    <s v=""/>
    <x v="0"/>
    <s v=""/>
    <s v=""/>
    <s v=""/>
    <s v="both xanthine SE_"/>
    <x v="1"/>
  </r>
  <r>
    <s v="both"/>
    <x v="15"/>
    <x v="15"/>
    <x v="15"/>
    <x v="15"/>
    <x v="0"/>
    <m/>
    <x v="7"/>
    <n v="43876"/>
    <m/>
    <n v="10.68914554377483"/>
    <s v="both xanthine SE_Syn"/>
    <s v="D"/>
    <s v="both xanthine SE_Syn_D"/>
    <s v="D"/>
    <n v="10.413917470425327"/>
    <n v="2.2593978785240221E-2"/>
    <n v="3.3298621255215609E-3"/>
    <x v="3"/>
    <n v="35855.75"/>
    <n v="10.457491532552464"/>
    <x v="2"/>
    <s v="pos"/>
    <s v="SE_"/>
    <s v="Syn"/>
    <s v="both xanthine SE_"/>
    <x v="0"/>
  </r>
  <r>
    <s v="both"/>
    <x v="15"/>
    <x v="15"/>
    <x v="15"/>
    <x v="15"/>
    <x v="0"/>
    <m/>
    <x v="7"/>
    <n v="53729"/>
    <m/>
    <n v="10.891726783722866"/>
    <s v="both xanthine SE_Syn"/>
    <s v="D"/>
    <s v="both xanthine SE_Syn_D"/>
    <s v=""/>
    <s v=""/>
    <s v=""/>
    <s v=""/>
    <x v="1"/>
    <s v=""/>
    <s v=""/>
    <x v="0"/>
    <s v=""/>
    <s v=""/>
    <s v=""/>
    <s v="both xanthine SE_"/>
    <x v="1"/>
  </r>
  <r>
    <s v="both"/>
    <x v="15"/>
    <x v="15"/>
    <x v="15"/>
    <x v="15"/>
    <x v="0"/>
    <m/>
    <x v="7"/>
    <n v="24331"/>
    <m/>
    <n v="10.099547635440596"/>
    <s v="both xanthine SE_Syn"/>
    <s v="D"/>
    <s v="both xanthine SE_Syn_D"/>
    <s v=""/>
    <s v=""/>
    <s v=""/>
    <s v=""/>
    <x v="1"/>
    <s v=""/>
    <s v=""/>
    <x v="0"/>
    <s v=""/>
    <s v=""/>
    <s v=""/>
    <s v="both xanthine SE_"/>
    <x v="1"/>
  </r>
  <r>
    <s v="both"/>
    <x v="15"/>
    <x v="15"/>
    <x v="15"/>
    <x v="15"/>
    <x v="0"/>
    <m/>
    <x v="7"/>
    <n v="21487"/>
    <m/>
    <n v="9.9752499187630193"/>
    <s v="both xanthine SE_Syn"/>
    <s v="D"/>
    <s v="both xanthine SE_Syn_D"/>
    <s v=""/>
    <s v=""/>
    <s v=""/>
    <s v=""/>
    <x v="1"/>
    <s v=""/>
    <s v=""/>
    <x v="0"/>
    <s v=""/>
    <s v=""/>
    <s v=""/>
    <s v="both xanthine SE_"/>
    <x v="1"/>
  </r>
  <r>
    <s v="both"/>
    <x v="16"/>
    <x v="16"/>
    <x v="16"/>
    <x v="16"/>
    <x v="0"/>
    <m/>
    <x v="0"/>
    <n v="0"/>
    <m/>
    <n v="0"/>
    <s v="both methylguanosine Min_Ctr"/>
    <s v="D"/>
    <s v="both methylguanosine Min_Ctr_D"/>
    <s v="D"/>
    <n v="0"/>
    <e v="#DIV/0!"/>
    <e v="#DIV/0!"/>
    <x v="2"/>
    <n v="0"/>
    <b v="0"/>
    <x v="1"/>
    <s v="pos"/>
    <s v="Min"/>
    <s v="Ctr"/>
    <s v="both methylguanosine Min"/>
    <x v="0"/>
  </r>
  <r>
    <s v="both"/>
    <x v="16"/>
    <x v="16"/>
    <x v="16"/>
    <x v="16"/>
    <x v="0"/>
    <m/>
    <x v="0"/>
    <n v="0"/>
    <m/>
    <n v="0"/>
    <s v="both methylguanosine Min_Ctr"/>
    <s v="D"/>
    <s v="both methylguanosine Min_Ctr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0"/>
    <n v="0"/>
    <m/>
    <n v="0"/>
    <s v="both methylguanosine Min_Ctr"/>
    <s v="D"/>
    <s v="both methylguanosine Min_Ctr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0"/>
    <n v="0"/>
    <m/>
    <n v="0"/>
    <s v="both methylguanosine Min_Ctr"/>
    <s v="D"/>
    <s v="both methylguanosine Min_Ctr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1"/>
    <n v="31549"/>
    <m/>
    <n v="10.35932886796936"/>
    <s v="both methylguanosine Min_Syn"/>
    <s v="D"/>
    <s v="both methylguanosine Min_Syn_D"/>
    <s v="D"/>
    <n v="10.618646947525471"/>
    <e v="#DIV/0!"/>
    <n v="3.949928737533062E-6"/>
    <x v="3"/>
    <n v="41938.75"/>
    <n v="5"/>
    <x v="2"/>
    <s v="pos"/>
    <s v="Min"/>
    <s v="Syn"/>
    <s v="both methylguanosine Min"/>
    <x v="0"/>
  </r>
  <r>
    <s v="both"/>
    <x v="16"/>
    <x v="16"/>
    <x v="16"/>
    <x v="16"/>
    <x v="0"/>
    <m/>
    <x v="1"/>
    <n v="44567"/>
    <m/>
    <n v="10.704771391700652"/>
    <s v="both methylguanosine Min_Syn"/>
    <s v="D"/>
    <s v="both methylguanosine Min_Syn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1"/>
    <n v="35268"/>
    <m/>
    <n v="10.470759670120469"/>
    <s v="both methylguanosine Min_Syn"/>
    <s v="D"/>
    <s v="both methylguanosine Min_Syn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1"/>
    <n v="56371"/>
    <m/>
    <n v="10.939727860311402"/>
    <s v="both methylguanosine Min_Syn"/>
    <s v="D"/>
    <s v="both methylguanosine Min_Syn_D"/>
    <s v=""/>
    <s v=""/>
    <s v=""/>
    <s v=""/>
    <x v="1"/>
    <s v=""/>
    <s v=""/>
    <x v="0"/>
    <s v=""/>
    <s v=""/>
    <s v=""/>
    <s v="both methylguanosine Min"/>
    <x v="1"/>
  </r>
  <r>
    <s v="both"/>
    <x v="16"/>
    <x v="16"/>
    <x v="16"/>
    <x v="16"/>
    <x v="0"/>
    <m/>
    <x v="2"/>
    <n v="0"/>
    <m/>
    <n v="0"/>
    <s v="both methylguanosine MEBM_Ctr"/>
    <s v="D"/>
    <s v="both methylguanosine MEBM_Ctr_D"/>
    <s v="D"/>
    <n v="0"/>
    <e v="#DIV/0!"/>
    <e v="#DIV/0!"/>
    <x v="2"/>
    <n v="0"/>
    <b v="0"/>
    <x v="1"/>
    <s v="pos"/>
    <s v="MEB"/>
    <s v="Ctr"/>
    <s v="both methylguanosine MEB"/>
    <x v="0"/>
  </r>
  <r>
    <s v="both"/>
    <x v="16"/>
    <x v="16"/>
    <x v="16"/>
    <x v="16"/>
    <x v="0"/>
    <m/>
    <x v="2"/>
    <n v="0"/>
    <m/>
    <n v="0"/>
    <s v="both methylguanosine MEBM_Ctr"/>
    <s v="D"/>
    <s v="both methylguanosine MEBM_Ctr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2"/>
    <n v="0"/>
    <m/>
    <n v="0"/>
    <s v="both methylguanosine MEBM_Ctr"/>
    <s v="D"/>
    <s v="both methylguanosine MEBM_Ctr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2"/>
    <n v="0"/>
    <m/>
    <n v="0"/>
    <s v="both methylguanosine MEBM_Ctr"/>
    <s v="D"/>
    <s v="both methylguanosine MEBM_Ctr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3"/>
    <n v="34107"/>
    <m/>
    <n v="10.43728723986194"/>
    <s v="both methylguanosine MEBM_Syn"/>
    <s v="D"/>
    <s v="both methylguanosine MEBM_Syn_D"/>
    <s v="D"/>
    <n v="10.423397137418585"/>
    <e v="#DIV/0!"/>
    <n v="7.7052135785692073E-7"/>
    <x v="3"/>
    <n v="33902.75"/>
    <n v="5"/>
    <x v="2"/>
    <s v="pos"/>
    <s v="MEB"/>
    <s v="Syn"/>
    <s v="both methylguanosine MEB"/>
    <x v="0"/>
  </r>
  <r>
    <s v="both"/>
    <x v="16"/>
    <x v="16"/>
    <x v="16"/>
    <x v="16"/>
    <x v="0"/>
    <m/>
    <x v="3"/>
    <n v="39121"/>
    <m/>
    <n v="10.574440247586304"/>
    <s v="both methylguanosine MEBM_Syn"/>
    <s v="D"/>
    <s v="both methylguanosine MEBM_Syn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3"/>
    <n v="27513"/>
    <m/>
    <n v="10.222450245020941"/>
    <s v="both methylguanosine MEBM_Syn"/>
    <s v="D"/>
    <s v="both methylguanosine MEBM_Syn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3"/>
    <n v="34870"/>
    <m/>
    <n v="10.459410817205152"/>
    <s v="both methylguanosine MEBM_Syn"/>
    <s v="D"/>
    <s v="both methylguanosine MEBM_Syn_D"/>
    <s v=""/>
    <s v=""/>
    <s v=""/>
    <s v=""/>
    <x v="1"/>
    <s v=""/>
    <s v=""/>
    <x v="0"/>
    <s v=""/>
    <s v=""/>
    <s v=""/>
    <s v="both methylguanosine MEB"/>
    <x v="1"/>
  </r>
  <r>
    <s v="both"/>
    <x v="16"/>
    <x v="16"/>
    <x v="16"/>
    <x v="16"/>
    <x v="0"/>
    <m/>
    <x v="4"/>
    <n v="19892"/>
    <m/>
    <n v="9.8981231900369782"/>
    <s v="both methylguanosine YE_Ctr"/>
    <s v="D"/>
    <s v="both methylguanosine YE_Ctr_D"/>
    <s v="D"/>
    <n v="9.7382178102660202"/>
    <n v="1"/>
    <n v="1"/>
    <x v="2"/>
    <n v="17053.25"/>
    <b v="0"/>
    <x v="1"/>
    <s v="pos"/>
    <s v="YE_"/>
    <s v="Ctr"/>
    <s v="both methylguanosine YE_"/>
    <x v="0"/>
  </r>
  <r>
    <s v="both"/>
    <x v="16"/>
    <x v="16"/>
    <x v="16"/>
    <x v="16"/>
    <x v="0"/>
    <m/>
    <x v="4"/>
    <n v="14949"/>
    <m/>
    <n v="9.6124665788188324"/>
    <s v="both methylguanosine YE_Ctr"/>
    <s v="D"/>
    <s v="both methylguanosine YE_Ctr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4"/>
    <n v="15854"/>
    <m/>
    <n v="9.6712401869724474"/>
    <s v="both methylguanosine YE_Ctr"/>
    <s v="D"/>
    <s v="both methylguanosine YE_Ctr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4"/>
    <n v="17518"/>
    <m/>
    <n v="9.7710412852358228"/>
    <s v="both methylguanosine YE_Ctr"/>
    <s v="D"/>
    <s v="both methylguanosine YE_Ctr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5"/>
    <n v="73271"/>
    <m/>
    <n v="11.201933823082824"/>
    <s v="both methylguanosine YE_Syn"/>
    <s v="D"/>
    <s v="both methylguanosine YE_Syn_D"/>
    <s v="D"/>
    <n v="11.135051090903266"/>
    <n v="0.3193280444998029"/>
    <n v="1.0878359006119703E-6"/>
    <x v="3"/>
    <n v="68640.75"/>
    <n v="2.0090186029005923"/>
    <x v="5"/>
    <s v="pos"/>
    <s v="YE_"/>
    <s v="Syn"/>
    <s v="both methylguanosine YE_"/>
    <x v="0"/>
  </r>
  <r>
    <s v="both"/>
    <x v="16"/>
    <x v="16"/>
    <x v="16"/>
    <x v="16"/>
    <x v="0"/>
    <m/>
    <x v="5"/>
    <n v="62607"/>
    <m/>
    <n v="11.044648344450193"/>
    <s v="both methylguanosine YE_Syn"/>
    <s v="D"/>
    <s v="both methylguanosine YE_Syn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5"/>
    <n v="68943"/>
    <m/>
    <n v="11.141049859855618"/>
    <s v="both methylguanosine YE_Syn"/>
    <s v="D"/>
    <s v="both methylguanosine YE_Syn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5"/>
    <n v="69742"/>
    <m/>
    <n v="11.152572336224429"/>
    <s v="both methylguanosine YE_Syn"/>
    <s v="D"/>
    <s v="both methylguanosine YE_Syn_D"/>
    <s v=""/>
    <s v=""/>
    <s v=""/>
    <s v=""/>
    <x v="1"/>
    <s v=""/>
    <s v=""/>
    <x v="0"/>
    <s v=""/>
    <s v=""/>
    <s v=""/>
    <s v="both methylguanosine YE_"/>
    <x v="1"/>
  </r>
  <r>
    <s v="both"/>
    <x v="16"/>
    <x v="16"/>
    <x v="16"/>
    <x v="16"/>
    <x v="0"/>
    <m/>
    <x v="6"/>
    <n v="12751"/>
    <m/>
    <n v="9.4534434010299968"/>
    <s v="both methylguanosine SE_Ctr"/>
    <s v="D"/>
    <s v="both methylguanosine SE_Ctr_D"/>
    <s v="D"/>
    <n v="9.2292439526462609"/>
    <n v="1"/>
    <n v="1"/>
    <x v="2"/>
    <n v="10326.25"/>
    <b v="0"/>
    <x v="1"/>
    <s v="pos"/>
    <s v="SE_"/>
    <s v="Ctr"/>
    <s v="both methylguanosine SE_"/>
    <x v="0"/>
  </r>
  <r>
    <s v="both"/>
    <x v="16"/>
    <x v="16"/>
    <x v="16"/>
    <x v="16"/>
    <x v="0"/>
    <m/>
    <x v="6"/>
    <n v="11093"/>
    <m/>
    <n v="9.3141597006151802"/>
    <s v="both methylguanosine SE_Ctr"/>
    <s v="D"/>
    <s v="both methylguanosine SE_Ctr_D"/>
    <s v=""/>
    <s v=""/>
    <s v=""/>
    <s v=""/>
    <x v="1"/>
    <s v=""/>
    <s v=""/>
    <x v="0"/>
    <s v=""/>
    <s v=""/>
    <s v=""/>
    <s v="both methylguanosine SE_"/>
    <x v="1"/>
  </r>
  <r>
    <s v="both"/>
    <x v="16"/>
    <x v="16"/>
    <x v="16"/>
    <x v="16"/>
    <x v="0"/>
    <m/>
    <x v="6"/>
    <n v="8761"/>
    <m/>
    <n v="9.0781794683738433"/>
    <s v="both methylguanosine SE_Ctr"/>
    <s v="D"/>
    <s v="both methylguanosine SE_Ctr_D"/>
    <s v=""/>
    <s v=""/>
    <s v=""/>
    <s v=""/>
    <x v="1"/>
    <s v=""/>
    <s v=""/>
    <x v="0"/>
    <s v=""/>
    <s v=""/>
    <s v=""/>
    <s v="both methylguanosine SE_"/>
    <x v="1"/>
  </r>
  <r>
    <s v="both"/>
    <x v="16"/>
    <x v="16"/>
    <x v="16"/>
    <x v="16"/>
    <x v="0"/>
    <m/>
    <x v="6"/>
    <n v="8700"/>
    <m/>
    <n v="9.0711932405660249"/>
    <s v="both methylguanosine SE_Ctr"/>
    <s v="D"/>
    <s v="both methylguanosine SE_Ctr_D"/>
    <s v=""/>
    <s v=""/>
    <s v=""/>
    <s v=""/>
    <x v="1"/>
    <s v=""/>
    <s v=""/>
    <x v="0"/>
    <s v=""/>
    <s v=""/>
    <s v=""/>
    <s v="both methylguanosine SE_"/>
    <x v="1"/>
  </r>
  <r>
    <s v="both"/>
    <x v="16"/>
    <x v="16"/>
    <x v="16"/>
    <x v="16"/>
    <x v="0"/>
    <m/>
    <x v="7"/>
    <n v="156774"/>
    <m/>
    <n v="11.962566935411221"/>
    <s v="both methylguanosine SE_Syn"/>
    <s v="D"/>
    <s v="both methylguanosine SE_Syn_D"/>
    <s v="D"/>
    <n v="11.841956598845087"/>
    <n v="0.24842557647941418"/>
    <n v="2.5527370372460484E-7"/>
    <x v="3"/>
    <n v="139374.75"/>
    <n v="3.7545808806347067"/>
    <x v="3"/>
    <s v="pos"/>
    <s v="SE_"/>
    <s v="Syn"/>
    <s v="both methylguanosine SE_"/>
    <x v="0"/>
  </r>
  <r>
    <s v="both"/>
    <x v="16"/>
    <x v="16"/>
    <x v="16"/>
    <x v="16"/>
    <x v="0"/>
    <m/>
    <x v="7"/>
    <n v="140541"/>
    <m/>
    <n v="11.853261655468897"/>
    <s v="both methylguanosine SE_Syn"/>
    <s v="D"/>
    <s v="both methylguanosine SE_Syn_D"/>
    <s v=""/>
    <s v=""/>
    <s v=""/>
    <s v=""/>
    <x v="1"/>
    <s v=""/>
    <s v=""/>
    <x v="0"/>
    <s v=""/>
    <s v=""/>
    <s v=""/>
    <s v="both methylguanosine SE_"/>
    <x v="1"/>
  </r>
  <r>
    <s v="both"/>
    <x v="16"/>
    <x v="16"/>
    <x v="16"/>
    <x v="16"/>
    <x v="0"/>
    <m/>
    <x v="7"/>
    <n v="130541"/>
    <m/>
    <n v="11.779450293046258"/>
    <s v="both methylguanosine SE_Syn"/>
    <s v="D"/>
    <s v="both methylguanosine SE_Syn_D"/>
    <s v=""/>
    <s v=""/>
    <s v=""/>
    <s v=""/>
    <x v="1"/>
    <s v=""/>
    <s v=""/>
    <x v="0"/>
    <s v=""/>
    <s v=""/>
    <s v=""/>
    <s v="both methylguanosine SE_"/>
    <x v="1"/>
  </r>
  <r>
    <s v="both"/>
    <x v="16"/>
    <x v="16"/>
    <x v="16"/>
    <x v="16"/>
    <x v="0"/>
    <m/>
    <x v="7"/>
    <n v="129643"/>
    <m/>
    <n v="11.772547511453972"/>
    <s v="both methylguanosine SE_Syn"/>
    <s v="D"/>
    <s v="both methylguanosine SE_Syn_D"/>
    <s v=""/>
    <s v=""/>
    <s v=""/>
    <s v=""/>
    <x v="1"/>
    <s v=""/>
    <s v=""/>
    <x v="0"/>
    <s v=""/>
    <s v=""/>
    <s v=""/>
    <s v="both methylguanosine SE_"/>
    <x v="1"/>
  </r>
  <r>
    <s v="pos"/>
    <x v="17"/>
    <x v="17"/>
    <x v="17"/>
    <x v="17"/>
    <x v="0"/>
    <m/>
    <x v="0"/>
    <m/>
    <m/>
    <n v="0"/>
    <s v="pos phenylethylamine Min_Ctr"/>
    <s v="ND"/>
    <s v="pos phenylethylamine Min_CtrND"/>
    <s v="ND"/>
    <n v="0"/>
    <e v="#DIV/0!"/>
    <e v="#DIV/0!"/>
    <x v="0"/>
    <n v="0"/>
    <s v="n/a"/>
    <x v="0"/>
    <s v=""/>
    <s v=""/>
    <s v=""/>
    <s v="pos phenylethylamine Min"/>
    <x v="0"/>
  </r>
  <r>
    <s v="pos"/>
    <x v="17"/>
    <x v="17"/>
    <x v="17"/>
    <x v="17"/>
    <x v="0"/>
    <m/>
    <x v="0"/>
    <m/>
    <m/>
    <n v="0"/>
    <s v="pos phenylethylamine Min_Ctr"/>
    <s v="ND"/>
    <s v="pos phenylethylamine Min_Ctr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0"/>
    <m/>
    <m/>
    <n v="0"/>
    <s v="pos phenylethylamine Min_Ctr"/>
    <s v="ND"/>
    <s v="pos phenylethylamine Min_Ctr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0"/>
    <m/>
    <m/>
    <n v="0"/>
    <s v="pos phenylethylamine Min_Ctr"/>
    <s v="ND"/>
    <s v="pos phenylethylamine Min_Ctr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1"/>
    <m/>
    <m/>
    <n v="0"/>
    <s v="pos phenylethylamine Min_Syn"/>
    <s v="ND"/>
    <s v="pos phenylethylamine Min_SynND"/>
    <s v="ND"/>
    <n v="0"/>
    <e v="#DIV/0!"/>
    <e v="#DIV/0!"/>
    <x v="0"/>
    <n v="0"/>
    <s v="n/a"/>
    <x v="0"/>
    <s v=""/>
    <s v=""/>
    <s v=""/>
    <s v="pos phenylethylamine Min"/>
    <x v="0"/>
  </r>
  <r>
    <s v="pos"/>
    <x v="17"/>
    <x v="17"/>
    <x v="17"/>
    <x v="17"/>
    <x v="0"/>
    <m/>
    <x v="1"/>
    <m/>
    <m/>
    <n v="0"/>
    <s v="pos phenylethylamine Min_Syn"/>
    <s v="ND"/>
    <s v="pos phenylethylamine Min_Syn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1"/>
    <m/>
    <m/>
    <n v="0"/>
    <s v="pos phenylethylamine Min_Syn"/>
    <s v="ND"/>
    <s v="pos phenylethylamine Min_Syn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1"/>
    <m/>
    <m/>
    <n v="0"/>
    <s v="pos phenylethylamine Min_Syn"/>
    <s v="ND"/>
    <s v="pos phenylethylamine Min_SynND"/>
    <s v=""/>
    <s v=""/>
    <s v=""/>
    <s v=""/>
    <x v="1"/>
    <s v=""/>
    <s v=""/>
    <x v="0"/>
    <s v=""/>
    <s v=""/>
    <s v=""/>
    <s v="pos phenylethylamine Min"/>
    <x v="1"/>
  </r>
  <r>
    <s v="pos"/>
    <x v="17"/>
    <x v="17"/>
    <x v="17"/>
    <x v="17"/>
    <x v="0"/>
    <m/>
    <x v="2"/>
    <m/>
    <m/>
    <n v="0"/>
    <s v="pos phenylethylamine MEBM_Ctr"/>
    <s v="ND"/>
    <s v="pos phenylethylamine MEBM_CtrND"/>
    <s v="ND"/>
    <n v="0"/>
    <e v="#DIV/0!"/>
    <e v="#DIV/0!"/>
    <x v="0"/>
    <n v="0"/>
    <s v="n/a"/>
    <x v="0"/>
    <s v=""/>
    <s v=""/>
    <s v=""/>
    <s v="pos phenylethylamine MEB"/>
    <x v="0"/>
  </r>
  <r>
    <s v="pos"/>
    <x v="17"/>
    <x v="17"/>
    <x v="17"/>
    <x v="17"/>
    <x v="0"/>
    <m/>
    <x v="2"/>
    <m/>
    <m/>
    <n v="0"/>
    <s v="pos phenylethylamine MEBM_Ctr"/>
    <s v="ND"/>
    <s v="pos phenylethylamine MEBM_Ctr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2"/>
    <m/>
    <m/>
    <n v="0"/>
    <s v="pos phenylethylamine MEBM_Ctr"/>
    <s v="ND"/>
    <s v="pos phenylethylamine MEBM_Ctr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2"/>
    <m/>
    <m/>
    <n v="0"/>
    <s v="pos phenylethylamine MEBM_Ctr"/>
    <s v="ND"/>
    <s v="pos phenylethylamine MEBM_Ctr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3"/>
    <m/>
    <m/>
    <n v="0"/>
    <s v="pos phenylethylamine MEBM_Syn"/>
    <s v="ND"/>
    <s v="pos phenylethylamine MEBM_SynND"/>
    <s v="ND"/>
    <n v="0"/>
    <e v="#DIV/0!"/>
    <e v="#DIV/0!"/>
    <x v="0"/>
    <n v="0"/>
    <s v="n/a"/>
    <x v="0"/>
    <s v=""/>
    <s v=""/>
    <s v=""/>
    <s v="pos phenylethylamine MEB"/>
    <x v="0"/>
  </r>
  <r>
    <s v="pos"/>
    <x v="17"/>
    <x v="17"/>
    <x v="17"/>
    <x v="17"/>
    <x v="0"/>
    <m/>
    <x v="3"/>
    <m/>
    <m/>
    <n v="0"/>
    <s v="pos phenylethylamine MEBM_Syn"/>
    <s v="ND"/>
    <s v="pos phenylethylamine MEBM_Syn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3"/>
    <m/>
    <m/>
    <n v="0"/>
    <s v="pos phenylethylamine MEBM_Syn"/>
    <s v="ND"/>
    <s v="pos phenylethylamine MEBM_Syn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3"/>
    <m/>
    <m/>
    <n v="0"/>
    <s v="pos phenylethylamine MEBM_Syn"/>
    <s v="ND"/>
    <s v="pos phenylethylamine MEBM_SynND"/>
    <s v=""/>
    <s v=""/>
    <s v=""/>
    <s v=""/>
    <x v="1"/>
    <s v=""/>
    <s v=""/>
    <x v="0"/>
    <s v=""/>
    <s v=""/>
    <s v=""/>
    <s v="pos phenylethylamine MEB"/>
    <x v="1"/>
  </r>
  <r>
    <s v="pos"/>
    <x v="17"/>
    <x v="17"/>
    <x v="17"/>
    <x v="17"/>
    <x v="0"/>
    <m/>
    <x v="4"/>
    <n v="51114"/>
    <m/>
    <n v="10.841833275191114"/>
    <s v="pos phenylethylamine YE_Ctr"/>
    <s v="D"/>
    <s v="pos phenylethylamine YE_Ctr_D"/>
    <s v="D"/>
    <n v="10.937306057317578"/>
    <n v="1"/>
    <n v="1"/>
    <x v="2"/>
    <n v="57158.25"/>
    <b v="0"/>
    <x v="1"/>
    <s v="pos"/>
    <s v="YE_"/>
    <s v="Ctr"/>
    <s v="pos phenylethylamine YE_"/>
    <x v="0"/>
  </r>
  <r>
    <s v="pos"/>
    <x v="17"/>
    <x v="17"/>
    <x v="17"/>
    <x v="17"/>
    <x v="0"/>
    <m/>
    <x v="4"/>
    <n v="50481"/>
    <m/>
    <n v="10.829372116081604"/>
    <s v="pos phenylethylamine YE_Ctr"/>
    <s v="D"/>
    <s v="pos phenylethylamine YE_Ctr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4"/>
    <n v="76128"/>
    <m/>
    <n v="11.240184548787743"/>
    <s v="pos phenylethylamine YE_Ctr"/>
    <s v="D"/>
    <s v="pos phenylethylamine YE_Ctr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4"/>
    <n v="50910"/>
    <m/>
    <n v="10.837834289209853"/>
    <s v="pos phenylethylamine YE_Ctr"/>
    <s v="D"/>
    <s v="pos phenylethylamine YE_Ctr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5"/>
    <n v="25890"/>
    <m/>
    <n v="10.161650696951378"/>
    <s v="pos phenylethylamine YE_Syn"/>
    <s v="D"/>
    <s v="pos phenylethylamine YE_Syn_D"/>
    <s v="D"/>
    <n v="10.592805418758461"/>
    <n v="0.24390105668769393"/>
    <n v="0.19848576641675689"/>
    <x v="5"/>
    <n v="42823.75"/>
    <s v="n/a"/>
    <x v="1"/>
    <s v="pos"/>
    <s v="YE_"/>
    <s v="Syn"/>
    <s v="pos phenylethylamine YE_"/>
    <x v="0"/>
  </r>
  <r>
    <s v="pos"/>
    <x v="17"/>
    <x v="17"/>
    <x v="17"/>
    <x v="17"/>
    <x v="0"/>
    <m/>
    <x v="5"/>
    <n v="31620"/>
    <m/>
    <n v="10.361576735816833"/>
    <s v="pos phenylethylamine YE_Syn"/>
    <s v="D"/>
    <s v="pos phenylethylamine YE_Syn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5"/>
    <n v="44343"/>
    <m/>
    <n v="10.699732691099641"/>
    <s v="pos phenylethylamine YE_Syn"/>
    <s v="D"/>
    <s v="pos phenylethylamine YE_Syn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5"/>
    <n v="69442"/>
    <m/>
    <n v="11.148261551165996"/>
    <s v="pos phenylethylamine YE_Syn"/>
    <s v="D"/>
    <s v="pos phenylethylamine YE_Syn_D"/>
    <s v=""/>
    <s v=""/>
    <s v=""/>
    <s v=""/>
    <x v="1"/>
    <s v=""/>
    <s v=""/>
    <x v="0"/>
    <s v=""/>
    <s v=""/>
    <s v=""/>
    <s v="pos phenylethylamine YE_"/>
    <x v="1"/>
  </r>
  <r>
    <s v="pos"/>
    <x v="17"/>
    <x v="17"/>
    <x v="17"/>
    <x v="17"/>
    <x v="0"/>
    <m/>
    <x v="6"/>
    <m/>
    <m/>
    <n v="0"/>
    <s v="pos phenylethylamine SE_Ctr"/>
    <s v="ND"/>
    <s v="pos phenylethylamine SE_CtrND"/>
    <s v="ND"/>
    <n v="0"/>
    <e v="#DIV/0!"/>
    <e v="#DIV/0!"/>
    <x v="0"/>
    <n v="0"/>
    <s v="n/a"/>
    <x v="0"/>
    <s v=""/>
    <s v=""/>
    <s v=""/>
    <s v="pos phenylethylamine SE_"/>
    <x v="0"/>
  </r>
  <r>
    <s v="pos"/>
    <x v="17"/>
    <x v="17"/>
    <x v="17"/>
    <x v="17"/>
    <x v="0"/>
    <m/>
    <x v="6"/>
    <m/>
    <m/>
    <n v="0"/>
    <s v="pos phenylethylamine SE_Ctr"/>
    <s v="ND"/>
    <s v="pos phenylethylamine SE_CtrND"/>
    <s v=""/>
    <s v=""/>
    <s v=""/>
    <s v=""/>
    <x v="1"/>
    <s v=""/>
    <s v=""/>
    <x v="0"/>
    <s v=""/>
    <s v=""/>
    <s v=""/>
    <s v="pos phenylethylamine SE_"/>
    <x v="1"/>
  </r>
  <r>
    <s v="pos"/>
    <x v="17"/>
    <x v="17"/>
    <x v="17"/>
    <x v="17"/>
    <x v="0"/>
    <m/>
    <x v="6"/>
    <m/>
    <m/>
    <n v="0"/>
    <s v="pos phenylethylamine SE_Ctr"/>
    <s v="ND"/>
    <s v="pos phenylethylamine SE_CtrND"/>
    <s v=""/>
    <s v=""/>
    <s v=""/>
    <s v=""/>
    <x v="1"/>
    <s v=""/>
    <s v=""/>
    <x v="0"/>
    <s v=""/>
    <s v=""/>
    <s v=""/>
    <s v="pos phenylethylamine SE_"/>
    <x v="1"/>
  </r>
  <r>
    <s v="pos"/>
    <x v="17"/>
    <x v="17"/>
    <x v="17"/>
    <x v="17"/>
    <x v="0"/>
    <m/>
    <x v="6"/>
    <m/>
    <m/>
    <n v="0"/>
    <s v="pos phenylethylamine SE_Ctr"/>
    <s v="ND"/>
    <s v="pos phenylethylamine SE_CtrND"/>
    <s v=""/>
    <s v=""/>
    <s v=""/>
    <s v=""/>
    <x v="1"/>
    <s v=""/>
    <s v=""/>
    <x v="0"/>
    <s v=""/>
    <s v=""/>
    <s v=""/>
    <s v="pos phenylethylamine SE_"/>
    <x v="1"/>
  </r>
  <r>
    <s v="pos"/>
    <x v="17"/>
    <x v="17"/>
    <x v="17"/>
    <x v="17"/>
    <x v="0"/>
    <m/>
    <x v="7"/>
    <m/>
    <m/>
    <n v="0"/>
    <s v="pos phenylethylamine SE_Syn"/>
    <s v="ND"/>
    <s v="pos phenylethylamine SE_SynND"/>
    <s v="ND"/>
    <n v="0"/>
    <e v="#DIV/0!"/>
    <e v="#DIV/0!"/>
    <x v="0"/>
    <n v="0"/>
    <s v="n/a"/>
    <x v="0"/>
    <s v=""/>
    <s v=""/>
    <s v=""/>
    <s v="pos phenylethylamine SE_"/>
    <x v="0"/>
  </r>
  <r>
    <s v="pos"/>
    <x v="17"/>
    <x v="17"/>
    <x v="17"/>
    <x v="17"/>
    <x v="0"/>
    <m/>
    <x v="7"/>
    <m/>
    <m/>
    <n v="0"/>
    <s v="pos phenylethylamine SE_Syn"/>
    <s v="ND"/>
    <s v="pos phenylethylamine SE_SynND"/>
    <s v=""/>
    <s v=""/>
    <s v=""/>
    <s v=""/>
    <x v="1"/>
    <s v=""/>
    <s v=""/>
    <x v="0"/>
    <s v=""/>
    <s v=""/>
    <s v=""/>
    <s v="pos phenylethylamine SE_"/>
    <x v="1"/>
  </r>
  <r>
    <s v="pos"/>
    <x v="17"/>
    <x v="17"/>
    <x v="17"/>
    <x v="17"/>
    <x v="0"/>
    <m/>
    <x v="7"/>
    <m/>
    <m/>
    <n v="0"/>
    <s v="pos phenylethylamine SE_Syn"/>
    <s v="ND"/>
    <s v="pos phenylethylamine SE_SynND"/>
    <s v=""/>
    <s v=""/>
    <s v=""/>
    <s v=""/>
    <x v="1"/>
    <s v=""/>
    <s v=""/>
    <x v="0"/>
    <s v=""/>
    <s v=""/>
    <s v=""/>
    <s v="pos phenylethylamine SE_"/>
    <x v="1"/>
  </r>
  <r>
    <s v="pos"/>
    <x v="17"/>
    <x v="17"/>
    <x v="17"/>
    <x v="17"/>
    <x v="0"/>
    <m/>
    <x v="7"/>
    <m/>
    <m/>
    <n v="0"/>
    <s v="pos phenylethylamine SE_Syn"/>
    <s v="ND"/>
    <s v="pos phenylethylamine SE_SynND"/>
    <s v=""/>
    <s v=""/>
    <s v=""/>
    <s v=""/>
    <x v="1"/>
    <s v=""/>
    <s v=""/>
    <x v="0"/>
    <s v=""/>
    <s v=""/>
    <s v=""/>
    <s v="pos phenylethylamine SE_"/>
    <x v="1"/>
  </r>
  <r>
    <s v="both"/>
    <x v="18"/>
    <x v="18"/>
    <x v="18"/>
    <x v="18"/>
    <x v="0"/>
    <m/>
    <x v="0"/>
    <m/>
    <m/>
    <n v="0"/>
    <s v="both (indole-3-acetamide) Min_Ctr"/>
    <s v="ND"/>
    <s v="both (indole-3-acetamide) Min_CtrND"/>
    <s v="ND"/>
    <n v="0"/>
    <e v="#DIV/0!"/>
    <e v="#DIV/0!"/>
    <x v="0"/>
    <n v="0"/>
    <s v="n/a"/>
    <x v="0"/>
    <s v=""/>
    <s v=""/>
    <s v=""/>
    <s v="both (indole-3-acetamide) Min"/>
    <x v="0"/>
  </r>
  <r>
    <s v="both"/>
    <x v="18"/>
    <x v="18"/>
    <x v="18"/>
    <x v="18"/>
    <x v="0"/>
    <m/>
    <x v="0"/>
    <m/>
    <m/>
    <n v="0"/>
    <s v="both (indole-3-acetamide) Min_Ctr"/>
    <s v="ND"/>
    <s v="both (indole-3-acetamide) Min_Ctr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0"/>
    <m/>
    <m/>
    <n v="0"/>
    <s v="both (indole-3-acetamide) Min_Ctr"/>
    <s v="ND"/>
    <s v="both (indole-3-acetamide) Min_Ctr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0"/>
    <m/>
    <m/>
    <n v="0"/>
    <s v="both (indole-3-acetamide) Min_Ctr"/>
    <s v="ND"/>
    <s v="both (indole-3-acetamide) Min_Ctr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1"/>
    <m/>
    <m/>
    <n v="0"/>
    <s v="both (indole-3-acetamide) Min_Syn"/>
    <s v="ND"/>
    <s v="both (indole-3-acetamide) Min_SynND"/>
    <s v="ND"/>
    <n v="0"/>
    <e v="#DIV/0!"/>
    <e v="#DIV/0!"/>
    <x v="0"/>
    <n v="0"/>
    <s v="n/a"/>
    <x v="0"/>
    <s v=""/>
    <s v=""/>
    <s v=""/>
    <s v="both (indole-3-acetamide) Min"/>
    <x v="0"/>
  </r>
  <r>
    <s v="both"/>
    <x v="18"/>
    <x v="18"/>
    <x v="18"/>
    <x v="18"/>
    <x v="0"/>
    <m/>
    <x v="1"/>
    <m/>
    <m/>
    <n v="0"/>
    <s v="both (indole-3-acetamide) Min_Syn"/>
    <s v="ND"/>
    <s v="both (indole-3-acetamide) Min_Syn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1"/>
    <m/>
    <m/>
    <n v="0"/>
    <s v="both (indole-3-acetamide) Min_Syn"/>
    <s v="ND"/>
    <s v="both (indole-3-acetamide) Min_Syn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1"/>
    <m/>
    <m/>
    <n v="0"/>
    <s v="both (indole-3-acetamide) Min_Syn"/>
    <s v="ND"/>
    <s v="both (indole-3-acetamide) Min_SynND"/>
    <s v=""/>
    <s v=""/>
    <s v=""/>
    <s v=""/>
    <x v="1"/>
    <s v=""/>
    <s v=""/>
    <x v="0"/>
    <s v=""/>
    <s v=""/>
    <s v=""/>
    <s v="both (indole-3-acetamide) Min"/>
    <x v="1"/>
  </r>
  <r>
    <s v="both"/>
    <x v="18"/>
    <x v="18"/>
    <x v="18"/>
    <x v="18"/>
    <x v="0"/>
    <m/>
    <x v="2"/>
    <m/>
    <m/>
    <n v="0"/>
    <s v="both (indole-3-acetamide) MEBM_Ctr"/>
    <s v="ND"/>
    <s v="both (indole-3-acetamide) MEBM_CtrND"/>
    <s v="ND"/>
    <n v="0"/>
    <e v="#DIV/0!"/>
    <e v="#DIV/0!"/>
    <x v="0"/>
    <n v="0"/>
    <s v="n/a"/>
    <x v="0"/>
    <s v=""/>
    <s v=""/>
    <s v=""/>
    <s v="both (indole-3-acetamide) MEB"/>
    <x v="0"/>
  </r>
  <r>
    <s v="both"/>
    <x v="18"/>
    <x v="18"/>
    <x v="18"/>
    <x v="18"/>
    <x v="0"/>
    <m/>
    <x v="2"/>
    <m/>
    <m/>
    <n v="0"/>
    <s v="both (indole-3-acetamide) MEBM_Ctr"/>
    <s v="ND"/>
    <s v="both (indole-3-acetamide) MEBM_Ctr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2"/>
    <m/>
    <m/>
    <n v="0"/>
    <s v="both (indole-3-acetamide) MEBM_Ctr"/>
    <s v="ND"/>
    <s v="both (indole-3-acetamide) MEBM_Ctr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2"/>
    <m/>
    <m/>
    <n v="0"/>
    <s v="both (indole-3-acetamide) MEBM_Ctr"/>
    <s v="ND"/>
    <s v="both (indole-3-acetamide) MEBM_Ctr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3"/>
    <m/>
    <m/>
    <n v="0"/>
    <s v="both (indole-3-acetamide) MEBM_Syn"/>
    <s v="ND"/>
    <s v="both (indole-3-acetamide) MEBM_SynND"/>
    <s v="ND"/>
    <n v="0"/>
    <e v="#DIV/0!"/>
    <e v="#DIV/0!"/>
    <x v="0"/>
    <n v="0"/>
    <s v="n/a"/>
    <x v="0"/>
    <s v=""/>
    <s v=""/>
    <s v=""/>
    <s v="both (indole-3-acetamide) MEB"/>
    <x v="0"/>
  </r>
  <r>
    <s v="both"/>
    <x v="18"/>
    <x v="18"/>
    <x v="18"/>
    <x v="18"/>
    <x v="0"/>
    <m/>
    <x v="3"/>
    <m/>
    <m/>
    <n v="0"/>
    <s v="both (indole-3-acetamide) MEBM_Syn"/>
    <s v="ND"/>
    <s v="both (indole-3-acetamide) MEBM_Syn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3"/>
    <m/>
    <m/>
    <n v="0"/>
    <s v="both (indole-3-acetamide) MEBM_Syn"/>
    <s v="ND"/>
    <s v="both (indole-3-acetamide) MEBM_Syn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3"/>
    <m/>
    <m/>
    <n v="0"/>
    <s v="both (indole-3-acetamide) MEBM_Syn"/>
    <s v="ND"/>
    <s v="both (indole-3-acetamide) MEBM_SynND"/>
    <s v=""/>
    <s v=""/>
    <s v=""/>
    <s v=""/>
    <x v="1"/>
    <s v=""/>
    <s v=""/>
    <x v="0"/>
    <s v=""/>
    <s v=""/>
    <s v=""/>
    <s v="both (indole-3-acetamide) MEB"/>
    <x v="1"/>
  </r>
  <r>
    <s v="both"/>
    <x v="18"/>
    <x v="18"/>
    <x v="18"/>
    <x v="18"/>
    <x v="0"/>
    <m/>
    <x v="4"/>
    <n v="143393"/>
    <m/>
    <n v="11.873351365268114"/>
    <s v="both (indole-3-acetamide) YE_Ctr"/>
    <s v="D"/>
    <s v="both (indole-3-acetamide) YE_Ctr_D"/>
    <s v="D"/>
    <n v="11.689514806460437"/>
    <n v="1"/>
    <n v="1"/>
    <x v="2"/>
    <n v="121748.75"/>
    <b v="0"/>
    <x v="1"/>
    <s v="pos"/>
    <s v="YE_"/>
    <s v="Ctr"/>
    <s v="both (indole-3-acetamide) YE_"/>
    <x v="0"/>
  </r>
  <r>
    <s v="both"/>
    <x v="18"/>
    <x v="18"/>
    <x v="18"/>
    <x v="18"/>
    <x v="0"/>
    <m/>
    <x v="4"/>
    <n v="84227"/>
    <m/>
    <n v="11.341282686518422"/>
    <s v="both (indole-3-acetamide) YE_Ctr"/>
    <s v="D"/>
    <s v="both (indole-3-acetamide) YE_Ctr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4"/>
    <n v="135979"/>
    <m/>
    <n v="11.820263095080451"/>
    <s v="both (indole-3-acetamide) YE_Ctr"/>
    <s v="D"/>
    <s v="both (indole-3-acetamide) YE_Ctr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4"/>
    <n v="123396"/>
    <m/>
    <n v="11.723162078974759"/>
    <s v="both (indole-3-acetamide) YE_Ctr"/>
    <s v="D"/>
    <s v="both (indole-3-acetamide) YE_Ctr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5"/>
    <n v="3309"/>
    <m/>
    <n v="8.1047034683711079"/>
    <s v="both (indole-3-acetamide) YE_Syn"/>
    <s v="D"/>
    <s v="both (indole-3-acetamide) YE_Syn_D"/>
    <s v="D"/>
    <n v="7.888115256604963"/>
    <n v="0.29279956955991965"/>
    <n v="7.3603351847172999E-6"/>
    <x v="4"/>
    <n v="2860.75"/>
    <n v="-5.4113697234168709"/>
    <x v="2"/>
    <s v="pos"/>
    <s v="YE_"/>
    <s v="Syn"/>
    <s v="both (indole-3-acetamide) YE_"/>
    <x v="0"/>
  </r>
  <r>
    <s v="both"/>
    <x v="18"/>
    <x v="18"/>
    <x v="18"/>
    <x v="18"/>
    <x v="0"/>
    <m/>
    <x v="5"/>
    <n v="3385"/>
    <m/>
    <n v="8.12740456269308"/>
    <s v="both (indole-3-acetamide) YE_Syn"/>
    <s v="D"/>
    <s v="both (indole-3-acetamide) YE_Syn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5"/>
    <n v="3442"/>
    <m/>
    <n v="8.1440984633385245"/>
    <s v="both (indole-3-acetamide) YE_Syn"/>
    <s v="D"/>
    <s v="both (indole-3-acetamide) YE_Syn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5"/>
    <n v="1307"/>
    <m/>
    <n v="7.1762545320171442"/>
    <s v="both (indole-3-acetamide) YE_Syn"/>
    <s v="D"/>
    <s v="both (indole-3-acetamide) YE_Syn_D"/>
    <s v=""/>
    <s v=""/>
    <s v=""/>
    <s v=""/>
    <x v="1"/>
    <s v=""/>
    <s v=""/>
    <x v="0"/>
    <s v=""/>
    <s v=""/>
    <s v=""/>
    <s v="both (indole-3-acetamide) YE_"/>
    <x v="1"/>
  </r>
  <r>
    <s v="both"/>
    <x v="18"/>
    <x v="18"/>
    <x v="18"/>
    <x v="18"/>
    <x v="0"/>
    <m/>
    <x v="6"/>
    <m/>
    <m/>
    <n v="0"/>
    <s v="both (indole-3-acetamide) SE_Ctr"/>
    <s v="ND"/>
    <s v="both (indole-3-acetamide) SE_CtrND"/>
    <s v="ND"/>
    <n v="0"/>
    <e v="#DIV/0!"/>
    <e v="#DIV/0!"/>
    <x v="0"/>
    <n v="0"/>
    <s v="n/a"/>
    <x v="0"/>
    <s v=""/>
    <s v=""/>
    <s v=""/>
    <s v="both (indole-3-acetamide) SE_"/>
    <x v="0"/>
  </r>
  <r>
    <s v="both"/>
    <x v="18"/>
    <x v="18"/>
    <x v="18"/>
    <x v="18"/>
    <x v="0"/>
    <m/>
    <x v="6"/>
    <m/>
    <m/>
    <n v="0"/>
    <s v="both (indole-3-acetamide) SE_Ctr"/>
    <s v="ND"/>
    <s v="both (indole-3-acetamide) SE_CtrND"/>
    <s v=""/>
    <s v=""/>
    <s v=""/>
    <s v=""/>
    <x v="1"/>
    <s v=""/>
    <s v=""/>
    <x v="0"/>
    <s v=""/>
    <s v=""/>
    <s v=""/>
    <s v="both (indole-3-acetamide) SE_"/>
    <x v="1"/>
  </r>
  <r>
    <s v="both"/>
    <x v="18"/>
    <x v="18"/>
    <x v="18"/>
    <x v="18"/>
    <x v="0"/>
    <m/>
    <x v="6"/>
    <m/>
    <m/>
    <n v="0"/>
    <s v="both (indole-3-acetamide) SE_Ctr"/>
    <s v="ND"/>
    <s v="both (indole-3-acetamide) SE_CtrND"/>
    <s v=""/>
    <s v=""/>
    <s v=""/>
    <s v=""/>
    <x v="1"/>
    <s v=""/>
    <s v=""/>
    <x v="0"/>
    <s v=""/>
    <s v=""/>
    <s v=""/>
    <s v="both (indole-3-acetamide) SE_"/>
    <x v="1"/>
  </r>
  <r>
    <s v="both"/>
    <x v="18"/>
    <x v="18"/>
    <x v="18"/>
    <x v="18"/>
    <x v="0"/>
    <m/>
    <x v="6"/>
    <m/>
    <m/>
    <n v="0"/>
    <s v="both (indole-3-acetamide) SE_Ctr"/>
    <s v="ND"/>
    <s v="both (indole-3-acetamide) SE_CtrND"/>
    <s v=""/>
    <s v=""/>
    <s v=""/>
    <s v=""/>
    <x v="1"/>
    <s v=""/>
    <s v=""/>
    <x v="0"/>
    <s v=""/>
    <s v=""/>
    <s v=""/>
    <s v="both (indole-3-acetamide) SE_"/>
    <x v="1"/>
  </r>
  <r>
    <s v="both"/>
    <x v="18"/>
    <x v="18"/>
    <x v="18"/>
    <x v="18"/>
    <x v="0"/>
    <m/>
    <x v="7"/>
    <m/>
    <m/>
    <n v="0"/>
    <s v="both (indole-3-acetamide) SE_Syn"/>
    <s v="ND"/>
    <s v="both (indole-3-acetamide) SE_SynND"/>
    <s v="ND"/>
    <n v="0"/>
    <e v="#DIV/0!"/>
    <e v="#DIV/0!"/>
    <x v="0"/>
    <n v="0"/>
    <s v="n/a"/>
    <x v="0"/>
    <s v=""/>
    <s v=""/>
    <s v=""/>
    <s v="both (indole-3-acetamide) SE_"/>
    <x v="0"/>
  </r>
  <r>
    <s v="both"/>
    <x v="18"/>
    <x v="18"/>
    <x v="18"/>
    <x v="18"/>
    <x v="0"/>
    <m/>
    <x v="7"/>
    <m/>
    <m/>
    <n v="0"/>
    <s v="both (indole-3-acetamide) SE_Syn"/>
    <s v="ND"/>
    <s v="both (indole-3-acetamide) SE_SynND"/>
    <s v=""/>
    <s v=""/>
    <s v=""/>
    <s v=""/>
    <x v="1"/>
    <s v=""/>
    <s v=""/>
    <x v="0"/>
    <s v=""/>
    <s v=""/>
    <s v=""/>
    <s v="both (indole-3-acetamide) SE_"/>
    <x v="1"/>
  </r>
  <r>
    <s v="both"/>
    <x v="18"/>
    <x v="18"/>
    <x v="18"/>
    <x v="18"/>
    <x v="0"/>
    <m/>
    <x v="7"/>
    <m/>
    <m/>
    <n v="0"/>
    <s v="both (indole-3-acetamide) SE_Syn"/>
    <s v="ND"/>
    <s v="both (indole-3-acetamide) SE_SynND"/>
    <s v=""/>
    <s v=""/>
    <s v=""/>
    <s v=""/>
    <x v="1"/>
    <s v=""/>
    <s v=""/>
    <x v="0"/>
    <s v=""/>
    <s v=""/>
    <s v=""/>
    <s v="both (indole-3-acetamide) SE_"/>
    <x v="1"/>
  </r>
  <r>
    <s v="both"/>
    <x v="18"/>
    <x v="18"/>
    <x v="18"/>
    <x v="18"/>
    <x v="0"/>
    <m/>
    <x v="7"/>
    <m/>
    <m/>
    <n v="0"/>
    <s v="both (indole-3-acetamide) SE_Syn"/>
    <s v="ND"/>
    <s v="both (indole-3-acetamide) SE_SynND"/>
    <s v=""/>
    <s v=""/>
    <s v=""/>
    <s v=""/>
    <x v="1"/>
    <s v=""/>
    <s v=""/>
    <x v="0"/>
    <s v=""/>
    <s v=""/>
    <s v=""/>
    <s v="both (indole-3-acetamide) SE_"/>
    <x v="1"/>
  </r>
  <r>
    <s v="pos"/>
    <x v="19"/>
    <x v="19"/>
    <x v="19"/>
    <x v="19"/>
    <x v="0"/>
    <m/>
    <x v="0"/>
    <n v="0"/>
    <m/>
    <n v="0"/>
    <s v="pos ((methyl or homo)phenylalanine) Min_Ctr"/>
    <s v="D"/>
    <s v="pos ((methyl or homo)phenylalanine) Min_Ctr_D"/>
    <s v="D"/>
    <n v="0"/>
    <e v="#DIV/0!"/>
    <e v="#DIV/0!"/>
    <x v="2"/>
    <n v="0"/>
    <b v="0"/>
    <x v="1"/>
    <s v="pos"/>
    <s v="Min"/>
    <s v="Ctr"/>
    <s v="pos ((methyl or homo)phenylalanine) Min"/>
    <x v="0"/>
  </r>
  <r>
    <s v="pos"/>
    <x v="19"/>
    <x v="19"/>
    <x v="19"/>
    <x v="19"/>
    <x v="0"/>
    <m/>
    <x v="0"/>
    <n v="0"/>
    <m/>
    <n v="0"/>
    <s v="pos ((methyl or homo)phenylalanine) Min_Ctr"/>
    <s v="D"/>
    <s v="pos ((methyl or homo)phenylalanine) Min_Ctr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0"/>
    <n v="0"/>
    <m/>
    <n v="0"/>
    <s v="pos ((methyl or homo)phenylalanine) Min_Ctr"/>
    <s v="D"/>
    <s v="pos ((methyl or homo)phenylalanine) Min_Ctr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0"/>
    <n v="0"/>
    <m/>
    <n v="0"/>
    <s v="pos ((methyl or homo)phenylalanine) Min_Ctr"/>
    <s v="D"/>
    <s v="pos ((methyl or homo)phenylalanine) Min_Ctr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1"/>
    <n v="17826"/>
    <m/>
    <n v="9.7884694409518609"/>
    <s v="pos ((methyl or homo)phenylalanine) Min_Syn"/>
    <s v="D"/>
    <s v="pos ((methyl or homo)phenylalanine) Min_Syn_D"/>
    <s v="D"/>
    <n v="9.8940210608304877"/>
    <e v="#DIV/0!"/>
    <n v="1.7425807867930901E-6"/>
    <x v="3"/>
    <n v="20062"/>
    <n v="5"/>
    <x v="2"/>
    <s v="pos"/>
    <s v="Min"/>
    <s v="Syn"/>
    <s v="pos ((methyl or homo)phenylalanine) Min"/>
    <x v="0"/>
  </r>
  <r>
    <s v="pos"/>
    <x v="19"/>
    <x v="19"/>
    <x v="19"/>
    <x v="19"/>
    <x v="0"/>
    <m/>
    <x v="1"/>
    <n v="16371"/>
    <m/>
    <n v="9.703327837612294"/>
    <s v="pos ((methyl or homo)phenylalanine) Min_Syn"/>
    <s v="D"/>
    <s v="pos ((methyl or homo)phenylalanine) Min_Syn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1"/>
    <n v="24571"/>
    <m/>
    <n v="10.109362862283819"/>
    <s v="pos ((methyl or homo)phenylalanine) Min_Syn"/>
    <s v="D"/>
    <s v="pos ((methyl or homo)phenylalanine) Min_Syn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1"/>
    <n v="21480"/>
    <m/>
    <n v="9.9749241024739774"/>
    <s v="pos ((methyl or homo)phenylalanine) Min_Syn"/>
    <s v="D"/>
    <s v="pos ((methyl or homo)phenylalanine) Min_Syn_D"/>
    <s v=""/>
    <s v=""/>
    <s v=""/>
    <s v=""/>
    <x v="1"/>
    <s v=""/>
    <s v=""/>
    <x v="0"/>
    <s v=""/>
    <s v=""/>
    <s v=""/>
    <s v="pos ((methyl or homo)phenylalanine) Min"/>
    <x v="1"/>
  </r>
  <r>
    <s v="pos"/>
    <x v="19"/>
    <x v="19"/>
    <x v="19"/>
    <x v="19"/>
    <x v="0"/>
    <m/>
    <x v="2"/>
    <n v="0"/>
    <m/>
    <n v="0"/>
    <s v="pos ((methyl or homo)phenylalanine) MEBM_Ctr"/>
    <s v="D"/>
    <s v="pos ((methyl or homo)phenylalanine) MEBM_Ctr_D"/>
    <s v="D"/>
    <n v="1.4308962754880952"/>
    <n v="1"/>
    <n v="1"/>
    <x v="2"/>
    <n v="76.25"/>
    <b v="0"/>
    <x v="1"/>
    <s v="pos"/>
    <s v="MEB"/>
    <s v="Ctr"/>
    <s v="pos ((methyl or homo)phenylalanine) MEB"/>
    <x v="0"/>
  </r>
  <r>
    <s v="pos"/>
    <x v="19"/>
    <x v="19"/>
    <x v="19"/>
    <x v="19"/>
    <x v="0"/>
    <m/>
    <x v="2"/>
    <n v="0"/>
    <m/>
    <n v="0"/>
    <s v="pos ((methyl or homo)phenylalanine) MEBM_Ctr"/>
    <s v="D"/>
    <s v="pos ((methyl or homo)phenylalanine) MEBM_Ctr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2"/>
    <n v="305"/>
    <m/>
    <n v="5.7235851019523807"/>
    <s v="pos ((methyl or homo)phenylalanine) MEBM_Ctr"/>
    <s v="D"/>
    <s v="pos ((methyl or homo)phenylalanine) MEBM_Ctr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2"/>
    <n v="0"/>
    <m/>
    <n v="0"/>
    <s v="pos ((methyl or homo)phenylalanine) MEBM_Ctr"/>
    <s v="D"/>
    <s v="pos ((methyl or homo)phenylalanine) MEBM_Ctr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3"/>
    <n v="2971"/>
    <m/>
    <n v="7.99699040583765"/>
    <s v="pos ((methyl or homo)phenylalanine) MEBM_Syn"/>
    <s v="D"/>
    <s v="pos ((methyl or homo)phenylalanine) MEBM_Syn_D"/>
    <s v="D"/>
    <n v="7.73976763748409"/>
    <n v="2.2324801959055477E-3"/>
    <n v="2.1187522218973263E-2"/>
    <x v="3"/>
    <n v="2349"/>
    <n v="4.9451655655619486"/>
    <x v="2"/>
    <s v="pos"/>
    <s v="MEB"/>
    <s v="Syn"/>
    <s v="pos ((methyl or homo)phenylalanine) MEB"/>
    <x v="0"/>
  </r>
  <r>
    <s v="pos"/>
    <x v="19"/>
    <x v="19"/>
    <x v="19"/>
    <x v="19"/>
    <x v="0"/>
    <m/>
    <x v="3"/>
    <n v="2417"/>
    <m/>
    <n v="7.790696031174738"/>
    <s v="pos ((methyl or homo)phenylalanine) MEBM_Syn"/>
    <s v="D"/>
    <s v="pos ((methyl or homo)phenylalanine) MEBM_Syn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3"/>
    <n v="1630"/>
    <m/>
    <n v="7.3969486026210136"/>
    <s v="pos ((methyl or homo)phenylalanine) MEBM_Syn"/>
    <s v="D"/>
    <s v="pos ((methyl or homo)phenylalanine) MEBM_Syn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3"/>
    <n v="2378"/>
    <m/>
    <n v="7.7744355103029577"/>
    <s v="pos ((methyl or homo)phenylalanine) MEBM_Syn"/>
    <s v="D"/>
    <s v="pos ((methyl or homo)phenylalanine) MEBM_Syn_D"/>
    <s v=""/>
    <s v=""/>
    <s v=""/>
    <s v=""/>
    <x v="1"/>
    <s v=""/>
    <s v=""/>
    <x v="0"/>
    <s v=""/>
    <s v=""/>
    <s v=""/>
    <s v="pos ((methyl or homo)phenylalanine) MEB"/>
    <x v="1"/>
  </r>
  <r>
    <s v="pos"/>
    <x v="19"/>
    <x v="19"/>
    <x v="19"/>
    <x v="19"/>
    <x v="0"/>
    <m/>
    <x v="4"/>
    <n v="110"/>
    <m/>
    <n v="4.7095302013123339"/>
    <s v="pos ((methyl or homo)phenylalanine) YE_Ctr"/>
    <s v="D"/>
    <s v="pos ((methyl or homo)phenylalanine) YE_Ctr_D"/>
    <s v="D"/>
    <n v="5.6282894686522553"/>
    <n v="1"/>
    <n v="1"/>
    <x v="2"/>
    <n v="328.25"/>
    <b v="0"/>
    <x v="1"/>
    <s v="pos"/>
    <s v="YE_"/>
    <s v="Ctr"/>
    <s v="pos ((methyl or homo)phenylalanine) YE_"/>
    <x v="0"/>
  </r>
  <r>
    <s v="pos"/>
    <x v="19"/>
    <x v="19"/>
    <x v="19"/>
    <x v="19"/>
    <x v="0"/>
    <m/>
    <x v="4"/>
    <n v="225"/>
    <m/>
    <n v="5.4205349992722862"/>
    <s v="pos ((methyl or homo)phenylalanine) YE_Ctr"/>
    <s v="D"/>
    <s v="pos ((methyl or homo)phenylalanine) YE_Ctr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4"/>
    <n v="526"/>
    <m/>
    <n v="6.2672005485413624"/>
    <s v="pos ((methyl or homo)phenylalanine) YE_Ctr"/>
    <s v="D"/>
    <s v="pos ((methyl or homo)phenylalanine) YE_Ctr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4"/>
    <n v="452"/>
    <m/>
    <n v="6.1158921254830343"/>
    <s v="pos ((methyl or homo)phenylalanine) YE_Ctr"/>
    <s v="D"/>
    <s v="pos ((methyl or homo)phenylalanine) YE_Ctr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5"/>
    <n v="5224"/>
    <m/>
    <n v="8.5612100768330119"/>
    <s v="pos ((methyl or homo)phenylalanine) YE_Syn"/>
    <s v="D"/>
    <s v="pos ((methyl or homo)phenylalanine) YE_Syn_D"/>
    <s v="D"/>
    <n v="8.4387856330034623"/>
    <n v="8.8421073167556097E-2"/>
    <n v="2.9002250109199903E-4"/>
    <x v="3"/>
    <n v="4703.25"/>
    <n v="3.8407911040735985"/>
    <x v="3"/>
    <s v="pos"/>
    <s v="YE_"/>
    <s v="Syn"/>
    <s v="pos ((methyl or homo)phenylalanine) YE_"/>
    <x v="0"/>
  </r>
  <r>
    <s v="pos"/>
    <x v="19"/>
    <x v="19"/>
    <x v="19"/>
    <x v="19"/>
    <x v="0"/>
    <m/>
    <x v="5"/>
    <n v="3306"/>
    <m/>
    <n v="8.1037967129817936"/>
    <s v="pos ((methyl or homo)phenylalanine) YE_Syn"/>
    <s v="D"/>
    <s v="pos ((methyl or homo)phenylalanine) YE_Syn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5"/>
    <n v="5032"/>
    <m/>
    <n v="8.5237715067763595"/>
    <s v="pos ((methyl or homo)phenylalanine) YE_Syn"/>
    <s v="D"/>
    <s v="pos ((methyl or homo)phenylalanine) YE_Syn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5"/>
    <n v="5251"/>
    <m/>
    <n v="8.5663642354226877"/>
    <s v="pos ((methyl or homo)phenylalanine) YE_Syn"/>
    <s v="D"/>
    <s v="pos ((methyl or homo)phenylalanine) YE_Syn_D"/>
    <s v=""/>
    <s v=""/>
    <s v=""/>
    <s v=""/>
    <x v="1"/>
    <s v=""/>
    <s v=""/>
    <x v="0"/>
    <s v=""/>
    <s v=""/>
    <s v=""/>
    <s v="pos ((methyl or homo)phenylalanine) YE_"/>
    <x v="1"/>
  </r>
  <r>
    <s v="pos"/>
    <x v="19"/>
    <x v="19"/>
    <x v="19"/>
    <x v="19"/>
    <x v="0"/>
    <m/>
    <x v="6"/>
    <n v="11761"/>
    <m/>
    <n v="9.3726292750199018"/>
    <s v="pos ((methyl or homo)phenylalanine) SE_Ctr"/>
    <s v="D"/>
    <s v="pos ((methyl or homo)phenylalanine) SE_Ctr_D"/>
    <s v="D"/>
    <n v="9.1904605968446731"/>
    <n v="1"/>
    <n v="1"/>
    <x v="2"/>
    <n v="9883.5"/>
    <b v="0"/>
    <x v="1"/>
    <s v="pos"/>
    <s v="SE_"/>
    <s v="Ctr"/>
    <s v="pos ((methyl or homo)phenylalanine) SE_"/>
    <x v="0"/>
  </r>
  <r>
    <s v="pos"/>
    <x v="19"/>
    <x v="19"/>
    <x v="19"/>
    <x v="19"/>
    <x v="0"/>
    <m/>
    <x v="6"/>
    <n v="10382"/>
    <m/>
    <n v="9.2479251323034539"/>
    <s v="pos ((methyl or homo)phenylalanine) SE_Ctr"/>
    <s v="D"/>
    <s v="pos ((methyl or homo)phenylalanine) SE_Ctr_D"/>
    <s v=""/>
    <s v=""/>
    <s v=""/>
    <s v=""/>
    <x v="1"/>
    <s v=""/>
    <s v=""/>
    <x v="0"/>
    <s v=""/>
    <s v=""/>
    <s v=""/>
    <s v="pos ((methyl or homo)phenylalanine) SE_"/>
    <x v="1"/>
  </r>
  <r>
    <s v="pos"/>
    <x v="19"/>
    <x v="19"/>
    <x v="19"/>
    <x v="19"/>
    <x v="0"/>
    <m/>
    <x v="6"/>
    <n v="8626"/>
    <m/>
    <n v="9.062652099076578"/>
    <s v="pos ((methyl or homo)phenylalanine) SE_Ctr"/>
    <s v="D"/>
    <s v="pos ((methyl or homo)phenylalanine) SE_Ctr_D"/>
    <s v=""/>
    <s v=""/>
    <s v=""/>
    <s v=""/>
    <x v="1"/>
    <s v=""/>
    <s v=""/>
    <x v="0"/>
    <s v=""/>
    <s v=""/>
    <s v=""/>
    <s v="pos ((methyl or homo)phenylalanine) SE_"/>
    <x v="1"/>
  </r>
  <r>
    <s v="pos"/>
    <x v="19"/>
    <x v="19"/>
    <x v="19"/>
    <x v="19"/>
    <x v="0"/>
    <m/>
    <x v="6"/>
    <n v="8765"/>
    <m/>
    <n v="9.0786358809787551"/>
    <s v="pos ((methyl or homo)phenylalanine) SE_Ctr"/>
    <s v="D"/>
    <s v="pos ((methyl or homo)phenylalanine) SE_Ctr_D"/>
    <s v=""/>
    <s v=""/>
    <s v=""/>
    <s v=""/>
    <x v="1"/>
    <s v=""/>
    <s v=""/>
    <x v="0"/>
    <s v=""/>
    <s v=""/>
    <s v=""/>
    <s v="pos ((methyl or homo)phenylalanine) SE_"/>
    <x v="1"/>
  </r>
  <r>
    <s v="pos"/>
    <x v="19"/>
    <x v="19"/>
    <x v="19"/>
    <x v="19"/>
    <x v="0"/>
    <m/>
    <x v="7"/>
    <n v="32753"/>
    <m/>
    <n v="10.396780371009813"/>
    <s v="pos ((methyl or homo)phenylalanine) SE_Syn"/>
    <s v="D"/>
    <s v="pos ((methyl or homo)phenylalanine) SE_Syn_D"/>
    <s v="D"/>
    <n v="10.276938798525908"/>
    <n v="0.98329904031139237"/>
    <n v="4.4295262836450841E-5"/>
    <x v="3"/>
    <n v="29285.25"/>
    <n v="1.5670802777868349"/>
    <x v="5"/>
    <s v="pos"/>
    <s v="SE_"/>
    <s v="Syn"/>
    <s v="pos ((methyl or homo)phenylalanine) SE_"/>
    <x v="0"/>
  </r>
  <r>
    <s v="pos"/>
    <x v="19"/>
    <x v="19"/>
    <x v="19"/>
    <x v="19"/>
    <x v="0"/>
    <m/>
    <x v="7"/>
    <n v="25664"/>
    <m/>
    <n v="10.152883474994404"/>
    <s v="pos ((methyl or homo)phenylalanine) SE_Syn"/>
    <s v="D"/>
    <s v="pos ((methyl or homo)phenylalanine) SE_Syn_D"/>
    <s v=""/>
    <s v=""/>
    <s v=""/>
    <s v=""/>
    <x v="1"/>
    <s v=""/>
    <s v=""/>
    <x v="0"/>
    <s v=""/>
    <s v=""/>
    <s v=""/>
    <s v="pos ((methyl or homo)phenylalanine) SE_"/>
    <x v="1"/>
  </r>
  <r>
    <s v="pos"/>
    <x v="19"/>
    <x v="19"/>
    <x v="19"/>
    <x v="19"/>
    <x v="0"/>
    <m/>
    <x v="7"/>
    <n v="33162"/>
    <m/>
    <n v="10.409190075603348"/>
    <s v="pos ((methyl or homo)phenylalanine) SE_Syn"/>
    <s v="D"/>
    <s v="pos ((methyl or homo)phenylalanine) SE_Syn_D"/>
    <s v=""/>
    <s v=""/>
    <s v=""/>
    <s v=""/>
    <x v="1"/>
    <s v=""/>
    <s v=""/>
    <x v="0"/>
    <s v=""/>
    <s v=""/>
    <s v=""/>
    <s v="pos ((methyl or homo)phenylalanine) SE_"/>
    <x v="1"/>
  </r>
  <r>
    <s v="pos"/>
    <x v="19"/>
    <x v="19"/>
    <x v="19"/>
    <x v="19"/>
    <x v="0"/>
    <m/>
    <x v="7"/>
    <n v="25562"/>
    <m/>
    <n v="10.148901272496065"/>
    <s v="pos ((methyl or homo)phenylalanine) SE_Syn"/>
    <s v="D"/>
    <s v="pos ((methyl or homo)phenylalanine) SE_Syn_D"/>
    <s v=""/>
    <s v=""/>
    <s v=""/>
    <s v=""/>
    <x v="1"/>
    <s v=""/>
    <s v=""/>
    <x v="0"/>
    <s v=""/>
    <s v=""/>
    <s v=""/>
    <s v="pos ((methyl or homo)phenylalanine) SE_"/>
    <x v="1"/>
  </r>
  <r>
    <s v="pos"/>
    <x v="20"/>
    <x v="20"/>
    <x v="20"/>
    <x v="20"/>
    <x v="0"/>
    <m/>
    <x v="0"/>
    <m/>
    <m/>
    <n v="0"/>
    <s v="pos (purine) Min_Ctr"/>
    <s v="ND"/>
    <s v="pos (purine) Min_CtrND"/>
    <s v="ND"/>
    <n v="0"/>
    <e v="#DIV/0!"/>
    <e v="#DIV/0!"/>
    <x v="0"/>
    <n v="0"/>
    <s v="n/a"/>
    <x v="0"/>
    <s v=""/>
    <s v=""/>
    <s v=""/>
    <s v="pos (purine) Min"/>
    <x v="0"/>
  </r>
  <r>
    <s v="pos"/>
    <x v="20"/>
    <x v="20"/>
    <x v="20"/>
    <x v="20"/>
    <x v="0"/>
    <m/>
    <x v="0"/>
    <m/>
    <m/>
    <n v="0"/>
    <s v="pos (purine) Min_Ctr"/>
    <s v="ND"/>
    <s v="pos (purine) Min_Ctr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0"/>
    <m/>
    <m/>
    <n v="0"/>
    <s v="pos (purine) Min_Ctr"/>
    <s v="ND"/>
    <s v="pos (purine) Min_Ctr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0"/>
    <m/>
    <m/>
    <n v="0"/>
    <s v="pos (purine) Min_Ctr"/>
    <s v="ND"/>
    <s v="pos (purine) Min_Ctr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1"/>
    <m/>
    <m/>
    <n v="0"/>
    <s v="pos (purine) Min_Syn"/>
    <s v="ND"/>
    <s v="pos (purine) Min_SynND"/>
    <s v="ND"/>
    <n v="0"/>
    <e v="#DIV/0!"/>
    <e v="#DIV/0!"/>
    <x v="0"/>
    <n v="0"/>
    <s v="n/a"/>
    <x v="0"/>
    <s v=""/>
    <s v=""/>
    <s v=""/>
    <s v="pos (purine) Min"/>
    <x v="0"/>
  </r>
  <r>
    <s v="pos"/>
    <x v="20"/>
    <x v="20"/>
    <x v="20"/>
    <x v="20"/>
    <x v="0"/>
    <m/>
    <x v="1"/>
    <m/>
    <m/>
    <n v="0"/>
    <s v="pos (purine) Min_Syn"/>
    <s v="ND"/>
    <s v="pos (purine) Min_Syn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1"/>
    <m/>
    <m/>
    <n v="0"/>
    <s v="pos (purine) Min_Syn"/>
    <s v="ND"/>
    <s v="pos (purine) Min_Syn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1"/>
    <m/>
    <m/>
    <n v="0"/>
    <s v="pos (purine) Min_Syn"/>
    <s v="ND"/>
    <s v="pos (purine) Min_SynND"/>
    <s v=""/>
    <s v=""/>
    <s v=""/>
    <s v=""/>
    <x v="1"/>
    <s v=""/>
    <s v=""/>
    <x v="0"/>
    <s v=""/>
    <s v=""/>
    <s v=""/>
    <s v="pos (purine) Min"/>
    <x v="1"/>
  </r>
  <r>
    <s v="pos"/>
    <x v="20"/>
    <x v="20"/>
    <x v="20"/>
    <x v="20"/>
    <x v="0"/>
    <m/>
    <x v="2"/>
    <m/>
    <m/>
    <n v="0"/>
    <s v="pos (purine) MEBM_Ctr"/>
    <s v="ND"/>
    <s v="pos (purine) MEBM_CtrND"/>
    <s v="ND"/>
    <n v="0"/>
    <e v="#DIV/0!"/>
    <e v="#DIV/0!"/>
    <x v="0"/>
    <n v="0"/>
    <s v="n/a"/>
    <x v="0"/>
    <s v=""/>
    <s v=""/>
    <s v=""/>
    <s v="pos (purine) MEB"/>
    <x v="0"/>
  </r>
  <r>
    <s v="pos"/>
    <x v="20"/>
    <x v="20"/>
    <x v="20"/>
    <x v="20"/>
    <x v="0"/>
    <m/>
    <x v="2"/>
    <m/>
    <m/>
    <n v="0"/>
    <s v="pos (purine) MEBM_Ctr"/>
    <s v="ND"/>
    <s v="pos (purine) MEBM_Ctr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2"/>
    <m/>
    <m/>
    <n v="0"/>
    <s v="pos (purine) MEBM_Ctr"/>
    <s v="ND"/>
    <s v="pos (purine) MEBM_Ctr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2"/>
    <m/>
    <m/>
    <n v="0"/>
    <s v="pos (purine) MEBM_Ctr"/>
    <s v="ND"/>
    <s v="pos (purine) MEBM_Ctr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3"/>
    <m/>
    <m/>
    <n v="0"/>
    <s v="pos (purine) MEBM_Syn"/>
    <s v="ND"/>
    <s v="pos (purine) MEBM_SynND"/>
    <s v="ND"/>
    <n v="0"/>
    <e v="#DIV/0!"/>
    <e v="#DIV/0!"/>
    <x v="0"/>
    <n v="0"/>
    <s v="n/a"/>
    <x v="0"/>
    <s v=""/>
    <s v=""/>
    <s v=""/>
    <s v="pos (purine) MEB"/>
    <x v="0"/>
  </r>
  <r>
    <s v="pos"/>
    <x v="20"/>
    <x v="20"/>
    <x v="20"/>
    <x v="20"/>
    <x v="0"/>
    <m/>
    <x v="3"/>
    <m/>
    <m/>
    <n v="0"/>
    <s v="pos (purine) MEBM_Syn"/>
    <s v="ND"/>
    <s v="pos (purine) MEBM_Syn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3"/>
    <m/>
    <m/>
    <n v="0"/>
    <s v="pos (purine) MEBM_Syn"/>
    <s v="ND"/>
    <s v="pos (purine) MEBM_Syn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3"/>
    <m/>
    <m/>
    <n v="0"/>
    <s v="pos (purine) MEBM_Syn"/>
    <s v="ND"/>
    <s v="pos (purine) MEBM_SynND"/>
    <s v=""/>
    <s v=""/>
    <s v=""/>
    <s v=""/>
    <x v="1"/>
    <s v=""/>
    <s v=""/>
    <x v="0"/>
    <s v=""/>
    <s v=""/>
    <s v=""/>
    <s v="pos (purine) MEB"/>
    <x v="1"/>
  </r>
  <r>
    <s v="pos"/>
    <x v="20"/>
    <x v="20"/>
    <x v="20"/>
    <x v="20"/>
    <x v="0"/>
    <m/>
    <x v="4"/>
    <n v="59326"/>
    <m/>
    <n v="10.990819793335792"/>
    <s v="pos (purine) YE_Ctr"/>
    <s v="D"/>
    <s v="pos (purine) YE_Ctr_D"/>
    <s v="D"/>
    <n v="11.148869755826288"/>
    <n v="1"/>
    <n v="1"/>
    <x v="2"/>
    <n v="69988.75"/>
    <b v="0"/>
    <x v="1"/>
    <s v="pos"/>
    <s v="YE_"/>
    <s v="Ctr"/>
    <s v="pos (purine) YE_"/>
    <x v="0"/>
  </r>
  <r>
    <s v="pos"/>
    <x v="20"/>
    <x v="20"/>
    <x v="20"/>
    <x v="20"/>
    <x v="0"/>
    <m/>
    <x v="4"/>
    <n v="72516"/>
    <m/>
    <n v="11.191576296114601"/>
    <s v="pos (purine) YE_Ctr"/>
    <s v="D"/>
    <s v="pos (purine) YE_Ctr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4"/>
    <n v="82182"/>
    <m/>
    <n v="11.316703747003517"/>
    <s v="pos (purine) YE_Ctr"/>
    <s v="D"/>
    <s v="pos (purine) YE_Ctr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4"/>
    <n v="65931"/>
    <m/>
    <n v="11.096379186851246"/>
    <s v="pos (purine) YE_Ctr"/>
    <s v="D"/>
    <s v="pos (purine) YE_Ctr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5"/>
    <n v="58604"/>
    <m/>
    <n v="10.978575296157281"/>
    <s v="pos (purine) YE_Syn"/>
    <s v="D"/>
    <s v="pos (purine) YE_Syn_D"/>
    <s v="D"/>
    <n v="10.957653752583266"/>
    <n v="0.78629382923589153"/>
    <n v="7.9656136621899493E-2"/>
    <x v="5"/>
    <n v="57682.75"/>
    <s v="n/a"/>
    <x v="1"/>
    <s v="pos"/>
    <s v="YE_"/>
    <s v="Syn"/>
    <s v="pos (purine) YE_"/>
    <x v="0"/>
  </r>
  <r>
    <s v="pos"/>
    <x v="20"/>
    <x v="20"/>
    <x v="20"/>
    <x v="20"/>
    <x v="0"/>
    <m/>
    <x v="5"/>
    <n v="57378"/>
    <m/>
    <n v="10.957433661708343"/>
    <s v="pos (purine) YE_Syn"/>
    <s v="D"/>
    <s v="pos (purine) YE_Syn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5"/>
    <n v="65476"/>
    <m/>
    <n v="11.08945421491932"/>
    <s v="pos (purine) YE_Syn"/>
    <s v="D"/>
    <s v="pos (purine) YE_Syn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5"/>
    <n v="49273"/>
    <m/>
    <n v="10.80515183754812"/>
    <s v="pos (purine) YE_Syn"/>
    <s v="D"/>
    <s v="pos (purine) YE_Syn_D"/>
    <s v=""/>
    <s v=""/>
    <s v=""/>
    <s v=""/>
    <x v="1"/>
    <s v=""/>
    <s v=""/>
    <x v="0"/>
    <s v=""/>
    <s v=""/>
    <s v=""/>
    <s v="pos (purine) YE_"/>
    <x v="1"/>
  </r>
  <r>
    <s v="pos"/>
    <x v="20"/>
    <x v="20"/>
    <x v="20"/>
    <x v="20"/>
    <x v="0"/>
    <m/>
    <x v="6"/>
    <m/>
    <m/>
    <n v="0"/>
    <s v="pos (purine) SE_Ctr"/>
    <s v="ND"/>
    <s v="pos (purine) SE_CtrND"/>
    <s v="ND"/>
    <n v="0"/>
    <e v="#DIV/0!"/>
    <e v="#DIV/0!"/>
    <x v="0"/>
    <n v="0"/>
    <s v="n/a"/>
    <x v="0"/>
    <s v=""/>
    <s v=""/>
    <s v=""/>
    <s v="pos (purine) SE_"/>
    <x v="0"/>
  </r>
  <r>
    <s v="pos"/>
    <x v="20"/>
    <x v="20"/>
    <x v="20"/>
    <x v="20"/>
    <x v="0"/>
    <m/>
    <x v="6"/>
    <m/>
    <m/>
    <n v="0"/>
    <s v="pos (purine) SE_Ctr"/>
    <s v="ND"/>
    <s v="pos (purine) SE_CtrND"/>
    <s v=""/>
    <s v=""/>
    <s v=""/>
    <s v=""/>
    <x v="1"/>
    <s v=""/>
    <s v=""/>
    <x v="0"/>
    <s v=""/>
    <s v=""/>
    <s v=""/>
    <s v="pos (purine) SE_"/>
    <x v="1"/>
  </r>
  <r>
    <s v="pos"/>
    <x v="20"/>
    <x v="20"/>
    <x v="20"/>
    <x v="20"/>
    <x v="0"/>
    <m/>
    <x v="6"/>
    <m/>
    <m/>
    <n v="0"/>
    <s v="pos (purine) SE_Ctr"/>
    <s v="ND"/>
    <s v="pos (purine) SE_CtrND"/>
    <s v=""/>
    <s v=""/>
    <s v=""/>
    <s v=""/>
    <x v="1"/>
    <s v=""/>
    <s v=""/>
    <x v="0"/>
    <s v=""/>
    <s v=""/>
    <s v=""/>
    <s v="pos (purine) SE_"/>
    <x v="1"/>
  </r>
  <r>
    <s v="pos"/>
    <x v="20"/>
    <x v="20"/>
    <x v="20"/>
    <x v="20"/>
    <x v="0"/>
    <m/>
    <x v="6"/>
    <m/>
    <m/>
    <n v="0"/>
    <s v="pos (purine) SE_Ctr"/>
    <s v="ND"/>
    <s v="pos (purine) SE_CtrND"/>
    <s v=""/>
    <s v=""/>
    <s v=""/>
    <s v=""/>
    <x v="1"/>
    <s v=""/>
    <s v=""/>
    <x v="0"/>
    <s v=""/>
    <s v=""/>
    <s v=""/>
    <s v="pos (purine) SE_"/>
    <x v="1"/>
  </r>
  <r>
    <s v="pos"/>
    <x v="20"/>
    <x v="20"/>
    <x v="20"/>
    <x v="20"/>
    <x v="0"/>
    <m/>
    <x v="7"/>
    <m/>
    <m/>
    <n v="0"/>
    <s v="pos (purine) SE_Syn"/>
    <s v="ND"/>
    <s v="pos (purine) SE_SynND"/>
    <s v="ND"/>
    <n v="0"/>
    <e v="#DIV/0!"/>
    <e v="#DIV/0!"/>
    <x v="0"/>
    <n v="0"/>
    <s v="n/a"/>
    <x v="0"/>
    <s v=""/>
    <s v=""/>
    <s v=""/>
    <s v="pos (purine) SE_"/>
    <x v="0"/>
  </r>
  <r>
    <s v="pos"/>
    <x v="20"/>
    <x v="20"/>
    <x v="20"/>
    <x v="20"/>
    <x v="0"/>
    <m/>
    <x v="7"/>
    <m/>
    <m/>
    <n v="0"/>
    <s v="pos (purine) SE_Syn"/>
    <s v="ND"/>
    <s v="pos (purine) SE_SynND"/>
    <s v=""/>
    <s v=""/>
    <s v=""/>
    <s v=""/>
    <x v="1"/>
    <s v=""/>
    <s v=""/>
    <x v="0"/>
    <s v=""/>
    <s v=""/>
    <s v=""/>
    <s v="pos (purine) SE_"/>
    <x v="1"/>
  </r>
  <r>
    <s v="pos"/>
    <x v="20"/>
    <x v="20"/>
    <x v="20"/>
    <x v="20"/>
    <x v="0"/>
    <m/>
    <x v="7"/>
    <m/>
    <m/>
    <n v="0"/>
    <s v="pos (purine) SE_Syn"/>
    <s v="ND"/>
    <s v="pos (purine) SE_SynND"/>
    <s v=""/>
    <s v=""/>
    <s v=""/>
    <s v=""/>
    <x v="1"/>
    <s v=""/>
    <s v=""/>
    <x v="0"/>
    <s v=""/>
    <s v=""/>
    <s v=""/>
    <s v="pos (purine) SE_"/>
    <x v="1"/>
  </r>
  <r>
    <s v="pos"/>
    <x v="20"/>
    <x v="20"/>
    <x v="20"/>
    <x v="20"/>
    <x v="0"/>
    <m/>
    <x v="7"/>
    <m/>
    <m/>
    <n v="0"/>
    <s v="pos (purine) SE_Syn"/>
    <s v="ND"/>
    <s v="pos (purine) SE_SynND"/>
    <s v=""/>
    <s v=""/>
    <s v=""/>
    <s v=""/>
    <x v="1"/>
    <s v=""/>
    <s v=""/>
    <x v="0"/>
    <s v=""/>
    <s v=""/>
    <s v=""/>
    <s v="pos (purine) SE_"/>
    <x v="1"/>
  </r>
  <r>
    <s v="both"/>
    <x v="21"/>
    <x v="21"/>
    <x v="21"/>
    <x v="21"/>
    <x v="0"/>
    <m/>
    <x v="0"/>
    <m/>
    <m/>
    <n v="0"/>
    <s v="both guanine Min_Ctr"/>
    <s v="ND"/>
    <s v="both guanine Min_CtrND"/>
    <s v="ND"/>
    <n v="0"/>
    <e v="#DIV/0!"/>
    <e v="#DIV/0!"/>
    <x v="0"/>
    <n v="0"/>
    <s v="n/a"/>
    <x v="0"/>
    <s v=""/>
    <s v=""/>
    <s v=""/>
    <s v="both guanine Min"/>
    <x v="0"/>
  </r>
  <r>
    <s v="both"/>
    <x v="21"/>
    <x v="21"/>
    <x v="21"/>
    <x v="21"/>
    <x v="0"/>
    <m/>
    <x v="0"/>
    <m/>
    <m/>
    <n v="0"/>
    <s v="both guanine Min_Ctr"/>
    <s v="ND"/>
    <s v="both guanine Min_Ctr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0"/>
    <m/>
    <m/>
    <n v="0"/>
    <s v="both guanine Min_Ctr"/>
    <s v="ND"/>
    <s v="both guanine Min_Ctr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0"/>
    <m/>
    <m/>
    <n v="0"/>
    <s v="both guanine Min_Ctr"/>
    <s v="ND"/>
    <s v="both guanine Min_Ctr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1"/>
    <m/>
    <m/>
    <n v="0"/>
    <s v="both guanine Min_Syn"/>
    <s v="ND"/>
    <s v="both guanine Min_SynND"/>
    <s v="ND"/>
    <n v="0"/>
    <e v="#DIV/0!"/>
    <e v="#DIV/0!"/>
    <x v="0"/>
    <n v="0"/>
    <s v="n/a"/>
    <x v="0"/>
    <s v=""/>
    <s v=""/>
    <s v=""/>
    <s v="both guanine Min"/>
    <x v="0"/>
  </r>
  <r>
    <s v="both"/>
    <x v="21"/>
    <x v="21"/>
    <x v="21"/>
    <x v="21"/>
    <x v="0"/>
    <m/>
    <x v="1"/>
    <m/>
    <m/>
    <n v="0"/>
    <s v="both guanine Min_Syn"/>
    <s v="ND"/>
    <s v="both guanine Min_Syn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1"/>
    <m/>
    <m/>
    <n v="0"/>
    <s v="both guanine Min_Syn"/>
    <s v="ND"/>
    <s v="both guanine Min_Syn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1"/>
    <m/>
    <m/>
    <n v="0"/>
    <s v="both guanine Min_Syn"/>
    <s v="ND"/>
    <s v="both guanine Min_SynND"/>
    <s v=""/>
    <s v=""/>
    <s v=""/>
    <s v=""/>
    <x v="1"/>
    <s v=""/>
    <s v=""/>
    <x v="0"/>
    <s v=""/>
    <s v=""/>
    <s v=""/>
    <s v="both guanine Min"/>
    <x v="1"/>
  </r>
  <r>
    <s v="both"/>
    <x v="21"/>
    <x v="21"/>
    <x v="21"/>
    <x v="21"/>
    <x v="0"/>
    <m/>
    <x v="2"/>
    <m/>
    <m/>
    <n v="0"/>
    <s v="both guanine MEBM_Ctr"/>
    <s v="ND"/>
    <s v="both guanine MEBM_CtrND"/>
    <s v="ND"/>
    <n v="0"/>
    <e v="#DIV/0!"/>
    <e v="#DIV/0!"/>
    <x v="0"/>
    <n v="0"/>
    <s v="n/a"/>
    <x v="0"/>
    <s v=""/>
    <s v=""/>
    <s v=""/>
    <s v="both guanine MEB"/>
    <x v="0"/>
  </r>
  <r>
    <s v="both"/>
    <x v="21"/>
    <x v="21"/>
    <x v="21"/>
    <x v="21"/>
    <x v="0"/>
    <m/>
    <x v="2"/>
    <m/>
    <m/>
    <n v="0"/>
    <s v="both guanine MEBM_Ctr"/>
    <s v="ND"/>
    <s v="both guanine MEBM_Ctr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2"/>
    <m/>
    <m/>
    <n v="0"/>
    <s v="both guanine MEBM_Ctr"/>
    <s v="ND"/>
    <s v="both guanine MEBM_Ctr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2"/>
    <m/>
    <m/>
    <n v="0"/>
    <s v="both guanine MEBM_Ctr"/>
    <s v="ND"/>
    <s v="both guanine MEBM_Ctr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3"/>
    <m/>
    <m/>
    <n v="0"/>
    <s v="both guanine MEBM_Syn"/>
    <s v="ND"/>
    <s v="both guanine MEBM_SynND"/>
    <s v="ND"/>
    <n v="0"/>
    <e v="#DIV/0!"/>
    <e v="#DIV/0!"/>
    <x v="0"/>
    <n v="0"/>
    <s v="n/a"/>
    <x v="0"/>
    <s v=""/>
    <s v=""/>
    <s v=""/>
    <s v="both guanine MEB"/>
    <x v="0"/>
  </r>
  <r>
    <s v="both"/>
    <x v="21"/>
    <x v="21"/>
    <x v="21"/>
    <x v="21"/>
    <x v="0"/>
    <m/>
    <x v="3"/>
    <m/>
    <m/>
    <n v="0"/>
    <s v="both guanine MEBM_Syn"/>
    <s v="ND"/>
    <s v="both guanine MEBM_Syn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3"/>
    <m/>
    <m/>
    <n v="0"/>
    <s v="both guanine MEBM_Syn"/>
    <s v="ND"/>
    <s v="both guanine MEBM_Syn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3"/>
    <m/>
    <m/>
    <n v="0"/>
    <s v="both guanine MEBM_Syn"/>
    <s v="ND"/>
    <s v="both guanine MEBM_SynND"/>
    <s v=""/>
    <s v=""/>
    <s v=""/>
    <s v=""/>
    <x v="1"/>
    <s v=""/>
    <s v=""/>
    <x v="0"/>
    <s v=""/>
    <s v=""/>
    <s v=""/>
    <s v="both guanine MEB"/>
    <x v="1"/>
  </r>
  <r>
    <s v="both"/>
    <x v="21"/>
    <x v="21"/>
    <x v="21"/>
    <x v="21"/>
    <x v="0"/>
    <m/>
    <x v="4"/>
    <n v="167743"/>
    <m/>
    <n v="12.030194286683079"/>
    <s v="both guanine YE_Ctr"/>
    <s v="D"/>
    <s v="both guanine YE_Ctr_D"/>
    <s v="D"/>
    <n v="12.027215059801179"/>
    <n v="1"/>
    <n v="1"/>
    <x v="2"/>
    <n v="173148.75"/>
    <b v="0"/>
    <x v="1"/>
    <s v="pos"/>
    <s v="YE_"/>
    <s v="Ctr"/>
    <s v="both guanine YE_"/>
    <x v="0"/>
  </r>
  <r>
    <s v="both"/>
    <x v="21"/>
    <x v="21"/>
    <x v="21"/>
    <x v="21"/>
    <x v="0"/>
    <m/>
    <x v="4"/>
    <n v="117091"/>
    <m/>
    <n v="11.670715229574851"/>
    <s v="both guanine YE_Ctr"/>
    <s v="D"/>
    <s v="both guanine YE_Ctr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4"/>
    <n v="245535"/>
    <m/>
    <n v="12.411198854977393"/>
    <s v="both guanine YE_Ctr"/>
    <s v="D"/>
    <s v="both guanine YE_Ctr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4"/>
    <n v="162226"/>
    <m/>
    <n v="11.99675186796939"/>
    <s v="both guanine YE_Ctr"/>
    <s v="D"/>
    <s v="both guanine YE_Ctr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5"/>
    <n v="89194"/>
    <m/>
    <n v="11.398580263185368"/>
    <s v="both guanine YE_Syn"/>
    <s v="D"/>
    <s v="both guanine YE_Syn_D"/>
    <s v="D"/>
    <n v="11.70888848461988"/>
    <n v="0.99349485784025127"/>
    <n v="0.1888976517495044"/>
    <x v="5"/>
    <n v="125886.5"/>
    <s v="n/a"/>
    <x v="1"/>
    <s v="pos"/>
    <s v="YE_"/>
    <s v="Syn"/>
    <s v="both guanine YE_"/>
    <x v="0"/>
  </r>
  <r>
    <s v="both"/>
    <x v="21"/>
    <x v="21"/>
    <x v="21"/>
    <x v="21"/>
    <x v="0"/>
    <m/>
    <x v="5"/>
    <n v="98348"/>
    <m/>
    <n v="11.496277655997337"/>
    <s v="both guanine YE_Syn"/>
    <s v="D"/>
    <s v="both guanine YE_Syn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5"/>
    <n v="156971"/>
    <m/>
    <n v="11.963822724476227"/>
    <s v="both guanine YE_Syn"/>
    <s v="D"/>
    <s v="both guanine YE_Syn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5"/>
    <n v="159033"/>
    <m/>
    <n v="11.976873294820596"/>
    <s v="both guanine YE_Syn"/>
    <s v="D"/>
    <s v="both guanine YE_Syn_D"/>
    <s v=""/>
    <s v=""/>
    <s v=""/>
    <s v=""/>
    <x v="1"/>
    <s v=""/>
    <s v=""/>
    <x v="0"/>
    <s v=""/>
    <s v=""/>
    <s v=""/>
    <s v="both guanine YE_"/>
    <x v="1"/>
  </r>
  <r>
    <s v="both"/>
    <x v="21"/>
    <x v="21"/>
    <x v="21"/>
    <x v="21"/>
    <x v="0"/>
    <m/>
    <x v="6"/>
    <m/>
    <m/>
    <n v="0"/>
    <s v="both guanine SE_Ctr"/>
    <s v="ND"/>
    <s v="both guanine SE_CtrND"/>
    <s v="ND"/>
    <n v="0"/>
    <e v="#DIV/0!"/>
    <e v="#DIV/0!"/>
    <x v="0"/>
    <n v="0"/>
    <s v="n/a"/>
    <x v="0"/>
    <s v=""/>
    <s v=""/>
    <s v=""/>
    <s v="both guanine SE_"/>
    <x v="0"/>
  </r>
  <r>
    <s v="both"/>
    <x v="21"/>
    <x v="21"/>
    <x v="21"/>
    <x v="21"/>
    <x v="0"/>
    <m/>
    <x v="6"/>
    <m/>
    <m/>
    <n v="0"/>
    <s v="both guanine SE_Ctr"/>
    <s v="ND"/>
    <s v="both guanine SE_CtrND"/>
    <s v=""/>
    <s v=""/>
    <s v=""/>
    <s v=""/>
    <x v="1"/>
    <s v=""/>
    <s v=""/>
    <x v="0"/>
    <s v=""/>
    <s v=""/>
    <s v=""/>
    <s v="both guanine SE_"/>
    <x v="1"/>
  </r>
  <r>
    <s v="both"/>
    <x v="21"/>
    <x v="21"/>
    <x v="21"/>
    <x v="21"/>
    <x v="0"/>
    <m/>
    <x v="6"/>
    <m/>
    <m/>
    <n v="0"/>
    <s v="both guanine SE_Ctr"/>
    <s v="ND"/>
    <s v="both guanine SE_CtrND"/>
    <s v=""/>
    <s v=""/>
    <s v=""/>
    <s v=""/>
    <x v="1"/>
    <s v=""/>
    <s v=""/>
    <x v="0"/>
    <s v=""/>
    <s v=""/>
    <s v=""/>
    <s v="both guanine SE_"/>
    <x v="1"/>
  </r>
  <r>
    <s v="both"/>
    <x v="21"/>
    <x v="21"/>
    <x v="21"/>
    <x v="21"/>
    <x v="0"/>
    <m/>
    <x v="6"/>
    <m/>
    <m/>
    <n v="0"/>
    <s v="both guanine SE_Ctr"/>
    <s v="ND"/>
    <s v="both guanine SE_CtrND"/>
    <s v=""/>
    <s v=""/>
    <s v=""/>
    <s v=""/>
    <x v="1"/>
    <s v=""/>
    <s v=""/>
    <x v="0"/>
    <s v=""/>
    <s v=""/>
    <s v=""/>
    <s v="both guanine SE_"/>
    <x v="1"/>
  </r>
  <r>
    <s v="both"/>
    <x v="21"/>
    <x v="21"/>
    <x v="21"/>
    <x v="21"/>
    <x v="0"/>
    <m/>
    <x v="7"/>
    <m/>
    <m/>
    <n v="0"/>
    <s v="both guanine SE_Syn"/>
    <s v="ND"/>
    <s v="both guanine SE_SynND"/>
    <s v="ND"/>
    <n v="0"/>
    <e v="#DIV/0!"/>
    <e v="#DIV/0!"/>
    <x v="0"/>
    <n v="0"/>
    <s v="n/a"/>
    <x v="0"/>
    <s v=""/>
    <s v=""/>
    <s v=""/>
    <s v="both guanine SE_"/>
    <x v="0"/>
  </r>
  <r>
    <s v="both"/>
    <x v="21"/>
    <x v="21"/>
    <x v="21"/>
    <x v="21"/>
    <x v="0"/>
    <m/>
    <x v="7"/>
    <m/>
    <m/>
    <n v="0"/>
    <s v="both guanine SE_Syn"/>
    <s v="ND"/>
    <s v="both guanine SE_SynND"/>
    <s v=""/>
    <s v=""/>
    <s v=""/>
    <s v=""/>
    <x v="1"/>
    <s v=""/>
    <s v=""/>
    <x v="0"/>
    <s v=""/>
    <s v=""/>
    <s v=""/>
    <s v="both guanine SE_"/>
    <x v="1"/>
  </r>
  <r>
    <s v="both"/>
    <x v="21"/>
    <x v="21"/>
    <x v="21"/>
    <x v="21"/>
    <x v="0"/>
    <m/>
    <x v="7"/>
    <m/>
    <m/>
    <n v="0"/>
    <s v="both guanine SE_Syn"/>
    <s v="ND"/>
    <s v="both guanine SE_SynND"/>
    <s v=""/>
    <s v=""/>
    <s v=""/>
    <s v=""/>
    <x v="1"/>
    <s v=""/>
    <s v=""/>
    <x v="0"/>
    <s v=""/>
    <s v=""/>
    <s v=""/>
    <s v="both guanine SE_"/>
    <x v="1"/>
  </r>
  <r>
    <s v="both"/>
    <x v="21"/>
    <x v="21"/>
    <x v="21"/>
    <x v="21"/>
    <x v="0"/>
    <m/>
    <x v="7"/>
    <m/>
    <m/>
    <n v="0"/>
    <s v="both guanine SE_Syn"/>
    <s v="ND"/>
    <s v="both guanine SE_SynND"/>
    <s v=""/>
    <s v=""/>
    <s v=""/>
    <s v=""/>
    <x v="1"/>
    <s v=""/>
    <s v=""/>
    <x v="0"/>
    <s v=""/>
    <s v=""/>
    <s v=""/>
    <s v="both guanine SE_"/>
    <x v="1"/>
  </r>
  <r>
    <s v="both"/>
    <x v="22"/>
    <x v="22"/>
    <x v="22"/>
    <x v="22"/>
    <x v="0"/>
    <m/>
    <x v="0"/>
    <m/>
    <m/>
    <n v="0"/>
    <s v="both (C5H7NO3 + Phe minus H2O) Min_Ctr"/>
    <s v="ND"/>
    <s v="both (C5H7NO3 + Phe minus H2O) Min_CtrND"/>
    <s v="ND"/>
    <n v="0"/>
    <e v="#DIV/0!"/>
    <e v="#DIV/0!"/>
    <x v="0"/>
    <n v="0"/>
    <s v="n/a"/>
    <x v="0"/>
    <s v=""/>
    <s v=""/>
    <s v=""/>
    <s v="both (C5H7NO3 + Phe minus H2O) Min"/>
    <x v="0"/>
  </r>
  <r>
    <s v="both"/>
    <x v="22"/>
    <x v="22"/>
    <x v="22"/>
    <x v="22"/>
    <x v="0"/>
    <m/>
    <x v="0"/>
    <m/>
    <m/>
    <n v="0"/>
    <s v="both (C5H7NO3 + Phe minus H2O) Min_Ctr"/>
    <s v="ND"/>
    <s v="both (C5H7NO3 + Phe minus H2O) Min_Ctr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0"/>
    <m/>
    <m/>
    <n v="0"/>
    <s v="both (C5H7NO3 + Phe minus H2O) Min_Ctr"/>
    <s v="ND"/>
    <s v="both (C5H7NO3 + Phe minus H2O) Min_Ctr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0"/>
    <m/>
    <m/>
    <n v="0"/>
    <s v="both (C5H7NO3 + Phe minus H2O) Min_Ctr"/>
    <s v="ND"/>
    <s v="both (C5H7NO3 + Phe minus H2O) Min_Ctr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1"/>
    <m/>
    <m/>
    <n v="0"/>
    <s v="both (C5H7NO3 + Phe minus H2O) Min_Syn"/>
    <s v="ND"/>
    <s v="both (C5H7NO3 + Phe minus H2O) Min_SynND"/>
    <s v="ND"/>
    <n v="0"/>
    <e v="#DIV/0!"/>
    <e v="#DIV/0!"/>
    <x v="0"/>
    <n v="0"/>
    <s v="n/a"/>
    <x v="0"/>
    <s v=""/>
    <s v=""/>
    <s v=""/>
    <s v="both (C5H7NO3 + Phe minus H2O) Min"/>
    <x v="0"/>
  </r>
  <r>
    <s v="both"/>
    <x v="22"/>
    <x v="22"/>
    <x v="22"/>
    <x v="22"/>
    <x v="0"/>
    <m/>
    <x v="1"/>
    <m/>
    <m/>
    <n v="0"/>
    <s v="both (C5H7NO3 + Phe minus H2O) Min_Syn"/>
    <s v="ND"/>
    <s v="both (C5H7NO3 + Phe minus H2O) Min_Syn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1"/>
    <m/>
    <m/>
    <n v="0"/>
    <s v="both (C5H7NO3 + Phe minus H2O) Min_Syn"/>
    <s v="ND"/>
    <s v="both (C5H7NO3 + Phe minus H2O) Min_Syn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1"/>
    <m/>
    <m/>
    <n v="0"/>
    <s v="both (C5H7NO3 + Phe minus H2O) Min_Syn"/>
    <s v="ND"/>
    <s v="both (C5H7NO3 + Phe minus H2O) Min_SynND"/>
    <s v=""/>
    <s v=""/>
    <s v=""/>
    <s v=""/>
    <x v="1"/>
    <s v=""/>
    <s v=""/>
    <x v="0"/>
    <s v=""/>
    <s v=""/>
    <s v=""/>
    <s v="both (C5H7NO3 + Phe minus H2O) Min"/>
    <x v="1"/>
  </r>
  <r>
    <s v="both"/>
    <x v="22"/>
    <x v="22"/>
    <x v="22"/>
    <x v="22"/>
    <x v="0"/>
    <m/>
    <x v="2"/>
    <m/>
    <m/>
    <n v="0"/>
    <s v="both (C5H7NO3 + Phe minus H2O) MEBM_Ctr"/>
    <s v="ND"/>
    <s v="both (C5H7NO3 + Phe minus H2O) MEBM_CtrND"/>
    <s v="ND"/>
    <n v="0"/>
    <e v="#DIV/0!"/>
    <e v="#DIV/0!"/>
    <x v="0"/>
    <n v="0"/>
    <s v="n/a"/>
    <x v="0"/>
    <s v=""/>
    <s v=""/>
    <s v=""/>
    <s v="both (C5H7NO3 + Phe minus H2O) MEB"/>
    <x v="0"/>
  </r>
  <r>
    <s v="both"/>
    <x v="22"/>
    <x v="22"/>
    <x v="22"/>
    <x v="22"/>
    <x v="0"/>
    <m/>
    <x v="2"/>
    <m/>
    <m/>
    <n v="0"/>
    <s v="both (C5H7NO3 + Phe minus H2O) MEBM_Ctr"/>
    <s v="ND"/>
    <s v="both (C5H7NO3 + Phe minus H2O) MEBM_Ctr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2"/>
    <m/>
    <m/>
    <n v="0"/>
    <s v="both (C5H7NO3 + Phe minus H2O) MEBM_Ctr"/>
    <s v="ND"/>
    <s v="both (C5H7NO3 + Phe minus H2O) MEBM_Ctr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2"/>
    <m/>
    <m/>
    <n v="0"/>
    <s v="both (C5H7NO3 + Phe minus H2O) MEBM_Ctr"/>
    <s v="ND"/>
    <s v="both (C5H7NO3 + Phe minus H2O) MEBM_Ctr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3"/>
    <m/>
    <m/>
    <n v="0"/>
    <s v="both (C5H7NO3 + Phe minus H2O) MEBM_Syn"/>
    <s v="ND"/>
    <s v="both (C5H7NO3 + Phe minus H2O) MEBM_SynND"/>
    <s v="ND"/>
    <n v="0"/>
    <e v="#DIV/0!"/>
    <e v="#DIV/0!"/>
    <x v="0"/>
    <n v="0"/>
    <s v="n/a"/>
    <x v="0"/>
    <s v=""/>
    <s v=""/>
    <s v=""/>
    <s v="both (C5H7NO3 + Phe minus H2O) MEB"/>
    <x v="0"/>
  </r>
  <r>
    <s v="both"/>
    <x v="22"/>
    <x v="22"/>
    <x v="22"/>
    <x v="22"/>
    <x v="0"/>
    <m/>
    <x v="3"/>
    <m/>
    <m/>
    <n v="0"/>
    <s v="both (C5H7NO3 + Phe minus H2O) MEBM_Syn"/>
    <s v="ND"/>
    <s v="both (C5H7NO3 + Phe minus H2O) MEBM_Syn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3"/>
    <m/>
    <m/>
    <n v="0"/>
    <s v="both (C5H7NO3 + Phe minus H2O) MEBM_Syn"/>
    <s v="ND"/>
    <s v="both (C5H7NO3 + Phe minus H2O) MEBM_Syn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3"/>
    <m/>
    <m/>
    <n v="0"/>
    <s v="both (C5H7NO3 + Phe minus H2O) MEBM_Syn"/>
    <s v="ND"/>
    <s v="both (C5H7NO3 + Phe minus H2O) MEBM_SynND"/>
    <s v=""/>
    <s v=""/>
    <s v=""/>
    <s v=""/>
    <x v="1"/>
    <s v=""/>
    <s v=""/>
    <x v="0"/>
    <s v=""/>
    <s v=""/>
    <s v=""/>
    <s v="both (C5H7NO3 + Phe minus H2O) MEB"/>
    <x v="1"/>
  </r>
  <r>
    <s v="both"/>
    <x v="22"/>
    <x v="22"/>
    <x v="22"/>
    <x v="22"/>
    <x v="0"/>
    <m/>
    <x v="4"/>
    <n v="41617"/>
    <m/>
    <n v="10.636288044972725"/>
    <s v="both (C5H7NO3 + Phe minus H2O) YE_Ctr"/>
    <s v="D"/>
    <s v="both (C5H7NO3 + Phe minus H2O) YE_Ctr_D"/>
    <s v="D"/>
    <n v="10.54793628989124"/>
    <n v="1"/>
    <n v="1"/>
    <x v="2"/>
    <n v="38248.75"/>
    <b v="0"/>
    <x v="1"/>
    <s v="pos"/>
    <s v="YE_"/>
    <s v="Ctr"/>
    <s v="both (C5H7NO3 + Phe minus H2O) YE_"/>
    <x v="0"/>
  </r>
  <r>
    <s v="both"/>
    <x v="22"/>
    <x v="22"/>
    <x v="22"/>
    <x v="22"/>
    <x v="0"/>
    <m/>
    <x v="4"/>
    <n v="34097"/>
    <m/>
    <n v="10.436994010525176"/>
    <s v="both (C5H7NO3 + Phe minus H2O) YE_Ctr"/>
    <s v="D"/>
    <s v="both (C5H7NO3 + Phe minus H2O) YE_Ctr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4"/>
    <n v="35727"/>
    <m/>
    <n v="10.483689974079939"/>
    <s v="both (C5H7NO3 + Phe minus H2O) YE_Ctr"/>
    <s v="D"/>
    <s v="both (C5H7NO3 + Phe minus H2O) YE_Ctr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4"/>
    <n v="41554"/>
    <m/>
    <n v="10.634773129987126"/>
    <s v="both (C5H7NO3 + Phe minus H2O) YE_Ctr"/>
    <s v="D"/>
    <s v="both (C5H7NO3 + Phe minus H2O) YE_Ctr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5"/>
    <n v="32320"/>
    <m/>
    <n v="10.383472452750441"/>
    <s v="both (C5H7NO3 + Phe minus H2O) YE_Syn"/>
    <s v="D"/>
    <s v="both (C5H7NO3 + Phe minus H2O) YE_Syn_D"/>
    <s v="D"/>
    <n v="10.518036828308244"/>
    <n v="0.15055967968330281"/>
    <n v="0.84179435207253939"/>
    <x v="5"/>
    <n v="38068.75"/>
    <s v="n/a"/>
    <x v="1"/>
    <s v="pos"/>
    <s v="YE_"/>
    <s v="Syn"/>
    <s v="both (C5H7NO3 + Phe minus H2O) YE_"/>
    <x v="0"/>
  </r>
  <r>
    <s v="both"/>
    <x v="22"/>
    <x v="22"/>
    <x v="22"/>
    <x v="22"/>
    <x v="0"/>
    <m/>
    <x v="5"/>
    <n v="31653"/>
    <m/>
    <n v="10.362619801893228"/>
    <s v="both (C5H7NO3 + Phe minus H2O) YE_Syn"/>
    <s v="D"/>
    <s v="both (C5H7NO3 + Phe minus H2O) YE_Syn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5"/>
    <n v="33097"/>
    <m/>
    <n v="10.407228136578889"/>
    <s v="both (C5H7NO3 + Phe minus H2O) YE_Syn"/>
    <s v="D"/>
    <s v="both (C5H7NO3 + Phe minus H2O) YE_Syn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5"/>
    <n v="55205"/>
    <m/>
    <n v="10.918826922010416"/>
    <s v="both (C5H7NO3 + Phe minus H2O) YE_Syn"/>
    <s v="D"/>
    <s v="both (C5H7NO3 + Phe minus H2O) YE_Syn_D"/>
    <s v=""/>
    <s v=""/>
    <s v=""/>
    <s v=""/>
    <x v="1"/>
    <s v=""/>
    <s v=""/>
    <x v="0"/>
    <s v=""/>
    <s v=""/>
    <s v=""/>
    <s v="both (C5H7NO3 + Phe minus H2O) YE_"/>
    <x v="1"/>
  </r>
  <r>
    <s v="both"/>
    <x v="22"/>
    <x v="22"/>
    <x v="22"/>
    <x v="22"/>
    <x v="0"/>
    <m/>
    <x v="6"/>
    <m/>
    <m/>
    <n v="0"/>
    <s v="both (C5H7NO3 + Phe minus H2O) SE_Ctr"/>
    <s v="ND"/>
    <s v="both (C5H7NO3 + Phe minus H2O) SE_CtrND"/>
    <s v="ND"/>
    <n v="0"/>
    <e v="#DIV/0!"/>
    <e v="#DIV/0!"/>
    <x v="0"/>
    <n v="0"/>
    <s v="n/a"/>
    <x v="0"/>
    <s v=""/>
    <s v=""/>
    <s v=""/>
    <s v="both (C5H7NO3 + Phe minus H2O) SE_"/>
    <x v="0"/>
  </r>
  <r>
    <s v="both"/>
    <x v="22"/>
    <x v="22"/>
    <x v="22"/>
    <x v="22"/>
    <x v="0"/>
    <m/>
    <x v="6"/>
    <m/>
    <m/>
    <n v="0"/>
    <s v="both (C5H7NO3 + Phe minus H2O) SE_Ctr"/>
    <s v="ND"/>
    <s v="both (C5H7NO3 + Phe minus H2O) SE_CtrND"/>
    <s v=""/>
    <s v=""/>
    <s v=""/>
    <s v=""/>
    <x v="1"/>
    <s v=""/>
    <s v=""/>
    <x v="0"/>
    <s v=""/>
    <s v=""/>
    <s v=""/>
    <s v="both (C5H7NO3 + Phe minus H2O) SE_"/>
    <x v="1"/>
  </r>
  <r>
    <s v="both"/>
    <x v="22"/>
    <x v="22"/>
    <x v="22"/>
    <x v="22"/>
    <x v="0"/>
    <m/>
    <x v="6"/>
    <m/>
    <m/>
    <n v="0"/>
    <s v="both (C5H7NO3 + Phe minus H2O) SE_Ctr"/>
    <s v="ND"/>
    <s v="both (C5H7NO3 + Phe minus H2O) SE_CtrND"/>
    <s v=""/>
    <s v=""/>
    <s v=""/>
    <s v=""/>
    <x v="1"/>
    <s v=""/>
    <s v=""/>
    <x v="0"/>
    <s v=""/>
    <s v=""/>
    <s v=""/>
    <s v="both (C5H7NO3 + Phe minus H2O) SE_"/>
    <x v="1"/>
  </r>
  <r>
    <s v="both"/>
    <x v="22"/>
    <x v="22"/>
    <x v="22"/>
    <x v="22"/>
    <x v="0"/>
    <m/>
    <x v="6"/>
    <m/>
    <m/>
    <n v="0"/>
    <s v="both (C5H7NO3 + Phe minus H2O) SE_Ctr"/>
    <s v="ND"/>
    <s v="both (C5H7NO3 + Phe minus H2O) SE_CtrND"/>
    <s v=""/>
    <s v=""/>
    <s v=""/>
    <s v=""/>
    <x v="1"/>
    <s v=""/>
    <s v=""/>
    <x v="0"/>
    <s v=""/>
    <s v=""/>
    <s v=""/>
    <s v="both (C5H7NO3 + Phe minus H2O) SE_"/>
    <x v="1"/>
  </r>
  <r>
    <s v="both"/>
    <x v="22"/>
    <x v="22"/>
    <x v="22"/>
    <x v="22"/>
    <x v="0"/>
    <m/>
    <x v="7"/>
    <m/>
    <m/>
    <n v="0"/>
    <s v="both (C5H7NO3 + Phe minus H2O) SE_Syn"/>
    <s v="ND"/>
    <s v="both (C5H7NO3 + Phe minus H2O) SE_SynND"/>
    <s v="ND"/>
    <n v="0"/>
    <e v="#DIV/0!"/>
    <e v="#DIV/0!"/>
    <x v="0"/>
    <n v="0"/>
    <s v="n/a"/>
    <x v="0"/>
    <s v=""/>
    <s v=""/>
    <s v=""/>
    <s v="both (C5H7NO3 + Phe minus H2O) SE_"/>
    <x v="0"/>
  </r>
  <r>
    <s v="both"/>
    <x v="22"/>
    <x v="22"/>
    <x v="22"/>
    <x v="22"/>
    <x v="0"/>
    <m/>
    <x v="7"/>
    <m/>
    <m/>
    <n v="0"/>
    <s v="both (C5H7NO3 + Phe minus H2O) SE_Syn"/>
    <s v="ND"/>
    <s v="both (C5H7NO3 + Phe minus H2O) SE_SynND"/>
    <s v=""/>
    <s v=""/>
    <s v=""/>
    <s v=""/>
    <x v="1"/>
    <s v=""/>
    <s v=""/>
    <x v="0"/>
    <s v=""/>
    <s v=""/>
    <s v=""/>
    <s v="both (C5H7NO3 + Phe minus H2O) SE_"/>
    <x v="1"/>
  </r>
  <r>
    <s v="both"/>
    <x v="22"/>
    <x v="22"/>
    <x v="22"/>
    <x v="22"/>
    <x v="0"/>
    <m/>
    <x v="7"/>
    <m/>
    <m/>
    <n v="0"/>
    <s v="both (C5H7NO3 + Phe minus H2O) SE_Syn"/>
    <s v="ND"/>
    <s v="both (C5H7NO3 + Phe minus H2O) SE_SynND"/>
    <s v=""/>
    <s v=""/>
    <s v=""/>
    <s v=""/>
    <x v="1"/>
    <s v=""/>
    <s v=""/>
    <x v="0"/>
    <s v=""/>
    <s v=""/>
    <s v=""/>
    <s v="both (C5H7NO3 + Phe minus H2O) SE_"/>
    <x v="1"/>
  </r>
  <r>
    <s v="both"/>
    <x v="22"/>
    <x v="22"/>
    <x v="22"/>
    <x v="22"/>
    <x v="0"/>
    <m/>
    <x v="7"/>
    <m/>
    <m/>
    <n v="0"/>
    <s v="both (C5H7NO3 + Phe minus H2O) SE_Syn"/>
    <s v="ND"/>
    <s v="both (C5H7NO3 + Phe minus H2O) SE_SynND"/>
    <s v=""/>
    <s v=""/>
    <s v=""/>
    <s v=""/>
    <x v="1"/>
    <s v=""/>
    <s v=""/>
    <x v="0"/>
    <s v=""/>
    <s v=""/>
    <s v=""/>
    <s v="both (C5H7NO3 + Phe minus H2O) SE_"/>
    <x v="1"/>
  </r>
  <r>
    <s v="both"/>
    <x v="23"/>
    <x v="23"/>
    <x v="23"/>
    <x v="23"/>
    <x v="0"/>
    <m/>
    <x v="0"/>
    <m/>
    <m/>
    <n v="0"/>
    <s v="both (Phe-Pro) Min_Ctr"/>
    <s v="ND"/>
    <s v="both (Phe-Pro) Min_CtrND"/>
    <s v="ND"/>
    <n v="0"/>
    <e v="#DIV/0!"/>
    <e v="#DIV/0!"/>
    <x v="0"/>
    <n v="0"/>
    <s v="n/a"/>
    <x v="0"/>
    <s v=""/>
    <s v=""/>
    <s v=""/>
    <s v="both (Phe-Pro) Min"/>
    <x v="0"/>
  </r>
  <r>
    <s v="both"/>
    <x v="23"/>
    <x v="23"/>
    <x v="23"/>
    <x v="23"/>
    <x v="0"/>
    <m/>
    <x v="0"/>
    <m/>
    <m/>
    <n v="0"/>
    <s v="both (Phe-Pro) Min_Ctr"/>
    <s v="ND"/>
    <s v="both (Phe-Pro) Min_Ctr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0"/>
    <m/>
    <m/>
    <n v="0"/>
    <s v="both (Phe-Pro) Min_Ctr"/>
    <s v="ND"/>
    <s v="both (Phe-Pro) Min_Ctr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0"/>
    <m/>
    <m/>
    <n v="0"/>
    <s v="both (Phe-Pro) Min_Ctr"/>
    <s v="ND"/>
    <s v="both (Phe-Pro) Min_Ctr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1"/>
    <m/>
    <m/>
    <n v="0"/>
    <s v="both (Phe-Pro) Min_Syn"/>
    <s v="ND"/>
    <s v="both (Phe-Pro) Min_SynND"/>
    <s v="ND"/>
    <n v="0"/>
    <e v="#DIV/0!"/>
    <e v="#DIV/0!"/>
    <x v="0"/>
    <n v="0"/>
    <s v="n/a"/>
    <x v="0"/>
    <s v=""/>
    <s v=""/>
    <s v=""/>
    <s v="both (Phe-Pro) Min"/>
    <x v="0"/>
  </r>
  <r>
    <s v="both"/>
    <x v="23"/>
    <x v="23"/>
    <x v="23"/>
    <x v="23"/>
    <x v="0"/>
    <m/>
    <x v="1"/>
    <m/>
    <m/>
    <n v="0"/>
    <s v="both (Phe-Pro) Min_Syn"/>
    <s v="ND"/>
    <s v="both (Phe-Pro) Min_Syn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1"/>
    <m/>
    <m/>
    <n v="0"/>
    <s v="both (Phe-Pro) Min_Syn"/>
    <s v="ND"/>
    <s v="both (Phe-Pro) Min_Syn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1"/>
    <m/>
    <m/>
    <n v="0"/>
    <s v="both (Phe-Pro) Min_Syn"/>
    <s v="ND"/>
    <s v="both (Phe-Pro) Min_SynND"/>
    <s v=""/>
    <s v=""/>
    <s v=""/>
    <s v=""/>
    <x v="1"/>
    <s v=""/>
    <s v=""/>
    <x v="0"/>
    <s v=""/>
    <s v=""/>
    <s v=""/>
    <s v="both (Phe-Pro) Min"/>
    <x v="1"/>
  </r>
  <r>
    <s v="both"/>
    <x v="23"/>
    <x v="23"/>
    <x v="23"/>
    <x v="23"/>
    <x v="0"/>
    <m/>
    <x v="2"/>
    <m/>
    <m/>
    <n v="0"/>
    <s v="both (Phe-Pro) MEBM_Ctr"/>
    <s v="ND"/>
    <s v="both (Phe-Pro) MEBM_CtrND"/>
    <s v="ND"/>
    <n v="0"/>
    <e v="#DIV/0!"/>
    <e v="#DIV/0!"/>
    <x v="0"/>
    <n v="0"/>
    <s v="n/a"/>
    <x v="0"/>
    <s v=""/>
    <s v=""/>
    <s v=""/>
    <s v="both (Phe-Pro) MEB"/>
    <x v="0"/>
  </r>
  <r>
    <s v="both"/>
    <x v="23"/>
    <x v="23"/>
    <x v="23"/>
    <x v="23"/>
    <x v="0"/>
    <m/>
    <x v="2"/>
    <m/>
    <m/>
    <n v="0"/>
    <s v="both (Phe-Pro) MEBM_Ctr"/>
    <s v="ND"/>
    <s v="both (Phe-Pro) MEBM_Ctr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2"/>
    <m/>
    <m/>
    <n v="0"/>
    <s v="both (Phe-Pro) MEBM_Ctr"/>
    <s v="ND"/>
    <s v="both (Phe-Pro) MEBM_Ctr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2"/>
    <m/>
    <m/>
    <n v="0"/>
    <s v="both (Phe-Pro) MEBM_Ctr"/>
    <s v="ND"/>
    <s v="both (Phe-Pro) MEBM_Ctr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3"/>
    <m/>
    <m/>
    <n v="0"/>
    <s v="both (Phe-Pro) MEBM_Syn"/>
    <s v="ND"/>
    <s v="both (Phe-Pro) MEBM_SynND"/>
    <s v="ND"/>
    <n v="0"/>
    <e v="#DIV/0!"/>
    <e v="#DIV/0!"/>
    <x v="0"/>
    <n v="0"/>
    <s v="n/a"/>
    <x v="0"/>
    <s v=""/>
    <s v=""/>
    <s v=""/>
    <s v="both (Phe-Pro) MEB"/>
    <x v="0"/>
  </r>
  <r>
    <s v="both"/>
    <x v="23"/>
    <x v="23"/>
    <x v="23"/>
    <x v="23"/>
    <x v="0"/>
    <m/>
    <x v="3"/>
    <m/>
    <m/>
    <n v="0"/>
    <s v="both (Phe-Pro) MEBM_Syn"/>
    <s v="ND"/>
    <s v="both (Phe-Pro) MEBM_Syn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3"/>
    <m/>
    <m/>
    <n v="0"/>
    <s v="both (Phe-Pro) MEBM_Syn"/>
    <s v="ND"/>
    <s v="both (Phe-Pro) MEBM_Syn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3"/>
    <m/>
    <m/>
    <n v="0"/>
    <s v="both (Phe-Pro) MEBM_Syn"/>
    <s v="ND"/>
    <s v="both (Phe-Pro) MEBM_SynND"/>
    <s v=""/>
    <s v=""/>
    <s v=""/>
    <s v=""/>
    <x v="1"/>
    <s v=""/>
    <s v=""/>
    <x v="0"/>
    <s v=""/>
    <s v=""/>
    <s v=""/>
    <s v="both (Phe-Pro) MEB"/>
    <x v="1"/>
  </r>
  <r>
    <s v="both"/>
    <x v="23"/>
    <x v="23"/>
    <x v="23"/>
    <x v="23"/>
    <x v="0"/>
    <m/>
    <x v="4"/>
    <n v="90697"/>
    <m/>
    <n v="11.41529058514346"/>
    <s v="both (Phe-Pro) YE_Ctr"/>
    <s v="D"/>
    <s v="both (Phe-Pro) YE_Ctr_D"/>
    <s v="D"/>
    <n v="11.415480818625973"/>
    <n v="1"/>
    <n v="1"/>
    <x v="2"/>
    <n v="90885"/>
    <b v="0"/>
    <x v="1"/>
    <s v="pos"/>
    <s v="YE_"/>
    <s v="Ctr"/>
    <s v="both (Phe-Pro) YE_"/>
    <x v="0"/>
  </r>
  <r>
    <s v="both"/>
    <x v="23"/>
    <x v="23"/>
    <x v="23"/>
    <x v="23"/>
    <x v="0"/>
    <m/>
    <x v="4"/>
    <n v="87663"/>
    <m/>
    <n v="11.381266603778197"/>
    <s v="both (Phe-Pro) YE_Ctr"/>
    <s v="D"/>
    <s v="both (Phe-Pro) YE_Ctr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4"/>
    <n v="85121"/>
    <m/>
    <n v="11.351840800540041"/>
    <s v="both (Phe-Pro) YE_Ctr"/>
    <s v="D"/>
    <s v="both (Phe-Pro) YE_Ctr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4"/>
    <n v="100059"/>
    <m/>
    <n v="11.513525285042196"/>
    <s v="both (Phe-Pro) YE_Ctr"/>
    <s v="D"/>
    <s v="both (Phe-Pro) YE_Ctr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5"/>
    <n v="91479"/>
    <m/>
    <n v="11.423875648136718"/>
    <s v="both (Phe-Pro) YE_Syn"/>
    <s v="D"/>
    <s v="both (Phe-Pro) YE_Syn_D"/>
    <s v="D"/>
    <n v="11.605552228383129"/>
    <n v="1.5001990406162171E-2"/>
    <n v="0.43608961972721044"/>
    <x v="5"/>
    <n v="118248"/>
    <s v="n/a"/>
    <x v="1"/>
    <s v="pos"/>
    <s v="YE_"/>
    <s v="Syn"/>
    <s v="both (Phe-Pro) YE_"/>
    <x v="0"/>
  </r>
  <r>
    <s v="both"/>
    <x v="23"/>
    <x v="23"/>
    <x v="23"/>
    <x v="23"/>
    <x v="0"/>
    <m/>
    <x v="5"/>
    <n v="87266"/>
    <m/>
    <n v="11.376727663492234"/>
    <s v="both (Phe-Pro) YE_Syn"/>
    <s v="D"/>
    <s v="both (Phe-Pro) YE_Syn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5"/>
    <n v="87949"/>
    <m/>
    <n v="11.384523750165704"/>
    <s v="both (Phe-Pro) YE_Syn"/>
    <s v="D"/>
    <s v="both (Phe-Pro) YE_Syn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5"/>
    <n v="206298"/>
    <m/>
    <n v="12.237081851737852"/>
    <s v="both (Phe-Pro) YE_Syn"/>
    <s v="D"/>
    <s v="both (Phe-Pro) YE_Syn_D"/>
    <s v=""/>
    <s v=""/>
    <s v=""/>
    <s v=""/>
    <x v="1"/>
    <s v=""/>
    <s v=""/>
    <x v="0"/>
    <s v=""/>
    <s v=""/>
    <s v=""/>
    <s v="both (Phe-Pro) YE_"/>
    <x v="1"/>
  </r>
  <r>
    <s v="both"/>
    <x v="23"/>
    <x v="23"/>
    <x v="23"/>
    <x v="23"/>
    <x v="0"/>
    <m/>
    <x v="6"/>
    <m/>
    <m/>
    <n v="0"/>
    <s v="both (Phe-Pro) SE_Ctr"/>
    <s v="ND"/>
    <s v="both (Phe-Pro) SE_CtrND"/>
    <s v="ND"/>
    <n v="0"/>
    <e v="#DIV/0!"/>
    <e v="#DIV/0!"/>
    <x v="0"/>
    <n v="0"/>
    <s v="n/a"/>
    <x v="0"/>
    <s v=""/>
    <s v=""/>
    <s v=""/>
    <s v="both (Phe-Pro) SE_"/>
    <x v="0"/>
  </r>
  <r>
    <s v="both"/>
    <x v="23"/>
    <x v="23"/>
    <x v="23"/>
    <x v="23"/>
    <x v="0"/>
    <m/>
    <x v="6"/>
    <m/>
    <m/>
    <n v="0"/>
    <s v="both (Phe-Pro) SE_Ctr"/>
    <s v="ND"/>
    <s v="both (Phe-Pro) SE_CtrND"/>
    <s v=""/>
    <s v=""/>
    <s v=""/>
    <s v=""/>
    <x v="1"/>
    <s v=""/>
    <s v=""/>
    <x v="0"/>
    <s v=""/>
    <s v=""/>
    <s v=""/>
    <s v="both (Phe-Pro) SE_"/>
    <x v="1"/>
  </r>
  <r>
    <s v="both"/>
    <x v="23"/>
    <x v="23"/>
    <x v="23"/>
    <x v="23"/>
    <x v="0"/>
    <m/>
    <x v="6"/>
    <m/>
    <m/>
    <n v="0"/>
    <s v="both (Phe-Pro) SE_Ctr"/>
    <s v="ND"/>
    <s v="both (Phe-Pro) SE_CtrND"/>
    <s v=""/>
    <s v=""/>
    <s v=""/>
    <s v=""/>
    <x v="1"/>
    <s v=""/>
    <s v=""/>
    <x v="0"/>
    <s v=""/>
    <s v=""/>
    <s v=""/>
    <s v="both (Phe-Pro) SE_"/>
    <x v="1"/>
  </r>
  <r>
    <s v="both"/>
    <x v="23"/>
    <x v="23"/>
    <x v="23"/>
    <x v="23"/>
    <x v="0"/>
    <m/>
    <x v="6"/>
    <m/>
    <m/>
    <n v="0"/>
    <s v="both (Phe-Pro) SE_Ctr"/>
    <s v="ND"/>
    <s v="both (Phe-Pro) SE_CtrND"/>
    <s v=""/>
    <s v=""/>
    <s v=""/>
    <s v=""/>
    <x v="1"/>
    <s v=""/>
    <s v=""/>
    <x v="0"/>
    <s v=""/>
    <s v=""/>
    <s v=""/>
    <s v="both (Phe-Pro) SE_"/>
    <x v="1"/>
  </r>
  <r>
    <s v="both"/>
    <x v="23"/>
    <x v="23"/>
    <x v="23"/>
    <x v="23"/>
    <x v="0"/>
    <m/>
    <x v="7"/>
    <m/>
    <m/>
    <n v="0"/>
    <s v="both (Phe-Pro) SE_Syn"/>
    <s v="ND"/>
    <s v="both (Phe-Pro) SE_SynND"/>
    <s v="ND"/>
    <n v="0"/>
    <e v="#DIV/0!"/>
    <e v="#DIV/0!"/>
    <x v="0"/>
    <n v="0"/>
    <s v="n/a"/>
    <x v="0"/>
    <s v=""/>
    <s v=""/>
    <s v=""/>
    <s v="both (Phe-Pro) SE_"/>
    <x v="0"/>
  </r>
  <r>
    <s v="both"/>
    <x v="23"/>
    <x v="23"/>
    <x v="23"/>
    <x v="23"/>
    <x v="0"/>
    <m/>
    <x v="7"/>
    <m/>
    <m/>
    <n v="0"/>
    <s v="both (Phe-Pro) SE_Syn"/>
    <s v="ND"/>
    <s v="both (Phe-Pro) SE_SynND"/>
    <s v=""/>
    <s v=""/>
    <s v=""/>
    <s v=""/>
    <x v="1"/>
    <s v=""/>
    <s v=""/>
    <x v="0"/>
    <s v=""/>
    <s v=""/>
    <s v=""/>
    <s v="both (Phe-Pro) SE_"/>
    <x v="1"/>
  </r>
  <r>
    <s v="both"/>
    <x v="23"/>
    <x v="23"/>
    <x v="23"/>
    <x v="23"/>
    <x v="0"/>
    <m/>
    <x v="7"/>
    <m/>
    <m/>
    <n v="0"/>
    <s v="both (Phe-Pro) SE_Syn"/>
    <s v="ND"/>
    <s v="both (Phe-Pro) SE_SynND"/>
    <s v=""/>
    <s v=""/>
    <s v=""/>
    <s v=""/>
    <x v="1"/>
    <s v=""/>
    <s v=""/>
    <x v="0"/>
    <s v=""/>
    <s v=""/>
    <s v=""/>
    <s v="both (Phe-Pro) SE_"/>
    <x v="1"/>
  </r>
  <r>
    <s v="both"/>
    <x v="23"/>
    <x v="23"/>
    <x v="23"/>
    <x v="23"/>
    <x v="0"/>
    <m/>
    <x v="7"/>
    <m/>
    <m/>
    <n v="0"/>
    <s v="both (Phe-Pro) SE_Syn"/>
    <s v="ND"/>
    <s v="both (Phe-Pro) SE_SynND"/>
    <s v=""/>
    <s v=""/>
    <s v=""/>
    <s v=""/>
    <x v="1"/>
    <s v=""/>
    <s v=""/>
    <x v="0"/>
    <s v=""/>
    <s v=""/>
    <s v=""/>
    <s v="both (Phe-Pro) SE_"/>
    <x v="1"/>
  </r>
  <r>
    <s v="both"/>
    <x v="24"/>
    <x v="24"/>
    <x v="24"/>
    <x v="24"/>
    <x v="0"/>
    <m/>
    <x v="0"/>
    <m/>
    <m/>
    <n v="0"/>
    <s v="both (C5H7NO3 + (Leu or Ile) minus H2O) Min_Ctr"/>
    <s v="ND"/>
    <s v="both (C5H7NO3 + (Leu or Ile) minus H2O) Min_CtrND"/>
    <s v="ND"/>
    <n v="0"/>
    <e v="#DIV/0!"/>
    <e v="#DIV/0!"/>
    <x v="0"/>
    <n v="0"/>
    <s v="n/a"/>
    <x v="0"/>
    <s v=""/>
    <s v=""/>
    <s v=""/>
    <s v="both (C5H7NO3 + (Leu or Ile) minus H2O) Min"/>
    <x v="0"/>
  </r>
  <r>
    <s v="both"/>
    <x v="24"/>
    <x v="24"/>
    <x v="24"/>
    <x v="24"/>
    <x v="0"/>
    <m/>
    <x v="0"/>
    <m/>
    <m/>
    <n v="0"/>
    <s v="both (C5H7NO3 + (Leu or Ile) minus H2O) Min_Ctr"/>
    <s v="ND"/>
    <s v="both (C5H7NO3 + (Leu or Ile) minus H2O) Min_Ctr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0"/>
    <m/>
    <m/>
    <n v="0"/>
    <s v="both (C5H7NO3 + (Leu or Ile) minus H2O) Min_Ctr"/>
    <s v="ND"/>
    <s v="both (C5H7NO3 + (Leu or Ile) minus H2O) Min_Ctr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0"/>
    <m/>
    <m/>
    <n v="0"/>
    <s v="both (C5H7NO3 + (Leu or Ile) minus H2O) Min_Ctr"/>
    <s v="ND"/>
    <s v="both (C5H7NO3 + (Leu or Ile) minus H2O) Min_Ctr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1"/>
    <m/>
    <m/>
    <n v="0"/>
    <s v="both (C5H7NO3 + (Leu or Ile) minus H2O) Min_Syn"/>
    <s v="ND"/>
    <s v="both (C5H7NO3 + (Leu or Ile) minus H2O) Min_SynND"/>
    <s v="ND"/>
    <n v="0"/>
    <e v="#DIV/0!"/>
    <e v="#DIV/0!"/>
    <x v="0"/>
    <n v="0"/>
    <s v="n/a"/>
    <x v="0"/>
    <s v=""/>
    <s v=""/>
    <s v=""/>
    <s v="both (C5H7NO3 + (Leu or Ile) minus H2O) Min"/>
    <x v="0"/>
  </r>
  <r>
    <s v="both"/>
    <x v="24"/>
    <x v="24"/>
    <x v="24"/>
    <x v="24"/>
    <x v="0"/>
    <m/>
    <x v="1"/>
    <m/>
    <m/>
    <n v="0"/>
    <s v="both (C5H7NO3 + (Leu or Ile) minus H2O) Min_Syn"/>
    <s v="ND"/>
    <s v="both (C5H7NO3 + (Leu or Ile) minus H2O) Min_Syn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1"/>
    <m/>
    <m/>
    <n v="0"/>
    <s v="both (C5H7NO3 + (Leu or Ile) minus H2O) Min_Syn"/>
    <s v="ND"/>
    <s v="both (C5H7NO3 + (Leu or Ile) minus H2O) Min_Syn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1"/>
    <m/>
    <m/>
    <n v="0"/>
    <s v="both (C5H7NO3 + (Leu or Ile) minus H2O) Min_Syn"/>
    <s v="ND"/>
    <s v="both (C5H7NO3 + (Leu or Ile) minus H2O) Min_SynND"/>
    <s v=""/>
    <s v=""/>
    <s v=""/>
    <s v=""/>
    <x v="1"/>
    <s v=""/>
    <s v=""/>
    <x v="0"/>
    <s v=""/>
    <s v=""/>
    <s v=""/>
    <s v="both (C5H7NO3 + (Leu or Ile) minus H2O) Min"/>
    <x v="1"/>
  </r>
  <r>
    <s v="both"/>
    <x v="24"/>
    <x v="24"/>
    <x v="24"/>
    <x v="24"/>
    <x v="0"/>
    <m/>
    <x v="2"/>
    <m/>
    <m/>
    <n v="0"/>
    <s v="both (C5H7NO3 + (Leu or Ile) minus H2O) MEBM_Ctr"/>
    <s v="ND"/>
    <s v="both (C5H7NO3 + (Leu or Ile) minus H2O) MEBM_CtrND"/>
    <s v="ND"/>
    <n v="0"/>
    <e v="#DIV/0!"/>
    <e v="#DIV/0!"/>
    <x v="0"/>
    <n v="0"/>
    <s v="n/a"/>
    <x v="0"/>
    <s v=""/>
    <s v=""/>
    <s v=""/>
    <s v="both (C5H7NO3 + (Leu or Ile) minus H2O) MEB"/>
    <x v="0"/>
  </r>
  <r>
    <s v="both"/>
    <x v="24"/>
    <x v="24"/>
    <x v="24"/>
    <x v="24"/>
    <x v="0"/>
    <m/>
    <x v="2"/>
    <m/>
    <m/>
    <n v="0"/>
    <s v="both (C5H7NO3 + (Leu or Ile) minus H2O) MEBM_Ctr"/>
    <s v="ND"/>
    <s v="both (C5H7NO3 + (Leu or Ile) minus H2O) MEBM_Ctr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2"/>
    <m/>
    <m/>
    <n v="0"/>
    <s v="both (C5H7NO3 + (Leu or Ile) minus H2O) MEBM_Ctr"/>
    <s v="ND"/>
    <s v="both (C5H7NO3 + (Leu or Ile) minus H2O) MEBM_Ctr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2"/>
    <m/>
    <m/>
    <n v="0"/>
    <s v="both (C5H7NO3 + (Leu or Ile) minus H2O) MEBM_Ctr"/>
    <s v="ND"/>
    <s v="both (C5H7NO3 + (Leu or Ile) minus H2O) MEBM_Ctr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3"/>
    <m/>
    <m/>
    <n v="0"/>
    <s v="both (C5H7NO3 + (Leu or Ile) minus H2O) MEBM_Syn"/>
    <s v="ND"/>
    <s v="both (C5H7NO3 + (Leu or Ile) minus H2O) MEBM_SynND"/>
    <s v="ND"/>
    <n v="0"/>
    <e v="#DIV/0!"/>
    <e v="#DIV/0!"/>
    <x v="0"/>
    <n v="0"/>
    <s v="n/a"/>
    <x v="0"/>
    <s v=""/>
    <s v=""/>
    <s v=""/>
    <s v="both (C5H7NO3 + (Leu or Ile) minus H2O) MEB"/>
    <x v="0"/>
  </r>
  <r>
    <s v="both"/>
    <x v="24"/>
    <x v="24"/>
    <x v="24"/>
    <x v="24"/>
    <x v="0"/>
    <m/>
    <x v="3"/>
    <m/>
    <m/>
    <n v="0"/>
    <s v="both (C5H7NO3 + (Leu or Ile) minus H2O) MEBM_Syn"/>
    <s v="ND"/>
    <s v="both (C5H7NO3 + (Leu or Ile) minus H2O) MEBM_Syn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3"/>
    <m/>
    <m/>
    <n v="0"/>
    <s v="both (C5H7NO3 + (Leu or Ile) minus H2O) MEBM_Syn"/>
    <s v="ND"/>
    <s v="both (C5H7NO3 + (Leu or Ile) minus H2O) MEBM_Syn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3"/>
    <m/>
    <m/>
    <n v="0"/>
    <s v="both (C5H7NO3 + (Leu or Ile) minus H2O) MEBM_Syn"/>
    <s v="ND"/>
    <s v="both (C5H7NO3 + (Leu or Ile) minus H2O) MEBM_SynND"/>
    <s v=""/>
    <s v=""/>
    <s v=""/>
    <s v=""/>
    <x v="1"/>
    <s v=""/>
    <s v=""/>
    <x v="0"/>
    <s v=""/>
    <s v=""/>
    <s v=""/>
    <s v="both (C5H7NO3 + (Leu or Ile) minus H2O) MEB"/>
    <x v="1"/>
  </r>
  <r>
    <s v="both"/>
    <x v="24"/>
    <x v="24"/>
    <x v="24"/>
    <x v="24"/>
    <x v="0"/>
    <m/>
    <x v="4"/>
    <n v="158230"/>
    <m/>
    <n v="11.971811269607107"/>
    <s v="both (C5H7NO3 + (Leu or Ile) minus H2O) YE_Ctr"/>
    <s v="D"/>
    <s v="both (C5H7NO3 + (Leu or Ile) minus H2O) YE_Ctr_D"/>
    <s v="D"/>
    <n v="11.835464156931021"/>
    <n v="1"/>
    <n v="1"/>
    <x v="2"/>
    <n v="139058.5"/>
    <b v="0"/>
    <x v="1"/>
    <s v="pos"/>
    <s v="YE_"/>
    <s v="Ctr"/>
    <s v="both (C5H7NO3 + (Leu or Ile) minus H2O) YE_"/>
    <x v="0"/>
  </r>
  <r>
    <s v="both"/>
    <x v="24"/>
    <x v="24"/>
    <x v="24"/>
    <x v="24"/>
    <x v="0"/>
    <m/>
    <x v="4"/>
    <n v="139521"/>
    <m/>
    <n v="11.845977573902449"/>
    <s v="both (C5H7NO3 + (Leu or Ile) minus H2O) YE_Ctr"/>
    <s v="D"/>
    <s v="both (C5H7NO3 + (Leu or Ile) minus H2O) YE_Ctr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4"/>
    <n v="113564"/>
    <m/>
    <n v="11.640130639205516"/>
    <s v="both (C5H7NO3 + (Leu or Ile) minus H2O) YE_Ctr"/>
    <s v="D"/>
    <s v="both (C5H7NO3 + (Leu or Ile) minus H2O) YE_Ctr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4"/>
    <n v="144919"/>
    <m/>
    <n v="11.883937145009014"/>
    <s v="both (C5H7NO3 + (Leu or Ile) minus H2O) YE_Ctr"/>
    <s v="D"/>
    <s v="both (C5H7NO3 + (Leu or Ile) minus H2O) YE_Ctr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5"/>
    <n v="127597"/>
    <m/>
    <n v="11.756639975788797"/>
    <s v="both (C5H7NO3 + (Leu or Ile) minus H2O) YE_Syn"/>
    <s v="D"/>
    <s v="both (C5H7NO3 + (Leu or Ile) minus H2O) YE_Syn_D"/>
    <s v="D"/>
    <n v="11.862604612676964"/>
    <n v="0.29155279273931717"/>
    <n v="0.86741528626850084"/>
    <x v="5"/>
    <n v="146397"/>
    <s v="n/a"/>
    <x v="1"/>
    <s v="pos"/>
    <s v="YE_"/>
    <s v="Syn"/>
    <s v="both (C5H7NO3 + (Leu or Ile) minus H2O) YE_"/>
    <x v="0"/>
  </r>
  <r>
    <s v="both"/>
    <x v="24"/>
    <x v="24"/>
    <x v="24"/>
    <x v="24"/>
    <x v="0"/>
    <m/>
    <x v="5"/>
    <n v="122253"/>
    <m/>
    <n v="11.713856126638237"/>
    <s v="both (C5H7NO3 + (Leu or Ile) minus H2O) YE_Syn"/>
    <s v="D"/>
    <s v="both (C5H7NO3 + (Leu or Ile) minus H2O) YE_Syn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5"/>
    <n v="120776"/>
    <m/>
    <n v="11.701701149003982"/>
    <s v="both (C5H7NO3 + (Leu or Ile) minus H2O) YE_Syn"/>
    <s v="D"/>
    <s v="both (C5H7NO3 + (Leu or Ile) minus H2O) YE_Syn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5"/>
    <n v="214962"/>
    <m/>
    <n v="12.278221199276841"/>
    <s v="both (C5H7NO3 + (Leu or Ile) minus H2O) YE_Syn"/>
    <s v="D"/>
    <s v="both (C5H7NO3 + (Leu or Ile) minus H2O) YE_Syn_D"/>
    <s v=""/>
    <s v=""/>
    <s v=""/>
    <s v=""/>
    <x v="1"/>
    <s v=""/>
    <s v=""/>
    <x v="0"/>
    <s v=""/>
    <s v=""/>
    <s v=""/>
    <s v="both (C5H7NO3 + (Leu or Ile) minus H2O) YE_"/>
    <x v="1"/>
  </r>
  <r>
    <s v="both"/>
    <x v="24"/>
    <x v="24"/>
    <x v="24"/>
    <x v="24"/>
    <x v="0"/>
    <m/>
    <x v="6"/>
    <m/>
    <m/>
    <n v="0"/>
    <s v="both (C5H7NO3 + (Leu or Ile) minus H2O) SE_Ctr"/>
    <s v="ND"/>
    <s v="both (C5H7NO3 + (Leu or Ile) minus H2O) SE_CtrND"/>
    <s v="ND"/>
    <n v="0"/>
    <e v="#DIV/0!"/>
    <e v="#DIV/0!"/>
    <x v="0"/>
    <n v="0"/>
    <s v="n/a"/>
    <x v="0"/>
    <s v=""/>
    <s v=""/>
    <s v=""/>
    <s v="both (C5H7NO3 + (Leu or Ile) minus H2O) SE_"/>
    <x v="0"/>
  </r>
  <r>
    <s v="both"/>
    <x v="24"/>
    <x v="24"/>
    <x v="24"/>
    <x v="24"/>
    <x v="0"/>
    <m/>
    <x v="6"/>
    <m/>
    <m/>
    <n v="0"/>
    <s v="both (C5H7NO3 + (Leu or Ile) minus H2O) SE_Ctr"/>
    <s v="ND"/>
    <s v="both (C5H7NO3 + (Leu or Ile) minus H2O) SE_CtrND"/>
    <s v=""/>
    <s v=""/>
    <s v=""/>
    <s v=""/>
    <x v="1"/>
    <s v=""/>
    <s v=""/>
    <x v="0"/>
    <s v=""/>
    <s v=""/>
    <s v=""/>
    <s v="both (C5H7NO3 + (Leu or Ile) minus H2O) SE_"/>
    <x v="1"/>
  </r>
  <r>
    <s v="both"/>
    <x v="24"/>
    <x v="24"/>
    <x v="24"/>
    <x v="24"/>
    <x v="0"/>
    <m/>
    <x v="6"/>
    <m/>
    <m/>
    <n v="0"/>
    <s v="both (C5H7NO3 + (Leu or Ile) minus H2O) SE_Ctr"/>
    <s v="ND"/>
    <s v="both (C5H7NO3 + (Leu or Ile) minus H2O) SE_CtrND"/>
    <s v=""/>
    <s v=""/>
    <s v=""/>
    <s v=""/>
    <x v="1"/>
    <s v=""/>
    <s v=""/>
    <x v="0"/>
    <s v=""/>
    <s v=""/>
    <s v=""/>
    <s v="both (C5H7NO3 + (Leu or Ile) minus H2O) SE_"/>
    <x v="1"/>
  </r>
  <r>
    <s v="both"/>
    <x v="24"/>
    <x v="24"/>
    <x v="24"/>
    <x v="24"/>
    <x v="0"/>
    <m/>
    <x v="6"/>
    <m/>
    <m/>
    <n v="0"/>
    <s v="both (C5H7NO3 + (Leu or Ile) minus H2O) SE_Ctr"/>
    <s v="ND"/>
    <s v="both (C5H7NO3 + (Leu or Ile) minus H2O) SE_CtrND"/>
    <s v=""/>
    <s v=""/>
    <s v=""/>
    <s v=""/>
    <x v="1"/>
    <s v=""/>
    <s v=""/>
    <x v="0"/>
    <s v=""/>
    <s v=""/>
    <s v=""/>
    <s v="both (C5H7NO3 + (Leu or Ile) minus H2O) SE_"/>
    <x v="1"/>
  </r>
  <r>
    <s v="both"/>
    <x v="24"/>
    <x v="24"/>
    <x v="24"/>
    <x v="24"/>
    <x v="0"/>
    <m/>
    <x v="7"/>
    <m/>
    <m/>
    <n v="0"/>
    <s v="both (C5H7NO3 + (Leu or Ile) minus H2O) SE_Syn"/>
    <s v="ND"/>
    <s v="both (C5H7NO3 + (Leu or Ile) minus H2O) SE_SynND"/>
    <s v="ND"/>
    <n v="0"/>
    <e v="#DIV/0!"/>
    <e v="#DIV/0!"/>
    <x v="0"/>
    <n v="0"/>
    <s v="n/a"/>
    <x v="0"/>
    <s v=""/>
    <s v=""/>
    <s v=""/>
    <s v="both (C5H7NO3 + (Leu or Ile) minus H2O) SE_"/>
    <x v="0"/>
  </r>
  <r>
    <s v="both"/>
    <x v="24"/>
    <x v="24"/>
    <x v="24"/>
    <x v="24"/>
    <x v="0"/>
    <m/>
    <x v="7"/>
    <m/>
    <m/>
    <n v="0"/>
    <s v="both (C5H7NO3 + (Leu or Ile) minus H2O) SE_Syn"/>
    <s v="ND"/>
    <s v="both (C5H7NO3 + (Leu or Ile) minus H2O) SE_SynND"/>
    <s v=""/>
    <s v=""/>
    <s v=""/>
    <s v=""/>
    <x v="1"/>
    <s v=""/>
    <s v=""/>
    <x v="0"/>
    <s v=""/>
    <s v=""/>
    <s v=""/>
    <s v="both (C5H7NO3 + (Leu or Ile) minus H2O) SE_"/>
    <x v="1"/>
  </r>
  <r>
    <s v="both"/>
    <x v="24"/>
    <x v="24"/>
    <x v="24"/>
    <x v="24"/>
    <x v="0"/>
    <m/>
    <x v="7"/>
    <m/>
    <m/>
    <n v="0"/>
    <s v="both (C5H7NO3 + (Leu or Ile) minus H2O) SE_Syn"/>
    <s v="ND"/>
    <s v="both (C5H7NO3 + (Leu or Ile) minus H2O) SE_SynND"/>
    <s v=""/>
    <s v=""/>
    <s v=""/>
    <s v=""/>
    <x v="1"/>
    <s v=""/>
    <s v=""/>
    <x v="0"/>
    <s v=""/>
    <s v=""/>
    <s v=""/>
    <s v="both (C5H7NO3 + (Leu or Ile) minus H2O) SE_"/>
    <x v="1"/>
  </r>
  <r>
    <s v="both"/>
    <x v="24"/>
    <x v="24"/>
    <x v="24"/>
    <x v="24"/>
    <x v="0"/>
    <m/>
    <x v="7"/>
    <m/>
    <m/>
    <n v="0"/>
    <s v="both (C5H7NO3 + (Leu or Ile) minus H2O) SE_Syn"/>
    <s v="ND"/>
    <s v="both (C5H7NO3 + (Leu or Ile) minus H2O) SE_SynND"/>
    <s v=""/>
    <s v=""/>
    <s v=""/>
    <s v=""/>
    <x v="1"/>
    <s v=""/>
    <s v=""/>
    <x v="0"/>
    <s v=""/>
    <s v=""/>
    <s v=""/>
    <s v="both (C5H7NO3 + (Leu or Ile) minus H2O) SE_"/>
    <x v="1"/>
  </r>
  <r>
    <s v="both"/>
    <x v="25"/>
    <x v="25"/>
    <x v="25"/>
    <x v="25"/>
    <x v="0"/>
    <m/>
    <x v="0"/>
    <n v="1000"/>
    <m/>
    <n v="6.9087547793152204"/>
    <s v="both choline Min_Ctr"/>
    <s v="D"/>
    <s v="both choline Min_Ctr_D"/>
    <s v="D"/>
    <n v="8.4992266947007309"/>
    <n v="1"/>
    <n v="1"/>
    <x v="2"/>
    <n v="6793.75"/>
    <b v="0"/>
    <x v="1"/>
    <s v="pos"/>
    <s v="Min"/>
    <s v="Ctr"/>
    <s v="both choline Min"/>
    <x v="0"/>
  </r>
  <r>
    <s v="both"/>
    <x v="25"/>
    <x v="25"/>
    <x v="25"/>
    <x v="25"/>
    <x v="0"/>
    <m/>
    <x v="0"/>
    <n v="11932"/>
    <m/>
    <n v="9.3870629503696552"/>
    <s v="both choline Min_Ctr"/>
    <s v="D"/>
    <s v="both choline Min_Ctr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0"/>
    <n v="8548"/>
    <m/>
    <n v="9.0535695960262341"/>
    <s v="both choline Min_Ctr"/>
    <s v="D"/>
    <s v="both choline Min_Ctr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0"/>
    <n v="5695"/>
    <m/>
    <n v="8.647519453091812"/>
    <s v="both choline Min_Ctr"/>
    <s v="D"/>
    <s v="both choline Min_Ctr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1"/>
    <n v="1420"/>
    <m/>
    <n v="7.2591161280971006"/>
    <s v="both choline Min_Syn"/>
    <s v="D"/>
    <s v="both choline Min_Syn_D"/>
    <s v="D"/>
    <n v="7.7715320912086021"/>
    <n v="0.89579007241937103"/>
    <n v="0.40560234361748193"/>
    <x v="5"/>
    <n v="3661.5"/>
    <s v="n/a"/>
    <x v="1"/>
    <s v="pos"/>
    <s v="Min"/>
    <s v="Syn"/>
    <s v="both choline Min"/>
    <x v="0"/>
  </r>
  <r>
    <s v="both"/>
    <x v="25"/>
    <x v="25"/>
    <x v="25"/>
    <x v="25"/>
    <x v="0"/>
    <m/>
    <x v="1"/>
    <n v="6613"/>
    <m/>
    <n v="8.7969438935417372"/>
    <s v="both choline Min_Syn"/>
    <s v="D"/>
    <s v="both choline Min_Syn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1"/>
    <n v="555"/>
    <m/>
    <n v="6.3207682942505823"/>
    <s v="both choline Min_Syn"/>
    <s v="D"/>
    <s v="both choline Min_Syn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1"/>
    <n v="6058"/>
    <m/>
    <n v="8.7093000489449892"/>
    <s v="both choline Min_Syn"/>
    <s v="D"/>
    <s v="both choline Min_Syn_D"/>
    <s v=""/>
    <s v=""/>
    <s v=""/>
    <s v=""/>
    <x v="1"/>
    <s v=""/>
    <s v=""/>
    <x v="0"/>
    <s v=""/>
    <s v=""/>
    <s v=""/>
    <s v="both choline Min"/>
    <x v="1"/>
  </r>
  <r>
    <s v="both"/>
    <x v="25"/>
    <x v="25"/>
    <x v="25"/>
    <x v="25"/>
    <x v="0"/>
    <m/>
    <x v="2"/>
    <n v="2007669"/>
    <m/>
    <n v="14.512485403658545"/>
    <s v="both choline MEBM_Ctr"/>
    <s v="D"/>
    <s v="both choline MEBM_Ctr_D"/>
    <s v="D"/>
    <n v="14.454521009262752"/>
    <n v="1"/>
    <n v="1"/>
    <x v="2"/>
    <n v="1991990"/>
    <b v="0"/>
    <x v="1"/>
    <s v="pos"/>
    <s v="MEB"/>
    <s v="Ctr"/>
    <s v="both choline MEB"/>
    <x v="0"/>
  </r>
  <r>
    <s v="both"/>
    <x v="25"/>
    <x v="25"/>
    <x v="25"/>
    <x v="25"/>
    <x v="0"/>
    <m/>
    <x v="2"/>
    <n v="2485104"/>
    <m/>
    <n v="14.725825470141338"/>
    <s v="both choline MEBM_Ctr"/>
    <s v="D"/>
    <s v="both choline MEBM_Ctr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2"/>
    <n v="1076723"/>
    <m/>
    <n v="13.88943365588695"/>
    <s v="both choline MEBM_Ctr"/>
    <s v="D"/>
    <s v="both choline MEBM_Ctr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2"/>
    <n v="2398464"/>
    <m/>
    <n v="14.690339507364168"/>
    <s v="both choline MEBM_Ctr"/>
    <s v="D"/>
    <s v="both choline MEBM_Ctr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3"/>
    <n v="1507171"/>
    <m/>
    <n v="14.22574560513698"/>
    <s v="both choline MEBM_Syn"/>
    <s v="D"/>
    <s v="both choline MEBM_Syn_D"/>
    <s v="D"/>
    <n v="12.06179724006186"/>
    <n v="1.630739055485661E-3"/>
    <n v="0.40442940073809225"/>
    <x v="5"/>
    <n v="1569468.25"/>
    <s v="n/a"/>
    <x v="1"/>
    <s v="pos"/>
    <s v="MEB"/>
    <s v="Syn"/>
    <s v="both choline MEB"/>
    <x v="0"/>
  </r>
  <r>
    <s v="both"/>
    <x v="25"/>
    <x v="25"/>
    <x v="25"/>
    <x v="25"/>
    <x v="0"/>
    <m/>
    <x v="3"/>
    <n v="2642186"/>
    <m/>
    <n v="14.78711754127198"/>
    <s v="both choline MEBM_Syn"/>
    <s v="D"/>
    <s v="both choline MEBM_Syn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3"/>
    <n v="105"/>
    <m/>
    <n v="4.6634390941120669"/>
    <s v="both choline MEBM_Syn"/>
    <s v="D"/>
    <s v="both choline MEBM_Syn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3"/>
    <n v="2128411"/>
    <m/>
    <n v="14.57088671972642"/>
    <s v="both choline MEBM_Syn"/>
    <s v="D"/>
    <s v="both choline MEBM_Syn_D"/>
    <s v=""/>
    <s v=""/>
    <s v=""/>
    <s v=""/>
    <x v="1"/>
    <s v=""/>
    <s v=""/>
    <x v="0"/>
    <s v=""/>
    <s v=""/>
    <s v=""/>
    <s v="both choline MEB"/>
    <x v="1"/>
  </r>
  <r>
    <s v="both"/>
    <x v="25"/>
    <x v="25"/>
    <x v="25"/>
    <x v="25"/>
    <x v="0"/>
    <m/>
    <x v="4"/>
    <n v="456197"/>
    <m/>
    <n v="13.030682204780728"/>
    <s v="both choline YE_Ctr"/>
    <s v="D"/>
    <s v="both choline YE_Ctr_D"/>
    <s v="D"/>
    <n v="13.104206269586015"/>
    <n v="1"/>
    <n v="1"/>
    <x v="2"/>
    <n v="499438.5"/>
    <b v="0"/>
    <x v="1"/>
    <s v="pos"/>
    <s v="YE_"/>
    <s v="Ctr"/>
    <s v="both choline YE_"/>
    <x v="0"/>
  </r>
  <r>
    <s v="both"/>
    <x v="25"/>
    <x v="25"/>
    <x v="25"/>
    <x v="25"/>
    <x v="0"/>
    <m/>
    <x v="4"/>
    <n v="426554"/>
    <m/>
    <n v="12.963496594223361"/>
    <s v="both choline YE_Ctr"/>
    <s v="D"/>
    <s v="both choline YE_Ctr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4"/>
    <n v="667623"/>
    <m/>
    <n v="13.411480419794104"/>
    <s v="both choline YE_Ctr"/>
    <s v="D"/>
    <s v="both choline YE_Ctr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4"/>
    <n v="447380"/>
    <m/>
    <n v="13.011165859545869"/>
    <s v="both choline YE_Ctr"/>
    <s v="D"/>
    <s v="both choline YE_Ctr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5"/>
    <n v="1368"/>
    <m/>
    <n v="7.2218358252884487"/>
    <s v="both choline YE_Syn"/>
    <s v="D"/>
    <s v="both choline YE_Syn_D"/>
    <s v="D"/>
    <n v="7.0105244829022775"/>
    <n v="0.26327704126871471"/>
    <n v="2.3164004332154646E-7"/>
    <x v="4"/>
    <n v="1175.5"/>
    <n v="-8.7308886887463117"/>
    <x v="2"/>
    <s v="pos"/>
    <s v="YE_"/>
    <s v="Syn"/>
    <s v="both choline YE_"/>
    <x v="0"/>
  </r>
  <r>
    <s v="both"/>
    <x v="25"/>
    <x v="25"/>
    <x v="25"/>
    <x v="25"/>
    <x v="0"/>
    <m/>
    <x v="5"/>
    <n v="590"/>
    <m/>
    <n v="6.3818160174060985"/>
    <s v="both choline YE_Syn"/>
    <s v="D"/>
    <s v="both choline YE_Syn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5"/>
    <n v="1228"/>
    <m/>
    <n v="7.1139561095660344"/>
    <s v="both choline YE_Syn"/>
    <s v="D"/>
    <s v="both choline YE_Syn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5"/>
    <n v="1516"/>
    <m/>
    <n v="7.3244899793485319"/>
    <s v="both choline YE_Syn"/>
    <s v="D"/>
    <s v="both choline YE_Syn_D"/>
    <s v=""/>
    <s v=""/>
    <s v=""/>
    <s v=""/>
    <x v="1"/>
    <s v=""/>
    <s v=""/>
    <x v="0"/>
    <s v=""/>
    <s v=""/>
    <s v=""/>
    <s v="both choline YE_"/>
    <x v="1"/>
  </r>
  <r>
    <s v="both"/>
    <x v="25"/>
    <x v="25"/>
    <x v="25"/>
    <x v="25"/>
    <x v="0"/>
    <m/>
    <x v="6"/>
    <n v="5765"/>
    <m/>
    <n v="8.6597338781983471"/>
    <s v="both choline SE_Ctr"/>
    <s v="D"/>
    <s v="both choline SE_Ctr_D"/>
    <s v="D"/>
    <n v="8.1332991517248345"/>
    <n v="1"/>
    <n v="1"/>
    <x v="2"/>
    <n v="5808.75"/>
    <b v="0"/>
    <x v="1"/>
    <s v="pos"/>
    <s v="SE_"/>
    <s v="Ctr"/>
    <s v="both choline SE_"/>
    <x v="0"/>
  </r>
  <r>
    <s v="both"/>
    <x v="25"/>
    <x v="25"/>
    <x v="25"/>
    <x v="25"/>
    <x v="0"/>
    <m/>
    <x v="6"/>
    <n v="12040"/>
    <m/>
    <n v="9.3960727718922197"/>
    <s v="both choline SE_Ctr"/>
    <s v="D"/>
    <s v="both choline SE_Ctr_D"/>
    <s v=""/>
    <s v=""/>
    <s v=""/>
    <s v=""/>
    <x v="1"/>
    <s v=""/>
    <s v=""/>
    <x v="0"/>
    <s v=""/>
    <s v=""/>
    <s v=""/>
    <s v="both choline SE_"/>
    <x v="1"/>
  </r>
  <r>
    <s v="both"/>
    <x v="25"/>
    <x v="25"/>
    <x v="25"/>
    <x v="25"/>
    <x v="0"/>
    <m/>
    <x v="6"/>
    <n v="5047"/>
    <m/>
    <n v="8.5267474042210498"/>
    <s v="both choline SE_Ctr"/>
    <s v="D"/>
    <s v="both choline SE_Ctr_D"/>
    <s v=""/>
    <s v=""/>
    <s v=""/>
    <s v=""/>
    <x v="1"/>
    <s v=""/>
    <s v=""/>
    <x v="0"/>
    <s v=""/>
    <s v=""/>
    <s v=""/>
    <s v="both choline SE_"/>
    <x v="1"/>
  </r>
  <r>
    <s v="both"/>
    <x v="25"/>
    <x v="25"/>
    <x v="25"/>
    <x v="25"/>
    <x v="0"/>
    <m/>
    <x v="6"/>
    <n v="383"/>
    <m/>
    <n v="5.9506425525877269"/>
    <s v="both choline SE_Ctr"/>
    <s v="D"/>
    <s v="both choline SE_Ctr_D"/>
    <s v=""/>
    <s v=""/>
    <s v=""/>
    <s v=""/>
    <x v="1"/>
    <s v=""/>
    <s v=""/>
    <x v="0"/>
    <s v=""/>
    <s v=""/>
    <s v=""/>
    <s v="both choline SE_"/>
    <x v="1"/>
  </r>
  <r>
    <s v="both"/>
    <x v="25"/>
    <x v="25"/>
    <x v="25"/>
    <x v="25"/>
    <x v="0"/>
    <m/>
    <x v="7"/>
    <n v="3658"/>
    <m/>
    <n v="8.2049451650192076"/>
    <s v="both choline SE_Syn"/>
    <s v="D"/>
    <s v="both choline SE_Syn_D"/>
    <s v="D"/>
    <n v="6.57910470669355"/>
    <n v="0.75215816778348765"/>
    <n v="0.16123714055772262"/>
    <x v="5"/>
    <n v="1291"/>
    <s v="n/a"/>
    <x v="1"/>
    <s v="pos"/>
    <s v="SE_"/>
    <s v="Syn"/>
    <s v="both choline SE_"/>
    <x v="0"/>
  </r>
  <r>
    <s v="both"/>
    <x v="25"/>
    <x v="25"/>
    <x v="25"/>
    <x v="25"/>
    <x v="0"/>
    <m/>
    <x v="7"/>
    <n v="324"/>
    <m/>
    <n v="5.7838251823297373"/>
    <s v="both choline SE_Syn"/>
    <s v="D"/>
    <s v="both choline SE_Syn_D"/>
    <s v=""/>
    <s v=""/>
    <s v=""/>
    <s v=""/>
    <x v="1"/>
    <s v=""/>
    <s v=""/>
    <x v="0"/>
    <s v=""/>
    <s v=""/>
    <s v=""/>
    <s v="both choline SE_"/>
    <x v="1"/>
  </r>
  <r>
    <s v="both"/>
    <x v="25"/>
    <x v="25"/>
    <x v="25"/>
    <x v="25"/>
    <x v="0"/>
    <m/>
    <x v="7"/>
    <n v="238"/>
    <m/>
    <n v="5.476463551931511"/>
    <s v="both choline SE_Syn"/>
    <s v="D"/>
    <s v="both choline SE_Syn_D"/>
    <s v=""/>
    <s v=""/>
    <s v=""/>
    <s v=""/>
    <x v="1"/>
    <s v=""/>
    <s v=""/>
    <x v="0"/>
    <s v=""/>
    <s v=""/>
    <s v=""/>
    <s v="both choline SE_"/>
    <x v="1"/>
  </r>
  <r>
    <s v="both"/>
    <x v="25"/>
    <x v="25"/>
    <x v="25"/>
    <x v="25"/>
    <x v="0"/>
    <m/>
    <x v="7"/>
    <n v="944"/>
    <m/>
    <n v="6.8511849274937431"/>
    <s v="both choline SE_Syn"/>
    <s v="D"/>
    <s v="both choline SE_Syn_D"/>
    <s v=""/>
    <s v=""/>
    <s v=""/>
    <s v=""/>
    <x v="1"/>
    <s v=""/>
    <s v=""/>
    <x v="0"/>
    <s v=""/>
    <s v=""/>
    <s v=""/>
    <s v="both choline SE_"/>
    <x v="1"/>
  </r>
  <r>
    <s v="pos"/>
    <x v="26"/>
    <x v="26"/>
    <x v="26"/>
    <x v="26"/>
    <x v="0"/>
    <m/>
    <x v="0"/>
    <n v="0"/>
    <m/>
    <n v="0"/>
    <s v="pos cytidine Min_Ctr"/>
    <s v="D"/>
    <s v="pos cytidine Min_Ctr_D"/>
    <s v="D"/>
    <n v="1.1562432033210677"/>
    <n v="1"/>
    <n v="1"/>
    <x v="2"/>
    <n v="25.25"/>
    <b v="0"/>
    <x v="1"/>
    <s v="pos"/>
    <s v="Min"/>
    <s v="Ctr"/>
    <s v="pos cytidine Min"/>
    <x v="0"/>
  </r>
  <r>
    <s v="pos"/>
    <x v="26"/>
    <x v="26"/>
    <x v="26"/>
    <x v="26"/>
    <x v="0"/>
    <m/>
    <x v="0"/>
    <n v="101"/>
    <m/>
    <n v="4.6249728132842707"/>
    <s v="pos cytidine Min_Ctr"/>
    <s v="D"/>
    <s v="pos cytidine Min_Ctr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0"/>
    <n v="0"/>
    <m/>
    <n v="0"/>
    <s v="pos cytidine Min_Ctr"/>
    <s v="D"/>
    <s v="pos cytidine Min_Ctr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0"/>
    <n v="0"/>
    <m/>
    <n v="0"/>
    <s v="pos cytidine Min_Ctr"/>
    <s v="D"/>
    <s v="pos cytidine Min_Ctr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1"/>
    <n v="796"/>
    <m/>
    <n v="6.6808546787902152"/>
    <s v="pos cytidine Min_Syn"/>
    <s v="D"/>
    <s v="pos cytidine Min_Syn_D"/>
    <s v="D"/>
    <n v="6.9971253736336196"/>
    <n v="0.250508342424685"/>
    <n v="3.8253508078701865E-3"/>
    <x v="3"/>
    <n v="1820.5"/>
    <n v="6.1719075426927201"/>
    <x v="2"/>
    <s v="pos"/>
    <s v="Min"/>
    <s v="Syn"/>
    <s v="pos cytidine Min"/>
    <x v="0"/>
  </r>
  <r>
    <s v="pos"/>
    <x v="26"/>
    <x v="26"/>
    <x v="26"/>
    <x v="26"/>
    <x v="0"/>
    <m/>
    <x v="1"/>
    <n v="410"/>
    <m/>
    <n v="6.0185932144962342"/>
    <s v="pos cytidine Min_Syn"/>
    <s v="D"/>
    <s v="pos cytidine Min_Syn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1"/>
    <n v="831"/>
    <m/>
    <n v="6.7238324408212087"/>
    <s v="pos cytidine Min_Syn"/>
    <s v="D"/>
    <s v="pos cytidine Min_Syn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1"/>
    <n v="5245"/>
    <m/>
    <n v="8.5652211604268196"/>
    <s v="pos cytidine Min_Syn"/>
    <s v="D"/>
    <s v="pos cytidine Min_Syn_D"/>
    <s v=""/>
    <s v=""/>
    <s v=""/>
    <s v=""/>
    <x v="1"/>
    <s v=""/>
    <s v=""/>
    <x v="0"/>
    <s v=""/>
    <s v=""/>
    <s v=""/>
    <s v="pos cytidine Min"/>
    <x v="1"/>
  </r>
  <r>
    <s v="pos"/>
    <x v="26"/>
    <x v="26"/>
    <x v="26"/>
    <x v="26"/>
    <x v="0"/>
    <m/>
    <x v="2"/>
    <n v="0"/>
    <m/>
    <n v="0"/>
    <s v="pos cytidine MEBM_Ctr"/>
    <s v="D"/>
    <s v="pos cytidine MEBM_Ctr_D"/>
    <s v="D"/>
    <n v="0"/>
    <e v="#DIV/0!"/>
    <e v="#DIV/0!"/>
    <x v="2"/>
    <n v="0"/>
    <b v="0"/>
    <x v="1"/>
    <s v="pos"/>
    <s v="MEB"/>
    <s v="Ctr"/>
    <s v="pos cytidine MEB"/>
    <x v="0"/>
  </r>
  <r>
    <s v="pos"/>
    <x v="26"/>
    <x v="26"/>
    <x v="26"/>
    <x v="26"/>
    <x v="0"/>
    <m/>
    <x v="2"/>
    <n v="0"/>
    <m/>
    <n v="0"/>
    <s v="pos cytidine MEBM_Ctr"/>
    <s v="D"/>
    <s v="pos cytidine MEBM_Ctr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2"/>
    <n v="0"/>
    <m/>
    <n v="0"/>
    <s v="pos cytidine MEBM_Ctr"/>
    <s v="D"/>
    <s v="pos cytidine MEBM_Ctr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2"/>
    <n v="0"/>
    <m/>
    <n v="0"/>
    <s v="pos cytidine MEBM_Ctr"/>
    <s v="D"/>
    <s v="pos cytidine MEBM_Ctr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3"/>
    <n v="400"/>
    <m/>
    <n v="5.9939614273065693"/>
    <s v="pos cytidine MEBM_Syn"/>
    <s v="D"/>
    <s v="pos cytidine MEBM_Syn_D"/>
    <s v="D"/>
    <n v="4.6794166194539137"/>
    <e v="#DIV/0!"/>
    <n v="6.0633023688680648E-2"/>
    <x v="5"/>
    <n v="477.75"/>
    <s v="n/a"/>
    <x v="1"/>
    <s v="pos"/>
    <s v="MEB"/>
    <s v="Syn"/>
    <s v="pos cytidine MEB"/>
    <x v="0"/>
  </r>
  <r>
    <s v="pos"/>
    <x v="26"/>
    <x v="26"/>
    <x v="26"/>
    <x v="26"/>
    <x v="0"/>
    <m/>
    <x v="3"/>
    <n v="1242"/>
    <m/>
    <n v="7.1252830915107115"/>
    <s v="pos cytidine MEBM_Syn"/>
    <s v="D"/>
    <s v="pos cytidine MEBM_Syn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3"/>
    <n v="0"/>
    <m/>
    <n v="0"/>
    <s v="pos cytidine MEBM_Syn"/>
    <s v="D"/>
    <s v="pos cytidine MEBM_Syn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3"/>
    <n v="269"/>
    <m/>
    <n v="5.598421958998375"/>
    <s v="pos cytidine MEBM_Syn"/>
    <s v="D"/>
    <s v="pos cytidine MEBM_Syn_D"/>
    <s v=""/>
    <s v=""/>
    <s v=""/>
    <s v=""/>
    <x v="1"/>
    <s v=""/>
    <s v=""/>
    <x v="0"/>
    <s v=""/>
    <s v=""/>
    <s v=""/>
    <s v="pos cytidine MEB"/>
    <x v="1"/>
  </r>
  <r>
    <s v="pos"/>
    <x v="26"/>
    <x v="26"/>
    <x v="26"/>
    <x v="26"/>
    <x v="0"/>
    <m/>
    <x v="4"/>
    <n v="2212"/>
    <m/>
    <n v="7.7021043400510498"/>
    <s v="pos cytidine YE_Ctr"/>
    <s v="D"/>
    <s v="pos cytidine YE_Ctr_D"/>
    <s v="D"/>
    <n v="7.7267487170114624"/>
    <n v="1"/>
    <n v="1"/>
    <x v="2"/>
    <n v="2291.5"/>
    <b v="0"/>
    <x v="1"/>
    <s v="pos"/>
    <s v="YE_"/>
    <s v="Ctr"/>
    <s v="pos cytidine YE_"/>
    <x v="0"/>
  </r>
  <r>
    <s v="pos"/>
    <x v="26"/>
    <x v="26"/>
    <x v="26"/>
    <x v="26"/>
    <x v="0"/>
    <m/>
    <x v="4"/>
    <n v="2557"/>
    <m/>
    <n v="7.8469809821387884"/>
    <s v="pos cytidine YE_Ctr"/>
    <s v="D"/>
    <s v="pos cytidine YE_Ctr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4"/>
    <n v="2601"/>
    <m/>
    <n v="7.8640356590724503"/>
    <s v="pos cytidine YE_Ctr"/>
    <s v="D"/>
    <s v="pos cytidine YE_Ctr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4"/>
    <n v="1796"/>
    <m/>
    <n v="7.4938738867835593"/>
    <s v="pos cytidine YE_Ctr"/>
    <s v="D"/>
    <s v="pos cytidine YE_Ctr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5"/>
    <n v="65367"/>
    <m/>
    <n v="11.087788121064543"/>
    <s v="pos cytidine YE_Syn"/>
    <s v="D"/>
    <s v="pos cytidine YE_Syn_D"/>
    <s v="D"/>
    <n v="11.065683213756607"/>
    <n v="8.0355497700809297E-2"/>
    <n v="2.8997629256712536E-5"/>
    <x v="3"/>
    <n v="72920"/>
    <n v="4.9919503705521846"/>
    <x v="2"/>
    <s v="pos"/>
    <s v="YE_"/>
    <s v="Syn"/>
    <s v="pos cytidine YE_"/>
    <x v="0"/>
  </r>
  <r>
    <s v="pos"/>
    <x v="26"/>
    <x v="26"/>
    <x v="26"/>
    <x v="26"/>
    <x v="0"/>
    <m/>
    <x v="5"/>
    <n v="44963"/>
    <m/>
    <n v="10.713617448581688"/>
    <s v="pos cytidine YE_Syn"/>
    <s v="D"/>
    <s v="pos cytidine YE_Syn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5"/>
    <n v="40318"/>
    <m/>
    <n v="10.604578100850384"/>
    <s v="pos cytidine YE_Syn"/>
    <s v="D"/>
    <s v="pos cytidine YE_Syn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5"/>
    <n v="141032"/>
    <m/>
    <n v="11.856749184529811"/>
    <s v="pos cytidine YE_Syn"/>
    <s v="D"/>
    <s v="pos cytidine YE_Syn_D"/>
    <s v=""/>
    <s v=""/>
    <s v=""/>
    <s v=""/>
    <x v="1"/>
    <s v=""/>
    <s v=""/>
    <x v="0"/>
    <s v=""/>
    <s v=""/>
    <s v=""/>
    <s v="pos cytidine YE_"/>
    <x v="1"/>
  </r>
  <r>
    <s v="pos"/>
    <x v="26"/>
    <x v="26"/>
    <x v="26"/>
    <x v="26"/>
    <x v="0"/>
    <m/>
    <x v="6"/>
    <n v="1182"/>
    <m/>
    <n v="7.0758088639783869"/>
    <s v="pos cytidine SE_Ctr"/>
    <s v="D"/>
    <s v="pos cytidine SE_Ctr_D"/>
    <s v="D"/>
    <n v="6.6689624719522937"/>
    <n v="1"/>
    <n v="1"/>
    <x v="2"/>
    <n v="897.75"/>
    <b v="0"/>
    <x v="1"/>
    <s v="pos"/>
    <s v="SE_"/>
    <s v="Ctr"/>
    <s v="pos cytidine SE_"/>
    <x v="0"/>
  </r>
  <r>
    <s v="pos"/>
    <x v="26"/>
    <x v="26"/>
    <x v="26"/>
    <x v="26"/>
    <x v="0"/>
    <m/>
    <x v="6"/>
    <n v="308"/>
    <m/>
    <n v="5.7333412768977459"/>
    <s v="pos cytidine SE_Ctr"/>
    <s v="D"/>
    <s v="pos cytidine SE_Ctr_D"/>
    <s v=""/>
    <s v=""/>
    <s v=""/>
    <s v=""/>
    <x v="1"/>
    <s v=""/>
    <s v=""/>
    <x v="0"/>
    <s v=""/>
    <s v=""/>
    <s v=""/>
    <s v="pos cytidine SE_"/>
    <x v="1"/>
  </r>
  <r>
    <s v="pos"/>
    <x v="26"/>
    <x v="26"/>
    <x v="26"/>
    <x v="26"/>
    <x v="0"/>
    <m/>
    <x v="6"/>
    <n v="820"/>
    <m/>
    <n v="6.7105231094524278"/>
    <s v="pos cytidine SE_Ctr"/>
    <s v="D"/>
    <s v="pos cytidine SE_Ctr_D"/>
    <s v=""/>
    <s v=""/>
    <s v=""/>
    <s v=""/>
    <x v="1"/>
    <s v=""/>
    <s v=""/>
    <x v="0"/>
    <s v=""/>
    <s v=""/>
    <s v=""/>
    <s v="pos cytidine SE_"/>
    <x v="1"/>
  </r>
  <r>
    <s v="pos"/>
    <x v="26"/>
    <x v="26"/>
    <x v="26"/>
    <x v="26"/>
    <x v="0"/>
    <m/>
    <x v="6"/>
    <n v="1281"/>
    <m/>
    <n v="7.1561766374806153"/>
    <s v="pos cytidine SE_Ctr"/>
    <s v="D"/>
    <s v="pos cytidine SE_Ctr_D"/>
    <s v=""/>
    <s v=""/>
    <s v=""/>
    <s v=""/>
    <x v="1"/>
    <s v=""/>
    <s v=""/>
    <x v="0"/>
    <s v=""/>
    <s v=""/>
    <s v=""/>
    <s v="pos cytidine SE_"/>
    <x v="1"/>
  </r>
  <r>
    <s v="pos"/>
    <x v="26"/>
    <x v="26"/>
    <x v="26"/>
    <x v="26"/>
    <x v="0"/>
    <m/>
    <x v="7"/>
    <n v="25926"/>
    <m/>
    <n v="10.163040175734501"/>
    <s v="pos cytidine SE_Syn"/>
    <s v="D"/>
    <s v="pos cytidine SE_Syn_D"/>
    <s v="D"/>
    <n v="10.212784150604893"/>
    <n v="0.23196111652188731"/>
    <n v="6.2577265071510593E-5"/>
    <x v="3"/>
    <n v="28247.25"/>
    <n v="4.9756528632363661"/>
    <x v="2"/>
    <s v="pos"/>
    <s v="SE_"/>
    <s v="Syn"/>
    <s v="pos cytidine SE_"/>
    <x v="0"/>
  </r>
  <r>
    <s v="pos"/>
    <x v="26"/>
    <x v="26"/>
    <x v="26"/>
    <x v="26"/>
    <x v="0"/>
    <m/>
    <x v="7"/>
    <n v="21364"/>
    <m/>
    <n v="9.9695093480781249"/>
    <s v="pos cytidine SE_Syn"/>
    <s v="D"/>
    <s v="pos cytidine SE_Syn_D"/>
    <s v=""/>
    <s v=""/>
    <s v=""/>
    <s v=""/>
    <x v="1"/>
    <s v=""/>
    <s v=""/>
    <x v="0"/>
    <s v=""/>
    <s v=""/>
    <s v=""/>
    <s v="pos cytidine SE_"/>
    <x v="1"/>
  </r>
  <r>
    <s v="pos"/>
    <x v="26"/>
    <x v="26"/>
    <x v="26"/>
    <x v="26"/>
    <x v="0"/>
    <m/>
    <x v="7"/>
    <n v="42005"/>
    <m/>
    <n v="10.645567744205252"/>
    <s v="pos cytidine SE_Syn"/>
    <s v="D"/>
    <s v="pos cytidine SE_Syn_D"/>
    <s v=""/>
    <s v=""/>
    <s v=""/>
    <s v=""/>
    <x v="1"/>
    <s v=""/>
    <s v=""/>
    <x v="0"/>
    <s v=""/>
    <s v=""/>
    <s v=""/>
    <s v="pos cytidine SE_"/>
    <x v="1"/>
  </r>
  <r>
    <s v="pos"/>
    <x v="26"/>
    <x v="26"/>
    <x v="26"/>
    <x v="26"/>
    <x v="0"/>
    <m/>
    <x v="7"/>
    <n v="23694"/>
    <m/>
    <n v="10.073019334401689"/>
    <s v="pos cytidine SE_Syn"/>
    <s v="D"/>
    <s v="pos cytidine SE_Syn_D"/>
    <s v=""/>
    <s v=""/>
    <s v=""/>
    <s v=""/>
    <x v="1"/>
    <s v=""/>
    <s v=""/>
    <x v="0"/>
    <s v=""/>
    <s v=""/>
    <s v=""/>
    <s v="pos cytidine SE_"/>
    <x v="1"/>
  </r>
  <r>
    <s v="pos"/>
    <x v="27"/>
    <x v="27"/>
    <x v="27"/>
    <x v="27"/>
    <x v="0"/>
    <m/>
    <x v="0"/>
    <m/>
    <m/>
    <n v="0"/>
    <s v="pos (Val-(Leu or Ile)) Min_Ctr"/>
    <s v="ND"/>
    <s v="pos (Val-(Leu or Ile)) Min_CtrND"/>
    <s v="ND"/>
    <n v="0"/>
    <e v="#DIV/0!"/>
    <e v="#DIV/0!"/>
    <x v="0"/>
    <n v="0"/>
    <s v="n/a"/>
    <x v="0"/>
    <s v=""/>
    <s v=""/>
    <s v=""/>
    <s v="pos (Val-(Leu or Ile)) Min"/>
    <x v="0"/>
  </r>
  <r>
    <s v="pos"/>
    <x v="27"/>
    <x v="27"/>
    <x v="27"/>
    <x v="27"/>
    <x v="0"/>
    <m/>
    <x v="0"/>
    <m/>
    <m/>
    <n v="0"/>
    <s v="pos (Val-(Leu or Ile)) Min_Ctr"/>
    <s v="ND"/>
    <s v="pos (Val-(Leu or Ile)) Min_Ctr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0"/>
    <m/>
    <m/>
    <n v="0"/>
    <s v="pos (Val-(Leu or Ile)) Min_Ctr"/>
    <s v="ND"/>
    <s v="pos (Val-(Leu or Ile)) Min_Ctr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0"/>
    <m/>
    <m/>
    <n v="0"/>
    <s v="pos (Val-(Leu or Ile)) Min_Ctr"/>
    <s v="ND"/>
    <s v="pos (Val-(Leu or Ile)) Min_Ctr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1"/>
    <m/>
    <m/>
    <n v="0"/>
    <s v="pos (Val-(Leu or Ile)) Min_Syn"/>
    <s v="ND"/>
    <s v="pos (Val-(Leu or Ile)) Min_SynND"/>
    <s v="ND"/>
    <n v="0"/>
    <e v="#DIV/0!"/>
    <e v="#DIV/0!"/>
    <x v="0"/>
    <n v="0"/>
    <s v="n/a"/>
    <x v="0"/>
    <s v=""/>
    <s v=""/>
    <s v=""/>
    <s v="pos (Val-(Leu or Ile)) Min"/>
    <x v="0"/>
  </r>
  <r>
    <s v="pos"/>
    <x v="27"/>
    <x v="27"/>
    <x v="27"/>
    <x v="27"/>
    <x v="0"/>
    <m/>
    <x v="1"/>
    <m/>
    <m/>
    <n v="0"/>
    <s v="pos (Val-(Leu or Ile)) Min_Syn"/>
    <s v="ND"/>
    <s v="pos (Val-(Leu or Ile)) Min_Syn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1"/>
    <m/>
    <m/>
    <n v="0"/>
    <s v="pos (Val-(Leu or Ile)) Min_Syn"/>
    <s v="ND"/>
    <s v="pos (Val-(Leu or Ile)) Min_Syn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1"/>
    <m/>
    <m/>
    <n v="0"/>
    <s v="pos (Val-(Leu or Ile)) Min_Syn"/>
    <s v="ND"/>
    <s v="pos (Val-(Leu or Ile)) Min_SynND"/>
    <s v=""/>
    <s v=""/>
    <s v=""/>
    <s v=""/>
    <x v="1"/>
    <s v=""/>
    <s v=""/>
    <x v="0"/>
    <s v=""/>
    <s v=""/>
    <s v=""/>
    <s v="pos (Val-(Leu or Ile)) Min"/>
    <x v="1"/>
  </r>
  <r>
    <s v="pos"/>
    <x v="27"/>
    <x v="27"/>
    <x v="27"/>
    <x v="27"/>
    <x v="0"/>
    <m/>
    <x v="2"/>
    <m/>
    <m/>
    <n v="0"/>
    <s v="pos (Val-(Leu or Ile)) MEBM_Ctr"/>
    <s v="ND"/>
    <s v="pos (Val-(Leu or Ile)) MEBM_CtrND"/>
    <s v="ND"/>
    <n v="0"/>
    <e v="#DIV/0!"/>
    <e v="#DIV/0!"/>
    <x v="0"/>
    <n v="0"/>
    <s v="n/a"/>
    <x v="0"/>
    <s v=""/>
    <s v=""/>
    <s v=""/>
    <s v="pos (Val-(Leu or Ile)) MEB"/>
    <x v="0"/>
  </r>
  <r>
    <s v="pos"/>
    <x v="27"/>
    <x v="27"/>
    <x v="27"/>
    <x v="27"/>
    <x v="0"/>
    <m/>
    <x v="2"/>
    <m/>
    <m/>
    <n v="0"/>
    <s v="pos (Val-(Leu or Ile)) MEBM_Ctr"/>
    <s v="ND"/>
    <s v="pos (Val-(Leu or Ile)) MEBM_Ctr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2"/>
    <m/>
    <m/>
    <n v="0"/>
    <s v="pos (Val-(Leu or Ile)) MEBM_Ctr"/>
    <s v="ND"/>
    <s v="pos (Val-(Leu or Ile)) MEBM_Ctr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2"/>
    <m/>
    <m/>
    <n v="0"/>
    <s v="pos (Val-(Leu or Ile)) MEBM_Ctr"/>
    <s v="ND"/>
    <s v="pos (Val-(Leu or Ile)) MEBM_Ctr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3"/>
    <m/>
    <m/>
    <n v="0"/>
    <s v="pos (Val-(Leu or Ile)) MEBM_Syn"/>
    <s v="ND"/>
    <s v="pos (Val-(Leu or Ile)) MEBM_SynND"/>
    <s v="ND"/>
    <n v="0"/>
    <e v="#DIV/0!"/>
    <e v="#DIV/0!"/>
    <x v="0"/>
    <n v="0"/>
    <s v="n/a"/>
    <x v="0"/>
    <s v=""/>
    <s v=""/>
    <s v=""/>
    <s v="pos (Val-(Leu or Ile)) MEB"/>
    <x v="0"/>
  </r>
  <r>
    <s v="pos"/>
    <x v="27"/>
    <x v="27"/>
    <x v="27"/>
    <x v="27"/>
    <x v="0"/>
    <m/>
    <x v="3"/>
    <m/>
    <m/>
    <n v="0"/>
    <s v="pos (Val-(Leu or Ile)) MEBM_Syn"/>
    <s v="ND"/>
    <s v="pos (Val-(Leu or Ile)) MEBM_Syn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3"/>
    <m/>
    <m/>
    <n v="0"/>
    <s v="pos (Val-(Leu or Ile)) MEBM_Syn"/>
    <s v="ND"/>
    <s v="pos (Val-(Leu or Ile)) MEBM_Syn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3"/>
    <m/>
    <m/>
    <n v="0"/>
    <s v="pos (Val-(Leu or Ile)) MEBM_Syn"/>
    <s v="ND"/>
    <s v="pos (Val-(Leu or Ile)) MEBM_SynND"/>
    <s v=""/>
    <s v=""/>
    <s v=""/>
    <s v=""/>
    <x v="1"/>
    <s v=""/>
    <s v=""/>
    <x v="0"/>
    <s v=""/>
    <s v=""/>
    <s v=""/>
    <s v="pos (Val-(Leu or Ile)) MEB"/>
    <x v="1"/>
  </r>
  <r>
    <s v="pos"/>
    <x v="27"/>
    <x v="27"/>
    <x v="27"/>
    <x v="27"/>
    <x v="0"/>
    <m/>
    <x v="4"/>
    <n v="206387"/>
    <m/>
    <n v="12.237513171364492"/>
    <s v="pos (Val-(Leu or Ile)) YE_Ctr"/>
    <s v="D"/>
    <s v="pos (Val-(Leu or Ile)) YE_Ctr_D"/>
    <s v="D"/>
    <n v="12.320000722949285"/>
    <n v="1"/>
    <n v="1"/>
    <x v="2"/>
    <n v="224572.5"/>
    <b v="0"/>
    <x v="1"/>
    <s v="pos"/>
    <s v="YE_"/>
    <s v="Ctr"/>
    <s v="pos (Val-(Leu or Ile)) YE_"/>
    <x v="0"/>
  </r>
  <r>
    <s v="pos"/>
    <x v="27"/>
    <x v="27"/>
    <x v="27"/>
    <x v="27"/>
    <x v="0"/>
    <m/>
    <x v="4"/>
    <n v="216208"/>
    <m/>
    <n v="12.284000811442928"/>
    <s v="pos (Val-(Leu or Ile)) YE_Ctr"/>
    <s v="D"/>
    <s v="pos (Val-(Leu or Ile)) YE_Ctr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4"/>
    <n v="241894"/>
    <m/>
    <n v="12.396259026686275"/>
    <s v="pos (Val-(Leu or Ile)) YE_Ctr"/>
    <s v="D"/>
    <s v="pos (Val-(Leu or Ile)) YE_Ctr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4"/>
    <n v="233801"/>
    <m/>
    <n v="12.362229882303449"/>
    <s v="pos (Val-(Leu or Ile)) YE_Ctr"/>
    <s v="D"/>
    <s v="pos (Val-(Leu or Ile)) YE_Ctr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5"/>
    <n v="171882"/>
    <m/>
    <n v="12.054569291774312"/>
    <s v="pos (Val-(Leu or Ile)) YE_Syn"/>
    <s v="D"/>
    <s v="pos (Val-(Leu or Ile)) YE_Syn_D"/>
    <s v="D"/>
    <n v="12.29976271916599"/>
    <n v="1.6774953622347141E-2"/>
    <n v="0.92956212229354462"/>
    <x v="5"/>
    <n v="236087.25"/>
    <s v="n/a"/>
    <x v="1"/>
    <s v="pos"/>
    <s v="YE_"/>
    <s v="Syn"/>
    <s v="pos (Val-(Leu or Ile)) YE_"/>
    <x v="0"/>
  </r>
  <r>
    <s v="pos"/>
    <x v="27"/>
    <x v="27"/>
    <x v="27"/>
    <x v="27"/>
    <x v="0"/>
    <m/>
    <x v="5"/>
    <n v="164416"/>
    <m/>
    <n v="12.010161162584184"/>
    <s v="pos (Val-(Leu or Ile)) YE_Syn"/>
    <s v="D"/>
    <s v="pos (Val-(Leu or Ile)) YE_Syn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5"/>
    <n v="203647"/>
    <m/>
    <n v="12.224148292257404"/>
    <s v="pos (Val-(Leu or Ile)) YE_Syn"/>
    <s v="D"/>
    <s v="pos (Val-(Leu or Ile)) YE_Syn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5"/>
    <n v="404404"/>
    <m/>
    <n v="12.910172130048064"/>
    <s v="pos (Val-(Leu or Ile)) YE_Syn"/>
    <s v="D"/>
    <s v="pos (Val-(Leu or Ile)) YE_Syn_D"/>
    <s v=""/>
    <s v=""/>
    <s v=""/>
    <s v=""/>
    <x v="1"/>
    <s v=""/>
    <s v=""/>
    <x v="0"/>
    <s v=""/>
    <s v=""/>
    <s v=""/>
    <s v="pos (Val-(Leu or Ile)) YE_"/>
    <x v="1"/>
  </r>
  <r>
    <s v="pos"/>
    <x v="27"/>
    <x v="27"/>
    <x v="27"/>
    <x v="27"/>
    <x v="0"/>
    <m/>
    <x v="6"/>
    <m/>
    <m/>
    <n v="0"/>
    <s v="pos (Val-(Leu or Ile)) SE_Ctr"/>
    <s v="ND"/>
    <s v="pos (Val-(Leu or Ile)) SE_CtrND"/>
    <s v="ND"/>
    <n v="0"/>
    <e v="#DIV/0!"/>
    <e v="#DIV/0!"/>
    <x v="0"/>
    <n v="0"/>
    <s v="n/a"/>
    <x v="0"/>
    <s v=""/>
    <s v=""/>
    <s v=""/>
    <s v="pos (Val-(Leu or Ile)) SE_"/>
    <x v="0"/>
  </r>
  <r>
    <s v="pos"/>
    <x v="27"/>
    <x v="27"/>
    <x v="27"/>
    <x v="27"/>
    <x v="0"/>
    <m/>
    <x v="6"/>
    <m/>
    <m/>
    <n v="0"/>
    <s v="pos (Val-(Leu or Ile)) SE_Ctr"/>
    <s v="ND"/>
    <s v="pos (Val-(Leu or Ile)) SE_CtrND"/>
    <s v=""/>
    <s v=""/>
    <s v=""/>
    <s v=""/>
    <x v="1"/>
    <s v=""/>
    <s v=""/>
    <x v="0"/>
    <s v=""/>
    <s v=""/>
    <s v=""/>
    <s v="pos (Val-(Leu or Ile)) SE_"/>
    <x v="1"/>
  </r>
  <r>
    <s v="pos"/>
    <x v="27"/>
    <x v="27"/>
    <x v="27"/>
    <x v="27"/>
    <x v="0"/>
    <m/>
    <x v="6"/>
    <m/>
    <m/>
    <n v="0"/>
    <s v="pos (Val-(Leu or Ile)) SE_Ctr"/>
    <s v="ND"/>
    <s v="pos (Val-(Leu or Ile)) SE_CtrND"/>
    <s v=""/>
    <s v=""/>
    <s v=""/>
    <s v=""/>
    <x v="1"/>
    <s v=""/>
    <s v=""/>
    <x v="0"/>
    <s v=""/>
    <s v=""/>
    <s v=""/>
    <s v="pos (Val-(Leu or Ile)) SE_"/>
    <x v="1"/>
  </r>
  <r>
    <s v="pos"/>
    <x v="27"/>
    <x v="27"/>
    <x v="27"/>
    <x v="27"/>
    <x v="0"/>
    <m/>
    <x v="6"/>
    <m/>
    <m/>
    <n v="0"/>
    <s v="pos (Val-(Leu or Ile)) SE_Ctr"/>
    <s v="ND"/>
    <s v="pos (Val-(Leu or Ile)) SE_CtrND"/>
    <s v=""/>
    <s v=""/>
    <s v=""/>
    <s v=""/>
    <x v="1"/>
    <s v=""/>
    <s v=""/>
    <x v="0"/>
    <s v=""/>
    <s v=""/>
    <s v=""/>
    <s v="pos (Val-(Leu or Ile)) SE_"/>
    <x v="1"/>
  </r>
  <r>
    <s v="pos"/>
    <x v="27"/>
    <x v="27"/>
    <x v="27"/>
    <x v="27"/>
    <x v="0"/>
    <m/>
    <x v="7"/>
    <m/>
    <m/>
    <n v="0"/>
    <s v="pos (Val-(Leu or Ile)) SE_Syn"/>
    <s v="ND"/>
    <s v="pos (Val-(Leu or Ile)) SE_SynND"/>
    <s v="ND"/>
    <n v="0"/>
    <e v="#DIV/0!"/>
    <e v="#DIV/0!"/>
    <x v="0"/>
    <n v="0"/>
    <s v="n/a"/>
    <x v="0"/>
    <s v=""/>
    <s v=""/>
    <s v=""/>
    <s v="pos (Val-(Leu or Ile)) SE_"/>
    <x v="0"/>
  </r>
  <r>
    <s v="pos"/>
    <x v="27"/>
    <x v="27"/>
    <x v="27"/>
    <x v="27"/>
    <x v="0"/>
    <m/>
    <x v="7"/>
    <m/>
    <m/>
    <n v="0"/>
    <s v="pos (Val-(Leu or Ile)) SE_Syn"/>
    <s v="ND"/>
    <s v="pos (Val-(Leu or Ile)) SE_SynND"/>
    <s v=""/>
    <s v=""/>
    <s v=""/>
    <s v=""/>
    <x v="1"/>
    <s v=""/>
    <s v=""/>
    <x v="0"/>
    <s v=""/>
    <s v=""/>
    <s v=""/>
    <s v="pos (Val-(Leu or Ile)) SE_"/>
    <x v="1"/>
  </r>
  <r>
    <s v="pos"/>
    <x v="27"/>
    <x v="27"/>
    <x v="27"/>
    <x v="27"/>
    <x v="0"/>
    <m/>
    <x v="7"/>
    <m/>
    <m/>
    <n v="0"/>
    <s v="pos (Val-(Leu or Ile)) SE_Syn"/>
    <s v="ND"/>
    <s v="pos (Val-(Leu or Ile)) SE_SynND"/>
    <s v=""/>
    <s v=""/>
    <s v=""/>
    <s v=""/>
    <x v="1"/>
    <s v=""/>
    <s v=""/>
    <x v="0"/>
    <s v=""/>
    <s v=""/>
    <s v=""/>
    <s v="pos (Val-(Leu or Ile)) SE_"/>
    <x v="1"/>
  </r>
  <r>
    <s v="pos"/>
    <x v="27"/>
    <x v="27"/>
    <x v="27"/>
    <x v="27"/>
    <x v="0"/>
    <m/>
    <x v="7"/>
    <m/>
    <m/>
    <n v="0"/>
    <s v="pos (Val-(Leu or Ile)) SE_Syn"/>
    <s v="ND"/>
    <s v="pos (Val-(Leu or Ile)) SE_SynND"/>
    <s v=""/>
    <s v=""/>
    <s v=""/>
    <s v=""/>
    <x v="1"/>
    <s v=""/>
    <s v=""/>
    <x v="0"/>
    <s v=""/>
    <s v=""/>
    <s v=""/>
    <s v="pos (Val-(Leu or Ile)) SE_"/>
    <x v="1"/>
  </r>
  <r>
    <s v="pos"/>
    <x v="28"/>
    <x v="28"/>
    <x v="28"/>
    <x v="28"/>
    <x v="0"/>
    <m/>
    <x v="0"/>
    <m/>
    <m/>
    <n v="0"/>
    <s v="pos thiamine Min_Ctr"/>
    <s v="ND"/>
    <s v="pos thiamine Min_CtrND"/>
    <s v="ND"/>
    <n v="0"/>
    <e v="#DIV/0!"/>
    <e v="#DIV/0!"/>
    <x v="0"/>
    <n v="0"/>
    <s v="n/a"/>
    <x v="0"/>
    <s v=""/>
    <s v=""/>
    <s v=""/>
    <s v="pos thiamine Min"/>
    <x v="0"/>
  </r>
  <r>
    <s v="pos"/>
    <x v="28"/>
    <x v="28"/>
    <x v="28"/>
    <x v="28"/>
    <x v="0"/>
    <m/>
    <x v="0"/>
    <m/>
    <m/>
    <n v="0"/>
    <s v="pos thiamine Min_Ctr"/>
    <s v="ND"/>
    <s v="pos thiamine Min_Ctr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0"/>
    <m/>
    <m/>
    <n v="0"/>
    <s v="pos thiamine Min_Ctr"/>
    <s v="ND"/>
    <s v="pos thiamine Min_Ctr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0"/>
    <m/>
    <m/>
    <n v="0"/>
    <s v="pos thiamine Min_Ctr"/>
    <s v="ND"/>
    <s v="pos thiamine Min_Ctr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1"/>
    <m/>
    <m/>
    <n v="0"/>
    <s v="pos thiamine Min_Syn"/>
    <s v="ND"/>
    <s v="pos thiamine Min_SynND"/>
    <s v="ND"/>
    <n v="0"/>
    <e v="#DIV/0!"/>
    <e v="#DIV/0!"/>
    <x v="0"/>
    <n v="0"/>
    <s v="n/a"/>
    <x v="0"/>
    <s v=""/>
    <s v=""/>
    <s v=""/>
    <s v="pos thiamine Min"/>
    <x v="0"/>
  </r>
  <r>
    <s v="pos"/>
    <x v="28"/>
    <x v="28"/>
    <x v="28"/>
    <x v="28"/>
    <x v="0"/>
    <m/>
    <x v="1"/>
    <m/>
    <m/>
    <n v="0"/>
    <s v="pos thiamine Min_Syn"/>
    <s v="ND"/>
    <s v="pos thiamine Min_Syn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1"/>
    <m/>
    <m/>
    <n v="0"/>
    <s v="pos thiamine Min_Syn"/>
    <s v="ND"/>
    <s v="pos thiamine Min_Syn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1"/>
    <m/>
    <m/>
    <n v="0"/>
    <s v="pos thiamine Min_Syn"/>
    <s v="ND"/>
    <s v="pos thiamine Min_SynND"/>
    <s v=""/>
    <s v=""/>
    <s v=""/>
    <s v=""/>
    <x v="1"/>
    <s v=""/>
    <s v=""/>
    <x v="0"/>
    <s v=""/>
    <s v=""/>
    <s v=""/>
    <s v="pos thiamine Min"/>
    <x v="1"/>
  </r>
  <r>
    <s v="pos"/>
    <x v="28"/>
    <x v="28"/>
    <x v="28"/>
    <x v="28"/>
    <x v="0"/>
    <m/>
    <x v="2"/>
    <m/>
    <m/>
    <n v="0"/>
    <s v="pos thiamine MEBM_Ctr"/>
    <s v="ND"/>
    <s v="pos thiamine MEBM_CtrND"/>
    <s v="ND"/>
    <n v="0"/>
    <e v="#DIV/0!"/>
    <e v="#DIV/0!"/>
    <x v="0"/>
    <n v="0"/>
    <s v="n/a"/>
    <x v="0"/>
    <s v=""/>
    <s v=""/>
    <s v=""/>
    <s v="pos thiamine MEB"/>
    <x v="0"/>
  </r>
  <r>
    <s v="pos"/>
    <x v="28"/>
    <x v="28"/>
    <x v="28"/>
    <x v="28"/>
    <x v="0"/>
    <m/>
    <x v="2"/>
    <m/>
    <m/>
    <n v="0"/>
    <s v="pos thiamine MEBM_Ctr"/>
    <s v="ND"/>
    <s v="pos thiamine MEBM_Ctr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2"/>
    <m/>
    <m/>
    <n v="0"/>
    <s v="pos thiamine MEBM_Ctr"/>
    <s v="ND"/>
    <s v="pos thiamine MEBM_Ctr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2"/>
    <m/>
    <m/>
    <n v="0"/>
    <s v="pos thiamine MEBM_Ctr"/>
    <s v="ND"/>
    <s v="pos thiamine MEBM_Ctr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3"/>
    <m/>
    <m/>
    <n v="0"/>
    <s v="pos thiamine MEBM_Syn"/>
    <s v="ND"/>
    <s v="pos thiamine MEBM_SynND"/>
    <s v="ND"/>
    <n v="0"/>
    <e v="#DIV/0!"/>
    <e v="#DIV/0!"/>
    <x v="0"/>
    <n v="0"/>
    <s v="n/a"/>
    <x v="0"/>
    <s v=""/>
    <s v=""/>
    <s v=""/>
    <s v="pos thiamine MEB"/>
    <x v="0"/>
  </r>
  <r>
    <s v="pos"/>
    <x v="28"/>
    <x v="28"/>
    <x v="28"/>
    <x v="28"/>
    <x v="0"/>
    <m/>
    <x v="3"/>
    <m/>
    <m/>
    <n v="0"/>
    <s v="pos thiamine MEBM_Syn"/>
    <s v="ND"/>
    <s v="pos thiamine MEBM_Syn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3"/>
    <m/>
    <m/>
    <n v="0"/>
    <s v="pos thiamine MEBM_Syn"/>
    <s v="ND"/>
    <s v="pos thiamine MEBM_Syn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3"/>
    <m/>
    <m/>
    <n v="0"/>
    <s v="pos thiamine MEBM_Syn"/>
    <s v="ND"/>
    <s v="pos thiamine MEBM_SynND"/>
    <s v=""/>
    <s v=""/>
    <s v=""/>
    <s v=""/>
    <x v="1"/>
    <s v=""/>
    <s v=""/>
    <x v="0"/>
    <s v=""/>
    <s v=""/>
    <s v=""/>
    <s v="pos thiamine MEB"/>
    <x v="1"/>
  </r>
  <r>
    <s v="pos"/>
    <x v="28"/>
    <x v="28"/>
    <x v="28"/>
    <x v="28"/>
    <x v="0"/>
    <m/>
    <x v="4"/>
    <n v="139029"/>
    <m/>
    <n v="11.842445016163589"/>
    <s v="pos thiamine YE_Ctr"/>
    <s v="D"/>
    <s v="pos thiamine YE_Ctr_D"/>
    <s v="D"/>
    <n v="12.078289095662244"/>
    <n v="1"/>
    <n v="1"/>
    <x v="2"/>
    <n v="180653.25"/>
    <b v="0"/>
    <x v="1"/>
    <s v="pos"/>
    <s v="YE_"/>
    <s v="Ctr"/>
    <s v="pos thiamine YE_"/>
    <x v="0"/>
  </r>
  <r>
    <s v="pos"/>
    <x v="28"/>
    <x v="28"/>
    <x v="28"/>
    <x v="28"/>
    <x v="0"/>
    <m/>
    <x v="4"/>
    <n v="147832"/>
    <m/>
    <n v="11.903838537269687"/>
    <s v="pos thiamine YE_Ctr"/>
    <s v="D"/>
    <s v="pos thiamine YE_Ctr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4"/>
    <n v="190005"/>
    <m/>
    <n v="12.154810929591386"/>
    <s v="pos thiamine YE_Ctr"/>
    <s v="D"/>
    <s v="pos thiamine YE_Ctr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4"/>
    <n v="245747"/>
    <m/>
    <n v="12.412061899624312"/>
    <s v="pos thiamine YE_Ctr"/>
    <s v="D"/>
    <s v="pos thiamine YE_Ctr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5"/>
    <n v="133"/>
    <m/>
    <n v="4.8978397999509111"/>
    <s v="pos thiamine YE_Syn"/>
    <s v="D"/>
    <s v="pos thiamine YE_Syn_D"/>
    <s v="D"/>
    <n v="5.9552617789011357"/>
    <n v="0.12350043892620839"/>
    <n v="4.1236416905550302E-6"/>
    <x v="4"/>
    <n v="451.75"/>
    <n v="-8.6434828930434087"/>
    <x v="2"/>
    <s v="pos"/>
    <s v="YE_"/>
    <s v="Syn"/>
    <s v="pos thiamine YE_"/>
    <x v="0"/>
  </r>
  <r>
    <s v="pos"/>
    <x v="28"/>
    <x v="28"/>
    <x v="28"/>
    <x v="28"/>
    <x v="0"/>
    <m/>
    <x v="5"/>
    <n v="418"/>
    <m/>
    <n v="6.0378709199221374"/>
    <s v="pos thiamine YE_Syn"/>
    <s v="D"/>
    <s v="pos thiamine YE_Syn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5"/>
    <n v="662"/>
    <m/>
    <n v="6.4967749901858625"/>
    <s v="pos thiamine YE_Syn"/>
    <s v="D"/>
    <s v="pos thiamine YE_Syn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5"/>
    <n v="594"/>
    <m/>
    <n v="6.3885614055456301"/>
    <s v="pos thiamine YE_Syn"/>
    <s v="D"/>
    <s v="pos thiamine YE_Syn_D"/>
    <s v=""/>
    <s v=""/>
    <s v=""/>
    <s v=""/>
    <x v="1"/>
    <s v=""/>
    <s v=""/>
    <x v="0"/>
    <s v=""/>
    <s v=""/>
    <s v=""/>
    <s v="pos thiamine YE_"/>
    <x v="1"/>
  </r>
  <r>
    <s v="pos"/>
    <x v="28"/>
    <x v="28"/>
    <x v="28"/>
    <x v="28"/>
    <x v="0"/>
    <m/>
    <x v="6"/>
    <m/>
    <m/>
    <n v="0"/>
    <s v="pos thiamine SE_Ctr"/>
    <s v="ND"/>
    <s v="pos thiamine SE_CtrND"/>
    <s v="ND"/>
    <n v="0"/>
    <e v="#DIV/0!"/>
    <e v="#DIV/0!"/>
    <x v="0"/>
    <n v="0"/>
    <s v="n/a"/>
    <x v="0"/>
    <s v=""/>
    <s v=""/>
    <s v=""/>
    <s v="pos thiamine SE_"/>
    <x v="0"/>
  </r>
  <r>
    <s v="pos"/>
    <x v="28"/>
    <x v="28"/>
    <x v="28"/>
    <x v="28"/>
    <x v="0"/>
    <m/>
    <x v="6"/>
    <m/>
    <m/>
    <n v="0"/>
    <s v="pos thiamine SE_Ctr"/>
    <s v="ND"/>
    <s v="pos thiamine SE_CtrND"/>
    <s v=""/>
    <s v=""/>
    <s v=""/>
    <s v=""/>
    <x v="1"/>
    <s v=""/>
    <s v=""/>
    <x v="0"/>
    <s v=""/>
    <s v=""/>
    <s v=""/>
    <s v="pos thiamine SE_"/>
    <x v="1"/>
  </r>
  <r>
    <s v="pos"/>
    <x v="28"/>
    <x v="28"/>
    <x v="28"/>
    <x v="28"/>
    <x v="0"/>
    <m/>
    <x v="6"/>
    <m/>
    <m/>
    <n v="0"/>
    <s v="pos thiamine SE_Ctr"/>
    <s v="ND"/>
    <s v="pos thiamine SE_CtrND"/>
    <s v=""/>
    <s v=""/>
    <s v=""/>
    <s v=""/>
    <x v="1"/>
    <s v=""/>
    <s v=""/>
    <x v="0"/>
    <s v=""/>
    <s v=""/>
    <s v=""/>
    <s v="pos thiamine SE_"/>
    <x v="1"/>
  </r>
  <r>
    <s v="pos"/>
    <x v="28"/>
    <x v="28"/>
    <x v="28"/>
    <x v="28"/>
    <x v="0"/>
    <m/>
    <x v="6"/>
    <m/>
    <m/>
    <n v="0"/>
    <s v="pos thiamine SE_Ctr"/>
    <s v="ND"/>
    <s v="pos thiamine SE_CtrND"/>
    <s v=""/>
    <s v=""/>
    <s v=""/>
    <s v=""/>
    <x v="1"/>
    <s v=""/>
    <s v=""/>
    <x v="0"/>
    <s v=""/>
    <s v=""/>
    <s v=""/>
    <s v="pos thiamine SE_"/>
    <x v="1"/>
  </r>
  <r>
    <s v="pos"/>
    <x v="28"/>
    <x v="28"/>
    <x v="28"/>
    <x v="28"/>
    <x v="0"/>
    <m/>
    <x v="7"/>
    <m/>
    <m/>
    <n v="0"/>
    <s v="pos thiamine SE_Syn"/>
    <s v="ND"/>
    <s v="pos thiamine SE_SynND"/>
    <s v="ND"/>
    <n v="0"/>
    <e v="#DIV/0!"/>
    <e v="#DIV/0!"/>
    <x v="0"/>
    <n v="0"/>
    <s v="n/a"/>
    <x v="0"/>
    <s v=""/>
    <s v=""/>
    <s v=""/>
    <s v="pos thiamine SE_"/>
    <x v="0"/>
  </r>
  <r>
    <s v="pos"/>
    <x v="28"/>
    <x v="28"/>
    <x v="28"/>
    <x v="28"/>
    <x v="0"/>
    <m/>
    <x v="7"/>
    <m/>
    <m/>
    <n v="0"/>
    <s v="pos thiamine SE_Syn"/>
    <s v="ND"/>
    <s v="pos thiamine SE_SynND"/>
    <s v=""/>
    <s v=""/>
    <s v=""/>
    <s v=""/>
    <x v="1"/>
    <s v=""/>
    <s v=""/>
    <x v="0"/>
    <s v=""/>
    <s v=""/>
    <s v=""/>
    <s v="pos thiamine SE_"/>
    <x v="1"/>
  </r>
  <r>
    <s v="pos"/>
    <x v="28"/>
    <x v="28"/>
    <x v="28"/>
    <x v="28"/>
    <x v="0"/>
    <m/>
    <x v="7"/>
    <m/>
    <m/>
    <n v="0"/>
    <s v="pos thiamine SE_Syn"/>
    <s v="ND"/>
    <s v="pos thiamine SE_SynND"/>
    <s v=""/>
    <s v=""/>
    <s v=""/>
    <s v=""/>
    <x v="1"/>
    <s v=""/>
    <s v=""/>
    <x v="0"/>
    <s v=""/>
    <s v=""/>
    <s v=""/>
    <s v="pos thiamine SE_"/>
    <x v="1"/>
  </r>
  <r>
    <s v="pos"/>
    <x v="28"/>
    <x v="28"/>
    <x v="28"/>
    <x v="28"/>
    <x v="0"/>
    <m/>
    <x v="7"/>
    <m/>
    <m/>
    <n v="0"/>
    <s v="pos thiamine SE_Syn"/>
    <s v="ND"/>
    <s v="pos thiamine SE_SynND"/>
    <s v=""/>
    <s v=""/>
    <s v=""/>
    <s v=""/>
    <x v="1"/>
    <s v=""/>
    <s v=""/>
    <x v="0"/>
    <s v=""/>
    <s v=""/>
    <s v=""/>
    <s v="pos thiamine SE_"/>
    <x v="1"/>
  </r>
  <r>
    <s v="both"/>
    <x v="29"/>
    <x v="29"/>
    <x v="29"/>
    <x v="29"/>
    <x v="0"/>
    <m/>
    <x v="0"/>
    <n v="1132"/>
    <m/>
    <n v="7.0326242610280065"/>
    <s v="both phenylalanine Min_Ctr"/>
    <s v="D"/>
    <s v="both phenylalanine Min_Ctr_D"/>
    <s v="D"/>
    <n v="6.710374004080391"/>
    <n v="1"/>
    <n v="1"/>
    <x v="2"/>
    <n v="865.75"/>
    <b v="0"/>
    <x v="1"/>
    <s v="pos"/>
    <s v="Min"/>
    <s v="Ctr"/>
    <s v="both phenylalanine Min"/>
    <x v="0"/>
  </r>
  <r>
    <s v="both"/>
    <x v="29"/>
    <x v="29"/>
    <x v="29"/>
    <x v="29"/>
    <x v="0"/>
    <m/>
    <x v="0"/>
    <n v="1092"/>
    <m/>
    <n v="6.9966814881765389"/>
    <s v="both phenylalanine Min_Ctr"/>
    <s v="D"/>
    <s v="both phenylalanine Min_Ctr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0"/>
    <n v="484"/>
    <m/>
    <n v="6.1841488909374833"/>
    <s v="both phenylalanine Min_Ctr"/>
    <s v="D"/>
    <s v="both phenylalanine Min_Ctr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0"/>
    <n v="755"/>
    <m/>
    <n v="6.6280413761795334"/>
    <s v="both phenylalanine Min_Ctr"/>
    <s v="D"/>
    <s v="both phenylalanine Min_Ctr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1"/>
    <n v="640253"/>
    <m/>
    <n v="13.369620251601804"/>
    <s v="both phenylalanine Min_Syn"/>
    <s v="D"/>
    <s v="both phenylalanine Min_Syn_D"/>
    <s v="D"/>
    <n v="13.227697256824142"/>
    <n v="0.73720568496973482"/>
    <n v="2.3381915357900696E-7"/>
    <x v="3"/>
    <n v="575137.25"/>
    <n v="9.3757400822375914"/>
    <x v="2"/>
    <s v="pos"/>
    <s v="Min"/>
    <s v="Syn"/>
    <s v="both phenylalanine Min"/>
    <x v="0"/>
  </r>
  <r>
    <s v="both"/>
    <x v="29"/>
    <x v="29"/>
    <x v="29"/>
    <x v="29"/>
    <x v="0"/>
    <m/>
    <x v="1"/>
    <n v="346167"/>
    <m/>
    <n v="12.754679485331973"/>
    <s v="both phenylalanine Min_Syn"/>
    <s v="D"/>
    <s v="both phenylalanine Min_Syn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1"/>
    <n v="701523"/>
    <m/>
    <n v="13.461010390341418"/>
    <s v="both phenylalanine Min_Syn"/>
    <s v="D"/>
    <s v="both phenylalanine Min_Syn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1"/>
    <n v="612606"/>
    <m/>
    <n v="13.325478900021372"/>
    <s v="both phenylalanine Min_Syn"/>
    <s v="D"/>
    <s v="both phenylalanine Min_Syn_D"/>
    <s v=""/>
    <s v=""/>
    <s v=""/>
    <s v=""/>
    <x v="1"/>
    <s v=""/>
    <s v=""/>
    <x v="0"/>
    <s v=""/>
    <s v=""/>
    <s v=""/>
    <s v="both phenylalanine Min"/>
    <x v="1"/>
  </r>
  <r>
    <s v="both"/>
    <x v="29"/>
    <x v="29"/>
    <x v="29"/>
    <x v="29"/>
    <x v="0"/>
    <m/>
    <x v="2"/>
    <n v="325183"/>
    <m/>
    <n v="12.692146454953404"/>
    <s v="both phenylalanine MEBM_Ctr"/>
    <s v="D"/>
    <s v="both phenylalanine MEBM_Ctr_D"/>
    <s v="D"/>
    <n v="12.630812195636569"/>
    <n v="1"/>
    <n v="1"/>
    <x v="2"/>
    <n v="322634.5"/>
    <b v="0"/>
    <x v="1"/>
    <s v="pos"/>
    <s v="MEB"/>
    <s v="Ctr"/>
    <s v="both phenylalanine MEB"/>
    <x v="0"/>
  </r>
  <r>
    <s v="both"/>
    <x v="29"/>
    <x v="29"/>
    <x v="29"/>
    <x v="29"/>
    <x v="0"/>
    <m/>
    <x v="2"/>
    <n v="331976"/>
    <m/>
    <n v="12.712820968390423"/>
    <s v="both phenylalanine MEBM_Ctr"/>
    <s v="D"/>
    <s v="both phenylalanine MEBM_Ctr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2"/>
    <n v="455423"/>
    <m/>
    <n v="13.028984132145398"/>
    <s v="both phenylalanine MEBM_Ctr"/>
    <s v="D"/>
    <s v="both phenylalanine MEBM_Ctr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2"/>
    <n v="177956"/>
    <m/>
    <n v="12.089297227057049"/>
    <s v="both phenylalanine MEBM_Ctr"/>
    <s v="D"/>
    <s v="both phenylalanine MEBM_Ctr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3"/>
    <n v="760541"/>
    <m/>
    <n v="13.541786615980998"/>
    <s v="both phenylalanine MEBM_Syn"/>
    <s v="D"/>
    <s v="both phenylalanine MEBM_Syn_D"/>
    <s v="D"/>
    <n v="13.537090388887538"/>
    <n v="0.79583020205597121"/>
    <n v="2.4301446525858857E-2"/>
    <x v="3"/>
    <n v="812319.75"/>
    <n v="1.3321470039540273"/>
    <x v="1"/>
    <s v="pos"/>
    <s v="MEB"/>
    <s v="Syn"/>
    <s v="both phenylalanine MEB"/>
    <x v="0"/>
  </r>
  <r>
    <s v="both"/>
    <x v="29"/>
    <x v="29"/>
    <x v="29"/>
    <x v="29"/>
    <x v="0"/>
    <m/>
    <x v="3"/>
    <n v="1064743"/>
    <m/>
    <n v="13.878244952643966"/>
    <s v="both phenylalanine MEBM_Syn"/>
    <s v="D"/>
    <s v="both phenylalanine MEBM_Syn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3"/>
    <n v="1030533"/>
    <m/>
    <n v="13.845587672460754"/>
    <s v="both phenylalanine MEBM_Syn"/>
    <s v="D"/>
    <s v="both phenylalanine MEBM_Syn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3"/>
    <n v="393462"/>
    <m/>
    <n v="12.882742314464434"/>
    <s v="both phenylalanine MEBM_Syn"/>
    <s v="D"/>
    <s v="both phenylalanine MEBM_Syn_D"/>
    <s v=""/>
    <s v=""/>
    <s v=""/>
    <s v=""/>
    <x v="1"/>
    <s v=""/>
    <s v=""/>
    <x v="0"/>
    <s v=""/>
    <s v=""/>
    <s v=""/>
    <s v="both phenylalanine MEB"/>
    <x v="1"/>
  </r>
  <r>
    <s v="both"/>
    <x v="29"/>
    <x v="29"/>
    <x v="29"/>
    <x v="29"/>
    <x v="0"/>
    <m/>
    <x v="4"/>
    <n v="9484084"/>
    <m/>
    <n v="16.065125688590367"/>
    <s v="both phenylalanine YE_Ctr"/>
    <s v="D"/>
    <s v="both phenylalanine YE_Ctr_D"/>
    <s v="D"/>
    <n v="15.654095491062293"/>
    <n v="1"/>
    <n v="1"/>
    <x v="2"/>
    <n v="6654903.25"/>
    <b v="0"/>
    <x v="1"/>
    <s v="pos"/>
    <s v="YE_"/>
    <s v="Ctr"/>
    <s v="both phenylalanine YE_"/>
    <x v="0"/>
  </r>
  <r>
    <s v="both"/>
    <x v="29"/>
    <x v="29"/>
    <x v="29"/>
    <x v="29"/>
    <x v="0"/>
    <m/>
    <x v="4"/>
    <n v="7874021"/>
    <m/>
    <n v="15.879079544487505"/>
    <s v="both phenylalanine YE_Ctr"/>
    <s v="D"/>
    <s v="both phenylalanine YE_Ctr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4"/>
    <n v="3913484"/>
    <m/>
    <n v="15.179938839333522"/>
    <s v="both phenylalanine YE_Ctr"/>
    <s v="D"/>
    <s v="both phenylalanine YE_Ctr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4"/>
    <n v="5348024"/>
    <m/>
    <n v="15.492237891837771"/>
    <s v="both phenylalanine YE_Ctr"/>
    <s v="D"/>
    <s v="both phenylalanine YE_Ctr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5"/>
    <n v="10272658"/>
    <m/>
    <n v="16.144996457838459"/>
    <s v="both phenylalanine YE_Syn"/>
    <s v="D"/>
    <s v="both phenylalanine YE_Syn_D"/>
    <s v="D"/>
    <n v="16.157912065146817"/>
    <n v="0.91642339460456168"/>
    <n v="0.13271216641236055"/>
    <x v="5"/>
    <n v="11149778.25"/>
    <s v="n/a"/>
    <x v="1"/>
    <s v="pos"/>
    <s v="YE_"/>
    <s v="Syn"/>
    <s v="both phenylalanine YE_"/>
    <x v="0"/>
  </r>
  <r>
    <s v="both"/>
    <x v="29"/>
    <x v="29"/>
    <x v="29"/>
    <x v="29"/>
    <x v="0"/>
    <m/>
    <x v="5"/>
    <n v="9688888"/>
    <m/>
    <n v="16.086490323010878"/>
    <s v="both phenylalanine YE_Syn"/>
    <s v="D"/>
    <s v="both phenylalanine YE_Syn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5"/>
    <n v="6493448"/>
    <m/>
    <n v="15.686304380493585"/>
    <s v="both phenylalanine YE_Syn"/>
    <s v="D"/>
    <s v="both phenylalanine YE_Syn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5"/>
    <n v="18144119"/>
    <m/>
    <n v="16.713857099244358"/>
    <s v="both phenylalanine YE_Syn"/>
    <s v="D"/>
    <s v="both phenylalanine YE_Syn_D"/>
    <s v=""/>
    <s v=""/>
    <s v=""/>
    <s v=""/>
    <x v="1"/>
    <s v=""/>
    <s v=""/>
    <x v="0"/>
    <s v=""/>
    <s v=""/>
    <s v=""/>
    <s v="both phenylalanine YE_"/>
    <x v="1"/>
  </r>
  <r>
    <s v="both"/>
    <x v="29"/>
    <x v="29"/>
    <x v="29"/>
    <x v="29"/>
    <x v="0"/>
    <m/>
    <x v="6"/>
    <n v="370973"/>
    <m/>
    <n v="12.82388725827126"/>
    <s v="both phenylalanine SE_Ctr"/>
    <s v="D"/>
    <s v="both phenylalanine SE_Ctr_D"/>
    <s v="D"/>
    <n v="13.138843390714761"/>
    <n v="1"/>
    <n v="1"/>
    <x v="2"/>
    <n v="551741"/>
    <b v="0"/>
    <x v="1"/>
    <s v="pos"/>
    <s v="SE_"/>
    <s v="Ctr"/>
    <s v="both phenylalanine SE_"/>
    <x v="0"/>
  </r>
  <r>
    <s v="both"/>
    <x v="29"/>
    <x v="29"/>
    <x v="29"/>
    <x v="29"/>
    <x v="0"/>
    <m/>
    <x v="6"/>
    <n v="314776"/>
    <m/>
    <n v="12.659619730594455"/>
    <s v="both phenylalanine SE_Ctr"/>
    <s v="D"/>
    <s v="both phenylalanine SE_Ctr_D"/>
    <s v=""/>
    <s v=""/>
    <s v=""/>
    <s v=""/>
    <x v="1"/>
    <s v=""/>
    <s v=""/>
    <x v="0"/>
    <s v=""/>
    <s v=""/>
    <s v=""/>
    <s v="both phenylalanine SE_"/>
    <x v="1"/>
  </r>
  <r>
    <s v="both"/>
    <x v="29"/>
    <x v="29"/>
    <x v="29"/>
    <x v="29"/>
    <x v="0"/>
    <m/>
    <x v="6"/>
    <n v="677945"/>
    <m/>
    <n v="13.42682291773292"/>
    <s v="both phenylalanine SE_Ctr"/>
    <s v="D"/>
    <s v="both phenylalanine SE_Ctr_D"/>
    <s v=""/>
    <s v=""/>
    <s v=""/>
    <s v=""/>
    <x v="1"/>
    <s v=""/>
    <s v=""/>
    <x v="0"/>
    <s v=""/>
    <s v=""/>
    <s v=""/>
    <s v="both phenylalanine SE_"/>
    <x v="1"/>
  </r>
  <r>
    <s v="both"/>
    <x v="29"/>
    <x v="29"/>
    <x v="29"/>
    <x v="29"/>
    <x v="0"/>
    <m/>
    <x v="6"/>
    <n v="843270"/>
    <m/>
    <n v="13.645043656260411"/>
    <s v="both phenylalanine SE_Ctr"/>
    <s v="D"/>
    <s v="both phenylalanine SE_Ctr_D"/>
    <s v=""/>
    <s v=""/>
    <s v=""/>
    <s v=""/>
    <x v="1"/>
    <s v=""/>
    <s v=""/>
    <x v="0"/>
    <s v=""/>
    <s v=""/>
    <s v=""/>
    <s v="both phenylalanine SE_"/>
    <x v="1"/>
  </r>
  <r>
    <s v="both"/>
    <x v="29"/>
    <x v="29"/>
    <x v="29"/>
    <x v="29"/>
    <x v="0"/>
    <m/>
    <x v="7"/>
    <n v="1868856"/>
    <m/>
    <n v="14.440837572007068"/>
    <s v="both phenylalanine SE_Syn"/>
    <s v="D"/>
    <s v="both phenylalanine SE_Syn_D"/>
    <s v="D"/>
    <n v="14.62323494183096"/>
    <n v="0.51564428760177128"/>
    <n v="1.9272433220861777E-3"/>
    <x v="3"/>
    <n v="2333277.5"/>
    <n v="2.0802948027262369"/>
    <x v="5"/>
    <s v="pos"/>
    <s v="SE_"/>
    <s v="Syn"/>
    <s v="both phenylalanine SE_"/>
    <x v="0"/>
  </r>
  <r>
    <s v="both"/>
    <x v="29"/>
    <x v="29"/>
    <x v="29"/>
    <x v="29"/>
    <x v="0"/>
    <m/>
    <x v="7"/>
    <n v="2132132"/>
    <m/>
    <n v="14.572633445061362"/>
    <s v="both phenylalanine SE_Syn"/>
    <s v="D"/>
    <s v="both phenylalanine SE_Syn_D"/>
    <s v=""/>
    <s v=""/>
    <s v=""/>
    <s v=""/>
    <x v="1"/>
    <s v=""/>
    <s v=""/>
    <x v="0"/>
    <s v=""/>
    <s v=""/>
    <s v=""/>
    <s v="both phenylalanine SE_"/>
    <x v="1"/>
  </r>
  <r>
    <s v="both"/>
    <x v="29"/>
    <x v="29"/>
    <x v="29"/>
    <x v="29"/>
    <x v="0"/>
    <m/>
    <x v="7"/>
    <n v="3536654"/>
    <m/>
    <n v="15.078691923141875"/>
    <s v="both phenylalanine SE_Syn"/>
    <s v="D"/>
    <s v="both phenylalanine SE_Syn_D"/>
    <s v=""/>
    <s v=""/>
    <s v=""/>
    <s v=""/>
    <x v="1"/>
    <s v=""/>
    <s v=""/>
    <x v="0"/>
    <s v=""/>
    <s v=""/>
    <s v=""/>
    <s v="both phenylalanine SE_"/>
    <x v="1"/>
  </r>
  <r>
    <s v="both"/>
    <x v="29"/>
    <x v="29"/>
    <x v="29"/>
    <x v="29"/>
    <x v="0"/>
    <m/>
    <x v="7"/>
    <n v="1795468"/>
    <m/>
    <n v="14.400776827113539"/>
    <s v="both phenylalanine SE_Syn"/>
    <s v="D"/>
    <s v="both phenylalanine SE_Syn_D"/>
    <s v=""/>
    <s v=""/>
    <s v=""/>
    <s v=""/>
    <x v="1"/>
    <s v=""/>
    <s v=""/>
    <x v="0"/>
    <s v=""/>
    <s v=""/>
    <s v=""/>
    <s v="both phenylalanine SE_"/>
    <x v="1"/>
  </r>
  <r>
    <s v="both"/>
    <x v="30"/>
    <x v="30"/>
    <x v="30"/>
    <x v="30"/>
    <x v="0"/>
    <m/>
    <x v="0"/>
    <m/>
    <m/>
    <n v="0"/>
    <s v="both (Val-Val) Min_Ctr"/>
    <s v="ND"/>
    <s v="both (Val-Val) Min_CtrND"/>
    <s v="ND"/>
    <n v="0"/>
    <e v="#DIV/0!"/>
    <e v="#DIV/0!"/>
    <x v="0"/>
    <n v="0"/>
    <s v="n/a"/>
    <x v="0"/>
    <s v=""/>
    <s v=""/>
    <s v=""/>
    <s v="both (Val-Val) Min"/>
    <x v="0"/>
  </r>
  <r>
    <s v="both"/>
    <x v="30"/>
    <x v="30"/>
    <x v="30"/>
    <x v="30"/>
    <x v="0"/>
    <m/>
    <x v="0"/>
    <m/>
    <m/>
    <n v="0"/>
    <s v="both (Val-Val) Min_Ctr"/>
    <s v="ND"/>
    <s v="both (Val-Val) Min_Ctr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0"/>
    <m/>
    <m/>
    <n v="0"/>
    <s v="both (Val-Val) Min_Ctr"/>
    <s v="ND"/>
    <s v="both (Val-Val) Min_Ctr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0"/>
    <m/>
    <m/>
    <n v="0"/>
    <s v="both (Val-Val) Min_Ctr"/>
    <s v="ND"/>
    <s v="both (Val-Val) Min_Ctr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1"/>
    <m/>
    <m/>
    <n v="0"/>
    <s v="both (Val-Val) Min_Syn"/>
    <s v="ND"/>
    <s v="both (Val-Val) Min_SynND"/>
    <s v="ND"/>
    <n v="0"/>
    <e v="#DIV/0!"/>
    <e v="#DIV/0!"/>
    <x v="0"/>
    <n v="0"/>
    <s v="n/a"/>
    <x v="0"/>
    <s v=""/>
    <s v=""/>
    <s v=""/>
    <s v="both (Val-Val) Min"/>
    <x v="0"/>
  </r>
  <r>
    <s v="both"/>
    <x v="30"/>
    <x v="30"/>
    <x v="30"/>
    <x v="30"/>
    <x v="0"/>
    <m/>
    <x v="1"/>
    <m/>
    <m/>
    <n v="0"/>
    <s v="both (Val-Val) Min_Syn"/>
    <s v="ND"/>
    <s v="both (Val-Val) Min_Syn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1"/>
    <m/>
    <m/>
    <n v="0"/>
    <s v="both (Val-Val) Min_Syn"/>
    <s v="ND"/>
    <s v="both (Val-Val) Min_Syn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1"/>
    <m/>
    <m/>
    <n v="0"/>
    <s v="both (Val-Val) Min_Syn"/>
    <s v="ND"/>
    <s v="both (Val-Val) Min_SynND"/>
    <s v=""/>
    <s v=""/>
    <s v=""/>
    <s v=""/>
    <x v="1"/>
    <s v=""/>
    <s v=""/>
    <x v="0"/>
    <s v=""/>
    <s v=""/>
    <s v=""/>
    <s v="both (Val-Val) Min"/>
    <x v="1"/>
  </r>
  <r>
    <s v="both"/>
    <x v="30"/>
    <x v="30"/>
    <x v="30"/>
    <x v="30"/>
    <x v="0"/>
    <m/>
    <x v="2"/>
    <m/>
    <m/>
    <n v="0"/>
    <s v="both (Val-Val) MEBM_Ctr"/>
    <s v="ND"/>
    <s v="both (Val-Val) MEBM_CtrND"/>
    <s v="ND"/>
    <n v="0"/>
    <e v="#DIV/0!"/>
    <e v="#DIV/0!"/>
    <x v="0"/>
    <n v="0"/>
    <s v="n/a"/>
    <x v="0"/>
    <s v=""/>
    <s v=""/>
    <s v=""/>
    <s v="both (Val-Val) MEB"/>
    <x v="0"/>
  </r>
  <r>
    <s v="both"/>
    <x v="30"/>
    <x v="30"/>
    <x v="30"/>
    <x v="30"/>
    <x v="0"/>
    <m/>
    <x v="2"/>
    <m/>
    <m/>
    <n v="0"/>
    <s v="both (Val-Val) MEBM_Ctr"/>
    <s v="ND"/>
    <s v="both (Val-Val) MEBM_Ctr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2"/>
    <m/>
    <m/>
    <n v="0"/>
    <s v="both (Val-Val) MEBM_Ctr"/>
    <s v="ND"/>
    <s v="both (Val-Val) MEBM_Ctr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2"/>
    <m/>
    <m/>
    <n v="0"/>
    <s v="both (Val-Val) MEBM_Ctr"/>
    <s v="ND"/>
    <s v="both (Val-Val) MEBM_Ctr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3"/>
    <m/>
    <m/>
    <n v="0"/>
    <s v="both (Val-Val) MEBM_Syn"/>
    <s v="ND"/>
    <s v="both (Val-Val) MEBM_SynND"/>
    <s v="ND"/>
    <n v="0"/>
    <e v="#DIV/0!"/>
    <e v="#DIV/0!"/>
    <x v="0"/>
    <n v="0"/>
    <s v="n/a"/>
    <x v="0"/>
    <s v=""/>
    <s v=""/>
    <s v=""/>
    <s v="both (Val-Val) MEB"/>
    <x v="0"/>
  </r>
  <r>
    <s v="both"/>
    <x v="30"/>
    <x v="30"/>
    <x v="30"/>
    <x v="30"/>
    <x v="0"/>
    <m/>
    <x v="3"/>
    <m/>
    <m/>
    <n v="0"/>
    <s v="both (Val-Val) MEBM_Syn"/>
    <s v="ND"/>
    <s v="both (Val-Val) MEBM_Syn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3"/>
    <m/>
    <m/>
    <n v="0"/>
    <s v="both (Val-Val) MEBM_Syn"/>
    <s v="ND"/>
    <s v="both (Val-Val) MEBM_Syn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3"/>
    <m/>
    <m/>
    <n v="0"/>
    <s v="both (Val-Val) MEBM_Syn"/>
    <s v="ND"/>
    <s v="both (Val-Val) MEBM_SynND"/>
    <s v=""/>
    <s v=""/>
    <s v=""/>
    <s v=""/>
    <x v="1"/>
    <s v=""/>
    <s v=""/>
    <x v="0"/>
    <s v=""/>
    <s v=""/>
    <s v=""/>
    <s v="both (Val-Val) MEB"/>
    <x v="1"/>
  </r>
  <r>
    <s v="both"/>
    <x v="30"/>
    <x v="30"/>
    <x v="30"/>
    <x v="30"/>
    <x v="0"/>
    <m/>
    <x v="4"/>
    <n v="74019"/>
    <m/>
    <n v="11.212090605940148"/>
    <s v="both (Val-Val) YE_Ctr"/>
    <s v="D"/>
    <s v="both (Val-Val) YE_Ctr_D"/>
    <s v="D"/>
    <n v="11.248341965382862"/>
    <n v="1"/>
    <n v="1"/>
    <x v="2"/>
    <n v="76889"/>
    <b v="0"/>
    <x v="1"/>
    <s v="pos"/>
    <s v="YE_"/>
    <s v="Ctr"/>
    <s v="both (Val-Val) YE_"/>
    <x v="0"/>
  </r>
  <r>
    <s v="both"/>
    <x v="30"/>
    <x v="30"/>
    <x v="30"/>
    <x v="30"/>
    <x v="0"/>
    <m/>
    <x v="4"/>
    <n v="71496"/>
    <m/>
    <n v="11.177410769759877"/>
    <s v="both (Val-Val) YE_Ctr"/>
    <s v="D"/>
    <s v="both (Val-Val) YE_Ctr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4"/>
    <n v="78367"/>
    <m/>
    <n v="11.269170959751895"/>
    <s v="both (Val-Val) YE_Ctr"/>
    <s v="D"/>
    <s v="both (Val-Val) YE_Ctr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4"/>
    <n v="83674"/>
    <m/>
    <n v="11.334695526079527"/>
    <s v="both (Val-Val) YE_Ctr"/>
    <s v="D"/>
    <s v="both (Val-Val) YE_Ctr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5"/>
    <n v="63422"/>
    <m/>
    <n v="11.057581850663242"/>
    <s v="both (Val-Val) YE_Syn"/>
    <s v="D"/>
    <s v="both (Val-Val) YE_Syn_D"/>
    <s v="D"/>
    <n v="11.218790271176765"/>
    <n v="4.0026677425542362E-2"/>
    <n v="0.85574488681993155"/>
    <x v="5"/>
    <n v="77181.75"/>
    <s v="n/a"/>
    <x v="1"/>
    <s v="pos"/>
    <s v="YE_"/>
    <s v="Syn"/>
    <s v="both (Val-Val) YE_"/>
    <x v="0"/>
  </r>
  <r>
    <s v="both"/>
    <x v="30"/>
    <x v="30"/>
    <x v="30"/>
    <x v="30"/>
    <x v="0"/>
    <m/>
    <x v="5"/>
    <n v="65901"/>
    <m/>
    <n v="11.095924069043734"/>
    <s v="both (Val-Val) YE_Syn"/>
    <s v="D"/>
    <s v="both (Val-Val) YE_Syn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5"/>
    <n v="63828"/>
    <m/>
    <n v="11.063962911512936"/>
    <s v="both (Val-Val) YE_Syn"/>
    <s v="D"/>
    <s v="both (Val-Val) YE_Syn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5"/>
    <n v="115576"/>
    <m/>
    <n v="11.657692253487145"/>
    <s v="both (Val-Val) YE_Syn"/>
    <s v="D"/>
    <s v="both (Val-Val) YE_Syn_D"/>
    <s v=""/>
    <s v=""/>
    <s v=""/>
    <s v=""/>
    <x v="1"/>
    <s v=""/>
    <s v=""/>
    <x v="0"/>
    <s v=""/>
    <s v=""/>
    <s v=""/>
    <s v="both (Val-Val) YE_"/>
    <x v="1"/>
  </r>
  <r>
    <s v="both"/>
    <x v="30"/>
    <x v="30"/>
    <x v="30"/>
    <x v="30"/>
    <x v="0"/>
    <m/>
    <x v="6"/>
    <m/>
    <m/>
    <n v="0"/>
    <s v="both (Val-Val) SE_Ctr"/>
    <s v="ND"/>
    <s v="both (Val-Val) SE_CtrND"/>
    <s v="ND"/>
    <n v="0"/>
    <e v="#DIV/0!"/>
    <e v="#DIV/0!"/>
    <x v="0"/>
    <n v="0"/>
    <s v="n/a"/>
    <x v="0"/>
    <s v=""/>
    <s v=""/>
    <s v=""/>
    <s v="both (Val-Val) SE_"/>
    <x v="0"/>
  </r>
  <r>
    <s v="both"/>
    <x v="30"/>
    <x v="30"/>
    <x v="30"/>
    <x v="30"/>
    <x v="0"/>
    <m/>
    <x v="6"/>
    <m/>
    <m/>
    <n v="0"/>
    <s v="both (Val-Val) SE_Ctr"/>
    <s v="ND"/>
    <s v="both (Val-Val) SE_CtrND"/>
    <s v=""/>
    <s v=""/>
    <s v=""/>
    <s v=""/>
    <x v="1"/>
    <s v=""/>
    <s v=""/>
    <x v="0"/>
    <s v=""/>
    <s v=""/>
    <s v=""/>
    <s v="both (Val-Val) SE_"/>
    <x v="1"/>
  </r>
  <r>
    <s v="both"/>
    <x v="30"/>
    <x v="30"/>
    <x v="30"/>
    <x v="30"/>
    <x v="0"/>
    <m/>
    <x v="6"/>
    <m/>
    <m/>
    <n v="0"/>
    <s v="both (Val-Val) SE_Ctr"/>
    <s v="ND"/>
    <s v="both (Val-Val) SE_CtrND"/>
    <s v=""/>
    <s v=""/>
    <s v=""/>
    <s v=""/>
    <x v="1"/>
    <s v=""/>
    <s v=""/>
    <x v="0"/>
    <s v=""/>
    <s v=""/>
    <s v=""/>
    <s v="both (Val-Val) SE_"/>
    <x v="1"/>
  </r>
  <r>
    <s v="both"/>
    <x v="30"/>
    <x v="30"/>
    <x v="30"/>
    <x v="30"/>
    <x v="0"/>
    <m/>
    <x v="6"/>
    <m/>
    <m/>
    <n v="0"/>
    <s v="both (Val-Val) SE_Ctr"/>
    <s v="ND"/>
    <s v="both (Val-Val) SE_CtrND"/>
    <s v=""/>
    <s v=""/>
    <s v=""/>
    <s v=""/>
    <x v="1"/>
    <s v=""/>
    <s v=""/>
    <x v="0"/>
    <s v=""/>
    <s v=""/>
    <s v=""/>
    <s v="both (Val-Val) SE_"/>
    <x v="1"/>
  </r>
  <r>
    <s v="both"/>
    <x v="30"/>
    <x v="30"/>
    <x v="30"/>
    <x v="30"/>
    <x v="0"/>
    <m/>
    <x v="7"/>
    <m/>
    <m/>
    <n v="0"/>
    <s v="both (Val-Val) SE_Syn"/>
    <s v="ND"/>
    <s v="both (Val-Val) SE_SynND"/>
    <s v="ND"/>
    <n v="0"/>
    <e v="#DIV/0!"/>
    <e v="#DIV/0!"/>
    <x v="0"/>
    <n v="0"/>
    <s v="n/a"/>
    <x v="0"/>
    <s v=""/>
    <s v=""/>
    <s v=""/>
    <s v="both (Val-Val) SE_"/>
    <x v="0"/>
  </r>
  <r>
    <s v="both"/>
    <x v="30"/>
    <x v="30"/>
    <x v="30"/>
    <x v="30"/>
    <x v="0"/>
    <m/>
    <x v="7"/>
    <m/>
    <m/>
    <n v="0"/>
    <s v="both (Val-Val) SE_Syn"/>
    <s v="ND"/>
    <s v="both (Val-Val) SE_SynND"/>
    <s v=""/>
    <s v=""/>
    <s v=""/>
    <s v=""/>
    <x v="1"/>
    <s v=""/>
    <s v=""/>
    <x v="0"/>
    <s v=""/>
    <s v=""/>
    <s v=""/>
    <s v="both (Val-Val) SE_"/>
    <x v="1"/>
  </r>
  <r>
    <s v="both"/>
    <x v="30"/>
    <x v="30"/>
    <x v="30"/>
    <x v="30"/>
    <x v="0"/>
    <m/>
    <x v="7"/>
    <m/>
    <m/>
    <n v="0"/>
    <s v="both (Val-Val) SE_Syn"/>
    <s v="ND"/>
    <s v="both (Val-Val) SE_SynND"/>
    <s v=""/>
    <s v=""/>
    <s v=""/>
    <s v=""/>
    <x v="1"/>
    <s v=""/>
    <s v=""/>
    <x v="0"/>
    <s v=""/>
    <s v=""/>
    <s v=""/>
    <s v="both (Val-Val) SE_"/>
    <x v="1"/>
  </r>
  <r>
    <s v="both"/>
    <x v="30"/>
    <x v="30"/>
    <x v="30"/>
    <x v="30"/>
    <x v="0"/>
    <m/>
    <x v="7"/>
    <m/>
    <m/>
    <n v="0"/>
    <s v="both (Val-Val) SE_Syn"/>
    <s v="ND"/>
    <s v="both (Val-Val) SE_SynND"/>
    <s v=""/>
    <s v=""/>
    <s v=""/>
    <s v=""/>
    <x v="1"/>
    <s v=""/>
    <s v=""/>
    <x v="0"/>
    <s v=""/>
    <s v=""/>
    <s v=""/>
    <s v="both (Val-Val) SE_"/>
    <x v="1"/>
  </r>
  <r>
    <s v="both"/>
    <x v="31"/>
    <x v="31"/>
    <x v="31"/>
    <x v="31"/>
    <x v="0"/>
    <m/>
    <x v="0"/>
    <n v="2826"/>
    <m/>
    <n v="7.9469713576935908"/>
    <s v="both leucine Min_Ctr"/>
    <s v="D"/>
    <s v="both leucine Min_Ctr_D"/>
    <s v="D"/>
    <n v="7.3125551020815287"/>
    <n v="1"/>
    <n v="1"/>
    <x v="2"/>
    <n v="1668.75"/>
    <b v="0"/>
    <x v="1"/>
    <s v="pos"/>
    <s v="Min"/>
    <s v="Ctr"/>
    <s v="both leucine Min"/>
    <x v="0"/>
  </r>
  <r>
    <s v="both"/>
    <x v="31"/>
    <x v="31"/>
    <x v="31"/>
    <x v="31"/>
    <x v="0"/>
    <m/>
    <x v="0"/>
    <n v="784"/>
    <m/>
    <n v="6.6656837177824082"/>
    <s v="both leucine Min_Ctr"/>
    <s v="D"/>
    <s v="both leucine Min_Ctr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0"/>
    <n v="1809"/>
    <m/>
    <n v="7.5010821242598711"/>
    <s v="both leucine Min_Ctr"/>
    <s v="D"/>
    <s v="both leucine Min_Ctr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0"/>
    <n v="1256"/>
    <m/>
    <n v="7.1364832085902474"/>
    <s v="both leucine Min_Ctr"/>
    <s v="D"/>
    <s v="both leucine Min_Ctr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1"/>
    <n v="143006"/>
    <m/>
    <n v="11.870648859092931"/>
    <s v="both leucine Min_Syn"/>
    <s v="D"/>
    <s v="both leucine Min_Syn_D"/>
    <s v="D"/>
    <n v="12.259456335969649"/>
    <n v="0.66662573473026099"/>
    <n v="6.8366196508984561E-6"/>
    <x v="3"/>
    <n v="225471.5"/>
    <n v="7.0780334387515325"/>
    <x v="2"/>
    <s v="pos"/>
    <s v="Min"/>
    <s v="Syn"/>
    <s v="both leucine Min"/>
    <x v="0"/>
  </r>
  <r>
    <s v="both"/>
    <x v="31"/>
    <x v="31"/>
    <x v="31"/>
    <x v="31"/>
    <x v="0"/>
    <m/>
    <x v="1"/>
    <n v="237801"/>
    <m/>
    <n v="12.379193673632383"/>
    <s v="both leucine Min_Syn"/>
    <s v="D"/>
    <s v="both leucine Min_Syn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1"/>
    <n v="162392"/>
    <m/>
    <n v="11.997774602332459"/>
    <s v="both leucine Min_Syn"/>
    <s v="D"/>
    <s v="both leucine Min_Syn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1"/>
    <n v="358687"/>
    <m/>
    <n v="12.790208208820822"/>
    <s v="both leucine Min_Syn"/>
    <s v="D"/>
    <s v="both leucine Min_Syn_D"/>
    <s v=""/>
    <s v=""/>
    <s v=""/>
    <s v=""/>
    <x v="1"/>
    <s v=""/>
    <s v=""/>
    <x v="0"/>
    <s v=""/>
    <s v=""/>
    <s v=""/>
    <s v="both leucine Min"/>
    <x v="1"/>
  </r>
  <r>
    <s v="both"/>
    <x v="31"/>
    <x v="31"/>
    <x v="31"/>
    <x v="31"/>
    <x v="0"/>
    <m/>
    <x v="2"/>
    <n v="3660385"/>
    <m/>
    <n v="15.113079164297435"/>
    <s v="both leucine MEBM_Ctr"/>
    <s v="D"/>
    <s v="both leucine MEBM_Ctr_D"/>
    <s v="D"/>
    <n v="15.155589756963842"/>
    <n v="1"/>
    <n v="1"/>
    <x v="2"/>
    <n v="3874017.25"/>
    <b v="0"/>
    <x v="1"/>
    <s v="pos"/>
    <s v="MEB"/>
    <s v="Ctr"/>
    <s v="both leucine MEB"/>
    <x v="0"/>
  </r>
  <r>
    <s v="both"/>
    <x v="31"/>
    <x v="31"/>
    <x v="31"/>
    <x v="31"/>
    <x v="0"/>
    <m/>
    <x v="2"/>
    <n v="5044039"/>
    <m/>
    <n v="15.433717906249619"/>
    <s v="both leucine MEBM_Ctr"/>
    <s v="D"/>
    <s v="both leucine MEBM_Ctr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2"/>
    <n v="3475577"/>
    <m/>
    <n v="15.061271354084825"/>
    <s v="both leucine MEBM_Ctr"/>
    <s v="D"/>
    <s v="both leucine MEBM_Ctr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2"/>
    <n v="3316068"/>
    <m/>
    <n v="15.014290603223488"/>
    <s v="both leucine MEBM_Ctr"/>
    <s v="D"/>
    <s v="both leucine MEBM_Ctr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3"/>
    <n v="5284255"/>
    <m/>
    <n v="15.480242391596123"/>
    <s v="both leucine MEBM_Syn"/>
    <s v="D"/>
    <s v="both leucine MEBM_Syn_D"/>
    <s v="D"/>
    <n v="15.28354876599423"/>
    <n v="0.53886498507346414"/>
    <n v="0.47803848287757345"/>
    <x v="5"/>
    <n v="4469599"/>
    <s v="n/a"/>
    <x v="1"/>
    <s v="pos"/>
    <s v="MEB"/>
    <s v="Syn"/>
    <s v="both leucine MEB"/>
    <x v="0"/>
  </r>
  <r>
    <s v="both"/>
    <x v="31"/>
    <x v="31"/>
    <x v="31"/>
    <x v="31"/>
    <x v="0"/>
    <m/>
    <x v="3"/>
    <n v="5769059"/>
    <m/>
    <n v="15.568019713600959"/>
    <s v="both leucine MEBM_Syn"/>
    <s v="D"/>
    <s v="both leucine MEBM_Syn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3"/>
    <n v="3406539"/>
    <m/>
    <n v="15.041207671384369"/>
    <s v="both leucine MEBM_Syn"/>
    <s v="D"/>
    <s v="both leucine MEBM_Syn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3"/>
    <n v="3418543"/>
    <m/>
    <n v="15.044725287395467"/>
    <s v="both leucine MEBM_Syn"/>
    <s v="D"/>
    <s v="both leucine MEBM_Syn_D"/>
    <s v=""/>
    <s v=""/>
    <s v=""/>
    <s v=""/>
    <x v="1"/>
    <s v=""/>
    <s v=""/>
    <x v="0"/>
    <s v=""/>
    <s v=""/>
    <s v=""/>
    <s v="both leucine MEB"/>
    <x v="1"/>
  </r>
  <r>
    <s v="both"/>
    <x v="31"/>
    <x v="31"/>
    <x v="31"/>
    <x v="31"/>
    <x v="0"/>
    <m/>
    <x v="4"/>
    <n v="19012290"/>
    <m/>
    <n v="16.76059622272135"/>
    <s v="both leucine YE_Ctr"/>
    <s v="D"/>
    <s v="both leucine YE_Ctr_D"/>
    <s v="D"/>
    <n v="16.715602401618018"/>
    <n v="1"/>
    <n v="1"/>
    <x v="2"/>
    <n v="18229921"/>
    <b v="0"/>
    <x v="1"/>
    <s v="pos"/>
    <s v="YE_"/>
    <s v="Ctr"/>
    <s v="both leucine YE_"/>
    <x v="0"/>
  </r>
  <r>
    <s v="both"/>
    <x v="31"/>
    <x v="31"/>
    <x v="31"/>
    <x v="31"/>
    <x v="0"/>
    <m/>
    <x v="4"/>
    <n v="17419750"/>
    <m/>
    <n v="16.67311523537143"/>
    <s v="both leucine YE_Ctr"/>
    <s v="D"/>
    <s v="both leucine YE_Ctr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4"/>
    <n v="16426158"/>
    <m/>
    <n v="16.614385683011392"/>
    <s v="both leucine YE_Ctr"/>
    <s v="D"/>
    <s v="both leucine YE_Ctr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4"/>
    <n v="20061486"/>
    <m/>
    <n v="16.814312465367895"/>
    <s v="both leucine YE_Ctr"/>
    <s v="D"/>
    <s v="both leucine YE_Ctr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5"/>
    <n v="15155380"/>
    <m/>
    <n v="16.53386620837578"/>
    <s v="both leucine YE_Syn"/>
    <s v="D"/>
    <s v="both leucine YE_Syn_D"/>
    <s v="D"/>
    <n v="16.651661102357167"/>
    <n v="0.14315300900246533"/>
    <n v="0.63087302161153302"/>
    <x v="5"/>
    <n v="17438755.25"/>
    <s v="n/a"/>
    <x v="1"/>
    <s v="pos"/>
    <s v="YE_"/>
    <s v="Syn"/>
    <s v="both leucine YE_"/>
    <x v="0"/>
  </r>
  <r>
    <s v="both"/>
    <x v="31"/>
    <x v="31"/>
    <x v="31"/>
    <x v="31"/>
    <x v="0"/>
    <m/>
    <x v="5"/>
    <n v="14992922"/>
    <m/>
    <n v="16.523088847733845"/>
    <s v="both leucine YE_Syn"/>
    <s v="D"/>
    <s v="both leucine YE_Syn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5"/>
    <n v="15302581"/>
    <m/>
    <n v="16.54353213029454"/>
    <s v="both leucine YE_Syn"/>
    <s v="D"/>
    <s v="both leucine YE_Syn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5"/>
    <n v="24304138"/>
    <m/>
    <n v="17.006157223024509"/>
    <s v="both leucine YE_Syn"/>
    <s v="D"/>
    <s v="both leucine YE_Syn_D"/>
    <s v=""/>
    <s v=""/>
    <s v=""/>
    <s v=""/>
    <x v="1"/>
    <s v=""/>
    <s v=""/>
    <x v="0"/>
    <s v=""/>
    <s v=""/>
    <s v=""/>
    <s v="both leucine YE_"/>
    <x v="1"/>
  </r>
  <r>
    <s v="both"/>
    <x v="31"/>
    <x v="31"/>
    <x v="31"/>
    <x v="31"/>
    <x v="0"/>
    <m/>
    <x v="6"/>
    <n v="37115"/>
    <m/>
    <n v="10.52180342247307"/>
    <s v="both leucine SE_Ctr"/>
    <s v="D"/>
    <s v="both leucine SE_Ctr_D"/>
    <s v="D"/>
    <n v="10.529247805923545"/>
    <n v="1"/>
    <n v="1"/>
    <x v="2"/>
    <n v="37485.25"/>
    <b v="0"/>
    <x v="1"/>
    <s v="pos"/>
    <s v="SE_"/>
    <s v="Ctr"/>
    <s v="both leucine SE_"/>
    <x v="0"/>
  </r>
  <r>
    <s v="both"/>
    <x v="31"/>
    <x v="31"/>
    <x v="31"/>
    <x v="31"/>
    <x v="0"/>
    <m/>
    <x v="6"/>
    <n v="33412"/>
    <m/>
    <n v="10.416700324794617"/>
    <s v="both leucine SE_Ctr"/>
    <s v="D"/>
    <s v="both leucine SE_Ctr_D"/>
    <s v=""/>
    <s v=""/>
    <s v=""/>
    <s v=""/>
    <x v="1"/>
    <s v=""/>
    <s v=""/>
    <x v="0"/>
    <s v=""/>
    <s v=""/>
    <s v=""/>
    <s v="both leucine SE_"/>
    <x v="1"/>
  </r>
  <r>
    <s v="both"/>
    <x v="31"/>
    <x v="31"/>
    <x v="31"/>
    <x v="31"/>
    <x v="0"/>
    <m/>
    <x v="6"/>
    <n v="40157"/>
    <m/>
    <n v="10.600576952328698"/>
    <s v="both leucine SE_Ctr"/>
    <s v="D"/>
    <s v="both leucine SE_Ctr_D"/>
    <s v=""/>
    <s v=""/>
    <s v=""/>
    <s v=""/>
    <x v="1"/>
    <s v=""/>
    <s v=""/>
    <x v="0"/>
    <s v=""/>
    <s v=""/>
    <s v=""/>
    <s v="both leucine SE_"/>
    <x v="1"/>
  </r>
  <r>
    <s v="both"/>
    <x v="31"/>
    <x v="31"/>
    <x v="31"/>
    <x v="31"/>
    <x v="0"/>
    <m/>
    <x v="6"/>
    <n v="39257"/>
    <m/>
    <n v="10.577910524097794"/>
    <s v="both leucine SE_Ctr"/>
    <s v="D"/>
    <s v="both leucine SE_Ctr_D"/>
    <s v=""/>
    <s v=""/>
    <s v=""/>
    <s v=""/>
    <x v="1"/>
    <s v=""/>
    <s v=""/>
    <x v="0"/>
    <s v=""/>
    <s v=""/>
    <s v=""/>
    <s v="both leucine SE_"/>
    <x v="1"/>
  </r>
  <r>
    <s v="both"/>
    <x v="31"/>
    <x v="31"/>
    <x v="31"/>
    <x v="31"/>
    <x v="0"/>
    <m/>
    <x v="7"/>
    <n v="1513689"/>
    <m/>
    <n v="14.230060936399971"/>
    <s v="both leucine SE_Syn"/>
    <s v="D"/>
    <s v="both leucine SE_Syn_D"/>
    <s v="D"/>
    <n v="14.164782245362398"/>
    <n v="9.3299917966762055E-2"/>
    <n v="1.7009846802556083E-7"/>
    <x v="3"/>
    <n v="1453620.25"/>
    <n v="5.2771835884738234"/>
    <x v="2"/>
    <s v="pos"/>
    <s v="SE_"/>
    <s v="Syn"/>
    <s v="both leucine SE_"/>
    <x v="0"/>
  </r>
  <r>
    <s v="both"/>
    <x v="31"/>
    <x v="31"/>
    <x v="31"/>
    <x v="31"/>
    <x v="0"/>
    <m/>
    <x v="7"/>
    <n v="1296522"/>
    <m/>
    <n v="14.075196623872921"/>
    <s v="both leucine SE_Syn"/>
    <s v="D"/>
    <s v="both leucine SE_Syn_D"/>
    <s v=""/>
    <s v=""/>
    <s v=""/>
    <s v=""/>
    <x v="1"/>
    <s v=""/>
    <s v=""/>
    <x v="0"/>
    <s v=""/>
    <s v=""/>
    <s v=""/>
    <s v="both leucine SE_"/>
    <x v="1"/>
  </r>
  <r>
    <s v="both"/>
    <x v="31"/>
    <x v="31"/>
    <x v="31"/>
    <x v="31"/>
    <x v="0"/>
    <m/>
    <x v="7"/>
    <n v="1944984"/>
    <m/>
    <n v="14.480764822922684"/>
    <s v="both leucine SE_Syn"/>
    <s v="D"/>
    <s v="both leucine SE_Syn_D"/>
    <s v=""/>
    <s v=""/>
    <s v=""/>
    <s v=""/>
    <x v="1"/>
    <s v=""/>
    <s v=""/>
    <x v="0"/>
    <s v=""/>
    <s v=""/>
    <s v=""/>
    <s v="both leucine SE_"/>
    <x v="1"/>
  </r>
  <r>
    <s v="both"/>
    <x v="31"/>
    <x v="31"/>
    <x v="31"/>
    <x v="31"/>
    <x v="0"/>
    <m/>
    <x v="7"/>
    <n v="1059286"/>
    <m/>
    <n v="13.87310659825402"/>
    <s v="both leucine SE_Syn"/>
    <s v="D"/>
    <s v="both leucine SE_Syn_D"/>
    <s v=""/>
    <s v=""/>
    <s v=""/>
    <s v=""/>
    <x v="1"/>
    <s v=""/>
    <s v=""/>
    <x v="0"/>
    <s v=""/>
    <s v=""/>
    <s v=""/>
    <s v="both leucine SE_"/>
    <x v="1"/>
  </r>
  <r>
    <s v="both"/>
    <x v="32"/>
    <x v="32"/>
    <x v="32"/>
    <x v="32"/>
    <x v="0"/>
    <m/>
    <x v="0"/>
    <n v="507"/>
    <m/>
    <n v="6.230481447578482"/>
    <s v="both tryptophan Min_Ctr"/>
    <s v="D"/>
    <s v="both tryptophan Min_Ctr_D"/>
    <s v="D"/>
    <n v="5.8951481804075829"/>
    <n v="1"/>
    <n v="1"/>
    <x v="2"/>
    <n v="632"/>
    <b v="0"/>
    <x v="1"/>
    <s v="pos"/>
    <s v="Min"/>
    <s v="Ctr"/>
    <s v="both tryptophan Min"/>
    <x v="0"/>
  </r>
  <r>
    <s v="both"/>
    <x v="32"/>
    <x v="32"/>
    <x v="32"/>
    <x v="32"/>
    <x v="0"/>
    <m/>
    <x v="0"/>
    <n v="131"/>
    <m/>
    <n v="4.8828019225863706"/>
    <s v="both tryptophan Min_Ctr"/>
    <s v="D"/>
    <s v="both tryptophan Min_Ctr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0"/>
    <n v="1742"/>
    <m/>
    <n v="7.4633630455200208"/>
    <s v="both tryptophan Min_Ctr"/>
    <s v="D"/>
    <s v="both tryptophan Min_Ctr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0"/>
    <n v="148"/>
    <m/>
    <n v="5.0039463059454592"/>
    <s v="both tryptophan Min_Ctr"/>
    <s v="D"/>
    <s v="both tryptophan Min_Ctr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1"/>
    <n v="15604"/>
    <m/>
    <n v="9.6553466547048803"/>
    <s v="both tryptophan Min_Syn"/>
    <s v="D"/>
    <s v="both tryptophan Min_Syn_D"/>
    <s v="D"/>
    <n v="9.8865484943056519"/>
    <n v="0.13132565871391166"/>
    <n v="8.1168641483196115E-4"/>
    <x v="3"/>
    <n v="21351.75"/>
    <n v="5.0782859500637905"/>
    <x v="2"/>
    <s v="pos"/>
    <s v="Min"/>
    <s v="Syn"/>
    <s v="both tryptophan Min"/>
    <x v="0"/>
  </r>
  <r>
    <s v="both"/>
    <x v="32"/>
    <x v="32"/>
    <x v="32"/>
    <x v="32"/>
    <x v="0"/>
    <m/>
    <x v="1"/>
    <n v="16143"/>
    <m/>
    <n v="9.6893037425933901"/>
    <s v="both tryptophan Min_Syn"/>
    <s v="D"/>
    <s v="both tryptophan Min_Syn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1"/>
    <n v="15587"/>
    <m/>
    <n v="9.6542566664586005"/>
    <s v="both tryptophan Min_Syn"/>
    <s v="D"/>
    <s v="both tryptophan Min_Syn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1"/>
    <n v="38073"/>
    <m/>
    <n v="10.547286913465735"/>
    <s v="both tryptophan Min_Syn"/>
    <s v="D"/>
    <s v="both tryptophan Min_Syn_D"/>
    <s v=""/>
    <s v=""/>
    <s v=""/>
    <s v=""/>
    <x v="1"/>
    <s v=""/>
    <s v=""/>
    <x v="0"/>
    <s v=""/>
    <s v=""/>
    <s v=""/>
    <s v="both tryptophan Min"/>
    <x v="1"/>
  </r>
  <r>
    <s v="both"/>
    <x v="32"/>
    <x v="32"/>
    <x v="32"/>
    <x v="32"/>
    <x v="0"/>
    <m/>
    <x v="2"/>
    <n v="263882"/>
    <m/>
    <n v="12.483261102076185"/>
    <s v="both tryptophan MEBM_Ctr"/>
    <s v="D"/>
    <s v="both tryptophan MEBM_Ctr_D"/>
    <s v="D"/>
    <n v="12.595534983626727"/>
    <n v="1"/>
    <n v="1"/>
    <x v="2"/>
    <n v="300346"/>
    <b v="0"/>
    <x v="1"/>
    <s v="pos"/>
    <s v="MEB"/>
    <s v="Ctr"/>
    <s v="both tryptophan MEB"/>
    <x v="0"/>
  </r>
  <r>
    <s v="both"/>
    <x v="32"/>
    <x v="32"/>
    <x v="32"/>
    <x v="32"/>
    <x v="0"/>
    <m/>
    <x v="2"/>
    <n v="396837"/>
    <m/>
    <n v="12.891283415936604"/>
    <s v="both tryptophan MEBM_Ctr"/>
    <s v="D"/>
    <s v="both tryptophan MEBM_Ctr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2"/>
    <n v="293274"/>
    <m/>
    <n v="12.588866014373922"/>
    <s v="both tryptophan MEBM_Ctr"/>
    <s v="D"/>
    <s v="both tryptophan MEBM_Ctr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2"/>
    <n v="247391"/>
    <m/>
    <n v="12.418729402120201"/>
    <s v="both tryptophan MEBM_Ctr"/>
    <s v="D"/>
    <s v="both tryptophan MEBM_Ctr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3"/>
    <n v="398780"/>
    <m/>
    <n v="12.896167673006074"/>
    <s v="both tryptophan MEBM_Syn"/>
    <s v="D"/>
    <s v="both tryptophan MEBM_Syn_D"/>
    <s v="D"/>
    <n v="12.731657004016528"/>
    <n v="0.36873787525541535"/>
    <n v="0.54757719403225891"/>
    <x v="5"/>
    <n v="356526.5"/>
    <s v="n/a"/>
    <x v="1"/>
    <s v="pos"/>
    <s v="MEB"/>
    <s v="Syn"/>
    <s v="both tryptophan MEB"/>
    <x v="0"/>
  </r>
  <r>
    <s v="both"/>
    <x v="32"/>
    <x v="32"/>
    <x v="32"/>
    <x v="32"/>
    <x v="0"/>
    <m/>
    <x v="3"/>
    <n v="527276"/>
    <m/>
    <n v="13.175481306133721"/>
    <s v="both tryptophan MEBM_Syn"/>
    <s v="D"/>
    <s v="both tryptophan MEBM_Syn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3"/>
    <n v="265140"/>
    <m/>
    <n v="12.488017038938095"/>
    <s v="both tryptophan MEBM_Syn"/>
    <s v="D"/>
    <s v="both tryptophan MEBM_Syn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3"/>
    <n v="234910"/>
    <m/>
    <n v="12.36696199798822"/>
    <s v="both tryptophan MEBM_Syn"/>
    <s v="D"/>
    <s v="both tryptophan MEBM_Syn_D"/>
    <s v=""/>
    <s v=""/>
    <s v=""/>
    <s v=""/>
    <x v="1"/>
    <s v=""/>
    <s v=""/>
    <x v="0"/>
    <s v=""/>
    <s v=""/>
    <s v=""/>
    <s v="both tryptophan MEB"/>
    <x v="1"/>
  </r>
  <r>
    <s v="both"/>
    <x v="32"/>
    <x v="32"/>
    <x v="32"/>
    <x v="32"/>
    <x v="0"/>
    <m/>
    <x v="4"/>
    <n v="1161618"/>
    <m/>
    <n v="13.96532527966821"/>
    <s v="both tryptophan YE_Ctr"/>
    <s v="D"/>
    <s v="both tryptophan YE_Ctr_D"/>
    <s v="D"/>
    <n v="13.901273404626986"/>
    <n v="1"/>
    <n v="1"/>
    <x v="2"/>
    <n v="1094434.25"/>
    <b v="0"/>
    <x v="1"/>
    <s v="pos"/>
    <s v="YE_"/>
    <s v="Ctr"/>
    <s v="both tryptophan YE_"/>
    <x v="0"/>
  </r>
  <r>
    <s v="both"/>
    <x v="32"/>
    <x v="32"/>
    <x v="32"/>
    <x v="32"/>
    <x v="0"/>
    <m/>
    <x v="4"/>
    <n v="998178"/>
    <m/>
    <n v="13.813687897928185"/>
    <s v="both tryptophan YE_Ctr"/>
    <s v="D"/>
    <s v="both tryptophan YE_Ctr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4"/>
    <n v="988826"/>
    <m/>
    <n v="13.804274671138009"/>
    <s v="both tryptophan YE_Ctr"/>
    <s v="D"/>
    <s v="both tryptophan YE_Ctr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4"/>
    <n v="1229115"/>
    <m/>
    <n v="14.021805769773538"/>
    <s v="both tryptophan YE_Ctr"/>
    <s v="D"/>
    <s v="both tryptophan YE_Ctr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5"/>
    <n v="445041"/>
    <m/>
    <n v="13.005923938717146"/>
    <s v="both tryptophan YE_Syn"/>
    <s v="D"/>
    <s v="both tryptophan YE_Syn_D"/>
    <s v="D"/>
    <n v="13.200595270991149"/>
    <n v="8.5854068815468129E-2"/>
    <n v="8.9240100488262621E-3"/>
    <x v="4"/>
    <n v="568998"/>
    <n v="-0.94368979811133502"/>
    <x v="1"/>
    <s v="pos"/>
    <s v="YE_"/>
    <s v="Syn"/>
    <s v="both tryptophan YE_"/>
    <x v="0"/>
  </r>
  <r>
    <s v="both"/>
    <x v="32"/>
    <x v="32"/>
    <x v="32"/>
    <x v="32"/>
    <x v="0"/>
    <m/>
    <x v="5"/>
    <n v="490825"/>
    <m/>
    <n v="13.103844965150907"/>
    <s v="both tryptophan YE_Syn"/>
    <s v="D"/>
    <s v="both tryptophan YE_Syn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5"/>
    <n v="429780"/>
    <m/>
    <n v="12.971031055605682"/>
    <s v="both tryptophan YE_Syn"/>
    <s v="D"/>
    <s v="both tryptophan YE_Syn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5"/>
    <n v="910346"/>
    <m/>
    <n v="13.721581124490859"/>
    <s v="both tryptophan YE_Syn"/>
    <s v="D"/>
    <s v="both tryptophan YE_Syn_D"/>
    <s v=""/>
    <s v=""/>
    <s v=""/>
    <s v=""/>
    <x v="1"/>
    <s v=""/>
    <s v=""/>
    <x v="0"/>
    <s v=""/>
    <s v=""/>
    <s v=""/>
    <s v="both tryptophan YE_"/>
    <x v="1"/>
  </r>
  <r>
    <s v="both"/>
    <x v="32"/>
    <x v="32"/>
    <x v="32"/>
    <x v="32"/>
    <x v="0"/>
    <m/>
    <x v="6"/>
    <n v="0"/>
    <m/>
    <n v="0"/>
    <s v="both tryptophan SE_Ctr"/>
    <s v="D"/>
    <s v="both tryptophan SE_Ctr_D"/>
    <s v="D"/>
    <n v="2.6907067269900358"/>
    <n v="1"/>
    <n v="1"/>
    <x v="2"/>
    <n v="123.75"/>
    <b v="0"/>
    <x v="1"/>
    <s v="pos"/>
    <s v="SE_"/>
    <s v="Ctr"/>
    <s v="both tryptophan SE_"/>
    <x v="0"/>
  </r>
  <r>
    <s v="both"/>
    <x v="32"/>
    <x v="32"/>
    <x v="32"/>
    <x v="32"/>
    <x v="0"/>
    <m/>
    <x v="6"/>
    <n v="127"/>
    <m/>
    <n v="4.8520302639196169"/>
    <s v="both tryptophan SE_Ctr"/>
    <s v="D"/>
    <s v="both tryptophan SE_Ctr_D"/>
    <s v=""/>
    <s v=""/>
    <s v=""/>
    <s v=""/>
    <x v="1"/>
    <s v=""/>
    <s v=""/>
    <x v="0"/>
    <s v=""/>
    <s v=""/>
    <s v=""/>
    <s v="both tryptophan SE_"/>
    <x v="1"/>
  </r>
  <r>
    <s v="both"/>
    <x v="32"/>
    <x v="32"/>
    <x v="32"/>
    <x v="32"/>
    <x v="0"/>
    <m/>
    <x v="6"/>
    <n v="368"/>
    <m/>
    <n v="5.9107966440405271"/>
    <s v="both tryptophan SE_Ctr"/>
    <s v="D"/>
    <s v="both tryptophan SE_Ctr_D"/>
    <s v=""/>
    <s v=""/>
    <s v=""/>
    <s v=""/>
    <x v="1"/>
    <s v=""/>
    <s v=""/>
    <x v="0"/>
    <s v=""/>
    <s v=""/>
    <s v=""/>
    <s v="both tryptophan SE_"/>
    <x v="1"/>
  </r>
  <r>
    <s v="both"/>
    <x v="32"/>
    <x v="32"/>
    <x v="32"/>
    <x v="32"/>
    <x v="0"/>
    <m/>
    <x v="6"/>
    <n v="0"/>
    <m/>
    <n v="0"/>
    <s v="both tryptophan SE_Ctr"/>
    <s v="D"/>
    <s v="both tryptophan SE_Ctr_D"/>
    <s v=""/>
    <s v=""/>
    <s v=""/>
    <s v=""/>
    <x v="1"/>
    <s v=""/>
    <s v=""/>
    <x v="0"/>
    <s v=""/>
    <s v=""/>
    <s v=""/>
    <s v="both tryptophan SE_"/>
    <x v="1"/>
  </r>
  <r>
    <s v="both"/>
    <x v="32"/>
    <x v="32"/>
    <x v="32"/>
    <x v="32"/>
    <x v="0"/>
    <m/>
    <x v="7"/>
    <n v="11611"/>
    <m/>
    <n v="9.3597943251445201"/>
    <s v="both tryptophan SE_Syn"/>
    <s v="D"/>
    <s v="both tryptophan SE_Syn_D"/>
    <s v="D"/>
    <n v="8.8809530577625413"/>
    <n v="3.6302855407923149E-2"/>
    <n v="2.5981445682328484E-2"/>
    <x v="3"/>
    <n v="8374.5"/>
    <n v="6.0805026265344919"/>
    <x v="2"/>
    <s v="pos"/>
    <s v="SE_"/>
    <s v="Syn"/>
    <s v="both tryptophan SE_"/>
    <x v="0"/>
  </r>
  <r>
    <s v="both"/>
    <x v="32"/>
    <x v="32"/>
    <x v="32"/>
    <x v="32"/>
    <x v="0"/>
    <m/>
    <x v="7"/>
    <n v="11514"/>
    <m/>
    <n v="9.3514058122547858"/>
    <s v="both tryptophan SE_Syn"/>
    <s v="D"/>
    <s v="both tryptophan SE_Syn_D"/>
    <s v=""/>
    <s v=""/>
    <s v=""/>
    <s v=""/>
    <x v="1"/>
    <s v=""/>
    <s v=""/>
    <x v="0"/>
    <s v=""/>
    <s v=""/>
    <s v=""/>
    <s v="both tryptophan SE_"/>
    <x v="1"/>
  </r>
  <r>
    <s v="both"/>
    <x v="32"/>
    <x v="32"/>
    <x v="32"/>
    <x v="32"/>
    <x v="0"/>
    <m/>
    <x v="7"/>
    <n v="7810"/>
    <m/>
    <n v="8.9632882756102976"/>
    <s v="both tryptophan SE_Syn"/>
    <s v="D"/>
    <s v="both tryptophan SE_Syn_D"/>
    <s v=""/>
    <s v=""/>
    <s v=""/>
    <s v=""/>
    <x v="1"/>
    <s v=""/>
    <s v=""/>
    <x v="0"/>
    <s v=""/>
    <s v=""/>
    <s v=""/>
    <s v="both tryptophan SE_"/>
    <x v="1"/>
  </r>
  <r>
    <s v="both"/>
    <x v="32"/>
    <x v="32"/>
    <x v="32"/>
    <x v="32"/>
    <x v="0"/>
    <m/>
    <x v="7"/>
    <n v="2563"/>
    <m/>
    <n v="7.8493238180405607"/>
    <s v="both tryptophan SE_Syn"/>
    <s v="D"/>
    <s v="both tryptophan SE_Syn_D"/>
    <s v=""/>
    <s v=""/>
    <s v=""/>
    <s v=""/>
    <x v="1"/>
    <s v=""/>
    <s v=""/>
    <x v="0"/>
    <s v=""/>
    <s v=""/>
    <s v=""/>
    <s v="both tryptophan SE_"/>
    <x v="1"/>
  </r>
  <r>
    <s v="both"/>
    <x v="33"/>
    <x v="33"/>
    <x v="33"/>
    <x v="33"/>
    <x v="0"/>
    <m/>
    <x v="0"/>
    <n v="0"/>
    <m/>
    <n v="0"/>
    <s v="both guanosine Min_Ctr"/>
    <s v="D"/>
    <s v="both guanosine Min_Ctr_D"/>
    <s v="D"/>
    <n v="0"/>
    <e v="#DIV/0!"/>
    <e v="#DIV/0!"/>
    <x v="2"/>
    <n v="0"/>
    <b v="0"/>
    <x v="1"/>
    <s v="pos"/>
    <s v="Min"/>
    <s v="Ctr"/>
    <s v="both guanosine Min"/>
    <x v="0"/>
  </r>
  <r>
    <s v="both"/>
    <x v="33"/>
    <x v="33"/>
    <x v="33"/>
    <x v="33"/>
    <x v="0"/>
    <m/>
    <x v="0"/>
    <n v="0"/>
    <m/>
    <n v="0"/>
    <s v="both guanosine Min_Ctr"/>
    <s v="D"/>
    <s v="both guanosine Min_Ctr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0"/>
    <n v="0"/>
    <m/>
    <n v="0"/>
    <s v="both guanosine Min_Ctr"/>
    <s v="D"/>
    <s v="both guanosine Min_Ctr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0"/>
    <n v="0"/>
    <m/>
    <n v="0"/>
    <s v="both guanosine Min_Ctr"/>
    <s v="D"/>
    <s v="both guanosine Min_Ctr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1"/>
    <n v="1575"/>
    <m/>
    <n v="7.3626452704178247"/>
    <s v="both guanosine Min_Syn"/>
    <s v="D"/>
    <s v="both guanosine Min_Syn_D"/>
    <s v="D"/>
    <n v="7.5784313287507681"/>
    <e v="#DIV/0!"/>
    <n v="8.8535394700332333E-5"/>
    <x v="3"/>
    <n v="2183.25"/>
    <n v="5"/>
    <x v="2"/>
    <s v="pos"/>
    <s v="Min"/>
    <s v="Syn"/>
    <s v="both guanosine Min"/>
    <x v="0"/>
  </r>
  <r>
    <s v="both"/>
    <x v="33"/>
    <x v="33"/>
    <x v="33"/>
    <x v="33"/>
    <x v="0"/>
    <m/>
    <x v="1"/>
    <n v="1218"/>
    <m/>
    <n v="7.1057861294812712"/>
    <s v="both guanosine Min_Syn"/>
    <s v="D"/>
    <s v="both guanosine Min_Syn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1"/>
    <n v="1868"/>
    <m/>
    <n v="7.5331588074555631"/>
    <s v="both guanosine Min_Syn"/>
    <s v="D"/>
    <s v="both guanosine Min_Syn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1"/>
    <n v="4072"/>
    <m/>
    <n v="8.3121351076484125"/>
    <s v="both guanosine Min_Syn"/>
    <s v="D"/>
    <s v="both guanosine Min_Syn_D"/>
    <s v=""/>
    <s v=""/>
    <s v=""/>
    <s v=""/>
    <x v="1"/>
    <s v=""/>
    <s v=""/>
    <x v="0"/>
    <s v=""/>
    <s v=""/>
    <s v=""/>
    <s v="both guanosine Min"/>
    <x v="1"/>
  </r>
  <r>
    <s v="both"/>
    <x v="33"/>
    <x v="33"/>
    <x v="33"/>
    <x v="33"/>
    <x v="0"/>
    <m/>
    <x v="2"/>
    <n v="0"/>
    <m/>
    <n v="0"/>
    <s v="both guanosine MEBM_Ctr"/>
    <s v="D"/>
    <s v="both guanosine MEBM_Ctr_D"/>
    <s v="D"/>
    <n v="0"/>
    <e v="#DIV/0!"/>
    <e v="#DIV/0!"/>
    <x v="2"/>
    <n v="0"/>
    <b v="0"/>
    <x v="1"/>
    <s v="pos"/>
    <s v="MEB"/>
    <s v="Ctr"/>
    <s v="both guanosine MEB"/>
    <x v="0"/>
  </r>
  <r>
    <s v="both"/>
    <x v="33"/>
    <x v="33"/>
    <x v="33"/>
    <x v="33"/>
    <x v="0"/>
    <m/>
    <x v="2"/>
    <n v="0"/>
    <m/>
    <n v="0"/>
    <s v="both guanosine MEBM_Ctr"/>
    <s v="D"/>
    <s v="both guanosine MEBM_Ctr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2"/>
    <n v="0"/>
    <m/>
    <n v="0"/>
    <s v="both guanosine MEBM_Ctr"/>
    <s v="D"/>
    <s v="both guanosine MEBM_Ctr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2"/>
    <n v="0"/>
    <m/>
    <n v="0"/>
    <s v="both guanosine MEBM_Ctr"/>
    <s v="D"/>
    <s v="both guanosine MEBM_Ctr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3"/>
    <n v="142"/>
    <m/>
    <n v="4.962844630259907"/>
    <s v="both guanosine MEBM_Syn"/>
    <s v="D"/>
    <s v="both guanosine MEBM_Syn_D"/>
    <s v="D"/>
    <n v="5.396324015151226"/>
    <e v="#DIV/0!"/>
    <n v="5.8329111974435874E-4"/>
    <x v="3"/>
    <n v="265"/>
    <n v="5"/>
    <x v="2"/>
    <s v="pos"/>
    <s v="MEB"/>
    <s v="Syn"/>
    <s v="both guanosine MEB"/>
    <x v="0"/>
  </r>
  <r>
    <s v="both"/>
    <x v="33"/>
    <x v="33"/>
    <x v="33"/>
    <x v="33"/>
    <x v="0"/>
    <m/>
    <x v="3"/>
    <n v="535"/>
    <m/>
    <n v="6.2841341610708019"/>
    <s v="both guanosine MEBM_Syn"/>
    <s v="D"/>
    <s v="both guanosine MEBM_Syn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3"/>
    <n v="113"/>
    <m/>
    <n v="4.7361984483944957"/>
    <s v="both guanosine MEBM_Syn"/>
    <s v="D"/>
    <s v="both guanosine MEBM_Syn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3"/>
    <n v="270"/>
    <m/>
    <n v="5.602118820879701"/>
    <s v="both guanosine MEBM_Syn"/>
    <s v="D"/>
    <s v="both guanosine MEBM_Syn_D"/>
    <s v=""/>
    <s v=""/>
    <s v=""/>
    <s v=""/>
    <x v="1"/>
    <s v=""/>
    <s v=""/>
    <x v="0"/>
    <s v=""/>
    <s v=""/>
    <s v=""/>
    <s v="both guanosine MEB"/>
    <x v="1"/>
  </r>
  <r>
    <s v="both"/>
    <x v="33"/>
    <x v="33"/>
    <x v="33"/>
    <x v="33"/>
    <x v="0"/>
    <m/>
    <x v="4"/>
    <n v="76233"/>
    <m/>
    <n v="11.241562836385416"/>
    <s v="both guanosine YE_Ctr"/>
    <s v="D"/>
    <s v="both guanosine YE_Ctr_D"/>
    <s v="D"/>
    <n v="11.151041796499594"/>
    <n v="1"/>
    <n v="1"/>
    <x v="2"/>
    <n v="69954"/>
    <b v="0"/>
    <x v="1"/>
    <s v="pos"/>
    <s v="YE_"/>
    <s v="Ctr"/>
    <s v="both guanosine YE_"/>
    <x v="0"/>
  </r>
  <r>
    <s v="both"/>
    <x v="33"/>
    <x v="33"/>
    <x v="33"/>
    <x v="33"/>
    <x v="0"/>
    <m/>
    <x v="4"/>
    <n v="64392"/>
    <m/>
    <n v="11.07276021053247"/>
    <s v="both guanosine YE_Ctr"/>
    <s v="D"/>
    <s v="both guanosine YE_Ctr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4"/>
    <n v="62285"/>
    <m/>
    <n v="11.0394919604213"/>
    <s v="both guanosine YE_Ctr"/>
    <s v="D"/>
    <s v="both guanosine YE_Ctr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4"/>
    <n v="76906"/>
    <m/>
    <n v="11.250352178659194"/>
    <s v="both guanosine YE_Ctr"/>
    <s v="D"/>
    <s v="both guanosine YE_Ctr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5"/>
    <n v="246399"/>
    <m/>
    <n v="12.414711510641501"/>
    <s v="both guanosine YE_Syn"/>
    <s v="D"/>
    <s v="both guanosine YE_Syn_D"/>
    <s v="D"/>
    <n v="12.397798571344637"/>
    <n v="3.7098831530585498E-2"/>
    <n v="1.1858761835856173E-2"/>
    <x v="3"/>
    <n v="266377"/>
    <n v="1.9289910612394945"/>
    <x v="5"/>
    <s v="pos"/>
    <s v="YE_"/>
    <s v="Syn"/>
    <s v="both guanosine YE_"/>
    <x v="0"/>
  </r>
  <r>
    <s v="both"/>
    <x v="33"/>
    <x v="33"/>
    <x v="33"/>
    <x v="33"/>
    <x v="0"/>
    <m/>
    <x v="5"/>
    <n v="178396"/>
    <m/>
    <n v="12.091766682843156"/>
    <s v="both guanosine YE_Syn"/>
    <s v="D"/>
    <s v="both guanosine YE_Syn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5"/>
    <n v="164606"/>
    <m/>
    <n v="12.011316093659849"/>
    <s v="both guanosine YE_Syn"/>
    <s v="D"/>
    <s v="both guanosine YE_Syn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5"/>
    <n v="476107"/>
    <m/>
    <n v="13.073399998234045"/>
    <s v="both guanosine YE_Syn"/>
    <s v="D"/>
    <s v="both guanosine YE_Syn_D"/>
    <s v=""/>
    <s v=""/>
    <s v=""/>
    <s v=""/>
    <x v="1"/>
    <s v=""/>
    <s v=""/>
    <x v="0"/>
    <s v=""/>
    <s v=""/>
    <s v=""/>
    <s v="both guanosine YE_"/>
    <x v="1"/>
  </r>
  <r>
    <s v="both"/>
    <x v="33"/>
    <x v="33"/>
    <x v="33"/>
    <x v="33"/>
    <x v="0"/>
    <m/>
    <x v="6"/>
    <n v="2555"/>
    <m/>
    <n v="7.8461988154974254"/>
    <s v="both guanosine SE_Ctr"/>
    <s v="D"/>
    <s v="both guanosine SE_Ctr_D"/>
    <s v="D"/>
    <n v="7.8513274736803336"/>
    <n v="1"/>
    <n v="1"/>
    <x v="2"/>
    <n v="2580"/>
    <b v="0"/>
    <x v="1"/>
    <s v="pos"/>
    <s v="SE_"/>
    <s v="Ctr"/>
    <s v="both guanosine SE_"/>
    <x v="0"/>
  </r>
  <r>
    <s v="both"/>
    <x v="33"/>
    <x v="33"/>
    <x v="33"/>
    <x v="33"/>
    <x v="0"/>
    <m/>
    <x v="6"/>
    <n v="2201"/>
    <m/>
    <n v="7.6971213172826252"/>
    <s v="both guanosine SE_Ctr"/>
    <s v="D"/>
    <s v="both guanosine SE_Ctr_D"/>
    <s v=""/>
    <s v=""/>
    <s v=""/>
    <s v=""/>
    <x v="1"/>
    <s v=""/>
    <s v=""/>
    <x v="0"/>
    <s v=""/>
    <s v=""/>
    <s v=""/>
    <s v="both guanosine SE_"/>
    <x v="1"/>
  </r>
  <r>
    <s v="both"/>
    <x v="33"/>
    <x v="33"/>
    <x v="33"/>
    <x v="33"/>
    <x v="0"/>
    <m/>
    <x v="6"/>
    <n v="2849"/>
    <m/>
    <n v="7.9550742732626958"/>
    <s v="both guanosine SE_Ctr"/>
    <s v="D"/>
    <s v="both guanosine SE_Ctr_D"/>
    <s v=""/>
    <s v=""/>
    <s v=""/>
    <s v=""/>
    <x v="1"/>
    <s v=""/>
    <s v=""/>
    <x v="0"/>
    <s v=""/>
    <s v=""/>
    <s v=""/>
    <s v="both guanosine SE_"/>
    <x v="1"/>
  </r>
  <r>
    <s v="both"/>
    <x v="33"/>
    <x v="33"/>
    <x v="33"/>
    <x v="33"/>
    <x v="0"/>
    <m/>
    <x v="6"/>
    <n v="2715"/>
    <m/>
    <n v="7.9069154886785871"/>
    <s v="both guanosine SE_Ctr"/>
    <s v="D"/>
    <s v="both guanosine SE_Ctr_D"/>
    <s v=""/>
    <s v=""/>
    <s v=""/>
    <s v=""/>
    <x v="1"/>
    <s v=""/>
    <s v=""/>
    <x v="0"/>
    <s v=""/>
    <s v=""/>
    <s v=""/>
    <s v="both guanosine SE_"/>
    <x v="1"/>
  </r>
  <r>
    <s v="both"/>
    <x v="33"/>
    <x v="33"/>
    <x v="33"/>
    <x v="33"/>
    <x v="0"/>
    <m/>
    <x v="7"/>
    <n v="32095"/>
    <m/>
    <n v="10.376486690761663"/>
    <s v="both guanosine SE_Syn"/>
    <s v="D"/>
    <s v="both guanosine SE_Syn_D"/>
    <s v="D"/>
    <n v="10.290924705143699"/>
    <n v="0.27217239423695866"/>
    <n v="1.3032697370105679E-6"/>
    <x v="3"/>
    <n v="30043.75"/>
    <n v="3.5416219276020038"/>
    <x v="3"/>
    <s v="pos"/>
    <s v="SE_"/>
    <s v="Syn"/>
    <s v="both guanosine SE_"/>
    <x v="0"/>
  </r>
  <r>
    <s v="both"/>
    <x v="33"/>
    <x v="33"/>
    <x v="33"/>
    <x v="33"/>
    <x v="0"/>
    <m/>
    <x v="7"/>
    <n v="26979"/>
    <m/>
    <n v="10.202851129761747"/>
    <s v="both guanosine SE_Syn"/>
    <s v="D"/>
    <s v="both guanosine SE_Syn_D"/>
    <s v=""/>
    <s v=""/>
    <s v=""/>
    <s v=""/>
    <x v="1"/>
    <s v=""/>
    <s v=""/>
    <x v="0"/>
    <s v=""/>
    <s v=""/>
    <s v=""/>
    <s v="both guanosine SE_"/>
    <x v="1"/>
  </r>
  <r>
    <s v="both"/>
    <x v="33"/>
    <x v="33"/>
    <x v="33"/>
    <x v="33"/>
    <x v="0"/>
    <m/>
    <x v="7"/>
    <n v="38493"/>
    <m/>
    <n v="10.55825766397507"/>
    <s v="both guanosine SE_Syn"/>
    <s v="D"/>
    <s v="both guanosine SE_Syn_D"/>
    <s v=""/>
    <s v=""/>
    <s v=""/>
    <s v=""/>
    <x v="1"/>
    <s v=""/>
    <s v=""/>
    <x v="0"/>
    <s v=""/>
    <s v=""/>
    <s v=""/>
    <s v="both guanosine SE_"/>
    <x v="1"/>
  </r>
  <r>
    <s v="both"/>
    <x v="33"/>
    <x v="33"/>
    <x v="33"/>
    <x v="33"/>
    <x v="0"/>
    <m/>
    <x v="7"/>
    <n v="22608"/>
    <m/>
    <n v="10.026103336076316"/>
    <s v="both guanosine SE_Syn"/>
    <s v="D"/>
    <s v="both guanosine SE_Syn_D"/>
    <s v=""/>
    <s v=""/>
    <s v=""/>
    <s v=""/>
    <x v="1"/>
    <s v=""/>
    <s v=""/>
    <x v="0"/>
    <s v=""/>
    <s v=""/>
    <s v=""/>
    <s v="both guanosine SE_"/>
    <x v="1"/>
  </r>
  <r>
    <s v="both"/>
    <x v="34"/>
    <x v="31"/>
    <x v="31"/>
    <x v="34"/>
    <x v="0"/>
    <m/>
    <x v="0"/>
    <n v="0"/>
    <m/>
    <n v="0"/>
    <s v="both isoleucine Min_Ctr"/>
    <s v="D"/>
    <s v="both isoleucine Min_Ctr_D"/>
    <s v="D"/>
    <n v="4.6302537070607377"/>
    <n v="1"/>
    <n v="1"/>
    <x v="2"/>
    <n v="445.25"/>
    <b v="0"/>
    <x v="1"/>
    <s v="pos"/>
    <s v="Min"/>
    <s v="Ctr"/>
    <s v="both isoleucine Min"/>
    <x v="0"/>
  </r>
  <r>
    <s v="both"/>
    <x v="34"/>
    <x v="31"/>
    <x v="31"/>
    <x v="34"/>
    <x v="0"/>
    <m/>
    <x v="0"/>
    <n v="200"/>
    <m/>
    <n v="5.3033049080590757"/>
    <s v="both isoleucine Min_Ctr"/>
    <s v="D"/>
    <s v="both isoleucine Min_Ctr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0"/>
    <n v="1067"/>
    <m/>
    <n v="6.9735430195201404"/>
    <s v="both isoleucine Min_Ctr"/>
    <s v="D"/>
    <s v="both isoleucine Min_Ctr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0"/>
    <n v="514"/>
    <m/>
    <n v="6.2441669006637364"/>
    <s v="both isoleucine Min_Ctr"/>
    <s v="D"/>
    <s v="both isoleucine Min_Ctr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1"/>
    <n v="94941"/>
    <m/>
    <n v="11.461021457819806"/>
    <s v="both isoleucine Min_Syn"/>
    <s v="D"/>
    <s v="both isoleucine Min_Syn_D"/>
    <s v="D"/>
    <n v="11.893958198461256"/>
    <n v="8.9543971038469408E-3"/>
    <n v="1.8295596416099121E-2"/>
    <x v="3"/>
    <n v="158311.25"/>
    <n v="8.4739324540314644"/>
    <x v="2"/>
    <s v="pos"/>
    <s v="Min"/>
    <s v="Syn"/>
    <s v="both isoleucine Min"/>
    <x v="0"/>
  </r>
  <r>
    <s v="both"/>
    <x v="34"/>
    <x v="31"/>
    <x v="31"/>
    <x v="34"/>
    <x v="0"/>
    <m/>
    <x v="1"/>
    <n v="128738"/>
    <m/>
    <n v="11.76554237798284"/>
    <s v="both isoleucine Min_Syn"/>
    <s v="D"/>
    <s v="both isoleucine Min_Syn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1"/>
    <n v="138646"/>
    <m/>
    <n v="11.839686413593824"/>
    <s v="both isoleucine Min_Syn"/>
    <s v="D"/>
    <s v="both isoleucine Min_Syn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1"/>
    <n v="270920"/>
    <m/>
    <n v="12.509582544448559"/>
    <s v="both isoleucine Min_Syn"/>
    <s v="D"/>
    <s v="both isoleucine Min_Syn_D"/>
    <s v=""/>
    <s v=""/>
    <s v=""/>
    <s v=""/>
    <x v="1"/>
    <s v=""/>
    <s v=""/>
    <x v="0"/>
    <s v=""/>
    <s v=""/>
    <s v=""/>
    <s v="both isoleucine Min"/>
    <x v="1"/>
  </r>
  <r>
    <s v="both"/>
    <x v="34"/>
    <x v="31"/>
    <x v="31"/>
    <x v="34"/>
    <x v="0"/>
    <m/>
    <x v="2"/>
    <n v="832099"/>
    <m/>
    <n v="13.631707904888522"/>
    <s v="both isoleucine MEBM_Ctr"/>
    <s v="D"/>
    <s v="both isoleucine MEBM_Ctr_D"/>
    <s v="D"/>
    <n v="13.748283963868268"/>
    <n v="1"/>
    <n v="1"/>
    <x v="2"/>
    <n v="957940.25"/>
    <b v="0"/>
    <x v="1"/>
    <s v="pos"/>
    <s v="MEB"/>
    <s v="Ctr"/>
    <s v="both isoleucine MEB"/>
    <x v="0"/>
  </r>
  <r>
    <s v="both"/>
    <x v="34"/>
    <x v="31"/>
    <x v="31"/>
    <x v="34"/>
    <x v="0"/>
    <m/>
    <x v="2"/>
    <n v="1330575"/>
    <m/>
    <n v="14.101122489151455"/>
    <s v="both isoleucine MEBM_Ctr"/>
    <s v="D"/>
    <s v="both isoleucine MEBM_Ctr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2"/>
    <n v="913438"/>
    <m/>
    <n v="13.724971876434831"/>
    <s v="both isoleucine MEBM_Ctr"/>
    <s v="D"/>
    <s v="both isoleucine MEBM_Ctr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2"/>
    <n v="755649"/>
    <m/>
    <n v="13.535333584998266"/>
    <s v="both isoleucine MEBM_Ctr"/>
    <s v="D"/>
    <s v="both isoleucine MEBM_Ctr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3"/>
    <n v="1280236"/>
    <m/>
    <n v="14.062555775006498"/>
    <s v="both isoleucine MEBM_Syn"/>
    <s v="D"/>
    <s v="both isoleucine MEBM_Syn_D"/>
    <s v="D"/>
    <n v="13.969811748138074"/>
    <n v="0.49218310832620055"/>
    <n v="0.36897245660568007"/>
    <x v="5"/>
    <n v="1235669.5"/>
    <s v="n/a"/>
    <x v="1"/>
    <s v="pos"/>
    <s v="MEB"/>
    <s v="Syn"/>
    <s v="both isoleucine MEB"/>
    <x v="0"/>
  </r>
  <r>
    <s v="both"/>
    <x v="34"/>
    <x v="31"/>
    <x v="31"/>
    <x v="34"/>
    <x v="0"/>
    <m/>
    <x v="3"/>
    <n v="1928358"/>
    <m/>
    <n v="14.472179940138444"/>
    <s v="both isoleucine MEBM_Syn"/>
    <s v="D"/>
    <s v="both isoleucine MEBM_Syn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3"/>
    <n v="896772"/>
    <m/>
    <n v="13.706558043239582"/>
    <s v="both isoleucine MEBM_Syn"/>
    <s v="D"/>
    <s v="both isoleucine MEBM_Syn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3"/>
    <n v="837312"/>
    <m/>
    <n v="13.637953234167778"/>
    <s v="both isoleucine MEBM_Syn"/>
    <s v="D"/>
    <s v="both isoleucine MEBM_Syn_D"/>
    <s v=""/>
    <s v=""/>
    <s v=""/>
    <s v=""/>
    <x v="1"/>
    <s v=""/>
    <s v=""/>
    <x v="0"/>
    <s v=""/>
    <s v=""/>
    <s v=""/>
    <s v="both isoleucine MEB"/>
    <x v="1"/>
  </r>
  <r>
    <s v="both"/>
    <x v="34"/>
    <x v="31"/>
    <x v="31"/>
    <x v="34"/>
    <x v="0"/>
    <m/>
    <x v="4"/>
    <n v="7011895"/>
    <m/>
    <n v="15.763118693196216"/>
    <s v="both isoleucine YE_Ctr"/>
    <s v="D"/>
    <s v="both isoleucine YE_Ctr_D"/>
    <s v="D"/>
    <n v="15.698824453386614"/>
    <n v="1"/>
    <n v="1"/>
    <x v="2"/>
    <n v="6603694.75"/>
    <b v="0"/>
    <x v="1"/>
    <s v="pos"/>
    <s v="YE_"/>
    <s v="Ctr"/>
    <s v="both isoleucine YE_"/>
    <x v="0"/>
  </r>
  <r>
    <s v="both"/>
    <x v="34"/>
    <x v="31"/>
    <x v="31"/>
    <x v="34"/>
    <x v="0"/>
    <m/>
    <x v="4"/>
    <n v="6628476"/>
    <m/>
    <n v="15.706885622350045"/>
    <s v="both isoleucine YE_Ctr"/>
    <s v="D"/>
    <s v="both isoleucine YE_Ctr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4"/>
    <n v="5625569"/>
    <m/>
    <n v="15.542832834254217"/>
    <s v="both isoleucine YE_Ctr"/>
    <s v="D"/>
    <s v="both isoleucine YE_Ctr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4"/>
    <n v="7148839"/>
    <m/>
    <n v="15.782460663745983"/>
    <s v="both isoleucine YE_Ctr"/>
    <s v="D"/>
    <s v="both isoleucine YE_Ctr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5"/>
    <n v="5261462"/>
    <m/>
    <n v="15.475919682923131"/>
    <s v="both isoleucine YE_Syn"/>
    <s v="D"/>
    <s v="both isoleucine YE_Syn_D"/>
    <s v="D"/>
    <n v="15.586036033244957"/>
    <n v="0.15902284384413232"/>
    <n v="0.47731128664138478"/>
    <x v="5"/>
    <n v="6060500"/>
    <s v="n/a"/>
    <x v="1"/>
    <s v="pos"/>
    <s v="YE_"/>
    <s v="Syn"/>
    <s v="both isoleucine YE_"/>
    <x v="0"/>
  </r>
  <r>
    <s v="both"/>
    <x v="34"/>
    <x v="31"/>
    <x v="31"/>
    <x v="34"/>
    <x v="0"/>
    <m/>
    <x v="5"/>
    <n v="5032272"/>
    <m/>
    <n v="15.431382328672978"/>
    <s v="both isoleucine YE_Syn"/>
    <s v="D"/>
    <s v="both isoleucine YE_Syn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5"/>
    <n v="5056740"/>
    <m/>
    <n v="15.43623276261448"/>
    <s v="both isoleucine YE_Syn"/>
    <s v="D"/>
    <s v="both isoleucine YE_Syn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5"/>
    <n v="8891526"/>
    <m/>
    <n v="16.000609358769239"/>
    <s v="both isoleucine YE_Syn"/>
    <s v="D"/>
    <s v="both isoleucine YE_Syn_D"/>
    <s v=""/>
    <s v=""/>
    <s v=""/>
    <s v=""/>
    <x v="1"/>
    <s v=""/>
    <s v=""/>
    <x v="0"/>
    <s v=""/>
    <s v=""/>
    <s v=""/>
    <s v="both isoleucine YE_"/>
    <x v="1"/>
  </r>
  <r>
    <s v="both"/>
    <x v="34"/>
    <x v="31"/>
    <x v="31"/>
    <x v="34"/>
    <x v="0"/>
    <m/>
    <x v="6"/>
    <n v="36526"/>
    <m/>
    <n v="10.505806992135533"/>
    <s v="both isoleucine SE_Ctr"/>
    <s v="D"/>
    <s v="both isoleucine SE_Ctr_D"/>
    <s v="D"/>
    <n v="10.491519507007496"/>
    <n v="1"/>
    <n v="1"/>
    <x v="2"/>
    <n v="36180"/>
    <b v="0"/>
    <x v="1"/>
    <s v="pos"/>
    <s v="SE_"/>
    <s v="Ctr"/>
    <s v="both isoleucine SE_"/>
    <x v="0"/>
  </r>
  <r>
    <s v="both"/>
    <x v="34"/>
    <x v="31"/>
    <x v="31"/>
    <x v="34"/>
    <x v="0"/>
    <m/>
    <x v="6"/>
    <n v="30645"/>
    <m/>
    <n v="10.330257427138122"/>
    <s v="both isoleucine SE_Ctr"/>
    <s v="D"/>
    <s v="both isoleucine SE_Ctr_D"/>
    <s v=""/>
    <s v=""/>
    <s v=""/>
    <s v=""/>
    <x v="1"/>
    <s v=""/>
    <s v=""/>
    <x v="0"/>
    <s v=""/>
    <s v=""/>
    <s v=""/>
    <s v="both isoleucine SE_"/>
    <x v="1"/>
  </r>
  <r>
    <s v="both"/>
    <x v="34"/>
    <x v="31"/>
    <x v="31"/>
    <x v="34"/>
    <x v="0"/>
    <m/>
    <x v="6"/>
    <n v="37504"/>
    <m/>
    <n v="10.532229536403737"/>
    <s v="both isoleucine SE_Ctr"/>
    <s v="D"/>
    <s v="both isoleucine SE_Ctr_D"/>
    <s v=""/>
    <s v=""/>
    <s v=""/>
    <s v=""/>
    <x v="1"/>
    <s v=""/>
    <s v=""/>
    <x v="0"/>
    <s v=""/>
    <s v=""/>
    <s v=""/>
    <s v="both isoleucine SE_"/>
    <x v="1"/>
  </r>
  <r>
    <s v="both"/>
    <x v="34"/>
    <x v="31"/>
    <x v="31"/>
    <x v="34"/>
    <x v="0"/>
    <m/>
    <x v="6"/>
    <n v="40045"/>
    <m/>
    <n v="10.597784072352594"/>
    <s v="both isoleucine SE_Ctr"/>
    <s v="D"/>
    <s v="both isoleucine SE_Ctr_D"/>
    <s v=""/>
    <s v=""/>
    <s v=""/>
    <s v=""/>
    <x v="1"/>
    <s v=""/>
    <s v=""/>
    <x v="0"/>
    <s v=""/>
    <s v=""/>
    <s v=""/>
    <s v="both isoleucine SE_"/>
    <x v="1"/>
  </r>
  <r>
    <s v="both"/>
    <x v="34"/>
    <x v="31"/>
    <x v="31"/>
    <x v="34"/>
    <x v="0"/>
    <m/>
    <x v="7"/>
    <n v="866658"/>
    <m/>
    <n v="13.672400868130627"/>
    <s v="both isoleucine SE_Syn"/>
    <s v="D"/>
    <s v="both isoleucine SE_Syn_D"/>
    <s v="D"/>
    <n v="13.511443920485135"/>
    <n v="0.2926559898378015"/>
    <n v="3.5507268900270609E-7"/>
    <x v="3"/>
    <n v="751479.75"/>
    <n v="4.3764699155300022"/>
    <x v="3"/>
    <s v="pos"/>
    <s v="SE_"/>
    <s v="Syn"/>
    <s v="both isoleucine SE_"/>
    <x v="0"/>
  </r>
  <r>
    <s v="both"/>
    <x v="34"/>
    <x v="31"/>
    <x v="31"/>
    <x v="34"/>
    <x v="0"/>
    <m/>
    <x v="7"/>
    <n v="703996"/>
    <m/>
    <n v="13.464529373767464"/>
    <s v="both isoleucine SE_Syn"/>
    <s v="D"/>
    <s v="both isoleucine SE_Syn_D"/>
    <s v=""/>
    <s v=""/>
    <s v=""/>
    <s v=""/>
    <x v="1"/>
    <s v=""/>
    <s v=""/>
    <x v="0"/>
    <s v=""/>
    <s v=""/>
    <s v=""/>
    <s v="both isoleucine SE_"/>
    <x v="1"/>
  </r>
  <r>
    <s v="both"/>
    <x v="34"/>
    <x v="31"/>
    <x v="31"/>
    <x v="34"/>
    <x v="0"/>
    <m/>
    <x v="7"/>
    <n v="888815"/>
    <m/>
    <n v="13.697645518945707"/>
    <s v="both isoleucine SE_Syn"/>
    <s v="D"/>
    <s v="both isoleucine SE_Syn_D"/>
    <s v=""/>
    <s v=""/>
    <s v=""/>
    <s v=""/>
    <x v="1"/>
    <s v=""/>
    <s v=""/>
    <x v="0"/>
    <s v=""/>
    <s v=""/>
    <s v=""/>
    <s v="both isoleucine SE_"/>
    <x v="1"/>
  </r>
  <r>
    <s v="both"/>
    <x v="34"/>
    <x v="31"/>
    <x v="31"/>
    <x v="34"/>
    <x v="0"/>
    <m/>
    <x v="7"/>
    <n v="546450"/>
    <m/>
    <n v="13.211199921096741"/>
    <s v="both isoleucine SE_Syn"/>
    <s v="D"/>
    <s v="both isoleucine SE_Syn_D"/>
    <s v=""/>
    <s v=""/>
    <s v=""/>
    <s v=""/>
    <x v="1"/>
    <s v=""/>
    <s v=""/>
    <x v="0"/>
    <s v=""/>
    <s v=""/>
    <s v=""/>
    <s v="both isoleucine SE_"/>
    <x v="1"/>
  </r>
  <r>
    <s v="both"/>
    <x v="35"/>
    <x v="34"/>
    <x v="34"/>
    <x v="35"/>
    <x v="0"/>
    <m/>
    <x v="0"/>
    <n v="115"/>
    <m/>
    <n v="4.7535901911063645"/>
    <s v="both methionine Min_Ctr"/>
    <s v="D"/>
    <s v="both methionine Min_Ctr_D"/>
    <s v="D"/>
    <n v="3.7941909989601701"/>
    <n v="1"/>
    <n v="1"/>
    <x v="2"/>
    <n v="129"/>
    <b v="0"/>
    <x v="1"/>
    <s v="pos"/>
    <s v="Min"/>
    <s v="Ctr"/>
    <s v="both methionine Min"/>
    <x v="0"/>
  </r>
  <r>
    <s v="both"/>
    <x v="35"/>
    <x v="34"/>
    <x v="34"/>
    <x v="35"/>
    <x v="0"/>
    <m/>
    <x v="0"/>
    <n v="0"/>
    <m/>
    <n v="0"/>
    <s v="both methionine Min_Ctr"/>
    <s v="D"/>
    <s v="both methionine Min_Ctr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0"/>
    <n v="284"/>
    <m/>
    <n v="5.6524891802686508"/>
    <s v="both methionine Min_Ctr"/>
    <s v="D"/>
    <s v="both methionine Min_Ctr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0"/>
    <n v="117"/>
    <m/>
    <n v="4.7706846244656651"/>
    <s v="both methionine Min_Ctr"/>
    <s v="D"/>
    <s v="both methionine Min_Ctr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1"/>
    <n v="17459"/>
    <m/>
    <n v="9.7676678293935932"/>
    <s v="both methionine Min_Syn"/>
    <s v="D"/>
    <s v="both methionine Min_Syn_D"/>
    <s v="D"/>
    <n v="9.7177792137042083"/>
    <n v="8.9326542818703788E-4"/>
    <n v="1.8845851482048159E-2"/>
    <x v="3"/>
    <n v="16782.25"/>
    <n v="7.0234212753170437"/>
    <x v="2"/>
    <s v="pos"/>
    <s v="Min"/>
    <s v="Syn"/>
    <s v="both methionine Min"/>
    <x v="0"/>
  </r>
  <r>
    <s v="both"/>
    <x v="35"/>
    <x v="34"/>
    <x v="34"/>
    <x v="35"/>
    <x v="0"/>
    <m/>
    <x v="1"/>
    <n v="14687"/>
    <m/>
    <n v="9.5947861128602714"/>
    <s v="both methionine Min_Syn"/>
    <s v="D"/>
    <s v="both methionine Min_Syn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1"/>
    <n v="20518"/>
    <m/>
    <n v="9.9291065651537469"/>
    <s v="both methionine Min_Syn"/>
    <s v="D"/>
    <s v="both methionine Min_Syn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1"/>
    <n v="14465"/>
    <m/>
    <n v="9.5795563474092269"/>
    <s v="both methionine Min_Syn"/>
    <s v="D"/>
    <s v="both methionine Min_Syn_D"/>
    <s v=""/>
    <s v=""/>
    <s v=""/>
    <s v=""/>
    <x v="1"/>
    <s v=""/>
    <s v=""/>
    <x v="0"/>
    <s v=""/>
    <s v=""/>
    <s v=""/>
    <s v="both methionine Min"/>
    <x v="1"/>
  </r>
  <r>
    <s v="both"/>
    <x v="35"/>
    <x v="34"/>
    <x v="34"/>
    <x v="35"/>
    <x v="0"/>
    <m/>
    <x v="2"/>
    <n v="118228"/>
    <m/>
    <n v="11.680378700731225"/>
    <s v="both methionine MEBM_Ctr"/>
    <s v="D"/>
    <s v="both methionine MEBM_Ctr_D"/>
    <s v="D"/>
    <n v="11.74541757736746"/>
    <n v="1"/>
    <n v="1"/>
    <x v="2"/>
    <n v="128323"/>
    <b v="0"/>
    <x v="1"/>
    <s v="pos"/>
    <s v="MEB"/>
    <s v="Ctr"/>
    <s v="both methionine MEB"/>
    <x v="0"/>
  </r>
  <r>
    <s v="both"/>
    <x v="35"/>
    <x v="34"/>
    <x v="34"/>
    <x v="35"/>
    <x v="0"/>
    <m/>
    <x v="2"/>
    <n v="171278"/>
    <m/>
    <n v="12.051049084853247"/>
    <s v="both methionine MEBM_Ctr"/>
    <s v="D"/>
    <s v="both methionine MEBM_Ctr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2"/>
    <n v="114051"/>
    <m/>
    <n v="11.644409763727124"/>
    <s v="both methionine MEBM_Ctr"/>
    <s v="D"/>
    <s v="both methionine MEBM_Ctr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2"/>
    <n v="109735"/>
    <m/>
    <n v="11.605832760158243"/>
    <s v="both methionine MEBM_Ctr"/>
    <s v="D"/>
    <s v="both methionine MEBM_Ctr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3"/>
    <n v="127835"/>
    <m/>
    <n v="11.758503471399198"/>
    <s v="both methionine MEBM_Syn"/>
    <s v="D"/>
    <s v="both methionine MEBM_Syn_D"/>
    <s v="D"/>
    <n v="11.687711968097112"/>
    <n v="0.12691798872447005"/>
    <n v="0.6169947412111596"/>
    <x v="5"/>
    <n v="119340.5"/>
    <s v="n/a"/>
    <x v="1"/>
    <s v="pos"/>
    <s v="MEB"/>
    <s v="Syn"/>
    <s v="both methionine MEB"/>
    <x v="0"/>
  </r>
  <r>
    <s v="both"/>
    <x v="35"/>
    <x v="34"/>
    <x v="34"/>
    <x v="35"/>
    <x v="0"/>
    <m/>
    <x v="3"/>
    <n v="107774"/>
    <m/>
    <n v="11.587800999615336"/>
    <s v="both methionine MEBM_Syn"/>
    <s v="D"/>
    <s v="both methionine MEBM_Syn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3"/>
    <n v="123639"/>
    <m/>
    <n v="11.725129396246052"/>
    <s v="both methionine MEBM_Syn"/>
    <s v="D"/>
    <s v="both methionine MEBM_Syn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3"/>
    <n v="118114"/>
    <m/>
    <n v="11.679414005127859"/>
    <s v="both methionine MEBM_Syn"/>
    <s v="D"/>
    <s v="both methionine MEBM_Syn_D"/>
    <s v=""/>
    <s v=""/>
    <s v=""/>
    <s v=""/>
    <x v="1"/>
    <s v=""/>
    <s v=""/>
    <x v="0"/>
    <s v=""/>
    <s v=""/>
    <s v=""/>
    <s v="both methionine MEB"/>
    <x v="1"/>
  </r>
  <r>
    <s v="both"/>
    <x v="35"/>
    <x v="34"/>
    <x v="34"/>
    <x v="35"/>
    <x v="0"/>
    <m/>
    <x v="4"/>
    <n v="977812"/>
    <m/>
    <n v="13.793073724190686"/>
    <s v="both methionine YE_Ctr"/>
    <s v="D"/>
    <s v="both methionine YE_Ctr_D"/>
    <s v="D"/>
    <n v="13.780515687066337"/>
    <n v="1"/>
    <n v="1"/>
    <x v="2"/>
    <n v="969138"/>
    <b v="0"/>
    <x v="1"/>
    <s v="pos"/>
    <s v="YE_"/>
    <s v="Ctr"/>
    <s v="both methionine YE_"/>
    <x v="0"/>
  </r>
  <r>
    <s v="both"/>
    <x v="35"/>
    <x v="34"/>
    <x v="34"/>
    <x v="35"/>
    <x v="0"/>
    <m/>
    <x v="4"/>
    <n v="885560"/>
    <m/>
    <n v="13.693976621466486"/>
    <s v="both methionine YE_Ctr"/>
    <s v="D"/>
    <s v="both methionine YE_Ctr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4"/>
    <n v="910537"/>
    <m/>
    <n v="13.721790912589174"/>
    <s v="both methionine YE_Ctr"/>
    <s v="D"/>
    <s v="both methionine YE_Ctr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4"/>
    <n v="1102643"/>
    <m/>
    <n v="13.913221490019"/>
    <s v="both methionine YE_Ctr"/>
    <s v="D"/>
    <s v="both methionine YE_Ctr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5"/>
    <n v="749410"/>
    <m/>
    <n v="13.527042843643391"/>
    <s v="both methionine YE_Syn"/>
    <s v="D"/>
    <s v="both methionine YE_Syn_D"/>
    <s v="D"/>
    <n v="13.414807607340043"/>
    <n v="0.33338123811036374"/>
    <n v="1.2309205969754372E-2"/>
    <x v="4"/>
    <n v="677746.75"/>
    <n v="-0.51595582230273851"/>
    <x v="1"/>
    <s v="pos"/>
    <s v="YE_"/>
    <s v="Syn"/>
    <s v="both methionine YE_"/>
    <x v="0"/>
  </r>
  <r>
    <s v="both"/>
    <x v="35"/>
    <x v="34"/>
    <x v="34"/>
    <x v="35"/>
    <x v="0"/>
    <m/>
    <x v="5"/>
    <n v="721032"/>
    <m/>
    <n v="13.488440184983899"/>
    <s v="both methionine YE_Syn"/>
    <s v="D"/>
    <s v="both methionine YE_Syn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5"/>
    <n v="730491"/>
    <m/>
    <n v="13.501473558709776"/>
    <s v="both methionine YE_Syn"/>
    <s v="D"/>
    <s v="both methionine YE_Syn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5"/>
    <n v="510054"/>
    <m/>
    <n v="13.14227384202311"/>
    <s v="both methionine YE_Syn"/>
    <s v="D"/>
    <s v="both methionine YE_Syn_D"/>
    <s v=""/>
    <s v=""/>
    <s v=""/>
    <s v=""/>
    <x v="1"/>
    <s v=""/>
    <s v=""/>
    <x v="0"/>
    <s v=""/>
    <s v=""/>
    <s v=""/>
    <s v="both methionine YE_"/>
    <x v="1"/>
  </r>
  <r>
    <s v="both"/>
    <x v="35"/>
    <x v="34"/>
    <x v="34"/>
    <x v="35"/>
    <x v="0"/>
    <m/>
    <x v="6"/>
    <n v="2498"/>
    <m/>
    <n v="7.8236459308349522"/>
    <s v="both methionine SE_Ctr"/>
    <s v="D"/>
    <s v="both methionine SE_Ctr_D"/>
    <s v="D"/>
    <n v="8.20832070055285"/>
    <n v="1"/>
    <n v="1"/>
    <x v="2"/>
    <n v="3861"/>
    <b v="0"/>
    <x v="1"/>
    <s v="pos"/>
    <s v="SE_"/>
    <s v="Ctr"/>
    <s v="both methionine SE_"/>
    <x v="0"/>
  </r>
  <r>
    <s v="both"/>
    <x v="35"/>
    <x v="34"/>
    <x v="34"/>
    <x v="35"/>
    <x v="0"/>
    <m/>
    <x v="6"/>
    <n v="2868"/>
    <m/>
    <n v="7.9617188159813645"/>
    <s v="both methionine SE_Ctr"/>
    <s v="D"/>
    <s v="both methionine SE_Ctr_D"/>
    <s v=""/>
    <s v=""/>
    <s v=""/>
    <s v=""/>
    <x v="1"/>
    <s v=""/>
    <s v=""/>
    <x v="0"/>
    <s v=""/>
    <s v=""/>
    <s v=""/>
    <s v="both methionine SE_"/>
    <x v="1"/>
  </r>
  <r>
    <s v="both"/>
    <x v="35"/>
    <x v="34"/>
    <x v="34"/>
    <x v="35"/>
    <x v="0"/>
    <m/>
    <x v="6"/>
    <n v="4792"/>
    <m/>
    <n v="8.4749117991596314"/>
    <s v="both methionine SE_Ctr"/>
    <s v="D"/>
    <s v="both methionine SE_Ctr_D"/>
    <s v=""/>
    <s v=""/>
    <s v=""/>
    <s v=""/>
    <x v="1"/>
    <s v=""/>
    <s v=""/>
    <x v="0"/>
    <s v=""/>
    <s v=""/>
    <s v=""/>
    <s v="both methionine SE_"/>
    <x v="1"/>
  </r>
  <r>
    <s v="both"/>
    <x v="35"/>
    <x v="34"/>
    <x v="34"/>
    <x v="35"/>
    <x v="0"/>
    <m/>
    <x v="6"/>
    <n v="5286"/>
    <m/>
    <n v="8.5730062562354501"/>
    <s v="both methionine SE_Ctr"/>
    <s v="D"/>
    <s v="both methionine SE_Ctr_D"/>
    <s v=""/>
    <s v=""/>
    <s v=""/>
    <s v=""/>
    <x v="1"/>
    <s v=""/>
    <s v=""/>
    <x v="0"/>
    <s v=""/>
    <s v=""/>
    <s v=""/>
    <s v="both methionine SE_"/>
    <x v="1"/>
  </r>
  <r>
    <s v="both"/>
    <x v="35"/>
    <x v="34"/>
    <x v="34"/>
    <x v="35"/>
    <x v="0"/>
    <m/>
    <x v="7"/>
    <n v="41066"/>
    <m/>
    <n v="10.622960158263622"/>
    <s v="both methionine SE_Syn"/>
    <s v="D"/>
    <s v="both methionine SE_Syn_D"/>
    <s v="D"/>
    <n v="10.302408017667387"/>
    <n v="0.8856544973528232"/>
    <n v="1.6200414684134466E-4"/>
    <x v="3"/>
    <n v="31072.5"/>
    <n v="3.0085918616458676"/>
    <x v="4"/>
    <s v="pos"/>
    <s v="SE_"/>
    <s v="Syn"/>
    <s v="both methionine SE_"/>
    <x v="0"/>
  </r>
  <r>
    <s v="both"/>
    <x v="35"/>
    <x v="34"/>
    <x v="34"/>
    <x v="35"/>
    <x v="0"/>
    <m/>
    <x v="7"/>
    <n v="37802"/>
    <m/>
    <n v="10.540143743537802"/>
    <s v="both methionine SE_Syn"/>
    <s v="D"/>
    <s v="both methionine SE_Syn_D"/>
    <s v=""/>
    <s v=""/>
    <s v=""/>
    <s v=""/>
    <x v="1"/>
    <s v=""/>
    <s v=""/>
    <x v="0"/>
    <s v=""/>
    <s v=""/>
    <s v=""/>
    <s v="both methionine SE_"/>
    <x v="1"/>
  </r>
  <r>
    <s v="both"/>
    <x v="35"/>
    <x v="34"/>
    <x v="34"/>
    <x v="35"/>
    <x v="0"/>
    <m/>
    <x v="7"/>
    <n v="19961"/>
    <m/>
    <n v="9.9015857452465319"/>
    <s v="both methionine SE_Syn"/>
    <s v="D"/>
    <s v="both methionine SE_Syn_D"/>
    <s v=""/>
    <s v=""/>
    <s v=""/>
    <s v=""/>
    <x v="1"/>
    <s v=""/>
    <s v=""/>
    <x v="0"/>
    <s v=""/>
    <s v=""/>
    <s v=""/>
    <s v="both methionine SE_"/>
    <x v="1"/>
  </r>
  <r>
    <s v="both"/>
    <x v="35"/>
    <x v="34"/>
    <x v="34"/>
    <x v="35"/>
    <x v="0"/>
    <m/>
    <x v="7"/>
    <n v="25461"/>
    <m/>
    <n v="10.144942423621591"/>
    <s v="both methionine SE_Syn"/>
    <s v="D"/>
    <s v="both methionine SE_Syn_D"/>
    <s v=""/>
    <s v=""/>
    <s v=""/>
    <s v=""/>
    <x v="1"/>
    <s v=""/>
    <s v=""/>
    <x v="0"/>
    <s v=""/>
    <s v=""/>
    <s v=""/>
    <s v="both methionine SE_"/>
    <x v="1"/>
  </r>
  <r>
    <s v="both"/>
    <x v="36"/>
    <x v="35"/>
    <x v="35"/>
    <x v="36"/>
    <x v="0"/>
    <m/>
    <x v="0"/>
    <m/>
    <m/>
    <n v="0"/>
    <s v="both glucosylglycerol Min_Ctr"/>
    <s v="ND"/>
    <s v="both glucosylglycerol Min_CtrND"/>
    <s v="ND"/>
    <n v="0"/>
    <e v="#DIV/0!"/>
    <e v="#DIV/0!"/>
    <x v="0"/>
    <n v="0"/>
    <s v="n/a"/>
    <x v="0"/>
    <s v=""/>
    <s v=""/>
    <s v=""/>
    <s v="both glucosylglycerol Min"/>
    <x v="0"/>
  </r>
  <r>
    <s v="both"/>
    <x v="36"/>
    <x v="35"/>
    <x v="35"/>
    <x v="36"/>
    <x v="0"/>
    <m/>
    <x v="0"/>
    <m/>
    <m/>
    <n v="0"/>
    <s v="both glucosylglycerol Min_Ctr"/>
    <s v="ND"/>
    <s v="both glucosylglycerol Min_Ctr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0"/>
    <m/>
    <m/>
    <n v="0"/>
    <s v="both glucosylglycerol Min_Ctr"/>
    <s v="ND"/>
    <s v="both glucosylglycerol Min_Ctr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0"/>
    <m/>
    <m/>
    <n v="0"/>
    <s v="both glucosylglycerol Min_Ctr"/>
    <s v="ND"/>
    <s v="both glucosylglycerol Min_Ctr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1"/>
    <m/>
    <m/>
    <n v="0"/>
    <s v="both glucosylglycerol Min_Syn"/>
    <s v="ND"/>
    <s v="both glucosylglycerol Min_SynND"/>
    <s v="ND"/>
    <n v="0"/>
    <e v="#DIV/0!"/>
    <e v="#DIV/0!"/>
    <x v="0"/>
    <n v="0"/>
    <s v="n/a"/>
    <x v="0"/>
    <s v=""/>
    <s v=""/>
    <s v=""/>
    <s v="both glucosylglycerol Min"/>
    <x v="0"/>
  </r>
  <r>
    <s v="both"/>
    <x v="36"/>
    <x v="35"/>
    <x v="35"/>
    <x v="36"/>
    <x v="0"/>
    <m/>
    <x v="1"/>
    <m/>
    <m/>
    <n v="0"/>
    <s v="both glucosylglycerol Min_Syn"/>
    <s v="ND"/>
    <s v="both glucosylglycerol Min_Syn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1"/>
    <m/>
    <m/>
    <n v="0"/>
    <s v="both glucosylglycerol Min_Syn"/>
    <s v="ND"/>
    <s v="both glucosylglycerol Min_Syn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1"/>
    <m/>
    <m/>
    <n v="0"/>
    <s v="both glucosylglycerol Min_Syn"/>
    <s v="ND"/>
    <s v="both glucosylglycerol Min_SynND"/>
    <s v=""/>
    <s v=""/>
    <s v=""/>
    <s v=""/>
    <x v="1"/>
    <s v=""/>
    <s v=""/>
    <x v="0"/>
    <s v=""/>
    <s v=""/>
    <s v=""/>
    <s v="both glucosylglycerol Min"/>
    <x v="1"/>
  </r>
  <r>
    <s v="both"/>
    <x v="36"/>
    <x v="35"/>
    <x v="35"/>
    <x v="36"/>
    <x v="0"/>
    <m/>
    <x v="2"/>
    <m/>
    <m/>
    <n v="0"/>
    <s v="both glucosylglycerol MEBM_Ctr"/>
    <s v="ND"/>
    <s v="both glucosylglycerol MEBM_CtrND"/>
    <s v="ND"/>
    <n v="0"/>
    <e v="#DIV/0!"/>
    <e v="#DIV/0!"/>
    <x v="0"/>
    <n v="0"/>
    <s v="n/a"/>
    <x v="0"/>
    <s v=""/>
    <s v=""/>
    <s v=""/>
    <s v="both glucosylglycerol MEB"/>
    <x v="0"/>
  </r>
  <r>
    <s v="both"/>
    <x v="36"/>
    <x v="35"/>
    <x v="35"/>
    <x v="36"/>
    <x v="0"/>
    <m/>
    <x v="2"/>
    <m/>
    <m/>
    <n v="0"/>
    <s v="both glucosylglycerol MEBM_Ctr"/>
    <s v="ND"/>
    <s v="both glucosylglycerol MEBM_Ctr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2"/>
    <m/>
    <m/>
    <n v="0"/>
    <s v="both glucosylglycerol MEBM_Ctr"/>
    <s v="ND"/>
    <s v="both glucosylglycerol MEBM_Ctr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2"/>
    <m/>
    <m/>
    <n v="0"/>
    <s v="both glucosylglycerol MEBM_Ctr"/>
    <s v="ND"/>
    <s v="both glucosylglycerol MEBM_Ctr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3"/>
    <m/>
    <m/>
    <n v="0"/>
    <s v="both glucosylglycerol MEBM_Syn"/>
    <s v="ND"/>
    <s v="both glucosylglycerol MEBM_SynND"/>
    <s v="ND"/>
    <n v="0"/>
    <e v="#DIV/0!"/>
    <e v="#DIV/0!"/>
    <x v="0"/>
    <n v="0"/>
    <s v="n/a"/>
    <x v="0"/>
    <s v=""/>
    <s v=""/>
    <s v=""/>
    <s v="both glucosylglycerol MEB"/>
    <x v="0"/>
  </r>
  <r>
    <s v="both"/>
    <x v="36"/>
    <x v="35"/>
    <x v="35"/>
    <x v="36"/>
    <x v="0"/>
    <m/>
    <x v="3"/>
    <m/>
    <m/>
    <n v="0"/>
    <s v="both glucosylglycerol MEBM_Syn"/>
    <s v="ND"/>
    <s v="both glucosylglycerol MEBM_Syn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3"/>
    <m/>
    <m/>
    <n v="0"/>
    <s v="both glucosylglycerol MEBM_Syn"/>
    <s v="ND"/>
    <s v="both glucosylglycerol MEBM_Syn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3"/>
    <m/>
    <m/>
    <n v="0"/>
    <s v="both glucosylglycerol MEBM_Syn"/>
    <s v="ND"/>
    <s v="both glucosylglycerol MEBM_SynND"/>
    <s v=""/>
    <s v=""/>
    <s v=""/>
    <s v=""/>
    <x v="1"/>
    <s v=""/>
    <s v=""/>
    <x v="0"/>
    <s v=""/>
    <s v=""/>
    <s v=""/>
    <s v="both glucosylglycerol MEB"/>
    <x v="1"/>
  </r>
  <r>
    <s v="both"/>
    <x v="36"/>
    <x v="35"/>
    <x v="35"/>
    <x v="36"/>
    <x v="0"/>
    <m/>
    <x v="4"/>
    <m/>
    <m/>
    <n v="0"/>
    <s v="both glucosylglycerol YE_Ctr"/>
    <s v="ND"/>
    <s v="both glucosylglycerol YE_CtrND"/>
    <s v="ND"/>
    <n v="0"/>
    <e v="#DIV/0!"/>
    <e v="#DIV/0!"/>
    <x v="0"/>
    <n v="0"/>
    <s v="n/a"/>
    <x v="0"/>
    <s v=""/>
    <s v=""/>
    <s v=""/>
    <s v="both glucosylglycerol YE_"/>
    <x v="0"/>
  </r>
  <r>
    <s v="both"/>
    <x v="36"/>
    <x v="35"/>
    <x v="35"/>
    <x v="36"/>
    <x v="0"/>
    <m/>
    <x v="4"/>
    <m/>
    <m/>
    <n v="0"/>
    <s v="both glucosylglycerol YE_Ctr"/>
    <s v="ND"/>
    <s v="both glucosylglycerol YE_Ctr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4"/>
    <m/>
    <m/>
    <n v="0"/>
    <s v="both glucosylglycerol YE_Ctr"/>
    <s v="ND"/>
    <s v="both glucosylglycerol YE_Ctr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4"/>
    <m/>
    <m/>
    <n v="0"/>
    <s v="both glucosylglycerol YE_Ctr"/>
    <s v="ND"/>
    <s v="both glucosylglycerol YE_Ctr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5"/>
    <m/>
    <m/>
    <n v="0"/>
    <s v="both glucosylglycerol YE_Syn"/>
    <s v="ND"/>
    <s v="both glucosylglycerol YE_SynND"/>
    <s v="ND"/>
    <n v="0"/>
    <e v="#DIV/0!"/>
    <e v="#DIV/0!"/>
    <x v="0"/>
    <n v="0"/>
    <s v="n/a"/>
    <x v="0"/>
    <s v=""/>
    <s v=""/>
    <s v=""/>
    <s v="both glucosylglycerol YE_"/>
    <x v="0"/>
  </r>
  <r>
    <s v="both"/>
    <x v="36"/>
    <x v="35"/>
    <x v="35"/>
    <x v="36"/>
    <x v="0"/>
    <m/>
    <x v="5"/>
    <m/>
    <m/>
    <n v="0"/>
    <s v="both glucosylglycerol YE_Syn"/>
    <s v="ND"/>
    <s v="both glucosylglycerol YE_Syn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5"/>
    <m/>
    <m/>
    <n v="0"/>
    <s v="both glucosylglycerol YE_Syn"/>
    <s v="ND"/>
    <s v="both glucosylglycerol YE_Syn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5"/>
    <m/>
    <m/>
    <n v="0"/>
    <s v="both glucosylglycerol YE_Syn"/>
    <s v="ND"/>
    <s v="both glucosylglycerol YE_SynND"/>
    <s v=""/>
    <s v=""/>
    <s v=""/>
    <s v=""/>
    <x v="1"/>
    <s v=""/>
    <s v=""/>
    <x v="0"/>
    <s v=""/>
    <s v=""/>
    <s v=""/>
    <s v="both glucosylglycerol YE_"/>
    <x v="1"/>
  </r>
  <r>
    <s v="both"/>
    <x v="36"/>
    <x v="35"/>
    <x v="35"/>
    <x v="36"/>
    <x v="0"/>
    <m/>
    <x v="6"/>
    <n v="2911752"/>
    <m/>
    <n v="14.884265863272601"/>
    <s v="both glucosylglycerol SE_Ctr"/>
    <s v="D"/>
    <s v="both glucosylglycerol SE_Ctr_D"/>
    <s v="D"/>
    <n v="14.949487305785421"/>
    <n v="1"/>
    <n v="1"/>
    <x v="2"/>
    <n v="3112603.25"/>
    <b v="0"/>
    <x v="1"/>
    <s v="pos"/>
    <s v="SE_"/>
    <s v="Ctr"/>
    <s v="both glucosylglycerol SE_"/>
    <x v="0"/>
  </r>
  <r>
    <s v="both"/>
    <x v="36"/>
    <x v="35"/>
    <x v="35"/>
    <x v="36"/>
    <x v="0"/>
    <m/>
    <x v="6"/>
    <n v="3160968"/>
    <m/>
    <n v="14.966389184126571"/>
    <s v="both glucosylglycerol SE_Ctr"/>
    <s v="D"/>
    <s v="both glucosylglycerol SE_Ctr_D"/>
    <s v=""/>
    <s v=""/>
    <s v=""/>
    <s v=""/>
    <x v="1"/>
    <s v=""/>
    <s v=""/>
    <x v="0"/>
    <s v=""/>
    <s v=""/>
    <s v=""/>
    <s v="both glucosylglycerol SE_"/>
    <x v="1"/>
  </r>
  <r>
    <s v="both"/>
    <x v="36"/>
    <x v="35"/>
    <x v="35"/>
    <x v="36"/>
    <x v="0"/>
    <m/>
    <x v="6"/>
    <n v="3012984"/>
    <m/>
    <n v="14.918441839673228"/>
    <s v="both glucosylglycerol SE_Ctr"/>
    <s v="D"/>
    <s v="both glucosylglycerol SE_Ctr_D"/>
    <s v=""/>
    <s v=""/>
    <s v=""/>
    <s v=""/>
    <x v="1"/>
    <s v=""/>
    <s v=""/>
    <x v="0"/>
    <s v=""/>
    <s v=""/>
    <s v=""/>
    <s v="both glucosylglycerol SE_"/>
    <x v="1"/>
  </r>
  <r>
    <s v="both"/>
    <x v="36"/>
    <x v="35"/>
    <x v="35"/>
    <x v="36"/>
    <x v="0"/>
    <m/>
    <x v="6"/>
    <n v="3364709"/>
    <m/>
    <n v="15.028852336069285"/>
    <s v="both glucosylglycerol SE_Ctr"/>
    <s v="D"/>
    <s v="both glucosylglycerol SE_Ctr_D"/>
    <s v=""/>
    <s v=""/>
    <s v=""/>
    <s v=""/>
    <x v="1"/>
    <s v=""/>
    <s v=""/>
    <x v="0"/>
    <s v=""/>
    <s v=""/>
    <s v=""/>
    <s v="both glucosylglycerol SE_"/>
    <x v="1"/>
  </r>
  <r>
    <s v="both"/>
    <x v="36"/>
    <x v="35"/>
    <x v="35"/>
    <x v="36"/>
    <x v="0"/>
    <m/>
    <x v="7"/>
    <n v="1387110"/>
    <m/>
    <n v="14.142733724934054"/>
    <s v="both glucosylglycerol SE_Syn"/>
    <s v="D"/>
    <s v="both glucosylglycerol SE_Syn_D"/>
    <s v="D"/>
    <n v="13.876894993736792"/>
    <n v="4.2325598198519568E-2"/>
    <n v="2.7473699623133292E-3"/>
    <x v="4"/>
    <n v="1090378.5"/>
    <n v="-1.5132926738778383"/>
    <x v="5"/>
    <s v="pos"/>
    <s v="SE_"/>
    <s v="Syn"/>
    <s v="both glucosylglycerol SE_"/>
    <x v="0"/>
  </r>
  <r>
    <s v="both"/>
    <x v="36"/>
    <x v="35"/>
    <x v="35"/>
    <x v="36"/>
    <x v="0"/>
    <m/>
    <x v="7"/>
    <n v="1246451"/>
    <m/>
    <n v="14.035811673382403"/>
    <s v="both glucosylglycerol SE_Syn"/>
    <s v="D"/>
    <s v="both glucosylglycerol SE_Syn_D"/>
    <s v=""/>
    <s v=""/>
    <s v=""/>
    <s v=""/>
    <x v="1"/>
    <s v=""/>
    <s v=""/>
    <x v="0"/>
    <s v=""/>
    <s v=""/>
    <s v=""/>
    <s v="both glucosylglycerol SE_"/>
    <x v="1"/>
  </r>
  <r>
    <s v="both"/>
    <x v="36"/>
    <x v="35"/>
    <x v="35"/>
    <x v="36"/>
    <x v="0"/>
    <m/>
    <x v="7"/>
    <n v="779661"/>
    <m/>
    <n v="13.566615771416419"/>
    <s v="both glucosylglycerol SE_Syn"/>
    <s v="D"/>
    <s v="both glucosylglycerol SE_Syn_D"/>
    <s v=""/>
    <s v=""/>
    <s v=""/>
    <s v=""/>
    <x v="1"/>
    <s v=""/>
    <s v=""/>
    <x v="0"/>
    <s v=""/>
    <s v=""/>
    <s v=""/>
    <s v="both glucosylglycerol SE_"/>
    <x v="1"/>
  </r>
  <r>
    <s v="both"/>
    <x v="36"/>
    <x v="35"/>
    <x v="35"/>
    <x v="36"/>
    <x v="0"/>
    <m/>
    <x v="7"/>
    <n v="948292"/>
    <m/>
    <n v="13.762418805214288"/>
    <s v="both glucosylglycerol SE_Syn"/>
    <s v="D"/>
    <s v="both glucosylglycerol SE_Syn_D"/>
    <s v=""/>
    <s v=""/>
    <s v=""/>
    <s v=""/>
    <x v="1"/>
    <s v=""/>
    <s v=""/>
    <x v="0"/>
    <s v=""/>
    <s v=""/>
    <s v=""/>
    <s v="both glucosylglycerol SE_"/>
    <x v="1"/>
  </r>
  <r>
    <s v="neg"/>
    <x v="37"/>
    <x v="36"/>
    <x v="36"/>
    <x v="37"/>
    <x v="0"/>
    <m/>
    <x v="0"/>
    <m/>
    <m/>
    <n v="0"/>
    <s v="neg (hydroxytryptophan) Min_Ctr"/>
    <s v="ND"/>
    <s v="neg (hydroxytryptophan) Min_CtrND"/>
    <s v="ND"/>
    <n v="0"/>
    <e v="#DIV/0!"/>
    <e v="#DIV/0!"/>
    <x v="0"/>
    <n v="0"/>
    <s v="n/a"/>
    <x v="0"/>
    <s v=""/>
    <s v=""/>
    <s v=""/>
    <s v="neg (hydroxytryptophan) Min"/>
    <x v="0"/>
  </r>
  <r>
    <s v="neg"/>
    <x v="37"/>
    <x v="36"/>
    <x v="36"/>
    <x v="37"/>
    <x v="0"/>
    <m/>
    <x v="0"/>
    <m/>
    <m/>
    <n v="0"/>
    <s v="neg (hydroxytryptophan) Min_Ctr"/>
    <s v="ND"/>
    <s v="neg (hydroxytryptophan) Min_Ctr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0"/>
    <m/>
    <m/>
    <n v="0"/>
    <s v="neg (hydroxytryptophan) Min_Ctr"/>
    <s v="ND"/>
    <s v="neg (hydroxytryptophan) Min_Ctr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0"/>
    <m/>
    <m/>
    <n v="0"/>
    <s v="neg (hydroxytryptophan) Min_Ctr"/>
    <s v="ND"/>
    <s v="neg (hydroxytryptophan) Min_Ctr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1"/>
    <m/>
    <m/>
    <n v="0"/>
    <s v="neg (hydroxytryptophan) Min_Syn"/>
    <s v="ND"/>
    <s v="neg (hydroxytryptophan) Min_SynND"/>
    <s v="ND"/>
    <n v="0"/>
    <e v="#DIV/0!"/>
    <e v="#DIV/0!"/>
    <x v="0"/>
    <n v="0"/>
    <s v="n/a"/>
    <x v="0"/>
    <s v=""/>
    <s v=""/>
    <s v=""/>
    <s v="neg (hydroxytryptophan) Min"/>
    <x v="0"/>
  </r>
  <r>
    <s v="neg"/>
    <x v="37"/>
    <x v="36"/>
    <x v="36"/>
    <x v="37"/>
    <x v="0"/>
    <m/>
    <x v="1"/>
    <m/>
    <m/>
    <n v="0"/>
    <s v="neg (hydroxytryptophan) Min_Syn"/>
    <s v="ND"/>
    <s v="neg (hydroxytryptophan) Min_Syn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1"/>
    <m/>
    <m/>
    <n v="0"/>
    <s v="neg (hydroxytryptophan) Min_Syn"/>
    <s v="ND"/>
    <s v="neg (hydroxytryptophan) Min_Syn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1"/>
    <m/>
    <m/>
    <n v="0"/>
    <s v="neg (hydroxytryptophan) Min_Syn"/>
    <s v="ND"/>
    <s v="neg (hydroxytryptophan) Min_SynND"/>
    <s v=""/>
    <s v=""/>
    <s v=""/>
    <s v=""/>
    <x v="1"/>
    <s v=""/>
    <s v=""/>
    <x v="0"/>
    <s v=""/>
    <s v=""/>
    <s v=""/>
    <s v="neg (hydroxytryptophan) Min"/>
    <x v="1"/>
  </r>
  <r>
    <s v="neg"/>
    <x v="37"/>
    <x v="36"/>
    <x v="36"/>
    <x v="37"/>
    <x v="0"/>
    <m/>
    <x v="2"/>
    <m/>
    <m/>
    <n v="0"/>
    <s v="neg (hydroxytryptophan) MEBM_Ctr"/>
    <s v="ND"/>
    <s v="neg (hydroxytryptophan) MEBM_CtrND"/>
    <s v="ND"/>
    <n v="0"/>
    <e v="#DIV/0!"/>
    <e v="#DIV/0!"/>
    <x v="0"/>
    <n v="0"/>
    <s v="n/a"/>
    <x v="0"/>
    <s v=""/>
    <s v=""/>
    <s v=""/>
    <s v="neg (hydroxytryptophan) MEB"/>
    <x v="0"/>
  </r>
  <r>
    <s v="neg"/>
    <x v="37"/>
    <x v="36"/>
    <x v="36"/>
    <x v="37"/>
    <x v="0"/>
    <m/>
    <x v="2"/>
    <m/>
    <m/>
    <n v="0"/>
    <s v="neg (hydroxytryptophan) MEBM_Ctr"/>
    <s v="ND"/>
    <s v="neg (hydroxytryptophan) MEBM_Ctr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2"/>
    <m/>
    <m/>
    <n v="0"/>
    <s v="neg (hydroxytryptophan) MEBM_Ctr"/>
    <s v="ND"/>
    <s v="neg (hydroxytryptophan) MEBM_Ctr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2"/>
    <m/>
    <m/>
    <n v="0"/>
    <s v="neg (hydroxytryptophan) MEBM_Ctr"/>
    <s v="ND"/>
    <s v="neg (hydroxytryptophan) MEBM_Ctr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3"/>
    <m/>
    <m/>
    <n v="0"/>
    <s v="neg (hydroxytryptophan) MEBM_Syn"/>
    <s v="ND"/>
    <s v="neg (hydroxytryptophan) MEBM_SynND"/>
    <s v="ND"/>
    <n v="0"/>
    <e v="#DIV/0!"/>
    <e v="#DIV/0!"/>
    <x v="0"/>
    <n v="0"/>
    <s v="n/a"/>
    <x v="0"/>
    <s v=""/>
    <s v=""/>
    <s v=""/>
    <s v="neg (hydroxytryptophan) MEB"/>
    <x v="0"/>
  </r>
  <r>
    <s v="neg"/>
    <x v="37"/>
    <x v="36"/>
    <x v="36"/>
    <x v="37"/>
    <x v="0"/>
    <m/>
    <x v="3"/>
    <m/>
    <m/>
    <n v="0"/>
    <s v="neg (hydroxytryptophan) MEBM_Syn"/>
    <s v="ND"/>
    <s v="neg (hydroxytryptophan) MEBM_Syn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3"/>
    <m/>
    <m/>
    <n v="0"/>
    <s v="neg (hydroxytryptophan) MEBM_Syn"/>
    <s v="ND"/>
    <s v="neg (hydroxytryptophan) MEBM_Syn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3"/>
    <m/>
    <m/>
    <n v="0"/>
    <s v="neg (hydroxytryptophan) MEBM_Syn"/>
    <s v="ND"/>
    <s v="neg (hydroxytryptophan) MEBM_SynND"/>
    <s v=""/>
    <s v=""/>
    <s v=""/>
    <s v=""/>
    <x v="1"/>
    <s v=""/>
    <s v=""/>
    <x v="0"/>
    <s v=""/>
    <s v=""/>
    <s v=""/>
    <s v="neg (hydroxytryptophan) MEB"/>
    <x v="1"/>
  </r>
  <r>
    <s v="neg"/>
    <x v="37"/>
    <x v="36"/>
    <x v="36"/>
    <x v="37"/>
    <x v="0"/>
    <m/>
    <x v="4"/>
    <n v="48758"/>
    <m/>
    <n v="10.794645074771285"/>
    <s v="neg (hydroxytryptophan) YE_Ctr"/>
    <s v="D"/>
    <s v="neg (hydroxytryptophan) YE_Ctr_D"/>
    <s v="D"/>
    <n v="10.498356861324387"/>
    <n v="1"/>
    <n v="1"/>
    <x v="2"/>
    <n v="37194"/>
    <b v="0"/>
    <x v="1"/>
    <s v="pos"/>
    <s v="YE_"/>
    <s v="Ctr"/>
    <s v="neg (hydroxytryptophan) YE_"/>
    <x v="0"/>
  </r>
  <r>
    <s v="neg"/>
    <x v="37"/>
    <x v="36"/>
    <x v="36"/>
    <x v="37"/>
    <x v="0"/>
    <m/>
    <x v="4"/>
    <n v="31953"/>
    <m/>
    <n v="10.372052647587516"/>
    <s v="neg (hydroxytryptophan) YE_Ctr"/>
    <s v="D"/>
    <s v="neg (hydroxytryptophan) YE_Ctr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4"/>
    <n v="27013"/>
    <m/>
    <n v="10.20411052912071"/>
    <s v="neg (hydroxytryptophan) YE_Ctr"/>
    <s v="D"/>
    <s v="neg (hydroxytryptophan) YE_Ctr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4"/>
    <n v="41052"/>
    <m/>
    <n v="10.622619193818039"/>
    <s v="neg (hydroxytryptophan) YE_Ctr"/>
    <s v="D"/>
    <s v="neg (hydroxytryptophan) YE_Ctr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5"/>
    <n v="49039"/>
    <m/>
    <n v="10.800391570610094"/>
    <s v="neg (hydroxytryptophan) YE_Syn"/>
    <s v="D"/>
    <s v="neg (hydroxytryptophan) YE_Syn_D"/>
    <s v="D"/>
    <n v="10.891744097252225"/>
    <n v="0.38730053935441672"/>
    <n v="0.18502462652205359"/>
    <x v="5"/>
    <n v="58509.75"/>
    <s v="n/a"/>
    <x v="1"/>
    <s v="pos"/>
    <s v="YE_"/>
    <s v="Syn"/>
    <s v="neg (hydroxytryptophan) YE_"/>
    <x v="0"/>
  </r>
  <r>
    <s v="neg"/>
    <x v="37"/>
    <x v="36"/>
    <x v="36"/>
    <x v="37"/>
    <x v="0"/>
    <m/>
    <x v="5"/>
    <n v="45881"/>
    <m/>
    <n v="10.73382816227228"/>
    <s v="neg (hydroxytryptophan) YE_Syn"/>
    <s v="D"/>
    <s v="neg (hydroxytryptophan) YE_Syn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5"/>
    <n v="35879"/>
    <m/>
    <n v="10.487935316172733"/>
    <s v="neg (hydroxytryptophan) YE_Syn"/>
    <s v="D"/>
    <s v="neg (hydroxytryptophan) YE_Syn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5"/>
    <n v="103240"/>
    <m/>
    <n v="11.544821339953792"/>
    <s v="neg (hydroxytryptophan) YE_Syn"/>
    <s v="D"/>
    <s v="neg (hydroxytryptophan) YE_Syn_D"/>
    <s v=""/>
    <s v=""/>
    <s v=""/>
    <s v=""/>
    <x v="1"/>
    <s v=""/>
    <s v=""/>
    <x v="0"/>
    <s v=""/>
    <s v=""/>
    <s v=""/>
    <s v="neg (hydroxytryptophan) YE_"/>
    <x v="1"/>
  </r>
  <r>
    <s v="neg"/>
    <x v="37"/>
    <x v="36"/>
    <x v="36"/>
    <x v="37"/>
    <x v="0"/>
    <m/>
    <x v="6"/>
    <m/>
    <m/>
    <n v="0"/>
    <s v="neg (hydroxytryptophan) SE_Ctr"/>
    <s v="ND"/>
    <s v="neg (hydroxytryptophan) SE_CtrND"/>
    <s v="ND"/>
    <n v="0"/>
    <e v="#DIV/0!"/>
    <e v="#DIV/0!"/>
    <x v="0"/>
    <n v="0"/>
    <s v="n/a"/>
    <x v="0"/>
    <s v=""/>
    <s v=""/>
    <s v=""/>
    <s v="neg (hydroxytryptophan) SE_"/>
    <x v="0"/>
  </r>
  <r>
    <s v="neg"/>
    <x v="37"/>
    <x v="36"/>
    <x v="36"/>
    <x v="37"/>
    <x v="0"/>
    <m/>
    <x v="6"/>
    <m/>
    <m/>
    <n v="0"/>
    <s v="neg (hydroxytryptophan) SE_Ctr"/>
    <s v="ND"/>
    <s v="neg (hydroxytryptophan) SE_CtrND"/>
    <s v=""/>
    <s v=""/>
    <s v=""/>
    <s v=""/>
    <x v="1"/>
    <s v=""/>
    <s v=""/>
    <x v="0"/>
    <s v=""/>
    <s v=""/>
    <s v=""/>
    <s v="neg (hydroxytryptophan) SE_"/>
    <x v="1"/>
  </r>
  <r>
    <s v="neg"/>
    <x v="37"/>
    <x v="36"/>
    <x v="36"/>
    <x v="37"/>
    <x v="0"/>
    <m/>
    <x v="6"/>
    <m/>
    <m/>
    <n v="0"/>
    <s v="neg (hydroxytryptophan) SE_Ctr"/>
    <s v="ND"/>
    <s v="neg (hydroxytryptophan) SE_CtrND"/>
    <s v=""/>
    <s v=""/>
    <s v=""/>
    <s v=""/>
    <x v="1"/>
    <s v=""/>
    <s v=""/>
    <x v="0"/>
    <s v=""/>
    <s v=""/>
    <s v=""/>
    <s v="neg (hydroxytryptophan) SE_"/>
    <x v="1"/>
  </r>
  <r>
    <s v="neg"/>
    <x v="37"/>
    <x v="36"/>
    <x v="36"/>
    <x v="37"/>
    <x v="0"/>
    <m/>
    <x v="6"/>
    <m/>
    <m/>
    <n v="0"/>
    <s v="neg (hydroxytryptophan) SE_Ctr"/>
    <s v="ND"/>
    <s v="neg (hydroxytryptophan) SE_CtrND"/>
    <s v=""/>
    <s v=""/>
    <s v=""/>
    <s v=""/>
    <x v="1"/>
    <s v=""/>
    <s v=""/>
    <x v="0"/>
    <s v=""/>
    <s v=""/>
    <s v=""/>
    <s v="neg (hydroxytryptophan) SE_"/>
    <x v="1"/>
  </r>
  <r>
    <s v="neg"/>
    <x v="37"/>
    <x v="36"/>
    <x v="36"/>
    <x v="37"/>
    <x v="0"/>
    <m/>
    <x v="7"/>
    <m/>
    <m/>
    <n v="0"/>
    <s v="neg (hydroxytryptophan) SE_Syn"/>
    <s v="ND"/>
    <s v="neg (hydroxytryptophan) SE_SynND"/>
    <s v="ND"/>
    <n v="0"/>
    <e v="#DIV/0!"/>
    <e v="#DIV/0!"/>
    <x v="0"/>
    <n v="0"/>
    <s v="n/a"/>
    <x v="0"/>
    <s v=""/>
    <s v=""/>
    <s v=""/>
    <s v="neg (hydroxytryptophan) SE_"/>
    <x v="0"/>
  </r>
  <r>
    <s v="neg"/>
    <x v="37"/>
    <x v="36"/>
    <x v="36"/>
    <x v="37"/>
    <x v="0"/>
    <m/>
    <x v="7"/>
    <m/>
    <m/>
    <n v="0"/>
    <s v="neg (hydroxytryptophan) SE_Syn"/>
    <s v="ND"/>
    <s v="neg (hydroxytryptophan) SE_SynND"/>
    <s v=""/>
    <s v=""/>
    <s v=""/>
    <s v=""/>
    <x v="1"/>
    <s v=""/>
    <s v=""/>
    <x v="0"/>
    <s v=""/>
    <s v=""/>
    <s v=""/>
    <s v="neg (hydroxytryptophan) SE_"/>
    <x v="1"/>
  </r>
  <r>
    <s v="neg"/>
    <x v="37"/>
    <x v="36"/>
    <x v="36"/>
    <x v="37"/>
    <x v="0"/>
    <m/>
    <x v="7"/>
    <m/>
    <m/>
    <n v="0"/>
    <s v="neg (hydroxytryptophan) SE_Syn"/>
    <s v="ND"/>
    <s v="neg (hydroxytryptophan) SE_SynND"/>
    <s v=""/>
    <s v=""/>
    <s v=""/>
    <s v=""/>
    <x v="1"/>
    <s v=""/>
    <s v=""/>
    <x v="0"/>
    <s v=""/>
    <s v=""/>
    <s v=""/>
    <s v="neg (hydroxytryptophan) SE_"/>
    <x v="1"/>
  </r>
  <r>
    <s v="neg"/>
    <x v="37"/>
    <x v="36"/>
    <x v="36"/>
    <x v="37"/>
    <x v="0"/>
    <m/>
    <x v="7"/>
    <m/>
    <m/>
    <n v="0"/>
    <s v="neg (hydroxytryptophan) SE_Syn"/>
    <s v="ND"/>
    <s v="neg (hydroxytryptophan) SE_SynND"/>
    <s v=""/>
    <s v=""/>
    <s v=""/>
    <s v=""/>
    <x v="1"/>
    <s v=""/>
    <s v=""/>
    <x v="0"/>
    <s v=""/>
    <s v=""/>
    <s v=""/>
    <s v="neg (hydroxytryptophan) SE_"/>
    <x v="1"/>
  </r>
  <r>
    <s v="neg"/>
    <x v="38"/>
    <x v="37"/>
    <x v="37"/>
    <x v="38"/>
    <x v="0"/>
    <m/>
    <x v="0"/>
    <m/>
    <m/>
    <n v="0"/>
    <s v="neg Gly-Phe Min_Ctr"/>
    <s v="ND"/>
    <s v="neg Gly-Phe Min_CtrND"/>
    <s v="ND"/>
    <n v="0"/>
    <e v="#DIV/0!"/>
    <e v="#DIV/0!"/>
    <x v="0"/>
    <n v="0"/>
    <s v="n/a"/>
    <x v="0"/>
    <s v=""/>
    <s v=""/>
    <s v=""/>
    <s v="neg Gly-Phe Min"/>
    <x v="0"/>
  </r>
  <r>
    <s v="neg"/>
    <x v="38"/>
    <x v="37"/>
    <x v="37"/>
    <x v="38"/>
    <x v="0"/>
    <m/>
    <x v="0"/>
    <m/>
    <m/>
    <n v="0"/>
    <s v="neg Gly-Phe Min_Ctr"/>
    <s v="ND"/>
    <s v="neg Gly-Phe Min_Ctr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0"/>
    <m/>
    <m/>
    <n v="0"/>
    <s v="neg Gly-Phe Min_Ctr"/>
    <s v="ND"/>
    <s v="neg Gly-Phe Min_Ctr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0"/>
    <m/>
    <m/>
    <n v="0"/>
    <s v="neg Gly-Phe Min_Ctr"/>
    <s v="ND"/>
    <s v="neg Gly-Phe Min_Ctr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1"/>
    <m/>
    <m/>
    <n v="0"/>
    <s v="neg Gly-Phe Min_Syn"/>
    <s v="ND"/>
    <s v="neg Gly-Phe Min_SynND"/>
    <s v="ND"/>
    <n v="0"/>
    <e v="#DIV/0!"/>
    <e v="#DIV/0!"/>
    <x v="0"/>
    <n v="0"/>
    <s v="n/a"/>
    <x v="0"/>
    <s v=""/>
    <s v=""/>
    <s v=""/>
    <s v="neg Gly-Phe Min"/>
    <x v="0"/>
  </r>
  <r>
    <s v="neg"/>
    <x v="38"/>
    <x v="37"/>
    <x v="37"/>
    <x v="38"/>
    <x v="0"/>
    <m/>
    <x v="1"/>
    <m/>
    <m/>
    <n v="0"/>
    <s v="neg Gly-Phe Min_Syn"/>
    <s v="ND"/>
    <s v="neg Gly-Phe Min_Syn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1"/>
    <m/>
    <m/>
    <n v="0"/>
    <s v="neg Gly-Phe Min_Syn"/>
    <s v="ND"/>
    <s v="neg Gly-Phe Min_Syn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1"/>
    <m/>
    <m/>
    <n v="0"/>
    <s v="neg Gly-Phe Min_Syn"/>
    <s v="ND"/>
    <s v="neg Gly-Phe Min_SynND"/>
    <s v=""/>
    <s v=""/>
    <s v=""/>
    <s v=""/>
    <x v="1"/>
    <s v=""/>
    <s v=""/>
    <x v="0"/>
    <s v=""/>
    <s v=""/>
    <s v=""/>
    <s v="neg Gly-Phe Min"/>
    <x v="1"/>
  </r>
  <r>
    <s v="neg"/>
    <x v="38"/>
    <x v="37"/>
    <x v="37"/>
    <x v="38"/>
    <x v="0"/>
    <m/>
    <x v="2"/>
    <m/>
    <m/>
    <n v="0"/>
    <s v="neg Gly-Phe MEBM_Ctr"/>
    <s v="ND"/>
    <s v="neg Gly-Phe MEBM_CtrND"/>
    <s v="ND"/>
    <n v="0"/>
    <e v="#DIV/0!"/>
    <e v="#DIV/0!"/>
    <x v="0"/>
    <n v="0"/>
    <s v="n/a"/>
    <x v="0"/>
    <s v=""/>
    <s v=""/>
    <s v=""/>
    <s v="neg Gly-Phe MEB"/>
    <x v="0"/>
  </r>
  <r>
    <s v="neg"/>
    <x v="38"/>
    <x v="37"/>
    <x v="37"/>
    <x v="38"/>
    <x v="0"/>
    <m/>
    <x v="2"/>
    <m/>
    <m/>
    <n v="0"/>
    <s v="neg Gly-Phe MEBM_Ctr"/>
    <s v="ND"/>
    <s v="neg Gly-Phe MEBM_Ctr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2"/>
    <m/>
    <m/>
    <n v="0"/>
    <s v="neg Gly-Phe MEBM_Ctr"/>
    <s v="ND"/>
    <s v="neg Gly-Phe MEBM_Ctr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2"/>
    <m/>
    <m/>
    <n v="0"/>
    <s v="neg Gly-Phe MEBM_Ctr"/>
    <s v="ND"/>
    <s v="neg Gly-Phe MEBM_Ctr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3"/>
    <m/>
    <m/>
    <n v="0"/>
    <s v="neg Gly-Phe MEBM_Syn"/>
    <s v="ND"/>
    <s v="neg Gly-Phe MEBM_SynND"/>
    <s v="ND"/>
    <n v="0"/>
    <e v="#DIV/0!"/>
    <e v="#DIV/0!"/>
    <x v="0"/>
    <n v="0"/>
    <s v="n/a"/>
    <x v="0"/>
    <s v=""/>
    <s v=""/>
    <s v=""/>
    <s v="neg Gly-Phe MEB"/>
    <x v="0"/>
  </r>
  <r>
    <s v="neg"/>
    <x v="38"/>
    <x v="37"/>
    <x v="37"/>
    <x v="38"/>
    <x v="0"/>
    <m/>
    <x v="3"/>
    <m/>
    <m/>
    <n v="0"/>
    <s v="neg Gly-Phe MEBM_Syn"/>
    <s v="ND"/>
    <s v="neg Gly-Phe MEBM_Syn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3"/>
    <m/>
    <m/>
    <n v="0"/>
    <s v="neg Gly-Phe MEBM_Syn"/>
    <s v="ND"/>
    <s v="neg Gly-Phe MEBM_Syn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3"/>
    <m/>
    <m/>
    <n v="0"/>
    <s v="neg Gly-Phe MEBM_Syn"/>
    <s v="ND"/>
    <s v="neg Gly-Phe MEBM_SynND"/>
    <s v=""/>
    <s v=""/>
    <s v=""/>
    <s v=""/>
    <x v="1"/>
    <s v=""/>
    <s v=""/>
    <x v="0"/>
    <s v=""/>
    <s v=""/>
    <s v=""/>
    <s v="neg Gly-Phe MEB"/>
    <x v="1"/>
  </r>
  <r>
    <s v="neg"/>
    <x v="38"/>
    <x v="37"/>
    <x v="37"/>
    <x v="38"/>
    <x v="0"/>
    <m/>
    <x v="4"/>
    <n v="51007"/>
    <m/>
    <n v="10.839737762149888"/>
    <s v="neg Gly-Phe YE_Ctr"/>
    <s v="D"/>
    <s v="neg Gly-Phe YE_Ctr_D"/>
    <s v="D"/>
    <n v="10.714550798311498"/>
    <n v="1"/>
    <n v="1"/>
    <x v="2"/>
    <n v="45657.5"/>
    <b v="0"/>
    <x v="1"/>
    <s v="pos"/>
    <s v="YE_"/>
    <s v="Ctr"/>
    <s v="neg Gly-Phe YE_"/>
    <x v="0"/>
  </r>
  <r>
    <s v="neg"/>
    <x v="38"/>
    <x v="37"/>
    <x v="37"/>
    <x v="38"/>
    <x v="0"/>
    <m/>
    <x v="4"/>
    <n v="39411"/>
    <m/>
    <n v="10.581825617442366"/>
    <s v="neg Gly-Phe YE_Ctr"/>
    <s v="D"/>
    <s v="neg Gly-Phe YE_Ctr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4"/>
    <n v="36887"/>
    <m/>
    <n v="10.515641573886542"/>
    <s v="neg Gly-Phe YE_Ctr"/>
    <s v="D"/>
    <s v="neg Gly-Phe YE_Ctr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4"/>
    <n v="55325"/>
    <m/>
    <n v="10.920998239767195"/>
    <s v="neg Gly-Phe YE_Ctr"/>
    <s v="D"/>
    <s v="neg Gly-Phe YE_Ctr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5"/>
    <n v="36290"/>
    <m/>
    <n v="10.499325055627958"/>
    <s v="neg Gly-Phe YE_Syn"/>
    <s v="D"/>
    <s v="neg Gly-Phe YE_Syn_D"/>
    <s v="D"/>
    <n v="10.551517508411552"/>
    <n v="0.351469925477366"/>
    <n v="0.45407459058412791"/>
    <x v="5"/>
    <n v="40274.5"/>
    <s v="n/a"/>
    <x v="1"/>
    <s v="pos"/>
    <s v="YE_"/>
    <s v="Syn"/>
    <s v="neg Gly-Phe YE_"/>
    <x v="0"/>
  </r>
  <r>
    <s v="neg"/>
    <x v="38"/>
    <x v="37"/>
    <x v="37"/>
    <x v="38"/>
    <x v="0"/>
    <m/>
    <x v="5"/>
    <n v="31557"/>
    <m/>
    <n v="10.359582401595615"/>
    <s v="neg Gly-Phe YE_Syn"/>
    <s v="D"/>
    <s v="neg Gly-Phe YE_Syn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5"/>
    <n v="29080"/>
    <m/>
    <n v="10.277840318951666"/>
    <s v="neg Gly-Phe YE_Syn"/>
    <s v="D"/>
    <s v="neg Gly-Phe YE_Syn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5"/>
    <n v="64171"/>
    <m/>
    <n v="11.069322257470967"/>
    <s v="neg Gly-Phe YE_Syn"/>
    <s v="D"/>
    <s v="neg Gly-Phe YE_Syn_D"/>
    <s v=""/>
    <s v=""/>
    <s v=""/>
    <s v=""/>
    <x v="1"/>
    <s v=""/>
    <s v=""/>
    <x v="0"/>
    <s v=""/>
    <s v=""/>
    <s v=""/>
    <s v="neg Gly-Phe YE_"/>
    <x v="1"/>
  </r>
  <r>
    <s v="neg"/>
    <x v="38"/>
    <x v="37"/>
    <x v="37"/>
    <x v="38"/>
    <x v="0"/>
    <m/>
    <x v="6"/>
    <m/>
    <m/>
    <n v="0"/>
    <s v="neg Gly-Phe SE_Ctr"/>
    <s v="ND"/>
    <s v="neg Gly-Phe SE_CtrND"/>
    <s v="ND"/>
    <n v="0"/>
    <e v="#DIV/0!"/>
    <e v="#DIV/0!"/>
    <x v="0"/>
    <n v="0"/>
    <s v="n/a"/>
    <x v="0"/>
    <s v=""/>
    <s v=""/>
    <s v=""/>
    <s v="neg Gly-Phe SE_"/>
    <x v="0"/>
  </r>
  <r>
    <s v="neg"/>
    <x v="38"/>
    <x v="37"/>
    <x v="37"/>
    <x v="38"/>
    <x v="0"/>
    <m/>
    <x v="6"/>
    <m/>
    <m/>
    <n v="0"/>
    <s v="neg Gly-Phe SE_Ctr"/>
    <s v="ND"/>
    <s v="neg Gly-Phe SE_CtrND"/>
    <s v=""/>
    <s v=""/>
    <s v=""/>
    <s v=""/>
    <x v="1"/>
    <s v=""/>
    <s v=""/>
    <x v="0"/>
    <s v=""/>
    <s v=""/>
    <s v=""/>
    <s v="neg Gly-Phe SE_"/>
    <x v="1"/>
  </r>
  <r>
    <s v="neg"/>
    <x v="38"/>
    <x v="37"/>
    <x v="37"/>
    <x v="38"/>
    <x v="0"/>
    <m/>
    <x v="6"/>
    <m/>
    <m/>
    <n v="0"/>
    <s v="neg Gly-Phe SE_Ctr"/>
    <s v="ND"/>
    <s v="neg Gly-Phe SE_CtrND"/>
    <s v=""/>
    <s v=""/>
    <s v=""/>
    <s v=""/>
    <x v="1"/>
    <s v=""/>
    <s v=""/>
    <x v="0"/>
    <s v=""/>
    <s v=""/>
    <s v=""/>
    <s v="neg Gly-Phe SE_"/>
    <x v="1"/>
  </r>
  <r>
    <s v="neg"/>
    <x v="38"/>
    <x v="37"/>
    <x v="37"/>
    <x v="38"/>
    <x v="0"/>
    <m/>
    <x v="6"/>
    <m/>
    <m/>
    <n v="0"/>
    <s v="neg Gly-Phe SE_Ctr"/>
    <s v="ND"/>
    <s v="neg Gly-Phe SE_CtrND"/>
    <s v=""/>
    <s v=""/>
    <s v=""/>
    <s v=""/>
    <x v="1"/>
    <s v=""/>
    <s v=""/>
    <x v="0"/>
    <s v=""/>
    <s v=""/>
    <s v=""/>
    <s v="neg Gly-Phe SE_"/>
    <x v="1"/>
  </r>
  <r>
    <s v="neg"/>
    <x v="38"/>
    <x v="37"/>
    <x v="37"/>
    <x v="38"/>
    <x v="0"/>
    <m/>
    <x v="7"/>
    <m/>
    <m/>
    <n v="0"/>
    <s v="neg Gly-Phe SE_Syn"/>
    <s v="ND"/>
    <s v="neg Gly-Phe SE_SynND"/>
    <s v="ND"/>
    <n v="0"/>
    <e v="#DIV/0!"/>
    <e v="#DIV/0!"/>
    <x v="0"/>
    <n v="0"/>
    <s v="n/a"/>
    <x v="0"/>
    <s v=""/>
    <s v=""/>
    <s v=""/>
    <s v="neg Gly-Phe SE_"/>
    <x v="0"/>
  </r>
  <r>
    <s v="neg"/>
    <x v="38"/>
    <x v="37"/>
    <x v="37"/>
    <x v="38"/>
    <x v="0"/>
    <m/>
    <x v="7"/>
    <m/>
    <m/>
    <n v="0"/>
    <s v="neg Gly-Phe SE_Syn"/>
    <s v="ND"/>
    <s v="neg Gly-Phe SE_SynND"/>
    <s v=""/>
    <s v=""/>
    <s v=""/>
    <s v=""/>
    <x v="1"/>
    <s v=""/>
    <s v=""/>
    <x v="0"/>
    <s v=""/>
    <s v=""/>
    <s v=""/>
    <s v="neg Gly-Phe SE_"/>
    <x v="1"/>
  </r>
  <r>
    <s v="neg"/>
    <x v="38"/>
    <x v="37"/>
    <x v="37"/>
    <x v="38"/>
    <x v="0"/>
    <m/>
    <x v="7"/>
    <m/>
    <m/>
    <n v="0"/>
    <s v="neg Gly-Phe SE_Syn"/>
    <s v="ND"/>
    <s v="neg Gly-Phe SE_SynND"/>
    <s v=""/>
    <s v=""/>
    <s v=""/>
    <s v=""/>
    <x v="1"/>
    <s v=""/>
    <s v=""/>
    <x v="0"/>
    <s v=""/>
    <s v=""/>
    <s v=""/>
    <s v="neg Gly-Phe SE_"/>
    <x v="1"/>
  </r>
  <r>
    <s v="neg"/>
    <x v="38"/>
    <x v="37"/>
    <x v="37"/>
    <x v="38"/>
    <x v="0"/>
    <m/>
    <x v="7"/>
    <m/>
    <m/>
    <n v="0"/>
    <s v="neg Gly-Phe SE_Syn"/>
    <s v="ND"/>
    <s v="neg Gly-Phe SE_SynND"/>
    <s v=""/>
    <s v=""/>
    <s v=""/>
    <s v=""/>
    <x v="1"/>
    <s v=""/>
    <s v=""/>
    <x v="0"/>
    <s v=""/>
    <s v=""/>
    <s v=""/>
    <s v="neg Gly-Phe SE_"/>
    <x v="1"/>
  </r>
  <r>
    <s v="both"/>
    <x v="39"/>
    <x v="38"/>
    <x v="38"/>
    <x v="39"/>
    <x v="0"/>
    <m/>
    <x v="0"/>
    <n v="0"/>
    <m/>
    <n v="0"/>
    <s v="both valine Min_Ctr"/>
    <s v="D"/>
    <s v="both valine Min_Ctr_D"/>
    <s v="D"/>
    <n v="4.3376803477604851"/>
    <n v="1"/>
    <n v="1"/>
    <x v="2"/>
    <n v="379.25"/>
    <b v="0"/>
    <x v="1"/>
    <s v="pos"/>
    <s v="Min"/>
    <s v="Ctr"/>
    <s v="both valine Min"/>
    <x v="0"/>
  </r>
  <r>
    <s v="both"/>
    <x v="39"/>
    <x v="38"/>
    <x v="38"/>
    <x v="39"/>
    <x v="0"/>
    <m/>
    <x v="0"/>
    <n v="117"/>
    <m/>
    <n v="4.7706846244656651"/>
    <s v="both valine Min_Ctr"/>
    <s v="D"/>
    <s v="both valine Min_Ctr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0"/>
    <n v="252"/>
    <m/>
    <n v="5.5333894887275203"/>
    <s v="both valine Min_Ctr"/>
    <s v="D"/>
    <s v="both valine Min_Ctr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0"/>
    <n v="1148"/>
    <m/>
    <n v="7.0466472778487557"/>
    <s v="both valine Min_Ctr"/>
    <s v="D"/>
    <s v="both valine Min_Ctr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1"/>
    <n v="12146"/>
    <m/>
    <n v="9.4048375047002715"/>
    <s v="both valine Min_Syn"/>
    <s v="D"/>
    <s v="both valine Min_Syn_D"/>
    <s v="D"/>
    <n v="9.5606125430537574"/>
    <n v="1.7298449854689303E-3"/>
    <n v="4.0965601321206642E-2"/>
    <x v="3"/>
    <n v="14513.25"/>
    <n v="5.2580776323500142"/>
    <x v="2"/>
    <s v="pos"/>
    <s v="Min"/>
    <s v="Syn"/>
    <s v="both valine Min"/>
    <x v="0"/>
  </r>
  <r>
    <s v="both"/>
    <x v="39"/>
    <x v="38"/>
    <x v="38"/>
    <x v="39"/>
    <x v="0"/>
    <m/>
    <x v="1"/>
    <n v="11043"/>
    <m/>
    <n v="9.3096425730500449"/>
    <s v="both valine Min_Syn"/>
    <s v="D"/>
    <s v="both valine Min_Syn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1"/>
    <n v="16294"/>
    <m/>
    <n v="9.6986135912716627"/>
    <s v="both valine Min_Syn"/>
    <s v="D"/>
    <s v="both valine Min_Syn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1"/>
    <n v="18570"/>
    <m/>
    <n v="9.8293565031930523"/>
    <s v="both valine Min_Syn"/>
    <s v="D"/>
    <s v="both valine Min_Syn_D"/>
    <s v=""/>
    <s v=""/>
    <s v=""/>
    <s v=""/>
    <x v="1"/>
    <s v=""/>
    <s v=""/>
    <x v="0"/>
    <s v=""/>
    <s v=""/>
    <s v=""/>
    <s v="both valine Min"/>
    <x v="1"/>
  </r>
  <r>
    <s v="both"/>
    <x v="39"/>
    <x v="38"/>
    <x v="38"/>
    <x v="39"/>
    <x v="0"/>
    <m/>
    <x v="2"/>
    <n v="291154"/>
    <m/>
    <n v="12.581611050396186"/>
    <s v="both valine MEBM_Ctr"/>
    <s v="D"/>
    <s v="both valine MEBM_Ctr_D"/>
    <s v="D"/>
    <n v="12.431958691141407"/>
    <n v="1"/>
    <n v="1"/>
    <x v="2"/>
    <n v="251840.75"/>
    <b v="0"/>
    <x v="1"/>
    <s v="pos"/>
    <s v="MEB"/>
    <s v="Ctr"/>
    <s v="both valine MEB"/>
    <x v="0"/>
  </r>
  <r>
    <s v="both"/>
    <x v="39"/>
    <x v="38"/>
    <x v="38"/>
    <x v="39"/>
    <x v="0"/>
    <m/>
    <x v="2"/>
    <n v="234710"/>
    <m/>
    <n v="12.366110249083393"/>
    <s v="both valine MEBM_Ctr"/>
    <s v="D"/>
    <s v="both valine MEBM_Ctr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2"/>
    <n v="253748"/>
    <m/>
    <n v="12.44410086844367"/>
    <s v="both valine MEBM_Ctr"/>
    <s v="D"/>
    <s v="both valine MEBM_Ctr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2"/>
    <n v="227751"/>
    <m/>
    <n v="12.336012596642373"/>
    <s v="both valine MEBM_Ctr"/>
    <s v="D"/>
    <s v="both valine MEBM_Ctr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3"/>
    <n v="205097"/>
    <m/>
    <n v="12.231243192672117"/>
    <s v="both valine MEBM_Syn"/>
    <s v="D"/>
    <s v="both valine MEBM_Syn_D"/>
    <s v="D"/>
    <n v="12.479223437775349"/>
    <n v="0.32208362133249691"/>
    <n v="0.70129331179362531"/>
    <x v="5"/>
    <n v="267048"/>
    <s v="n/a"/>
    <x v="1"/>
    <s v="pos"/>
    <s v="MEB"/>
    <s v="Syn"/>
    <s v="both valine MEB"/>
    <x v="0"/>
  </r>
  <r>
    <s v="both"/>
    <x v="39"/>
    <x v="38"/>
    <x v="38"/>
    <x v="39"/>
    <x v="0"/>
    <m/>
    <x v="3"/>
    <n v="328013"/>
    <m/>
    <n v="12.700811569382219"/>
    <s v="both valine MEBM_Syn"/>
    <s v="D"/>
    <s v="both valine MEBM_Syn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3"/>
    <n v="293178"/>
    <m/>
    <n v="12.588538622964339"/>
    <s v="both valine MEBM_Syn"/>
    <s v="D"/>
    <s v="both valine MEBM_Syn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3"/>
    <n v="241904"/>
    <m/>
    <n v="12.396300366082725"/>
    <s v="both valine MEBM_Syn"/>
    <s v="D"/>
    <s v="both valine MEBM_Syn_D"/>
    <s v=""/>
    <s v=""/>
    <s v=""/>
    <s v=""/>
    <x v="1"/>
    <s v=""/>
    <s v=""/>
    <x v="0"/>
    <s v=""/>
    <s v=""/>
    <s v=""/>
    <s v="both valine MEB"/>
    <x v="1"/>
  </r>
  <r>
    <s v="both"/>
    <x v="39"/>
    <x v="38"/>
    <x v="38"/>
    <x v="39"/>
    <x v="0"/>
    <m/>
    <x v="4"/>
    <n v="2188035"/>
    <m/>
    <n v="14.598514895770737"/>
    <s v="both valine YE_Ctr"/>
    <s v="D"/>
    <s v="both valine YE_Ctr_D"/>
    <s v="D"/>
    <n v="14.645162294923743"/>
    <n v="1"/>
    <n v="1"/>
    <x v="2"/>
    <n v="2335028.5"/>
    <b v="0"/>
    <x v="1"/>
    <s v="pos"/>
    <s v="YE_"/>
    <s v="Ctr"/>
    <s v="both valine YE_"/>
    <x v="0"/>
  </r>
  <r>
    <s v="both"/>
    <x v="39"/>
    <x v="38"/>
    <x v="38"/>
    <x v="39"/>
    <x v="0"/>
    <m/>
    <x v="4"/>
    <n v="1869207"/>
    <m/>
    <n v="14.441025369705091"/>
    <s v="both valine YE_Ctr"/>
    <s v="D"/>
    <s v="both valine YE_Ctr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4"/>
    <n v="2168670"/>
    <m/>
    <n v="14.589625095500876"/>
    <s v="both valine YE_Ctr"/>
    <s v="D"/>
    <s v="both valine YE_Ctr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4"/>
    <n v="3114202"/>
    <m/>
    <n v="14.951483818718263"/>
    <s v="both valine YE_Ctr"/>
    <s v="D"/>
    <s v="both valine YE_Ctr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5"/>
    <n v="2097328"/>
    <m/>
    <n v="14.556175188374359"/>
    <s v="both valine YE_Syn"/>
    <s v="D"/>
    <s v="both valine YE_Syn_D"/>
    <s v="D"/>
    <n v="14.497639847049477"/>
    <n v="0.98564975126270538"/>
    <n v="0.37017681107337969"/>
    <x v="5"/>
    <n v="2012677"/>
    <s v="n/a"/>
    <x v="1"/>
    <s v="pos"/>
    <s v="YE_"/>
    <s v="Syn"/>
    <s v="both valine YE_"/>
    <x v="0"/>
  </r>
  <r>
    <s v="both"/>
    <x v="39"/>
    <x v="38"/>
    <x v="38"/>
    <x v="39"/>
    <x v="0"/>
    <m/>
    <x v="5"/>
    <n v="1815419"/>
    <m/>
    <n v="14.411827403869768"/>
    <s v="both valine YE_Syn"/>
    <s v="D"/>
    <s v="both valine YE_Syn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5"/>
    <n v="1559408"/>
    <m/>
    <n v="14.25981746129154"/>
    <s v="both valine YE_Syn"/>
    <s v="D"/>
    <s v="both valine YE_Syn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5"/>
    <n v="2578553"/>
    <m/>
    <n v="14.762739334662239"/>
    <s v="both valine YE_Syn"/>
    <s v="D"/>
    <s v="both valine YE_Syn_D"/>
    <s v=""/>
    <s v=""/>
    <s v=""/>
    <s v=""/>
    <x v="1"/>
    <s v=""/>
    <s v=""/>
    <x v="0"/>
    <s v=""/>
    <s v=""/>
    <s v=""/>
    <s v="both valine YE_"/>
    <x v="1"/>
  </r>
  <r>
    <s v="both"/>
    <x v="39"/>
    <x v="38"/>
    <x v="38"/>
    <x v="39"/>
    <x v="0"/>
    <m/>
    <x v="6"/>
    <n v="2905"/>
    <m/>
    <n v="7.9745328441302279"/>
    <s v="both valine SE_Ctr"/>
    <s v="D"/>
    <s v="both valine SE_Ctr_D"/>
    <s v="D"/>
    <n v="8.1925090798372668"/>
    <n v="1"/>
    <n v="1"/>
    <x v="2"/>
    <n v="3654.5"/>
    <b v="0"/>
    <x v="1"/>
    <s v="pos"/>
    <s v="SE_"/>
    <s v="Ctr"/>
    <s v="both valine SE_"/>
    <x v="0"/>
  </r>
  <r>
    <s v="both"/>
    <x v="39"/>
    <x v="38"/>
    <x v="38"/>
    <x v="39"/>
    <x v="0"/>
    <m/>
    <x v="6"/>
    <n v="3639"/>
    <m/>
    <n v="8.1997389606307856"/>
    <s v="both valine SE_Ctr"/>
    <s v="D"/>
    <s v="both valine SE_Ctr_D"/>
    <s v=""/>
    <s v=""/>
    <s v=""/>
    <s v=""/>
    <x v="1"/>
    <s v=""/>
    <s v=""/>
    <x v="0"/>
    <s v=""/>
    <s v=""/>
    <s v=""/>
    <s v="both valine SE_"/>
    <x v="1"/>
  </r>
  <r>
    <s v="both"/>
    <x v="39"/>
    <x v="38"/>
    <x v="38"/>
    <x v="39"/>
    <x v="0"/>
    <m/>
    <x v="6"/>
    <n v="3610"/>
    <m/>
    <n v="8.1917400212774574"/>
    <s v="both valine SE_Ctr"/>
    <s v="D"/>
    <s v="both valine SE_Ctr_D"/>
    <s v=""/>
    <s v=""/>
    <s v=""/>
    <s v=""/>
    <x v="1"/>
    <s v=""/>
    <s v=""/>
    <x v="0"/>
    <s v=""/>
    <s v=""/>
    <s v=""/>
    <s v="both valine SE_"/>
    <x v="1"/>
  </r>
  <r>
    <s v="both"/>
    <x v="39"/>
    <x v="38"/>
    <x v="38"/>
    <x v="39"/>
    <x v="0"/>
    <m/>
    <x v="6"/>
    <n v="4464"/>
    <m/>
    <n v="8.4040244933105992"/>
    <s v="both valine SE_Ctr"/>
    <s v="D"/>
    <s v="both valine SE_Ctr_D"/>
    <s v=""/>
    <s v=""/>
    <s v=""/>
    <s v=""/>
    <x v="1"/>
    <s v=""/>
    <s v=""/>
    <x v="0"/>
    <s v=""/>
    <s v=""/>
    <s v=""/>
    <s v="both valine SE_"/>
    <x v="1"/>
  </r>
  <r>
    <s v="both"/>
    <x v="39"/>
    <x v="38"/>
    <x v="38"/>
    <x v="39"/>
    <x v="0"/>
    <m/>
    <x v="7"/>
    <n v="133439"/>
    <m/>
    <n v="11.801407217592574"/>
    <s v="both valine SE_Syn"/>
    <s v="D"/>
    <s v="both valine SE_Syn_D"/>
    <s v="D"/>
    <n v="11.517701688096237"/>
    <n v="0.75995763335787958"/>
    <n v="3.3262926255180258E-7"/>
    <x v="3"/>
    <n v="102246.25"/>
    <n v="4.8062300878209046"/>
    <x v="2"/>
    <s v="pos"/>
    <s v="SE_"/>
    <s v="Syn"/>
    <s v="both valine SE_"/>
    <x v="0"/>
  </r>
  <r>
    <s v="both"/>
    <x v="39"/>
    <x v="38"/>
    <x v="38"/>
    <x v="39"/>
    <x v="0"/>
    <m/>
    <x v="7"/>
    <n v="104443"/>
    <m/>
    <n v="11.556406321581765"/>
    <s v="both valine SE_Syn"/>
    <s v="D"/>
    <s v="both valine SE_Syn_D"/>
    <s v=""/>
    <s v=""/>
    <s v=""/>
    <s v=""/>
    <x v="1"/>
    <s v=""/>
    <s v=""/>
    <x v="0"/>
    <s v=""/>
    <s v=""/>
    <s v=""/>
    <s v="both valine SE_"/>
    <x v="1"/>
  </r>
  <r>
    <s v="both"/>
    <x v="39"/>
    <x v="38"/>
    <x v="38"/>
    <x v="39"/>
    <x v="0"/>
    <m/>
    <x v="7"/>
    <n v="83166"/>
    <m/>
    <n v="11.3286059135136"/>
    <s v="both valine SE_Syn"/>
    <s v="D"/>
    <s v="both valine SE_Syn_D"/>
    <s v=""/>
    <s v=""/>
    <s v=""/>
    <s v=""/>
    <x v="1"/>
    <s v=""/>
    <s v=""/>
    <x v="0"/>
    <s v=""/>
    <s v=""/>
    <s v=""/>
    <s v="both valine SE_"/>
    <x v="1"/>
  </r>
  <r>
    <s v="both"/>
    <x v="39"/>
    <x v="38"/>
    <x v="38"/>
    <x v="39"/>
    <x v="0"/>
    <m/>
    <x v="7"/>
    <n v="87937"/>
    <m/>
    <n v="11.384387299697012"/>
    <s v="both valine SE_Syn"/>
    <s v="D"/>
    <s v="both valine SE_Syn_D"/>
    <s v=""/>
    <s v=""/>
    <s v=""/>
    <s v=""/>
    <x v="1"/>
    <s v=""/>
    <s v=""/>
    <x v="0"/>
    <s v=""/>
    <s v=""/>
    <s v=""/>
    <s v="both valine SE_"/>
    <x v="1"/>
  </r>
  <r>
    <s v="both"/>
    <x v="40"/>
    <x v="39"/>
    <x v="39"/>
    <x v="40"/>
    <x v="0"/>
    <m/>
    <x v="0"/>
    <n v="1203"/>
    <m/>
    <n v="7.0934046258687662"/>
    <s v="both tyrosine Min_Ctr"/>
    <s v="D"/>
    <s v="both tyrosine Min_Ctr_D"/>
    <s v="D"/>
    <n v="6.8638860867733609"/>
    <n v="1"/>
    <n v="1"/>
    <x v="2"/>
    <n v="980.5"/>
    <b v="0"/>
    <x v="1"/>
    <s v="pos"/>
    <s v="Min"/>
    <s v="Ctr"/>
    <s v="both tyrosine Min"/>
    <x v="0"/>
  </r>
  <r>
    <s v="both"/>
    <x v="40"/>
    <x v="39"/>
    <x v="39"/>
    <x v="40"/>
    <x v="0"/>
    <m/>
    <x v="0"/>
    <n v="1147"/>
    <m/>
    <n v="7.0457765768795113"/>
    <s v="both tyrosine Min_Ctr"/>
    <s v="D"/>
    <s v="both tyrosine Min_Ctr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0"/>
    <n v="675"/>
    <m/>
    <n v="6.5161930760429643"/>
    <s v="both tyrosine Min_Ctr"/>
    <s v="D"/>
    <s v="both tyrosine Min_Ctr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0"/>
    <n v="897"/>
    <m/>
    <n v="6.8001700683021999"/>
    <s v="both tyrosine Min_Ctr"/>
    <s v="D"/>
    <s v="both tyrosine Min_Ctr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1"/>
    <n v="1868"/>
    <m/>
    <n v="7.5331588074555631"/>
    <s v="both tyrosine Min_Syn"/>
    <s v="D"/>
    <s v="both tyrosine Min_Syn_D"/>
    <s v="D"/>
    <n v="7.9627005221635656"/>
    <n v="0.28435702800009099"/>
    <n v="1.0010293187357999E-2"/>
    <x v="3"/>
    <n v="3222.5"/>
    <n v="1.7165908230568643"/>
    <x v="5"/>
    <s v="pos"/>
    <s v="Min"/>
    <s v="Syn"/>
    <s v="both tyrosine Min"/>
    <x v="0"/>
  </r>
  <r>
    <s v="both"/>
    <x v="40"/>
    <x v="39"/>
    <x v="39"/>
    <x v="40"/>
    <x v="0"/>
    <m/>
    <x v="1"/>
    <n v="2089"/>
    <m/>
    <n v="7.6449193449588568"/>
    <s v="both tyrosine Min_Syn"/>
    <s v="D"/>
    <s v="both tyrosine Min_Syn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1"/>
    <n v="2871"/>
    <m/>
    <n v="7.9627639301681148"/>
    <s v="both tyrosine Min_Syn"/>
    <s v="D"/>
    <s v="both tyrosine Min_Syn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1"/>
    <n v="6062"/>
    <m/>
    <n v="8.7099600060717304"/>
    <s v="both tyrosine Min_Syn"/>
    <s v="D"/>
    <s v="both tyrosine Min_Syn_D"/>
    <s v=""/>
    <s v=""/>
    <s v=""/>
    <s v=""/>
    <x v="1"/>
    <s v=""/>
    <s v=""/>
    <x v="0"/>
    <s v=""/>
    <s v=""/>
    <s v=""/>
    <s v="both tyrosine Min"/>
    <x v="1"/>
  </r>
  <r>
    <s v="both"/>
    <x v="40"/>
    <x v="39"/>
    <x v="39"/>
    <x v="40"/>
    <x v="0"/>
    <m/>
    <x v="2"/>
    <n v="71838"/>
    <m/>
    <n v="11.182182783057373"/>
    <s v="both tyrosine MEBM_Ctr"/>
    <s v="D"/>
    <s v="both tyrosine MEBM_Ctr_D"/>
    <s v="D"/>
    <n v="11.092607232494139"/>
    <n v="1"/>
    <n v="1"/>
    <x v="2"/>
    <n v="65805"/>
    <b v="0"/>
    <x v="1"/>
    <s v="pos"/>
    <s v="MEB"/>
    <s v="Ctr"/>
    <s v="both tyrosine MEB"/>
    <x v="0"/>
  </r>
  <r>
    <s v="both"/>
    <x v="40"/>
    <x v="39"/>
    <x v="39"/>
    <x v="40"/>
    <x v="0"/>
    <m/>
    <x v="2"/>
    <n v="62871"/>
    <m/>
    <n v="11.04885619254601"/>
    <s v="both tyrosine MEBM_Ctr"/>
    <s v="D"/>
    <s v="both tyrosine MEBM_Ctr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2"/>
    <n v="67045"/>
    <m/>
    <n v="11.113134229957868"/>
    <s v="both tyrosine MEBM_Ctr"/>
    <s v="D"/>
    <s v="both tyrosine MEBM_Ctr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2"/>
    <n v="61466"/>
    <m/>
    <n v="11.026255724415309"/>
    <s v="both tyrosine MEBM_Ctr"/>
    <s v="D"/>
    <s v="both tyrosine MEBM_Ctr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3"/>
    <n v="58784"/>
    <m/>
    <n v="10.981641999301841"/>
    <s v="both tyrosine MEBM_Syn"/>
    <s v="D"/>
    <s v="both tyrosine MEBM_Syn_D"/>
    <s v="D"/>
    <n v="11.187097808998322"/>
    <n v="0.11759079248004528"/>
    <n v="0.40866555078433403"/>
    <x v="5"/>
    <n v="73303.25"/>
    <s v="n/a"/>
    <x v="1"/>
    <s v="pos"/>
    <s v="MEB"/>
    <s v="Syn"/>
    <s v="both tyrosine MEB"/>
    <x v="0"/>
  </r>
  <r>
    <s v="both"/>
    <x v="40"/>
    <x v="39"/>
    <x v="39"/>
    <x v="40"/>
    <x v="0"/>
    <m/>
    <x v="3"/>
    <n v="92161"/>
    <m/>
    <n v="11.431303177083135"/>
    <s v="both tyrosine MEBM_Syn"/>
    <s v="D"/>
    <s v="both tyrosine MEBM_Syn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3"/>
    <n v="77950"/>
    <m/>
    <n v="11.263835703140005"/>
    <s v="both tyrosine MEBM_Syn"/>
    <s v="D"/>
    <s v="both tyrosine MEBM_Syn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3"/>
    <n v="64318"/>
    <m/>
    <n v="11.071610356468307"/>
    <s v="both tyrosine MEBM_Syn"/>
    <s v="D"/>
    <s v="both tyrosine MEBM_Syn_D"/>
    <s v=""/>
    <s v=""/>
    <s v=""/>
    <s v=""/>
    <x v="1"/>
    <s v=""/>
    <s v=""/>
    <x v="0"/>
    <s v=""/>
    <s v=""/>
    <s v=""/>
    <s v="both tyrosine MEB"/>
    <x v="1"/>
  </r>
  <r>
    <s v="both"/>
    <x v="40"/>
    <x v="39"/>
    <x v="39"/>
    <x v="40"/>
    <x v="0"/>
    <m/>
    <x v="4"/>
    <n v="395287"/>
    <m/>
    <n v="12.887369892132883"/>
    <s v="both tyrosine YE_Ctr"/>
    <s v="D"/>
    <s v="both tyrosine YE_Ctr_D"/>
    <s v="D"/>
    <n v="12.827781115239716"/>
    <n v="1"/>
    <n v="1"/>
    <x v="2"/>
    <n v="376070.25"/>
    <b v="0"/>
    <x v="1"/>
    <s v="pos"/>
    <s v="YE_"/>
    <s v="Ctr"/>
    <s v="both tyrosine YE_"/>
    <x v="0"/>
  </r>
  <r>
    <s v="both"/>
    <x v="40"/>
    <x v="39"/>
    <x v="39"/>
    <x v="40"/>
    <x v="0"/>
    <m/>
    <x v="4"/>
    <n v="316834"/>
    <m/>
    <n v="12.666136412617945"/>
    <s v="both tyrosine YE_Ctr"/>
    <s v="D"/>
    <s v="both tyrosine YE_Ctr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4"/>
    <n v="338808"/>
    <m/>
    <n v="12.733191805751957"/>
    <s v="both tyrosine YE_Ctr"/>
    <s v="D"/>
    <s v="both tyrosine YE_Ctr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4"/>
    <n v="453352"/>
    <m/>
    <n v="13.024426350456078"/>
    <s v="both tyrosine YE_Ctr"/>
    <s v="D"/>
    <s v="both tyrosine YE_Ctr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5"/>
    <n v="301492"/>
    <m/>
    <n v="12.616502077632754"/>
    <s v="both tyrosine YE_Syn"/>
    <s v="D"/>
    <s v="both tyrosine YE_Syn_D"/>
    <s v="D"/>
    <n v="12.638057612520436"/>
    <n v="0.95016873774549437"/>
    <n v="0.15243084587535788"/>
    <x v="5"/>
    <n v="311393.75"/>
    <s v="n/a"/>
    <x v="1"/>
    <s v="pos"/>
    <s v="YE_"/>
    <s v="Syn"/>
    <s v="both tyrosine YE_"/>
    <x v="0"/>
  </r>
  <r>
    <s v="both"/>
    <x v="40"/>
    <x v="39"/>
    <x v="39"/>
    <x v="40"/>
    <x v="0"/>
    <m/>
    <x v="5"/>
    <n v="294391"/>
    <m/>
    <n v="12.592667491554597"/>
    <s v="both tyrosine YE_Syn"/>
    <s v="D"/>
    <s v="both tyrosine YE_Syn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5"/>
    <n v="261188"/>
    <m/>
    <n v="12.472999562174499"/>
    <s v="both tyrosine YE_Syn"/>
    <s v="D"/>
    <s v="both tyrosine YE_Syn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5"/>
    <n v="388504"/>
    <m/>
    <n v="12.870061318719891"/>
    <s v="both tyrosine YE_Syn"/>
    <s v="D"/>
    <s v="both tyrosine YE_Syn_D"/>
    <s v=""/>
    <s v=""/>
    <s v=""/>
    <s v=""/>
    <x v="1"/>
    <s v=""/>
    <s v=""/>
    <x v="0"/>
    <s v=""/>
    <s v=""/>
    <s v=""/>
    <s v="both tyrosine YE_"/>
    <x v="1"/>
  </r>
  <r>
    <s v="both"/>
    <x v="40"/>
    <x v="39"/>
    <x v="39"/>
    <x v="40"/>
    <x v="0"/>
    <m/>
    <x v="6"/>
    <n v="93703"/>
    <m/>
    <n v="11.44789615674971"/>
    <s v="both tyrosine SE_Ctr"/>
    <s v="D"/>
    <s v="both tyrosine SE_Ctr_D"/>
    <s v="D"/>
    <n v="11.502840819904629"/>
    <n v="1"/>
    <n v="1"/>
    <x v="2"/>
    <n v="99624.5"/>
    <b v="0"/>
    <x v="1"/>
    <s v="pos"/>
    <s v="SE_"/>
    <s v="Ctr"/>
    <s v="both tyrosine SE_"/>
    <x v="0"/>
  </r>
  <r>
    <s v="both"/>
    <x v="40"/>
    <x v="39"/>
    <x v="39"/>
    <x v="40"/>
    <x v="0"/>
    <m/>
    <x v="6"/>
    <n v="84572"/>
    <m/>
    <n v="11.345370345719285"/>
    <s v="both tyrosine SE_Ctr"/>
    <s v="D"/>
    <s v="both tyrosine SE_Ctr_D"/>
    <s v=""/>
    <s v=""/>
    <s v=""/>
    <s v=""/>
    <x v="1"/>
    <s v=""/>
    <s v=""/>
    <x v="0"/>
    <s v=""/>
    <s v=""/>
    <s v=""/>
    <s v="both tyrosine SE_"/>
    <x v="1"/>
  </r>
  <r>
    <s v="both"/>
    <x v="40"/>
    <x v="39"/>
    <x v="39"/>
    <x v="40"/>
    <x v="0"/>
    <m/>
    <x v="6"/>
    <n v="112365"/>
    <m/>
    <n v="11.629516679578863"/>
    <s v="both tyrosine SE_Ctr"/>
    <s v="D"/>
    <s v="both tyrosine SE_Ctr_D"/>
    <s v=""/>
    <s v=""/>
    <s v=""/>
    <s v=""/>
    <x v="1"/>
    <s v=""/>
    <s v=""/>
    <x v="0"/>
    <s v=""/>
    <s v=""/>
    <s v=""/>
    <s v="both tyrosine SE_"/>
    <x v="1"/>
  </r>
  <r>
    <s v="both"/>
    <x v="40"/>
    <x v="39"/>
    <x v="39"/>
    <x v="40"/>
    <x v="0"/>
    <m/>
    <x v="6"/>
    <n v="107858"/>
    <m/>
    <n v="11.588580097570658"/>
    <s v="both tyrosine SE_Ctr"/>
    <s v="D"/>
    <s v="both tyrosine SE_Ctr_D"/>
    <s v=""/>
    <s v=""/>
    <s v=""/>
    <s v=""/>
    <x v="1"/>
    <s v=""/>
    <s v=""/>
    <x v="0"/>
    <s v=""/>
    <s v=""/>
    <s v=""/>
    <s v="both tyrosine SE_"/>
    <x v="1"/>
  </r>
  <r>
    <s v="both"/>
    <x v="40"/>
    <x v="39"/>
    <x v="39"/>
    <x v="40"/>
    <x v="0"/>
    <m/>
    <x v="7"/>
    <n v="150512"/>
    <m/>
    <n v="11.921804738178182"/>
    <s v="both tyrosine SE_Syn"/>
    <s v="D"/>
    <s v="both tyrosine SE_Syn_D"/>
    <s v="D"/>
    <n v="11.558042319623095"/>
    <n v="0.15913723570185495"/>
    <n v="0.76780529863702973"/>
    <x v="5"/>
    <n v="109034.25"/>
    <s v="n/a"/>
    <x v="1"/>
    <s v="pos"/>
    <s v="SE_"/>
    <s v="Syn"/>
    <s v="both tyrosine SE_"/>
    <x v="0"/>
  </r>
  <r>
    <s v="both"/>
    <x v="40"/>
    <x v="39"/>
    <x v="39"/>
    <x v="40"/>
    <x v="0"/>
    <m/>
    <x v="7"/>
    <n v="127660"/>
    <m/>
    <n v="11.757133592086591"/>
    <s v="both tyrosine SE_Syn"/>
    <s v="D"/>
    <s v="both tyrosine SE_Syn_D"/>
    <s v=""/>
    <s v=""/>
    <s v=""/>
    <s v=""/>
    <x v="1"/>
    <s v=""/>
    <s v=""/>
    <x v="0"/>
    <s v=""/>
    <s v=""/>
    <s v=""/>
    <s v="both tyrosine SE_"/>
    <x v="1"/>
  </r>
  <r>
    <s v="both"/>
    <x v="40"/>
    <x v="39"/>
    <x v="39"/>
    <x v="40"/>
    <x v="0"/>
    <m/>
    <x v="7"/>
    <n v="81156"/>
    <m/>
    <n v="11.304140829234878"/>
    <s v="both tyrosine SE_Syn"/>
    <s v="D"/>
    <s v="both tyrosine SE_Syn_D"/>
    <s v=""/>
    <s v=""/>
    <s v=""/>
    <s v=""/>
    <x v="1"/>
    <s v=""/>
    <s v=""/>
    <x v="0"/>
    <s v=""/>
    <s v=""/>
    <s v=""/>
    <s v="both tyrosine SE_"/>
    <x v="1"/>
  </r>
  <r>
    <s v="both"/>
    <x v="40"/>
    <x v="39"/>
    <x v="39"/>
    <x v="40"/>
    <x v="0"/>
    <m/>
    <x v="7"/>
    <n v="76809"/>
    <m/>
    <n v="11.249090118992727"/>
    <s v="both tyrosine SE_Syn"/>
    <s v="D"/>
    <s v="both tyrosine SE_Syn_D"/>
    <s v=""/>
    <s v=""/>
    <s v=""/>
    <s v=""/>
    <x v="1"/>
    <s v=""/>
    <s v=""/>
    <x v="0"/>
    <s v=""/>
    <s v=""/>
    <s v=""/>
    <s v="both tyrosine SE_"/>
    <x v="1"/>
  </r>
  <r>
    <s v="both"/>
    <x v="41"/>
    <x v="38"/>
    <x v="40"/>
    <x v="41"/>
    <x v="0"/>
    <m/>
    <x v="0"/>
    <n v="0"/>
    <m/>
    <n v="0"/>
    <s v="both betaine Min_Ctr"/>
    <s v="D"/>
    <s v="both betaine Min_Ctr_D"/>
    <s v="D"/>
    <n v="4.9933498163051961"/>
    <n v="1"/>
    <n v="1"/>
    <x v="2"/>
    <n v="794"/>
    <b v="0"/>
    <x v="1"/>
    <s v="pos"/>
    <s v="Min"/>
    <s v="Ctr"/>
    <s v="both betaine Min"/>
    <x v="0"/>
  </r>
  <r>
    <s v="both"/>
    <x v="41"/>
    <x v="38"/>
    <x v="40"/>
    <x v="41"/>
    <x v="0"/>
    <m/>
    <x v="0"/>
    <n v="296"/>
    <m/>
    <n v="5.6937321388026998"/>
    <s v="both betaine Min_Ctr"/>
    <s v="D"/>
    <s v="both betaine Min_Ctr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0"/>
    <n v="743"/>
    <m/>
    <n v="6.6120410348330916"/>
    <s v="both betaine Min_Ctr"/>
    <s v="D"/>
    <s v="both betaine Min_Ctr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0"/>
    <n v="2137"/>
    <m/>
    <n v="7.6676260915849905"/>
    <s v="both betaine Min_Ctr"/>
    <s v="D"/>
    <s v="both betaine Min_Ctr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1"/>
    <n v="7012"/>
    <m/>
    <n v="8.8555208485369103"/>
    <s v="both betaine Min_Syn"/>
    <s v="D"/>
    <s v="both betaine Min_Syn_D"/>
    <s v="D"/>
    <n v="9.1918977271966114"/>
    <n v="3.3129414307054069E-3"/>
    <n v="9.0876782752911972E-2"/>
    <x v="5"/>
    <n v="10271"/>
    <s v="n/a"/>
    <x v="1"/>
    <s v="pos"/>
    <s v="Min"/>
    <s v="Syn"/>
    <s v="both betaine Min"/>
    <x v="0"/>
  </r>
  <r>
    <s v="both"/>
    <x v="41"/>
    <x v="38"/>
    <x v="40"/>
    <x v="41"/>
    <x v="0"/>
    <m/>
    <x v="1"/>
    <n v="8205"/>
    <m/>
    <n v="9.0126208730021311"/>
    <s v="both betaine Min_Syn"/>
    <s v="D"/>
    <s v="both betaine Min_Syn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1"/>
    <n v="10506"/>
    <m/>
    <n v="9.2597969806887761"/>
    <s v="both betaine Min_Syn"/>
    <s v="D"/>
    <s v="both betaine Min_Syn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1"/>
    <n v="15361"/>
    <m/>
    <n v="9.6396522065586279"/>
    <s v="both betaine Min_Syn"/>
    <s v="D"/>
    <s v="both betaine Min_Syn_D"/>
    <s v=""/>
    <s v=""/>
    <s v=""/>
    <s v=""/>
    <x v="1"/>
    <s v=""/>
    <s v=""/>
    <x v="0"/>
    <s v=""/>
    <s v=""/>
    <s v=""/>
    <s v="both betaine Min"/>
    <x v="1"/>
  </r>
  <r>
    <s v="both"/>
    <x v="41"/>
    <x v="38"/>
    <x v="40"/>
    <x v="41"/>
    <x v="0"/>
    <m/>
    <x v="2"/>
    <n v="148237"/>
    <m/>
    <n v="11.906574369233041"/>
    <s v="both betaine MEBM_Ctr"/>
    <s v="D"/>
    <s v="both betaine MEBM_Ctr_D"/>
    <s v="D"/>
    <n v="11.828465287337625"/>
    <n v="1"/>
    <n v="1"/>
    <x v="2"/>
    <n v="137619.75"/>
    <b v="0"/>
    <x v="1"/>
    <s v="pos"/>
    <s v="MEB"/>
    <s v="Ctr"/>
    <s v="both betaine MEB"/>
    <x v="0"/>
  </r>
  <r>
    <s v="both"/>
    <x v="41"/>
    <x v="38"/>
    <x v="40"/>
    <x v="41"/>
    <x v="0"/>
    <m/>
    <x v="2"/>
    <n v="126349"/>
    <m/>
    <n v="11.74681111281634"/>
    <s v="both betaine MEBM_Ctr"/>
    <s v="D"/>
    <s v="both betaine MEBM_Ctr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2"/>
    <n v="150845"/>
    <m/>
    <n v="11.924014727828615"/>
    <s v="both betaine MEBM_Ctr"/>
    <s v="D"/>
    <s v="both betaine MEBM_Ctr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2"/>
    <n v="125048"/>
    <m/>
    <n v="11.736460939472511"/>
    <s v="both betaine MEBM_Ctr"/>
    <s v="D"/>
    <s v="both betaine MEBM_Ctr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3"/>
    <n v="118034"/>
    <m/>
    <n v="11.678736469637194"/>
    <s v="both betaine MEBM_Syn"/>
    <s v="D"/>
    <s v="both betaine MEBM_Syn_D"/>
    <s v="D"/>
    <n v="11.844836677454042"/>
    <n v="0.10368475328709691"/>
    <n v="0.92148280209328559"/>
    <x v="5"/>
    <n v="144652.25"/>
    <s v="n/a"/>
    <x v="1"/>
    <s v="pos"/>
    <s v="MEB"/>
    <s v="Syn"/>
    <s v="both betaine MEB"/>
    <x v="0"/>
  </r>
  <r>
    <s v="both"/>
    <x v="41"/>
    <x v="38"/>
    <x v="40"/>
    <x v="41"/>
    <x v="0"/>
    <m/>
    <x v="3"/>
    <n v="218142"/>
    <m/>
    <n v="12.29290609002409"/>
    <s v="both betaine MEBM_Syn"/>
    <s v="D"/>
    <s v="both betaine MEBM_Syn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3"/>
    <n v="127828"/>
    <m/>
    <n v="11.758448712241693"/>
    <s v="both betaine MEBM_Syn"/>
    <s v="D"/>
    <s v="both betaine MEBM_Syn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3"/>
    <n v="114605"/>
    <m/>
    <n v="11.64925543791319"/>
    <s v="both betaine MEBM_Syn"/>
    <s v="D"/>
    <s v="both betaine MEBM_Syn_D"/>
    <s v=""/>
    <s v=""/>
    <s v=""/>
    <s v=""/>
    <x v="1"/>
    <s v=""/>
    <s v=""/>
    <x v="0"/>
    <s v=""/>
    <s v=""/>
    <s v=""/>
    <s v="both betaine MEB"/>
    <x v="1"/>
  </r>
  <r>
    <s v="both"/>
    <x v="41"/>
    <x v="38"/>
    <x v="40"/>
    <x v="41"/>
    <x v="0"/>
    <m/>
    <x v="4"/>
    <n v="3455925"/>
    <m/>
    <n v="15.055600996639805"/>
    <s v="both betaine YE_Ctr"/>
    <s v="D"/>
    <s v="both betaine YE_Ctr_D"/>
    <s v="D"/>
    <n v="14.964432290460788"/>
    <n v="1"/>
    <n v="1"/>
    <x v="2"/>
    <n v="3170037.75"/>
    <b v="0"/>
    <x v="1"/>
    <s v="pos"/>
    <s v="YE_"/>
    <s v="Ctr"/>
    <s v="both betaine YE_"/>
    <x v="0"/>
  </r>
  <r>
    <s v="both"/>
    <x v="41"/>
    <x v="38"/>
    <x v="40"/>
    <x v="41"/>
    <x v="0"/>
    <m/>
    <x v="4"/>
    <n v="2882964"/>
    <m/>
    <n v="14.87432983641504"/>
    <s v="both betaine YE_Ctr"/>
    <s v="D"/>
    <s v="both betaine YE_Ctr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4"/>
    <n v="2837738"/>
    <m/>
    <n v="14.858518166299616"/>
    <s v="both betaine YE_Ctr"/>
    <s v="D"/>
    <s v="both betaine YE_Ctr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4"/>
    <n v="3503524"/>
    <m/>
    <n v="15.069280162488688"/>
    <s v="both betaine YE_Ctr"/>
    <s v="D"/>
    <s v="both betaine YE_Ctr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5"/>
    <n v="2707873"/>
    <m/>
    <n v="14.81167438312826"/>
    <s v="both betaine YE_Syn"/>
    <s v="D"/>
    <s v="both betaine YE_Syn_D"/>
    <s v="D"/>
    <n v="14.835167562773869"/>
    <n v="0.39518595008678015"/>
    <n v="0.29647597173194706"/>
    <x v="5"/>
    <n v="2814045.25"/>
    <s v="n/a"/>
    <x v="1"/>
    <s v="pos"/>
    <s v="YE_"/>
    <s v="Syn"/>
    <s v="both betaine YE_"/>
    <x v="0"/>
  </r>
  <r>
    <s v="both"/>
    <x v="41"/>
    <x v="38"/>
    <x v="40"/>
    <x v="41"/>
    <x v="0"/>
    <m/>
    <x v="5"/>
    <n v="2555600"/>
    <m/>
    <n v="14.753797979007791"/>
    <s v="both betaine YE_Syn"/>
    <s v="D"/>
    <s v="both betaine YE_Syn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5"/>
    <n v="2330673"/>
    <m/>
    <n v="14.661668054097538"/>
    <s v="both betaine YE_Syn"/>
    <s v="D"/>
    <s v="both betaine YE_Syn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5"/>
    <n v="3662035"/>
    <m/>
    <n v="15.113529834861883"/>
    <s v="both betaine YE_Syn"/>
    <s v="D"/>
    <s v="both betaine YE_Syn_D"/>
    <s v=""/>
    <s v=""/>
    <s v=""/>
    <s v=""/>
    <x v="1"/>
    <s v=""/>
    <s v=""/>
    <x v="0"/>
    <s v=""/>
    <s v=""/>
    <s v=""/>
    <s v="both betaine YE_"/>
    <x v="1"/>
  </r>
  <r>
    <s v="both"/>
    <x v="41"/>
    <x v="38"/>
    <x v="40"/>
    <x v="41"/>
    <x v="0"/>
    <m/>
    <x v="6"/>
    <n v="1643"/>
    <m/>
    <n v="7.404887575616125"/>
    <s v="both betaine SE_Ctr"/>
    <s v="D"/>
    <s v="both betaine SE_Ctr_D"/>
    <s v="D"/>
    <n v="7.8359078447305652"/>
    <n v="1"/>
    <n v="1"/>
    <x v="2"/>
    <n v="2653"/>
    <b v="0"/>
    <x v="1"/>
    <s v="pos"/>
    <s v="SE_"/>
    <s v="Ctr"/>
    <s v="both betaine SE_"/>
    <x v="0"/>
  </r>
  <r>
    <s v="both"/>
    <x v="41"/>
    <x v="38"/>
    <x v="40"/>
    <x v="41"/>
    <x v="0"/>
    <m/>
    <x v="6"/>
    <n v="3811"/>
    <m/>
    <n v="8.2459092647740935"/>
    <s v="both betaine SE_Ctr"/>
    <s v="D"/>
    <s v="both betaine SE_Ctr_D"/>
    <s v=""/>
    <s v=""/>
    <s v=""/>
    <s v=""/>
    <x v="1"/>
    <s v=""/>
    <s v=""/>
    <x v="0"/>
    <s v=""/>
    <s v=""/>
    <s v=""/>
    <s v="both betaine SE_"/>
    <x v="1"/>
  </r>
  <r>
    <s v="both"/>
    <x v="41"/>
    <x v="38"/>
    <x v="40"/>
    <x v="41"/>
    <x v="0"/>
    <m/>
    <x v="6"/>
    <n v="2232"/>
    <m/>
    <n v="7.7111012518401578"/>
    <s v="both betaine SE_Ctr"/>
    <s v="D"/>
    <s v="both betaine SE_Ctr_D"/>
    <s v=""/>
    <s v=""/>
    <s v=""/>
    <s v=""/>
    <x v="1"/>
    <s v=""/>
    <s v=""/>
    <x v="0"/>
    <s v=""/>
    <s v=""/>
    <s v=""/>
    <s v="both betaine SE_"/>
    <x v="1"/>
  </r>
  <r>
    <s v="both"/>
    <x v="41"/>
    <x v="38"/>
    <x v="40"/>
    <x v="41"/>
    <x v="0"/>
    <m/>
    <x v="6"/>
    <n v="2926"/>
    <m/>
    <n v="7.9817332866918855"/>
    <s v="both betaine SE_Ctr"/>
    <s v="D"/>
    <s v="both betaine SE_Ctr_D"/>
    <s v=""/>
    <s v=""/>
    <s v=""/>
    <s v=""/>
    <x v="1"/>
    <s v=""/>
    <s v=""/>
    <x v="0"/>
    <s v=""/>
    <s v=""/>
    <s v=""/>
    <s v="both betaine SE_"/>
    <x v="1"/>
  </r>
  <r>
    <s v="both"/>
    <x v="41"/>
    <x v="38"/>
    <x v="40"/>
    <x v="41"/>
    <x v="0"/>
    <m/>
    <x v="7"/>
    <n v="63264"/>
    <m/>
    <n v="11.055087532623364"/>
    <s v="both betaine SE_Syn"/>
    <s v="D"/>
    <s v="both betaine SE_Syn_D"/>
    <s v="D"/>
    <n v="10.809780498798203"/>
    <n v="0.63002390590606128"/>
    <n v="1.13641016983188E-5"/>
    <x v="3"/>
    <n v="50753"/>
    <n v="4.2577965215634741"/>
    <x v="3"/>
    <s v="pos"/>
    <s v="SE_"/>
    <s v="Syn"/>
    <s v="both betaine SE_"/>
    <x v="0"/>
  </r>
  <r>
    <s v="both"/>
    <x v="41"/>
    <x v="38"/>
    <x v="40"/>
    <x v="41"/>
    <x v="0"/>
    <m/>
    <x v="7"/>
    <n v="54889"/>
    <m/>
    <n v="10.913086461543935"/>
    <s v="both betaine SE_Syn"/>
    <s v="D"/>
    <s v="both betaine SE_Syn_D"/>
    <s v=""/>
    <s v=""/>
    <s v=""/>
    <s v=""/>
    <x v="1"/>
    <s v=""/>
    <s v=""/>
    <x v="0"/>
    <s v=""/>
    <s v=""/>
    <s v=""/>
    <s v="both betaine SE_"/>
    <x v="1"/>
  </r>
  <r>
    <s v="both"/>
    <x v="41"/>
    <x v="38"/>
    <x v="40"/>
    <x v="41"/>
    <x v="0"/>
    <m/>
    <x v="7"/>
    <n v="50862"/>
    <m/>
    <n v="10.836891022686792"/>
    <s v="both betaine SE_Syn"/>
    <s v="D"/>
    <s v="both betaine SE_Syn_D"/>
    <s v=""/>
    <s v=""/>
    <s v=""/>
    <s v=""/>
    <x v="1"/>
    <s v=""/>
    <s v=""/>
    <x v="0"/>
    <s v=""/>
    <s v=""/>
    <s v=""/>
    <s v="both betaine SE_"/>
    <x v="1"/>
  </r>
  <r>
    <s v="both"/>
    <x v="41"/>
    <x v="38"/>
    <x v="40"/>
    <x v="41"/>
    <x v="0"/>
    <m/>
    <x v="7"/>
    <n v="33997"/>
    <m/>
    <n v="10.434056978338715"/>
    <s v="both betaine SE_Syn"/>
    <s v="D"/>
    <s v="both betaine SE_Syn_D"/>
    <s v=""/>
    <s v=""/>
    <s v=""/>
    <s v=""/>
    <x v="1"/>
    <s v=""/>
    <s v=""/>
    <x v="0"/>
    <s v=""/>
    <s v=""/>
    <s v=""/>
    <s v="both betaine SE_"/>
    <x v="1"/>
  </r>
  <r>
    <s v="both"/>
    <x v="42"/>
    <x v="40"/>
    <x v="41"/>
    <x v="42"/>
    <x v="0"/>
    <m/>
    <x v="0"/>
    <n v="151"/>
    <m/>
    <n v="5.0238805208462765"/>
    <s v="both proline Min_Ctr"/>
    <s v="D"/>
    <s v="both proline Min_Ctr_D"/>
    <s v="D"/>
    <n v="1.2559701302115691"/>
    <n v="1"/>
    <n v="1"/>
    <x v="2"/>
    <n v="37.75"/>
    <b v="0"/>
    <x v="1"/>
    <s v="pos"/>
    <s v="Min"/>
    <s v="Ctr"/>
    <s v="both proline Min"/>
    <x v="0"/>
  </r>
  <r>
    <s v="both"/>
    <x v="42"/>
    <x v="40"/>
    <x v="41"/>
    <x v="42"/>
    <x v="0"/>
    <m/>
    <x v="0"/>
    <n v="0"/>
    <m/>
    <n v="0"/>
    <s v="both proline Min_Ctr"/>
    <s v="D"/>
    <s v="both proline Min_Ctr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0"/>
    <n v="0"/>
    <m/>
    <n v="0"/>
    <s v="both proline Min_Ctr"/>
    <s v="D"/>
    <s v="both proline Min_Ctr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0"/>
    <n v="0"/>
    <m/>
    <n v="0"/>
    <s v="both proline Min_Ctr"/>
    <s v="D"/>
    <s v="both proline Min_Ctr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1"/>
    <n v="2630"/>
    <m/>
    <n v="7.875119281040293"/>
    <s v="both proline Min_Syn"/>
    <s v="D"/>
    <s v="both proline Min_Syn_D"/>
    <s v="D"/>
    <n v="8.1115993636013748"/>
    <n v="2.6197271797798231E-3"/>
    <n v="1.169967432556005E-2"/>
    <x v="3"/>
    <n v="3402"/>
    <n v="6.4937626863383064"/>
    <x v="2"/>
    <s v="pos"/>
    <s v="Min"/>
    <s v="Syn"/>
    <s v="both proline Min"/>
    <x v="0"/>
  </r>
  <r>
    <s v="both"/>
    <x v="42"/>
    <x v="40"/>
    <x v="41"/>
    <x v="42"/>
    <x v="0"/>
    <m/>
    <x v="1"/>
    <n v="3144"/>
    <m/>
    <n v="8.0535691691345406"/>
    <s v="both proline Min_Syn"/>
    <s v="D"/>
    <s v="both proline Min_Syn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1"/>
    <n v="3255"/>
    <m/>
    <n v="8.0882547271224308"/>
    <s v="both proline Min_Syn"/>
    <s v="D"/>
    <s v="both proline Min_Syn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1"/>
    <n v="4579"/>
    <m/>
    <n v="8.4294542771082313"/>
    <s v="both proline Min_Syn"/>
    <s v="D"/>
    <s v="both proline Min_Syn_D"/>
    <s v=""/>
    <s v=""/>
    <s v=""/>
    <s v=""/>
    <x v="1"/>
    <s v=""/>
    <s v=""/>
    <x v="0"/>
    <s v=""/>
    <s v=""/>
    <s v=""/>
    <s v="both proline Min"/>
    <x v="1"/>
  </r>
  <r>
    <s v="both"/>
    <x v="42"/>
    <x v="40"/>
    <x v="41"/>
    <x v="42"/>
    <x v="0"/>
    <m/>
    <x v="2"/>
    <n v="50321"/>
    <m/>
    <n v="10.826197636212466"/>
    <s v="both proline MEBM_Ctr"/>
    <s v="D"/>
    <s v="both proline MEBM_Ctr_D"/>
    <s v="D"/>
    <n v="11.200001640853793"/>
    <n v="1"/>
    <n v="1"/>
    <x v="2"/>
    <n v="75408.5"/>
    <b v="0"/>
    <x v="1"/>
    <s v="pos"/>
    <s v="MEB"/>
    <s v="Ctr"/>
    <s v="both proline MEB"/>
    <x v="0"/>
  </r>
  <r>
    <s v="both"/>
    <x v="42"/>
    <x v="40"/>
    <x v="41"/>
    <x v="42"/>
    <x v="0"/>
    <m/>
    <x v="2"/>
    <n v="87357"/>
    <m/>
    <n v="11.377769896943771"/>
    <s v="both proline MEBM_Ctr"/>
    <s v="D"/>
    <s v="both proline MEBM_Ctr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2"/>
    <n v="67341"/>
    <m/>
    <n v="11.117539392303728"/>
    <s v="both proline MEBM_Ctr"/>
    <s v="D"/>
    <s v="both proline MEBM_Ctr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2"/>
    <n v="96615"/>
    <m/>
    <n v="11.478499637955212"/>
    <s v="both proline MEBM_Ctr"/>
    <s v="D"/>
    <s v="both proline MEBM_Ctr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3"/>
    <n v="100610"/>
    <m/>
    <n v="11.519016874606546"/>
    <s v="both proline MEBM_Syn"/>
    <s v="D"/>
    <s v="both proline MEBM_Syn_D"/>
    <s v="D"/>
    <n v="11.427521868478836"/>
    <n v="0.97439827585624461"/>
    <n v="0.30823474785737182"/>
    <x v="5"/>
    <n v="94412.25"/>
    <s v="n/a"/>
    <x v="1"/>
    <s v="pos"/>
    <s v="MEB"/>
    <s v="Syn"/>
    <s v="both proline MEB"/>
    <x v="0"/>
  </r>
  <r>
    <s v="both"/>
    <x v="42"/>
    <x v="40"/>
    <x v="41"/>
    <x v="42"/>
    <x v="0"/>
    <m/>
    <x v="3"/>
    <n v="111862"/>
    <m/>
    <n v="11.625030187254284"/>
    <s v="both proline MEBM_Syn"/>
    <s v="D"/>
    <s v="both proline MEBM_Syn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3"/>
    <n v="60072"/>
    <m/>
    <n v="11.003315768331802"/>
    <s v="both proline MEBM_Syn"/>
    <s v="D"/>
    <s v="both proline MEBM_Syn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3"/>
    <n v="105105"/>
    <m/>
    <n v="11.562724643722712"/>
    <s v="both proline MEBM_Syn"/>
    <s v="D"/>
    <s v="both proline MEBM_Syn_D"/>
    <s v=""/>
    <s v=""/>
    <s v=""/>
    <s v=""/>
    <x v="1"/>
    <s v=""/>
    <s v=""/>
    <x v="0"/>
    <s v=""/>
    <s v=""/>
    <s v=""/>
    <s v="both proline MEB"/>
    <x v="1"/>
  </r>
  <r>
    <s v="both"/>
    <x v="42"/>
    <x v="40"/>
    <x v="41"/>
    <x v="42"/>
    <x v="0"/>
    <m/>
    <x v="4"/>
    <n v="345093"/>
    <m/>
    <n v="12.751572122670101"/>
    <s v="both proline YE_Ctr"/>
    <s v="D"/>
    <s v="both proline YE_Ctr_D"/>
    <s v="D"/>
    <n v="13.055650173603134"/>
    <n v="1"/>
    <n v="1"/>
    <x v="2"/>
    <n v="487660"/>
    <b v="0"/>
    <x v="1"/>
    <s v="pos"/>
    <s v="YE_"/>
    <s v="Ctr"/>
    <s v="both proline YE_"/>
    <x v="0"/>
  </r>
  <r>
    <s v="both"/>
    <x v="42"/>
    <x v="40"/>
    <x v="41"/>
    <x v="42"/>
    <x v="0"/>
    <m/>
    <x v="4"/>
    <n v="610950"/>
    <m/>
    <n v="13.322772038538483"/>
    <s v="both proline YE_Ctr"/>
    <s v="D"/>
    <s v="both proline YE_Ctr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4"/>
    <n v="639768"/>
    <m/>
    <n v="13.368862452682237"/>
    <s v="both proline YE_Ctr"/>
    <s v="D"/>
    <s v="both proline YE_Ctr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4"/>
    <n v="354829"/>
    <m/>
    <n v="12.779394080521708"/>
    <s v="both proline YE_Ctr"/>
    <s v="D"/>
    <s v="both proline YE_Ctr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5"/>
    <n v="431769"/>
    <m/>
    <n v="12.975648318039692"/>
    <s v="both proline YE_Syn"/>
    <s v="D"/>
    <s v="both proline YE_Syn_D"/>
    <s v="D"/>
    <n v="13.218994291205778"/>
    <n v="0.89496850564058739"/>
    <n v="0.50100197218823062"/>
    <x v="5"/>
    <n v="571309.75"/>
    <s v="n/a"/>
    <x v="1"/>
    <s v="pos"/>
    <s v="YE_"/>
    <s v="Syn"/>
    <s v="both proline YE_"/>
    <x v="0"/>
  </r>
  <r>
    <s v="both"/>
    <x v="42"/>
    <x v="40"/>
    <x v="41"/>
    <x v="42"/>
    <x v="0"/>
    <m/>
    <x v="5"/>
    <n v="427117"/>
    <m/>
    <n v="12.964815600638287"/>
    <s v="both proline YE_Syn"/>
    <s v="D"/>
    <s v="both proline YE_Syn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5"/>
    <n v="614176"/>
    <m/>
    <n v="13.328038439202059"/>
    <s v="both proline YE_Syn"/>
    <s v="D"/>
    <s v="both proline YE_Syn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5"/>
    <n v="812177"/>
    <m/>
    <n v="13.607474806943074"/>
    <s v="both proline YE_Syn"/>
    <s v="D"/>
    <s v="both proline YE_Syn_D"/>
    <s v=""/>
    <s v=""/>
    <s v=""/>
    <s v=""/>
    <x v="1"/>
    <s v=""/>
    <s v=""/>
    <x v="0"/>
    <s v=""/>
    <s v=""/>
    <s v=""/>
    <s v="both proline YE_"/>
    <x v="1"/>
  </r>
  <r>
    <s v="both"/>
    <x v="42"/>
    <x v="40"/>
    <x v="41"/>
    <x v="42"/>
    <x v="0"/>
    <m/>
    <x v="6"/>
    <n v="2344"/>
    <m/>
    <n v="7.7600406808803797"/>
    <s v="both proline SE_Ctr"/>
    <s v="D"/>
    <s v="both proline SE_Ctr_D"/>
    <s v="D"/>
    <n v="7.7201351517501315"/>
    <n v="1"/>
    <n v="1"/>
    <x v="2"/>
    <n v="2294.5"/>
    <b v="0"/>
    <x v="1"/>
    <s v="pos"/>
    <s v="SE_"/>
    <s v="Ctr"/>
    <s v="both proline SE_"/>
    <x v="0"/>
  </r>
  <r>
    <s v="both"/>
    <x v="42"/>
    <x v="40"/>
    <x v="41"/>
    <x v="42"/>
    <x v="0"/>
    <m/>
    <x v="6"/>
    <n v="2547"/>
    <m/>
    <n v="7.843064016692054"/>
    <s v="both proline SE_Ctr"/>
    <s v="D"/>
    <s v="both proline SE_Ctr_D"/>
    <s v=""/>
    <s v=""/>
    <s v=""/>
    <s v=""/>
    <x v="1"/>
    <s v=""/>
    <s v=""/>
    <x v="0"/>
    <s v=""/>
    <s v=""/>
    <s v=""/>
    <s v="both proline SE_"/>
    <x v="1"/>
  </r>
  <r>
    <s v="both"/>
    <x v="42"/>
    <x v="40"/>
    <x v="41"/>
    <x v="42"/>
    <x v="0"/>
    <m/>
    <x v="6"/>
    <n v="1610"/>
    <m/>
    <n v="7.384610383176974"/>
    <s v="both proline SE_Ctr"/>
    <s v="D"/>
    <s v="both proline SE_Ctr_D"/>
    <s v=""/>
    <s v=""/>
    <s v=""/>
    <s v=""/>
    <x v="1"/>
    <s v=""/>
    <s v=""/>
    <x v="0"/>
    <s v=""/>
    <s v=""/>
    <s v=""/>
    <s v="both proline SE_"/>
    <x v="1"/>
  </r>
  <r>
    <s v="both"/>
    <x v="42"/>
    <x v="40"/>
    <x v="41"/>
    <x v="42"/>
    <x v="0"/>
    <m/>
    <x v="6"/>
    <n v="2677"/>
    <m/>
    <n v="7.8928255262511176"/>
    <s v="both proline SE_Ctr"/>
    <s v="D"/>
    <s v="both proline SE_Ctr_D"/>
    <s v=""/>
    <s v=""/>
    <s v=""/>
    <s v=""/>
    <x v="1"/>
    <s v=""/>
    <s v=""/>
    <x v="0"/>
    <s v=""/>
    <s v=""/>
    <s v=""/>
    <s v="both proline SE_"/>
    <x v="1"/>
  </r>
  <r>
    <s v="both"/>
    <x v="42"/>
    <x v="40"/>
    <x v="41"/>
    <x v="42"/>
    <x v="0"/>
    <m/>
    <x v="7"/>
    <n v="7950"/>
    <m/>
    <n v="8.9810529859014832"/>
    <s v="both proline SE_Syn"/>
    <s v="D"/>
    <s v="both proline SE_Syn_D"/>
    <s v="D"/>
    <n v="9.2349654817221136"/>
    <n v="0.18578178088553096"/>
    <n v="2.280609460293799E-3"/>
    <x v="3"/>
    <n v="11666.5"/>
    <n v="2.346120099397254"/>
    <x v="5"/>
    <s v="pos"/>
    <s v="SE_"/>
    <s v="Syn"/>
    <s v="both proline SE_"/>
    <x v="0"/>
  </r>
  <r>
    <s v="both"/>
    <x v="42"/>
    <x v="40"/>
    <x v="41"/>
    <x v="42"/>
    <x v="0"/>
    <m/>
    <x v="7"/>
    <n v="8754"/>
    <m/>
    <n v="9.0773802447199525"/>
    <s v="both proline SE_Syn"/>
    <s v="D"/>
    <s v="both proline SE_Syn_D"/>
    <s v=""/>
    <s v=""/>
    <s v=""/>
    <s v=""/>
    <x v="1"/>
    <s v=""/>
    <s v=""/>
    <x v="0"/>
    <s v=""/>
    <s v=""/>
    <s v=""/>
    <s v="both proline SE_"/>
    <x v="1"/>
  </r>
  <r>
    <s v="both"/>
    <x v="42"/>
    <x v="40"/>
    <x v="41"/>
    <x v="42"/>
    <x v="0"/>
    <m/>
    <x v="7"/>
    <n v="23101"/>
    <m/>
    <n v="10.047674472848625"/>
    <s v="both proline SE_Syn"/>
    <s v="D"/>
    <s v="both proline SE_Syn_D"/>
    <s v=""/>
    <s v=""/>
    <s v=""/>
    <s v=""/>
    <x v="1"/>
    <s v=""/>
    <s v=""/>
    <x v="0"/>
    <s v=""/>
    <s v=""/>
    <s v=""/>
    <s v="both proline SE_"/>
    <x v="1"/>
  </r>
  <r>
    <s v="both"/>
    <x v="42"/>
    <x v="40"/>
    <x v="41"/>
    <x v="42"/>
    <x v="0"/>
    <m/>
    <x v="7"/>
    <n v="6861"/>
    <m/>
    <n v="8.8337542234183957"/>
    <s v="both proline SE_Syn"/>
    <s v="D"/>
    <s v="both proline SE_Syn_D"/>
    <s v=""/>
    <s v=""/>
    <s v=""/>
    <s v=""/>
    <x v="1"/>
    <s v=""/>
    <s v=""/>
    <x v="0"/>
    <s v=""/>
    <s v=""/>
    <s v=""/>
    <s v="both proline SE_"/>
    <x v="1"/>
  </r>
  <r>
    <s v="both"/>
    <x v="43"/>
    <x v="41"/>
    <x v="42"/>
    <x v="43"/>
    <x v="0"/>
    <m/>
    <x v="0"/>
    <m/>
    <m/>
    <n v="0"/>
    <s v="both gamma-Glu-Phe Min_Ctr"/>
    <s v="ND"/>
    <s v="both gamma-Glu-Phe Min_CtrND"/>
    <s v="ND"/>
    <n v="0"/>
    <e v="#DIV/0!"/>
    <e v="#DIV/0!"/>
    <x v="0"/>
    <n v="0"/>
    <s v="n/a"/>
    <x v="0"/>
    <s v=""/>
    <s v=""/>
    <s v=""/>
    <s v="both gamma-Glu-Phe Min"/>
    <x v="0"/>
  </r>
  <r>
    <s v="both"/>
    <x v="43"/>
    <x v="41"/>
    <x v="42"/>
    <x v="43"/>
    <x v="0"/>
    <m/>
    <x v="0"/>
    <m/>
    <m/>
    <n v="0"/>
    <s v="both gamma-Glu-Phe Min_Ctr"/>
    <s v="ND"/>
    <s v="both gamma-Glu-Phe Min_Ctr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0"/>
    <m/>
    <m/>
    <n v="0"/>
    <s v="both gamma-Glu-Phe Min_Ctr"/>
    <s v="ND"/>
    <s v="both gamma-Glu-Phe Min_Ctr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0"/>
    <m/>
    <m/>
    <n v="0"/>
    <s v="both gamma-Glu-Phe Min_Ctr"/>
    <s v="ND"/>
    <s v="both gamma-Glu-Phe Min_Ctr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1"/>
    <m/>
    <m/>
    <n v="0"/>
    <s v="both gamma-Glu-Phe Min_Syn"/>
    <s v="ND"/>
    <s v="both gamma-Glu-Phe Min_SynND"/>
    <s v="ND"/>
    <n v="0"/>
    <e v="#DIV/0!"/>
    <e v="#DIV/0!"/>
    <x v="0"/>
    <n v="0"/>
    <s v="n/a"/>
    <x v="0"/>
    <s v=""/>
    <s v=""/>
    <s v=""/>
    <s v="both gamma-Glu-Phe Min"/>
    <x v="0"/>
  </r>
  <r>
    <s v="both"/>
    <x v="43"/>
    <x v="41"/>
    <x v="42"/>
    <x v="43"/>
    <x v="0"/>
    <m/>
    <x v="1"/>
    <m/>
    <m/>
    <n v="0"/>
    <s v="both gamma-Glu-Phe Min_Syn"/>
    <s v="ND"/>
    <s v="both gamma-Glu-Phe Min_Syn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1"/>
    <m/>
    <m/>
    <n v="0"/>
    <s v="both gamma-Glu-Phe Min_Syn"/>
    <s v="ND"/>
    <s v="both gamma-Glu-Phe Min_Syn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1"/>
    <m/>
    <m/>
    <n v="0"/>
    <s v="both gamma-Glu-Phe Min_Syn"/>
    <s v="ND"/>
    <s v="both gamma-Glu-Phe Min_SynND"/>
    <s v=""/>
    <s v=""/>
    <s v=""/>
    <s v=""/>
    <x v="1"/>
    <s v=""/>
    <s v=""/>
    <x v="0"/>
    <s v=""/>
    <s v=""/>
    <s v=""/>
    <s v="both gamma-Glu-Phe Min"/>
    <x v="1"/>
  </r>
  <r>
    <s v="both"/>
    <x v="43"/>
    <x v="41"/>
    <x v="42"/>
    <x v="43"/>
    <x v="0"/>
    <m/>
    <x v="2"/>
    <m/>
    <m/>
    <n v="0"/>
    <s v="both gamma-Glu-Phe MEBM_Ctr"/>
    <s v="ND"/>
    <s v="both gamma-Glu-Phe MEBM_CtrND"/>
    <s v="ND"/>
    <n v="0"/>
    <e v="#DIV/0!"/>
    <e v="#DIV/0!"/>
    <x v="0"/>
    <n v="0"/>
    <s v="n/a"/>
    <x v="0"/>
    <s v=""/>
    <s v=""/>
    <s v=""/>
    <s v="both gamma-Glu-Phe MEB"/>
    <x v="0"/>
  </r>
  <r>
    <s v="both"/>
    <x v="43"/>
    <x v="41"/>
    <x v="42"/>
    <x v="43"/>
    <x v="0"/>
    <m/>
    <x v="2"/>
    <m/>
    <m/>
    <n v="0"/>
    <s v="both gamma-Glu-Phe MEBM_Ctr"/>
    <s v="ND"/>
    <s v="both gamma-Glu-Phe MEBM_Ctr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2"/>
    <m/>
    <m/>
    <n v="0"/>
    <s v="both gamma-Glu-Phe MEBM_Ctr"/>
    <s v="ND"/>
    <s v="both gamma-Glu-Phe MEBM_Ctr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2"/>
    <m/>
    <m/>
    <n v="0"/>
    <s v="both gamma-Glu-Phe MEBM_Ctr"/>
    <s v="ND"/>
    <s v="both gamma-Glu-Phe MEBM_Ctr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3"/>
    <m/>
    <m/>
    <n v="0"/>
    <s v="both gamma-Glu-Phe MEBM_Syn"/>
    <s v="ND"/>
    <s v="both gamma-Glu-Phe MEBM_SynND"/>
    <s v="ND"/>
    <n v="0"/>
    <e v="#DIV/0!"/>
    <e v="#DIV/0!"/>
    <x v="0"/>
    <n v="0"/>
    <s v="n/a"/>
    <x v="0"/>
    <s v=""/>
    <s v=""/>
    <s v=""/>
    <s v="both gamma-Glu-Phe MEB"/>
    <x v="0"/>
  </r>
  <r>
    <s v="both"/>
    <x v="43"/>
    <x v="41"/>
    <x v="42"/>
    <x v="43"/>
    <x v="0"/>
    <m/>
    <x v="3"/>
    <m/>
    <m/>
    <n v="0"/>
    <s v="both gamma-Glu-Phe MEBM_Syn"/>
    <s v="ND"/>
    <s v="both gamma-Glu-Phe MEBM_Syn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3"/>
    <m/>
    <m/>
    <n v="0"/>
    <s v="both gamma-Glu-Phe MEBM_Syn"/>
    <s v="ND"/>
    <s v="both gamma-Glu-Phe MEBM_Syn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3"/>
    <m/>
    <m/>
    <n v="0"/>
    <s v="both gamma-Glu-Phe MEBM_Syn"/>
    <s v="ND"/>
    <s v="both gamma-Glu-Phe MEBM_SynND"/>
    <s v=""/>
    <s v=""/>
    <s v=""/>
    <s v=""/>
    <x v="1"/>
    <s v=""/>
    <s v=""/>
    <x v="0"/>
    <s v=""/>
    <s v=""/>
    <s v=""/>
    <s v="both gamma-Glu-Phe MEB"/>
    <x v="1"/>
  </r>
  <r>
    <s v="both"/>
    <x v="43"/>
    <x v="41"/>
    <x v="42"/>
    <x v="43"/>
    <x v="0"/>
    <m/>
    <x v="4"/>
    <m/>
    <m/>
    <n v="0"/>
    <s v="both gamma-Glu-Phe YE_Ctr"/>
    <s v="ND"/>
    <s v="both gamma-Glu-Phe YE_CtrND"/>
    <s v="ND"/>
    <n v="0"/>
    <e v="#DIV/0!"/>
    <e v="#DIV/0!"/>
    <x v="0"/>
    <n v="0"/>
    <s v="n/a"/>
    <x v="0"/>
    <s v=""/>
    <s v=""/>
    <s v=""/>
    <s v="both gamma-Glu-Phe YE_"/>
    <x v="0"/>
  </r>
  <r>
    <s v="both"/>
    <x v="43"/>
    <x v="41"/>
    <x v="42"/>
    <x v="43"/>
    <x v="0"/>
    <m/>
    <x v="4"/>
    <m/>
    <m/>
    <n v="0"/>
    <s v="both gamma-Glu-Phe YE_Ctr"/>
    <s v="ND"/>
    <s v="both gamma-Glu-Phe YE_Ctr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4"/>
    <m/>
    <m/>
    <n v="0"/>
    <s v="both gamma-Glu-Phe YE_Ctr"/>
    <s v="ND"/>
    <s v="both gamma-Glu-Phe YE_Ctr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4"/>
    <m/>
    <m/>
    <n v="0"/>
    <s v="both gamma-Glu-Phe YE_Ctr"/>
    <s v="ND"/>
    <s v="both gamma-Glu-Phe YE_Ctr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5"/>
    <m/>
    <m/>
    <n v="0"/>
    <s v="both gamma-Glu-Phe YE_Syn"/>
    <s v="ND"/>
    <s v="both gamma-Glu-Phe YE_SynND"/>
    <s v="ND"/>
    <n v="0"/>
    <e v="#DIV/0!"/>
    <e v="#DIV/0!"/>
    <x v="0"/>
    <n v="0"/>
    <s v="n/a"/>
    <x v="0"/>
    <s v=""/>
    <s v=""/>
    <s v=""/>
    <s v="both gamma-Glu-Phe YE_"/>
    <x v="0"/>
  </r>
  <r>
    <s v="both"/>
    <x v="43"/>
    <x v="41"/>
    <x v="42"/>
    <x v="43"/>
    <x v="0"/>
    <m/>
    <x v="5"/>
    <m/>
    <m/>
    <n v="0"/>
    <s v="both gamma-Glu-Phe YE_Syn"/>
    <s v="ND"/>
    <s v="both gamma-Glu-Phe YE_Syn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5"/>
    <m/>
    <m/>
    <n v="0"/>
    <s v="both gamma-Glu-Phe YE_Syn"/>
    <s v="ND"/>
    <s v="both gamma-Glu-Phe YE_Syn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5"/>
    <m/>
    <m/>
    <n v="0"/>
    <s v="both gamma-Glu-Phe YE_Syn"/>
    <s v="ND"/>
    <s v="both gamma-Glu-Phe YE_SynND"/>
    <s v=""/>
    <s v=""/>
    <s v=""/>
    <s v=""/>
    <x v="1"/>
    <s v=""/>
    <s v=""/>
    <x v="0"/>
    <s v=""/>
    <s v=""/>
    <s v=""/>
    <s v="both gamma-Glu-Phe YE_"/>
    <x v="1"/>
  </r>
  <r>
    <s v="both"/>
    <x v="43"/>
    <x v="41"/>
    <x v="42"/>
    <x v="43"/>
    <x v="0"/>
    <m/>
    <x v="6"/>
    <n v="247926"/>
    <m/>
    <n v="12.420889626977521"/>
    <s v="both gamma-Glu-Phe SE_Ctr"/>
    <s v="D"/>
    <s v="both gamma-Glu-Phe SE_Ctr_D"/>
    <s v="D"/>
    <n v="12.012299153247909"/>
    <n v="1"/>
    <n v="1"/>
    <x v="2"/>
    <n v="172689"/>
    <b v="0"/>
    <x v="1"/>
    <s v="pos"/>
    <s v="SE_"/>
    <s v="Ctr"/>
    <s v="both gamma-Glu-Phe SE_"/>
    <x v="0"/>
  </r>
  <r>
    <s v="both"/>
    <x v="43"/>
    <x v="41"/>
    <x v="42"/>
    <x v="43"/>
    <x v="0"/>
    <m/>
    <x v="6"/>
    <n v="102964"/>
    <m/>
    <n v="11.542144403639448"/>
    <s v="both gamma-Glu-Phe SE_Ctr"/>
    <s v="D"/>
    <s v="both gamma-Glu-Phe SE_Ctr_D"/>
    <s v=""/>
    <s v=""/>
    <s v=""/>
    <s v=""/>
    <x v="1"/>
    <s v=""/>
    <s v=""/>
    <x v="0"/>
    <s v=""/>
    <s v=""/>
    <s v=""/>
    <s v="both gamma-Glu-Phe SE_"/>
    <x v="1"/>
  </r>
  <r>
    <s v="both"/>
    <x v="43"/>
    <x v="41"/>
    <x v="42"/>
    <x v="43"/>
    <x v="0"/>
    <m/>
    <x v="6"/>
    <n v="172137"/>
    <m/>
    <n v="12.056051759685872"/>
    <s v="both gamma-Glu-Phe SE_Ctr"/>
    <s v="D"/>
    <s v="both gamma-Glu-Phe SE_Ctr_D"/>
    <s v=""/>
    <s v=""/>
    <s v=""/>
    <s v=""/>
    <x v="1"/>
    <s v=""/>
    <s v=""/>
    <x v="0"/>
    <s v=""/>
    <s v=""/>
    <s v=""/>
    <s v="both gamma-Glu-Phe SE_"/>
    <x v="1"/>
  </r>
  <r>
    <s v="both"/>
    <x v="43"/>
    <x v="41"/>
    <x v="42"/>
    <x v="43"/>
    <x v="0"/>
    <m/>
    <x v="6"/>
    <n v="167729"/>
    <m/>
    <n v="12.030110822688801"/>
    <s v="both gamma-Glu-Phe SE_Ctr"/>
    <s v="D"/>
    <s v="both gamma-Glu-Phe SE_Ctr_D"/>
    <s v=""/>
    <s v=""/>
    <s v=""/>
    <s v=""/>
    <x v="1"/>
    <s v=""/>
    <s v=""/>
    <x v="0"/>
    <s v=""/>
    <s v=""/>
    <s v=""/>
    <s v="both gamma-Glu-Phe SE_"/>
    <x v="1"/>
  </r>
  <r>
    <s v="both"/>
    <x v="43"/>
    <x v="41"/>
    <x v="42"/>
    <x v="43"/>
    <x v="0"/>
    <m/>
    <x v="7"/>
    <n v="66777"/>
    <m/>
    <n v="11.109128963962609"/>
    <s v="both gamma-Glu-Phe SE_Syn"/>
    <s v="D"/>
    <s v="both gamma-Glu-Phe SE_Syn_D"/>
    <s v="D"/>
    <n v="9.8074822390536216"/>
    <n v="3.615827934912709E-2"/>
    <n v="6.6170895497136728E-2"/>
    <x v="5"/>
    <n v="37760.75"/>
    <s v="n/a"/>
    <x v="1"/>
    <s v="pos"/>
    <s v="SE_"/>
    <s v="Syn"/>
    <s v="both gamma-Glu-Phe SE_"/>
    <x v="0"/>
  </r>
  <r>
    <s v="both"/>
    <x v="43"/>
    <x v="41"/>
    <x v="42"/>
    <x v="43"/>
    <x v="0"/>
    <m/>
    <x v="7"/>
    <n v="74330"/>
    <m/>
    <n v="11.216283371146936"/>
    <s v="both gamma-Glu-Phe SE_Syn"/>
    <s v="D"/>
    <s v="both gamma-Glu-Phe SE_Syn_D"/>
    <s v=""/>
    <s v=""/>
    <s v=""/>
    <s v=""/>
    <x v="1"/>
    <s v=""/>
    <s v=""/>
    <x v="0"/>
    <s v=""/>
    <s v=""/>
    <s v=""/>
    <s v="both gamma-Glu-Phe SE_"/>
    <x v="1"/>
  </r>
  <r>
    <s v="both"/>
    <x v="43"/>
    <x v="41"/>
    <x v="42"/>
    <x v="43"/>
    <x v="0"/>
    <m/>
    <x v="7"/>
    <n v="3314"/>
    <m/>
    <n v="8.1062129026199621"/>
    <s v="both gamma-Glu-Phe SE_Syn"/>
    <s v="D"/>
    <s v="both gamma-Glu-Phe SE_Syn_D"/>
    <s v=""/>
    <s v=""/>
    <s v=""/>
    <s v=""/>
    <x v="1"/>
    <s v=""/>
    <s v=""/>
    <x v="0"/>
    <s v=""/>
    <s v=""/>
    <s v=""/>
    <s v="both gamma-Glu-Phe SE_"/>
    <x v="1"/>
  </r>
  <r>
    <s v="both"/>
    <x v="43"/>
    <x v="41"/>
    <x v="42"/>
    <x v="43"/>
    <x v="0"/>
    <m/>
    <x v="7"/>
    <n v="6622"/>
    <m/>
    <n v="8.7983037184849788"/>
    <s v="both gamma-Glu-Phe SE_Syn"/>
    <s v="D"/>
    <s v="both gamma-Glu-Phe SE_Syn_D"/>
    <s v=""/>
    <s v=""/>
    <s v=""/>
    <s v=""/>
    <x v="1"/>
    <s v=""/>
    <s v=""/>
    <x v="0"/>
    <s v=""/>
    <s v=""/>
    <s v=""/>
    <s v="both gamma-Glu-Phe SE_"/>
    <x v="1"/>
  </r>
  <r>
    <s v="both"/>
    <x v="44"/>
    <x v="42"/>
    <x v="43"/>
    <x v="44"/>
    <x v="0"/>
    <m/>
    <x v="0"/>
    <n v="3327"/>
    <m/>
    <n v="8.1101268019410995"/>
    <s v="both (2hexoses minus H2O) Min_Ctr"/>
    <s v="D"/>
    <s v="both (2hexoses minus H2O) Min_Ctr_D"/>
    <s v="D"/>
    <n v="8.1483069485010571"/>
    <n v="1"/>
    <n v="1"/>
    <x v="2"/>
    <n v="4395"/>
    <b v="0"/>
    <x v="1"/>
    <s v="pos"/>
    <s v="Min"/>
    <s v="Ctr"/>
    <s v="both (2hexoses minus H2O) Min"/>
    <x v="0"/>
  </r>
  <r>
    <s v="both"/>
    <x v="44"/>
    <x v="42"/>
    <x v="43"/>
    <x v="44"/>
    <x v="0"/>
    <m/>
    <x v="0"/>
    <n v="2980"/>
    <m/>
    <n v="8.0000140936780717"/>
    <s v="both (2hexoses minus H2O) Min_Ctr"/>
    <s v="D"/>
    <s v="both (2hexoses minus H2O) Min_Ctr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0"/>
    <n v="1468"/>
    <m/>
    <n v="7.2923371761738771"/>
    <s v="both (2hexoses minus H2O) Min_Ctr"/>
    <s v="D"/>
    <s v="both (2hexoses minus H2O) Min_Ctr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0"/>
    <n v="9805"/>
    <m/>
    <n v="9.1907497222111783"/>
    <s v="both (2hexoses minus H2O) Min_Ctr"/>
    <s v="D"/>
    <s v="both (2hexoses minus H2O) Min_Ctr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1"/>
    <n v="14330"/>
    <m/>
    <n v="9.5701803020580716"/>
    <s v="both (2hexoses minus H2O) Min_Syn"/>
    <s v="D"/>
    <s v="both (2hexoses minus H2O) Min_Syn_D"/>
    <s v="D"/>
    <n v="8.7424887238126114"/>
    <n v="0.65218807824847302"/>
    <n v="0.27126549334996553"/>
    <x v="5"/>
    <n v="7221"/>
    <s v="n/a"/>
    <x v="1"/>
    <s v="pos"/>
    <s v="Min"/>
    <s v="Syn"/>
    <s v="both (2hexoses minus H2O) Min"/>
    <x v="0"/>
  </r>
  <r>
    <s v="both"/>
    <x v="44"/>
    <x v="42"/>
    <x v="43"/>
    <x v="44"/>
    <x v="0"/>
    <m/>
    <x v="1"/>
    <n v="3543"/>
    <m/>
    <n v="8.1730113117249719"/>
    <s v="both (2hexoses minus H2O) Min_Syn"/>
    <s v="D"/>
    <s v="both (2hexoses minus H2O) Min_Syn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1"/>
    <n v="5370"/>
    <m/>
    <n v="8.58876938990546"/>
    <s v="both (2hexoses minus H2O) Min_Syn"/>
    <s v="D"/>
    <s v="both (2hexoses minus H2O) Min_Syn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1"/>
    <n v="5641"/>
    <m/>
    <n v="8.6379938915619423"/>
    <s v="both (2hexoses minus H2O) Min_Syn"/>
    <s v="D"/>
    <s v="both (2hexoses minus H2O) Min_Syn_D"/>
    <s v=""/>
    <s v=""/>
    <s v=""/>
    <s v=""/>
    <x v="1"/>
    <s v=""/>
    <s v=""/>
    <x v="0"/>
    <s v=""/>
    <s v=""/>
    <s v=""/>
    <s v="both (2hexoses minus H2O) Min"/>
    <x v="1"/>
  </r>
  <r>
    <s v="both"/>
    <x v="44"/>
    <x v="42"/>
    <x v="43"/>
    <x v="44"/>
    <x v="0"/>
    <m/>
    <x v="2"/>
    <n v="2383"/>
    <m/>
    <n v="7.7765350281852408"/>
    <s v="both (2hexoses minus H2O) MEBM_Ctr"/>
    <s v="D"/>
    <s v="both (2hexoses minus H2O) MEBM_Ctr_D"/>
    <s v="D"/>
    <n v="7.9916014327246696"/>
    <n v="1"/>
    <n v="1"/>
    <x v="2"/>
    <n v="3021"/>
    <b v="0"/>
    <x v="1"/>
    <s v="pos"/>
    <s v="MEB"/>
    <s v="Ctr"/>
    <s v="both (2hexoses minus H2O) MEB"/>
    <x v="0"/>
  </r>
  <r>
    <s v="both"/>
    <x v="44"/>
    <x v="42"/>
    <x v="43"/>
    <x v="44"/>
    <x v="0"/>
    <m/>
    <x v="2"/>
    <n v="3835"/>
    <m/>
    <n v="8.2521854360033284"/>
    <s v="both (2hexoses minus H2O) MEBM_Ctr"/>
    <s v="D"/>
    <s v="both (2hexoses minus H2O) MEBM_Ctr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2"/>
    <n v="3442"/>
    <m/>
    <n v="8.1440984633385245"/>
    <s v="both (2hexoses minus H2O) MEBM_Ctr"/>
    <s v="D"/>
    <s v="both (2hexoses minus H2O) MEBM_Ctr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2"/>
    <n v="2424"/>
    <m/>
    <n v="7.7935868033715838"/>
    <s v="both (2hexoses minus H2O) MEBM_Ctr"/>
    <s v="D"/>
    <s v="both (2hexoses minus H2O) MEBM_Ctr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3"/>
    <n v="2646"/>
    <m/>
    <n v="7.8811822022271016"/>
    <s v="both (2hexoses minus H2O) MEBM_Syn"/>
    <s v="D"/>
    <s v="both (2hexoses minus H2O) MEBM_Syn_D"/>
    <s v="D"/>
    <n v="8.1827181392499746"/>
    <n v="0.78701937530479749"/>
    <n v="0.3488332601441036"/>
    <x v="5"/>
    <n v="3694.25"/>
    <s v="n/a"/>
    <x v="1"/>
    <s v="pos"/>
    <s v="MEB"/>
    <s v="Syn"/>
    <s v="both (2hexoses minus H2O) MEB"/>
    <x v="0"/>
  </r>
  <r>
    <s v="both"/>
    <x v="44"/>
    <x v="42"/>
    <x v="43"/>
    <x v="44"/>
    <x v="0"/>
    <m/>
    <x v="3"/>
    <n v="5274"/>
    <m/>
    <n v="8.5707339583442668"/>
    <s v="both (2hexoses minus H2O) MEBM_Syn"/>
    <s v="D"/>
    <s v="both (2hexoses minus H2O) MEBM_Syn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3"/>
    <n v="3556"/>
    <m/>
    <n v="8.1766727719484553"/>
    <s v="both (2hexoses minus H2O) MEBM_Syn"/>
    <s v="D"/>
    <s v="both (2hexoses minus H2O) MEBM_Syn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3"/>
    <n v="3301"/>
    <m/>
    <n v="8.1022836244800729"/>
    <s v="both (2hexoses minus H2O) MEBM_Syn"/>
    <s v="D"/>
    <s v="both (2hexoses minus H2O) MEBM_Syn_D"/>
    <s v=""/>
    <s v=""/>
    <s v=""/>
    <s v=""/>
    <x v="1"/>
    <s v=""/>
    <s v=""/>
    <x v="0"/>
    <s v=""/>
    <s v=""/>
    <s v=""/>
    <s v="both (2hexoses minus H2O) MEB"/>
    <x v="1"/>
  </r>
  <r>
    <s v="both"/>
    <x v="44"/>
    <x v="42"/>
    <x v="43"/>
    <x v="44"/>
    <x v="0"/>
    <m/>
    <x v="4"/>
    <n v="20203"/>
    <m/>
    <n v="9.9136358835879435"/>
    <s v="both (2hexoses minus H2O) YE_Ctr"/>
    <s v="D"/>
    <s v="both (2hexoses minus H2O) YE_Ctr_D"/>
    <s v="D"/>
    <n v="9.6892324572839286"/>
    <n v="1"/>
    <n v="1"/>
    <x v="2"/>
    <n v="16381.25"/>
    <b v="0"/>
    <x v="1"/>
    <s v="pos"/>
    <s v="YE_"/>
    <s v="Ctr"/>
    <s v="both (2hexoses minus H2O) YE_"/>
    <x v="0"/>
  </r>
  <r>
    <s v="both"/>
    <x v="44"/>
    <x v="42"/>
    <x v="43"/>
    <x v="44"/>
    <x v="0"/>
    <m/>
    <x v="4"/>
    <n v="13939"/>
    <m/>
    <n v="9.5425176843145145"/>
    <s v="both (2hexoses minus H2O) YE_Ctr"/>
    <s v="D"/>
    <s v="both (2hexoses minus H2O) YE_Ctr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4"/>
    <n v="17959"/>
    <m/>
    <n v="9.7959023418561912"/>
    <s v="both (2hexoses minus H2O) YE_Ctr"/>
    <s v="D"/>
    <s v="both (2hexoses minus H2O) YE_Ctr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4"/>
    <n v="13424"/>
    <m/>
    <n v="9.5048739193770651"/>
    <s v="both (2hexoses minus H2O) YE_Ctr"/>
    <s v="D"/>
    <s v="both (2hexoses minus H2O) YE_Ctr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5"/>
    <n v="12220"/>
    <m/>
    <n v="9.4109110624380001"/>
    <s v="both (2hexoses minus H2O) YE_Syn"/>
    <s v="D"/>
    <s v="both (2hexoses minus H2O) YE_Syn_D"/>
    <s v="D"/>
    <n v="9.8390956720837401"/>
    <n v="0.33617356944832111"/>
    <n v="0.4993667968753096"/>
    <x v="5"/>
    <n v="19691"/>
    <s v="n/a"/>
    <x v="1"/>
    <s v="pos"/>
    <s v="YE_"/>
    <s v="Syn"/>
    <s v="both (2hexoses minus H2O) YE_"/>
    <x v="0"/>
  </r>
  <r>
    <s v="both"/>
    <x v="44"/>
    <x v="42"/>
    <x v="43"/>
    <x v="44"/>
    <x v="0"/>
    <m/>
    <x v="5"/>
    <n v="15658"/>
    <m/>
    <n v="9.6588011105454434"/>
    <s v="both (2hexoses minus H2O) YE_Syn"/>
    <s v="D"/>
    <s v="both (2hexoses minus H2O) YE_Syn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5"/>
    <n v="26522"/>
    <m/>
    <n v="10.185767560073915"/>
    <s v="both (2hexoses minus H2O) YE_Syn"/>
    <s v="D"/>
    <s v="both (2hexoses minus H2O) YE_Syn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5"/>
    <n v="24364"/>
    <m/>
    <n v="10.100902955277606"/>
    <s v="both (2hexoses minus H2O) YE_Syn"/>
    <s v="D"/>
    <s v="both (2hexoses minus H2O) YE_Syn_D"/>
    <s v=""/>
    <s v=""/>
    <s v=""/>
    <s v=""/>
    <x v="1"/>
    <s v=""/>
    <s v=""/>
    <x v="0"/>
    <s v=""/>
    <s v=""/>
    <s v=""/>
    <s v="both (2hexoses minus H2O) YE_"/>
    <x v="1"/>
  </r>
  <r>
    <s v="both"/>
    <x v="44"/>
    <x v="42"/>
    <x v="43"/>
    <x v="44"/>
    <x v="0"/>
    <m/>
    <x v="6"/>
    <n v="1635971"/>
    <m/>
    <n v="14.307747681083942"/>
    <s v="both (2hexoses minus H2O) SE_Ctr"/>
    <s v="D"/>
    <s v="both (2hexoses minus H2O) SE_Ctr_D"/>
    <s v="D"/>
    <n v="14.179647365684856"/>
    <n v="1"/>
    <n v="1"/>
    <x v="2"/>
    <n v="1450516.75"/>
    <b v="0"/>
    <x v="1"/>
    <s v="pos"/>
    <s v="SE_"/>
    <s v="Ctr"/>
    <s v="both (2hexoses minus H2O) SE_"/>
    <x v="0"/>
  </r>
  <r>
    <s v="both"/>
    <x v="44"/>
    <x v="42"/>
    <x v="43"/>
    <x v="44"/>
    <x v="0"/>
    <m/>
    <x v="6"/>
    <n v="1165913"/>
    <m/>
    <n v="13.969015886740188"/>
    <s v="both (2hexoses minus H2O) SE_Ctr"/>
    <s v="D"/>
    <s v="both (2hexoses minus H2O) SE_Ctr_D"/>
    <s v=""/>
    <s v=""/>
    <s v=""/>
    <s v=""/>
    <x v="1"/>
    <s v=""/>
    <s v=""/>
    <x v="0"/>
    <s v=""/>
    <s v=""/>
    <s v=""/>
    <s v="both (2hexoses minus H2O) SE_"/>
    <x v="1"/>
  </r>
  <r>
    <s v="both"/>
    <x v="44"/>
    <x v="42"/>
    <x v="43"/>
    <x v="44"/>
    <x v="0"/>
    <m/>
    <x v="6"/>
    <n v="1523750"/>
    <m/>
    <n v="14.236685616053039"/>
    <s v="both (2hexoses minus H2O) SE_Ctr"/>
    <s v="D"/>
    <s v="both (2hexoses minus H2O) SE_Ctr_D"/>
    <s v=""/>
    <s v=""/>
    <s v=""/>
    <s v=""/>
    <x v="1"/>
    <s v=""/>
    <s v=""/>
    <x v="0"/>
    <s v=""/>
    <s v=""/>
    <s v=""/>
    <s v="both (2hexoses minus H2O) SE_"/>
    <x v="1"/>
  </r>
  <r>
    <s v="both"/>
    <x v="44"/>
    <x v="42"/>
    <x v="43"/>
    <x v="44"/>
    <x v="0"/>
    <m/>
    <x v="6"/>
    <n v="1476433"/>
    <m/>
    <n v="14.205140278862251"/>
    <s v="both (2hexoses minus H2O) SE_Ctr"/>
    <s v="D"/>
    <s v="both (2hexoses minus H2O) SE_Ctr_D"/>
    <s v=""/>
    <s v=""/>
    <s v=""/>
    <s v=""/>
    <x v="1"/>
    <s v=""/>
    <s v=""/>
    <x v="0"/>
    <s v=""/>
    <s v=""/>
    <s v=""/>
    <s v="both (2hexoses minus H2O) SE_"/>
    <x v="1"/>
  </r>
  <r>
    <s v="both"/>
    <x v="44"/>
    <x v="42"/>
    <x v="43"/>
    <x v="44"/>
    <x v="0"/>
    <m/>
    <x v="7"/>
    <n v="990268"/>
    <m/>
    <n v="13.805731902374065"/>
    <s v="both (2hexoses minus H2O) SE_Syn"/>
    <s v="D"/>
    <s v="both (2hexoses minus H2O) SE_Syn_D"/>
    <s v="D"/>
    <n v="13.699943839113647"/>
    <n v="0.2741368212072488"/>
    <n v="2.7926235242450338E-2"/>
    <x v="4"/>
    <n v="920732.5"/>
    <n v="-0.65571297854827004"/>
    <x v="1"/>
    <s v="pos"/>
    <s v="SE_"/>
    <s v="Syn"/>
    <s v="both (2hexoses minus H2O) SE_"/>
    <x v="0"/>
  </r>
  <r>
    <s v="both"/>
    <x v="44"/>
    <x v="42"/>
    <x v="43"/>
    <x v="44"/>
    <x v="0"/>
    <m/>
    <x v="7"/>
    <n v="1257235"/>
    <m/>
    <n v="14.044426218557616"/>
    <s v="both (2hexoses minus H2O) SE_Syn"/>
    <s v="D"/>
    <s v="both (2hexoses minus H2O) SE_Syn_D"/>
    <s v=""/>
    <s v=""/>
    <s v=""/>
    <s v=""/>
    <x v="1"/>
    <s v=""/>
    <s v=""/>
    <x v="0"/>
    <s v=""/>
    <s v=""/>
    <s v=""/>
    <s v="both (2hexoses minus H2O) SE_"/>
    <x v="1"/>
  </r>
  <r>
    <s v="both"/>
    <x v="44"/>
    <x v="42"/>
    <x v="43"/>
    <x v="44"/>
    <x v="0"/>
    <m/>
    <x v="7"/>
    <n v="813671"/>
    <m/>
    <n v="13.609312615376206"/>
    <s v="both (2hexoses minus H2O) SE_Syn"/>
    <s v="D"/>
    <s v="both (2hexoses minus H2O) SE_Syn_D"/>
    <s v=""/>
    <s v=""/>
    <s v=""/>
    <s v=""/>
    <x v="1"/>
    <s v=""/>
    <s v=""/>
    <x v="0"/>
    <s v=""/>
    <s v=""/>
    <s v=""/>
    <s v="both (2hexoses minus H2O) SE_"/>
    <x v="1"/>
  </r>
  <r>
    <s v="both"/>
    <x v="44"/>
    <x v="42"/>
    <x v="43"/>
    <x v="44"/>
    <x v="0"/>
    <m/>
    <x v="7"/>
    <n v="621756"/>
    <m/>
    <n v="13.340304620146705"/>
    <s v="both (2hexoses minus H2O) SE_Syn"/>
    <s v="D"/>
    <s v="both (2hexoses minus H2O) SE_Syn_D"/>
    <s v=""/>
    <s v=""/>
    <s v=""/>
    <s v=""/>
    <x v="1"/>
    <s v=""/>
    <s v=""/>
    <x v="0"/>
    <s v=""/>
    <s v=""/>
    <s v=""/>
    <s v="both (2hexoses minus H2O) SE_"/>
    <x v="1"/>
  </r>
  <r>
    <s v="both"/>
    <x v="45"/>
    <x v="43"/>
    <x v="44"/>
    <x v="45"/>
    <x v="0"/>
    <m/>
    <x v="0"/>
    <n v="0"/>
    <m/>
    <n v="0"/>
    <s v="both (hexos(amine) trisaccharide) Min_Ctr"/>
    <s v="D"/>
    <s v="both (hexos(amine) trisaccharide) Min_Ctr_D"/>
    <s v="D"/>
    <n v="0"/>
    <e v="#DIV/0!"/>
    <e v="#DIV/0!"/>
    <x v="2"/>
    <n v="0"/>
    <b v="0"/>
    <x v="1"/>
    <s v="pos"/>
    <s v="Min"/>
    <s v="Ctr"/>
    <s v="both (hexos(amine) trisaccharide) Min"/>
    <x v="0"/>
  </r>
  <r>
    <s v="both"/>
    <x v="45"/>
    <x v="43"/>
    <x v="44"/>
    <x v="45"/>
    <x v="0"/>
    <m/>
    <x v="0"/>
    <n v="0"/>
    <m/>
    <n v="0"/>
    <s v="both (hexos(amine) trisaccharide) Min_Ctr"/>
    <s v="D"/>
    <s v="both (hexos(amine) trisaccharide) Min_Ctr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0"/>
    <n v="0"/>
    <m/>
    <n v="0"/>
    <s v="both (hexos(amine) trisaccharide) Min_Ctr"/>
    <s v="D"/>
    <s v="both (hexos(amine) trisaccharide) Min_Ctr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0"/>
    <n v="0"/>
    <m/>
    <n v="0"/>
    <s v="both (hexos(amine) trisaccharide) Min_Ctr"/>
    <s v="D"/>
    <s v="both (hexos(amine) trisaccharide) Min_Ctr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1"/>
    <n v="38148"/>
    <m/>
    <n v="10.549254824049264"/>
    <s v="both (hexos(amine) trisaccharide) Min_Syn"/>
    <s v="D"/>
    <s v="both (hexos(amine) trisaccharide) Min_Syn_D"/>
    <s v="D"/>
    <n v="9.7584972218401358"/>
    <e v="#DIV/0!"/>
    <n v="6.5232079860380205E-5"/>
    <x v="3"/>
    <n v="19951"/>
    <n v="5"/>
    <x v="2"/>
    <s v="pos"/>
    <s v="Min"/>
    <s v="Syn"/>
    <s v="both (hexos(amine) trisaccharide) Min"/>
    <x v="0"/>
  </r>
  <r>
    <s v="both"/>
    <x v="45"/>
    <x v="43"/>
    <x v="44"/>
    <x v="45"/>
    <x v="0"/>
    <m/>
    <x v="1"/>
    <n v="9395"/>
    <m/>
    <n v="9.1480393457788036"/>
    <s v="both (hexos(amine) trisaccharide) Min_Syn"/>
    <s v="D"/>
    <s v="both (hexos(amine) trisaccharide) Min_Syn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1"/>
    <n v="19339"/>
    <m/>
    <n v="9.8699307690072846"/>
    <s v="both (hexos(amine) trisaccharide) Min_Syn"/>
    <s v="D"/>
    <s v="both (hexos(amine) trisaccharide) Min_Syn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1"/>
    <n v="12922"/>
    <m/>
    <n v="9.4667639485251911"/>
    <s v="both (hexos(amine) trisaccharide) Min_Syn"/>
    <s v="D"/>
    <s v="both (hexos(amine) trisaccharide) Min_Syn_D"/>
    <s v=""/>
    <s v=""/>
    <s v=""/>
    <s v=""/>
    <x v="1"/>
    <s v=""/>
    <s v=""/>
    <x v="0"/>
    <s v=""/>
    <s v=""/>
    <s v=""/>
    <s v="both (hexos(amine) trisaccharide) Min"/>
    <x v="1"/>
  </r>
  <r>
    <s v="both"/>
    <x v="45"/>
    <x v="43"/>
    <x v="44"/>
    <x v="45"/>
    <x v="0"/>
    <m/>
    <x v="2"/>
    <m/>
    <m/>
    <n v="0"/>
    <s v="both (hexos(amine) trisaccharide) MEBM_Ctr"/>
    <s v="ND"/>
    <s v="both (hexos(amine) trisaccharide) MEBM_CtrND"/>
    <s v="ND"/>
    <n v="0"/>
    <e v="#DIV/0!"/>
    <e v="#DIV/0!"/>
    <x v="0"/>
    <n v="0"/>
    <s v="n/a"/>
    <x v="0"/>
    <s v=""/>
    <s v=""/>
    <s v=""/>
    <s v="both (hexos(amine) trisaccharide) MEB"/>
    <x v="0"/>
  </r>
  <r>
    <s v="both"/>
    <x v="45"/>
    <x v="43"/>
    <x v="44"/>
    <x v="45"/>
    <x v="0"/>
    <m/>
    <x v="2"/>
    <m/>
    <m/>
    <n v="0"/>
    <s v="both (hexos(amine) trisaccharide) MEBM_Ctr"/>
    <s v="ND"/>
    <s v="both (hexos(amine) trisaccharide) MEBM_Ctr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2"/>
    <m/>
    <m/>
    <n v="0"/>
    <s v="both (hexos(amine) trisaccharide) MEBM_Ctr"/>
    <s v="ND"/>
    <s v="both (hexos(amine) trisaccharide) MEBM_Ctr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2"/>
    <m/>
    <m/>
    <n v="0"/>
    <s v="both (hexos(amine) trisaccharide) MEBM_Ctr"/>
    <s v="ND"/>
    <s v="both (hexos(amine) trisaccharide) MEBM_Ctr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3"/>
    <m/>
    <m/>
    <n v="0"/>
    <s v="both (hexos(amine) trisaccharide) MEBM_Syn"/>
    <s v="ND"/>
    <s v="both (hexos(amine) trisaccharide) MEBM_SynND"/>
    <s v="ND"/>
    <n v="0"/>
    <e v="#DIV/0!"/>
    <e v="#DIV/0!"/>
    <x v="0"/>
    <n v="0"/>
    <s v="n/a"/>
    <x v="0"/>
    <s v=""/>
    <s v=""/>
    <s v=""/>
    <s v="both (hexos(amine) trisaccharide) MEB"/>
    <x v="0"/>
  </r>
  <r>
    <s v="both"/>
    <x v="45"/>
    <x v="43"/>
    <x v="44"/>
    <x v="45"/>
    <x v="0"/>
    <m/>
    <x v="3"/>
    <m/>
    <m/>
    <n v="0"/>
    <s v="both (hexos(amine) trisaccharide) MEBM_Syn"/>
    <s v="ND"/>
    <s v="both (hexos(amine) trisaccharide) MEBM_Syn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3"/>
    <m/>
    <m/>
    <n v="0"/>
    <s v="both (hexos(amine) trisaccharide) MEBM_Syn"/>
    <s v="ND"/>
    <s v="both (hexos(amine) trisaccharide) MEBM_Syn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3"/>
    <m/>
    <m/>
    <n v="0"/>
    <s v="both (hexos(amine) trisaccharide) MEBM_Syn"/>
    <s v="ND"/>
    <s v="both (hexos(amine) trisaccharide) MEBM_SynND"/>
    <s v=""/>
    <s v=""/>
    <s v=""/>
    <s v=""/>
    <x v="1"/>
    <s v=""/>
    <s v=""/>
    <x v="0"/>
    <s v=""/>
    <s v=""/>
    <s v=""/>
    <s v="both (hexos(amine) trisaccharide) MEB"/>
    <x v="1"/>
  </r>
  <r>
    <s v="both"/>
    <x v="45"/>
    <x v="43"/>
    <x v="44"/>
    <x v="45"/>
    <x v="0"/>
    <m/>
    <x v="4"/>
    <n v="3047"/>
    <m/>
    <n v="8.0222409168065365"/>
    <s v="both (hexos(amine) trisaccharide) YE_Ctr"/>
    <s v="D"/>
    <s v="both (hexos(amine) trisaccharide) YE_Ctr_D"/>
    <s v="D"/>
    <n v="7.8093800310310995"/>
    <n v="1"/>
    <n v="1"/>
    <x v="2"/>
    <n v="2485.25"/>
    <b v="0"/>
    <x v="1"/>
    <s v="pos"/>
    <s v="YE_"/>
    <s v="Ctr"/>
    <s v="both (hexos(amine) trisaccharide) YE_"/>
    <x v="0"/>
  </r>
  <r>
    <s v="both"/>
    <x v="45"/>
    <x v="43"/>
    <x v="44"/>
    <x v="45"/>
    <x v="0"/>
    <m/>
    <x v="4"/>
    <n v="2132"/>
    <m/>
    <n v="7.6652847184713506"/>
    <s v="both (hexos(amine) trisaccharide) YE_Ctr"/>
    <s v="D"/>
    <s v="both (hexos(amine) trisaccharide) YE_Ctr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4"/>
    <n v="2470"/>
    <m/>
    <n v="7.81237820598861"/>
    <s v="both (hexos(amine) trisaccharide) YE_Ctr"/>
    <s v="D"/>
    <s v="both (hexos(amine) trisaccharide) YE_Ctr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4"/>
    <n v="2292"/>
    <m/>
    <n v="7.7376162828579043"/>
    <s v="both (hexos(amine) trisaccharide) YE_Ctr"/>
    <s v="D"/>
    <s v="both (hexos(amine) trisaccharide) YE_Ctr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5"/>
    <n v="18430"/>
    <m/>
    <n v="9.8217893085516224"/>
    <s v="both (hexos(amine) trisaccharide) YE_Syn"/>
    <s v="D"/>
    <s v="both (hexos(amine) trisaccharide) YE_Syn_D"/>
    <s v="D"/>
    <n v="9.973227971173138"/>
    <n v="0.75784632335846924"/>
    <n v="1.9815390471727573E-6"/>
    <x v="3"/>
    <n v="21737.25"/>
    <n v="3.1287065452530292"/>
    <x v="4"/>
    <s v="pos"/>
    <s v="YE_"/>
    <s v="Syn"/>
    <s v="both (hexos(amine) trisaccharide) YE_"/>
    <x v="0"/>
  </r>
  <r>
    <s v="both"/>
    <x v="45"/>
    <x v="43"/>
    <x v="44"/>
    <x v="45"/>
    <x v="0"/>
    <m/>
    <x v="5"/>
    <n v="19031"/>
    <m/>
    <n v="9.8538770519827938"/>
    <s v="both (hexos(amine) trisaccharide) YE_Syn"/>
    <s v="D"/>
    <s v="both (hexos(amine) trisaccharide) YE_Syn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5"/>
    <n v="21674"/>
    <m/>
    <n v="9.9839148016487425"/>
    <s v="both (hexos(amine) trisaccharide) YE_Syn"/>
    <s v="D"/>
    <s v="both (hexos(amine) trisaccharide) YE_Syn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5"/>
    <n v="27814"/>
    <m/>
    <n v="10.233330722509393"/>
    <s v="both (hexos(amine) trisaccharide) YE_Syn"/>
    <s v="D"/>
    <s v="both (hexos(amine) trisaccharide) YE_Syn_D"/>
    <s v=""/>
    <s v=""/>
    <s v=""/>
    <s v=""/>
    <x v="1"/>
    <s v=""/>
    <s v=""/>
    <x v="0"/>
    <s v=""/>
    <s v=""/>
    <s v=""/>
    <s v="both (hexos(amine) trisaccharide) YE_"/>
    <x v="1"/>
  </r>
  <r>
    <s v="both"/>
    <x v="45"/>
    <x v="43"/>
    <x v="44"/>
    <x v="45"/>
    <x v="0"/>
    <m/>
    <x v="6"/>
    <n v="7518193"/>
    <m/>
    <n v="15.832836507508626"/>
    <s v="both (hexos(amine) trisaccharide) SE_Ctr"/>
    <s v="D"/>
    <s v="both (hexos(amine) trisaccharide) SE_Ctr_D"/>
    <s v="D"/>
    <n v="15.793260617297108"/>
    <n v="1"/>
    <n v="1"/>
    <x v="2"/>
    <n v="7230538.5"/>
    <b v="0"/>
    <x v="1"/>
    <s v="pos"/>
    <s v="SE_"/>
    <s v="Ctr"/>
    <s v="both (hexos(amine) trisaccharide) SE_"/>
    <x v="0"/>
  </r>
  <r>
    <s v="both"/>
    <x v="45"/>
    <x v="43"/>
    <x v="44"/>
    <x v="45"/>
    <x v="0"/>
    <m/>
    <x v="6"/>
    <n v="6900155"/>
    <m/>
    <n v="15.747054578007567"/>
    <s v="both (hexos(amine) trisaccharide) SE_Ctr"/>
    <s v="D"/>
    <s v="both (hexos(amine) trisaccharide) SE_Ctr_D"/>
    <s v=""/>
    <s v=""/>
    <s v=""/>
    <s v=""/>
    <x v="1"/>
    <s v=""/>
    <s v=""/>
    <x v="0"/>
    <s v=""/>
    <s v=""/>
    <s v=""/>
    <s v="both (hexos(amine) trisaccharide) SE_"/>
    <x v="1"/>
  </r>
  <r>
    <s v="both"/>
    <x v="45"/>
    <x v="43"/>
    <x v="44"/>
    <x v="45"/>
    <x v="0"/>
    <m/>
    <x v="6"/>
    <n v="7396535"/>
    <m/>
    <n v="15.816522340469486"/>
    <s v="both (hexos(amine) trisaccharide) SE_Ctr"/>
    <s v="D"/>
    <s v="both (hexos(amine) trisaccharide) SE_Ctr_D"/>
    <s v=""/>
    <s v=""/>
    <s v=""/>
    <s v=""/>
    <x v="1"/>
    <s v=""/>
    <s v=""/>
    <x v="0"/>
    <s v=""/>
    <s v=""/>
    <s v=""/>
    <s v="both (hexos(amine) trisaccharide) SE_"/>
    <x v="1"/>
  </r>
  <r>
    <s v="both"/>
    <x v="45"/>
    <x v="43"/>
    <x v="44"/>
    <x v="45"/>
    <x v="0"/>
    <m/>
    <x v="6"/>
    <n v="7107271"/>
    <m/>
    <n v="15.776629043202746"/>
    <s v="both (hexos(amine) trisaccharide) SE_Ctr"/>
    <s v="D"/>
    <s v="both (hexos(amine) trisaccharide) SE_Ctr_D"/>
    <s v=""/>
    <s v=""/>
    <s v=""/>
    <s v=""/>
    <x v="1"/>
    <s v=""/>
    <s v=""/>
    <x v="0"/>
    <s v=""/>
    <s v=""/>
    <s v=""/>
    <s v="both (hexos(amine) trisaccharide) SE_"/>
    <x v="1"/>
  </r>
  <r>
    <s v="both"/>
    <x v="45"/>
    <x v="43"/>
    <x v="44"/>
    <x v="45"/>
    <x v="0"/>
    <m/>
    <x v="7"/>
    <n v="1085718"/>
    <m/>
    <n v="13.897752998297083"/>
    <s v="both (hexos(amine) trisaccharide) SE_Syn"/>
    <s v="D"/>
    <s v="both (hexos(amine) trisaccharide) SE_Syn_D"/>
    <s v="D"/>
    <n v="13.74635978294191"/>
    <n v="1.290013604283604E-2"/>
    <n v="3.6471505792102279E-4"/>
    <x v="4"/>
    <n v="954374.25"/>
    <n v="-2.9214760737440737"/>
    <x v="4"/>
    <s v="pos"/>
    <s v="SE_"/>
    <s v="Syn"/>
    <s v="both (hexos(amine) trisaccharide) SE_"/>
    <x v="0"/>
  </r>
  <r>
    <s v="both"/>
    <x v="45"/>
    <x v="43"/>
    <x v="44"/>
    <x v="45"/>
    <x v="0"/>
    <m/>
    <x v="7"/>
    <n v="1213061"/>
    <m/>
    <n v="14.008658299563081"/>
    <s v="both (hexos(amine) trisaccharide) SE_Syn"/>
    <s v="D"/>
    <s v="both (hexos(amine) trisaccharide) SE_Syn_D"/>
    <s v=""/>
    <s v=""/>
    <s v=""/>
    <s v=""/>
    <x v="1"/>
    <s v=""/>
    <s v=""/>
    <x v="0"/>
    <s v=""/>
    <s v=""/>
    <s v=""/>
    <s v="both (hexos(amine) trisaccharide) SE_"/>
    <x v="1"/>
  </r>
  <r>
    <s v="both"/>
    <x v="45"/>
    <x v="43"/>
    <x v="44"/>
    <x v="45"/>
    <x v="0"/>
    <m/>
    <x v="7"/>
    <n v="788111"/>
    <m/>
    <n v="13.577395490719919"/>
    <s v="both (hexos(amine) trisaccharide) SE_Syn"/>
    <s v="D"/>
    <s v="both (hexos(amine) trisaccharide) SE_Syn_D"/>
    <s v=""/>
    <s v=""/>
    <s v=""/>
    <s v=""/>
    <x v="1"/>
    <s v=""/>
    <s v=""/>
    <x v="0"/>
    <s v=""/>
    <s v=""/>
    <s v=""/>
    <s v="both (hexos(amine) trisaccharide) SE_"/>
    <x v="1"/>
  </r>
  <r>
    <s v="both"/>
    <x v="45"/>
    <x v="43"/>
    <x v="44"/>
    <x v="45"/>
    <x v="0"/>
    <m/>
    <x v="7"/>
    <n v="730607"/>
    <m/>
    <n v="13.501632343187557"/>
    <s v="both (hexos(amine) trisaccharide) SE_Syn"/>
    <s v="D"/>
    <s v="both (hexos(amine) trisaccharide) SE_Syn_D"/>
    <s v=""/>
    <s v=""/>
    <s v=""/>
    <s v=""/>
    <x v="1"/>
    <s v=""/>
    <s v=""/>
    <x v="0"/>
    <s v=""/>
    <s v=""/>
    <s v=""/>
    <s v="both (hexos(amine) trisaccharide) SE_"/>
    <x v="1"/>
  </r>
  <r>
    <s v="both"/>
    <x v="46"/>
    <x v="44"/>
    <x v="45"/>
    <x v="46"/>
    <x v="0"/>
    <m/>
    <x v="0"/>
    <m/>
    <m/>
    <n v="0"/>
    <s v="both HEPES Min_Ctr"/>
    <s v="ND"/>
    <s v="both HEPES Min_CtrND"/>
    <s v="ND"/>
    <n v="0"/>
    <e v="#DIV/0!"/>
    <e v="#DIV/0!"/>
    <x v="0"/>
    <n v="0"/>
    <s v="n/a"/>
    <x v="0"/>
    <s v=""/>
    <s v=""/>
    <s v=""/>
    <s v="both HEPES Min"/>
    <x v="0"/>
  </r>
  <r>
    <s v="both"/>
    <x v="46"/>
    <x v="44"/>
    <x v="45"/>
    <x v="46"/>
    <x v="0"/>
    <m/>
    <x v="0"/>
    <m/>
    <m/>
    <n v="0"/>
    <s v="both HEPES Min_Ctr"/>
    <s v="ND"/>
    <s v="both HEPES Min_Ctr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0"/>
    <m/>
    <m/>
    <n v="0"/>
    <s v="both HEPES Min_Ctr"/>
    <s v="ND"/>
    <s v="both HEPES Min_Ctr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0"/>
    <m/>
    <m/>
    <n v="0"/>
    <s v="both HEPES Min_Ctr"/>
    <s v="ND"/>
    <s v="both HEPES Min_Ctr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1"/>
    <m/>
    <m/>
    <n v="0"/>
    <s v="both HEPES Min_Syn"/>
    <s v="ND"/>
    <s v="both HEPES Min_SynND"/>
    <s v="ND"/>
    <n v="0"/>
    <e v="#DIV/0!"/>
    <e v="#DIV/0!"/>
    <x v="0"/>
    <n v="0"/>
    <s v="n/a"/>
    <x v="0"/>
    <s v=""/>
    <s v=""/>
    <s v=""/>
    <s v="both HEPES Min"/>
    <x v="0"/>
  </r>
  <r>
    <s v="both"/>
    <x v="46"/>
    <x v="44"/>
    <x v="45"/>
    <x v="46"/>
    <x v="0"/>
    <m/>
    <x v="1"/>
    <m/>
    <m/>
    <n v="0"/>
    <s v="both HEPES Min_Syn"/>
    <s v="ND"/>
    <s v="both HEPES Min_Syn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1"/>
    <m/>
    <m/>
    <n v="0"/>
    <s v="both HEPES Min_Syn"/>
    <s v="ND"/>
    <s v="both HEPES Min_Syn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1"/>
    <m/>
    <m/>
    <n v="0"/>
    <s v="both HEPES Min_Syn"/>
    <s v="ND"/>
    <s v="both HEPES Min_SynND"/>
    <s v=""/>
    <s v=""/>
    <s v=""/>
    <s v=""/>
    <x v="1"/>
    <s v=""/>
    <s v=""/>
    <x v="0"/>
    <s v=""/>
    <s v=""/>
    <s v=""/>
    <s v="both HEPES Min"/>
    <x v="1"/>
  </r>
  <r>
    <s v="both"/>
    <x v="46"/>
    <x v="44"/>
    <x v="45"/>
    <x v="46"/>
    <x v="0"/>
    <m/>
    <x v="2"/>
    <n v="54932460"/>
    <m/>
    <n v="17.821615006791081"/>
    <s v="both HEPES MEBM_Ctr"/>
    <s v="D"/>
    <s v="both HEPES MEBM_Ctr_D"/>
    <s v="D"/>
    <n v="17.734090478592492"/>
    <n v="1"/>
    <n v="1"/>
    <x v="2"/>
    <n v="50401144.5"/>
    <b v="0"/>
    <x v="1"/>
    <s v="pos"/>
    <s v="MEB"/>
    <s v="Ctr"/>
    <s v="both HEPES MEB"/>
    <x v="0"/>
  </r>
  <r>
    <s v="both"/>
    <x v="46"/>
    <x v="44"/>
    <x v="45"/>
    <x v="46"/>
    <x v="0"/>
    <m/>
    <x v="2"/>
    <n v="47975420"/>
    <m/>
    <n v="17.686199375223389"/>
    <s v="both HEPES MEBM_Ctr"/>
    <s v="D"/>
    <s v="both HEPES MEBM_Ctr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2"/>
    <n v="48519348"/>
    <m/>
    <n v="17.697473224802543"/>
    <s v="both HEPES MEBM_Ctr"/>
    <s v="D"/>
    <s v="both HEPES MEBM_Ctr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2"/>
    <n v="50177350"/>
    <m/>
    <n v="17.731074307552955"/>
    <s v="both HEPES MEBM_Ctr"/>
    <s v="D"/>
    <s v="both HEPES MEBM_Ctr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3"/>
    <n v="46675130"/>
    <m/>
    <n v="17.658722054029791"/>
    <s v="both HEPES MEBM_Syn"/>
    <s v="D"/>
    <s v="both HEPES MEBM_Syn_D"/>
    <s v="D"/>
    <n v="17.727580763269223"/>
    <n v="0.74073101739790292"/>
    <n v="0.89799930771290559"/>
    <x v="5"/>
    <n v="50111125"/>
    <s v="n/a"/>
    <x v="1"/>
    <s v="pos"/>
    <s v="MEB"/>
    <s v="Syn"/>
    <s v="both HEPES MEB"/>
    <x v="0"/>
  </r>
  <r>
    <s v="both"/>
    <x v="46"/>
    <x v="44"/>
    <x v="45"/>
    <x v="46"/>
    <x v="0"/>
    <m/>
    <x v="3"/>
    <n v="55511300"/>
    <m/>
    <n v="17.832097179610216"/>
    <s v="both HEPES MEBM_Syn"/>
    <s v="D"/>
    <s v="both HEPES MEBM_Syn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3"/>
    <n v="50133070"/>
    <m/>
    <n v="17.730191448085446"/>
    <s v="both HEPES MEBM_Syn"/>
    <s v="D"/>
    <s v="both HEPES MEBM_Syn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3"/>
    <n v="48125000"/>
    <m/>
    <n v="17.689312371351441"/>
    <s v="both HEPES MEBM_Syn"/>
    <s v="D"/>
    <s v="both HEPES MEBM_Syn_D"/>
    <s v=""/>
    <s v=""/>
    <s v=""/>
    <s v=""/>
    <x v="1"/>
    <s v=""/>
    <s v=""/>
    <x v="0"/>
    <s v=""/>
    <s v=""/>
    <s v=""/>
    <s v="both HEPES MEB"/>
    <x v="1"/>
  </r>
  <r>
    <s v="both"/>
    <x v="46"/>
    <x v="44"/>
    <x v="45"/>
    <x v="46"/>
    <x v="0"/>
    <m/>
    <x v="4"/>
    <m/>
    <m/>
    <n v="0"/>
    <s v="both HEPES YE_Ctr"/>
    <s v="ND"/>
    <s v="both HEPES YE_CtrND"/>
    <s v="ND"/>
    <n v="0"/>
    <e v="#DIV/0!"/>
    <e v="#DIV/0!"/>
    <x v="0"/>
    <n v="0"/>
    <s v="n/a"/>
    <x v="0"/>
    <s v=""/>
    <s v=""/>
    <s v=""/>
    <s v="both HEPES YE_"/>
    <x v="0"/>
  </r>
  <r>
    <s v="both"/>
    <x v="46"/>
    <x v="44"/>
    <x v="45"/>
    <x v="46"/>
    <x v="0"/>
    <m/>
    <x v="4"/>
    <m/>
    <m/>
    <n v="0"/>
    <s v="both HEPES YE_Ctr"/>
    <s v="ND"/>
    <s v="both HEPES YE_Ctr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4"/>
    <m/>
    <m/>
    <n v="0"/>
    <s v="both HEPES YE_Ctr"/>
    <s v="ND"/>
    <s v="both HEPES YE_Ctr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4"/>
    <m/>
    <m/>
    <n v="0"/>
    <s v="both HEPES YE_Ctr"/>
    <s v="ND"/>
    <s v="both HEPES YE_Ctr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5"/>
    <m/>
    <m/>
    <n v="0"/>
    <s v="both HEPES YE_Syn"/>
    <s v="ND"/>
    <s v="both HEPES YE_SynND"/>
    <s v="ND"/>
    <n v="0"/>
    <e v="#DIV/0!"/>
    <e v="#DIV/0!"/>
    <x v="0"/>
    <n v="0"/>
    <s v="n/a"/>
    <x v="0"/>
    <s v=""/>
    <s v=""/>
    <s v=""/>
    <s v="both HEPES YE_"/>
    <x v="0"/>
  </r>
  <r>
    <s v="both"/>
    <x v="46"/>
    <x v="44"/>
    <x v="45"/>
    <x v="46"/>
    <x v="0"/>
    <m/>
    <x v="5"/>
    <m/>
    <m/>
    <n v="0"/>
    <s v="both HEPES YE_Syn"/>
    <s v="ND"/>
    <s v="both HEPES YE_Syn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5"/>
    <m/>
    <m/>
    <n v="0"/>
    <s v="both HEPES YE_Syn"/>
    <s v="ND"/>
    <s v="both HEPES YE_Syn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5"/>
    <m/>
    <m/>
    <n v="0"/>
    <s v="both HEPES YE_Syn"/>
    <s v="ND"/>
    <s v="both HEPES YE_SynND"/>
    <s v=""/>
    <s v=""/>
    <s v=""/>
    <s v=""/>
    <x v="1"/>
    <s v=""/>
    <s v=""/>
    <x v="0"/>
    <s v=""/>
    <s v=""/>
    <s v=""/>
    <s v="both HEPES YE_"/>
    <x v="1"/>
  </r>
  <r>
    <s v="both"/>
    <x v="46"/>
    <x v="44"/>
    <x v="45"/>
    <x v="46"/>
    <x v="0"/>
    <m/>
    <x v="6"/>
    <m/>
    <m/>
    <n v="0"/>
    <s v="both HEPES SE_Ctr"/>
    <s v="ND"/>
    <s v="both HEPES SE_CtrND"/>
    <s v="ND"/>
    <n v="0"/>
    <e v="#DIV/0!"/>
    <e v="#DIV/0!"/>
    <x v="0"/>
    <n v="0"/>
    <s v="n/a"/>
    <x v="0"/>
    <s v=""/>
    <s v=""/>
    <s v=""/>
    <s v="both HEPES SE_"/>
    <x v="0"/>
  </r>
  <r>
    <s v="both"/>
    <x v="46"/>
    <x v="44"/>
    <x v="45"/>
    <x v="46"/>
    <x v="0"/>
    <m/>
    <x v="6"/>
    <m/>
    <m/>
    <n v="0"/>
    <s v="both HEPES SE_Ctr"/>
    <s v="ND"/>
    <s v="both HEPES SE_CtrND"/>
    <s v=""/>
    <s v=""/>
    <s v=""/>
    <s v=""/>
    <x v="1"/>
    <s v=""/>
    <s v=""/>
    <x v="0"/>
    <s v=""/>
    <s v=""/>
    <s v=""/>
    <s v="both HEPES SE_"/>
    <x v="1"/>
  </r>
  <r>
    <s v="both"/>
    <x v="46"/>
    <x v="44"/>
    <x v="45"/>
    <x v="46"/>
    <x v="0"/>
    <m/>
    <x v="6"/>
    <m/>
    <m/>
    <n v="0"/>
    <s v="both HEPES SE_Ctr"/>
    <s v="ND"/>
    <s v="both HEPES SE_CtrND"/>
    <s v=""/>
    <s v=""/>
    <s v=""/>
    <s v=""/>
    <x v="1"/>
    <s v=""/>
    <s v=""/>
    <x v="0"/>
    <s v=""/>
    <s v=""/>
    <s v=""/>
    <s v="both HEPES SE_"/>
    <x v="1"/>
  </r>
  <r>
    <s v="both"/>
    <x v="46"/>
    <x v="44"/>
    <x v="45"/>
    <x v="46"/>
    <x v="0"/>
    <m/>
    <x v="6"/>
    <m/>
    <m/>
    <n v="0"/>
    <s v="both HEPES SE_Ctr"/>
    <s v="ND"/>
    <s v="both HEPES SE_CtrND"/>
    <s v=""/>
    <s v=""/>
    <s v=""/>
    <s v=""/>
    <x v="1"/>
    <s v=""/>
    <s v=""/>
    <x v="0"/>
    <s v=""/>
    <s v=""/>
    <s v=""/>
    <s v="both HEPES SE_"/>
    <x v="1"/>
  </r>
  <r>
    <s v="both"/>
    <x v="46"/>
    <x v="44"/>
    <x v="45"/>
    <x v="46"/>
    <x v="0"/>
    <m/>
    <x v="7"/>
    <m/>
    <m/>
    <n v="0"/>
    <s v="both HEPES SE_Syn"/>
    <s v="ND"/>
    <s v="both HEPES SE_SynND"/>
    <s v="ND"/>
    <n v="0"/>
    <e v="#DIV/0!"/>
    <e v="#DIV/0!"/>
    <x v="0"/>
    <n v="0"/>
    <s v="n/a"/>
    <x v="0"/>
    <s v=""/>
    <s v=""/>
    <s v=""/>
    <s v="both HEPES SE_"/>
    <x v="0"/>
  </r>
  <r>
    <s v="both"/>
    <x v="46"/>
    <x v="44"/>
    <x v="45"/>
    <x v="46"/>
    <x v="0"/>
    <m/>
    <x v="7"/>
    <m/>
    <m/>
    <n v="0"/>
    <s v="both HEPES SE_Syn"/>
    <s v="ND"/>
    <s v="both HEPES SE_SynND"/>
    <s v=""/>
    <s v=""/>
    <s v=""/>
    <s v=""/>
    <x v="1"/>
    <s v=""/>
    <s v=""/>
    <x v="0"/>
    <s v=""/>
    <s v=""/>
    <s v=""/>
    <s v="both HEPES SE_"/>
    <x v="1"/>
  </r>
  <r>
    <s v="both"/>
    <x v="46"/>
    <x v="44"/>
    <x v="45"/>
    <x v="46"/>
    <x v="0"/>
    <m/>
    <x v="7"/>
    <m/>
    <m/>
    <n v="0"/>
    <s v="both HEPES SE_Syn"/>
    <s v="ND"/>
    <s v="both HEPES SE_SynND"/>
    <s v=""/>
    <s v=""/>
    <s v=""/>
    <s v=""/>
    <x v="1"/>
    <s v=""/>
    <s v=""/>
    <x v="0"/>
    <s v=""/>
    <s v=""/>
    <s v=""/>
    <s v="both HEPES SE_"/>
    <x v="1"/>
  </r>
  <r>
    <s v="both"/>
    <x v="46"/>
    <x v="44"/>
    <x v="45"/>
    <x v="46"/>
    <x v="0"/>
    <m/>
    <x v="7"/>
    <m/>
    <m/>
    <n v="0"/>
    <s v="both HEPES SE_Syn"/>
    <s v="ND"/>
    <s v="both HEPES SE_SynND"/>
    <s v=""/>
    <s v=""/>
    <s v=""/>
    <s v=""/>
    <x v="1"/>
    <s v=""/>
    <s v=""/>
    <x v="0"/>
    <s v=""/>
    <s v=""/>
    <s v=""/>
    <s v="both HEPES SE_"/>
    <x v="1"/>
  </r>
  <r>
    <s v="neg"/>
    <x v="47"/>
    <x v="45"/>
    <x v="46"/>
    <x v="47"/>
    <x v="0"/>
    <m/>
    <x v="0"/>
    <m/>
    <m/>
    <n v="0"/>
    <s v="neg serine Min_Ctr"/>
    <s v="ND"/>
    <s v="neg serine Min_CtrND"/>
    <s v="ND"/>
    <n v="0"/>
    <e v="#DIV/0!"/>
    <e v="#DIV/0!"/>
    <x v="0"/>
    <n v="0"/>
    <s v="n/a"/>
    <x v="0"/>
    <s v=""/>
    <s v=""/>
    <s v=""/>
    <s v="neg serine Min"/>
    <x v="0"/>
  </r>
  <r>
    <s v="neg"/>
    <x v="47"/>
    <x v="45"/>
    <x v="46"/>
    <x v="47"/>
    <x v="0"/>
    <m/>
    <x v="0"/>
    <m/>
    <m/>
    <n v="0"/>
    <s v="neg serine Min_Ctr"/>
    <s v="ND"/>
    <s v="neg serine Min_Ctr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0"/>
    <m/>
    <m/>
    <n v="0"/>
    <s v="neg serine Min_Ctr"/>
    <s v="ND"/>
    <s v="neg serine Min_Ctr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0"/>
    <m/>
    <m/>
    <n v="0"/>
    <s v="neg serine Min_Ctr"/>
    <s v="ND"/>
    <s v="neg serine Min_Ctr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1"/>
    <m/>
    <m/>
    <n v="0"/>
    <s v="neg serine Min_Syn"/>
    <s v="ND"/>
    <s v="neg serine Min_SynND"/>
    <s v="ND"/>
    <n v="0"/>
    <e v="#DIV/0!"/>
    <e v="#DIV/0!"/>
    <x v="0"/>
    <n v="0"/>
    <s v="n/a"/>
    <x v="0"/>
    <s v=""/>
    <s v=""/>
    <s v=""/>
    <s v="neg serine Min"/>
    <x v="0"/>
  </r>
  <r>
    <s v="neg"/>
    <x v="47"/>
    <x v="45"/>
    <x v="46"/>
    <x v="47"/>
    <x v="0"/>
    <m/>
    <x v="1"/>
    <m/>
    <m/>
    <n v="0"/>
    <s v="neg serine Min_Syn"/>
    <s v="ND"/>
    <s v="neg serine Min_Syn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1"/>
    <m/>
    <m/>
    <n v="0"/>
    <s v="neg serine Min_Syn"/>
    <s v="ND"/>
    <s v="neg serine Min_Syn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1"/>
    <m/>
    <m/>
    <n v="0"/>
    <s v="neg serine Min_Syn"/>
    <s v="ND"/>
    <s v="neg serine Min_SynND"/>
    <s v=""/>
    <s v=""/>
    <s v=""/>
    <s v=""/>
    <x v="1"/>
    <s v=""/>
    <s v=""/>
    <x v="0"/>
    <s v=""/>
    <s v=""/>
    <s v=""/>
    <s v="neg serine Min"/>
    <x v="1"/>
  </r>
  <r>
    <s v="neg"/>
    <x v="47"/>
    <x v="45"/>
    <x v="46"/>
    <x v="47"/>
    <x v="0"/>
    <m/>
    <x v="2"/>
    <m/>
    <m/>
    <n v="0"/>
    <s v="neg serine MEBM_Ctr"/>
    <s v="ND"/>
    <s v="neg serine MEBM_CtrND"/>
    <s v="ND"/>
    <n v="0"/>
    <e v="#DIV/0!"/>
    <e v="#DIV/0!"/>
    <x v="0"/>
    <n v="0"/>
    <s v="n/a"/>
    <x v="0"/>
    <s v=""/>
    <s v=""/>
    <s v=""/>
    <s v="neg serine MEB"/>
    <x v="0"/>
  </r>
  <r>
    <s v="neg"/>
    <x v="47"/>
    <x v="45"/>
    <x v="46"/>
    <x v="47"/>
    <x v="0"/>
    <m/>
    <x v="2"/>
    <m/>
    <m/>
    <n v="0"/>
    <s v="neg serine MEBM_Ctr"/>
    <s v="ND"/>
    <s v="neg serine MEBM_Ctr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2"/>
    <m/>
    <m/>
    <n v="0"/>
    <s v="neg serine MEBM_Ctr"/>
    <s v="ND"/>
    <s v="neg serine MEBM_Ctr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2"/>
    <m/>
    <m/>
    <n v="0"/>
    <s v="neg serine MEBM_Ctr"/>
    <s v="ND"/>
    <s v="neg serine MEBM_Ctr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3"/>
    <m/>
    <m/>
    <n v="0"/>
    <s v="neg serine MEBM_Syn"/>
    <s v="ND"/>
    <s v="neg serine MEBM_SynND"/>
    <s v="ND"/>
    <n v="0"/>
    <e v="#DIV/0!"/>
    <e v="#DIV/0!"/>
    <x v="0"/>
    <n v="0"/>
    <s v="n/a"/>
    <x v="0"/>
    <s v=""/>
    <s v=""/>
    <s v=""/>
    <s v="neg serine MEB"/>
    <x v="0"/>
  </r>
  <r>
    <s v="neg"/>
    <x v="47"/>
    <x v="45"/>
    <x v="46"/>
    <x v="47"/>
    <x v="0"/>
    <m/>
    <x v="3"/>
    <m/>
    <m/>
    <n v="0"/>
    <s v="neg serine MEBM_Syn"/>
    <s v="ND"/>
    <s v="neg serine MEBM_Syn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3"/>
    <m/>
    <m/>
    <n v="0"/>
    <s v="neg serine MEBM_Syn"/>
    <s v="ND"/>
    <s v="neg serine MEBM_Syn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3"/>
    <m/>
    <m/>
    <n v="0"/>
    <s v="neg serine MEBM_Syn"/>
    <s v="ND"/>
    <s v="neg serine MEBM_SynND"/>
    <s v=""/>
    <s v=""/>
    <s v=""/>
    <s v=""/>
    <x v="1"/>
    <s v=""/>
    <s v=""/>
    <x v="0"/>
    <s v=""/>
    <s v=""/>
    <s v=""/>
    <s v="neg serine MEB"/>
    <x v="1"/>
  </r>
  <r>
    <s v="neg"/>
    <x v="47"/>
    <x v="45"/>
    <x v="46"/>
    <x v="47"/>
    <x v="0"/>
    <m/>
    <x v="4"/>
    <n v="10511"/>
    <m/>
    <n v="9.2602727407243925"/>
    <s v="neg serine YE_Ctr"/>
    <s v="D"/>
    <s v="neg serine YE_Ctr_D"/>
    <s v="D"/>
    <n v="8.9698384383131131"/>
    <n v="1"/>
    <n v="1"/>
    <x v="2"/>
    <n v="8221.25"/>
    <b v="0"/>
    <x v="1"/>
    <s v="pos"/>
    <s v="YE_"/>
    <s v="Ctr"/>
    <s v="neg serine YE_"/>
    <x v="0"/>
  </r>
  <r>
    <s v="neg"/>
    <x v="47"/>
    <x v="45"/>
    <x v="46"/>
    <x v="47"/>
    <x v="0"/>
    <m/>
    <x v="4"/>
    <n v="5141"/>
    <m/>
    <n v="8.5451973878258354"/>
    <s v="neg serine YE_Ctr"/>
    <s v="D"/>
    <s v="neg serine YE_Ctr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4"/>
    <n v="10505"/>
    <m/>
    <n v="9.2597018015139074"/>
    <s v="neg serine YE_Ctr"/>
    <s v="D"/>
    <s v="neg serine YE_Ctr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4"/>
    <n v="6728"/>
    <m/>
    <n v="8.8141818231883189"/>
    <s v="neg serine YE_Ctr"/>
    <s v="D"/>
    <s v="neg serine YE_Ctr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5"/>
    <n v="6571"/>
    <m/>
    <n v="8.7905734791571586"/>
    <s v="neg serine YE_Syn"/>
    <s v="D"/>
    <s v="neg serine YE_Syn_D"/>
    <s v="D"/>
    <n v="8.7661983452246766"/>
    <n v="2.3054519018678107E-2"/>
    <n v="0.33396477717041545"/>
    <x v="5"/>
    <n v="6423.75"/>
    <s v="n/a"/>
    <x v="1"/>
    <s v="pos"/>
    <s v="YE_"/>
    <s v="Syn"/>
    <s v="neg serine YE_"/>
    <x v="0"/>
  </r>
  <r>
    <s v="neg"/>
    <x v="47"/>
    <x v="45"/>
    <x v="46"/>
    <x v="47"/>
    <x v="0"/>
    <m/>
    <x v="5"/>
    <n v="6790"/>
    <m/>
    <n v="8.8233534851137918"/>
    <s v="neg serine YE_Syn"/>
    <s v="D"/>
    <s v="neg serine YE_Syn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5"/>
    <n v="5808"/>
    <m/>
    <n v="8.6671637179925334"/>
    <s v="neg serine YE_Syn"/>
    <s v="D"/>
    <s v="neg serine YE_Syn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5"/>
    <n v="6526"/>
    <m/>
    <n v="8.7837026986352171"/>
    <s v="neg serine YE_Syn"/>
    <s v="D"/>
    <s v="neg serine YE_Syn_D"/>
    <s v=""/>
    <s v=""/>
    <s v=""/>
    <s v=""/>
    <x v="1"/>
    <s v=""/>
    <s v=""/>
    <x v="0"/>
    <s v=""/>
    <s v=""/>
    <s v=""/>
    <s v="neg serine YE_"/>
    <x v="1"/>
  </r>
  <r>
    <s v="neg"/>
    <x v="47"/>
    <x v="45"/>
    <x v="46"/>
    <x v="47"/>
    <x v="0"/>
    <m/>
    <x v="6"/>
    <m/>
    <m/>
    <n v="0"/>
    <s v="neg serine SE_Ctr"/>
    <s v="ND"/>
    <s v="neg serine SE_CtrND"/>
    <s v="ND"/>
    <n v="0"/>
    <e v="#DIV/0!"/>
    <e v="#DIV/0!"/>
    <x v="0"/>
    <n v="0"/>
    <s v="n/a"/>
    <x v="0"/>
    <s v=""/>
    <s v=""/>
    <s v=""/>
    <s v="neg serine SE_"/>
    <x v="0"/>
  </r>
  <r>
    <s v="neg"/>
    <x v="47"/>
    <x v="45"/>
    <x v="46"/>
    <x v="47"/>
    <x v="0"/>
    <m/>
    <x v="6"/>
    <m/>
    <m/>
    <n v="0"/>
    <s v="neg serine SE_Ctr"/>
    <s v="ND"/>
    <s v="neg serine SE_CtrND"/>
    <s v=""/>
    <s v=""/>
    <s v=""/>
    <s v=""/>
    <x v="1"/>
    <s v=""/>
    <s v=""/>
    <x v="0"/>
    <s v=""/>
    <s v=""/>
    <s v=""/>
    <s v="neg serine SE_"/>
    <x v="1"/>
  </r>
  <r>
    <s v="neg"/>
    <x v="47"/>
    <x v="45"/>
    <x v="46"/>
    <x v="47"/>
    <x v="0"/>
    <m/>
    <x v="6"/>
    <m/>
    <m/>
    <n v="0"/>
    <s v="neg serine SE_Ctr"/>
    <s v="ND"/>
    <s v="neg serine SE_CtrND"/>
    <s v=""/>
    <s v=""/>
    <s v=""/>
    <s v=""/>
    <x v="1"/>
    <s v=""/>
    <s v=""/>
    <x v="0"/>
    <s v=""/>
    <s v=""/>
    <s v=""/>
    <s v="neg serine SE_"/>
    <x v="1"/>
  </r>
  <r>
    <s v="neg"/>
    <x v="47"/>
    <x v="45"/>
    <x v="46"/>
    <x v="47"/>
    <x v="0"/>
    <m/>
    <x v="6"/>
    <m/>
    <m/>
    <n v="0"/>
    <s v="neg serine SE_Ctr"/>
    <s v="ND"/>
    <s v="neg serine SE_CtrND"/>
    <s v=""/>
    <s v=""/>
    <s v=""/>
    <s v=""/>
    <x v="1"/>
    <s v=""/>
    <s v=""/>
    <x v="0"/>
    <s v=""/>
    <s v=""/>
    <s v=""/>
    <s v="neg serine SE_"/>
    <x v="1"/>
  </r>
  <r>
    <s v="neg"/>
    <x v="47"/>
    <x v="45"/>
    <x v="46"/>
    <x v="47"/>
    <x v="0"/>
    <m/>
    <x v="7"/>
    <m/>
    <m/>
    <n v="0"/>
    <s v="neg serine SE_Syn"/>
    <s v="ND"/>
    <s v="neg serine SE_SynND"/>
    <s v="ND"/>
    <n v="0"/>
    <e v="#DIV/0!"/>
    <e v="#DIV/0!"/>
    <x v="0"/>
    <n v="0"/>
    <s v="n/a"/>
    <x v="0"/>
    <s v=""/>
    <s v=""/>
    <s v=""/>
    <s v="neg serine SE_"/>
    <x v="0"/>
  </r>
  <r>
    <s v="neg"/>
    <x v="47"/>
    <x v="45"/>
    <x v="46"/>
    <x v="47"/>
    <x v="0"/>
    <m/>
    <x v="7"/>
    <m/>
    <m/>
    <n v="0"/>
    <s v="neg serine SE_Syn"/>
    <s v="ND"/>
    <s v="neg serine SE_SynND"/>
    <s v=""/>
    <s v=""/>
    <s v=""/>
    <s v=""/>
    <x v="1"/>
    <s v=""/>
    <s v=""/>
    <x v="0"/>
    <s v=""/>
    <s v=""/>
    <s v=""/>
    <s v="neg serine SE_"/>
    <x v="1"/>
  </r>
  <r>
    <s v="neg"/>
    <x v="47"/>
    <x v="45"/>
    <x v="46"/>
    <x v="47"/>
    <x v="0"/>
    <m/>
    <x v="7"/>
    <m/>
    <m/>
    <n v="0"/>
    <s v="neg serine SE_Syn"/>
    <s v="ND"/>
    <s v="neg serine SE_SynND"/>
    <s v=""/>
    <s v=""/>
    <s v=""/>
    <s v=""/>
    <x v="1"/>
    <s v=""/>
    <s v=""/>
    <x v="0"/>
    <s v=""/>
    <s v=""/>
    <s v=""/>
    <s v="neg serine SE_"/>
    <x v="1"/>
  </r>
  <r>
    <s v="neg"/>
    <x v="47"/>
    <x v="45"/>
    <x v="46"/>
    <x v="47"/>
    <x v="0"/>
    <m/>
    <x v="7"/>
    <m/>
    <m/>
    <n v="0"/>
    <s v="neg serine SE_Syn"/>
    <s v="ND"/>
    <s v="neg serine SE_SynND"/>
    <s v=""/>
    <s v=""/>
    <s v=""/>
    <s v=""/>
    <x v="1"/>
    <s v=""/>
    <s v=""/>
    <x v="0"/>
    <s v=""/>
    <s v=""/>
    <s v=""/>
    <s v="neg serine SE_"/>
    <x v="1"/>
  </r>
  <r>
    <s v="neg"/>
    <x v="48"/>
    <x v="46"/>
    <x v="47"/>
    <x v="48"/>
    <x v="0"/>
    <m/>
    <x v="0"/>
    <m/>
    <m/>
    <n v="0"/>
    <s v="neg Thr-Ser Min_Ctr"/>
    <s v="ND"/>
    <s v="neg Thr-Ser Min_CtrND"/>
    <s v="ND"/>
    <n v="0"/>
    <e v="#DIV/0!"/>
    <e v="#DIV/0!"/>
    <x v="0"/>
    <n v="0"/>
    <s v="n/a"/>
    <x v="0"/>
    <s v=""/>
    <s v=""/>
    <s v=""/>
    <s v="neg Thr-Ser Min"/>
    <x v="0"/>
  </r>
  <r>
    <s v="neg"/>
    <x v="48"/>
    <x v="46"/>
    <x v="47"/>
    <x v="48"/>
    <x v="0"/>
    <m/>
    <x v="0"/>
    <m/>
    <m/>
    <n v="0"/>
    <s v="neg Thr-Ser Min_Ctr"/>
    <s v="ND"/>
    <s v="neg Thr-Ser Min_Ctr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0"/>
    <m/>
    <m/>
    <n v="0"/>
    <s v="neg Thr-Ser Min_Ctr"/>
    <s v="ND"/>
    <s v="neg Thr-Ser Min_Ctr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0"/>
    <m/>
    <m/>
    <n v="0"/>
    <s v="neg Thr-Ser Min_Ctr"/>
    <s v="ND"/>
    <s v="neg Thr-Ser Min_Ctr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1"/>
    <m/>
    <m/>
    <n v="0"/>
    <s v="neg Thr-Ser Min_Syn"/>
    <s v="ND"/>
    <s v="neg Thr-Ser Min_SynND"/>
    <s v="ND"/>
    <n v="0"/>
    <e v="#DIV/0!"/>
    <e v="#DIV/0!"/>
    <x v="0"/>
    <n v="0"/>
    <s v="n/a"/>
    <x v="0"/>
    <s v=""/>
    <s v=""/>
    <s v=""/>
    <s v="neg Thr-Ser Min"/>
    <x v="0"/>
  </r>
  <r>
    <s v="neg"/>
    <x v="48"/>
    <x v="46"/>
    <x v="47"/>
    <x v="48"/>
    <x v="0"/>
    <m/>
    <x v="1"/>
    <m/>
    <m/>
    <n v="0"/>
    <s v="neg Thr-Ser Min_Syn"/>
    <s v="ND"/>
    <s v="neg Thr-Ser Min_Syn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1"/>
    <m/>
    <m/>
    <n v="0"/>
    <s v="neg Thr-Ser Min_Syn"/>
    <s v="ND"/>
    <s v="neg Thr-Ser Min_Syn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1"/>
    <m/>
    <m/>
    <n v="0"/>
    <s v="neg Thr-Ser Min_Syn"/>
    <s v="ND"/>
    <s v="neg Thr-Ser Min_SynND"/>
    <s v=""/>
    <s v=""/>
    <s v=""/>
    <s v=""/>
    <x v="1"/>
    <s v=""/>
    <s v=""/>
    <x v="0"/>
    <s v=""/>
    <s v=""/>
    <s v=""/>
    <s v="neg Thr-Ser Min"/>
    <x v="1"/>
  </r>
  <r>
    <s v="neg"/>
    <x v="48"/>
    <x v="46"/>
    <x v="47"/>
    <x v="48"/>
    <x v="0"/>
    <m/>
    <x v="2"/>
    <m/>
    <m/>
    <n v="0"/>
    <s v="neg Thr-Ser MEBM_Ctr"/>
    <s v="ND"/>
    <s v="neg Thr-Ser MEBM_CtrND"/>
    <s v="ND"/>
    <n v="0"/>
    <e v="#DIV/0!"/>
    <e v="#DIV/0!"/>
    <x v="0"/>
    <n v="0"/>
    <s v="n/a"/>
    <x v="0"/>
    <s v=""/>
    <s v=""/>
    <s v=""/>
    <s v="neg Thr-Ser MEB"/>
    <x v="0"/>
  </r>
  <r>
    <s v="neg"/>
    <x v="48"/>
    <x v="46"/>
    <x v="47"/>
    <x v="48"/>
    <x v="0"/>
    <m/>
    <x v="2"/>
    <m/>
    <m/>
    <n v="0"/>
    <s v="neg Thr-Ser MEBM_Ctr"/>
    <s v="ND"/>
    <s v="neg Thr-Ser MEBM_Ctr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2"/>
    <m/>
    <m/>
    <n v="0"/>
    <s v="neg Thr-Ser MEBM_Ctr"/>
    <s v="ND"/>
    <s v="neg Thr-Ser MEBM_Ctr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2"/>
    <m/>
    <m/>
    <n v="0"/>
    <s v="neg Thr-Ser MEBM_Ctr"/>
    <s v="ND"/>
    <s v="neg Thr-Ser MEBM_Ctr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3"/>
    <m/>
    <m/>
    <n v="0"/>
    <s v="neg Thr-Ser MEBM_Syn"/>
    <s v="ND"/>
    <s v="neg Thr-Ser MEBM_SynND"/>
    <s v="ND"/>
    <n v="0"/>
    <e v="#DIV/0!"/>
    <e v="#DIV/0!"/>
    <x v="0"/>
    <n v="0"/>
    <s v="n/a"/>
    <x v="0"/>
    <s v=""/>
    <s v=""/>
    <s v=""/>
    <s v="neg Thr-Ser MEB"/>
    <x v="0"/>
  </r>
  <r>
    <s v="neg"/>
    <x v="48"/>
    <x v="46"/>
    <x v="47"/>
    <x v="48"/>
    <x v="0"/>
    <m/>
    <x v="3"/>
    <m/>
    <m/>
    <n v="0"/>
    <s v="neg Thr-Ser MEBM_Syn"/>
    <s v="ND"/>
    <s v="neg Thr-Ser MEBM_Syn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3"/>
    <m/>
    <m/>
    <n v="0"/>
    <s v="neg Thr-Ser MEBM_Syn"/>
    <s v="ND"/>
    <s v="neg Thr-Ser MEBM_Syn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3"/>
    <m/>
    <m/>
    <n v="0"/>
    <s v="neg Thr-Ser MEBM_Syn"/>
    <s v="ND"/>
    <s v="neg Thr-Ser MEBM_SynND"/>
    <s v=""/>
    <s v=""/>
    <s v=""/>
    <s v=""/>
    <x v="1"/>
    <s v=""/>
    <s v=""/>
    <x v="0"/>
    <s v=""/>
    <s v=""/>
    <s v=""/>
    <s v="neg Thr-Ser MEB"/>
    <x v="1"/>
  </r>
  <r>
    <s v="neg"/>
    <x v="48"/>
    <x v="46"/>
    <x v="47"/>
    <x v="48"/>
    <x v="0"/>
    <m/>
    <x v="4"/>
    <n v="62666"/>
    <m/>
    <n v="11.045590272278766"/>
    <s v="neg Thr-Ser YE_Ctr"/>
    <s v="D"/>
    <s v="neg Thr-Ser YE_Ctr_D"/>
    <s v="D"/>
    <n v="10.820267102326723"/>
    <n v="1"/>
    <n v="1"/>
    <x v="2"/>
    <n v="50892.5"/>
    <b v="0"/>
    <x v="1"/>
    <s v="pos"/>
    <s v="YE_"/>
    <s v="Ctr"/>
    <s v="neg Thr-Ser YE_"/>
    <x v="0"/>
  </r>
  <r>
    <s v="neg"/>
    <x v="48"/>
    <x v="46"/>
    <x v="47"/>
    <x v="48"/>
    <x v="0"/>
    <m/>
    <x v="4"/>
    <n v="37076"/>
    <m/>
    <n v="10.520752110257845"/>
    <s v="neg Thr-Ser YE_Ctr"/>
    <s v="D"/>
    <s v="neg Thr-Ser YE_Ctr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4"/>
    <n v="51927"/>
    <m/>
    <n v="10.857613422713305"/>
    <s v="neg Thr-Ser YE_Ctr"/>
    <s v="D"/>
    <s v="neg Thr-Ser YE_Ctr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4"/>
    <n v="51901"/>
    <m/>
    <n v="10.857112604056972"/>
    <s v="neg Thr-Ser YE_Ctr"/>
    <s v="D"/>
    <s v="neg Thr-Ser YE_Ctr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5"/>
    <n v="45262"/>
    <m/>
    <n v="10.720245200685072"/>
    <s v="neg Thr-Ser YE_Syn"/>
    <s v="D"/>
    <s v="neg Thr-Ser YE_Syn_D"/>
    <s v="D"/>
    <n v="10.69738768716137"/>
    <n v="0.94160414719157748"/>
    <n v="0.44708549457962254"/>
    <x v="5"/>
    <n v="44992.25"/>
    <s v="n/a"/>
    <x v="1"/>
    <s v="pos"/>
    <s v="YE_"/>
    <s v="Syn"/>
    <s v="neg Thr-Ser YE_"/>
    <x v="0"/>
  </r>
  <r>
    <s v="neg"/>
    <x v="48"/>
    <x v="46"/>
    <x v="47"/>
    <x v="48"/>
    <x v="0"/>
    <m/>
    <x v="5"/>
    <n v="39331"/>
    <m/>
    <n v="10.579793715900047"/>
    <s v="neg Thr-Ser YE_Syn"/>
    <s v="D"/>
    <s v="neg Thr-Ser YE_Syn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5"/>
    <n v="36617"/>
    <m/>
    <n v="10.508295201772549"/>
    <s v="neg Thr-Ser YE_Syn"/>
    <s v="D"/>
    <s v="neg Thr-Ser YE_Syn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5"/>
    <n v="58759"/>
    <m/>
    <n v="10.981216630287813"/>
    <s v="neg Thr-Ser YE_Syn"/>
    <s v="D"/>
    <s v="neg Thr-Ser YE_Syn_D"/>
    <s v=""/>
    <s v=""/>
    <s v=""/>
    <s v=""/>
    <x v="1"/>
    <s v=""/>
    <s v=""/>
    <x v="0"/>
    <s v=""/>
    <s v=""/>
    <s v=""/>
    <s v="neg Thr-Ser YE_"/>
    <x v="1"/>
  </r>
  <r>
    <s v="neg"/>
    <x v="48"/>
    <x v="46"/>
    <x v="47"/>
    <x v="48"/>
    <x v="0"/>
    <m/>
    <x v="6"/>
    <m/>
    <m/>
    <n v="0"/>
    <s v="neg Thr-Ser SE_Ctr"/>
    <s v="ND"/>
    <s v="neg Thr-Ser SE_CtrND"/>
    <s v="ND"/>
    <n v="0"/>
    <e v="#DIV/0!"/>
    <e v="#DIV/0!"/>
    <x v="0"/>
    <n v="0"/>
    <s v="n/a"/>
    <x v="0"/>
    <s v=""/>
    <s v=""/>
    <s v=""/>
    <s v="neg Thr-Ser SE_"/>
    <x v="0"/>
  </r>
  <r>
    <s v="neg"/>
    <x v="48"/>
    <x v="46"/>
    <x v="47"/>
    <x v="48"/>
    <x v="0"/>
    <m/>
    <x v="6"/>
    <m/>
    <m/>
    <n v="0"/>
    <s v="neg Thr-Ser SE_Ctr"/>
    <s v="ND"/>
    <s v="neg Thr-Ser SE_CtrND"/>
    <s v=""/>
    <s v=""/>
    <s v=""/>
    <s v=""/>
    <x v="1"/>
    <s v=""/>
    <s v=""/>
    <x v="0"/>
    <s v=""/>
    <s v=""/>
    <s v=""/>
    <s v="neg Thr-Ser SE_"/>
    <x v="1"/>
  </r>
  <r>
    <s v="neg"/>
    <x v="48"/>
    <x v="46"/>
    <x v="47"/>
    <x v="48"/>
    <x v="0"/>
    <m/>
    <x v="6"/>
    <m/>
    <m/>
    <n v="0"/>
    <s v="neg Thr-Ser SE_Ctr"/>
    <s v="ND"/>
    <s v="neg Thr-Ser SE_CtrND"/>
    <s v=""/>
    <s v=""/>
    <s v=""/>
    <s v=""/>
    <x v="1"/>
    <s v=""/>
    <s v=""/>
    <x v="0"/>
    <s v=""/>
    <s v=""/>
    <s v=""/>
    <s v="neg Thr-Ser SE_"/>
    <x v="1"/>
  </r>
  <r>
    <s v="neg"/>
    <x v="48"/>
    <x v="46"/>
    <x v="47"/>
    <x v="48"/>
    <x v="0"/>
    <m/>
    <x v="6"/>
    <m/>
    <m/>
    <n v="0"/>
    <s v="neg Thr-Ser SE_Ctr"/>
    <s v="ND"/>
    <s v="neg Thr-Ser SE_CtrND"/>
    <s v=""/>
    <s v=""/>
    <s v=""/>
    <s v=""/>
    <x v="1"/>
    <s v=""/>
    <s v=""/>
    <x v="0"/>
    <s v=""/>
    <s v=""/>
    <s v=""/>
    <s v="neg Thr-Ser SE_"/>
    <x v="1"/>
  </r>
  <r>
    <s v="neg"/>
    <x v="48"/>
    <x v="46"/>
    <x v="47"/>
    <x v="48"/>
    <x v="0"/>
    <m/>
    <x v="7"/>
    <m/>
    <m/>
    <n v="0"/>
    <s v="neg Thr-Ser SE_Syn"/>
    <s v="ND"/>
    <s v="neg Thr-Ser SE_SynND"/>
    <s v="ND"/>
    <n v="0"/>
    <e v="#DIV/0!"/>
    <e v="#DIV/0!"/>
    <x v="0"/>
    <n v="0"/>
    <s v="n/a"/>
    <x v="0"/>
    <s v=""/>
    <s v=""/>
    <s v=""/>
    <s v="neg Thr-Ser SE_"/>
    <x v="0"/>
  </r>
  <r>
    <s v="neg"/>
    <x v="48"/>
    <x v="46"/>
    <x v="47"/>
    <x v="48"/>
    <x v="0"/>
    <m/>
    <x v="7"/>
    <m/>
    <m/>
    <n v="0"/>
    <s v="neg Thr-Ser SE_Syn"/>
    <s v="ND"/>
    <s v="neg Thr-Ser SE_SynND"/>
    <s v=""/>
    <s v=""/>
    <s v=""/>
    <s v=""/>
    <x v="1"/>
    <s v=""/>
    <s v=""/>
    <x v="0"/>
    <s v=""/>
    <s v=""/>
    <s v=""/>
    <s v="neg Thr-Ser SE_"/>
    <x v="1"/>
  </r>
  <r>
    <s v="neg"/>
    <x v="48"/>
    <x v="46"/>
    <x v="47"/>
    <x v="48"/>
    <x v="0"/>
    <m/>
    <x v="7"/>
    <m/>
    <m/>
    <n v="0"/>
    <s v="neg Thr-Ser SE_Syn"/>
    <s v="ND"/>
    <s v="neg Thr-Ser SE_SynND"/>
    <s v=""/>
    <s v=""/>
    <s v=""/>
    <s v=""/>
    <x v="1"/>
    <s v=""/>
    <s v=""/>
    <x v="0"/>
    <s v=""/>
    <s v=""/>
    <s v=""/>
    <s v="neg Thr-Ser SE_"/>
    <x v="1"/>
  </r>
  <r>
    <s v="neg"/>
    <x v="48"/>
    <x v="46"/>
    <x v="47"/>
    <x v="48"/>
    <x v="0"/>
    <m/>
    <x v="7"/>
    <m/>
    <m/>
    <n v="0"/>
    <s v="neg Thr-Ser SE_Syn"/>
    <s v="ND"/>
    <s v="neg Thr-Ser SE_SynND"/>
    <s v=""/>
    <s v=""/>
    <s v=""/>
    <s v=""/>
    <x v="1"/>
    <s v=""/>
    <s v=""/>
    <x v="0"/>
    <s v=""/>
    <s v=""/>
    <s v=""/>
    <s v="neg Thr-Ser SE_"/>
    <x v="1"/>
  </r>
  <r>
    <s v="pos"/>
    <x v="49"/>
    <x v="47"/>
    <x v="48"/>
    <x v="49"/>
    <x v="0"/>
    <m/>
    <x v="0"/>
    <m/>
    <m/>
    <n v="0"/>
    <s v="pos (2hexoses + glycerol minus 2H2O) Min_Ctr"/>
    <s v="ND"/>
    <s v="pos (2hexoses + glycerol minus 2H2O) Min_CtrND"/>
    <s v="ND"/>
    <n v="0"/>
    <e v="#DIV/0!"/>
    <e v="#DIV/0!"/>
    <x v="0"/>
    <n v="0"/>
    <s v="n/a"/>
    <x v="0"/>
    <s v=""/>
    <s v=""/>
    <s v=""/>
    <s v="pos (2hexoses + glycerol minus 2H2O) Min"/>
    <x v="0"/>
  </r>
  <r>
    <s v="pos"/>
    <x v="49"/>
    <x v="47"/>
    <x v="48"/>
    <x v="49"/>
    <x v="0"/>
    <m/>
    <x v="0"/>
    <m/>
    <m/>
    <n v="0"/>
    <s v="pos (2hexoses + glycerol minus 2H2O) Min_Ctr"/>
    <s v="ND"/>
    <s v="pos (2hexoses + glycerol minus 2H2O) Min_Ctr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0"/>
    <m/>
    <m/>
    <n v="0"/>
    <s v="pos (2hexoses + glycerol minus 2H2O) Min_Ctr"/>
    <s v="ND"/>
    <s v="pos (2hexoses + glycerol minus 2H2O) Min_Ctr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0"/>
    <m/>
    <m/>
    <n v="0"/>
    <s v="pos (2hexoses + glycerol minus 2H2O) Min_Ctr"/>
    <s v="ND"/>
    <s v="pos (2hexoses + glycerol minus 2H2O) Min_Ctr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1"/>
    <m/>
    <m/>
    <n v="0"/>
    <s v="pos (2hexoses + glycerol minus 2H2O) Min_Syn"/>
    <s v="ND"/>
    <s v="pos (2hexoses + glycerol minus 2H2O) Min_SynND"/>
    <s v="ND"/>
    <n v="0"/>
    <e v="#DIV/0!"/>
    <e v="#DIV/0!"/>
    <x v="0"/>
    <n v="0"/>
    <s v="n/a"/>
    <x v="0"/>
    <s v=""/>
    <s v=""/>
    <s v=""/>
    <s v="pos (2hexoses + glycerol minus 2H2O) Min"/>
    <x v="0"/>
  </r>
  <r>
    <s v="pos"/>
    <x v="49"/>
    <x v="47"/>
    <x v="48"/>
    <x v="49"/>
    <x v="0"/>
    <m/>
    <x v="1"/>
    <m/>
    <m/>
    <n v="0"/>
    <s v="pos (2hexoses + glycerol minus 2H2O) Min_Syn"/>
    <s v="ND"/>
    <s v="pos (2hexoses + glycerol minus 2H2O) Min_Syn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1"/>
    <m/>
    <m/>
    <n v="0"/>
    <s v="pos (2hexoses + glycerol minus 2H2O) Min_Syn"/>
    <s v="ND"/>
    <s v="pos (2hexoses + glycerol minus 2H2O) Min_Syn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1"/>
    <m/>
    <m/>
    <n v="0"/>
    <s v="pos (2hexoses + glycerol minus 2H2O) Min_Syn"/>
    <s v="ND"/>
    <s v="pos (2hexoses + glycerol minus 2H2O) Min_SynND"/>
    <s v=""/>
    <s v=""/>
    <s v=""/>
    <s v=""/>
    <x v="1"/>
    <s v=""/>
    <s v=""/>
    <x v="0"/>
    <s v=""/>
    <s v=""/>
    <s v=""/>
    <s v="pos (2hexoses + glycerol minus 2H2O) Min"/>
    <x v="1"/>
  </r>
  <r>
    <s v="pos"/>
    <x v="49"/>
    <x v="47"/>
    <x v="48"/>
    <x v="49"/>
    <x v="0"/>
    <m/>
    <x v="2"/>
    <m/>
    <m/>
    <n v="0"/>
    <s v="pos (2hexoses + glycerol minus 2H2O) MEBM_Ctr"/>
    <s v="ND"/>
    <s v="pos (2hexoses + glycerol minus 2H2O) MEBM_CtrND"/>
    <s v="ND"/>
    <n v="0"/>
    <e v="#DIV/0!"/>
    <e v="#DIV/0!"/>
    <x v="0"/>
    <n v="0"/>
    <s v="n/a"/>
    <x v="0"/>
    <s v=""/>
    <s v=""/>
    <s v=""/>
    <s v="pos (2hexoses + glycerol minus 2H2O) MEB"/>
    <x v="0"/>
  </r>
  <r>
    <s v="pos"/>
    <x v="49"/>
    <x v="47"/>
    <x v="48"/>
    <x v="49"/>
    <x v="0"/>
    <m/>
    <x v="2"/>
    <m/>
    <m/>
    <n v="0"/>
    <s v="pos (2hexoses + glycerol minus 2H2O) MEBM_Ctr"/>
    <s v="ND"/>
    <s v="pos (2hexoses + glycerol minus 2H2O) MEBM_Ctr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2"/>
    <m/>
    <m/>
    <n v="0"/>
    <s v="pos (2hexoses + glycerol minus 2H2O) MEBM_Ctr"/>
    <s v="ND"/>
    <s v="pos (2hexoses + glycerol minus 2H2O) MEBM_Ctr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2"/>
    <m/>
    <m/>
    <n v="0"/>
    <s v="pos (2hexoses + glycerol minus 2H2O) MEBM_Ctr"/>
    <s v="ND"/>
    <s v="pos (2hexoses + glycerol minus 2H2O) MEBM_Ctr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3"/>
    <m/>
    <m/>
    <n v="0"/>
    <s v="pos (2hexoses + glycerol minus 2H2O) MEBM_Syn"/>
    <s v="ND"/>
    <s v="pos (2hexoses + glycerol minus 2H2O) MEBM_SynND"/>
    <s v="ND"/>
    <n v="0"/>
    <e v="#DIV/0!"/>
    <e v="#DIV/0!"/>
    <x v="0"/>
    <n v="0"/>
    <s v="n/a"/>
    <x v="0"/>
    <s v=""/>
    <s v=""/>
    <s v=""/>
    <s v="pos (2hexoses + glycerol minus 2H2O) MEB"/>
    <x v="0"/>
  </r>
  <r>
    <s v="pos"/>
    <x v="49"/>
    <x v="47"/>
    <x v="48"/>
    <x v="49"/>
    <x v="0"/>
    <m/>
    <x v="3"/>
    <m/>
    <m/>
    <n v="0"/>
    <s v="pos (2hexoses + glycerol minus 2H2O) MEBM_Syn"/>
    <s v="ND"/>
    <s v="pos (2hexoses + glycerol minus 2H2O) MEBM_Syn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3"/>
    <m/>
    <m/>
    <n v="0"/>
    <s v="pos (2hexoses + glycerol minus 2H2O) MEBM_Syn"/>
    <s v="ND"/>
    <s v="pos (2hexoses + glycerol minus 2H2O) MEBM_Syn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3"/>
    <m/>
    <m/>
    <n v="0"/>
    <s v="pos (2hexoses + glycerol minus 2H2O) MEBM_Syn"/>
    <s v="ND"/>
    <s v="pos (2hexoses + glycerol minus 2H2O) MEBM_SynND"/>
    <s v=""/>
    <s v=""/>
    <s v=""/>
    <s v=""/>
    <x v="1"/>
    <s v=""/>
    <s v=""/>
    <x v="0"/>
    <s v=""/>
    <s v=""/>
    <s v=""/>
    <s v="pos (2hexoses + glycerol minus 2H2O) MEB"/>
    <x v="1"/>
  </r>
  <r>
    <s v="pos"/>
    <x v="49"/>
    <x v="47"/>
    <x v="48"/>
    <x v="49"/>
    <x v="0"/>
    <m/>
    <x v="4"/>
    <m/>
    <m/>
    <n v="0"/>
    <s v="pos (2hexoses + glycerol minus 2H2O) YE_Ctr"/>
    <s v="ND"/>
    <s v="pos (2hexoses + glycerol minus 2H2O) YE_CtrND"/>
    <s v="ND"/>
    <n v="0"/>
    <e v="#DIV/0!"/>
    <e v="#DIV/0!"/>
    <x v="0"/>
    <n v="0"/>
    <s v="n/a"/>
    <x v="0"/>
    <s v=""/>
    <s v=""/>
    <s v=""/>
    <s v="pos (2hexoses + glycerol minus 2H2O) YE_"/>
    <x v="0"/>
  </r>
  <r>
    <s v="pos"/>
    <x v="49"/>
    <x v="47"/>
    <x v="48"/>
    <x v="49"/>
    <x v="0"/>
    <m/>
    <x v="4"/>
    <m/>
    <m/>
    <n v="0"/>
    <s v="pos (2hexoses + glycerol minus 2H2O) YE_Ctr"/>
    <s v="ND"/>
    <s v="pos (2hexoses + glycerol minus 2H2O) YE_Ctr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4"/>
    <m/>
    <m/>
    <n v="0"/>
    <s v="pos (2hexoses + glycerol minus 2H2O) YE_Ctr"/>
    <s v="ND"/>
    <s v="pos (2hexoses + glycerol minus 2H2O) YE_Ctr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4"/>
    <m/>
    <m/>
    <n v="0"/>
    <s v="pos (2hexoses + glycerol minus 2H2O) YE_Ctr"/>
    <s v="ND"/>
    <s v="pos (2hexoses + glycerol minus 2H2O) YE_Ctr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5"/>
    <m/>
    <m/>
    <n v="0"/>
    <s v="pos (2hexoses + glycerol minus 2H2O) YE_Syn"/>
    <s v="ND"/>
    <s v="pos (2hexoses + glycerol minus 2H2O) YE_SynND"/>
    <s v="ND"/>
    <n v="0"/>
    <e v="#DIV/0!"/>
    <e v="#DIV/0!"/>
    <x v="0"/>
    <n v="0"/>
    <s v="n/a"/>
    <x v="0"/>
    <s v=""/>
    <s v=""/>
    <s v=""/>
    <s v="pos (2hexoses + glycerol minus 2H2O) YE_"/>
    <x v="0"/>
  </r>
  <r>
    <s v="pos"/>
    <x v="49"/>
    <x v="47"/>
    <x v="48"/>
    <x v="49"/>
    <x v="0"/>
    <m/>
    <x v="5"/>
    <m/>
    <m/>
    <n v="0"/>
    <s v="pos (2hexoses + glycerol minus 2H2O) YE_Syn"/>
    <s v="ND"/>
    <s v="pos (2hexoses + glycerol minus 2H2O) YE_Syn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5"/>
    <m/>
    <m/>
    <n v="0"/>
    <s v="pos (2hexoses + glycerol minus 2H2O) YE_Syn"/>
    <s v="ND"/>
    <s v="pos (2hexoses + glycerol minus 2H2O) YE_Syn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5"/>
    <m/>
    <m/>
    <n v="0"/>
    <s v="pos (2hexoses + glycerol minus 2H2O) YE_Syn"/>
    <s v="ND"/>
    <s v="pos (2hexoses + glycerol minus 2H2O) YE_SynND"/>
    <s v=""/>
    <s v=""/>
    <s v=""/>
    <s v=""/>
    <x v="1"/>
    <s v=""/>
    <s v=""/>
    <x v="0"/>
    <s v=""/>
    <s v=""/>
    <s v=""/>
    <s v="pos (2hexoses + glycerol minus 2H2O) YE_"/>
    <x v="1"/>
  </r>
  <r>
    <s v="pos"/>
    <x v="49"/>
    <x v="47"/>
    <x v="48"/>
    <x v="49"/>
    <x v="0"/>
    <m/>
    <x v="6"/>
    <n v="60381"/>
    <m/>
    <n v="11.008446326263101"/>
    <s v="pos (2hexoses + glycerol minus 2H2O) SE_Ctr"/>
    <s v="D"/>
    <s v="pos (2hexoses + glycerol minus 2H2O) SE_Ctr_D"/>
    <s v="D"/>
    <n v="10.670334965180967"/>
    <n v="1"/>
    <n v="1"/>
    <x v="2"/>
    <n v="46043"/>
    <b v="0"/>
    <x v="1"/>
    <s v="pos"/>
    <s v="SE_"/>
    <s v="Ctr"/>
    <s v="pos (2hexoses + glycerol minus 2H2O) SE_"/>
    <x v="0"/>
  </r>
  <r>
    <s v="pos"/>
    <x v="49"/>
    <x v="47"/>
    <x v="48"/>
    <x v="49"/>
    <x v="0"/>
    <m/>
    <x v="6"/>
    <n v="22174"/>
    <m/>
    <n v="10.00672080717778"/>
    <s v="pos (2hexoses + glycerol minus 2H2O) SE_Ctr"/>
    <s v="D"/>
    <s v="pos (2hexoses + glycerol minus 2H2O) SE_Ctr_D"/>
    <s v=""/>
    <s v=""/>
    <s v=""/>
    <s v=""/>
    <x v="1"/>
    <s v=""/>
    <s v=""/>
    <x v="0"/>
    <s v=""/>
    <s v=""/>
    <s v=""/>
    <s v="pos (2hexoses + glycerol minus 2H2O) SE_"/>
    <x v="1"/>
  </r>
  <r>
    <s v="pos"/>
    <x v="49"/>
    <x v="47"/>
    <x v="48"/>
    <x v="49"/>
    <x v="0"/>
    <m/>
    <x v="6"/>
    <n v="54573"/>
    <m/>
    <n v="10.907312857842115"/>
    <s v="pos (2hexoses + glycerol minus 2H2O) SE_Ctr"/>
    <s v="D"/>
    <s v="pos (2hexoses + glycerol minus 2H2O) SE_Ctr_D"/>
    <s v=""/>
    <s v=""/>
    <s v=""/>
    <s v=""/>
    <x v="1"/>
    <s v=""/>
    <s v=""/>
    <x v="0"/>
    <s v=""/>
    <s v=""/>
    <s v=""/>
    <s v="pos (2hexoses + glycerol minus 2H2O) SE_"/>
    <x v="1"/>
  </r>
  <r>
    <s v="pos"/>
    <x v="49"/>
    <x v="47"/>
    <x v="48"/>
    <x v="49"/>
    <x v="0"/>
    <m/>
    <x v="6"/>
    <n v="47044"/>
    <m/>
    <n v="10.758859869440865"/>
    <s v="pos (2hexoses + glycerol minus 2H2O) SE_Ctr"/>
    <s v="D"/>
    <s v="pos (2hexoses + glycerol minus 2H2O) SE_Ctr_D"/>
    <s v=""/>
    <s v=""/>
    <s v=""/>
    <s v=""/>
    <x v="1"/>
    <s v=""/>
    <s v=""/>
    <x v="0"/>
    <s v=""/>
    <s v=""/>
    <s v=""/>
    <s v="pos (2hexoses + glycerol minus 2H2O) SE_"/>
    <x v="1"/>
  </r>
  <r>
    <s v="pos"/>
    <x v="49"/>
    <x v="47"/>
    <x v="48"/>
    <x v="49"/>
    <x v="0"/>
    <m/>
    <x v="7"/>
    <n v="62491"/>
    <m/>
    <n v="11.042793827531794"/>
    <s v="pos (2hexoses + glycerol minus 2H2O) SE_Syn"/>
    <s v="D"/>
    <s v="pos (2hexoses + glycerol minus 2H2O) SE_Syn_D"/>
    <s v="D"/>
    <n v="10.467039792392807"/>
    <n v="0.57221895314200111"/>
    <n v="0.6261382631745227"/>
    <x v="5"/>
    <n v="40686.75"/>
    <s v="n/a"/>
    <x v="1"/>
    <s v="pos"/>
    <s v="SE_"/>
    <s v="Syn"/>
    <s v="pos (2hexoses + glycerol minus 2H2O) SE_"/>
    <x v="0"/>
  </r>
  <r>
    <s v="pos"/>
    <x v="49"/>
    <x v="47"/>
    <x v="48"/>
    <x v="49"/>
    <x v="0"/>
    <m/>
    <x v="7"/>
    <n v="58719"/>
    <m/>
    <n v="10.980535663288396"/>
    <s v="pos (2hexoses + glycerol minus 2H2O) SE_Syn"/>
    <s v="D"/>
    <s v="pos (2hexoses + glycerol minus 2H2O) SE_Syn_D"/>
    <s v=""/>
    <s v=""/>
    <s v=""/>
    <s v=""/>
    <x v="1"/>
    <s v=""/>
    <s v=""/>
    <x v="0"/>
    <s v=""/>
    <s v=""/>
    <s v=""/>
    <s v="pos (2hexoses + glycerol minus 2H2O) SE_"/>
    <x v="1"/>
  </r>
  <r>
    <s v="pos"/>
    <x v="49"/>
    <x v="47"/>
    <x v="48"/>
    <x v="49"/>
    <x v="0"/>
    <m/>
    <x v="7"/>
    <n v="24761"/>
    <m/>
    <n v="10.117065498980637"/>
    <s v="pos (2hexoses + glycerol minus 2H2O) SE_Syn"/>
    <s v="D"/>
    <s v="pos (2hexoses + glycerol minus 2H2O) SE_Syn_D"/>
    <s v=""/>
    <s v=""/>
    <s v=""/>
    <s v=""/>
    <x v="1"/>
    <s v=""/>
    <s v=""/>
    <x v="0"/>
    <s v=""/>
    <s v=""/>
    <s v=""/>
    <s v="pos (2hexoses + glycerol minus 2H2O) SE_"/>
    <x v="1"/>
  </r>
  <r>
    <s v="pos"/>
    <x v="49"/>
    <x v="47"/>
    <x v="48"/>
    <x v="49"/>
    <x v="0"/>
    <m/>
    <x v="7"/>
    <n v="16776"/>
    <m/>
    <n v="9.7277641797704"/>
    <s v="pos (2hexoses + glycerol minus 2H2O) SE_Syn"/>
    <s v="D"/>
    <s v="pos (2hexoses + glycerol minus 2H2O) SE_Syn_D"/>
    <s v=""/>
    <s v=""/>
    <s v=""/>
    <s v=""/>
    <x v="1"/>
    <s v=""/>
    <s v=""/>
    <x v="0"/>
    <s v=""/>
    <s v=""/>
    <s v=""/>
    <s v="pos (2hexoses + glycerol minus 2H2O) SE_"/>
    <x v="1"/>
  </r>
  <r>
    <s v="both"/>
    <x v="50"/>
    <x v="48"/>
    <x v="49"/>
    <x v="50"/>
    <x v="0"/>
    <m/>
    <x v="0"/>
    <m/>
    <m/>
    <n v="0"/>
    <s v="both His-Val Min_Ctr"/>
    <s v="ND"/>
    <s v="both His-Val Min_CtrND"/>
    <s v="ND"/>
    <n v="0"/>
    <e v="#DIV/0!"/>
    <e v="#DIV/0!"/>
    <x v="0"/>
    <n v="0"/>
    <s v="n/a"/>
    <x v="0"/>
    <s v=""/>
    <s v=""/>
    <s v=""/>
    <s v="both His-Val Min"/>
    <x v="0"/>
  </r>
  <r>
    <s v="both"/>
    <x v="50"/>
    <x v="48"/>
    <x v="49"/>
    <x v="50"/>
    <x v="0"/>
    <m/>
    <x v="0"/>
    <m/>
    <m/>
    <n v="0"/>
    <s v="both His-Val Min_Ctr"/>
    <s v="ND"/>
    <s v="both His-Val Min_Ctr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0"/>
    <m/>
    <m/>
    <n v="0"/>
    <s v="both His-Val Min_Ctr"/>
    <s v="ND"/>
    <s v="both His-Val Min_Ctr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0"/>
    <m/>
    <m/>
    <n v="0"/>
    <s v="both His-Val Min_Ctr"/>
    <s v="ND"/>
    <s v="both His-Val Min_Ctr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1"/>
    <m/>
    <m/>
    <n v="0"/>
    <s v="both His-Val Min_Syn"/>
    <s v="ND"/>
    <s v="both His-Val Min_SynND"/>
    <s v="ND"/>
    <n v="0"/>
    <e v="#DIV/0!"/>
    <e v="#DIV/0!"/>
    <x v="0"/>
    <n v="0"/>
    <s v="n/a"/>
    <x v="0"/>
    <s v=""/>
    <s v=""/>
    <s v=""/>
    <s v="both His-Val Min"/>
    <x v="0"/>
  </r>
  <r>
    <s v="both"/>
    <x v="50"/>
    <x v="48"/>
    <x v="49"/>
    <x v="50"/>
    <x v="0"/>
    <m/>
    <x v="1"/>
    <m/>
    <m/>
    <n v="0"/>
    <s v="both His-Val Min_Syn"/>
    <s v="ND"/>
    <s v="both His-Val Min_Syn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1"/>
    <m/>
    <m/>
    <n v="0"/>
    <s v="both His-Val Min_Syn"/>
    <s v="ND"/>
    <s v="both His-Val Min_Syn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1"/>
    <m/>
    <m/>
    <n v="0"/>
    <s v="both His-Val Min_Syn"/>
    <s v="ND"/>
    <s v="both His-Val Min_SynND"/>
    <s v=""/>
    <s v=""/>
    <s v=""/>
    <s v=""/>
    <x v="1"/>
    <s v=""/>
    <s v=""/>
    <x v="0"/>
    <s v=""/>
    <s v=""/>
    <s v=""/>
    <s v="both His-Val Min"/>
    <x v="1"/>
  </r>
  <r>
    <s v="both"/>
    <x v="50"/>
    <x v="48"/>
    <x v="49"/>
    <x v="50"/>
    <x v="0"/>
    <m/>
    <x v="2"/>
    <m/>
    <m/>
    <n v="0"/>
    <s v="both His-Val MEBM_Ctr"/>
    <s v="ND"/>
    <s v="both His-Val MEBM_CtrND"/>
    <s v="ND"/>
    <n v="0"/>
    <e v="#DIV/0!"/>
    <e v="#DIV/0!"/>
    <x v="0"/>
    <n v="0"/>
    <s v="n/a"/>
    <x v="0"/>
    <s v=""/>
    <s v=""/>
    <s v=""/>
    <s v="both His-Val MEB"/>
    <x v="0"/>
  </r>
  <r>
    <s v="both"/>
    <x v="50"/>
    <x v="48"/>
    <x v="49"/>
    <x v="50"/>
    <x v="0"/>
    <m/>
    <x v="2"/>
    <m/>
    <m/>
    <n v="0"/>
    <s v="both His-Val MEBM_Ctr"/>
    <s v="ND"/>
    <s v="both His-Val MEBM_Ctr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2"/>
    <m/>
    <m/>
    <n v="0"/>
    <s v="both His-Val MEBM_Ctr"/>
    <s v="ND"/>
    <s v="both His-Val MEBM_Ctr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2"/>
    <m/>
    <m/>
    <n v="0"/>
    <s v="both His-Val MEBM_Ctr"/>
    <s v="ND"/>
    <s v="both His-Val MEBM_Ctr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3"/>
    <m/>
    <m/>
    <n v="0"/>
    <s v="both His-Val MEBM_Syn"/>
    <s v="ND"/>
    <s v="both His-Val MEBM_SynND"/>
    <s v="ND"/>
    <n v="0"/>
    <e v="#DIV/0!"/>
    <e v="#DIV/0!"/>
    <x v="0"/>
    <n v="0"/>
    <s v="n/a"/>
    <x v="0"/>
    <s v=""/>
    <s v=""/>
    <s v=""/>
    <s v="both His-Val MEB"/>
    <x v="0"/>
  </r>
  <r>
    <s v="both"/>
    <x v="50"/>
    <x v="48"/>
    <x v="49"/>
    <x v="50"/>
    <x v="0"/>
    <m/>
    <x v="3"/>
    <m/>
    <m/>
    <n v="0"/>
    <s v="both His-Val MEBM_Syn"/>
    <s v="ND"/>
    <s v="both His-Val MEBM_Syn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3"/>
    <m/>
    <m/>
    <n v="0"/>
    <s v="both His-Val MEBM_Syn"/>
    <s v="ND"/>
    <s v="both His-Val MEBM_Syn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3"/>
    <m/>
    <m/>
    <n v="0"/>
    <s v="both His-Val MEBM_Syn"/>
    <s v="ND"/>
    <s v="both His-Val MEBM_SynND"/>
    <s v=""/>
    <s v=""/>
    <s v=""/>
    <s v=""/>
    <x v="1"/>
    <s v=""/>
    <s v=""/>
    <x v="0"/>
    <s v=""/>
    <s v=""/>
    <s v=""/>
    <s v="both His-Val MEB"/>
    <x v="1"/>
  </r>
  <r>
    <s v="both"/>
    <x v="50"/>
    <x v="48"/>
    <x v="49"/>
    <x v="50"/>
    <x v="0"/>
    <m/>
    <x v="4"/>
    <n v="49111"/>
    <m/>
    <n v="10.801858683107332"/>
    <s v="both His-Val YE_Ctr"/>
    <s v="D"/>
    <s v="both His-Val YE_Ctr_D"/>
    <s v="D"/>
    <n v="10.719246068458373"/>
    <n v="1"/>
    <n v="1"/>
    <x v="2"/>
    <n v="45390"/>
    <b v="0"/>
    <x v="1"/>
    <s v="pos"/>
    <s v="YE_"/>
    <s v="Ctr"/>
    <s v="both His-Val YE_"/>
    <x v="0"/>
  </r>
  <r>
    <s v="both"/>
    <x v="50"/>
    <x v="48"/>
    <x v="49"/>
    <x v="50"/>
    <x v="0"/>
    <m/>
    <x v="4"/>
    <n v="45863"/>
    <m/>
    <n v="10.733435774588219"/>
    <s v="both His-Val YE_Ctr"/>
    <s v="D"/>
    <s v="both His-Val YE_Ctr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4"/>
    <n v="39007"/>
    <m/>
    <n v="10.571522032280997"/>
    <s v="both His-Val YE_Ctr"/>
    <s v="D"/>
    <s v="both His-Val YE_Ctr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4"/>
    <n v="47579"/>
    <m/>
    <n v="10.770167783856948"/>
    <s v="both His-Val YE_Ctr"/>
    <s v="D"/>
    <s v="both His-Val YE_Ctr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5"/>
    <n v="33154"/>
    <m/>
    <n v="10.408948813802969"/>
    <s v="both His-Val YE_Syn"/>
    <s v="D"/>
    <s v="both His-Val YE_Syn_D"/>
    <s v="D"/>
    <n v="10.464995498549683"/>
    <n v="5.001603370548556E-2"/>
    <n v="0.26641007609692569"/>
    <x v="5"/>
    <n v="37251.5"/>
    <s v="n/a"/>
    <x v="1"/>
    <s v="pos"/>
    <s v="YE_"/>
    <s v="Syn"/>
    <s v="both His-Val YE_"/>
    <x v="0"/>
  </r>
  <r>
    <s v="both"/>
    <x v="50"/>
    <x v="48"/>
    <x v="49"/>
    <x v="50"/>
    <x v="0"/>
    <m/>
    <x v="5"/>
    <n v="36521"/>
    <m/>
    <n v="10.50567009772198"/>
    <s v="both His-Val YE_Syn"/>
    <s v="D"/>
    <s v="both His-Val YE_Syn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5"/>
    <n v="21645"/>
    <m/>
    <n v="9.982575958855092"/>
    <s v="both His-Val YE_Syn"/>
    <s v="D"/>
    <s v="both His-Val YE_Syn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5"/>
    <n v="57686"/>
    <m/>
    <n v="10.962787123818696"/>
    <s v="both His-Val YE_Syn"/>
    <s v="D"/>
    <s v="both His-Val YE_Syn_D"/>
    <s v=""/>
    <s v=""/>
    <s v=""/>
    <s v=""/>
    <x v="1"/>
    <s v=""/>
    <s v=""/>
    <x v="0"/>
    <s v=""/>
    <s v=""/>
    <s v=""/>
    <s v="both His-Val YE_"/>
    <x v="1"/>
  </r>
  <r>
    <s v="both"/>
    <x v="50"/>
    <x v="48"/>
    <x v="49"/>
    <x v="50"/>
    <x v="0"/>
    <m/>
    <x v="6"/>
    <m/>
    <m/>
    <n v="0"/>
    <s v="both His-Val SE_Ctr"/>
    <s v="ND"/>
    <s v="both His-Val SE_CtrND"/>
    <s v="ND"/>
    <n v="0"/>
    <e v="#DIV/0!"/>
    <e v="#DIV/0!"/>
    <x v="0"/>
    <n v="0"/>
    <s v="n/a"/>
    <x v="0"/>
    <s v=""/>
    <s v=""/>
    <s v=""/>
    <s v="both His-Val SE_"/>
    <x v="0"/>
  </r>
  <r>
    <s v="both"/>
    <x v="50"/>
    <x v="48"/>
    <x v="49"/>
    <x v="50"/>
    <x v="0"/>
    <m/>
    <x v="6"/>
    <m/>
    <m/>
    <n v="0"/>
    <s v="both His-Val SE_Ctr"/>
    <s v="ND"/>
    <s v="both His-Val SE_CtrND"/>
    <s v=""/>
    <s v=""/>
    <s v=""/>
    <s v=""/>
    <x v="1"/>
    <s v=""/>
    <s v=""/>
    <x v="0"/>
    <s v=""/>
    <s v=""/>
    <s v=""/>
    <s v="both His-Val SE_"/>
    <x v="1"/>
  </r>
  <r>
    <s v="both"/>
    <x v="50"/>
    <x v="48"/>
    <x v="49"/>
    <x v="50"/>
    <x v="0"/>
    <m/>
    <x v="6"/>
    <m/>
    <m/>
    <n v="0"/>
    <s v="both His-Val SE_Ctr"/>
    <s v="ND"/>
    <s v="both His-Val SE_CtrND"/>
    <s v=""/>
    <s v=""/>
    <s v=""/>
    <s v=""/>
    <x v="1"/>
    <s v=""/>
    <s v=""/>
    <x v="0"/>
    <s v=""/>
    <s v=""/>
    <s v=""/>
    <s v="both His-Val SE_"/>
    <x v="1"/>
  </r>
  <r>
    <s v="both"/>
    <x v="50"/>
    <x v="48"/>
    <x v="49"/>
    <x v="50"/>
    <x v="0"/>
    <m/>
    <x v="6"/>
    <m/>
    <m/>
    <n v="0"/>
    <s v="both His-Val SE_Ctr"/>
    <s v="ND"/>
    <s v="both His-Val SE_CtrND"/>
    <s v=""/>
    <s v=""/>
    <s v=""/>
    <s v=""/>
    <x v="1"/>
    <s v=""/>
    <s v=""/>
    <x v="0"/>
    <s v=""/>
    <s v=""/>
    <s v=""/>
    <s v="both His-Val SE_"/>
    <x v="1"/>
  </r>
  <r>
    <s v="both"/>
    <x v="50"/>
    <x v="48"/>
    <x v="49"/>
    <x v="50"/>
    <x v="0"/>
    <m/>
    <x v="7"/>
    <m/>
    <m/>
    <n v="0"/>
    <s v="both His-Val SE_Syn"/>
    <s v="ND"/>
    <s v="both His-Val SE_SynND"/>
    <s v="ND"/>
    <n v="0"/>
    <e v="#DIV/0!"/>
    <e v="#DIV/0!"/>
    <x v="0"/>
    <n v="0"/>
    <s v="n/a"/>
    <x v="0"/>
    <s v=""/>
    <s v=""/>
    <s v=""/>
    <s v="both His-Val SE_"/>
    <x v="0"/>
  </r>
  <r>
    <s v="both"/>
    <x v="50"/>
    <x v="48"/>
    <x v="49"/>
    <x v="50"/>
    <x v="0"/>
    <m/>
    <x v="7"/>
    <m/>
    <m/>
    <n v="0"/>
    <s v="both His-Val SE_Syn"/>
    <s v="ND"/>
    <s v="both His-Val SE_SynND"/>
    <s v=""/>
    <s v=""/>
    <s v=""/>
    <s v=""/>
    <x v="1"/>
    <s v=""/>
    <s v=""/>
    <x v="0"/>
    <s v=""/>
    <s v=""/>
    <s v=""/>
    <s v="both His-Val SE_"/>
    <x v="1"/>
  </r>
  <r>
    <s v="both"/>
    <x v="50"/>
    <x v="48"/>
    <x v="49"/>
    <x v="50"/>
    <x v="0"/>
    <m/>
    <x v="7"/>
    <m/>
    <m/>
    <n v="0"/>
    <s v="both His-Val SE_Syn"/>
    <s v="ND"/>
    <s v="both His-Val SE_SynND"/>
    <s v=""/>
    <s v=""/>
    <s v=""/>
    <s v=""/>
    <x v="1"/>
    <s v=""/>
    <s v=""/>
    <x v="0"/>
    <s v=""/>
    <s v=""/>
    <s v=""/>
    <s v="both His-Val SE_"/>
    <x v="1"/>
  </r>
  <r>
    <s v="both"/>
    <x v="50"/>
    <x v="48"/>
    <x v="49"/>
    <x v="50"/>
    <x v="0"/>
    <m/>
    <x v="7"/>
    <m/>
    <m/>
    <n v="0"/>
    <s v="both His-Val SE_Syn"/>
    <s v="ND"/>
    <s v="both His-Val SE_SynND"/>
    <s v=""/>
    <s v=""/>
    <s v=""/>
    <s v=""/>
    <x v="1"/>
    <s v=""/>
    <s v=""/>
    <x v="0"/>
    <s v=""/>
    <s v=""/>
    <s v=""/>
    <s v="both His-Val SE_"/>
    <x v="1"/>
  </r>
  <r>
    <s v="both"/>
    <x v="51"/>
    <x v="49"/>
    <x v="50"/>
    <x v="51"/>
    <x v="0"/>
    <m/>
    <x v="0"/>
    <m/>
    <m/>
    <n v="0"/>
    <s v="both (Phe-Arg) Min_Ctr"/>
    <s v="ND"/>
    <s v="both (Phe-Arg) Min_CtrND"/>
    <s v="ND"/>
    <n v="0"/>
    <e v="#DIV/0!"/>
    <e v="#DIV/0!"/>
    <x v="0"/>
    <n v="0"/>
    <s v="n/a"/>
    <x v="0"/>
    <s v=""/>
    <s v=""/>
    <s v=""/>
    <s v="both (Phe-Arg) Min"/>
    <x v="0"/>
  </r>
  <r>
    <s v="both"/>
    <x v="51"/>
    <x v="49"/>
    <x v="50"/>
    <x v="51"/>
    <x v="0"/>
    <m/>
    <x v="0"/>
    <m/>
    <m/>
    <n v="0"/>
    <s v="both (Phe-Arg) Min_Ctr"/>
    <s v="ND"/>
    <s v="both (Phe-Arg) Min_Ctr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0"/>
    <m/>
    <m/>
    <n v="0"/>
    <s v="both (Phe-Arg) Min_Ctr"/>
    <s v="ND"/>
    <s v="both (Phe-Arg) Min_Ctr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0"/>
    <m/>
    <m/>
    <n v="0"/>
    <s v="both (Phe-Arg) Min_Ctr"/>
    <s v="ND"/>
    <s v="both (Phe-Arg) Min_Ctr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1"/>
    <m/>
    <m/>
    <n v="0"/>
    <s v="both (Phe-Arg) Min_Syn"/>
    <s v="ND"/>
    <s v="both (Phe-Arg) Min_SynND"/>
    <s v="ND"/>
    <n v="0"/>
    <e v="#DIV/0!"/>
    <e v="#DIV/0!"/>
    <x v="0"/>
    <n v="0"/>
    <s v="n/a"/>
    <x v="0"/>
    <s v=""/>
    <s v=""/>
    <s v=""/>
    <s v="both (Phe-Arg) Min"/>
    <x v="0"/>
  </r>
  <r>
    <s v="both"/>
    <x v="51"/>
    <x v="49"/>
    <x v="50"/>
    <x v="51"/>
    <x v="0"/>
    <m/>
    <x v="1"/>
    <m/>
    <m/>
    <n v="0"/>
    <s v="both (Phe-Arg) Min_Syn"/>
    <s v="ND"/>
    <s v="both (Phe-Arg) Min_Syn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1"/>
    <m/>
    <m/>
    <n v="0"/>
    <s v="both (Phe-Arg) Min_Syn"/>
    <s v="ND"/>
    <s v="both (Phe-Arg) Min_Syn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1"/>
    <m/>
    <m/>
    <n v="0"/>
    <s v="both (Phe-Arg) Min_Syn"/>
    <s v="ND"/>
    <s v="both (Phe-Arg) Min_SynND"/>
    <s v=""/>
    <s v=""/>
    <s v=""/>
    <s v=""/>
    <x v="1"/>
    <s v=""/>
    <s v=""/>
    <x v="0"/>
    <s v=""/>
    <s v=""/>
    <s v=""/>
    <s v="both (Phe-Arg) Min"/>
    <x v="1"/>
  </r>
  <r>
    <s v="both"/>
    <x v="51"/>
    <x v="49"/>
    <x v="50"/>
    <x v="51"/>
    <x v="0"/>
    <m/>
    <x v="2"/>
    <m/>
    <m/>
    <n v="0"/>
    <s v="both (Phe-Arg) MEBM_Ctr"/>
    <s v="ND"/>
    <s v="both (Phe-Arg) MEBM_CtrND"/>
    <s v="ND"/>
    <n v="0"/>
    <e v="#DIV/0!"/>
    <e v="#DIV/0!"/>
    <x v="0"/>
    <n v="0"/>
    <s v="n/a"/>
    <x v="0"/>
    <s v=""/>
    <s v=""/>
    <s v=""/>
    <s v="both (Phe-Arg) MEB"/>
    <x v="0"/>
  </r>
  <r>
    <s v="both"/>
    <x v="51"/>
    <x v="49"/>
    <x v="50"/>
    <x v="51"/>
    <x v="0"/>
    <m/>
    <x v="2"/>
    <m/>
    <m/>
    <n v="0"/>
    <s v="both (Phe-Arg) MEBM_Ctr"/>
    <s v="ND"/>
    <s v="both (Phe-Arg) MEBM_Ctr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2"/>
    <m/>
    <m/>
    <n v="0"/>
    <s v="both (Phe-Arg) MEBM_Ctr"/>
    <s v="ND"/>
    <s v="both (Phe-Arg) MEBM_Ctr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2"/>
    <m/>
    <m/>
    <n v="0"/>
    <s v="both (Phe-Arg) MEBM_Ctr"/>
    <s v="ND"/>
    <s v="both (Phe-Arg) MEBM_Ctr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3"/>
    <m/>
    <m/>
    <n v="0"/>
    <s v="both (Phe-Arg) MEBM_Syn"/>
    <s v="ND"/>
    <s v="both (Phe-Arg) MEBM_SynND"/>
    <s v="ND"/>
    <n v="0"/>
    <e v="#DIV/0!"/>
    <e v="#DIV/0!"/>
    <x v="0"/>
    <n v="0"/>
    <s v="n/a"/>
    <x v="0"/>
    <s v=""/>
    <s v=""/>
    <s v=""/>
    <s v="both (Phe-Arg) MEB"/>
    <x v="0"/>
  </r>
  <r>
    <s v="both"/>
    <x v="51"/>
    <x v="49"/>
    <x v="50"/>
    <x v="51"/>
    <x v="0"/>
    <m/>
    <x v="3"/>
    <m/>
    <m/>
    <n v="0"/>
    <s v="both (Phe-Arg) MEBM_Syn"/>
    <s v="ND"/>
    <s v="both (Phe-Arg) MEBM_Syn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3"/>
    <m/>
    <m/>
    <n v="0"/>
    <s v="both (Phe-Arg) MEBM_Syn"/>
    <s v="ND"/>
    <s v="both (Phe-Arg) MEBM_Syn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3"/>
    <m/>
    <m/>
    <n v="0"/>
    <s v="both (Phe-Arg) MEBM_Syn"/>
    <s v="ND"/>
    <s v="both (Phe-Arg) MEBM_SynND"/>
    <s v=""/>
    <s v=""/>
    <s v=""/>
    <s v=""/>
    <x v="1"/>
    <s v=""/>
    <s v=""/>
    <x v="0"/>
    <s v=""/>
    <s v=""/>
    <s v=""/>
    <s v="both (Phe-Arg) MEB"/>
    <x v="1"/>
  </r>
  <r>
    <s v="both"/>
    <x v="51"/>
    <x v="49"/>
    <x v="50"/>
    <x v="51"/>
    <x v="0"/>
    <m/>
    <x v="4"/>
    <n v="167769"/>
    <m/>
    <n v="12.030349272764447"/>
    <s v="both (Phe-Arg) YE_Ctr"/>
    <s v="D"/>
    <s v="both (Phe-Arg) YE_Ctr_D"/>
    <s v="D"/>
    <n v="11.874200662578289"/>
    <n v="1"/>
    <n v="1"/>
    <x v="2"/>
    <n v="146068.75"/>
    <b v="0"/>
    <x v="1"/>
    <s v="pos"/>
    <s v="YE_"/>
    <s v="Ctr"/>
    <s v="both (Phe-Arg) YE_"/>
    <x v="0"/>
  </r>
  <r>
    <s v="both"/>
    <x v="51"/>
    <x v="49"/>
    <x v="50"/>
    <x v="51"/>
    <x v="0"/>
    <m/>
    <x v="4"/>
    <n v="163087"/>
    <m/>
    <n v="12.002045211408195"/>
    <s v="both (Phe-Arg) YE_Ctr"/>
    <s v="D"/>
    <s v="both (Phe-Arg) YE_Ctr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4"/>
    <n v="103239"/>
    <m/>
    <n v="11.54481165383255"/>
    <s v="both (Phe-Arg) YE_Ctr"/>
    <s v="D"/>
    <s v="both (Phe-Arg) YE_Ctr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4"/>
    <n v="150180"/>
    <m/>
    <n v="11.919596512307962"/>
    <s v="both (Phe-Arg) YE_Ctr"/>
    <s v="D"/>
    <s v="both (Phe-Arg) YE_Ctr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5"/>
    <n v="124071"/>
    <m/>
    <n v="11.728617321239289"/>
    <s v="both (Phe-Arg) YE_Syn"/>
    <s v="D"/>
    <s v="both (Phe-Arg) YE_Syn_D"/>
    <s v="D"/>
    <n v="11.283136074246677"/>
    <n v="0.13855549674453549"/>
    <n v="0.11610504546763106"/>
    <x v="5"/>
    <n v="89318.75"/>
    <s v="n/a"/>
    <x v="1"/>
    <s v="pos"/>
    <s v="YE_"/>
    <s v="Syn"/>
    <s v="both (Phe-Arg) YE_"/>
    <x v="0"/>
  </r>
  <r>
    <s v="both"/>
    <x v="51"/>
    <x v="49"/>
    <x v="50"/>
    <x v="51"/>
    <x v="0"/>
    <m/>
    <x v="5"/>
    <n v="121911"/>
    <m/>
    <n v="11.711054751969696"/>
    <s v="both (Phe-Arg) YE_Syn"/>
    <s v="D"/>
    <s v="both (Phe-Arg) YE_Syn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5"/>
    <n v="77088"/>
    <m/>
    <n v="11.252715877518089"/>
    <s v="both (Phe-Arg) YE_Syn"/>
    <s v="D"/>
    <s v="both (Phe-Arg) YE_Syn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5"/>
    <n v="34205"/>
    <m/>
    <n v="10.440156346259636"/>
    <s v="both (Phe-Arg) YE_Syn"/>
    <s v="D"/>
    <s v="both (Phe-Arg) YE_Syn_D"/>
    <s v=""/>
    <s v=""/>
    <s v=""/>
    <s v=""/>
    <x v="1"/>
    <s v=""/>
    <s v=""/>
    <x v="0"/>
    <s v=""/>
    <s v=""/>
    <s v=""/>
    <s v="both (Phe-Arg) YE_"/>
    <x v="1"/>
  </r>
  <r>
    <s v="both"/>
    <x v="51"/>
    <x v="49"/>
    <x v="50"/>
    <x v="51"/>
    <x v="0"/>
    <m/>
    <x v="6"/>
    <m/>
    <m/>
    <n v="0"/>
    <s v="both (Phe-Arg) SE_Ctr"/>
    <s v="ND"/>
    <s v="both (Phe-Arg) SE_CtrND"/>
    <s v="ND"/>
    <n v="0"/>
    <e v="#DIV/0!"/>
    <e v="#DIV/0!"/>
    <x v="0"/>
    <n v="0"/>
    <s v="n/a"/>
    <x v="0"/>
    <s v=""/>
    <s v=""/>
    <s v=""/>
    <s v="both (Phe-Arg) SE_"/>
    <x v="0"/>
  </r>
  <r>
    <s v="both"/>
    <x v="51"/>
    <x v="49"/>
    <x v="50"/>
    <x v="51"/>
    <x v="0"/>
    <m/>
    <x v="6"/>
    <m/>
    <m/>
    <n v="0"/>
    <s v="both (Phe-Arg) SE_Ctr"/>
    <s v="ND"/>
    <s v="both (Phe-Arg) SE_CtrND"/>
    <s v=""/>
    <s v=""/>
    <s v=""/>
    <s v=""/>
    <x v="1"/>
    <s v=""/>
    <s v=""/>
    <x v="0"/>
    <s v=""/>
    <s v=""/>
    <s v=""/>
    <s v="both (Phe-Arg) SE_"/>
    <x v="1"/>
  </r>
  <r>
    <s v="both"/>
    <x v="51"/>
    <x v="49"/>
    <x v="50"/>
    <x v="51"/>
    <x v="0"/>
    <m/>
    <x v="6"/>
    <m/>
    <m/>
    <n v="0"/>
    <s v="both (Phe-Arg) SE_Ctr"/>
    <s v="ND"/>
    <s v="both (Phe-Arg) SE_CtrND"/>
    <s v=""/>
    <s v=""/>
    <s v=""/>
    <s v=""/>
    <x v="1"/>
    <s v=""/>
    <s v=""/>
    <x v="0"/>
    <s v=""/>
    <s v=""/>
    <s v=""/>
    <s v="both (Phe-Arg) SE_"/>
    <x v="1"/>
  </r>
  <r>
    <s v="both"/>
    <x v="51"/>
    <x v="49"/>
    <x v="50"/>
    <x v="51"/>
    <x v="0"/>
    <m/>
    <x v="6"/>
    <m/>
    <m/>
    <n v="0"/>
    <s v="both (Phe-Arg) SE_Ctr"/>
    <s v="ND"/>
    <s v="both (Phe-Arg) SE_CtrND"/>
    <s v=""/>
    <s v=""/>
    <s v=""/>
    <s v=""/>
    <x v="1"/>
    <s v=""/>
    <s v=""/>
    <x v="0"/>
    <s v=""/>
    <s v=""/>
    <s v=""/>
    <s v="both (Phe-Arg) SE_"/>
    <x v="1"/>
  </r>
  <r>
    <s v="both"/>
    <x v="51"/>
    <x v="49"/>
    <x v="50"/>
    <x v="51"/>
    <x v="0"/>
    <m/>
    <x v="7"/>
    <m/>
    <m/>
    <n v="0"/>
    <s v="both (Phe-Arg) SE_Syn"/>
    <s v="ND"/>
    <s v="both (Phe-Arg) SE_SynND"/>
    <s v="ND"/>
    <n v="0"/>
    <e v="#DIV/0!"/>
    <e v="#DIV/0!"/>
    <x v="0"/>
    <n v="0"/>
    <s v="n/a"/>
    <x v="0"/>
    <s v=""/>
    <s v=""/>
    <s v=""/>
    <s v="both (Phe-Arg) SE_"/>
    <x v="0"/>
  </r>
  <r>
    <s v="both"/>
    <x v="51"/>
    <x v="49"/>
    <x v="50"/>
    <x v="51"/>
    <x v="0"/>
    <m/>
    <x v="7"/>
    <m/>
    <m/>
    <n v="0"/>
    <s v="both (Phe-Arg) SE_Syn"/>
    <s v="ND"/>
    <s v="both (Phe-Arg) SE_SynND"/>
    <s v=""/>
    <s v=""/>
    <s v=""/>
    <s v=""/>
    <x v="1"/>
    <s v=""/>
    <s v=""/>
    <x v="0"/>
    <s v=""/>
    <s v=""/>
    <s v=""/>
    <s v="both (Phe-Arg) SE_"/>
    <x v="1"/>
  </r>
  <r>
    <s v="both"/>
    <x v="51"/>
    <x v="49"/>
    <x v="50"/>
    <x v="51"/>
    <x v="0"/>
    <m/>
    <x v="7"/>
    <m/>
    <m/>
    <n v="0"/>
    <s v="both (Phe-Arg) SE_Syn"/>
    <s v="ND"/>
    <s v="both (Phe-Arg) SE_SynND"/>
    <s v=""/>
    <s v=""/>
    <s v=""/>
    <s v=""/>
    <x v="1"/>
    <s v=""/>
    <s v=""/>
    <x v="0"/>
    <s v=""/>
    <s v=""/>
    <s v=""/>
    <s v="both (Phe-Arg) SE_"/>
    <x v="1"/>
  </r>
  <r>
    <s v="both"/>
    <x v="51"/>
    <x v="49"/>
    <x v="50"/>
    <x v="51"/>
    <x v="0"/>
    <m/>
    <x v="7"/>
    <m/>
    <m/>
    <n v="0"/>
    <s v="both (Phe-Arg) SE_Syn"/>
    <s v="ND"/>
    <s v="both (Phe-Arg) SE_SynND"/>
    <s v=""/>
    <s v=""/>
    <s v=""/>
    <s v=""/>
    <x v="1"/>
    <s v=""/>
    <s v=""/>
    <x v="0"/>
    <s v=""/>
    <s v=""/>
    <s v=""/>
    <s v="both (Phe-Arg) SE_"/>
    <x v="1"/>
  </r>
  <r>
    <s v="both"/>
    <x v="52"/>
    <x v="50"/>
    <x v="51"/>
    <x v="52"/>
    <x v="0"/>
    <m/>
    <x v="0"/>
    <n v="960"/>
    <m/>
    <n v="6.8679744089702925"/>
    <s v="both alanine Min_Ctr"/>
    <s v="D"/>
    <s v="both alanine Min_Ctr_D"/>
    <s v="D"/>
    <n v="6.8111908153229335"/>
    <n v="1"/>
    <n v="1"/>
    <x v="2"/>
    <n v="908.5"/>
    <b v="0"/>
    <x v="1"/>
    <s v="pos"/>
    <s v="Min"/>
    <s v="Ctr"/>
    <s v="both alanine Min"/>
    <x v="0"/>
  </r>
  <r>
    <s v="both"/>
    <x v="52"/>
    <x v="50"/>
    <x v="51"/>
    <x v="52"/>
    <x v="0"/>
    <m/>
    <x v="0"/>
    <n v="822"/>
    <m/>
    <n v="6.7129562006770698"/>
    <s v="both alanine Min_Ctr"/>
    <s v="D"/>
    <s v="both alanine Min_Ctr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0"/>
    <n v="934"/>
    <m/>
    <n v="6.8405465292886873"/>
    <s v="both alanine Min_Ctr"/>
    <s v="D"/>
    <s v="both alanine Min_Ctr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0"/>
    <n v="918"/>
    <m/>
    <n v="6.8232861223556869"/>
    <s v="both alanine Min_Ctr"/>
    <s v="D"/>
    <s v="both alanine Min_Ctr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1"/>
    <n v="345929"/>
    <m/>
    <n v="12.753991721433271"/>
    <s v="both alanine Min_Syn"/>
    <s v="D"/>
    <s v="both alanine Min_Syn_D"/>
    <s v="D"/>
    <n v="12.659144740228308"/>
    <n v="0.63113398794330089"/>
    <n v="5.9313668616821795E-11"/>
    <x v="3"/>
    <n v="315619.5"/>
    <n v="8.4404841127030501"/>
    <x v="2"/>
    <s v="pos"/>
    <s v="Min"/>
    <s v="Syn"/>
    <s v="both alanine Min"/>
    <x v="0"/>
  </r>
  <r>
    <s v="both"/>
    <x v="52"/>
    <x v="50"/>
    <x v="51"/>
    <x v="52"/>
    <x v="0"/>
    <m/>
    <x v="1"/>
    <n v="279925"/>
    <m/>
    <n v="12.542280561507477"/>
    <s v="both alanine Min_Syn"/>
    <s v="D"/>
    <s v="both alanine Min_Syn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1"/>
    <n v="329671"/>
    <m/>
    <n v="12.70585349976341"/>
    <s v="both alanine Min_Syn"/>
    <s v="D"/>
    <s v="both alanine Min_Syn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1"/>
    <n v="306953"/>
    <m/>
    <n v="12.634453178209078"/>
    <s v="both alanine Min_Syn"/>
    <s v="D"/>
    <s v="both alanine Min_Syn_D"/>
    <s v=""/>
    <s v=""/>
    <s v=""/>
    <s v=""/>
    <x v="1"/>
    <s v=""/>
    <s v=""/>
    <x v="0"/>
    <s v=""/>
    <s v=""/>
    <s v=""/>
    <s v="both alanine Min"/>
    <x v="1"/>
  </r>
  <r>
    <s v="both"/>
    <x v="52"/>
    <x v="50"/>
    <x v="51"/>
    <x v="52"/>
    <x v="0"/>
    <m/>
    <x v="2"/>
    <n v="133797"/>
    <m/>
    <n v="11.804086478881437"/>
    <s v="both alanine MEBM_Ctr"/>
    <s v="D"/>
    <s v="both alanine MEBM_Ctr_D"/>
    <s v="D"/>
    <n v="11.833947119317186"/>
    <n v="1"/>
    <n v="1"/>
    <x v="2"/>
    <n v="138122"/>
    <b v="0"/>
    <x v="1"/>
    <s v="pos"/>
    <s v="MEB"/>
    <s v="Ctr"/>
    <s v="both alanine MEB"/>
    <x v="0"/>
  </r>
  <r>
    <s v="both"/>
    <x v="52"/>
    <x v="50"/>
    <x v="51"/>
    <x v="52"/>
    <x v="0"/>
    <m/>
    <x v="2"/>
    <n v="126704"/>
    <m/>
    <n v="11.749616828829707"/>
    <s v="both alanine MEBM_Ctr"/>
    <s v="D"/>
    <s v="both alanine MEBM_Ctr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2"/>
    <n v="149458"/>
    <m/>
    <n v="11.914777386708518"/>
    <s v="both alanine MEBM_Ctr"/>
    <s v="D"/>
    <s v="both alanine MEBM_Ctr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2"/>
    <n v="142529"/>
    <m/>
    <n v="11.867307782849077"/>
    <s v="both alanine MEBM_Ctr"/>
    <s v="D"/>
    <s v="both alanine MEBM_Ctr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3"/>
    <n v="255257"/>
    <m/>
    <n v="12.450030077357511"/>
    <s v="both alanine MEBM_Syn"/>
    <s v="D"/>
    <s v="both alanine MEBM_Syn_D"/>
    <s v="D"/>
    <n v="12.379751146492374"/>
    <n v="0.45359813584535319"/>
    <n v="2.0814094061851677E-4"/>
    <x v="3"/>
    <n v="239148.75"/>
    <n v="0.7919651209501849"/>
    <x v="1"/>
    <s v="pos"/>
    <s v="MEB"/>
    <s v="Syn"/>
    <s v="both alanine MEB"/>
    <x v="0"/>
  </r>
  <r>
    <s v="both"/>
    <x v="52"/>
    <x v="50"/>
    <x v="51"/>
    <x v="52"/>
    <x v="0"/>
    <m/>
    <x v="3"/>
    <n v="217081"/>
    <m/>
    <n v="12.288030441328193"/>
    <s v="both alanine MEBM_Syn"/>
    <s v="D"/>
    <s v="both alanine MEBM_Syn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3"/>
    <n v="270179"/>
    <m/>
    <n v="12.506843682523673"/>
    <s v="both alanine MEBM_Syn"/>
    <s v="D"/>
    <s v="both alanine MEBM_Syn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3"/>
    <n v="214078"/>
    <m/>
    <n v="12.27410038476012"/>
    <s v="both alanine MEBM_Syn"/>
    <s v="D"/>
    <s v="both alanine MEBM_Syn_D"/>
    <s v=""/>
    <s v=""/>
    <s v=""/>
    <s v=""/>
    <x v="1"/>
    <s v=""/>
    <s v=""/>
    <x v="0"/>
    <s v=""/>
    <s v=""/>
    <s v=""/>
    <s v="both alanine MEB"/>
    <x v="1"/>
  </r>
  <r>
    <s v="both"/>
    <x v="52"/>
    <x v="50"/>
    <x v="51"/>
    <x v="52"/>
    <x v="0"/>
    <m/>
    <x v="4"/>
    <n v="1969405"/>
    <m/>
    <n v="14.493242532404379"/>
    <s v="both alanine YE_Ctr"/>
    <s v="D"/>
    <s v="both alanine YE_Ctr_D"/>
    <s v="D"/>
    <n v="14.51092550805417"/>
    <n v="1"/>
    <n v="1"/>
    <x v="2"/>
    <n v="2005152"/>
    <b v="0"/>
    <x v="1"/>
    <s v="pos"/>
    <s v="YE_"/>
    <s v="Ctr"/>
    <s v="both alanine YE_"/>
    <x v="0"/>
  </r>
  <r>
    <s v="both"/>
    <x v="52"/>
    <x v="50"/>
    <x v="51"/>
    <x v="52"/>
    <x v="0"/>
    <m/>
    <x v="4"/>
    <n v="1996988"/>
    <m/>
    <n v="14.507151104120387"/>
    <s v="both alanine YE_Ctr"/>
    <s v="D"/>
    <s v="both alanine YE_Ctr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4"/>
    <n v="2089028"/>
    <m/>
    <n v="14.552209922682652"/>
    <s v="both alanine YE_Ctr"/>
    <s v="D"/>
    <s v="both alanine YE_Ctr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4"/>
    <n v="1965187"/>
    <m/>
    <n v="14.491098473009259"/>
    <s v="both alanine YE_Ctr"/>
    <s v="D"/>
    <s v="both alanine YE_Ctr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5"/>
    <n v="2299363"/>
    <m/>
    <n v="14.648143120921063"/>
    <s v="both alanine YE_Syn"/>
    <s v="D"/>
    <s v="both alanine YE_Syn_D"/>
    <s v="D"/>
    <n v="14.528397875816113"/>
    <n v="2.6872497573697158E-2"/>
    <n v="0.82043595685491832"/>
    <x v="5"/>
    <n v="2054234.75"/>
    <s v="n/a"/>
    <x v="1"/>
    <s v="pos"/>
    <s v="YE_"/>
    <s v="Syn"/>
    <s v="both alanine YE_"/>
    <x v="0"/>
  </r>
  <r>
    <s v="both"/>
    <x v="52"/>
    <x v="50"/>
    <x v="51"/>
    <x v="52"/>
    <x v="0"/>
    <m/>
    <x v="5"/>
    <n v="2068407"/>
    <m/>
    <n v="14.542289787220568"/>
    <s v="both alanine YE_Syn"/>
    <s v="D"/>
    <s v="both alanine YE_Syn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5"/>
    <n v="2176516"/>
    <m/>
    <n v="14.593236450649247"/>
    <s v="both alanine YE_Syn"/>
    <s v="D"/>
    <s v="both alanine YE_Syn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5"/>
    <n v="1672653"/>
    <m/>
    <n v="14.32992214447358"/>
    <s v="both alanine YE_Syn"/>
    <s v="D"/>
    <s v="both alanine YE_Syn_D"/>
    <s v=""/>
    <s v=""/>
    <s v=""/>
    <s v=""/>
    <x v="1"/>
    <s v=""/>
    <s v=""/>
    <x v="0"/>
    <s v=""/>
    <s v=""/>
    <s v=""/>
    <s v="both alanine YE_"/>
    <x v="1"/>
  </r>
  <r>
    <s v="both"/>
    <x v="52"/>
    <x v="50"/>
    <x v="51"/>
    <x v="52"/>
    <x v="0"/>
    <m/>
    <x v="6"/>
    <n v="145928"/>
    <m/>
    <n v="11.890875481037749"/>
    <s v="both alanine SE_Ctr"/>
    <s v="D"/>
    <s v="both alanine SE_Ctr_D"/>
    <s v="D"/>
    <n v="11.739145798118033"/>
    <n v="1"/>
    <n v="1"/>
    <x v="2"/>
    <n v="126287.75"/>
    <b v="0"/>
    <x v="1"/>
    <s v="pos"/>
    <s v="SE_"/>
    <s v="Ctr"/>
    <s v="both alanine SE_"/>
    <x v="0"/>
  </r>
  <r>
    <s v="both"/>
    <x v="52"/>
    <x v="50"/>
    <x v="51"/>
    <x v="52"/>
    <x v="0"/>
    <m/>
    <x v="6"/>
    <n v="104857"/>
    <m/>
    <n v="11.560362332894851"/>
    <s v="both alanine SE_Ctr"/>
    <s v="D"/>
    <s v="both alanine SE_Ctr_D"/>
    <s v=""/>
    <s v=""/>
    <s v=""/>
    <s v=""/>
    <x v="1"/>
    <s v=""/>
    <s v=""/>
    <x v="0"/>
    <s v=""/>
    <s v=""/>
    <s v=""/>
    <s v="both alanine SE_"/>
    <x v="1"/>
  </r>
  <r>
    <s v="both"/>
    <x v="52"/>
    <x v="50"/>
    <x v="51"/>
    <x v="52"/>
    <x v="0"/>
    <m/>
    <x v="6"/>
    <n v="131999"/>
    <m/>
    <n v="11.790557201568507"/>
    <s v="both alanine SE_Ctr"/>
    <s v="D"/>
    <s v="both alanine SE_Ctr_D"/>
    <s v=""/>
    <s v=""/>
    <s v=""/>
    <s v=""/>
    <x v="1"/>
    <s v=""/>
    <s v=""/>
    <x v="0"/>
    <s v=""/>
    <s v=""/>
    <s v=""/>
    <s v="both alanine SE_"/>
    <x v="1"/>
  </r>
  <r>
    <s v="both"/>
    <x v="52"/>
    <x v="50"/>
    <x v="51"/>
    <x v="52"/>
    <x v="0"/>
    <m/>
    <x v="6"/>
    <n v="122367"/>
    <m/>
    <n v="11.714788176971018"/>
    <s v="both alanine SE_Ctr"/>
    <s v="D"/>
    <s v="both alanine SE_Ctr_D"/>
    <s v=""/>
    <s v=""/>
    <s v=""/>
    <s v=""/>
    <x v="1"/>
    <s v=""/>
    <s v=""/>
    <x v="0"/>
    <s v=""/>
    <s v=""/>
    <s v=""/>
    <s v="both alanine SE_"/>
    <x v="1"/>
  </r>
  <r>
    <s v="both"/>
    <x v="52"/>
    <x v="50"/>
    <x v="51"/>
    <x v="52"/>
    <x v="0"/>
    <m/>
    <x v="7"/>
    <n v="581142"/>
    <m/>
    <n v="13.272752132916287"/>
    <s v="both alanine SE_Syn"/>
    <s v="D"/>
    <s v="both alanine SE_Syn_D"/>
    <s v="D"/>
    <n v="13.390654554156445"/>
    <n v="0.73989203039585594"/>
    <n v="5.6585485632173362E-6"/>
    <x v="3"/>
    <n v="661220"/>
    <n v="2.3884156591735599"/>
    <x v="5"/>
    <s v="pos"/>
    <s v="SE_"/>
    <s v="Syn"/>
    <s v="both alanine SE_"/>
    <x v="0"/>
  </r>
  <r>
    <s v="both"/>
    <x v="52"/>
    <x v="50"/>
    <x v="51"/>
    <x v="52"/>
    <x v="0"/>
    <m/>
    <x v="7"/>
    <n v="808323"/>
    <m/>
    <n v="13.602718247227198"/>
    <s v="both alanine SE_Syn"/>
    <s v="D"/>
    <s v="both alanine SE_Syn_D"/>
    <s v=""/>
    <s v=""/>
    <s v=""/>
    <s v=""/>
    <x v="1"/>
    <s v=""/>
    <s v=""/>
    <x v="0"/>
    <s v=""/>
    <s v=""/>
    <s v=""/>
    <s v="both alanine SE_"/>
    <x v="1"/>
  </r>
  <r>
    <s v="both"/>
    <x v="52"/>
    <x v="50"/>
    <x v="51"/>
    <x v="52"/>
    <x v="0"/>
    <m/>
    <x v="7"/>
    <n v="697709"/>
    <m/>
    <n v="13.455558822632412"/>
    <s v="both alanine SE_Syn"/>
    <s v="D"/>
    <s v="both alanine SE_Syn_D"/>
    <s v=""/>
    <s v=""/>
    <s v=""/>
    <s v=""/>
    <x v="1"/>
    <s v=""/>
    <s v=""/>
    <x v="0"/>
    <s v=""/>
    <s v=""/>
    <s v=""/>
    <s v="both alanine SE_"/>
    <x v="1"/>
  </r>
  <r>
    <s v="both"/>
    <x v="52"/>
    <x v="50"/>
    <x v="51"/>
    <x v="52"/>
    <x v="0"/>
    <m/>
    <x v="7"/>
    <n v="557706"/>
    <m/>
    <n v="13.231589013849888"/>
    <s v="both alanine SE_Syn"/>
    <s v="D"/>
    <s v="both alanine SE_Syn_D"/>
    <s v=""/>
    <s v=""/>
    <s v=""/>
    <s v=""/>
    <x v="1"/>
    <s v=""/>
    <s v=""/>
    <x v="0"/>
    <s v=""/>
    <s v=""/>
    <s v=""/>
    <s v="both alanine SE_"/>
    <x v="1"/>
  </r>
  <r>
    <s v="neg"/>
    <x v="53"/>
    <x v="51"/>
    <x v="52"/>
    <x v="53"/>
    <x v="0"/>
    <m/>
    <x v="0"/>
    <m/>
    <m/>
    <n v="0"/>
    <s v="neg threonine Min_Ctr"/>
    <s v="ND"/>
    <s v="neg threonine Min_CtrND"/>
    <s v="ND"/>
    <n v="0"/>
    <e v="#DIV/0!"/>
    <e v="#DIV/0!"/>
    <x v="0"/>
    <n v="0"/>
    <s v="n/a"/>
    <x v="0"/>
    <s v=""/>
    <s v=""/>
    <s v=""/>
    <s v="neg threonine Min"/>
    <x v="0"/>
  </r>
  <r>
    <s v="neg"/>
    <x v="53"/>
    <x v="51"/>
    <x v="52"/>
    <x v="53"/>
    <x v="0"/>
    <m/>
    <x v="0"/>
    <m/>
    <m/>
    <n v="0"/>
    <s v="neg threonine Min_Ctr"/>
    <s v="ND"/>
    <s v="neg threonine Min_Ctr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0"/>
    <m/>
    <m/>
    <n v="0"/>
    <s v="neg threonine Min_Ctr"/>
    <s v="ND"/>
    <s v="neg threonine Min_Ctr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0"/>
    <m/>
    <m/>
    <n v="0"/>
    <s v="neg threonine Min_Ctr"/>
    <s v="ND"/>
    <s v="neg threonine Min_Ctr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1"/>
    <m/>
    <m/>
    <n v="0"/>
    <s v="neg threonine Min_Syn"/>
    <s v="ND"/>
    <s v="neg threonine Min_SynND"/>
    <s v="ND"/>
    <n v="0"/>
    <e v="#DIV/0!"/>
    <e v="#DIV/0!"/>
    <x v="0"/>
    <n v="0"/>
    <s v="n/a"/>
    <x v="0"/>
    <s v=""/>
    <s v=""/>
    <s v=""/>
    <s v="neg threonine Min"/>
    <x v="0"/>
  </r>
  <r>
    <s v="neg"/>
    <x v="53"/>
    <x v="51"/>
    <x v="52"/>
    <x v="53"/>
    <x v="0"/>
    <m/>
    <x v="1"/>
    <m/>
    <m/>
    <n v="0"/>
    <s v="neg threonine Min_Syn"/>
    <s v="ND"/>
    <s v="neg threonine Min_Syn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1"/>
    <m/>
    <m/>
    <n v="0"/>
    <s v="neg threonine Min_Syn"/>
    <s v="ND"/>
    <s v="neg threonine Min_Syn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1"/>
    <m/>
    <m/>
    <n v="0"/>
    <s v="neg threonine Min_Syn"/>
    <s v="ND"/>
    <s v="neg threonine Min_SynND"/>
    <s v=""/>
    <s v=""/>
    <s v=""/>
    <s v=""/>
    <x v="1"/>
    <s v=""/>
    <s v=""/>
    <x v="0"/>
    <s v=""/>
    <s v=""/>
    <s v=""/>
    <s v="neg threonine Min"/>
    <x v="1"/>
  </r>
  <r>
    <s v="neg"/>
    <x v="53"/>
    <x v="51"/>
    <x v="52"/>
    <x v="53"/>
    <x v="0"/>
    <m/>
    <x v="2"/>
    <n v="95568"/>
    <m/>
    <n v="11.467603778670901"/>
    <s v="neg threonine MEBM_Ctr"/>
    <s v="D"/>
    <s v="neg threonine MEBM_Ctr_D"/>
    <s v="D"/>
    <n v="11.540686939549044"/>
    <n v="1"/>
    <n v="1"/>
    <x v="2"/>
    <n v="105848.5"/>
    <b v="0"/>
    <x v="1"/>
    <s v="pos"/>
    <s v="MEB"/>
    <s v="Ctr"/>
    <s v="neg threonine MEB"/>
    <x v="0"/>
  </r>
  <r>
    <s v="neg"/>
    <x v="53"/>
    <x v="51"/>
    <x v="52"/>
    <x v="53"/>
    <x v="0"/>
    <m/>
    <x v="2"/>
    <n v="82751"/>
    <m/>
    <n v="11.32360346213153"/>
    <s v="neg threonine MEBM_Ctr"/>
    <s v="D"/>
    <s v="neg threonine MEBM_Ctr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2"/>
    <n v="152304"/>
    <m/>
    <n v="11.933640368285269"/>
    <s v="neg threonine MEBM_Ctr"/>
    <s v="D"/>
    <s v="neg threonine MEBM_Ctr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2"/>
    <n v="92771"/>
    <m/>
    <n v="11.437900149108476"/>
    <s v="neg threonine MEBM_Ctr"/>
    <s v="D"/>
    <s v="neg threonine MEBM_Ctr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3"/>
    <n v="71274"/>
    <m/>
    <n v="11.174300913780872"/>
    <s v="neg threonine MEBM_Syn"/>
    <s v="D"/>
    <s v="neg threonine MEBM_Syn_D"/>
    <s v="D"/>
    <n v="11.144061314164826"/>
    <n v="0.53972978809067063"/>
    <n v="0.14931082731077791"/>
    <x v="5"/>
    <n v="73202"/>
    <s v="n/a"/>
    <x v="1"/>
    <s v="pos"/>
    <s v="MEB"/>
    <s v="Syn"/>
    <s v="neg threonine MEB"/>
    <x v="0"/>
  </r>
  <r>
    <s v="neg"/>
    <x v="53"/>
    <x v="51"/>
    <x v="52"/>
    <x v="53"/>
    <x v="0"/>
    <m/>
    <x v="3"/>
    <n v="109080"/>
    <m/>
    <n v="11.599846004500927"/>
    <s v="neg threonine MEBM_Syn"/>
    <s v="D"/>
    <s v="neg threonine MEBM_Syn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3"/>
    <n v="71071"/>
    <m/>
    <n v="11.171448726694154"/>
    <s v="neg threonine MEBM_Syn"/>
    <s v="D"/>
    <s v="neg threonine MEBM_Syn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3"/>
    <n v="41383"/>
    <m/>
    <n v="10.630649611683351"/>
    <s v="neg threonine MEBM_Syn"/>
    <s v="D"/>
    <s v="neg threonine MEBM_Syn_D"/>
    <s v=""/>
    <s v=""/>
    <s v=""/>
    <s v=""/>
    <x v="1"/>
    <s v=""/>
    <s v=""/>
    <x v="0"/>
    <s v=""/>
    <s v=""/>
    <s v=""/>
    <s v="neg threonine MEB"/>
    <x v="1"/>
  </r>
  <r>
    <s v="neg"/>
    <x v="53"/>
    <x v="51"/>
    <x v="52"/>
    <x v="53"/>
    <x v="0"/>
    <m/>
    <x v="4"/>
    <n v="661253"/>
    <m/>
    <n v="13.401893311285688"/>
    <s v="neg threonine YE_Ctr"/>
    <s v="D"/>
    <s v="neg threonine YE_Ctr_D"/>
    <s v="D"/>
    <n v="13.296455298864977"/>
    <n v="1"/>
    <n v="1"/>
    <x v="2"/>
    <n v="598876"/>
    <b v="0"/>
    <x v="1"/>
    <s v="pos"/>
    <s v="YE_"/>
    <s v="Ctr"/>
    <s v="neg threonine YE_"/>
    <x v="0"/>
  </r>
  <r>
    <s v="neg"/>
    <x v="53"/>
    <x v="51"/>
    <x v="52"/>
    <x v="53"/>
    <x v="0"/>
    <m/>
    <x v="4"/>
    <n v="530714"/>
    <m/>
    <n v="13.181980432972798"/>
    <s v="neg threonine YE_Ctr"/>
    <s v="D"/>
    <s v="neg threonine YE_Ctr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4"/>
    <n v="670969"/>
    <m/>
    <n v="13.416479705565353"/>
    <s v="neg threonine YE_Ctr"/>
    <s v="D"/>
    <s v="neg threonine YE_Ctr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4"/>
    <n v="532568"/>
    <m/>
    <n v="13.185467745636071"/>
    <s v="neg threonine YE_Ctr"/>
    <s v="D"/>
    <s v="neg threonine YE_Ctr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5"/>
    <n v="597334"/>
    <m/>
    <n v="13.300233374023582"/>
    <s v="neg threonine YE_Syn"/>
    <s v="D"/>
    <s v="neg threonine YE_Syn_D"/>
    <s v="D"/>
    <n v="13.296073957027073"/>
    <n v="0.11397903481681555"/>
    <n v="0.99576503841378838"/>
    <x v="5"/>
    <n v="595306.25"/>
    <s v="n/a"/>
    <x v="1"/>
    <s v="pos"/>
    <s v="YE_"/>
    <s v="Syn"/>
    <s v="neg threonine YE_"/>
    <x v="0"/>
  </r>
  <r>
    <s v="neg"/>
    <x v="53"/>
    <x v="51"/>
    <x v="52"/>
    <x v="53"/>
    <x v="0"/>
    <m/>
    <x v="5"/>
    <n v="629146"/>
    <m/>
    <n v="13.352120212670512"/>
    <s v="neg threonine YE_Syn"/>
    <s v="D"/>
    <s v="neg threonine YE_Syn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5"/>
    <n v="590875"/>
    <m/>
    <n v="13.289361460499437"/>
    <s v="neg threonine YE_Syn"/>
    <s v="D"/>
    <s v="neg threonine YE_Syn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5"/>
    <n v="563870"/>
    <m/>
    <n v="13.242580780914754"/>
    <s v="neg threonine YE_Syn"/>
    <s v="D"/>
    <s v="neg threonine YE_Syn_D"/>
    <s v=""/>
    <s v=""/>
    <s v=""/>
    <s v=""/>
    <x v="1"/>
    <s v=""/>
    <s v=""/>
    <x v="0"/>
    <s v=""/>
    <s v=""/>
    <s v=""/>
    <s v="neg threonine YE_"/>
    <x v="1"/>
  </r>
  <r>
    <s v="neg"/>
    <x v="53"/>
    <x v="51"/>
    <x v="52"/>
    <x v="53"/>
    <x v="0"/>
    <m/>
    <x v="6"/>
    <m/>
    <m/>
    <n v="0"/>
    <s v="neg threonine SE_Ctr"/>
    <s v="ND"/>
    <s v="neg threonine SE_CtrND"/>
    <s v="ND"/>
    <n v="0"/>
    <e v="#DIV/0!"/>
    <e v="#DIV/0!"/>
    <x v="0"/>
    <n v="0"/>
    <s v="n/a"/>
    <x v="0"/>
    <s v=""/>
    <s v=""/>
    <s v=""/>
    <s v="neg threonine SE_"/>
    <x v="0"/>
  </r>
  <r>
    <s v="neg"/>
    <x v="53"/>
    <x v="51"/>
    <x v="52"/>
    <x v="53"/>
    <x v="0"/>
    <m/>
    <x v="6"/>
    <m/>
    <m/>
    <n v="0"/>
    <s v="neg threonine SE_Ctr"/>
    <s v="ND"/>
    <s v="neg threonine SE_CtrND"/>
    <s v=""/>
    <s v=""/>
    <s v=""/>
    <s v=""/>
    <x v="1"/>
    <s v=""/>
    <s v=""/>
    <x v="0"/>
    <s v=""/>
    <s v=""/>
    <s v=""/>
    <s v="neg threonine SE_"/>
    <x v="1"/>
  </r>
  <r>
    <s v="neg"/>
    <x v="53"/>
    <x v="51"/>
    <x v="52"/>
    <x v="53"/>
    <x v="0"/>
    <m/>
    <x v="6"/>
    <m/>
    <m/>
    <n v="0"/>
    <s v="neg threonine SE_Ctr"/>
    <s v="ND"/>
    <s v="neg threonine SE_CtrND"/>
    <s v=""/>
    <s v=""/>
    <s v=""/>
    <s v=""/>
    <x v="1"/>
    <s v=""/>
    <s v=""/>
    <x v="0"/>
    <s v=""/>
    <s v=""/>
    <s v=""/>
    <s v="neg threonine SE_"/>
    <x v="1"/>
  </r>
  <r>
    <s v="neg"/>
    <x v="53"/>
    <x v="51"/>
    <x v="52"/>
    <x v="53"/>
    <x v="0"/>
    <m/>
    <x v="6"/>
    <m/>
    <m/>
    <n v="0"/>
    <s v="neg threonine SE_Ctr"/>
    <s v="ND"/>
    <s v="neg threonine SE_CtrND"/>
    <s v=""/>
    <s v=""/>
    <s v=""/>
    <s v=""/>
    <x v="1"/>
    <s v=""/>
    <s v=""/>
    <x v="0"/>
    <s v=""/>
    <s v=""/>
    <s v=""/>
    <s v="neg threonine SE_"/>
    <x v="1"/>
  </r>
  <r>
    <s v="neg"/>
    <x v="53"/>
    <x v="51"/>
    <x v="52"/>
    <x v="53"/>
    <x v="0"/>
    <m/>
    <x v="7"/>
    <m/>
    <m/>
    <n v="0"/>
    <s v="neg threonine SE_Syn"/>
    <s v="ND"/>
    <s v="neg threonine SE_SynND"/>
    <s v="ND"/>
    <n v="0"/>
    <e v="#DIV/0!"/>
    <e v="#DIV/0!"/>
    <x v="0"/>
    <n v="0"/>
    <s v="n/a"/>
    <x v="0"/>
    <s v=""/>
    <s v=""/>
    <s v=""/>
    <s v="neg threonine SE_"/>
    <x v="0"/>
  </r>
  <r>
    <s v="neg"/>
    <x v="53"/>
    <x v="51"/>
    <x v="52"/>
    <x v="53"/>
    <x v="0"/>
    <m/>
    <x v="7"/>
    <m/>
    <m/>
    <n v="0"/>
    <s v="neg threonine SE_Syn"/>
    <s v="ND"/>
    <s v="neg threonine SE_SynND"/>
    <s v=""/>
    <s v=""/>
    <s v=""/>
    <s v=""/>
    <x v="1"/>
    <s v=""/>
    <s v=""/>
    <x v="0"/>
    <s v=""/>
    <s v=""/>
    <s v=""/>
    <s v="neg threonine SE_"/>
    <x v="1"/>
  </r>
  <r>
    <s v="neg"/>
    <x v="53"/>
    <x v="51"/>
    <x v="52"/>
    <x v="53"/>
    <x v="0"/>
    <m/>
    <x v="7"/>
    <m/>
    <m/>
    <n v="0"/>
    <s v="neg threonine SE_Syn"/>
    <s v="ND"/>
    <s v="neg threonine SE_SynND"/>
    <s v=""/>
    <s v=""/>
    <s v=""/>
    <s v=""/>
    <x v="1"/>
    <s v=""/>
    <s v=""/>
    <x v="0"/>
    <s v=""/>
    <s v=""/>
    <s v=""/>
    <s v="neg threonine SE_"/>
    <x v="1"/>
  </r>
  <r>
    <s v="neg"/>
    <x v="53"/>
    <x v="51"/>
    <x v="52"/>
    <x v="53"/>
    <x v="0"/>
    <m/>
    <x v="7"/>
    <m/>
    <m/>
    <n v="0"/>
    <s v="neg threonine SE_Syn"/>
    <s v="ND"/>
    <s v="neg threonine SE_SynND"/>
    <s v=""/>
    <s v=""/>
    <s v=""/>
    <s v=""/>
    <x v="1"/>
    <s v=""/>
    <s v=""/>
    <x v="0"/>
    <s v=""/>
    <s v=""/>
    <s v=""/>
    <s v="neg threonine SE_"/>
    <x v="1"/>
  </r>
  <r>
    <s v="neg"/>
    <x v="54"/>
    <x v="52"/>
    <x v="53"/>
    <x v="54"/>
    <x v="0"/>
    <m/>
    <x v="0"/>
    <m/>
    <m/>
    <n v="0"/>
    <s v="neg Thr-Ala Min_Ctr"/>
    <s v="ND"/>
    <s v="neg Thr-Ala Min_CtrND"/>
    <s v="ND"/>
    <n v="0"/>
    <e v="#DIV/0!"/>
    <e v="#DIV/0!"/>
    <x v="0"/>
    <n v="0"/>
    <s v="n/a"/>
    <x v="0"/>
    <s v=""/>
    <s v=""/>
    <s v=""/>
    <s v="neg Thr-Ala Min"/>
    <x v="0"/>
  </r>
  <r>
    <s v="neg"/>
    <x v="54"/>
    <x v="52"/>
    <x v="53"/>
    <x v="54"/>
    <x v="0"/>
    <m/>
    <x v="0"/>
    <m/>
    <m/>
    <n v="0"/>
    <s v="neg Thr-Ala Min_Ctr"/>
    <s v="ND"/>
    <s v="neg Thr-Ala Min_Ctr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0"/>
    <m/>
    <m/>
    <n v="0"/>
    <s v="neg Thr-Ala Min_Ctr"/>
    <s v="ND"/>
    <s v="neg Thr-Ala Min_Ctr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0"/>
    <m/>
    <m/>
    <n v="0"/>
    <s v="neg Thr-Ala Min_Ctr"/>
    <s v="ND"/>
    <s v="neg Thr-Ala Min_Ctr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1"/>
    <m/>
    <m/>
    <n v="0"/>
    <s v="neg Thr-Ala Min_Syn"/>
    <s v="ND"/>
    <s v="neg Thr-Ala Min_SynND"/>
    <s v="ND"/>
    <n v="0"/>
    <e v="#DIV/0!"/>
    <e v="#DIV/0!"/>
    <x v="0"/>
    <n v="0"/>
    <s v="n/a"/>
    <x v="0"/>
    <s v=""/>
    <s v=""/>
    <s v=""/>
    <s v="neg Thr-Ala Min"/>
    <x v="0"/>
  </r>
  <r>
    <s v="neg"/>
    <x v="54"/>
    <x v="52"/>
    <x v="53"/>
    <x v="54"/>
    <x v="0"/>
    <m/>
    <x v="1"/>
    <m/>
    <m/>
    <n v="0"/>
    <s v="neg Thr-Ala Min_Syn"/>
    <s v="ND"/>
    <s v="neg Thr-Ala Min_Syn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1"/>
    <m/>
    <m/>
    <n v="0"/>
    <s v="neg Thr-Ala Min_Syn"/>
    <s v="ND"/>
    <s v="neg Thr-Ala Min_Syn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1"/>
    <m/>
    <m/>
    <n v="0"/>
    <s v="neg Thr-Ala Min_Syn"/>
    <s v="ND"/>
    <s v="neg Thr-Ala Min_SynND"/>
    <s v=""/>
    <s v=""/>
    <s v=""/>
    <s v=""/>
    <x v="1"/>
    <s v=""/>
    <s v=""/>
    <x v="0"/>
    <s v=""/>
    <s v=""/>
    <s v=""/>
    <s v="neg Thr-Ala Min"/>
    <x v="1"/>
  </r>
  <r>
    <s v="neg"/>
    <x v="54"/>
    <x v="52"/>
    <x v="53"/>
    <x v="54"/>
    <x v="0"/>
    <m/>
    <x v="2"/>
    <m/>
    <m/>
    <n v="0"/>
    <s v="neg Thr-Ala MEBM_Ctr"/>
    <s v="ND"/>
    <s v="neg Thr-Ala MEBM_CtrND"/>
    <s v="ND"/>
    <n v="0"/>
    <e v="#DIV/0!"/>
    <e v="#DIV/0!"/>
    <x v="0"/>
    <n v="0"/>
    <s v="n/a"/>
    <x v="0"/>
    <s v=""/>
    <s v=""/>
    <s v=""/>
    <s v="neg Thr-Ala MEB"/>
    <x v="0"/>
  </r>
  <r>
    <s v="neg"/>
    <x v="54"/>
    <x v="52"/>
    <x v="53"/>
    <x v="54"/>
    <x v="0"/>
    <m/>
    <x v="2"/>
    <m/>
    <m/>
    <n v="0"/>
    <s v="neg Thr-Ala MEBM_Ctr"/>
    <s v="ND"/>
    <s v="neg Thr-Ala MEBM_Ctr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2"/>
    <m/>
    <m/>
    <n v="0"/>
    <s v="neg Thr-Ala MEBM_Ctr"/>
    <s v="ND"/>
    <s v="neg Thr-Ala MEBM_Ctr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2"/>
    <m/>
    <m/>
    <n v="0"/>
    <s v="neg Thr-Ala MEBM_Ctr"/>
    <s v="ND"/>
    <s v="neg Thr-Ala MEBM_Ctr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3"/>
    <m/>
    <m/>
    <n v="0"/>
    <s v="neg Thr-Ala MEBM_Syn"/>
    <s v="ND"/>
    <s v="neg Thr-Ala MEBM_SynND"/>
    <s v="ND"/>
    <n v="0"/>
    <e v="#DIV/0!"/>
    <e v="#DIV/0!"/>
    <x v="0"/>
    <n v="0"/>
    <s v="n/a"/>
    <x v="0"/>
    <s v=""/>
    <s v=""/>
    <s v=""/>
    <s v="neg Thr-Ala MEB"/>
    <x v="0"/>
  </r>
  <r>
    <s v="neg"/>
    <x v="54"/>
    <x v="52"/>
    <x v="53"/>
    <x v="54"/>
    <x v="0"/>
    <m/>
    <x v="3"/>
    <m/>
    <m/>
    <n v="0"/>
    <s v="neg Thr-Ala MEBM_Syn"/>
    <s v="ND"/>
    <s v="neg Thr-Ala MEBM_Syn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3"/>
    <m/>
    <m/>
    <n v="0"/>
    <s v="neg Thr-Ala MEBM_Syn"/>
    <s v="ND"/>
    <s v="neg Thr-Ala MEBM_Syn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3"/>
    <m/>
    <m/>
    <n v="0"/>
    <s v="neg Thr-Ala MEBM_Syn"/>
    <s v="ND"/>
    <s v="neg Thr-Ala MEBM_SynND"/>
    <s v=""/>
    <s v=""/>
    <s v=""/>
    <s v=""/>
    <x v="1"/>
    <s v=""/>
    <s v=""/>
    <x v="0"/>
    <s v=""/>
    <s v=""/>
    <s v=""/>
    <s v="neg Thr-Ala MEB"/>
    <x v="1"/>
  </r>
  <r>
    <s v="neg"/>
    <x v="54"/>
    <x v="52"/>
    <x v="53"/>
    <x v="54"/>
    <x v="0"/>
    <m/>
    <x v="4"/>
    <n v="24825"/>
    <m/>
    <n v="10.119646770075892"/>
    <s v="neg Thr-Ala YE_Ctr"/>
    <s v="D"/>
    <s v="neg Thr-Ala YE_Ctr_D"/>
    <s v="D"/>
    <n v="10.243385417931853"/>
    <n v="1"/>
    <n v="1"/>
    <x v="2"/>
    <n v="28373"/>
    <b v="0"/>
    <x v="1"/>
    <s v="pos"/>
    <s v="YE_"/>
    <s v="Ctr"/>
    <s v="neg Thr-Ala YE_"/>
    <x v="0"/>
  </r>
  <r>
    <s v="neg"/>
    <x v="54"/>
    <x v="52"/>
    <x v="53"/>
    <x v="54"/>
    <x v="0"/>
    <m/>
    <x v="4"/>
    <n v="34823"/>
    <m/>
    <n v="10.458062083232134"/>
    <s v="neg Thr-Ala YE_Ctr"/>
    <s v="D"/>
    <s v="neg Thr-Ala YE_Ctr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4"/>
    <n v="28941"/>
    <m/>
    <n v="10.273049106297938"/>
    <s v="neg Thr-Ala YE_Ctr"/>
    <s v="D"/>
    <s v="neg Thr-Ala YE_Ctr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4"/>
    <n v="24903"/>
    <m/>
    <n v="10.122783712121445"/>
    <s v="neg Thr-Ala YE_Ctr"/>
    <s v="D"/>
    <s v="neg Thr-Ala YE_Ctr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5"/>
    <n v="24931"/>
    <m/>
    <n v="10.123907397928742"/>
    <s v="neg Thr-Ala YE_Syn"/>
    <s v="D"/>
    <s v="neg Thr-Ala YE_Syn_D"/>
    <s v="D"/>
    <n v="10.215247910636197"/>
    <n v="0.28523485488992945"/>
    <n v="0.76379337194140717"/>
    <x v="5"/>
    <n v="27381"/>
    <s v="n/a"/>
    <x v="1"/>
    <s v="pos"/>
    <s v="YE_"/>
    <s v="Syn"/>
    <s v="neg Thr-Ala YE_"/>
    <x v="0"/>
  </r>
  <r>
    <s v="neg"/>
    <x v="54"/>
    <x v="52"/>
    <x v="53"/>
    <x v="54"/>
    <x v="0"/>
    <m/>
    <x v="5"/>
    <n v="26172"/>
    <m/>
    <n v="10.172483624032427"/>
    <s v="neg Thr-Ala YE_Syn"/>
    <s v="D"/>
    <s v="neg Thr-Ala YE_Syn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5"/>
    <n v="29038"/>
    <m/>
    <n v="10.276395033084118"/>
    <s v="neg Thr-Ala YE_Syn"/>
    <s v="D"/>
    <s v="neg Thr-Ala YE_Syn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5"/>
    <n v="29383"/>
    <m/>
    <n v="10.288205587499503"/>
    <s v="neg Thr-Ala YE_Syn"/>
    <s v="D"/>
    <s v="neg Thr-Ala YE_Syn_D"/>
    <s v=""/>
    <s v=""/>
    <s v=""/>
    <s v=""/>
    <x v="1"/>
    <s v=""/>
    <s v=""/>
    <x v="0"/>
    <s v=""/>
    <s v=""/>
    <s v=""/>
    <s v="neg Thr-Ala YE_"/>
    <x v="1"/>
  </r>
  <r>
    <s v="neg"/>
    <x v="54"/>
    <x v="52"/>
    <x v="53"/>
    <x v="54"/>
    <x v="0"/>
    <m/>
    <x v="6"/>
    <m/>
    <m/>
    <n v="0"/>
    <s v="neg Thr-Ala SE_Ctr"/>
    <s v="ND"/>
    <s v="neg Thr-Ala SE_CtrND"/>
    <s v="ND"/>
    <n v="0"/>
    <e v="#DIV/0!"/>
    <e v="#DIV/0!"/>
    <x v="0"/>
    <n v="0"/>
    <s v="n/a"/>
    <x v="0"/>
    <s v=""/>
    <s v=""/>
    <s v=""/>
    <s v="neg Thr-Ala SE_"/>
    <x v="0"/>
  </r>
  <r>
    <s v="neg"/>
    <x v="54"/>
    <x v="52"/>
    <x v="53"/>
    <x v="54"/>
    <x v="0"/>
    <m/>
    <x v="6"/>
    <m/>
    <m/>
    <n v="0"/>
    <s v="neg Thr-Ala SE_Ctr"/>
    <s v="ND"/>
    <s v="neg Thr-Ala SE_CtrND"/>
    <s v=""/>
    <s v=""/>
    <s v=""/>
    <s v=""/>
    <x v="1"/>
    <s v=""/>
    <s v=""/>
    <x v="0"/>
    <s v=""/>
    <s v=""/>
    <s v=""/>
    <s v="neg Thr-Ala SE_"/>
    <x v="1"/>
  </r>
  <r>
    <s v="neg"/>
    <x v="54"/>
    <x v="52"/>
    <x v="53"/>
    <x v="54"/>
    <x v="0"/>
    <m/>
    <x v="6"/>
    <m/>
    <m/>
    <n v="0"/>
    <s v="neg Thr-Ala SE_Ctr"/>
    <s v="ND"/>
    <s v="neg Thr-Ala SE_CtrND"/>
    <s v=""/>
    <s v=""/>
    <s v=""/>
    <s v=""/>
    <x v="1"/>
    <s v=""/>
    <s v=""/>
    <x v="0"/>
    <s v=""/>
    <s v=""/>
    <s v=""/>
    <s v="neg Thr-Ala SE_"/>
    <x v="1"/>
  </r>
  <r>
    <s v="neg"/>
    <x v="54"/>
    <x v="52"/>
    <x v="53"/>
    <x v="54"/>
    <x v="0"/>
    <m/>
    <x v="6"/>
    <m/>
    <m/>
    <n v="0"/>
    <s v="neg Thr-Ala SE_Ctr"/>
    <s v="ND"/>
    <s v="neg Thr-Ala SE_CtrND"/>
    <s v=""/>
    <s v=""/>
    <s v=""/>
    <s v=""/>
    <x v="1"/>
    <s v=""/>
    <s v=""/>
    <x v="0"/>
    <s v=""/>
    <s v=""/>
    <s v=""/>
    <s v="neg Thr-Ala SE_"/>
    <x v="1"/>
  </r>
  <r>
    <s v="neg"/>
    <x v="54"/>
    <x v="52"/>
    <x v="53"/>
    <x v="54"/>
    <x v="0"/>
    <m/>
    <x v="7"/>
    <m/>
    <m/>
    <n v="0"/>
    <s v="neg Thr-Ala SE_Syn"/>
    <s v="ND"/>
    <s v="neg Thr-Ala SE_SynND"/>
    <s v="ND"/>
    <n v="0"/>
    <e v="#DIV/0!"/>
    <e v="#DIV/0!"/>
    <x v="0"/>
    <n v="0"/>
    <s v="n/a"/>
    <x v="0"/>
    <s v=""/>
    <s v=""/>
    <s v=""/>
    <s v="neg Thr-Ala SE_"/>
    <x v="0"/>
  </r>
  <r>
    <s v="neg"/>
    <x v="54"/>
    <x v="52"/>
    <x v="53"/>
    <x v="54"/>
    <x v="0"/>
    <m/>
    <x v="7"/>
    <m/>
    <m/>
    <n v="0"/>
    <s v="neg Thr-Ala SE_Syn"/>
    <s v="ND"/>
    <s v="neg Thr-Ala SE_SynND"/>
    <s v=""/>
    <s v=""/>
    <s v=""/>
    <s v=""/>
    <x v="1"/>
    <s v=""/>
    <s v=""/>
    <x v="0"/>
    <s v=""/>
    <s v=""/>
    <s v=""/>
    <s v="neg Thr-Ala SE_"/>
    <x v="1"/>
  </r>
  <r>
    <s v="neg"/>
    <x v="54"/>
    <x v="52"/>
    <x v="53"/>
    <x v="54"/>
    <x v="0"/>
    <m/>
    <x v="7"/>
    <m/>
    <m/>
    <n v="0"/>
    <s v="neg Thr-Ala SE_Syn"/>
    <s v="ND"/>
    <s v="neg Thr-Ala SE_SynND"/>
    <s v=""/>
    <s v=""/>
    <s v=""/>
    <s v=""/>
    <x v="1"/>
    <s v=""/>
    <s v=""/>
    <x v="0"/>
    <s v=""/>
    <s v=""/>
    <s v=""/>
    <s v="neg Thr-Ala SE_"/>
    <x v="1"/>
  </r>
  <r>
    <s v="neg"/>
    <x v="54"/>
    <x v="52"/>
    <x v="53"/>
    <x v="54"/>
    <x v="0"/>
    <m/>
    <x v="7"/>
    <m/>
    <m/>
    <n v="0"/>
    <s v="neg Thr-Ala SE_Syn"/>
    <s v="ND"/>
    <s v="neg Thr-Ala SE_SynND"/>
    <s v=""/>
    <s v=""/>
    <s v=""/>
    <s v=""/>
    <x v="1"/>
    <s v=""/>
    <s v=""/>
    <x v="0"/>
    <s v=""/>
    <s v=""/>
    <s v=""/>
    <s v="neg Thr-Ala SE_"/>
    <x v="1"/>
  </r>
  <r>
    <s v="both"/>
    <x v="55"/>
    <x v="53"/>
    <x v="54"/>
    <x v="55"/>
    <x v="0"/>
    <m/>
    <x v="0"/>
    <m/>
    <m/>
    <n v="0"/>
    <s v="both glucosylglycerate Min_Ctr"/>
    <s v="ND"/>
    <s v="both glucosylglycerate Min_CtrND"/>
    <s v="ND"/>
    <n v="0"/>
    <e v="#DIV/0!"/>
    <e v="#DIV/0!"/>
    <x v="0"/>
    <n v="0"/>
    <s v="n/a"/>
    <x v="0"/>
    <s v=""/>
    <s v=""/>
    <s v=""/>
    <s v="both glucosylglycerate Min"/>
    <x v="0"/>
  </r>
  <r>
    <s v="both"/>
    <x v="55"/>
    <x v="53"/>
    <x v="54"/>
    <x v="55"/>
    <x v="0"/>
    <m/>
    <x v="0"/>
    <m/>
    <m/>
    <n v="0"/>
    <s v="both glucosylglycerate Min_Ctr"/>
    <s v="ND"/>
    <s v="both glucosylglycerate Min_Ctr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0"/>
    <m/>
    <m/>
    <n v="0"/>
    <s v="both glucosylglycerate Min_Ctr"/>
    <s v="ND"/>
    <s v="both glucosylglycerate Min_Ctr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0"/>
    <m/>
    <m/>
    <n v="0"/>
    <s v="both glucosylglycerate Min_Ctr"/>
    <s v="ND"/>
    <s v="both glucosylglycerate Min_Ctr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1"/>
    <m/>
    <m/>
    <n v="0"/>
    <s v="both glucosylglycerate Min_Syn"/>
    <s v="ND"/>
    <s v="both glucosylglycerate Min_SynND"/>
    <s v="ND"/>
    <n v="0"/>
    <e v="#DIV/0!"/>
    <e v="#DIV/0!"/>
    <x v="0"/>
    <n v="0"/>
    <s v="n/a"/>
    <x v="0"/>
    <s v=""/>
    <s v=""/>
    <s v=""/>
    <s v="both glucosylglycerate Min"/>
    <x v="0"/>
  </r>
  <r>
    <s v="both"/>
    <x v="55"/>
    <x v="53"/>
    <x v="54"/>
    <x v="55"/>
    <x v="0"/>
    <m/>
    <x v="1"/>
    <m/>
    <m/>
    <n v="0"/>
    <s v="both glucosylglycerate Min_Syn"/>
    <s v="ND"/>
    <s v="both glucosylglycerate Min_Syn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1"/>
    <m/>
    <m/>
    <n v="0"/>
    <s v="both glucosylglycerate Min_Syn"/>
    <s v="ND"/>
    <s v="both glucosylglycerate Min_Syn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1"/>
    <m/>
    <m/>
    <n v="0"/>
    <s v="both glucosylglycerate Min_Syn"/>
    <s v="ND"/>
    <s v="both glucosylglycerate Min_SynND"/>
    <s v=""/>
    <s v=""/>
    <s v=""/>
    <s v=""/>
    <x v="1"/>
    <s v=""/>
    <s v=""/>
    <x v="0"/>
    <s v=""/>
    <s v=""/>
    <s v=""/>
    <s v="both glucosylglycerate Min"/>
    <x v="1"/>
  </r>
  <r>
    <s v="both"/>
    <x v="55"/>
    <x v="53"/>
    <x v="54"/>
    <x v="55"/>
    <x v="0"/>
    <m/>
    <x v="2"/>
    <m/>
    <m/>
    <n v="0"/>
    <s v="both glucosylglycerate MEBM_Ctr"/>
    <s v="ND"/>
    <s v="both glucosylglycerate MEBM_CtrND"/>
    <s v="ND"/>
    <n v="0"/>
    <e v="#DIV/0!"/>
    <e v="#DIV/0!"/>
    <x v="0"/>
    <n v="0"/>
    <s v="n/a"/>
    <x v="0"/>
    <s v=""/>
    <s v=""/>
    <s v=""/>
    <s v="both glucosylglycerate MEB"/>
    <x v="0"/>
  </r>
  <r>
    <s v="both"/>
    <x v="55"/>
    <x v="53"/>
    <x v="54"/>
    <x v="55"/>
    <x v="0"/>
    <m/>
    <x v="2"/>
    <m/>
    <m/>
    <n v="0"/>
    <s v="both glucosylglycerate MEBM_Ctr"/>
    <s v="ND"/>
    <s v="both glucosylglycerate MEBM_Ctr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2"/>
    <m/>
    <m/>
    <n v="0"/>
    <s v="both glucosylglycerate MEBM_Ctr"/>
    <s v="ND"/>
    <s v="both glucosylglycerate MEBM_Ctr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2"/>
    <m/>
    <m/>
    <n v="0"/>
    <s v="both glucosylglycerate MEBM_Ctr"/>
    <s v="ND"/>
    <s v="both glucosylglycerate MEBM_Ctr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3"/>
    <m/>
    <m/>
    <n v="0"/>
    <s v="both glucosylglycerate MEBM_Syn"/>
    <s v="ND"/>
    <s v="both glucosylglycerate MEBM_SynND"/>
    <s v="ND"/>
    <n v="0"/>
    <e v="#DIV/0!"/>
    <e v="#DIV/0!"/>
    <x v="0"/>
    <n v="0"/>
    <s v="n/a"/>
    <x v="0"/>
    <s v=""/>
    <s v=""/>
    <s v=""/>
    <s v="both glucosylglycerate MEB"/>
    <x v="0"/>
  </r>
  <r>
    <s v="both"/>
    <x v="55"/>
    <x v="53"/>
    <x v="54"/>
    <x v="55"/>
    <x v="0"/>
    <m/>
    <x v="3"/>
    <m/>
    <m/>
    <n v="0"/>
    <s v="both glucosylglycerate MEBM_Syn"/>
    <s v="ND"/>
    <s v="both glucosylglycerate MEBM_Syn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3"/>
    <m/>
    <m/>
    <n v="0"/>
    <s v="both glucosylglycerate MEBM_Syn"/>
    <s v="ND"/>
    <s v="both glucosylglycerate MEBM_Syn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3"/>
    <m/>
    <m/>
    <n v="0"/>
    <s v="both glucosylglycerate MEBM_Syn"/>
    <s v="ND"/>
    <s v="both glucosylglycerate MEBM_SynND"/>
    <s v=""/>
    <s v=""/>
    <s v=""/>
    <s v=""/>
    <x v="1"/>
    <s v=""/>
    <s v=""/>
    <x v="0"/>
    <s v=""/>
    <s v=""/>
    <s v=""/>
    <s v="both glucosylglycerate MEB"/>
    <x v="1"/>
  </r>
  <r>
    <s v="both"/>
    <x v="55"/>
    <x v="53"/>
    <x v="54"/>
    <x v="55"/>
    <x v="0"/>
    <m/>
    <x v="4"/>
    <m/>
    <m/>
    <n v="0"/>
    <s v="both glucosylglycerate YE_Ctr"/>
    <s v="ND"/>
    <s v="both glucosylglycerate YE_CtrND"/>
    <s v="ND"/>
    <n v="0"/>
    <e v="#DIV/0!"/>
    <e v="#DIV/0!"/>
    <x v="0"/>
    <n v="0"/>
    <s v="n/a"/>
    <x v="0"/>
    <s v=""/>
    <s v=""/>
    <s v=""/>
    <s v="both glucosylglycerate YE_"/>
    <x v="0"/>
  </r>
  <r>
    <s v="both"/>
    <x v="55"/>
    <x v="53"/>
    <x v="54"/>
    <x v="55"/>
    <x v="0"/>
    <m/>
    <x v="4"/>
    <m/>
    <m/>
    <n v="0"/>
    <s v="both glucosylglycerate YE_Ctr"/>
    <s v="ND"/>
    <s v="both glucosylglycerate YE_Ctr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4"/>
    <m/>
    <m/>
    <n v="0"/>
    <s v="both glucosylglycerate YE_Ctr"/>
    <s v="ND"/>
    <s v="both glucosylglycerate YE_Ctr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4"/>
    <m/>
    <m/>
    <n v="0"/>
    <s v="both glucosylglycerate YE_Ctr"/>
    <s v="ND"/>
    <s v="both glucosylglycerate YE_Ctr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5"/>
    <m/>
    <m/>
    <n v="0"/>
    <s v="both glucosylglycerate YE_Syn"/>
    <s v="ND"/>
    <s v="both glucosylglycerate YE_SynND"/>
    <s v="ND"/>
    <n v="0"/>
    <e v="#DIV/0!"/>
    <e v="#DIV/0!"/>
    <x v="0"/>
    <n v="0"/>
    <s v="n/a"/>
    <x v="0"/>
    <s v=""/>
    <s v=""/>
    <s v=""/>
    <s v="both glucosylglycerate YE_"/>
    <x v="0"/>
  </r>
  <r>
    <s v="both"/>
    <x v="55"/>
    <x v="53"/>
    <x v="54"/>
    <x v="55"/>
    <x v="0"/>
    <m/>
    <x v="5"/>
    <m/>
    <m/>
    <n v="0"/>
    <s v="both glucosylglycerate YE_Syn"/>
    <s v="ND"/>
    <s v="both glucosylglycerate YE_Syn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5"/>
    <m/>
    <m/>
    <n v="0"/>
    <s v="both glucosylglycerate YE_Syn"/>
    <s v="ND"/>
    <s v="both glucosylglycerate YE_Syn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5"/>
    <m/>
    <m/>
    <n v="0"/>
    <s v="both glucosylglycerate YE_Syn"/>
    <s v="ND"/>
    <s v="both glucosylglycerate YE_SynND"/>
    <s v=""/>
    <s v=""/>
    <s v=""/>
    <s v=""/>
    <x v="1"/>
    <s v=""/>
    <s v=""/>
    <x v="0"/>
    <s v=""/>
    <s v=""/>
    <s v=""/>
    <s v="both glucosylglycerate YE_"/>
    <x v="1"/>
  </r>
  <r>
    <s v="both"/>
    <x v="55"/>
    <x v="53"/>
    <x v="54"/>
    <x v="55"/>
    <x v="0"/>
    <m/>
    <x v="6"/>
    <n v="854091"/>
    <m/>
    <n v="13.657794195305662"/>
    <s v="both glucosylglycerate SE_Ctr"/>
    <s v="D"/>
    <s v="both glucosylglycerate SE_Ctr_D"/>
    <s v="D"/>
    <n v="12.965078604214288"/>
    <n v="1"/>
    <n v="1"/>
    <x v="2"/>
    <n v="487688.75"/>
    <b v="0"/>
    <x v="1"/>
    <s v="pos"/>
    <s v="SE_"/>
    <s v="Ctr"/>
    <s v="both glucosylglycerate SE_"/>
    <x v="0"/>
  </r>
  <r>
    <s v="both"/>
    <x v="55"/>
    <x v="53"/>
    <x v="54"/>
    <x v="55"/>
    <x v="0"/>
    <m/>
    <x v="6"/>
    <n v="189669"/>
    <m/>
    <n v="12.153040998978367"/>
    <s v="both glucosylglycerate SE_Ctr"/>
    <s v="D"/>
    <s v="both glucosylglycerate SE_Ctr_D"/>
    <s v=""/>
    <s v=""/>
    <s v=""/>
    <s v=""/>
    <x v="1"/>
    <s v=""/>
    <s v=""/>
    <x v="0"/>
    <s v=""/>
    <s v=""/>
    <s v=""/>
    <s v="both glucosylglycerate SE_"/>
    <x v="1"/>
  </r>
  <r>
    <s v="both"/>
    <x v="55"/>
    <x v="53"/>
    <x v="54"/>
    <x v="55"/>
    <x v="0"/>
    <m/>
    <x v="6"/>
    <n v="451726"/>
    <m/>
    <n v="13.020833294042697"/>
    <s v="both glucosylglycerate SE_Ctr"/>
    <s v="D"/>
    <s v="both glucosylglycerate SE_Ctr_D"/>
    <s v=""/>
    <s v=""/>
    <s v=""/>
    <s v=""/>
    <x v="1"/>
    <s v=""/>
    <s v=""/>
    <x v="0"/>
    <s v=""/>
    <s v=""/>
    <s v=""/>
    <s v="both glucosylglycerate SE_"/>
    <x v="1"/>
  </r>
  <r>
    <s v="both"/>
    <x v="55"/>
    <x v="53"/>
    <x v="54"/>
    <x v="55"/>
    <x v="0"/>
    <m/>
    <x v="6"/>
    <n v="455269"/>
    <m/>
    <n v="13.028645928530423"/>
    <s v="both glucosylglycerate SE_Ctr"/>
    <s v="D"/>
    <s v="both glucosylglycerate SE_Ctr_D"/>
    <s v=""/>
    <s v=""/>
    <s v=""/>
    <s v=""/>
    <x v="1"/>
    <s v=""/>
    <s v=""/>
    <x v="0"/>
    <s v=""/>
    <s v=""/>
    <s v=""/>
    <s v="both glucosylglycerate SE_"/>
    <x v="1"/>
  </r>
  <r>
    <s v="both"/>
    <x v="55"/>
    <x v="53"/>
    <x v="54"/>
    <x v="55"/>
    <x v="0"/>
    <m/>
    <x v="7"/>
    <n v="708494"/>
    <m/>
    <n v="13.470898280924949"/>
    <s v="both glucosylglycerate SE_Syn"/>
    <s v="D"/>
    <s v="both glucosylglycerate SE_Syn_D"/>
    <s v="D"/>
    <n v="12.306168013450311"/>
    <n v="0.22526719847299098"/>
    <n v="0.41335893029807502"/>
    <x v="5"/>
    <n v="394401.25"/>
    <s v="n/a"/>
    <x v="1"/>
    <s v="pos"/>
    <s v="SE_"/>
    <s v="Syn"/>
    <s v="both glucosylglycerate SE_"/>
    <x v="0"/>
  </r>
  <r>
    <s v="both"/>
    <x v="55"/>
    <x v="53"/>
    <x v="54"/>
    <x v="55"/>
    <x v="0"/>
    <m/>
    <x v="7"/>
    <n v="733007"/>
    <m/>
    <n v="13.504911894861072"/>
    <s v="both glucosylglycerate SE_Syn"/>
    <s v="D"/>
    <s v="both glucosylglycerate SE_Syn_D"/>
    <s v=""/>
    <s v=""/>
    <s v=""/>
    <s v=""/>
    <x v="1"/>
    <s v=""/>
    <s v=""/>
    <x v="0"/>
    <s v=""/>
    <s v=""/>
    <s v=""/>
    <s v="both glucosylglycerate SE_"/>
    <x v="1"/>
  </r>
  <r>
    <s v="both"/>
    <x v="55"/>
    <x v="53"/>
    <x v="54"/>
    <x v="55"/>
    <x v="0"/>
    <m/>
    <x v="7"/>
    <n v="73825"/>
    <m/>
    <n v="11.209466252067285"/>
    <s v="both glucosylglycerate SE_Syn"/>
    <s v="D"/>
    <s v="both glucosylglycerate SE_Syn_D"/>
    <s v=""/>
    <s v=""/>
    <s v=""/>
    <s v=""/>
    <x v="1"/>
    <s v=""/>
    <s v=""/>
    <x v="0"/>
    <s v=""/>
    <s v=""/>
    <s v=""/>
    <s v="both glucosylglycerate SE_"/>
    <x v="1"/>
  </r>
  <r>
    <s v="both"/>
    <x v="55"/>
    <x v="53"/>
    <x v="54"/>
    <x v="55"/>
    <x v="0"/>
    <m/>
    <x v="7"/>
    <n v="62279"/>
    <m/>
    <n v="11.039395625947934"/>
    <s v="both glucosylglycerate SE_Syn"/>
    <s v="D"/>
    <s v="both glucosylglycerate SE_Syn_D"/>
    <s v=""/>
    <s v=""/>
    <s v=""/>
    <s v=""/>
    <x v="1"/>
    <s v=""/>
    <s v=""/>
    <x v="0"/>
    <s v=""/>
    <s v=""/>
    <s v=""/>
    <s v="both glucosylglycerate SE_"/>
    <x v="1"/>
  </r>
  <r>
    <s v="both"/>
    <x v="56"/>
    <x v="42"/>
    <x v="55"/>
    <x v="56"/>
    <x v="0"/>
    <m/>
    <x v="0"/>
    <m/>
    <m/>
    <n v="0"/>
    <s v="both (trehalose) Min_Ctr"/>
    <s v="ND"/>
    <s v="both (trehalose) Min_CtrND"/>
    <s v="ND"/>
    <n v="0"/>
    <e v="#DIV/0!"/>
    <e v="#DIV/0!"/>
    <x v="0"/>
    <n v="0"/>
    <s v="n/a"/>
    <x v="0"/>
    <s v=""/>
    <s v=""/>
    <s v=""/>
    <s v="both (trehalose) Min"/>
    <x v="0"/>
  </r>
  <r>
    <s v="both"/>
    <x v="56"/>
    <x v="42"/>
    <x v="55"/>
    <x v="56"/>
    <x v="0"/>
    <m/>
    <x v="0"/>
    <m/>
    <m/>
    <n v="0"/>
    <s v="both (trehalose) Min_Ctr"/>
    <s v="ND"/>
    <s v="both (trehalose) Min_Ctr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0"/>
    <m/>
    <m/>
    <n v="0"/>
    <s v="both (trehalose) Min_Ctr"/>
    <s v="ND"/>
    <s v="both (trehalose) Min_Ctr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0"/>
    <m/>
    <m/>
    <n v="0"/>
    <s v="both (trehalose) Min_Ctr"/>
    <s v="ND"/>
    <s v="both (trehalose) Min_Ctr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1"/>
    <m/>
    <m/>
    <n v="0"/>
    <s v="both (trehalose) Min_Syn"/>
    <s v="ND"/>
    <s v="both (trehalose) Min_SynND"/>
    <s v="ND"/>
    <n v="0"/>
    <e v="#DIV/0!"/>
    <e v="#DIV/0!"/>
    <x v="0"/>
    <n v="0"/>
    <s v="n/a"/>
    <x v="0"/>
    <s v=""/>
    <s v=""/>
    <s v=""/>
    <s v="both (trehalose) Min"/>
    <x v="0"/>
  </r>
  <r>
    <s v="both"/>
    <x v="56"/>
    <x v="42"/>
    <x v="55"/>
    <x v="56"/>
    <x v="0"/>
    <m/>
    <x v="1"/>
    <m/>
    <m/>
    <n v="0"/>
    <s v="both (trehalose) Min_Syn"/>
    <s v="ND"/>
    <s v="both (trehalose) Min_Syn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1"/>
    <m/>
    <m/>
    <n v="0"/>
    <s v="both (trehalose) Min_Syn"/>
    <s v="ND"/>
    <s v="both (trehalose) Min_Syn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1"/>
    <m/>
    <m/>
    <n v="0"/>
    <s v="both (trehalose) Min_Syn"/>
    <s v="ND"/>
    <s v="both (trehalose) Min_SynND"/>
    <s v=""/>
    <s v=""/>
    <s v=""/>
    <s v=""/>
    <x v="1"/>
    <s v=""/>
    <s v=""/>
    <x v="0"/>
    <s v=""/>
    <s v=""/>
    <s v=""/>
    <s v="both (trehalose) Min"/>
    <x v="1"/>
  </r>
  <r>
    <s v="both"/>
    <x v="56"/>
    <x v="42"/>
    <x v="55"/>
    <x v="56"/>
    <x v="0"/>
    <m/>
    <x v="2"/>
    <m/>
    <m/>
    <n v="0"/>
    <s v="both (trehalose) MEBM_Ctr"/>
    <s v="ND"/>
    <s v="both (trehalose) MEBM_CtrND"/>
    <s v="ND"/>
    <n v="0"/>
    <e v="#DIV/0!"/>
    <e v="#DIV/0!"/>
    <x v="0"/>
    <n v="0"/>
    <s v="n/a"/>
    <x v="0"/>
    <s v=""/>
    <s v=""/>
    <s v=""/>
    <s v="both (trehalose) MEB"/>
    <x v="0"/>
  </r>
  <r>
    <s v="both"/>
    <x v="56"/>
    <x v="42"/>
    <x v="55"/>
    <x v="56"/>
    <x v="0"/>
    <m/>
    <x v="2"/>
    <m/>
    <m/>
    <n v="0"/>
    <s v="both (trehalose) MEBM_Ctr"/>
    <s v="ND"/>
    <s v="both (trehalose) MEBM_Ctr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2"/>
    <m/>
    <m/>
    <n v="0"/>
    <s v="both (trehalose) MEBM_Ctr"/>
    <s v="ND"/>
    <s v="both (trehalose) MEBM_Ctr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2"/>
    <m/>
    <m/>
    <n v="0"/>
    <s v="both (trehalose) MEBM_Ctr"/>
    <s v="ND"/>
    <s v="both (trehalose) MEBM_Ctr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3"/>
    <m/>
    <m/>
    <n v="0"/>
    <s v="both (trehalose) MEBM_Syn"/>
    <s v="ND"/>
    <s v="both (trehalose) MEBM_SynND"/>
    <s v="ND"/>
    <n v="0"/>
    <e v="#DIV/0!"/>
    <e v="#DIV/0!"/>
    <x v="0"/>
    <n v="0"/>
    <s v="n/a"/>
    <x v="0"/>
    <s v=""/>
    <s v=""/>
    <s v=""/>
    <s v="both (trehalose) MEB"/>
    <x v="0"/>
  </r>
  <r>
    <s v="both"/>
    <x v="56"/>
    <x v="42"/>
    <x v="55"/>
    <x v="56"/>
    <x v="0"/>
    <m/>
    <x v="3"/>
    <m/>
    <m/>
    <n v="0"/>
    <s v="both (trehalose) MEBM_Syn"/>
    <s v="ND"/>
    <s v="both (trehalose) MEBM_Syn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3"/>
    <m/>
    <m/>
    <n v="0"/>
    <s v="both (trehalose) MEBM_Syn"/>
    <s v="ND"/>
    <s v="both (trehalose) MEBM_Syn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3"/>
    <m/>
    <m/>
    <n v="0"/>
    <s v="both (trehalose) MEBM_Syn"/>
    <s v="ND"/>
    <s v="both (trehalose) MEBM_SynND"/>
    <s v=""/>
    <s v=""/>
    <s v=""/>
    <s v=""/>
    <x v="1"/>
    <s v=""/>
    <s v=""/>
    <x v="0"/>
    <s v=""/>
    <s v=""/>
    <s v=""/>
    <s v="both (trehalose) MEB"/>
    <x v="1"/>
  </r>
  <r>
    <s v="both"/>
    <x v="56"/>
    <x v="42"/>
    <x v="55"/>
    <x v="56"/>
    <x v="0"/>
    <m/>
    <x v="4"/>
    <n v="4227442"/>
    <m/>
    <n v="15.257107876517907"/>
    <s v="both (trehalose) YE_Ctr"/>
    <s v="D"/>
    <s v="both (trehalose) YE_Ctr_D"/>
    <s v="D"/>
    <n v="15.281550904545497"/>
    <n v="1"/>
    <n v="1"/>
    <x v="2"/>
    <n v="4334085.25"/>
    <b v="0"/>
    <x v="1"/>
    <s v="pos"/>
    <s v="YE_"/>
    <s v="Ctr"/>
    <s v="both (trehalose) YE_"/>
    <x v="0"/>
  </r>
  <r>
    <s v="both"/>
    <x v="56"/>
    <x v="42"/>
    <x v="55"/>
    <x v="56"/>
    <x v="0"/>
    <m/>
    <x v="4"/>
    <n v="4180590"/>
    <m/>
    <n v="15.245963182066468"/>
    <s v="both (trehalose) YE_Ctr"/>
    <s v="D"/>
    <s v="both (trehalose) YE_Ctr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4"/>
    <n v="4433010"/>
    <m/>
    <n v="15.30458959511369"/>
    <s v="both (trehalose) YE_Ctr"/>
    <s v="D"/>
    <s v="both (trehalose) YE_Ctr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4"/>
    <n v="4495299"/>
    <m/>
    <n v="15.318542964483925"/>
    <s v="both (trehalose) YE_Ctr"/>
    <s v="D"/>
    <s v="both (trehalose) YE_Ctr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5"/>
    <n v="2051375"/>
    <m/>
    <n v="14.53402134545972"/>
    <s v="both (trehalose) YE_Syn"/>
    <s v="D"/>
    <s v="both (trehalose) YE_Syn_D"/>
    <s v="D"/>
    <n v="14.616822413885615"/>
    <n v="0.2534337584429352"/>
    <n v="3.6249504974356633E-6"/>
    <x v="4"/>
    <n v="2233105.75"/>
    <n v="-0.95667595861028465"/>
    <x v="1"/>
    <s v="pos"/>
    <s v="YE_"/>
    <s v="Syn"/>
    <s v="both (trehalose) YE_"/>
    <x v="0"/>
  </r>
  <r>
    <s v="both"/>
    <x v="56"/>
    <x v="42"/>
    <x v="55"/>
    <x v="56"/>
    <x v="0"/>
    <m/>
    <x v="5"/>
    <n v="2149205"/>
    <m/>
    <n v="14.580609029569366"/>
    <s v="both (trehalose) YE_Syn"/>
    <s v="D"/>
    <s v="both (trehalose) YE_Syn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5"/>
    <n v="2428411"/>
    <m/>
    <n v="14.702748103751491"/>
    <s v="both (trehalose) YE_Syn"/>
    <s v="D"/>
    <s v="both (trehalose) YE_Syn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5"/>
    <n v="2303432"/>
    <m/>
    <n v="14.649911176761883"/>
    <s v="both (trehalose) YE_Syn"/>
    <s v="D"/>
    <s v="both (trehalose) YE_Syn_D"/>
    <s v=""/>
    <s v=""/>
    <s v=""/>
    <s v=""/>
    <x v="1"/>
    <s v=""/>
    <s v=""/>
    <x v="0"/>
    <s v=""/>
    <s v=""/>
    <s v=""/>
    <s v="both (trehalose) YE_"/>
    <x v="1"/>
  </r>
  <r>
    <s v="both"/>
    <x v="56"/>
    <x v="42"/>
    <x v="55"/>
    <x v="56"/>
    <x v="0"/>
    <m/>
    <x v="6"/>
    <m/>
    <m/>
    <n v="0"/>
    <s v="both (trehalose) SE_Ctr"/>
    <s v="ND"/>
    <s v="both (trehalose) SE_CtrND"/>
    <s v="ND"/>
    <n v="0"/>
    <e v="#DIV/0!"/>
    <e v="#DIV/0!"/>
    <x v="0"/>
    <n v="0"/>
    <s v="n/a"/>
    <x v="0"/>
    <s v=""/>
    <s v=""/>
    <s v=""/>
    <s v="both (trehalose) SE_"/>
    <x v="0"/>
  </r>
  <r>
    <s v="both"/>
    <x v="56"/>
    <x v="42"/>
    <x v="55"/>
    <x v="56"/>
    <x v="0"/>
    <m/>
    <x v="6"/>
    <m/>
    <m/>
    <n v="0"/>
    <s v="both (trehalose) SE_Ctr"/>
    <s v="ND"/>
    <s v="both (trehalose) SE_CtrND"/>
    <s v=""/>
    <s v=""/>
    <s v=""/>
    <s v=""/>
    <x v="1"/>
    <s v=""/>
    <s v=""/>
    <x v="0"/>
    <s v=""/>
    <s v=""/>
    <s v=""/>
    <s v="both (trehalose) SE_"/>
    <x v="1"/>
  </r>
  <r>
    <s v="both"/>
    <x v="56"/>
    <x v="42"/>
    <x v="55"/>
    <x v="56"/>
    <x v="0"/>
    <m/>
    <x v="6"/>
    <m/>
    <m/>
    <n v="0"/>
    <s v="both (trehalose) SE_Ctr"/>
    <s v="ND"/>
    <s v="both (trehalose) SE_CtrND"/>
    <s v=""/>
    <s v=""/>
    <s v=""/>
    <s v=""/>
    <x v="1"/>
    <s v=""/>
    <s v=""/>
    <x v="0"/>
    <s v=""/>
    <s v=""/>
    <s v=""/>
    <s v="both (trehalose) SE_"/>
    <x v="1"/>
  </r>
  <r>
    <s v="both"/>
    <x v="56"/>
    <x v="42"/>
    <x v="55"/>
    <x v="56"/>
    <x v="0"/>
    <m/>
    <x v="6"/>
    <m/>
    <m/>
    <n v="0"/>
    <s v="both (trehalose) SE_Ctr"/>
    <s v="ND"/>
    <s v="both (trehalose) SE_CtrND"/>
    <s v=""/>
    <s v=""/>
    <s v=""/>
    <s v=""/>
    <x v="1"/>
    <s v=""/>
    <s v=""/>
    <x v="0"/>
    <s v=""/>
    <s v=""/>
    <s v=""/>
    <s v="both (trehalose) SE_"/>
    <x v="1"/>
  </r>
  <r>
    <s v="both"/>
    <x v="56"/>
    <x v="42"/>
    <x v="55"/>
    <x v="56"/>
    <x v="0"/>
    <m/>
    <x v="7"/>
    <m/>
    <m/>
    <n v="0"/>
    <s v="both (trehalose) SE_Syn"/>
    <s v="ND"/>
    <s v="both (trehalose) SE_SynND"/>
    <s v="ND"/>
    <n v="0"/>
    <e v="#DIV/0!"/>
    <e v="#DIV/0!"/>
    <x v="0"/>
    <n v="0"/>
    <s v="n/a"/>
    <x v="0"/>
    <s v=""/>
    <s v=""/>
    <s v=""/>
    <s v="both (trehalose) SE_"/>
    <x v="0"/>
  </r>
  <r>
    <s v="both"/>
    <x v="56"/>
    <x v="42"/>
    <x v="55"/>
    <x v="56"/>
    <x v="0"/>
    <m/>
    <x v="7"/>
    <m/>
    <m/>
    <n v="0"/>
    <s v="both (trehalose) SE_Syn"/>
    <s v="ND"/>
    <s v="both (trehalose) SE_SynND"/>
    <s v=""/>
    <s v=""/>
    <s v=""/>
    <s v=""/>
    <x v="1"/>
    <s v=""/>
    <s v=""/>
    <x v="0"/>
    <s v=""/>
    <s v=""/>
    <s v=""/>
    <s v="both (trehalose) SE_"/>
    <x v="1"/>
  </r>
  <r>
    <s v="both"/>
    <x v="56"/>
    <x v="42"/>
    <x v="55"/>
    <x v="56"/>
    <x v="0"/>
    <m/>
    <x v="7"/>
    <m/>
    <m/>
    <n v="0"/>
    <s v="both (trehalose) SE_Syn"/>
    <s v="ND"/>
    <s v="both (trehalose) SE_SynND"/>
    <s v=""/>
    <s v=""/>
    <s v=""/>
    <s v=""/>
    <x v="1"/>
    <s v=""/>
    <s v=""/>
    <x v="0"/>
    <s v=""/>
    <s v=""/>
    <s v=""/>
    <s v="both (trehalose) SE_"/>
    <x v="1"/>
  </r>
  <r>
    <s v="both"/>
    <x v="56"/>
    <x v="42"/>
    <x v="55"/>
    <x v="56"/>
    <x v="0"/>
    <m/>
    <x v="7"/>
    <m/>
    <m/>
    <n v="0"/>
    <s v="both (trehalose) SE_Syn"/>
    <s v="ND"/>
    <s v="both (trehalose) SE_SynND"/>
    <s v=""/>
    <s v=""/>
    <s v=""/>
    <s v=""/>
    <x v="1"/>
    <s v=""/>
    <s v=""/>
    <x v="0"/>
    <s v=""/>
    <s v=""/>
    <s v=""/>
    <s v="both (trehalose) SE_"/>
    <x v="1"/>
  </r>
  <r>
    <s v="both"/>
    <x v="57"/>
    <x v="54"/>
    <x v="56"/>
    <x v="57"/>
    <x v="0"/>
    <m/>
    <x v="0"/>
    <m/>
    <m/>
    <n v="0"/>
    <s v="both histidine betaine Min_Ctr"/>
    <s v="ND"/>
    <s v="both histidine betaine Min_CtrND"/>
    <s v="ND"/>
    <n v="0"/>
    <e v="#DIV/0!"/>
    <e v="#DIV/0!"/>
    <x v="0"/>
    <n v="0"/>
    <s v="n/a"/>
    <x v="0"/>
    <s v=""/>
    <s v=""/>
    <s v=""/>
    <s v="both histidine betaine Min"/>
    <x v="0"/>
  </r>
  <r>
    <s v="both"/>
    <x v="57"/>
    <x v="54"/>
    <x v="56"/>
    <x v="57"/>
    <x v="0"/>
    <m/>
    <x v="0"/>
    <m/>
    <m/>
    <n v="0"/>
    <s v="both histidine betaine Min_Ctr"/>
    <s v="ND"/>
    <s v="both histidine betaine Min_Ctr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0"/>
    <m/>
    <m/>
    <n v="0"/>
    <s v="both histidine betaine Min_Ctr"/>
    <s v="ND"/>
    <s v="both histidine betaine Min_Ctr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0"/>
    <m/>
    <m/>
    <n v="0"/>
    <s v="both histidine betaine Min_Ctr"/>
    <s v="ND"/>
    <s v="both histidine betaine Min_Ctr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1"/>
    <m/>
    <m/>
    <n v="0"/>
    <s v="both histidine betaine Min_Syn"/>
    <s v="ND"/>
    <s v="both histidine betaine Min_SynND"/>
    <s v="ND"/>
    <n v="0"/>
    <e v="#DIV/0!"/>
    <e v="#DIV/0!"/>
    <x v="0"/>
    <n v="0"/>
    <s v="n/a"/>
    <x v="0"/>
    <s v=""/>
    <s v=""/>
    <s v=""/>
    <s v="both histidine betaine Min"/>
    <x v="0"/>
  </r>
  <r>
    <s v="both"/>
    <x v="57"/>
    <x v="54"/>
    <x v="56"/>
    <x v="57"/>
    <x v="0"/>
    <m/>
    <x v="1"/>
    <m/>
    <m/>
    <n v="0"/>
    <s v="both histidine betaine Min_Syn"/>
    <s v="ND"/>
    <s v="both histidine betaine Min_Syn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1"/>
    <m/>
    <m/>
    <n v="0"/>
    <s v="both histidine betaine Min_Syn"/>
    <s v="ND"/>
    <s v="both histidine betaine Min_Syn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1"/>
    <m/>
    <m/>
    <n v="0"/>
    <s v="both histidine betaine Min_Syn"/>
    <s v="ND"/>
    <s v="both histidine betaine Min_SynND"/>
    <s v=""/>
    <s v=""/>
    <s v=""/>
    <s v=""/>
    <x v="1"/>
    <s v=""/>
    <s v=""/>
    <x v="0"/>
    <s v=""/>
    <s v=""/>
    <s v=""/>
    <s v="both histidine betaine Min"/>
    <x v="1"/>
  </r>
  <r>
    <s v="both"/>
    <x v="57"/>
    <x v="54"/>
    <x v="56"/>
    <x v="57"/>
    <x v="0"/>
    <m/>
    <x v="2"/>
    <m/>
    <m/>
    <n v="0"/>
    <s v="both histidine betaine MEBM_Ctr"/>
    <s v="ND"/>
    <s v="both histidine betaine MEBM_CtrND"/>
    <s v="ND"/>
    <n v="0"/>
    <e v="#DIV/0!"/>
    <e v="#DIV/0!"/>
    <x v="0"/>
    <n v="0"/>
    <s v="n/a"/>
    <x v="0"/>
    <s v=""/>
    <s v=""/>
    <s v=""/>
    <s v="both histidine betaine MEB"/>
    <x v="0"/>
  </r>
  <r>
    <s v="both"/>
    <x v="57"/>
    <x v="54"/>
    <x v="56"/>
    <x v="57"/>
    <x v="0"/>
    <m/>
    <x v="2"/>
    <m/>
    <m/>
    <n v="0"/>
    <s v="both histidine betaine MEBM_Ctr"/>
    <s v="ND"/>
    <s v="both histidine betaine MEBM_Ctr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2"/>
    <m/>
    <m/>
    <n v="0"/>
    <s v="both histidine betaine MEBM_Ctr"/>
    <s v="ND"/>
    <s v="both histidine betaine MEBM_Ctr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2"/>
    <m/>
    <m/>
    <n v="0"/>
    <s v="both histidine betaine MEBM_Ctr"/>
    <s v="ND"/>
    <s v="both histidine betaine MEBM_Ctr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3"/>
    <m/>
    <m/>
    <n v="0"/>
    <s v="both histidine betaine MEBM_Syn"/>
    <s v="ND"/>
    <s v="both histidine betaine MEBM_SynND"/>
    <s v="ND"/>
    <n v="0"/>
    <e v="#DIV/0!"/>
    <e v="#DIV/0!"/>
    <x v="0"/>
    <n v="0"/>
    <s v="n/a"/>
    <x v="0"/>
    <s v=""/>
    <s v=""/>
    <s v=""/>
    <s v="both histidine betaine MEB"/>
    <x v="0"/>
  </r>
  <r>
    <s v="both"/>
    <x v="57"/>
    <x v="54"/>
    <x v="56"/>
    <x v="57"/>
    <x v="0"/>
    <m/>
    <x v="3"/>
    <m/>
    <m/>
    <n v="0"/>
    <s v="both histidine betaine MEBM_Syn"/>
    <s v="ND"/>
    <s v="both histidine betaine MEBM_Syn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3"/>
    <m/>
    <m/>
    <n v="0"/>
    <s v="both histidine betaine MEBM_Syn"/>
    <s v="ND"/>
    <s v="both histidine betaine MEBM_Syn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3"/>
    <m/>
    <m/>
    <n v="0"/>
    <s v="both histidine betaine MEBM_Syn"/>
    <s v="ND"/>
    <s v="both histidine betaine MEBM_SynND"/>
    <s v=""/>
    <s v=""/>
    <s v=""/>
    <s v=""/>
    <x v="1"/>
    <s v=""/>
    <s v=""/>
    <x v="0"/>
    <s v=""/>
    <s v=""/>
    <s v=""/>
    <s v="both histidine betaine MEB"/>
    <x v="1"/>
  </r>
  <r>
    <s v="both"/>
    <x v="57"/>
    <x v="54"/>
    <x v="56"/>
    <x v="57"/>
    <x v="0"/>
    <m/>
    <x v="4"/>
    <m/>
    <m/>
    <n v="0"/>
    <s v="both histidine betaine YE_Ctr"/>
    <s v="ND"/>
    <s v="both histidine betaine YE_CtrND"/>
    <s v="ND"/>
    <n v="0"/>
    <e v="#DIV/0!"/>
    <e v="#DIV/0!"/>
    <x v="0"/>
    <n v="0"/>
    <s v="n/a"/>
    <x v="0"/>
    <s v=""/>
    <s v=""/>
    <s v=""/>
    <s v="both histidine betaine YE_"/>
    <x v="0"/>
  </r>
  <r>
    <s v="both"/>
    <x v="57"/>
    <x v="54"/>
    <x v="56"/>
    <x v="57"/>
    <x v="0"/>
    <m/>
    <x v="4"/>
    <m/>
    <m/>
    <n v="0"/>
    <s v="both histidine betaine YE_Ctr"/>
    <s v="ND"/>
    <s v="both histidine betaine YE_Ctr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4"/>
    <m/>
    <m/>
    <n v="0"/>
    <s v="both histidine betaine YE_Ctr"/>
    <s v="ND"/>
    <s v="both histidine betaine YE_Ctr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4"/>
    <m/>
    <m/>
    <n v="0"/>
    <s v="both histidine betaine YE_Ctr"/>
    <s v="ND"/>
    <s v="both histidine betaine YE_Ctr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5"/>
    <m/>
    <m/>
    <n v="0"/>
    <s v="both histidine betaine YE_Syn"/>
    <s v="ND"/>
    <s v="both histidine betaine YE_SynND"/>
    <s v="ND"/>
    <n v="0"/>
    <e v="#DIV/0!"/>
    <e v="#DIV/0!"/>
    <x v="0"/>
    <n v="0"/>
    <s v="n/a"/>
    <x v="0"/>
    <s v=""/>
    <s v=""/>
    <s v=""/>
    <s v="both histidine betaine YE_"/>
    <x v="0"/>
  </r>
  <r>
    <s v="both"/>
    <x v="57"/>
    <x v="54"/>
    <x v="56"/>
    <x v="57"/>
    <x v="0"/>
    <m/>
    <x v="5"/>
    <m/>
    <m/>
    <n v="0"/>
    <s v="both histidine betaine YE_Syn"/>
    <s v="ND"/>
    <s v="both histidine betaine YE_Syn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5"/>
    <m/>
    <m/>
    <n v="0"/>
    <s v="both histidine betaine YE_Syn"/>
    <s v="ND"/>
    <s v="both histidine betaine YE_Syn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5"/>
    <m/>
    <m/>
    <n v="0"/>
    <s v="both histidine betaine YE_Syn"/>
    <s v="ND"/>
    <s v="both histidine betaine YE_SynND"/>
    <s v=""/>
    <s v=""/>
    <s v=""/>
    <s v=""/>
    <x v="1"/>
    <s v=""/>
    <s v=""/>
    <x v="0"/>
    <s v=""/>
    <s v=""/>
    <s v=""/>
    <s v="both histidine betaine YE_"/>
    <x v="1"/>
  </r>
  <r>
    <s v="both"/>
    <x v="57"/>
    <x v="54"/>
    <x v="56"/>
    <x v="57"/>
    <x v="0"/>
    <m/>
    <x v="6"/>
    <n v="153557"/>
    <m/>
    <n v="11.941833624804859"/>
    <s v="both histidine betaine SE_Ctr"/>
    <s v="D"/>
    <s v="both histidine betaine SE_Ctr_D"/>
    <s v="D"/>
    <n v="12.247285503382049"/>
    <n v="1"/>
    <n v="1"/>
    <x v="2"/>
    <n v="219656.75"/>
    <b v="0"/>
    <x v="1"/>
    <s v="pos"/>
    <s v="SE_"/>
    <s v="Ctr"/>
    <s v="both histidine betaine SE_"/>
    <x v="0"/>
  </r>
  <r>
    <s v="both"/>
    <x v="57"/>
    <x v="54"/>
    <x v="56"/>
    <x v="57"/>
    <x v="0"/>
    <m/>
    <x v="6"/>
    <n v="147162"/>
    <m/>
    <n v="11.899296094985369"/>
    <s v="both histidine betaine SE_Ctr"/>
    <s v="D"/>
    <s v="both histidine betaine SE_Ctr_D"/>
    <s v=""/>
    <s v=""/>
    <s v=""/>
    <s v=""/>
    <x v="1"/>
    <s v=""/>
    <s v=""/>
    <x v="0"/>
    <s v=""/>
    <s v=""/>
    <s v=""/>
    <s v="both histidine betaine SE_"/>
    <x v="1"/>
  </r>
  <r>
    <s v="both"/>
    <x v="57"/>
    <x v="54"/>
    <x v="56"/>
    <x v="57"/>
    <x v="0"/>
    <m/>
    <x v="6"/>
    <n v="290786"/>
    <m/>
    <n v="12.580346319378137"/>
    <s v="both histidine betaine SE_Ctr"/>
    <s v="D"/>
    <s v="both histidine betaine SE_Ctr_D"/>
    <s v=""/>
    <s v=""/>
    <s v=""/>
    <s v=""/>
    <x v="1"/>
    <s v=""/>
    <s v=""/>
    <x v="0"/>
    <s v=""/>
    <s v=""/>
    <s v=""/>
    <s v="both histidine betaine SE_"/>
    <x v="1"/>
  </r>
  <r>
    <s v="both"/>
    <x v="57"/>
    <x v="54"/>
    <x v="56"/>
    <x v="57"/>
    <x v="0"/>
    <m/>
    <x v="6"/>
    <n v="287122"/>
    <m/>
    <n v="12.567665974359825"/>
    <s v="both histidine betaine SE_Ctr"/>
    <s v="D"/>
    <s v="both histidine betaine SE_Ctr_D"/>
    <s v=""/>
    <s v=""/>
    <s v=""/>
    <s v=""/>
    <x v="1"/>
    <s v=""/>
    <s v=""/>
    <x v="0"/>
    <s v=""/>
    <s v=""/>
    <s v=""/>
    <s v="both histidine betaine SE_"/>
    <x v="1"/>
  </r>
  <r>
    <s v="both"/>
    <x v="57"/>
    <x v="54"/>
    <x v="56"/>
    <x v="57"/>
    <x v="0"/>
    <m/>
    <x v="7"/>
    <n v="19532"/>
    <m/>
    <n v="9.8798606219049709"/>
    <s v="both histidine betaine SE_Syn"/>
    <s v="D"/>
    <s v="both histidine betaine SE_Syn_D"/>
    <s v="D"/>
    <n v="11.211677071140436"/>
    <n v="0.19156200327572973"/>
    <n v="7.6447850177269544E-2"/>
    <x v="5"/>
    <n v="91735"/>
    <s v="n/a"/>
    <x v="1"/>
    <s v="pos"/>
    <s v="SE_"/>
    <s v="Syn"/>
    <s v="both histidine betaine SE_"/>
    <x v="0"/>
  </r>
  <r>
    <s v="both"/>
    <x v="57"/>
    <x v="54"/>
    <x v="56"/>
    <x v="57"/>
    <x v="0"/>
    <m/>
    <x v="7"/>
    <n v="121197"/>
    <m/>
    <n v="11.705180850831033"/>
    <s v="both histidine betaine SE_Syn"/>
    <s v="D"/>
    <s v="both histidine betaine SE_Syn_D"/>
    <s v=""/>
    <s v=""/>
    <s v=""/>
    <s v=""/>
    <x v="1"/>
    <s v=""/>
    <s v=""/>
    <x v="0"/>
    <s v=""/>
    <s v=""/>
    <s v=""/>
    <s v="both histidine betaine SE_"/>
    <x v="1"/>
  </r>
  <r>
    <s v="both"/>
    <x v="57"/>
    <x v="54"/>
    <x v="56"/>
    <x v="57"/>
    <x v="0"/>
    <m/>
    <x v="7"/>
    <n v="124667"/>
    <m/>
    <n v="11.733409482858532"/>
    <s v="both histidine betaine SE_Syn"/>
    <s v="D"/>
    <s v="both histidine betaine SE_Syn_D"/>
    <s v=""/>
    <s v=""/>
    <s v=""/>
    <s v=""/>
    <x v="1"/>
    <s v=""/>
    <s v=""/>
    <x v="0"/>
    <s v=""/>
    <s v=""/>
    <s v=""/>
    <s v="both histidine betaine SE_"/>
    <x v="1"/>
  </r>
  <r>
    <s v="both"/>
    <x v="57"/>
    <x v="54"/>
    <x v="56"/>
    <x v="57"/>
    <x v="0"/>
    <m/>
    <x v="7"/>
    <n v="101544"/>
    <m/>
    <n v="11.528257328967211"/>
    <s v="both histidine betaine SE_Syn"/>
    <s v="D"/>
    <s v="both histidine betaine SE_Syn_D"/>
    <s v=""/>
    <s v=""/>
    <s v=""/>
    <s v=""/>
    <x v="1"/>
    <s v=""/>
    <s v=""/>
    <x v="0"/>
    <s v=""/>
    <s v=""/>
    <s v=""/>
    <s v="both histidine betaine SE_"/>
    <x v="1"/>
  </r>
  <r>
    <s v="neg"/>
    <x v="58"/>
    <x v="55"/>
    <x v="57"/>
    <x v="58"/>
    <x v="0"/>
    <m/>
    <x v="0"/>
    <m/>
    <m/>
    <n v="0"/>
    <s v="neg Val-Glu Min_Ctr"/>
    <s v="ND"/>
    <s v="neg Val-Glu Min_CtrND"/>
    <s v="ND"/>
    <n v="0"/>
    <e v="#DIV/0!"/>
    <e v="#DIV/0!"/>
    <x v="0"/>
    <n v="0"/>
    <s v="n/a"/>
    <x v="0"/>
    <s v=""/>
    <s v=""/>
    <s v=""/>
    <s v="neg Val-Glu Min"/>
    <x v="0"/>
  </r>
  <r>
    <s v="neg"/>
    <x v="58"/>
    <x v="55"/>
    <x v="57"/>
    <x v="58"/>
    <x v="0"/>
    <m/>
    <x v="0"/>
    <m/>
    <m/>
    <n v="0"/>
    <s v="neg Val-Glu Min_Ctr"/>
    <s v="ND"/>
    <s v="neg Val-Glu Min_Ctr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0"/>
    <m/>
    <m/>
    <n v="0"/>
    <s v="neg Val-Glu Min_Ctr"/>
    <s v="ND"/>
    <s v="neg Val-Glu Min_Ctr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0"/>
    <m/>
    <m/>
    <n v="0"/>
    <s v="neg Val-Glu Min_Ctr"/>
    <s v="ND"/>
    <s v="neg Val-Glu Min_Ctr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1"/>
    <m/>
    <m/>
    <n v="0"/>
    <s v="neg Val-Glu Min_Syn"/>
    <s v="ND"/>
    <s v="neg Val-Glu Min_SynND"/>
    <s v="ND"/>
    <n v="0"/>
    <e v="#DIV/0!"/>
    <e v="#DIV/0!"/>
    <x v="0"/>
    <n v="0"/>
    <s v="n/a"/>
    <x v="0"/>
    <s v=""/>
    <s v=""/>
    <s v=""/>
    <s v="neg Val-Glu Min"/>
    <x v="0"/>
  </r>
  <r>
    <s v="neg"/>
    <x v="58"/>
    <x v="55"/>
    <x v="57"/>
    <x v="58"/>
    <x v="0"/>
    <m/>
    <x v="1"/>
    <m/>
    <m/>
    <n v="0"/>
    <s v="neg Val-Glu Min_Syn"/>
    <s v="ND"/>
    <s v="neg Val-Glu Min_Syn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1"/>
    <m/>
    <m/>
    <n v="0"/>
    <s v="neg Val-Glu Min_Syn"/>
    <s v="ND"/>
    <s v="neg Val-Glu Min_Syn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1"/>
    <m/>
    <m/>
    <n v="0"/>
    <s v="neg Val-Glu Min_Syn"/>
    <s v="ND"/>
    <s v="neg Val-Glu Min_SynND"/>
    <s v=""/>
    <s v=""/>
    <s v=""/>
    <s v=""/>
    <x v="1"/>
    <s v=""/>
    <s v=""/>
    <x v="0"/>
    <s v=""/>
    <s v=""/>
    <s v=""/>
    <s v="neg Val-Glu Min"/>
    <x v="1"/>
  </r>
  <r>
    <s v="neg"/>
    <x v="58"/>
    <x v="55"/>
    <x v="57"/>
    <x v="58"/>
    <x v="0"/>
    <m/>
    <x v="2"/>
    <m/>
    <m/>
    <n v="0"/>
    <s v="neg Val-Glu MEBM_Ctr"/>
    <s v="ND"/>
    <s v="neg Val-Glu MEBM_CtrND"/>
    <s v="ND"/>
    <n v="0"/>
    <e v="#DIV/0!"/>
    <e v="#DIV/0!"/>
    <x v="0"/>
    <n v="0"/>
    <s v="n/a"/>
    <x v="0"/>
    <s v=""/>
    <s v=""/>
    <s v=""/>
    <s v="neg Val-Glu MEB"/>
    <x v="0"/>
  </r>
  <r>
    <s v="neg"/>
    <x v="58"/>
    <x v="55"/>
    <x v="57"/>
    <x v="58"/>
    <x v="0"/>
    <m/>
    <x v="2"/>
    <m/>
    <m/>
    <n v="0"/>
    <s v="neg Val-Glu MEBM_Ctr"/>
    <s v="ND"/>
    <s v="neg Val-Glu MEBM_Ctr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2"/>
    <m/>
    <m/>
    <n v="0"/>
    <s v="neg Val-Glu MEBM_Ctr"/>
    <s v="ND"/>
    <s v="neg Val-Glu MEBM_Ctr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2"/>
    <m/>
    <m/>
    <n v="0"/>
    <s v="neg Val-Glu MEBM_Ctr"/>
    <s v="ND"/>
    <s v="neg Val-Glu MEBM_Ctr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3"/>
    <m/>
    <m/>
    <n v="0"/>
    <s v="neg Val-Glu MEBM_Syn"/>
    <s v="ND"/>
    <s v="neg Val-Glu MEBM_SynND"/>
    <s v="ND"/>
    <n v="0"/>
    <e v="#DIV/0!"/>
    <e v="#DIV/0!"/>
    <x v="0"/>
    <n v="0"/>
    <s v="n/a"/>
    <x v="0"/>
    <s v=""/>
    <s v=""/>
    <s v=""/>
    <s v="neg Val-Glu MEB"/>
    <x v="0"/>
  </r>
  <r>
    <s v="neg"/>
    <x v="58"/>
    <x v="55"/>
    <x v="57"/>
    <x v="58"/>
    <x v="0"/>
    <m/>
    <x v="3"/>
    <m/>
    <m/>
    <n v="0"/>
    <s v="neg Val-Glu MEBM_Syn"/>
    <s v="ND"/>
    <s v="neg Val-Glu MEBM_Syn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3"/>
    <m/>
    <m/>
    <n v="0"/>
    <s v="neg Val-Glu MEBM_Syn"/>
    <s v="ND"/>
    <s v="neg Val-Glu MEBM_Syn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3"/>
    <m/>
    <m/>
    <n v="0"/>
    <s v="neg Val-Glu MEBM_Syn"/>
    <s v="ND"/>
    <s v="neg Val-Glu MEBM_SynND"/>
    <s v=""/>
    <s v=""/>
    <s v=""/>
    <s v=""/>
    <x v="1"/>
    <s v=""/>
    <s v=""/>
    <x v="0"/>
    <s v=""/>
    <s v=""/>
    <s v=""/>
    <s v="neg Val-Glu MEB"/>
    <x v="1"/>
  </r>
  <r>
    <s v="neg"/>
    <x v="58"/>
    <x v="55"/>
    <x v="57"/>
    <x v="58"/>
    <x v="0"/>
    <m/>
    <x v="4"/>
    <n v="188202"/>
    <m/>
    <n v="12.14527644649521"/>
    <s v="neg Val-Glu YE_Ctr"/>
    <s v="D"/>
    <s v="neg Val-Glu YE_Ctr_D"/>
    <s v="D"/>
    <n v="12.078884697266609"/>
    <n v="1"/>
    <n v="1"/>
    <x v="2"/>
    <n v="176948.5"/>
    <b v="0"/>
    <x v="1"/>
    <s v="pos"/>
    <s v="YE_"/>
    <s v="Ctr"/>
    <s v="neg Val-Glu YE_"/>
    <x v="0"/>
  </r>
  <r>
    <s v="neg"/>
    <x v="58"/>
    <x v="55"/>
    <x v="57"/>
    <x v="58"/>
    <x v="0"/>
    <m/>
    <x v="4"/>
    <n v="153822"/>
    <m/>
    <n v="11.943557869736422"/>
    <s v="neg Val-Glu YE_Ctr"/>
    <s v="D"/>
    <s v="neg Val-Glu YE_Ctr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4"/>
    <n v="168128"/>
    <m/>
    <n v="12.03248682087678"/>
    <s v="neg Val-Glu YE_Ctr"/>
    <s v="D"/>
    <s v="neg Val-Glu YE_Ctr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4"/>
    <n v="197642"/>
    <m/>
    <n v="12.194217651958024"/>
    <s v="neg Val-Glu YE_Ctr"/>
    <s v="D"/>
    <s v="neg Val-Glu YE_Ctr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5"/>
    <n v="123891"/>
    <m/>
    <n v="11.727165497332457"/>
    <s v="neg Val-Glu YE_Syn"/>
    <s v="D"/>
    <s v="neg Val-Glu YE_Syn_D"/>
    <s v="D"/>
    <n v="11.761045934417432"/>
    <n v="0.11708847529360809"/>
    <n v="1.793331822744975E-3"/>
    <x v="4"/>
    <n v="128235.5"/>
    <n v="-0.46453382713656349"/>
    <x v="1"/>
    <s v="pos"/>
    <s v="YE_"/>
    <s v="Syn"/>
    <s v="neg Val-Glu YE_"/>
    <x v="0"/>
  </r>
  <r>
    <s v="neg"/>
    <x v="58"/>
    <x v="55"/>
    <x v="57"/>
    <x v="58"/>
    <x v="0"/>
    <m/>
    <x v="5"/>
    <n v="127332"/>
    <m/>
    <n v="11.754560981116128"/>
    <s v="neg Val-Glu YE_Syn"/>
    <s v="D"/>
    <s v="neg Val-Glu YE_Syn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5"/>
    <n v="135607"/>
    <m/>
    <n v="11.817523649798321"/>
    <s v="neg Val-Glu YE_Syn"/>
    <s v="D"/>
    <s v="neg Val-Glu YE_Syn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5"/>
    <n v="126112"/>
    <m/>
    <n v="11.744933609422819"/>
    <s v="neg Val-Glu YE_Syn"/>
    <s v="D"/>
    <s v="neg Val-Glu YE_Syn_D"/>
    <s v=""/>
    <s v=""/>
    <s v=""/>
    <s v=""/>
    <x v="1"/>
    <s v=""/>
    <s v=""/>
    <x v="0"/>
    <s v=""/>
    <s v=""/>
    <s v=""/>
    <s v="neg Val-Glu YE_"/>
    <x v="1"/>
  </r>
  <r>
    <s v="neg"/>
    <x v="58"/>
    <x v="55"/>
    <x v="57"/>
    <x v="58"/>
    <x v="0"/>
    <m/>
    <x v="6"/>
    <m/>
    <m/>
    <n v="0"/>
    <s v="neg Val-Glu SE_Ctr"/>
    <s v="ND"/>
    <s v="neg Val-Glu SE_CtrND"/>
    <s v="ND"/>
    <n v="0"/>
    <e v="#DIV/0!"/>
    <e v="#DIV/0!"/>
    <x v="0"/>
    <n v="0"/>
    <s v="n/a"/>
    <x v="0"/>
    <s v=""/>
    <s v=""/>
    <s v=""/>
    <s v="neg Val-Glu SE_"/>
    <x v="0"/>
  </r>
  <r>
    <s v="neg"/>
    <x v="58"/>
    <x v="55"/>
    <x v="57"/>
    <x v="58"/>
    <x v="0"/>
    <m/>
    <x v="6"/>
    <m/>
    <m/>
    <n v="0"/>
    <s v="neg Val-Glu SE_Ctr"/>
    <s v="ND"/>
    <s v="neg Val-Glu SE_CtrND"/>
    <s v=""/>
    <s v=""/>
    <s v=""/>
    <s v=""/>
    <x v="1"/>
    <s v=""/>
    <s v=""/>
    <x v="0"/>
    <s v=""/>
    <s v=""/>
    <s v=""/>
    <s v="neg Val-Glu SE_"/>
    <x v="1"/>
  </r>
  <r>
    <s v="neg"/>
    <x v="58"/>
    <x v="55"/>
    <x v="57"/>
    <x v="58"/>
    <x v="0"/>
    <m/>
    <x v="6"/>
    <m/>
    <m/>
    <n v="0"/>
    <s v="neg Val-Glu SE_Ctr"/>
    <s v="ND"/>
    <s v="neg Val-Glu SE_CtrND"/>
    <s v=""/>
    <s v=""/>
    <s v=""/>
    <s v=""/>
    <x v="1"/>
    <s v=""/>
    <s v=""/>
    <x v="0"/>
    <s v=""/>
    <s v=""/>
    <s v=""/>
    <s v="neg Val-Glu SE_"/>
    <x v="1"/>
  </r>
  <r>
    <s v="neg"/>
    <x v="58"/>
    <x v="55"/>
    <x v="57"/>
    <x v="58"/>
    <x v="0"/>
    <m/>
    <x v="6"/>
    <m/>
    <m/>
    <n v="0"/>
    <s v="neg Val-Glu SE_Ctr"/>
    <s v="ND"/>
    <s v="neg Val-Glu SE_CtrND"/>
    <s v=""/>
    <s v=""/>
    <s v=""/>
    <s v=""/>
    <x v="1"/>
    <s v=""/>
    <s v=""/>
    <x v="0"/>
    <s v=""/>
    <s v=""/>
    <s v=""/>
    <s v="neg Val-Glu SE_"/>
    <x v="1"/>
  </r>
  <r>
    <s v="neg"/>
    <x v="58"/>
    <x v="55"/>
    <x v="57"/>
    <x v="58"/>
    <x v="0"/>
    <m/>
    <x v="7"/>
    <m/>
    <m/>
    <n v="0"/>
    <s v="neg Val-Glu SE_Syn"/>
    <s v="ND"/>
    <s v="neg Val-Glu SE_SynND"/>
    <s v="ND"/>
    <n v="0"/>
    <e v="#DIV/0!"/>
    <e v="#DIV/0!"/>
    <x v="0"/>
    <n v="0"/>
    <s v="n/a"/>
    <x v="0"/>
    <s v=""/>
    <s v=""/>
    <s v=""/>
    <s v="neg Val-Glu SE_"/>
    <x v="0"/>
  </r>
  <r>
    <s v="neg"/>
    <x v="58"/>
    <x v="55"/>
    <x v="57"/>
    <x v="58"/>
    <x v="0"/>
    <m/>
    <x v="7"/>
    <m/>
    <m/>
    <n v="0"/>
    <s v="neg Val-Glu SE_Syn"/>
    <s v="ND"/>
    <s v="neg Val-Glu SE_SynND"/>
    <s v=""/>
    <s v=""/>
    <s v=""/>
    <s v=""/>
    <x v="1"/>
    <s v=""/>
    <s v=""/>
    <x v="0"/>
    <s v=""/>
    <s v=""/>
    <s v=""/>
    <s v="neg Val-Glu SE_"/>
    <x v="1"/>
  </r>
  <r>
    <s v="neg"/>
    <x v="58"/>
    <x v="55"/>
    <x v="57"/>
    <x v="58"/>
    <x v="0"/>
    <m/>
    <x v="7"/>
    <m/>
    <m/>
    <n v="0"/>
    <s v="neg Val-Glu SE_Syn"/>
    <s v="ND"/>
    <s v="neg Val-Glu SE_SynND"/>
    <s v=""/>
    <s v=""/>
    <s v=""/>
    <s v=""/>
    <x v="1"/>
    <s v=""/>
    <s v=""/>
    <x v="0"/>
    <s v=""/>
    <s v=""/>
    <s v=""/>
    <s v="neg Val-Glu SE_"/>
    <x v="1"/>
  </r>
  <r>
    <s v="neg"/>
    <x v="58"/>
    <x v="55"/>
    <x v="57"/>
    <x v="58"/>
    <x v="0"/>
    <m/>
    <x v="7"/>
    <m/>
    <m/>
    <n v="0"/>
    <s v="neg Val-Glu SE_Syn"/>
    <s v="ND"/>
    <s v="neg Val-Glu SE_SynND"/>
    <s v=""/>
    <s v=""/>
    <s v=""/>
    <s v=""/>
    <x v="1"/>
    <s v=""/>
    <s v=""/>
    <x v="0"/>
    <s v=""/>
    <s v=""/>
    <s v=""/>
    <s v="neg Val-Glu SE_"/>
    <x v="1"/>
  </r>
  <r>
    <s v="neg"/>
    <x v="59"/>
    <x v="56"/>
    <x v="58"/>
    <x v="59"/>
    <x v="0"/>
    <m/>
    <x v="0"/>
    <m/>
    <m/>
    <n v="0"/>
    <s v="neg glucose Min_Ctr"/>
    <s v="ND"/>
    <s v="neg glucose Min_CtrND"/>
    <s v="ND"/>
    <n v="0"/>
    <e v="#DIV/0!"/>
    <e v="#DIV/0!"/>
    <x v="0"/>
    <n v="0"/>
    <s v="n/a"/>
    <x v="0"/>
    <s v=""/>
    <s v=""/>
    <s v=""/>
    <s v="neg glucose Min"/>
    <x v="0"/>
  </r>
  <r>
    <s v="neg"/>
    <x v="59"/>
    <x v="56"/>
    <x v="58"/>
    <x v="59"/>
    <x v="0"/>
    <m/>
    <x v="0"/>
    <m/>
    <m/>
    <n v="0"/>
    <s v="neg glucose Min_Ctr"/>
    <s v="ND"/>
    <s v="neg glucose Min_Ctr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0"/>
    <m/>
    <m/>
    <n v="0"/>
    <s v="neg glucose Min_Ctr"/>
    <s v="ND"/>
    <s v="neg glucose Min_Ctr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0"/>
    <m/>
    <m/>
    <n v="0"/>
    <s v="neg glucose Min_Ctr"/>
    <s v="ND"/>
    <s v="neg glucose Min_Ctr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1"/>
    <m/>
    <m/>
    <n v="0"/>
    <s v="neg glucose Min_Syn"/>
    <s v="ND"/>
    <s v="neg glucose Min_SynND"/>
    <s v="ND"/>
    <n v="0"/>
    <e v="#DIV/0!"/>
    <e v="#DIV/0!"/>
    <x v="0"/>
    <n v="0"/>
    <s v="n/a"/>
    <x v="0"/>
    <s v=""/>
    <s v=""/>
    <s v=""/>
    <s v="neg glucose Min"/>
    <x v="0"/>
  </r>
  <r>
    <s v="neg"/>
    <x v="59"/>
    <x v="56"/>
    <x v="58"/>
    <x v="59"/>
    <x v="0"/>
    <m/>
    <x v="1"/>
    <m/>
    <m/>
    <n v="0"/>
    <s v="neg glucose Min_Syn"/>
    <s v="ND"/>
    <s v="neg glucose Min_Syn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1"/>
    <m/>
    <m/>
    <n v="0"/>
    <s v="neg glucose Min_Syn"/>
    <s v="ND"/>
    <s v="neg glucose Min_Syn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1"/>
    <m/>
    <m/>
    <n v="0"/>
    <s v="neg glucose Min_Syn"/>
    <s v="ND"/>
    <s v="neg glucose Min_SynND"/>
    <s v=""/>
    <s v=""/>
    <s v=""/>
    <s v=""/>
    <x v="1"/>
    <s v=""/>
    <s v=""/>
    <x v="0"/>
    <s v=""/>
    <s v=""/>
    <s v=""/>
    <s v="neg glucose Min"/>
    <x v="1"/>
  </r>
  <r>
    <s v="neg"/>
    <x v="59"/>
    <x v="56"/>
    <x v="58"/>
    <x v="59"/>
    <x v="0"/>
    <m/>
    <x v="2"/>
    <n v="137892"/>
    <m/>
    <n v="11.834233301071668"/>
    <s v="neg glucose MEBM_Ctr"/>
    <s v="D"/>
    <s v="neg glucose MEBM_Ctr_D"/>
    <s v="D"/>
    <n v="11.648006701507892"/>
    <n v="1"/>
    <n v="1"/>
    <x v="2"/>
    <n v="115557.5"/>
    <b v="0"/>
    <x v="1"/>
    <s v="pos"/>
    <s v="MEB"/>
    <s v="Ctr"/>
    <s v="neg glucose MEB"/>
    <x v="0"/>
  </r>
  <r>
    <s v="neg"/>
    <x v="59"/>
    <x v="56"/>
    <x v="58"/>
    <x v="59"/>
    <x v="0"/>
    <m/>
    <x v="2"/>
    <n v="97894"/>
    <m/>
    <n v="11.491650754691374"/>
    <s v="neg glucose MEBM_Ctr"/>
    <s v="D"/>
    <s v="neg glucose MEBM_Ctr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2"/>
    <n v="123383"/>
    <m/>
    <n v="11.723056722403451"/>
    <s v="neg glucose MEBM_Ctr"/>
    <s v="D"/>
    <s v="neg glucose MEBM_Ctr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2"/>
    <n v="103061"/>
    <m/>
    <n v="11.54308602786508"/>
    <s v="neg glucose MEBM_Ctr"/>
    <s v="D"/>
    <s v="neg glucose MEBM_Ctr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3"/>
    <n v="99305"/>
    <m/>
    <n v="11.505961271168596"/>
    <s v="neg glucose MEBM_Syn"/>
    <s v="D"/>
    <s v="neg glucose MEBM_Syn_D"/>
    <s v="D"/>
    <n v="11.608012963087791"/>
    <n v="0.52605966160099804"/>
    <n v="0.7889936060256566"/>
    <x v="5"/>
    <n v="112389.75"/>
    <s v="n/a"/>
    <x v="1"/>
    <s v="pos"/>
    <s v="MEB"/>
    <s v="Syn"/>
    <s v="neg glucose MEB"/>
    <x v="0"/>
  </r>
  <r>
    <s v="neg"/>
    <x v="59"/>
    <x v="56"/>
    <x v="58"/>
    <x v="59"/>
    <x v="0"/>
    <m/>
    <x v="3"/>
    <n v="150595"/>
    <m/>
    <n v="11.92235603357023"/>
    <s v="neg glucose MEBM_Syn"/>
    <s v="D"/>
    <s v="neg glucose MEBM_Syn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3"/>
    <n v="113426"/>
    <m/>
    <n v="11.63891473717371"/>
    <s v="neg glucose MEBM_Syn"/>
    <s v="D"/>
    <s v="neg glucose MEBM_Syn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3"/>
    <n v="86233"/>
    <m/>
    <n v="11.364819810438632"/>
    <s v="neg glucose MEBM_Syn"/>
    <s v="D"/>
    <s v="neg glucose MEBM_Syn_D"/>
    <s v=""/>
    <s v=""/>
    <s v=""/>
    <s v=""/>
    <x v="1"/>
    <s v=""/>
    <s v=""/>
    <x v="0"/>
    <s v=""/>
    <s v=""/>
    <s v=""/>
    <s v="neg glucose MEB"/>
    <x v="1"/>
  </r>
  <r>
    <s v="neg"/>
    <x v="59"/>
    <x v="56"/>
    <x v="58"/>
    <x v="59"/>
    <x v="0"/>
    <m/>
    <x v="4"/>
    <n v="96264"/>
    <m/>
    <n v="11.474860084163437"/>
    <s v="neg glucose YE_Ctr"/>
    <s v="D"/>
    <s v="neg glucose YE_Ctr_D"/>
    <s v="D"/>
    <n v="10.692428697907102"/>
    <n v="1"/>
    <n v="1"/>
    <x v="2"/>
    <n v="52011.25"/>
    <b v="0"/>
    <x v="1"/>
    <s v="pos"/>
    <s v="YE_"/>
    <s v="Ctr"/>
    <s v="neg glucose YE_"/>
    <x v="0"/>
  </r>
  <r>
    <s v="neg"/>
    <x v="59"/>
    <x v="56"/>
    <x v="58"/>
    <x v="59"/>
    <x v="0"/>
    <m/>
    <x v="4"/>
    <n v="17898"/>
    <m/>
    <n v="9.7925001243464997"/>
    <s v="neg glucose YE_Ctr"/>
    <s v="D"/>
    <s v="neg glucose YE_Ctr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4"/>
    <n v="51852"/>
    <m/>
    <n v="10.856168071193151"/>
    <s v="neg glucose YE_Ctr"/>
    <s v="D"/>
    <s v="neg glucose YE_Ctr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4"/>
    <n v="42031"/>
    <m/>
    <n v="10.646186511925322"/>
    <s v="neg glucose YE_Ctr"/>
    <s v="D"/>
    <s v="neg glucose YE_Ctr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5"/>
    <n v="33854"/>
    <m/>
    <n v="10.429841977919745"/>
    <s v="neg glucose YE_Syn"/>
    <s v="D"/>
    <s v="neg glucose YE_Syn_D"/>
    <s v="D"/>
    <n v="10.297165625019014"/>
    <n v="2.5531328244413062E-2"/>
    <n v="0.34082773756177159"/>
    <x v="5"/>
    <n v="29864.25"/>
    <s v="n/a"/>
    <x v="1"/>
    <s v="pos"/>
    <s v="YE_"/>
    <s v="Syn"/>
    <s v="neg glucose YE_"/>
    <x v="0"/>
  </r>
  <r>
    <s v="neg"/>
    <x v="59"/>
    <x v="56"/>
    <x v="58"/>
    <x v="59"/>
    <x v="0"/>
    <m/>
    <x v="5"/>
    <n v="33038"/>
    <m/>
    <n v="10.405443960833054"/>
    <s v="neg glucose YE_Syn"/>
    <s v="D"/>
    <s v="neg glucose YE_Syn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5"/>
    <n v="26175"/>
    <m/>
    <n v="10.172598239402474"/>
    <s v="neg glucose YE_Syn"/>
    <s v="D"/>
    <s v="neg glucose YE_Syn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5"/>
    <n v="26390"/>
    <m/>
    <n v="10.180778321920783"/>
    <s v="neg glucose YE_Syn"/>
    <s v="D"/>
    <s v="neg glucose YE_Syn_D"/>
    <s v=""/>
    <s v=""/>
    <s v=""/>
    <s v=""/>
    <x v="1"/>
    <s v=""/>
    <s v=""/>
    <x v="0"/>
    <s v=""/>
    <s v=""/>
    <s v=""/>
    <s v="neg glucose YE_"/>
    <x v="1"/>
  </r>
  <r>
    <s v="neg"/>
    <x v="59"/>
    <x v="56"/>
    <x v="58"/>
    <x v="59"/>
    <x v="0"/>
    <m/>
    <x v="6"/>
    <m/>
    <m/>
    <n v="0"/>
    <s v="neg glucose SE_Ctr"/>
    <s v="ND"/>
    <s v="neg glucose SE_CtrND"/>
    <s v="ND"/>
    <n v="0"/>
    <e v="#DIV/0!"/>
    <e v="#DIV/0!"/>
    <x v="0"/>
    <n v="0"/>
    <s v="n/a"/>
    <x v="0"/>
    <s v=""/>
    <s v=""/>
    <s v=""/>
    <s v="neg glucose SE_"/>
    <x v="0"/>
  </r>
  <r>
    <s v="neg"/>
    <x v="59"/>
    <x v="56"/>
    <x v="58"/>
    <x v="59"/>
    <x v="0"/>
    <m/>
    <x v="6"/>
    <m/>
    <m/>
    <n v="0"/>
    <s v="neg glucose SE_Ctr"/>
    <s v="ND"/>
    <s v="neg glucose SE_CtrND"/>
    <s v=""/>
    <s v=""/>
    <s v=""/>
    <s v=""/>
    <x v="1"/>
    <s v=""/>
    <s v=""/>
    <x v="0"/>
    <s v=""/>
    <s v=""/>
    <s v=""/>
    <s v="neg glucose SE_"/>
    <x v="1"/>
  </r>
  <r>
    <s v="neg"/>
    <x v="59"/>
    <x v="56"/>
    <x v="58"/>
    <x v="59"/>
    <x v="0"/>
    <m/>
    <x v="6"/>
    <m/>
    <m/>
    <n v="0"/>
    <s v="neg glucose SE_Ctr"/>
    <s v="ND"/>
    <s v="neg glucose SE_CtrND"/>
    <s v=""/>
    <s v=""/>
    <s v=""/>
    <s v=""/>
    <x v="1"/>
    <s v=""/>
    <s v=""/>
    <x v="0"/>
    <s v=""/>
    <s v=""/>
    <s v=""/>
    <s v="neg glucose SE_"/>
    <x v="1"/>
  </r>
  <r>
    <s v="neg"/>
    <x v="59"/>
    <x v="56"/>
    <x v="58"/>
    <x v="59"/>
    <x v="0"/>
    <m/>
    <x v="6"/>
    <m/>
    <m/>
    <n v="0"/>
    <s v="neg glucose SE_Ctr"/>
    <s v="ND"/>
    <s v="neg glucose SE_CtrND"/>
    <s v=""/>
    <s v=""/>
    <s v=""/>
    <s v=""/>
    <x v="1"/>
    <s v=""/>
    <s v=""/>
    <x v="0"/>
    <s v=""/>
    <s v=""/>
    <s v=""/>
    <s v="neg glucose SE_"/>
    <x v="1"/>
  </r>
  <r>
    <s v="neg"/>
    <x v="59"/>
    <x v="56"/>
    <x v="58"/>
    <x v="59"/>
    <x v="0"/>
    <m/>
    <x v="7"/>
    <m/>
    <m/>
    <n v="0"/>
    <s v="neg glucose SE_Syn"/>
    <s v="ND"/>
    <s v="neg glucose SE_SynND"/>
    <s v="ND"/>
    <n v="0"/>
    <e v="#DIV/0!"/>
    <e v="#DIV/0!"/>
    <x v="0"/>
    <n v="0"/>
    <s v="n/a"/>
    <x v="0"/>
    <s v=""/>
    <s v=""/>
    <s v=""/>
    <s v="neg glucose SE_"/>
    <x v="0"/>
  </r>
  <r>
    <s v="neg"/>
    <x v="59"/>
    <x v="56"/>
    <x v="58"/>
    <x v="59"/>
    <x v="0"/>
    <m/>
    <x v="7"/>
    <m/>
    <m/>
    <n v="0"/>
    <s v="neg glucose SE_Syn"/>
    <s v="ND"/>
    <s v="neg glucose SE_SynND"/>
    <s v=""/>
    <s v=""/>
    <s v=""/>
    <s v=""/>
    <x v="1"/>
    <s v=""/>
    <s v=""/>
    <x v="0"/>
    <s v=""/>
    <s v=""/>
    <s v=""/>
    <s v="neg glucose SE_"/>
    <x v="1"/>
  </r>
  <r>
    <s v="neg"/>
    <x v="59"/>
    <x v="56"/>
    <x v="58"/>
    <x v="59"/>
    <x v="0"/>
    <m/>
    <x v="7"/>
    <m/>
    <m/>
    <n v="0"/>
    <s v="neg glucose SE_Syn"/>
    <s v="ND"/>
    <s v="neg glucose SE_SynND"/>
    <s v=""/>
    <s v=""/>
    <s v=""/>
    <s v=""/>
    <x v="1"/>
    <s v=""/>
    <s v=""/>
    <x v="0"/>
    <s v=""/>
    <s v=""/>
    <s v=""/>
    <s v="neg glucose SE_"/>
    <x v="1"/>
  </r>
  <r>
    <s v="neg"/>
    <x v="59"/>
    <x v="56"/>
    <x v="58"/>
    <x v="59"/>
    <x v="0"/>
    <m/>
    <x v="7"/>
    <m/>
    <m/>
    <n v="0"/>
    <s v="neg glucose SE_Syn"/>
    <s v="ND"/>
    <s v="neg glucose SE_SynND"/>
    <s v=""/>
    <s v=""/>
    <s v=""/>
    <s v=""/>
    <x v="1"/>
    <s v=""/>
    <s v=""/>
    <x v="0"/>
    <s v=""/>
    <s v=""/>
    <s v=""/>
    <s v="neg glucose SE_"/>
    <x v="1"/>
  </r>
  <r>
    <s v="neg"/>
    <x v="60"/>
    <x v="57"/>
    <x v="59"/>
    <x v="60"/>
    <x v="0"/>
    <m/>
    <x v="0"/>
    <m/>
    <m/>
    <n v="0"/>
    <s v="neg succinate Min_Ctr"/>
    <s v="ND"/>
    <s v="neg succinate Min_CtrND"/>
    <s v="ND"/>
    <n v="0"/>
    <e v="#DIV/0!"/>
    <e v="#DIV/0!"/>
    <x v="0"/>
    <n v="0"/>
    <s v="n/a"/>
    <x v="0"/>
    <s v=""/>
    <s v=""/>
    <s v=""/>
    <s v="neg succinate Min"/>
    <x v="0"/>
  </r>
  <r>
    <s v="neg"/>
    <x v="60"/>
    <x v="57"/>
    <x v="59"/>
    <x v="60"/>
    <x v="0"/>
    <m/>
    <x v="0"/>
    <m/>
    <m/>
    <n v="0"/>
    <s v="neg succinate Min_Ctr"/>
    <s v="ND"/>
    <s v="neg succinate Min_Ctr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0"/>
    <m/>
    <m/>
    <n v="0"/>
    <s v="neg succinate Min_Ctr"/>
    <s v="ND"/>
    <s v="neg succinate Min_Ctr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0"/>
    <m/>
    <m/>
    <n v="0"/>
    <s v="neg succinate Min_Ctr"/>
    <s v="ND"/>
    <s v="neg succinate Min_Ctr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1"/>
    <m/>
    <m/>
    <n v="0"/>
    <s v="neg succinate Min_Syn"/>
    <s v="ND"/>
    <s v="neg succinate Min_SynND"/>
    <s v="ND"/>
    <n v="0"/>
    <e v="#DIV/0!"/>
    <e v="#DIV/0!"/>
    <x v="0"/>
    <n v="0"/>
    <s v="n/a"/>
    <x v="0"/>
    <s v=""/>
    <s v=""/>
    <s v=""/>
    <s v="neg succinate Min"/>
    <x v="0"/>
  </r>
  <r>
    <s v="neg"/>
    <x v="60"/>
    <x v="57"/>
    <x v="59"/>
    <x v="60"/>
    <x v="0"/>
    <m/>
    <x v="1"/>
    <m/>
    <m/>
    <n v="0"/>
    <s v="neg succinate Min_Syn"/>
    <s v="ND"/>
    <s v="neg succinate Min_Syn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1"/>
    <m/>
    <m/>
    <n v="0"/>
    <s v="neg succinate Min_Syn"/>
    <s v="ND"/>
    <s v="neg succinate Min_Syn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1"/>
    <m/>
    <m/>
    <n v="0"/>
    <s v="neg succinate Min_Syn"/>
    <s v="ND"/>
    <s v="neg succinate Min_SynND"/>
    <s v=""/>
    <s v=""/>
    <s v=""/>
    <s v=""/>
    <x v="1"/>
    <s v=""/>
    <s v=""/>
    <x v="0"/>
    <s v=""/>
    <s v=""/>
    <s v=""/>
    <s v="neg succinate Min"/>
    <x v="1"/>
  </r>
  <r>
    <s v="neg"/>
    <x v="60"/>
    <x v="57"/>
    <x v="59"/>
    <x v="60"/>
    <x v="0"/>
    <m/>
    <x v="2"/>
    <m/>
    <m/>
    <n v="0"/>
    <s v="neg succinate MEBM_Ctr"/>
    <s v="ND"/>
    <s v="neg succinate MEBM_CtrND"/>
    <s v="ND"/>
    <n v="0"/>
    <e v="#DIV/0!"/>
    <e v="#DIV/0!"/>
    <x v="0"/>
    <n v="0"/>
    <s v="n/a"/>
    <x v="0"/>
    <s v=""/>
    <s v=""/>
    <s v=""/>
    <s v="neg succinate MEB"/>
    <x v="0"/>
  </r>
  <r>
    <s v="neg"/>
    <x v="60"/>
    <x v="57"/>
    <x v="59"/>
    <x v="60"/>
    <x v="0"/>
    <m/>
    <x v="2"/>
    <m/>
    <m/>
    <n v="0"/>
    <s v="neg succinate MEBM_Ctr"/>
    <s v="ND"/>
    <s v="neg succinate MEBM_Ctr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2"/>
    <m/>
    <m/>
    <n v="0"/>
    <s v="neg succinate MEBM_Ctr"/>
    <s v="ND"/>
    <s v="neg succinate MEBM_Ctr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2"/>
    <m/>
    <m/>
    <n v="0"/>
    <s v="neg succinate MEBM_Ctr"/>
    <s v="ND"/>
    <s v="neg succinate MEBM_Ctr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3"/>
    <m/>
    <m/>
    <n v="0"/>
    <s v="neg succinate MEBM_Syn"/>
    <s v="ND"/>
    <s v="neg succinate MEBM_SynND"/>
    <s v="ND"/>
    <n v="0"/>
    <e v="#DIV/0!"/>
    <e v="#DIV/0!"/>
    <x v="0"/>
    <n v="0"/>
    <s v="n/a"/>
    <x v="0"/>
    <s v=""/>
    <s v=""/>
    <s v=""/>
    <s v="neg succinate MEB"/>
    <x v="0"/>
  </r>
  <r>
    <s v="neg"/>
    <x v="60"/>
    <x v="57"/>
    <x v="59"/>
    <x v="60"/>
    <x v="0"/>
    <m/>
    <x v="3"/>
    <m/>
    <m/>
    <n v="0"/>
    <s v="neg succinate MEBM_Syn"/>
    <s v="ND"/>
    <s v="neg succinate MEBM_Syn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3"/>
    <m/>
    <m/>
    <n v="0"/>
    <s v="neg succinate MEBM_Syn"/>
    <s v="ND"/>
    <s v="neg succinate MEBM_Syn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3"/>
    <m/>
    <m/>
    <n v="0"/>
    <s v="neg succinate MEBM_Syn"/>
    <s v="ND"/>
    <s v="neg succinate MEBM_SynND"/>
    <s v=""/>
    <s v=""/>
    <s v=""/>
    <s v=""/>
    <x v="1"/>
    <s v=""/>
    <s v=""/>
    <x v="0"/>
    <s v=""/>
    <s v=""/>
    <s v=""/>
    <s v="neg succinate MEB"/>
    <x v="1"/>
  </r>
  <r>
    <s v="neg"/>
    <x v="60"/>
    <x v="57"/>
    <x v="59"/>
    <x v="60"/>
    <x v="0"/>
    <m/>
    <x v="4"/>
    <n v="172506"/>
    <m/>
    <n v="12.058193094340362"/>
    <s v="neg succinate YE_Ctr"/>
    <s v="D"/>
    <s v="neg succinate YE_Ctr_D"/>
    <s v="D"/>
    <n v="12.784468110566742"/>
    <n v="1"/>
    <n v="1"/>
    <x v="2"/>
    <n v="384949.5"/>
    <b v="0"/>
    <x v="1"/>
    <s v="pos"/>
    <s v="YE_"/>
    <s v="Ctr"/>
    <s v="neg succinate YE_"/>
    <x v="0"/>
  </r>
  <r>
    <s v="neg"/>
    <x v="60"/>
    <x v="57"/>
    <x v="59"/>
    <x v="60"/>
    <x v="0"/>
    <m/>
    <x v="4"/>
    <n v="405575"/>
    <m/>
    <n v="12.913063557910769"/>
    <s v="neg succinate YE_Ctr"/>
    <s v="D"/>
    <s v="neg succinate YE_Ctr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4"/>
    <n v="484085"/>
    <m/>
    <n v="13.090017855864904"/>
    <s v="neg succinate YE_Ctr"/>
    <s v="D"/>
    <s v="neg succinate YE_Ctr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4"/>
    <n v="477632"/>
    <m/>
    <n v="13.076597934150934"/>
    <s v="neg succinate YE_Ctr"/>
    <s v="D"/>
    <s v="neg succinate YE_Ctr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5"/>
    <n v="317629"/>
    <m/>
    <n v="12.668642462332487"/>
    <s v="neg succinate YE_Syn"/>
    <s v="D"/>
    <s v="neg succinate YE_Syn_D"/>
    <s v="D"/>
    <n v="12.842598458891871"/>
    <n v="0.56572462983514749"/>
    <n v="0.85221571401885754"/>
    <x v="5"/>
    <n v="396120.75"/>
    <s v="n/a"/>
    <x v="1"/>
    <s v="pos"/>
    <s v="YE_"/>
    <s v="Syn"/>
    <s v="neg succinate YE_"/>
    <x v="0"/>
  </r>
  <r>
    <s v="neg"/>
    <x v="60"/>
    <x v="57"/>
    <x v="59"/>
    <x v="60"/>
    <x v="0"/>
    <m/>
    <x v="5"/>
    <n v="368024"/>
    <m/>
    <n v="12.815906149626214"/>
    <s v="neg succinate YE_Syn"/>
    <s v="D"/>
    <s v="neg succinate YE_Syn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5"/>
    <n v="284005"/>
    <m/>
    <n v="12.55675064368074"/>
    <s v="neg succinate YE_Syn"/>
    <s v="D"/>
    <s v="neg succinate YE_Syn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5"/>
    <n v="614825"/>
    <m/>
    <n v="13.329094579928041"/>
    <s v="neg succinate YE_Syn"/>
    <s v="D"/>
    <s v="neg succinate YE_Syn_D"/>
    <s v=""/>
    <s v=""/>
    <s v=""/>
    <s v=""/>
    <x v="1"/>
    <s v=""/>
    <s v=""/>
    <x v="0"/>
    <s v=""/>
    <s v=""/>
    <s v=""/>
    <s v="neg succinate YE_"/>
    <x v="1"/>
  </r>
  <r>
    <s v="neg"/>
    <x v="60"/>
    <x v="57"/>
    <x v="59"/>
    <x v="60"/>
    <x v="0"/>
    <m/>
    <x v="6"/>
    <n v="33830"/>
    <m/>
    <n v="10.429132820900398"/>
    <s v="neg succinate SE_Ctr"/>
    <s v="D"/>
    <s v="neg succinate SE_Ctr_D"/>
    <s v="D"/>
    <n v="10.449308009717733"/>
    <n v="1"/>
    <n v="1"/>
    <x v="2"/>
    <n v="39869.75"/>
    <b v="0"/>
    <x v="1"/>
    <s v="pos"/>
    <s v="SE_"/>
    <s v="Ctr"/>
    <s v="neg succinate SE_"/>
    <x v="0"/>
  </r>
  <r>
    <s v="neg"/>
    <x v="60"/>
    <x v="57"/>
    <x v="59"/>
    <x v="60"/>
    <x v="0"/>
    <m/>
    <x v="6"/>
    <n v="13482"/>
    <m/>
    <n v="9.5091849116340743"/>
    <s v="neg succinate SE_Ctr"/>
    <s v="D"/>
    <s v="neg succinate SE_Ctr_D"/>
    <s v=""/>
    <s v=""/>
    <s v=""/>
    <s v=""/>
    <x v="1"/>
    <s v=""/>
    <s v=""/>
    <x v="0"/>
    <s v=""/>
    <s v=""/>
    <s v=""/>
    <s v="neg succinate SE_"/>
    <x v="1"/>
  </r>
  <r>
    <s v="neg"/>
    <x v="60"/>
    <x v="57"/>
    <x v="59"/>
    <x v="60"/>
    <x v="0"/>
    <m/>
    <x v="6"/>
    <n v="50402"/>
    <m/>
    <n v="10.827805976097512"/>
    <s v="neg succinate SE_Ctr"/>
    <s v="D"/>
    <s v="neg succinate SE_Ctr_D"/>
    <s v=""/>
    <s v=""/>
    <s v=""/>
    <s v=""/>
    <x v="1"/>
    <s v=""/>
    <s v=""/>
    <x v="0"/>
    <s v=""/>
    <s v=""/>
    <s v=""/>
    <s v="neg succinate SE_"/>
    <x v="1"/>
  </r>
  <r>
    <s v="neg"/>
    <x v="60"/>
    <x v="57"/>
    <x v="59"/>
    <x v="60"/>
    <x v="0"/>
    <m/>
    <x v="6"/>
    <n v="61765"/>
    <m/>
    <n v="11.031108330238945"/>
    <s v="neg succinate SE_Ctr"/>
    <s v="D"/>
    <s v="neg succinate SE_Ctr_D"/>
    <s v=""/>
    <s v=""/>
    <s v=""/>
    <s v=""/>
    <x v="1"/>
    <s v=""/>
    <s v=""/>
    <x v="0"/>
    <s v=""/>
    <s v=""/>
    <s v=""/>
    <s v="neg succinate SE_"/>
    <x v="1"/>
  </r>
  <r>
    <s v="neg"/>
    <x v="60"/>
    <x v="57"/>
    <x v="59"/>
    <x v="60"/>
    <x v="0"/>
    <m/>
    <x v="7"/>
    <n v="14923"/>
    <m/>
    <n v="9.6107259343410476"/>
    <s v="neg succinate SE_Syn"/>
    <s v="D"/>
    <s v="neg succinate SE_Syn_D"/>
    <s v="D"/>
    <n v="9.1514935743442329"/>
    <n v="0.63816902542298426"/>
    <n v="6.1541459230183601E-2"/>
    <x v="5"/>
    <n v="12020.25"/>
    <s v="n/a"/>
    <x v="1"/>
    <s v="pos"/>
    <s v="SE_"/>
    <s v="Syn"/>
    <s v="neg succinate SE_"/>
    <x v="0"/>
  </r>
  <r>
    <s v="neg"/>
    <x v="60"/>
    <x v="57"/>
    <x v="59"/>
    <x v="60"/>
    <x v="0"/>
    <m/>
    <x v="7"/>
    <n v="20914"/>
    <m/>
    <n v="9.9482218838762986"/>
    <s v="neg succinate SE_Syn"/>
    <s v="D"/>
    <s v="neg succinate SE_Syn_D"/>
    <s v=""/>
    <s v=""/>
    <s v=""/>
    <s v=""/>
    <x v="1"/>
    <s v=""/>
    <s v=""/>
    <x v="0"/>
    <s v=""/>
    <s v=""/>
    <s v=""/>
    <s v="neg succinate SE_"/>
    <x v="1"/>
  </r>
  <r>
    <s v="neg"/>
    <x v="60"/>
    <x v="57"/>
    <x v="59"/>
    <x v="60"/>
    <x v="0"/>
    <m/>
    <x v="7"/>
    <n v="2633"/>
    <m/>
    <n v="7.876258882303226"/>
    <s v="neg succinate SE_Syn"/>
    <s v="D"/>
    <s v="neg succinate SE_Syn_D"/>
    <s v=""/>
    <s v=""/>
    <s v=""/>
    <s v=""/>
    <x v="1"/>
    <s v=""/>
    <s v=""/>
    <x v="0"/>
    <s v=""/>
    <s v=""/>
    <s v=""/>
    <s v="neg succinate SE_"/>
    <x v="1"/>
  </r>
  <r>
    <s v="neg"/>
    <x v="60"/>
    <x v="57"/>
    <x v="59"/>
    <x v="60"/>
    <x v="0"/>
    <m/>
    <x v="7"/>
    <n v="9611"/>
    <m/>
    <n v="9.1707675968563596"/>
    <s v="neg succinate SE_Syn"/>
    <s v="D"/>
    <s v="neg succinate SE_Syn_D"/>
    <s v=""/>
    <s v=""/>
    <s v=""/>
    <s v=""/>
    <x v="1"/>
    <s v=""/>
    <s v=""/>
    <x v="0"/>
    <s v=""/>
    <s v=""/>
    <s v=""/>
    <s v="neg succinate SE_"/>
    <x v="1"/>
  </r>
  <r>
    <s v="both"/>
    <x v="61"/>
    <x v="58"/>
    <x v="60"/>
    <x v="61"/>
    <x v="0"/>
    <m/>
    <x v="0"/>
    <m/>
    <m/>
    <n v="0"/>
    <s v="both glutamate Min_Ctr"/>
    <s v="ND"/>
    <s v="both glutamate Min_CtrND"/>
    <s v="ND"/>
    <n v="0"/>
    <e v="#DIV/0!"/>
    <e v="#DIV/0!"/>
    <x v="0"/>
    <n v="0"/>
    <s v="n/a"/>
    <x v="0"/>
    <s v=""/>
    <s v=""/>
    <s v=""/>
    <s v="both glutamate Min"/>
    <x v="0"/>
  </r>
  <r>
    <s v="both"/>
    <x v="61"/>
    <x v="58"/>
    <x v="60"/>
    <x v="61"/>
    <x v="0"/>
    <m/>
    <x v="0"/>
    <m/>
    <m/>
    <n v="0"/>
    <s v="both glutamate Min_Ctr"/>
    <s v="ND"/>
    <s v="both glutamate Min_Ctr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0"/>
    <m/>
    <m/>
    <n v="0"/>
    <s v="both glutamate Min_Ctr"/>
    <s v="ND"/>
    <s v="both glutamate Min_Ctr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0"/>
    <m/>
    <m/>
    <n v="0"/>
    <s v="both glutamate Min_Ctr"/>
    <s v="ND"/>
    <s v="both glutamate Min_Ctr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1"/>
    <m/>
    <m/>
    <n v="0"/>
    <s v="both glutamate Min_Syn"/>
    <s v="ND"/>
    <s v="both glutamate Min_SynND"/>
    <s v="ND"/>
    <n v="0"/>
    <e v="#DIV/0!"/>
    <e v="#DIV/0!"/>
    <x v="0"/>
    <n v="0"/>
    <s v="n/a"/>
    <x v="0"/>
    <s v=""/>
    <s v=""/>
    <s v=""/>
    <s v="both glutamate Min"/>
    <x v="0"/>
  </r>
  <r>
    <s v="both"/>
    <x v="61"/>
    <x v="58"/>
    <x v="60"/>
    <x v="61"/>
    <x v="0"/>
    <m/>
    <x v="1"/>
    <m/>
    <m/>
    <n v="0"/>
    <s v="both glutamate Min_Syn"/>
    <s v="ND"/>
    <s v="both glutamate Min_Syn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1"/>
    <m/>
    <m/>
    <n v="0"/>
    <s v="both glutamate Min_Syn"/>
    <s v="ND"/>
    <s v="both glutamate Min_Syn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1"/>
    <m/>
    <m/>
    <n v="0"/>
    <s v="both glutamate Min_Syn"/>
    <s v="ND"/>
    <s v="both glutamate Min_SynND"/>
    <s v=""/>
    <s v=""/>
    <s v=""/>
    <s v=""/>
    <x v="1"/>
    <s v=""/>
    <s v=""/>
    <x v="0"/>
    <s v=""/>
    <s v=""/>
    <s v=""/>
    <s v="both glutamate Min"/>
    <x v="1"/>
  </r>
  <r>
    <s v="both"/>
    <x v="61"/>
    <x v="58"/>
    <x v="60"/>
    <x v="61"/>
    <x v="0"/>
    <m/>
    <x v="2"/>
    <n v="3665"/>
    <m/>
    <n v="8.2068564283996501"/>
    <s v="both glutamate MEBM_Ctr"/>
    <s v="D"/>
    <s v="both glutamate MEBM_Ctr_D"/>
    <s v="D"/>
    <n v="8.6820576521858701"/>
    <n v="1"/>
    <n v="1"/>
    <x v="2"/>
    <n v="13187"/>
    <b v="0"/>
    <x v="1"/>
    <s v="pos"/>
    <s v="MEB"/>
    <s v="Ctr"/>
    <s v="both glutamate MEB"/>
    <x v="0"/>
  </r>
  <r>
    <s v="both"/>
    <x v="61"/>
    <x v="58"/>
    <x v="60"/>
    <x v="61"/>
    <x v="0"/>
    <m/>
    <x v="2"/>
    <n v="11517"/>
    <m/>
    <n v="9.3516663080666174"/>
    <s v="both glutamate MEBM_Ctr"/>
    <s v="D"/>
    <s v="both glutamate MEBM_Ctr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2"/>
    <n v="777"/>
    <m/>
    <n v="6.6567265241783913"/>
    <s v="both glutamate MEBM_Ctr"/>
    <s v="D"/>
    <s v="both glutamate MEBM_Ctr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2"/>
    <n v="36789"/>
    <m/>
    <n v="10.512981348098821"/>
    <s v="both glutamate MEBM_Ctr"/>
    <s v="D"/>
    <s v="both glutamate MEBM_Ctr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3"/>
    <n v="122"/>
    <m/>
    <n v="4.8121843553724171"/>
    <s v="both glutamate MEBM_Syn"/>
    <s v="D"/>
    <s v="both glutamate MEBM_Syn_D"/>
    <s v="D"/>
    <n v="5.6762094935997425"/>
    <n v="0.14589943179379525"/>
    <n v="1.4240378194856242E-2"/>
    <x v="4"/>
    <n v="330.75"/>
    <n v="-5.3172314267155718"/>
    <x v="2"/>
    <s v="pos"/>
    <s v="MEB"/>
    <s v="Syn"/>
    <s v="both glutamate MEB"/>
    <x v="0"/>
  </r>
  <r>
    <s v="both"/>
    <x v="61"/>
    <x v="58"/>
    <x v="60"/>
    <x v="61"/>
    <x v="0"/>
    <m/>
    <x v="3"/>
    <n v="545"/>
    <m/>
    <n v="6.3026189757449051"/>
    <s v="both glutamate MEBM_Syn"/>
    <s v="D"/>
    <s v="both glutamate MEBM_Syn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3"/>
    <n v="343"/>
    <m/>
    <n v="5.8406416573733981"/>
    <s v="both glutamate MEBM_Syn"/>
    <s v="D"/>
    <s v="both glutamate MEBM_Syn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3"/>
    <n v="313"/>
    <m/>
    <n v="5.7493929859082531"/>
    <s v="both glutamate MEBM_Syn"/>
    <s v="D"/>
    <s v="both glutamate MEBM_Syn_D"/>
    <s v=""/>
    <s v=""/>
    <s v=""/>
    <s v=""/>
    <x v="1"/>
    <s v=""/>
    <s v=""/>
    <x v="0"/>
    <s v=""/>
    <s v=""/>
    <s v=""/>
    <s v="both glutamate MEB"/>
    <x v="1"/>
  </r>
  <r>
    <s v="both"/>
    <x v="61"/>
    <x v="58"/>
    <x v="60"/>
    <x v="61"/>
    <x v="0"/>
    <m/>
    <x v="4"/>
    <n v="1423076"/>
    <m/>
    <n v="14.16833198664107"/>
    <s v="both glutamate YE_Ctr"/>
    <s v="D"/>
    <s v="both glutamate YE_Ctr_D"/>
    <s v="D"/>
    <n v="14.758162271168503"/>
    <n v="1"/>
    <n v="1"/>
    <x v="2"/>
    <n v="2700140.25"/>
    <b v="0"/>
    <x v="1"/>
    <s v="pos"/>
    <s v="YE_"/>
    <s v="Ctr"/>
    <s v="both glutamate YE_"/>
    <x v="0"/>
  </r>
  <r>
    <s v="both"/>
    <x v="61"/>
    <x v="58"/>
    <x v="60"/>
    <x v="61"/>
    <x v="0"/>
    <m/>
    <x v="4"/>
    <n v="3092145"/>
    <m/>
    <n v="14.944375906203405"/>
    <s v="both glutamate YE_Ctr"/>
    <s v="D"/>
    <s v="both glutamate YE_Ctr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4"/>
    <n v="3252678"/>
    <m/>
    <n v="14.994989522443229"/>
    <s v="both glutamate YE_Ctr"/>
    <s v="D"/>
    <s v="both glutamate YE_Ctr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4"/>
    <n v="3032662"/>
    <m/>
    <n v="14.92495166938631"/>
    <s v="both glutamate YE_Ctr"/>
    <s v="D"/>
    <s v="both glutamate YE_Ctr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5"/>
    <n v="297494"/>
    <m/>
    <n v="12.603152697103898"/>
    <s v="both glutamate YE_Syn"/>
    <s v="D"/>
    <s v="both glutamate YE_Syn_D"/>
    <s v="D"/>
    <n v="12.969091658239151"/>
    <n v="0.66809697085344233"/>
    <n v="3.5974031626043027E-4"/>
    <x v="4"/>
    <n v="443626"/>
    <n v="-2.6056185188671974"/>
    <x v="4"/>
    <s v="pos"/>
    <s v="YE_"/>
    <s v="Syn"/>
    <s v="both glutamate YE_"/>
    <x v="0"/>
  </r>
  <r>
    <s v="both"/>
    <x v="61"/>
    <x v="58"/>
    <x v="60"/>
    <x v="61"/>
    <x v="0"/>
    <m/>
    <x v="5"/>
    <n v="614209"/>
    <m/>
    <n v="13.328092168197902"/>
    <s v="both glutamate YE_Syn"/>
    <s v="D"/>
    <s v="both glutamate YE_Syn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5"/>
    <n v="460202"/>
    <m/>
    <n v="13.039422975466978"/>
    <s v="both glutamate YE_Syn"/>
    <s v="D"/>
    <s v="both glutamate YE_Syn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5"/>
    <n v="402599"/>
    <m/>
    <n v="12.905698792187827"/>
    <s v="both glutamate YE_Syn"/>
    <s v="D"/>
    <s v="both glutamate YE_Syn_D"/>
    <s v=""/>
    <s v=""/>
    <s v=""/>
    <s v=""/>
    <x v="1"/>
    <s v=""/>
    <s v=""/>
    <x v="0"/>
    <s v=""/>
    <s v=""/>
    <s v=""/>
    <s v="both glutamate YE_"/>
    <x v="1"/>
  </r>
  <r>
    <s v="both"/>
    <x v="61"/>
    <x v="58"/>
    <x v="60"/>
    <x v="61"/>
    <x v="0"/>
    <m/>
    <x v="6"/>
    <n v="1673542"/>
    <m/>
    <n v="14.330453493955343"/>
    <s v="both glutamate SE_Ctr"/>
    <s v="D"/>
    <s v="both glutamate SE_Ctr_D"/>
    <s v="D"/>
    <n v="14.163149455043028"/>
    <n v="1"/>
    <n v="1"/>
    <x v="2"/>
    <n v="1710244.5"/>
    <b v="0"/>
    <x v="1"/>
    <s v="pos"/>
    <s v="SE_"/>
    <s v="Ctr"/>
    <s v="both glutamate SE_"/>
    <x v="0"/>
  </r>
  <r>
    <s v="both"/>
    <x v="61"/>
    <x v="58"/>
    <x v="60"/>
    <x v="61"/>
    <x v="0"/>
    <m/>
    <x v="6"/>
    <n v="427502"/>
    <m/>
    <n v="12.965716584878189"/>
    <s v="both glutamate SE_Ctr"/>
    <s v="D"/>
    <s v="both glutamate SE_Ctr_D"/>
    <s v=""/>
    <s v=""/>
    <s v=""/>
    <s v=""/>
    <x v="1"/>
    <s v=""/>
    <s v=""/>
    <x v="0"/>
    <s v=""/>
    <s v=""/>
    <s v=""/>
    <s v="both glutamate SE_"/>
    <x v="1"/>
  </r>
  <r>
    <s v="both"/>
    <x v="61"/>
    <x v="58"/>
    <x v="60"/>
    <x v="61"/>
    <x v="0"/>
    <m/>
    <x v="6"/>
    <n v="2325869"/>
    <m/>
    <n v="14.659604720559035"/>
    <s v="both glutamate SE_Ctr"/>
    <s v="D"/>
    <s v="both glutamate SE_Ctr_D"/>
    <s v=""/>
    <s v=""/>
    <s v=""/>
    <s v=""/>
    <x v="1"/>
    <s v=""/>
    <s v=""/>
    <x v="0"/>
    <s v=""/>
    <s v=""/>
    <s v=""/>
    <s v="both glutamate SE_"/>
    <x v="1"/>
  </r>
  <r>
    <s v="both"/>
    <x v="61"/>
    <x v="58"/>
    <x v="60"/>
    <x v="61"/>
    <x v="0"/>
    <m/>
    <x v="6"/>
    <n v="2414065"/>
    <m/>
    <n v="14.696823020779538"/>
    <s v="both glutamate SE_Ctr"/>
    <s v="D"/>
    <s v="both glutamate SE_Ctr_D"/>
    <s v=""/>
    <s v=""/>
    <s v=""/>
    <s v=""/>
    <x v="1"/>
    <s v=""/>
    <s v=""/>
    <x v="0"/>
    <s v=""/>
    <s v=""/>
    <s v=""/>
    <s v="both glutamate SE_"/>
    <x v="1"/>
  </r>
  <r>
    <s v="both"/>
    <x v="61"/>
    <x v="58"/>
    <x v="60"/>
    <x v="61"/>
    <x v="0"/>
    <m/>
    <x v="7"/>
    <n v="13237"/>
    <m/>
    <n v="9.4908467606788687"/>
    <s v="both glutamate SE_Syn"/>
    <s v="D"/>
    <s v="both glutamate SE_Syn_D"/>
    <s v="D"/>
    <n v="9.2505966757797271"/>
    <n v="0.8144240323243952"/>
    <n v="9.7353772694708349E-5"/>
    <x v="4"/>
    <n v="12551.25"/>
    <n v="-7.090227728474896"/>
    <x v="2"/>
    <s v="pos"/>
    <s v="SE_"/>
    <s v="Syn"/>
    <s v="both glutamate SE_"/>
    <x v="0"/>
  </r>
  <r>
    <s v="both"/>
    <x v="61"/>
    <x v="58"/>
    <x v="60"/>
    <x v="61"/>
    <x v="0"/>
    <m/>
    <x v="7"/>
    <n v="24872"/>
    <m/>
    <n v="10.121538156784329"/>
    <s v="both glutamate SE_Syn"/>
    <s v="D"/>
    <s v="both glutamate SE_Syn_D"/>
    <s v=""/>
    <s v=""/>
    <s v=""/>
    <s v=""/>
    <x v="1"/>
    <s v=""/>
    <s v=""/>
    <x v="0"/>
    <s v=""/>
    <s v=""/>
    <s v=""/>
    <s v="both glutamate SE_"/>
    <x v="1"/>
  </r>
  <r>
    <s v="both"/>
    <x v="61"/>
    <x v="58"/>
    <x v="60"/>
    <x v="61"/>
    <x v="0"/>
    <m/>
    <x v="7"/>
    <n v="5092"/>
    <m/>
    <n v="8.5356223268846048"/>
    <s v="both glutamate SE_Syn"/>
    <s v="D"/>
    <s v="both glutamate SE_Syn_D"/>
    <s v=""/>
    <s v=""/>
    <s v=""/>
    <s v=""/>
    <x v="1"/>
    <s v=""/>
    <s v=""/>
    <x v="0"/>
    <s v=""/>
    <s v=""/>
    <s v=""/>
    <s v="both glutamate SE_"/>
    <x v="1"/>
  </r>
  <r>
    <s v="both"/>
    <x v="61"/>
    <x v="58"/>
    <x v="60"/>
    <x v="61"/>
    <x v="0"/>
    <m/>
    <x v="7"/>
    <n v="7004"/>
    <m/>
    <n v="8.854379458771108"/>
    <s v="both glutamate SE_Syn"/>
    <s v="D"/>
    <s v="both glutamate SE_Syn_D"/>
    <s v=""/>
    <s v=""/>
    <s v=""/>
    <s v=""/>
    <x v="1"/>
    <s v=""/>
    <s v=""/>
    <x v="0"/>
    <s v=""/>
    <s v=""/>
    <s v=""/>
    <s v="both glutamate SE_"/>
    <x v="1"/>
  </r>
  <r>
    <s v="both"/>
    <x v="62"/>
    <x v="59"/>
    <x v="61"/>
    <x v="62"/>
    <x v="0"/>
    <m/>
    <x v="0"/>
    <m/>
    <m/>
    <n v="0"/>
    <s v="both ((Leu or Ile)-Arg) Min_Ctr"/>
    <s v="ND"/>
    <s v="both ((Leu or Ile)-Arg) Min_CtrND"/>
    <s v="ND"/>
    <n v="0"/>
    <e v="#DIV/0!"/>
    <e v="#DIV/0!"/>
    <x v="0"/>
    <n v="0"/>
    <s v="n/a"/>
    <x v="0"/>
    <s v=""/>
    <s v=""/>
    <s v=""/>
    <s v="both ((Leu or Ile)-Arg) Min"/>
    <x v="0"/>
  </r>
  <r>
    <s v="both"/>
    <x v="62"/>
    <x v="59"/>
    <x v="61"/>
    <x v="62"/>
    <x v="0"/>
    <m/>
    <x v="0"/>
    <m/>
    <m/>
    <n v="0"/>
    <s v="both ((Leu or Ile)-Arg) Min_Ctr"/>
    <s v="ND"/>
    <s v="both ((Leu or Ile)-Arg) Min_Ctr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0"/>
    <m/>
    <m/>
    <n v="0"/>
    <s v="both ((Leu or Ile)-Arg) Min_Ctr"/>
    <s v="ND"/>
    <s v="both ((Leu or Ile)-Arg) Min_Ctr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0"/>
    <m/>
    <m/>
    <n v="0"/>
    <s v="both ((Leu or Ile)-Arg) Min_Ctr"/>
    <s v="ND"/>
    <s v="both ((Leu or Ile)-Arg) Min_Ctr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1"/>
    <m/>
    <m/>
    <n v="0"/>
    <s v="both ((Leu or Ile)-Arg) Min_Syn"/>
    <s v="ND"/>
    <s v="both ((Leu or Ile)-Arg) Min_SynND"/>
    <s v="ND"/>
    <n v="0"/>
    <e v="#DIV/0!"/>
    <e v="#DIV/0!"/>
    <x v="0"/>
    <n v="0"/>
    <s v="n/a"/>
    <x v="0"/>
    <s v=""/>
    <s v=""/>
    <s v=""/>
    <s v="both ((Leu or Ile)-Arg) Min"/>
    <x v="0"/>
  </r>
  <r>
    <s v="both"/>
    <x v="62"/>
    <x v="59"/>
    <x v="61"/>
    <x v="62"/>
    <x v="0"/>
    <m/>
    <x v="1"/>
    <m/>
    <m/>
    <n v="0"/>
    <s v="both ((Leu or Ile)-Arg) Min_Syn"/>
    <s v="ND"/>
    <s v="both ((Leu or Ile)-Arg) Min_Syn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1"/>
    <m/>
    <m/>
    <n v="0"/>
    <s v="both ((Leu or Ile)-Arg) Min_Syn"/>
    <s v="ND"/>
    <s v="both ((Leu or Ile)-Arg) Min_Syn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1"/>
    <m/>
    <m/>
    <n v="0"/>
    <s v="both ((Leu or Ile)-Arg) Min_Syn"/>
    <s v="ND"/>
    <s v="both ((Leu or Ile)-Arg) Min_SynND"/>
    <s v=""/>
    <s v=""/>
    <s v=""/>
    <s v=""/>
    <x v="1"/>
    <s v=""/>
    <s v=""/>
    <x v="0"/>
    <s v=""/>
    <s v=""/>
    <s v=""/>
    <s v="both ((Leu or Ile)-Arg) Min"/>
    <x v="1"/>
  </r>
  <r>
    <s v="both"/>
    <x v="62"/>
    <x v="59"/>
    <x v="61"/>
    <x v="62"/>
    <x v="0"/>
    <m/>
    <x v="2"/>
    <m/>
    <m/>
    <n v="0"/>
    <s v="both ((Leu or Ile)-Arg) MEBM_Ctr"/>
    <s v="ND"/>
    <s v="both ((Leu or Ile)-Arg) MEBM_CtrND"/>
    <s v="ND"/>
    <n v="0"/>
    <e v="#DIV/0!"/>
    <e v="#DIV/0!"/>
    <x v="0"/>
    <n v="0"/>
    <s v="n/a"/>
    <x v="0"/>
    <s v=""/>
    <s v=""/>
    <s v=""/>
    <s v="both ((Leu or Ile)-Arg) MEB"/>
    <x v="0"/>
  </r>
  <r>
    <s v="both"/>
    <x v="62"/>
    <x v="59"/>
    <x v="61"/>
    <x v="62"/>
    <x v="0"/>
    <m/>
    <x v="2"/>
    <m/>
    <m/>
    <n v="0"/>
    <s v="both ((Leu or Ile)-Arg) MEBM_Ctr"/>
    <s v="ND"/>
    <s v="both ((Leu or Ile)-Arg) MEBM_Ctr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2"/>
    <m/>
    <m/>
    <n v="0"/>
    <s v="both ((Leu or Ile)-Arg) MEBM_Ctr"/>
    <s v="ND"/>
    <s v="both ((Leu or Ile)-Arg) MEBM_Ctr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2"/>
    <m/>
    <m/>
    <n v="0"/>
    <s v="both ((Leu or Ile)-Arg) MEBM_Ctr"/>
    <s v="ND"/>
    <s v="both ((Leu or Ile)-Arg) MEBM_Ctr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3"/>
    <m/>
    <m/>
    <n v="0"/>
    <s v="both ((Leu or Ile)-Arg) MEBM_Syn"/>
    <s v="ND"/>
    <s v="both ((Leu or Ile)-Arg) MEBM_SynND"/>
    <s v="ND"/>
    <n v="0"/>
    <e v="#DIV/0!"/>
    <e v="#DIV/0!"/>
    <x v="0"/>
    <n v="0"/>
    <s v="n/a"/>
    <x v="0"/>
    <s v=""/>
    <s v=""/>
    <s v=""/>
    <s v="both ((Leu or Ile)-Arg) MEB"/>
    <x v="0"/>
  </r>
  <r>
    <s v="both"/>
    <x v="62"/>
    <x v="59"/>
    <x v="61"/>
    <x v="62"/>
    <x v="0"/>
    <m/>
    <x v="3"/>
    <m/>
    <m/>
    <n v="0"/>
    <s v="both ((Leu or Ile)-Arg) MEBM_Syn"/>
    <s v="ND"/>
    <s v="both ((Leu or Ile)-Arg) MEBM_Syn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3"/>
    <m/>
    <m/>
    <n v="0"/>
    <s v="both ((Leu or Ile)-Arg) MEBM_Syn"/>
    <s v="ND"/>
    <s v="both ((Leu or Ile)-Arg) MEBM_Syn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3"/>
    <m/>
    <m/>
    <n v="0"/>
    <s v="both ((Leu or Ile)-Arg) MEBM_Syn"/>
    <s v="ND"/>
    <s v="both ((Leu or Ile)-Arg) MEBM_SynND"/>
    <s v=""/>
    <s v=""/>
    <s v=""/>
    <s v=""/>
    <x v="1"/>
    <s v=""/>
    <s v=""/>
    <x v="0"/>
    <s v=""/>
    <s v=""/>
    <s v=""/>
    <s v="both ((Leu or Ile)-Arg) MEB"/>
    <x v="1"/>
  </r>
  <r>
    <s v="both"/>
    <x v="62"/>
    <x v="59"/>
    <x v="61"/>
    <x v="62"/>
    <x v="0"/>
    <m/>
    <x v="4"/>
    <n v="765080"/>
    <m/>
    <n v="13.547736989556473"/>
    <s v="both ((Leu or Ile)-Arg) YE_Ctr"/>
    <s v="D"/>
    <s v="both ((Leu or Ile)-Arg) YE_Ctr_D"/>
    <s v="D"/>
    <n v="13.820813883893114"/>
    <n v="1"/>
    <n v="1"/>
    <x v="2"/>
    <n v="1019588.75"/>
    <b v="0"/>
    <x v="1"/>
    <s v="pos"/>
    <s v="YE_"/>
    <s v="Ctr"/>
    <s v="both ((Leu or Ile)-Arg) YE_"/>
    <x v="0"/>
  </r>
  <r>
    <s v="both"/>
    <x v="62"/>
    <x v="59"/>
    <x v="61"/>
    <x v="62"/>
    <x v="0"/>
    <m/>
    <x v="4"/>
    <n v="1157595"/>
    <m/>
    <n v="13.961855998868424"/>
    <s v="both ((Leu or Ile)-Arg) YE_Ctr"/>
    <s v="D"/>
    <s v="both ((Leu or Ile)-Arg) YE_Ctr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4"/>
    <n v="986052"/>
    <m/>
    <n v="13.801465384675653"/>
    <s v="both ((Leu or Ile)-Arg) YE_Ctr"/>
    <s v="D"/>
    <s v="both ((Leu or Ile)-Arg) YE_Ctr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4"/>
    <n v="1169628"/>
    <m/>
    <n v="13.972197162471907"/>
    <s v="both ((Leu or Ile)-Arg) YE_Ctr"/>
    <s v="D"/>
    <s v="both ((Leu or Ile)-Arg) YE_Ctr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5"/>
    <n v="772248"/>
    <m/>
    <n v="13.55706231586254"/>
    <s v="both ((Leu or Ile)-Arg) YE_Syn"/>
    <s v="D"/>
    <s v="both ((Leu or Ile)-Arg) YE_Syn_D"/>
    <s v="D"/>
    <n v="13.597964285686537"/>
    <n v="0.15036044382299951"/>
    <n v="8.04739194405312E-2"/>
    <x v="5"/>
    <n v="806278.25"/>
    <s v="n/a"/>
    <x v="1"/>
    <s v="pos"/>
    <s v="YE_"/>
    <s v="Syn"/>
    <s v="both ((Leu or Ile)-Arg) YE_"/>
    <x v="0"/>
  </r>
  <r>
    <s v="both"/>
    <x v="62"/>
    <x v="59"/>
    <x v="61"/>
    <x v="62"/>
    <x v="0"/>
    <m/>
    <x v="5"/>
    <n v="789195"/>
    <m/>
    <n v="13.578769984694032"/>
    <s v="both ((Leu or Ile)-Arg) YE_Syn"/>
    <s v="D"/>
    <s v="both ((Leu or Ile)-Arg) YE_Syn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5"/>
    <n v="763576"/>
    <m/>
    <n v="13.545769249898171"/>
    <s v="both ((Leu or Ile)-Arg) YE_Syn"/>
    <s v="D"/>
    <s v="both ((Leu or Ile)-Arg) YE_Syn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5"/>
    <n v="900094"/>
    <m/>
    <n v="13.710255592291407"/>
    <s v="both ((Leu or Ile)-Arg) YE_Syn"/>
    <s v="D"/>
    <s v="both ((Leu or Ile)-Arg) YE_Syn_D"/>
    <s v=""/>
    <s v=""/>
    <s v=""/>
    <s v=""/>
    <x v="1"/>
    <s v=""/>
    <s v=""/>
    <x v="0"/>
    <s v=""/>
    <s v=""/>
    <s v=""/>
    <s v="both ((Leu or Ile)-Arg) YE_"/>
    <x v="1"/>
  </r>
  <r>
    <s v="both"/>
    <x v="62"/>
    <x v="59"/>
    <x v="61"/>
    <x v="62"/>
    <x v="0"/>
    <m/>
    <x v="6"/>
    <m/>
    <m/>
    <n v="0"/>
    <s v="both ((Leu or Ile)-Arg) SE_Ctr"/>
    <s v="ND"/>
    <s v="both ((Leu or Ile)-Arg) SE_CtrND"/>
    <s v="ND"/>
    <n v="0"/>
    <e v="#DIV/0!"/>
    <e v="#DIV/0!"/>
    <x v="0"/>
    <n v="0"/>
    <s v="n/a"/>
    <x v="0"/>
    <s v=""/>
    <s v=""/>
    <s v=""/>
    <s v="both ((Leu or Ile)-Arg) SE_"/>
    <x v="0"/>
  </r>
  <r>
    <s v="both"/>
    <x v="62"/>
    <x v="59"/>
    <x v="61"/>
    <x v="62"/>
    <x v="0"/>
    <m/>
    <x v="6"/>
    <m/>
    <m/>
    <n v="0"/>
    <s v="both ((Leu or Ile)-Arg) SE_Ctr"/>
    <s v="ND"/>
    <s v="both ((Leu or Ile)-Arg) SE_CtrND"/>
    <s v=""/>
    <s v=""/>
    <s v=""/>
    <s v=""/>
    <x v="1"/>
    <s v=""/>
    <s v=""/>
    <x v="0"/>
    <s v=""/>
    <s v=""/>
    <s v=""/>
    <s v="both ((Leu or Ile)-Arg) SE_"/>
    <x v="1"/>
  </r>
  <r>
    <s v="both"/>
    <x v="62"/>
    <x v="59"/>
    <x v="61"/>
    <x v="62"/>
    <x v="0"/>
    <m/>
    <x v="6"/>
    <m/>
    <m/>
    <n v="0"/>
    <s v="both ((Leu or Ile)-Arg) SE_Ctr"/>
    <s v="ND"/>
    <s v="both ((Leu or Ile)-Arg) SE_CtrND"/>
    <s v=""/>
    <s v=""/>
    <s v=""/>
    <s v=""/>
    <x v="1"/>
    <s v=""/>
    <s v=""/>
    <x v="0"/>
    <s v=""/>
    <s v=""/>
    <s v=""/>
    <s v="both ((Leu or Ile)-Arg) SE_"/>
    <x v="1"/>
  </r>
  <r>
    <s v="both"/>
    <x v="62"/>
    <x v="59"/>
    <x v="61"/>
    <x v="62"/>
    <x v="0"/>
    <m/>
    <x v="6"/>
    <m/>
    <m/>
    <n v="0"/>
    <s v="both ((Leu or Ile)-Arg) SE_Ctr"/>
    <s v="ND"/>
    <s v="both ((Leu or Ile)-Arg) SE_CtrND"/>
    <s v=""/>
    <s v=""/>
    <s v=""/>
    <s v=""/>
    <x v="1"/>
    <s v=""/>
    <s v=""/>
    <x v="0"/>
    <s v=""/>
    <s v=""/>
    <s v=""/>
    <s v="both ((Leu or Ile)-Arg) SE_"/>
    <x v="1"/>
  </r>
  <r>
    <s v="both"/>
    <x v="62"/>
    <x v="59"/>
    <x v="61"/>
    <x v="62"/>
    <x v="0"/>
    <m/>
    <x v="7"/>
    <m/>
    <m/>
    <n v="0"/>
    <s v="both ((Leu or Ile)-Arg) SE_Syn"/>
    <s v="ND"/>
    <s v="both ((Leu or Ile)-Arg) SE_SynND"/>
    <s v="ND"/>
    <n v="0"/>
    <e v="#DIV/0!"/>
    <e v="#DIV/0!"/>
    <x v="0"/>
    <n v="0"/>
    <s v="n/a"/>
    <x v="0"/>
    <s v=""/>
    <s v=""/>
    <s v=""/>
    <s v="both ((Leu or Ile)-Arg) SE_"/>
    <x v="0"/>
  </r>
  <r>
    <s v="both"/>
    <x v="62"/>
    <x v="59"/>
    <x v="61"/>
    <x v="62"/>
    <x v="0"/>
    <m/>
    <x v="7"/>
    <m/>
    <m/>
    <n v="0"/>
    <s v="both ((Leu or Ile)-Arg) SE_Syn"/>
    <s v="ND"/>
    <s v="both ((Leu or Ile)-Arg) SE_SynND"/>
    <s v=""/>
    <s v=""/>
    <s v=""/>
    <s v=""/>
    <x v="1"/>
    <s v=""/>
    <s v=""/>
    <x v="0"/>
    <s v=""/>
    <s v=""/>
    <s v=""/>
    <s v="both ((Leu or Ile)-Arg) SE_"/>
    <x v="1"/>
  </r>
  <r>
    <s v="both"/>
    <x v="62"/>
    <x v="59"/>
    <x v="61"/>
    <x v="62"/>
    <x v="0"/>
    <m/>
    <x v="7"/>
    <m/>
    <m/>
    <n v="0"/>
    <s v="both ((Leu or Ile)-Arg) SE_Syn"/>
    <s v="ND"/>
    <s v="both ((Leu or Ile)-Arg) SE_SynND"/>
    <s v=""/>
    <s v=""/>
    <s v=""/>
    <s v=""/>
    <x v="1"/>
    <s v=""/>
    <s v=""/>
    <x v="0"/>
    <s v=""/>
    <s v=""/>
    <s v=""/>
    <s v="both ((Leu or Ile)-Arg) SE_"/>
    <x v="1"/>
  </r>
  <r>
    <s v="both"/>
    <x v="62"/>
    <x v="59"/>
    <x v="61"/>
    <x v="62"/>
    <x v="0"/>
    <m/>
    <x v="7"/>
    <m/>
    <m/>
    <n v="0"/>
    <s v="both ((Leu or Ile)-Arg) SE_Syn"/>
    <s v="ND"/>
    <s v="both ((Leu or Ile)-Arg) SE_SynND"/>
    <s v=""/>
    <s v=""/>
    <s v=""/>
    <s v=""/>
    <x v="1"/>
    <s v=""/>
    <s v=""/>
    <x v="0"/>
    <s v=""/>
    <s v=""/>
    <s v=""/>
    <s v="both ((Leu or Ile)-Arg) SE_"/>
    <x v="1"/>
  </r>
  <r>
    <s v="neg"/>
    <x v="63"/>
    <x v="60"/>
    <x v="62"/>
    <x v="63"/>
    <x v="0"/>
    <m/>
    <x v="0"/>
    <m/>
    <m/>
    <n v="0"/>
    <s v="neg acetylglutamate Min_Ctr"/>
    <s v="ND"/>
    <s v="neg acetylglutamate Min_CtrND"/>
    <s v="ND"/>
    <n v="0"/>
    <e v="#DIV/0!"/>
    <e v="#DIV/0!"/>
    <x v="0"/>
    <n v="0"/>
    <s v="n/a"/>
    <x v="0"/>
    <s v=""/>
    <s v=""/>
    <s v=""/>
    <s v="neg acetylglutamate Min"/>
    <x v="0"/>
  </r>
  <r>
    <s v="neg"/>
    <x v="63"/>
    <x v="60"/>
    <x v="62"/>
    <x v="63"/>
    <x v="0"/>
    <m/>
    <x v="0"/>
    <m/>
    <m/>
    <n v="0"/>
    <s v="neg acetylglutamate Min_Ctr"/>
    <s v="ND"/>
    <s v="neg acetylglutamate Min_Ctr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0"/>
    <m/>
    <m/>
    <n v="0"/>
    <s v="neg acetylglutamate Min_Ctr"/>
    <s v="ND"/>
    <s v="neg acetylglutamate Min_Ctr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0"/>
    <m/>
    <m/>
    <n v="0"/>
    <s v="neg acetylglutamate Min_Ctr"/>
    <s v="ND"/>
    <s v="neg acetylglutamate Min_Ctr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1"/>
    <m/>
    <m/>
    <n v="0"/>
    <s v="neg acetylglutamate Min_Syn"/>
    <s v="ND"/>
    <s v="neg acetylglutamate Min_SynND"/>
    <s v="ND"/>
    <n v="0"/>
    <e v="#DIV/0!"/>
    <e v="#DIV/0!"/>
    <x v="0"/>
    <n v="0"/>
    <s v="n/a"/>
    <x v="0"/>
    <s v=""/>
    <s v=""/>
    <s v=""/>
    <s v="neg acetylglutamate Min"/>
    <x v="0"/>
  </r>
  <r>
    <s v="neg"/>
    <x v="63"/>
    <x v="60"/>
    <x v="62"/>
    <x v="63"/>
    <x v="0"/>
    <m/>
    <x v="1"/>
    <m/>
    <m/>
    <n v="0"/>
    <s v="neg acetylglutamate Min_Syn"/>
    <s v="ND"/>
    <s v="neg acetylglutamate Min_Syn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1"/>
    <m/>
    <m/>
    <n v="0"/>
    <s v="neg acetylglutamate Min_Syn"/>
    <s v="ND"/>
    <s v="neg acetylglutamate Min_Syn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1"/>
    <m/>
    <m/>
    <n v="0"/>
    <s v="neg acetylglutamate Min_Syn"/>
    <s v="ND"/>
    <s v="neg acetylglutamate Min_SynND"/>
    <s v=""/>
    <s v=""/>
    <s v=""/>
    <s v=""/>
    <x v="1"/>
    <s v=""/>
    <s v=""/>
    <x v="0"/>
    <s v=""/>
    <s v=""/>
    <s v=""/>
    <s v="neg acetylglutamate Min"/>
    <x v="1"/>
  </r>
  <r>
    <s v="neg"/>
    <x v="63"/>
    <x v="60"/>
    <x v="62"/>
    <x v="63"/>
    <x v="0"/>
    <m/>
    <x v="2"/>
    <m/>
    <m/>
    <n v="0"/>
    <s v="neg acetylglutamate MEBM_Ctr"/>
    <s v="ND"/>
    <s v="neg acetylglutamate MEBM_CtrND"/>
    <s v="ND"/>
    <n v="0"/>
    <e v="#DIV/0!"/>
    <e v="#DIV/0!"/>
    <x v="0"/>
    <n v="0"/>
    <s v="n/a"/>
    <x v="0"/>
    <s v=""/>
    <s v=""/>
    <s v=""/>
    <s v="neg acetylglutamate MEB"/>
    <x v="0"/>
  </r>
  <r>
    <s v="neg"/>
    <x v="63"/>
    <x v="60"/>
    <x v="62"/>
    <x v="63"/>
    <x v="0"/>
    <m/>
    <x v="2"/>
    <m/>
    <m/>
    <n v="0"/>
    <s v="neg acetylglutamate MEBM_Ctr"/>
    <s v="ND"/>
    <s v="neg acetylglutamate MEBM_Ctr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2"/>
    <m/>
    <m/>
    <n v="0"/>
    <s v="neg acetylglutamate MEBM_Ctr"/>
    <s v="ND"/>
    <s v="neg acetylglutamate MEBM_Ctr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2"/>
    <m/>
    <m/>
    <n v="0"/>
    <s v="neg acetylglutamate MEBM_Ctr"/>
    <s v="ND"/>
    <s v="neg acetylglutamate MEBM_Ctr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3"/>
    <m/>
    <m/>
    <n v="0"/>
    <s v="neg acetylglutamate MEBM_Syn"/>
    <s v="ND"/>
    <s v="neg acetylglutamate MEBM_SynND"/>
    <s v="ND"/>
    <n v="0"/>
    <e v="#DIV/0!"/>
    <e v="#DIV/0!"/>
    <x v="0"/>
    <n v="0"/>
    <s v="n/a"/>
    <x v="0"/>
    <s v=""/>
    <s v=""/>
    <s v=""/>
    <s v="neg acetylglutamate MEB"/>
    <x v="0"/>
  </r>
  <r>
    <s v="neg"/>
    <x v="63"/>
    <x v="60"/>
    <x v="62"/>
    <x v="63"/>
    <x v="0"/>
    <m/>
    <x v="3"/>
    <m/>
    <m/>
    <n v="0"/>
    <s v="neg acetylglutamate MEBM_Syn"/>
    <s v="ND"/>
    <s v="neg acetylglutamate MEBM_Syn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3"/>
    <m/>
    <m/>
    <n v="0"/>
    <s v="neg acetylglutamate MEBM_Syn"/>
    <s v="ND"/>
    <s v="neg acetylglutamate MEBM_Syn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3"/>
    <m/>
    <m/>
    <n v="0"/>
    <s v="neg acetylglutamate MEBM_Syn"/>
    <s v="ND"/>
    <s v="neg acetylglutamate MEBM_SynND"/>
    <s v=""/>
    <s v=""/>
    <s v=""/>
    <s v=""/>
    <x v="1"/>
    <s v=""/>
    <s v=""/>
    <x v="0"/>
    <s v=""/>
    <s v=""/>
    <s v=""/>
    <s v="neg acetylglutamate MEB"/>
    <x v="1"/>
  </r>
  <r>
    <s v="neg"/>
    <x v="63"/>
    <x v="60"/>
    <x v="62"/>
    <x v="63"/>
    <x v="0"/>
    <m/>
    <x v="4"/>
    <n v="26639"/>
    <m/>
    <n v="10.190169124654325"/>
    <s v="neg acetylglutamate YE_Ctr"/>
    <s v="D"/>
    <s v="neg acetylglutamate YE_Ctr_D"/>
    <s v="D"/>
    <n v="9.5625148060007827"/>
    <n v="1"/>
    <n v="1"/>
    <x v="2"/>
    <n v="18267.5"/>
    <b v="0"/>
    <x v="1"/>
    <s v="pos"/>
    <s v="YE_"/>
    <s v="Ctr"/>
    <s v="neg acetylglutamate YE_"/>
    <x v="0"/>
  </r>
  <r>
    <s v="neg"/>
    <x v="63"/>
    <x v="60"/>
    <x v="62"/>
    <x v="63"/>
    <x v="0"/>
    <m/>
    <x v="4"/>
    <n v="3315"/>
    <m/>
    <n v="8.106514516255185"/>
    <s v="neg acetylglutamate YE_Ctr"/>
    <s v="D"/>
    <s v="neg acetylglutamate YE_Ctr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4"/>
    <n v="22872"/>
    <m/>
    <n v="10.037712454627359"/>
    <s v="neg acetylglutamate YE_Ctr"/>
    <s v="D"/>
    <s v="neg acetylglutamate YE_Ctr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4"/>
    <n v="20244"/>
    <m/>
    <n v="9.915663128466262"/>
    <s v="neg acetylglutamate YE_Ctr"/>
    <s v="D"/>
    <s v="neg acetylglutamate YE_Ctr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5"/>
    <n v="6630"/>
    <m/>
    <n v="8.7995109013688673"/>
    <s v="neg acetylglutamate YE_Syn"/>
    <s v="D"/>
    <s v="neg acetylglutamate YE_Syn_D"/>
    <s v="D"/>
    <n v="8.5929266807078424"/>
    <n v="0.56832145364080289"/>
    <n v="0.29976194177133142"/>
    <x v="5"/>
    <n v="9048.5"/>
    <s v="n/a"/>
    <x v="1"/>
    <s v="pos"/>
    <s v="YE_"/>
    <s v="Syn"/>
    <s v="neg acetylglutamate YE_"/>
    <x v="0"/>
  </r>
  <r>
    <s v="neg"/>
    <x v="63"/>
    <x v="60"/>
    <x v="62"/>
    <x v="63"/>
    <x v="0"/>
    <m/>
    <x v="5"/>
    <n v="8251"/>
    <m/>
    <n v="9.0182108741911424"/>
    <s v="neg acetylglutamate YE_Syn"/>
    <s v="D"/>
    <s v="neg acetylglutamate YE_Syn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5"/>
    <n v="20562"/>
    <m/>
    <n v="9.9312486233215189"/>
    <s v="neg acetylglutamate YE_Syn"/>
    <s v="D"/>
    <s v="neg acetylglutamate YE_Syn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5"/>
    <n v="751"/>
    <m/>
    <n v="6.62273632394984"/>
    <s v="neg acetylglutamate YE_Syn"/>
    <s v="D"/>
    <s v="neg acetylglutamate YE_Syn_D"/>
    <s v=""/>
    <s v=""/>
    <s v=""/>
    <s v=""/>
    <x v="1"/>
    <s v=""/>
    <s v=""/>
    <x v="0"/>
    <s v=""/>
    <s v=""/>
    <s v=""/>
    <s v="neg acetylglutamate YE_"/>
    <x v="1"/>
  </r>
  <r>
    <s v="neg"/>
    <x v="63"/>
    <x v="60"/>
    <x v="62"/>
    <x v="63"/>
    <x v="0"/>
    <m/>
    <x v="6"/>
    <n v="74366"/>
    <m/>
    <n v="11.216767574037403"/>
    <s v="neg acetylglutamate SE_Ctr"/>
    <s v="D"/>
    <s v="neg acetylglutamate SE_Ctr_D"/>
    <s v="D"/>
    <n v="11.262101120986372"/>
    <n v="1"/>
    <n v="1"/>
    <x v="2"/>
    <n v="79910.5"/>
    <b v="0"/>
    <x v="1"/>
    <s v="pos"/>
    <s v="SE_"/>
    <s v="Ctr"/>
    <s v="neg acetylglutamate SE_"/>
    <x v="0"/>
  </r>
  <r>
    <s v="neg"/>
    <x v="63"/>
    <x v="60"/>
    <x v="62"/>
    <x v="63"/>
    <x v="0"/>
    <m/>
    <x v="6"/>
    <n v="53837"/>
    <m/>
    <n v="10.893734816526113"/>
    <s v="neg acetylglutamate SE_Ctr"/>
    <s v="D"/>
    <s v="neg acetylglutamate SE_Ctr_D"/>
    <s v=""/>
    <s v=""/>
    <s v=""/>
    <s v=""/>
    <x v="1"/>
    <s v=""/>
    <s v=""/>
    <x v="0"/>
    <s v=""/>
    <s v=""/>
    <s v=""/>
    <s v="neg acetylglutamate SE_"/>
    <x v="1"/>
  </r>
  <r>
    <s v="neg"/>
    <x v="63"/>
    <x v="60"/>
    <x v="62"/>
    <x v="63"/>
    <x v="0"/>
    <m/>
    <x v="6"/>
    <n v="97802"/>
    <m/>
    <n v="11.49071053039907"/>
    <s v="neg acetylglutamate SE_Ctr"/>
    <s v="D"/>
    <s v="neg acetylglutamate SE_Ctr_D"/>
    <s v=""/>
    <s v=""/>
    <s v=""/>
    <s v=""/>
    <x v="1"/>
    <s v=""/>
    <s v=""/>
    <x v="0"/>
    <s v=""/>
    <s v=""/>
    <s v=""/>
    <s v="neg acetylglutamate SE_"/>
    <x v="1"/>
  </r>
  <r>
    <s v="neg"/>
    <x v="63"/>
    <x v="60"/>
    <x v="62"/>
    <x v="63"/>
    <x v="0"/>
    <m/>
    <x v="6"/>
    <n v="93637"/>
    <m/>
    <n v="11.447191562982905"/>
    <s v="neg acetylglutamate SE_Ctr"/>
    <s v="D"/>
    <s v="neg acetylglutamate SE_Ctr_D"/>
    <s v=""/>
    <s v=""/>
    <s v=""/>
    <s v=""/>
    <x v="1"/>
    <s v=""/>
    <s v=""/>
    <x v="0"/>
    <s v=""/>
    <s v=""/>
    <s v=""/>
    <s v="neg acetylglutamate SE_"/>
    <x v="1"/>
  </r>
  <r>
    <s v="neg"/>
    <x v="63"/>
    <x v="60"/>
    <x v="62"/>
    <x v="63"/>
    <x v="0"/>
    <m/>
    <x v="7"/>
    <n v="33549"/>
    <m/>
    <n v="10.420792142399828"/>
    <s v="neg acetylglutamate SE_Syn"/>
    <s v="D"/>
    <s v="neg acetylglutamate SE_Syn_D"/>
    <s v="D"/>
    <n v="10.999893329749415"/>
    <n v="0.37107894401051611"/>
    <n v="0.38283592558548196"/>
    <x v="5"/>
    <n v="65283.75"/>
    <s v="n/a"/>
    <x v="1"/>
    <s v="pos"/>
    <s v="SE_"/>
    <s v="Syn"/>
    <s v="neg acetylglutamate SE_"/>
    <x v="0"/>
  </r>
  <r>
    <s v="neg"/>
    <x v="63"/>
    <x v="60"/>
    <x v="62"/>
    <x v="63"/>
    <x v="0"/>
    <m/>
    <x v="7"/>
    <n v="106326"/>
    <m/>
    <n v="11.574274530196512"/>
    <s v="neg acetylglutamate SE_Syn"/>
    <s v="D"/>
    <s v="neg acetylglutamate SE_Syn_D"/>
    <s v=""/>
    <s v=""/>
    <s v=""/>
    <s v=""/>
    <x v="1"/>
    <s v=""/>
    <s v=""/>
    <x v="0"/>
    <s v=""/>
    <s v=""/>
    <s v=""/>
    <s v="neg acetylglutamate SE_"/>
    <x v="1"/>
  </r>
  <r>
    <s v="neg"/>
    <x v="63"/>
    <x v="60"/>
    <x v="62"/>
    <x v="63"/>
    <x v="0"/>
    <m/>
    <x v="7"/>
    <n v="69291"/>
    <m/>
    <n v="11.146084738398832"/>
    <s v="neg acetylglutamate SE_Syn"/>
    <s v="D"/>
    <s v="neg acetylglutamate SE_Syn_D"/>
    <s v=""/>
    <s v=""/>
    <s v=""/>
    <s v=""/>
    <x v="1"/>
    <s v=""/>
    <s v=""/>
    <x v="0"/>
    <s v=""/>
    <s v=""/>
    <s v=""/>
    <s v="neg acetylglutamate SE_"/>
    <x v="1"/>
  </r>
  <r>
    <s v="neg"/>
    <x v="63"/>
    <x v="60"/>
    <x v="62"/>
    <x v="63"/>
    <x v="0"/>
    <m/>
    <x v="7"/>
    <n v="51969"/>
    <m/>
    <n v="10.858421908002487"/>
    <s v="neg acetylglutamate SE_Syn"/>
    <s v="D"/>
    <s v="neg acetylglutamate SE_Syn_D"/>
    <s v=""/>
    <s v=""/>
    <s v=""/>
    <s v=""/>
    <x v="1"/>
    <s v=""/>
    <s v=""/>
    <x v="0"/>
    <s v=""/>
    <s v=""/>
    <s v=""/>
    <s v="neg acetylglutamate SE_"/>
    <x v="1"/>
  </r>
  <r>
    <s v="neg"/>
    <x v="64"/>
    <x v="61"/>
    <x v="63"/>
    <x v="64"/>
    <x v="0"/>
    <m/>
    <x v="0"/>
    <m/>
    <m/>
    <n v="0"/>
    <s v="neg (histidine betaine sulfonic acid) Min_Ctr"/>
    <s v="ND"/>
    <s v="neg (histidine betaine sulfonic acid) Min_CtrND"/>
    <s v="ND"/>
    <n v="0"/>
    <e v="#DIV/0!"/>
    <e v="#DIV/0!"/>
    <x v="0"/>
    <n v="0"/>
    <s v="n/a"/>
    <x v="0"/>
    <s v=""/>
    <s v=""/>
    <s v=""/>
    <s v="neg (histidine betaine sulfonic acid) Min"/>
    <x v="0"/>
  </r>
  <r>
    <s v="neg"/>
    <x v="64"/>
    <x v="61"/>
    <x v="63"/>
    <x v="64"/>
    <x v="0"/>
    <m/>
    <x v="0"/>
    <m/>
    <m/>
    <n v="0"/>
    <s v="neg (histidine betaine sulfonic acid) Min_Ctr"/>
    <s v="ND"/>
    <s v="neg (histidine betaine sulfonic acid) Min_Ctr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0"/>
    <m/>
    <m/>
    <n v="0"/>
    <s v="neg (histidine betaine sulfonic acid) Min_Ctr"/>
    <s v="ND"/>
    <s v="neg (histidine betaine sulfonic acid) Min_Ctr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0"/>
    <m/>
    <m/>
    <n v="0"/>
    <s v="neg (histidine betaine sulfonic acid) Min_Ctr"/>
    <s v="ND"/>
    <s v="neg (histidine betaine sulfonic acid) Min_Ctr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1"/>
    <m/>
    <m/>
    <n v="0"/>
    <s v="neg (histidine betaine sulfonic acid) Min_Syn"/>
    <s v="ND"/>
    <s v="neg (histidine betaine sulfonic acid) Min_SynND"/>
    <s v="ND"/>
    <n v="0"/>
    <e v="#DIV/0!"/>
    <e v="#DIV/0!"/>
    <x v="0"/>
    <n v="0"/>
    <s v="n/a"/>
    <x v="0"/>
    <s v=""/>
    <s v=""/>
    <s v=""/>
    <s v="neg (histidine betaine sulfonic acid) Min"/>
    <x v="0"/>
  </r>
  <r>
    <s v="neg"/>
    <x v="64"/>
    <x v="61"/>
    <x v="63"/>
    <x v="64"/>
    <x v="0"/>
    <m/>
    <x v="1"/>
    <m/>
    <m/>
    <n v="0"/>
    <s v="neg (histidine betaine sulfonic acid) Min_Syn"/>
    <s v="ND"/>
    <s v="neg (histidine betaine sulfonic acid) Min_Syn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1"/>
    <m/>
    <m/>
    <n v="0"/>
    <s v="neg (histidine betaine sulfonic acid) Min_Syn"/>
    <s v="ND"/>
    <s v="neg (histidine betaine sulfonic acid) Min_Syn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1"/>
    <m/>
    <m/>
    <n v="0"/>
    <s v="neg (histidine betaine sulfonic acid) Min_Syn"/>
    <s v="ND"/>
    <s v="neg (histidine betaine sulfonic acid) Min_SynND"/>
    <s v=""/>
    <s v=""/>
    <s v=""/>
    <s v=""/>
    <x v="1"/>
    <s v=""/>
    <s v=""/>
    <x v="0"/>
    <s v=""/>
    <s v=""/>
    <s v=""/>
    <s v="neg (histidine betaine sulfonic acid) Min"/>
    <x v="1"/>
  </r>
  <r>
    <s v="neg"/>
    <x v="64"/>
    <x v="61"/>
    <x v="63"/>
    <x v="64"/>
    <x v="0"/>
    <m/>
    <x v="2"/>
    <m/>
    <m/>
    <n v="0"/>
    <s v="neg (histidine betaine sulfonic acid) MEBM_Ctr"/>
    <s v="ND"/>
    <s v="neg (histidine betaine sulfonic acid) MEBM_CtrND"/>
    <s v="ND"/>
    <n v="0"/>
    <e v="#DIV/0!"/>
    <e v="#DIV/0!"/>
    <x v="0"/>
    <n v="0"/>
    <s v="n/a"/>
    <x v="0"/>
    <s v=""/>
    <s v=""/>
    <s v=""/>
    <s v="neg (histidine betaine sulfonic acid) MEB"/>
    <x v="0"/>
  </r>
  <r>
    <s v="neg"/>
    <x v="64"/>
    <x v="61"/>
    <x v="63"/>
    <x v="64"/>
    <x v="0"/>
    <m/>
    <x v="2"/>
    <m/>
    <m/>
    <n v="0"/>
    <s v="neg (histidine betaine sulfonic acid) MEBM_Ctr"/>
    <s v="ND"/>
    <s v="neg (histidine betaine sulfonic acid) MEBM_Ctr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2"/>
    <m/>
    <m/>
    <n v="0"/>
    <s v="neg (histidine betaine sulfonic acid) MEBM_Ctr"/>
    <s v="ND"/>
    <s v="neg (histidine betaine sulfonic acid) MEBM_Ctr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2"/>
    <m/>
    <m/>
    <n v="0"/>
    <s v="neg (histidine betaine sulfonic acid) MEBM_Ctr"/>
    <s v="ND"/>
    <s v="neg (histidine betaine sulfonic acid) MEBM_Ctr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3"/>
    <m/>
    <m/>
    <n v="0"/>
    <s v="neg (histidine betaine sulfonic acid) MEBM_Syn"/>
    <s v="ND"/>
    <s v="neg (histidine betaine sulfonic acid) MEBM_SynND"/>
    <s v="ND"/>
    <n v="0"/>
    <e v="#DIV/0!"/>
    <e v="#DIV/0!"/>
    <x v="0"/>
    <n v="0"/>
    <s v="n/a"/>
    <x v="0"/>
    <s v=""/>
    <s v=""/>
    <s v=""/>
    <s v="neg (histidine betaine sulfonic acid) MEB"/>
    <x v="0"/>
  </r>
  <r>
    <s v="neg"/>
    <x v="64"/>
    <x v="61"/>
    <x v="63"/>
    <x v="64"/>
    <x v="0"/>
    <m/>
    <x v="3"/>
    <m/>
    <m/>
    <n v="0"/>
    <s v="neg (histidine betaine sulfonic acid) MEBM_Syn"/>
    <s v="ND"/>
    <s v="neg (histidine betaine sulfonic acid) MEBM_Syn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3"/>
    <m/>
    <m/>
    <n v="0"/>
    <s v="neg (histidine betaine sulfonic acid) MEBM_Syn"/>
    <s v="ND"/>
    <s v="neg (histidine betaine sulfonic acid) MEBM_Syn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3"/>
    <m/>
    <m/>
    <n v="0"/>
    <s v="neg (histidine betaine sulfonic acid) MEBM_Syn"/>
    <s v="ND"/>
    <s v="neg (histidine betaine sulfonic acid) MEBM_SynND"/>
    <s v=""/>
    <s v=""/>
    <s v=""/>
    <s v=""/>
    <x v="1"/>
    <s v=""/>
    <s v=""/>
    <x v="0"/>
    <s v=""/>
    <s v=""/>
    <s v=""/>
    <s v="neg (histidine betaine sulfonic acid) MEB"/>
    <x v="1"/>
  </r>
  <r>
    <s v="neg"/>
    <x v="64"/>
    <x v="61"/>
    <x v="63"/>
    <x v="64"/>
    <x v="0"/>
    <m/>
    <x v="4"/>
    <m/>
    <m/>
    <n v="0"/>
    <s v="neg (histidine betaine sulfonic acid) YE_Ctr"/>
    <s v="ND"/>
    <s v="neg (histidine betaine sulfonic acid) YE_CtrND"/>
    <s v="ND"/>
    <n v="0"/>
    <e v="#DIV/0!"/>
    <e v="#DIV/0!"/>
    <x v="0"/>
    <n v="0"/>
    <s v="n/a"/>
    <x v="0"/>
    <s v=""/>
    <s v=""/>
    <s v=""/>
    <s v="neg (histidine betaine sulfonic acid) YE_"/>
    <x v="0"/>
  </r>
  <r>
    <s v="neg"/>
    <x v="64"/>
    <x v="61"/>
    <x v="63"/>
    <x v="64"/>
    <x v="0"/>
    <m/>
    <x v="4"/>
    <m/>
    <m/>
    <n v="0"/>
    <s v="neg (histidine betaine sulfonic acid) YE_Ctr"/>
    <s v="ND"/>
    <s v="neg (histidine betaine sulfonic acid) YE_Ctr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4"/>
    <m/>
    <m/>
    <n v="0"/>
    <s v="neg (histidine betaine sulfonic acid) YE_Ctr"/>
    <s v="ND"/>
    <s v="neg (histidine betaine sulfonic acid) YE_Ctr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4"/>
    <m/>
    <m/>
    <n v="0"/>
    <s v="neg (histidine betaine sulfonic acid) YE_Ctr"/>
    <s v="ND"/>
    <s v="neg (histidine betaine sulfonic acid) YE_Ctr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5"/>
    <m/>
    <m/>
    <n v="0"/>
    <s v="neg (histidine betaine sulfonic acid) YE_Syn"/>
    <s v="ND"/>
    <s v="neg (histidine betaine sulfonic acid) YE_SynND"/>
    <s v="ND"/>
    <n v="0"/>
    <e v="#DIV/0!"/>
    <e v="#DIV/0!"/>
    <x v="0"/>
    <n v="0"/>
    <s v="n/a"/>
    <x v="0"/>
    <s v=""/>
    <s v=""/>
    <s v=""/>
    <s v="neg (histidine betaine sulfonic acid) YE_"/>
    <x v="0"/>
  </r>
  <r>
    <s v="neg"/>
    <x v="64"/>
    <x v="61"/>
    <x v="63"/>
    <x v="64"/>
    <x v="0"/>
    <m/>
    <x v="5"/>
    <m/>
    <m/>
    <n v="0"/>
    <s v="neg (histidine betaine sulfonic acid) YE_Syn"/>
    <s v="ND"/>
    <s v="neg (histidine betaine sulfonic acid) YE_Syn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5"/>
    <m/>
    <m/>
    <n v="0"/>
    <s v="neg (histidine betaine sulfonic acid) YE_Syn"/>
    <s v="ND"/>
    <s v="neg (histidine betaine sulfonic acid) YE_Syn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5"/>
    <m/>
    <m/>
    <n v="0"/>
    <s v="neg (histidine betaine sulfonic acid) YE_Syn"/>
    <s v="ND"/>
    <s v="neg (histidine betaine sulfonic acid) YE_SynND"/>
    <s v=""/>
    <s v=""/>
    <s v=""/>
    <s v=""/>
    <x v="1"/>
    <s v=""/>
    <s v=""/>
    <x v="0"/>
    <s v=""/>
    <s v=""/>
    <s v=""/>
    <s v="neg (histidine betaine sulfonic acid) YE_"/>
    <x v="1"/>
  </r>
  <r>
    <s v="neg"/>
    <x v="64"/>
    <x v="61"/>
    <x v="63"/>
    <x v="64"/>
    <x v="0"/>
    <m/>
    <x v="6"/>
    <n v="47887"/>
    <m/>
    <n v="10.77662023009248"/>
    <s v="neg (histidine betaine sulfonic acid) SE_Ctr"/>
    <s v="D"/>
    <s v="neg (histidine betaine sulfonic acid) SE_Ctr_D"/>
    <s v="D"/>
    <n v="11.182895641517996"/>
    <n v="1"/>
    <n v="1"/>
    <x v="2"/>
    <n v="78047.5"/>
    <b v="0"/>
    <x v="1"/>
    <s v="pos"/>
    <s v="SE_"/>
    <s v="Ctr"/>
    <s v="neg (histidine betaine sulfonic acid) SE_"/>
    <x v="0"/>
  </r>
  <r>
    <s v="neg"/>
    <x v="64"/>
    <x v="61"/>
    <x v="63"/>
    <x v="64"/>
    <x v="0"/>
    <m/>
    <x v="6"/>
    <n v="47449"/>
    <m/>
    <n v="10.767431804038074"/>
    <s v="neg (histidine betaine sulfonic acid) SE_Ctr"/>
    <s v="D"/>
    <s v="neg (histidine betaine sulfonic acid) SE_Ctr_D"/>
    <s v=""/>
    <s v=""/>
    <s v=""/>
    <s v=""/>
    <x v="1"/>
    <s v=""/>
    <s v=""/>
    <x v="0"/>
    <s v=""/>
    <s v=""/>
    <s v=""/>
    <s v="neg (histidine betaine sulfonic acid) SE_"/>
    <x v="1"/>
  </r>
  <r>
    <s v="neg"/>
    <x v="64"/>
    <x v="61"/>
    <x v="63"/>
    <x v="64"/>
    <x v="0"/>
    <m/>
    <x v="6"/>
    <n v="109767"/>
    <m/>
    <n v="11.606124326601011"/>
    <s v="neg (histidine betaine sulfonic acid) SE_Ctr"/>
    <s v="D"/>
    <s v="neg (histidine betaine sulfonic acid) SE_Ctr_D"/>
    <s v=""/>
    <s v=""/>
    <s v=""/>
    <s v=""/>
    <x v="1"/>
    <s v=""/>
    <s v=""/>
    <x v="0"/>
    <s v=""/>
    <s v=""/>
    <s v=""/>
    <s v="neg (histidine betaine sulfonic acid) SE_"/>
    <x v="1"/>
  </r>
  <r>
    <s v="neg"/>
    <x v="64"/>
    <x v="61"/>
    <x v="63"/>
    <x v="64"/>
    <x v="0"/>
    <m/>
    <x v="6"/>
    <n v="107087"/>
    <m/>
    <n v="11.581406205340423"/>
    <s v="neg (histidine betaine sulfonic acid) SE_Ctr"/>
    <s v="D"/>
    <s v="neg (histidine betaine sulfonic acid) SE_Ctr_D"/>
    <s v=""/>
    <s v=""/>
    <s v=""/>
    <s v=""/>
    <x v="1"/>
    <s v=""/>
    <s v=""/>
    <x v="0"/>
    <s v=""/>
    <s v=""/>
    <s v=""/>
    <s v="neg (histidine betaine sulfonic acid) SE_"/>
    <x v="1"/>
  </r>
  <r>
    <s v="neg"/>
    <x v="64"/>
    <x v="61"/>
    <x v="63"/>
    <x v="64"/>
    <x v="0"/>
    <m/>
    <x v="7"/>
    <n v="3427"/>
    <m/>
    <n v="8.1397322797176699"/>
    <s v="neg (histidine betaine sulfonic acid) SE_Syn"/>
    <s v="D"/>
    <s v="neg (histidine betaine sulfonic acid) SE_Syn_D"/>
    <s v="D"/>
    <n v="9.823575808717429"/>
    <n v="0.18729722999844395"/>
    <n v="6.8629559591040418E-2"/>
    <x v="5"/>
    <n v="25388.25"/>
    <s v="n/a"/>
    <x v="1"/>
    <s v="pos"/>
    <s v="SE_"/>
    <s v="Syn"/>
    <s v="neg (histidine betaine sulfonic acid) SE_"/>
    <x v="0"/>
  </r>
  <r>
    <s v="neg"/>
    <x v="64"/>
    <x v="61"/>
    <x v="63"/>
    <x v="64"/>
    <x v="0"/>
    <m/>
    <x v="7"/>
    <n v="28698"/>
    <m/>
    <n v="10.264617557935098"/>
    <s v="neg (histidine betaine sulfonic acid) SE_Syn"/>
    <s v="D"/>
    <s v="neg (histidine betaine sulfonic acid) SE_Syn_D"/>
    <s v=""/>
    <s v=""/>
    <s v=""/>
    <s v=""/>
    <x v="1"/>
    <s v=""/>
    <s v=""/>
    <x v="0"/>
    <s v=""/>
    <s v=""/>
    <s v=""/>
    <s v="neg (histidine betaine sulfonic acid) SE_"/>
    <x v="1"/>
  </r>
  <r>
    <s v="neg"/>
    <x v="64"/>
    <x v="61"/>
    <x v="63"/>
    <x v="64"/>
    <x v="0"/>
    <m/>
    <x v="7"/>
    <n v="39587"/>
    <m/>
    <n v="10.586281321016582"/>
    <s v="neg (histidine betaine sulfonic acid) SE_Syn"/>
    <s v="D"/>
    <s v="neg (histidine betaine sulfonic acid) SE_Syn_D"/>
    <s v=""/>
    <s v=""/>
    <s v=""/>
    <s v=""/>
    <x v="1"/>
    <s v=""/>
    <s v=""/>
    <x v="0"/>
    <s v=""/>
    <s v=""/>
    <s v=""/>
    <s v="neg (histidine betaine sulfonic acid) SE_"/>
    <x v="1"/>
  </r>
  <r>
    <s v="neg"/>
    <x v="64"/>
    <x v="61"/>
    <x v="63"/>
    <x v="64"/>
    <x v="0"/>
    <m/>
    <x v="7"/>
    <n v="29841"/>
    <m/>
    <n v="10.303672076200368"/>
    <s v="neg (histidine betaine sulfonic acid) SE_Syn"/>
    <s v="D"/>
    <s v="neg (histidine betaine sulfonic acid) SE_Syn_D"/>
    <s v=""/>
    <s v=""/>
    <s v=""/>
    <s v=""/>
    <x v="1"/>
    <s v=""/>
    <s v=""/>
    <x v="0"/>
    <s v=""/>
    <s v=""/>
    <s v=""/>
    <s v="neg (histidine betaine sulfonic acid) SE_"/>
    <x v="1"/>
  </r>
  <r>
    <s v="both"/>
    <x v="65"/>
    <x v="62"/>
    <x v="64"/>
    <x v="65"/>
    <x v="0"/>
    <m/>
    <x v="0"/>
    <m/>
    <m/>
    <n v="0"/>
    <s v="both glutamine Min_Ctr"/>
    <s v="ND"/>
    <s v="both glutamine Min_CtrND"/>
    <s v="ND"/>
    <n v="0"/>
    <e v="#DIV/0!"/>
    <e v="#DIV/0!"/>
    <x v="0"/>
    <n v="0"/>
    <s v="n/a"/>
    <x v="0"/>
    <s v=""/>
    <s v=""/>
    <s v=""/>
    <s v="both glutamine Min"/>
    <x v="0"/>
  </r>
  <r>
    <s v="both"/>
    <x v="65"/>
    <x v="62"/>
    <x v="64"/>
    <x v="65"/>
    <x v="0"/>
    <m/>
    <x v="0"/>
    <m/>
    <m/>
    <n v="0"/>
    <s v="both glutamine Min_Ctr"/>
    <s v="ND"/>
    <s v="both glutamine Min_Ctr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0"/>
    <m/>
    <m/>
    <n v="0"/>
    <s v="both glutamine Min_Ctr"/>
    <s v="ND"/>
    <s v="both glutamine Min_Ctr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0"/>
    <m/>
    <m/>
    <n v="0"/>
    <s v="both glutamine Min_Ctr"/>
    <s v="ND"/>
    <s v="both glutamine Min_Ctr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1"/>
    <m/>
    <m/>
    <n v="0"/>
    <s v="both glutamine Min_Syn"/>
    <s v="ND"/>
    <s v="both glutamine Min_SynND"/>
    <s v="ND"/>
    <n v="0"/>
    <e v="#DIV/0!"/>
    <e v="#DIV/0!"/>
    <x v="0"/>
    <n v="0"/>
    <s v="n/a"/>
    <x v="0"/>
    <s v=""/>
    <s v=""/>
    <s v=""/>
    <s v="both glutamine Min"/>
    <x v="0"/>
  </r>
  <r>
    <s v="both"/>
    <x v="65"/>
    <x v="62"/>
    <x v="64"/>
    <x v="65"/>
    <x v="0"/>
    <m/>
    <x v="1"/>
    <m/>
    <m/>
    <n v="0"/>
    <s v="both glutamine Min_Syn"/>
    <s v="ND"/>
    <s v="both glutamine Min_Syn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1"/>
    <m/>
    <m/>
    <n v="0"/>
    <s v="both glutamine Min_Syn"/>
    <s v="ND"/>
    <s v="both glutamine Min_Syn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1"/>
    <m/>
    <m/>
    <n v="0"/>
    <s v="both glutamine Min_Syn"/>
    <s v="ND"/>
    <s v="both glutamine Min_SynND"/>
    <s v=""/>
    <s v=""/>
    <s v=""/>
    <s v=""/>
    <x v="1"/>
    <s v=""/>
    <s v=""/>
    <x v="0"/>
    <s v=""/>
    <s v=""/>
    <s v=""/>
    <s v="both glutamine Min"/>
    <x v="1"/>
  </r>
  <r>
    <s v="both"/>
    <x v="65"/>
    <x v="62"/>
    <x v="64"/>
    <x v="65"/>
    <x v="0"/>
    <m/>
    <x v="2"/>
    <n v="1496400"/>
    <m/>
    <n v="14.218573449726421"/>
    <s v="both glutamine MEBM_Ctr"/>
    <s v="D"/>
    <s v="both glutamine MEBM_Ctr_D"/>
    <s v="D"/>
    <n v="14.135835000020251"/>
    <n v="1"/>
    <n v="1"/>
    <x v="2"/>
    <n v="1435002.25"/>
    <b v="0"/>
    <x v="1"/>
    <s v="pos"/>
    <s v="MEB"/>
    <s v="Ctr"/>
    <s v="both glutamine MEB"/>
    <x v="0"/>
  </r>
  <r>
    <s v="both"/>
    <x v="65"/>
    <x v="62"/>
    <x v="64"/>
    <x v="65"/>
    <x v="0"/>
    <m/>
    <x v="2"/>
    <n v="972571"/>
    <m/>
    <n v="13.787699387723928"/>
    <s v="both glutamine MEBM_Ctr"/>
    <s v="D"/>
    <s v="both glutamine MEBM_Ctr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2"/>
    <n v="2083187"/>
    <m/>
    <n v="14.549409970611132"/>
    <s v="both glutamine MEBM_Ctr"/>
    <s v="D"/>
    <s v="both glutamine MEBM_Ctr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2"/>
    <n v="1187851"/>
    <m/>
    <n v="13.987657192019524"/>
    <s v="both glutamine MEBM_Ctr"/>
    <s v="D"/>
    <s v="both glutamine MEBM_Ctr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3"/>
    <n v="935461"/>
    <m/>
    <n v="13.748795803881956"/>
    <s v="both glutamine MEBM_Syn"/>
    <s v="D"/>
    <s v="both glutamine MEBM_Syn_D"/>
    <s v="D"/>
    <n v="13.425872505816118"/>
    <n v="0.70172044123044253"/>
    <n v="1.4267659465062796E-2"/>
    <x v="4"/>
    <n v="694379"/>
    <n v="-1.0472577766196438"/>
    <x v="1"/>
    <s v="pos"/>
    <s v="MEB"/>
    <s v="Syn"/>
    <s v="both glutamine MEB"/>
    <x v="0"/>
  </r>
  <r>
    <s v="both"/>
    <x v="65"/>
    <x v="62"/>
    <x v="64"/>
    <x v="65"/>
    <x v="0"/>
    <m/>
    <x v="3"/>
    <n v="688415"/>
    <m/>
    <n v="13.442148585350411"/>
    <s v="both glutamine MEBM_Syn"/>
    <s v="D"/>
    <s v="both glutamine MEBM_Syn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3"/>
    <n v="499717"/>
    <m/>
    <n v="13.121799218296502"/>
    <s v="both glutamine MEBM_Syn"/>
    <s v="D"/>
    <s v="both glutamine MEBM_Syn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3"/>
    <n v="653923"/>
    <m/>
    <n v="13.390746415735599"/>
    <s v="both glutamine MEBM_Syn"/>
    <s v="D"/>
    <s v="both glutamine MEBM_Syn_D"/>
    <s v=""/>
    <s v=""/>
    <s v=""/>
    <s v=""/>
    <x v="1"/>
    <s v=""/>
    <s v=""/>
    <x v="0"/>
    <s v=""/>
    <s v=""/>
    <s v=""/>
    <s v="both glutamine MEB"/>
    <x v="1"/>
  </r>
  <r>
    <s v="both"/>
    <x v="65"/>
    <x v="62"/>
    <x v="64"/>
    <x v="65"/>
    <x v="0"/>
    <m/>
    <x v="4"/>
    <n v="173564"/>
    <m/>
    <n v="12.064307447978548"/>
    <s v="both glutamine YE_Ctr"/>
    <s v="D"/>
    <s v="both glutamine YE_Ctr_D"/>
    <s v="D"/>
    <n v="12.034805579487269"/>
    <n v="1"/>
    <n v="1"/>
    <x v="2"/>
    <n v="169044.75"/>
    <b v="0"/>
    <x v="1"/>
    <s v="pos"/>
    <s v="YE_"/>
    <s v="Ctr"/>
    <s v="both glutamine YE_"/>
    <x v="0"/>
  </r>
  <r>
    <s v="both"/>
    <x v="65"/>
    <x v="62"/>
    <x v="64"/>
    <x v="65"/>
    <x v="0"/>
    <m/>
    <x v="4"/>
    <n v="158071"/>
    <m/>
    <n v="11.970805904413654"/>
    <s v="both glutamine YE_Ctr"/>
    <s v="D"/>
    <s v="both glutamine YE_Ctr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4"/>
    <n v="155466"/>
    <m/>
    <n v="11.954188769430344"/>
    <s v="both glutamine YE_Ctr"/>
    <s v="D"/>
    <s v="both glutamine YE_Ctr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4"/>
    <n v="189078"/>
    <m/>
    <n v="12.149920196126528"/>
    <s v="both glutamine YE_Ctr"/>
    <s v="D"/>
    <s v="both glutamine YE_Ctr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5"/>
    <n v="120964"/>
    <m/>
    <n v="11.703256526537889"/>
    <s v="both glutamine YE_Syn"/>
    <s v="D"/>
    <s v="both glutamine YE_Syn_D"/>
    <s v="D"/>
    <n v="11.885034363158013"/>
    <n v="3.0987282840125346E-2"/>
    <n v="0.53440402382425944"/>
    <x v="5"/>
    <n v="155956.25"/>
    <s v="n/a"/>
    <x v="1"/>
    <s v="pos"/>
    <s v="YE_"/>
    <s v="Syn"/>
    <s v="both glutamine YE_"/>
    <x v="0"/>
  </r>
  <r>
    <s v="both"/>
    <x v="65"/>
    <x v="62"/>
    <x v="64"/>
    <x v="65"/>
    <x v="0"/>
    <m/>
    <x v="5"/>
    <n v="140555"/>
    <m/>
    <n v="11.853361264857876"/>
    <s v="both glutamine YE_Syn"/>
    <s v="D"/>
    <s v="both glutamine YE_Syn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5"/>
    <n v="98930"/>
    <m/>
    <n v="11.502177916423465"/>
    <s v="both glutamine YE_Syn"/>
    <s v="D"/>
    <s v="both glutamine YE_Syn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5"/>
    <n v="263376"/>
    <m/>
    <n v="12.481341744812827"/>
    <s v="both glutamine YE_Syn"/>
    <s v="D"/>
    <s v="both glutamine YE_Syn_D"/>
    <s v=""/>
    <s v=""/>
    <s v=""/>
    <s v=""/>
    <x v="1"/>
    <s v=""/>
    <s v=""/>
    <x v="0"/>
    <s v=""/>
    <s v=""/>
    <s v=""/>
    <s v="both glutamine YE_"/>
    <x v="1"/>
  </r>
  <r>
    <s v="both"/>
    <x v="65"/>
    <x v="62"/>
    <x v="64"/>
    <x v="65"/>
    <x v="0"/>
    <m/>
    <x v="6"/>
    <n v="7112"/>
    <m/>
    <n v="8.869679374733515"/>
    <s v="both glutamine SE_Ctr"/>
    <s v="D"/>
    <s v="both glutamine SE_Ctr_D"/>
    <s v="D"/>
    <n v="8.7460543965614423"/>
    <n v="1"/>
    <n v="1"/>
    <x v="2"/>
    <n v="7023"/>
    <b v="0"/>
    <x v="1"/>
    <s v="pos"/>
    <s v="SE_"/>
    <s v="Ctr"/>
    <s v="both glutamine SE_"/>
    <x v="0"/>
  </r>
  <r>
    <s v="both"/>
    <x v="65"/>
    <x v="62"/>
    <x v="64"/>
    <x v="65"/>
    <x v="0"/>
    <m/>
    <x v="6"/>
    <n v="2600"/>
    <m/>
    <n v="7.8636512654486515"/>
    <s v="both glutamine SE_Ctr"/>
    <s v="D"/>
    <s v="both glutamine SE_Ctr_D"/>
    <s v=""/>
    <s v=""/>
    <s v=""/>
    <s v=""/>
    <x v="1"/>
    <s v=""/>
    <s v=""/>
    <x v="0"/>
    <s v=""/>
    <s v=""/>
    <s v=""/>
    <s v="both glutamine SE_"/>
    <x v="1"/>
  </r>
  <r>
    <s v="both"/>
    <x v="65"/>
    <x v="62"/>
    <x v="64"/>
    <x v="65"/>
    <x v="0"/>
    <m/>
    <x v="6"/>
    <n v="9491"/>
    <m/>
    <n v="9.1582046175556542"/>
    <s v="both glutamine SE_Ctr"/>
    <s v="D"/>
    <s v="both glutamine SE_Ctr_D"/>
    <s v=""/>
    <s v=""/>
    <s v=""/>
    <s v=""/>
    <x v="1"/>
    <s v=""/>
    <s v=""/>
    <x v="0"/>
    <s v=""/>
    <s v=""/>
    <s v=""/>
    <s v="both glutamine SE_"/>
    <x v="1"/>
  </r>
  <r>
    <s v="both"/>
    <x v="65"/>
    <x v="62"/>
    <x v="64"/>
    <x v="65"/>
    <x v="0"/>
    <m/>
    <x v="6"/>
    <n v="8889"/>
    <m/>
    <n v="9.0926823285079497"/>
    <s v="both glutamine SE_Ctr"/>
    <s v="D"/>
    <s v="both glutamine SE_Ctr_D"/>
    <s v=""/>
    <s v=""/>
    <s v=""/>
    <s v=""/>
    <x v="1"/>
    <s v=""/>
    <s v=""/>
    <x v="0"/>
    <s v=""/>
    <s v=""/>
    <s v=""/>
    <s v="both glutamine SE_"/>
    <x v="1"/>
  </r>
  <r>
    <s v="both"/>
    <x v="65"/>
    <x v="62"/>
    <x v="64"/>
    <x v="65"/>
    <x v="0"/>
    <m/>
    <x v="7"/>
    <n v="5358"/>
    <m/>
    <n v="8.5865326694948507"/>
    <s v="both glutamine SE_Syn"/>
    <s v="D"/>
    <s v="both glutamine SE_Syn_D"/>
    <s v="D"/>
    <n v="8.5694732411082111"/>
    <n v="0.95276986305355194"/>
    <n v="0.6869773606897569"/>
    <x v="5"/>
    <n v="5883"/>
    <s v="n/a"/>
    <x v="1"/>
    <s v="pos"/>
    <s v="SE_"/>
    <s v="Syn"/>
    <s v="both glutamine SE_"/>
    <x v="0"/>
  </r>
  <r>
    <s v="both"/>
    <x v="65"/>
    <x v="62"/>
    <x v="64"/>
    <x v="65"/>
    <x v="0"/>
    <m/>
    <x v="7"/>
    <n v="6615"/>
    <m/>
    <n v="8.7972462367035273"/>
    <s v="both glutamine SE_Syn"/>
    <s v="D"/>
    <s v="both glutamine SE_Syn_D"/>
    <s v=""/>
    <s v=""/>
    <s v=""/>
    <s v=""/>
    <x v="1"/>
    <s v=""/>
    <s v=""/>
    <x v="0"/>
    <s v=""/>
    <s v=""/>
    <s v=""/>
    <s v="both glutamine SE_"/>
    <x v="1"/>
  </r>
  <r>
    <s v="both"/>
    <x v="65"/>
    <x v="62"/>
    <x v="64"/>
    <x v="65"/>
    <x v="0"/>
    <m/>
    <x v="7"/>
    <n v="9198"/>
    <m/>
    <n v="9.1268500614771568"/>
    <s v="both glutamine SE_Syn"/>
    <s v="D"/>
    <s v="both glutamine SE_Syn_D"/>
    <s v=""/>
    <s v=""/>
    <s v=""/>
    <s v=""/>
    <x v="1"/>
    <s v=""/>
    <s v=""/>
    <x v="0"/>
    <s v=""/>
    <s v=""/>
    <s v=""/>
    <s v="both glutamine SE_"/>
    <x v="1"/>
  </r>
  <r>
    <s v="both"/>
    <x v="65"/>
    <x v="62"/>
    <x v="64"/>
    <x v="65"/>
    <x v="0"/>
    <m/>
    <x v="7"/>
    <n v="2361"/>
    <m/>
    <n v="7.7672639967573076"/>
    <s v="both glutamine SE_Syn"/>
    <s v="D"/>
    <s v="both glutamine SE_Syn_D"/>
    <s v=""/>
    <s v=""/>
    <s v=""/>
    <s v=""/>
    <x v="1"/>
    <s v=""/>
    <s v=""/>
    <x v="0"/>
    <s v=""/>
    <s v=""/>
    <s v=""/>
    <s v="both glutamine SE_"/>
    <x v="1"/>
  </r>
  <r>
    <s v="pos"/>
    <x v="66"/>
    <x v="63"/>
    <x v="65"/>
    <x v="66"/>
    <x v="0"/>
    <m/>
    <x v="0"/>
    <m/>
    <m/>
    <n v="0"/>
    <s v="pos AMP Min_Ctr"/>
    <s v="ND"/>
    <s v="pos AMP Min_CtrND"/>
    <s v="ND"/>
    <n v="0"/>
    <e v="#DIV/0!"/>
    <e v="#DIV/0!"/>
    <x v="0"/>
    <n v="0"/>
    <s v="n/a"/>
    <x v="0"/>
    <s v=""/>
    <s v=""/>
    <s v=""/>
    <s v="pos AMP Min"/>
    <x v="0"/>
  </r>
  <r>
    <s v="pos"/>
    <x v="66"/>
    <x v="63"/>
    <x v="65"/>
    <x v="66"/>
    <x v="0"/>
    <m/>
    <x v="0"/>
    <m/>
    <m/>
    <n v="0"/>
    <s v="pos AMP Min_Ctr"/>
    <s v="ND"/>
    <s v="pos AMP Min_Ctr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0"/>
    <m/>
    <m/>
    <n v="0"/>
    <s v="pos AMP Min_Ctr"/>
    <s v="ND"/>
    <s v="pos AMP Min_Ctr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0"/>
    <m/>
    <m/>
    <n v="0"/>
    <s v="pos AMP Min_Ctr"/>
    <s v="ND"/>
    <s v="pos AMP Min_Ctr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1"/>
    <m/>
    <m/>
    <n v="0"/>
    <s v="pos AMP Min_Syn"/>
    <s v="ND"/>
    <s v="pos AMP Min_SynND"/>
    <s v="ND"/>
    <n v="0"/>
    <e v="#DIV/0!"/>
    <e v="#DIV/0!"/>
    <x v="0"/>
    <n v="0"/>
    <s v="n/a"/>
    <x v="0"/>
    <s v=""/>
    <s v=""/>
    <s v=""/>
    <s v="pos AMP Min"/>
    <x v="0"/>
  </r>
  <r>
    <s v="pos"/>
    <x v="66"/>
    <x v="63"/>
    <x v="65"/>
    <x v="66"/>
    <x v="0"/>
    <m/>
    <x v="1"/>
    <m/>
    <m/>
    <n v="0"/>
    <s v="pos AMP Min_Syn"/>
    <s v="ND"/>
    <s v="pos AMP Min_Syn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1"/>
    <m/>
    <m/>
    <n v="0"/>
    <s v="pos AMP Min_Syn"/>
    <s v="ND"/>
    <s v="pos AMP Min_Syn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1"/>
    <m/>
    <m/>
    <n v="0"/>
    <s v="pos AMP Min_Syn"/>
    <s v="ND"/>
    <s v="pos AMP Min_SynND"/>
    <s v=""/>
    <s v=""/>
    <s v=""/>
    <s v=""/>
    <x v="1"/>
    <s v=""/>
    <s v=""/>
    <x v="0"/>
    <s v=""/>
    <s v=""/>
    <s v=""/>
    <s v="pos AMP Min"/>
    <x v="1"/>
  </r>
  <r>
    <s v="pos"/>
    <x v="66"/>
    <x v="63"/>
    <x v="65"/>
    <x v="66"/>
    <x v="0"/>
    <m/>
    <x v="2"/>
    <m/>
    <m/>
    <n v="0"/>
    <s v="pos AMP MEBM_Ctr"/>
    <s v="ND"/>
    <s v="pos AMP MEBM_CtrND"/>
    <s v="ND"/>
    <n v="0"/>
    <e v="#DIV/0!"/>
    <e v="#DIV/0!"/>
    <x v="0"/>
    <n v="0"/>
    <s v="n/a"/>
    <x v="0"/>
    <s v=""/>
    <s v=""/>
    <s v=""/>
    <s v="pos AMP MEB"/>
    <x v="0"/>
  </r>
  <r>
    <s v="pos"/>
    <x v="66"/>
    <x v="63"/>
    <x v="65"/>
    <x v="66"/>
    <x v="0"/>
    <m/>
    <x v="2"/>
    <m/>
    <m/>
    <n v="0"/>
    <s v="pos AMP MEBM_Ctr"/>
    <s v="ND"/>
    <s v="pos AMP MEBM_Ctr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2"/>
    <m/>
    <m/>
    <n v="0"/>
    <s v="pos AMP MEBM_Ctr"/>
    <s v="ND"/>
    <s v="pos AMP MEBM_Ctr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2"/>
    <m/>
    <m/>
    <n v="0"/>
    <s v="pos AMP MEBM_Ctr"/>
    <s v="ND"/>
    <s v="pos AMP MEBM_Ctr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3"/>
    <m/>
    <m/>
    <n v="0"/>
    <s v="pos AMP MEBM_Syn"/>
    <s v="ND"/>
    <s v="pos AMP MEBM_SynND"/>
    <s v="ND"/>
    <n v="0"/>
    <e v="#DIV/0!"/>
    <e v="#DIV/0!"/>
    <x v="0"/>
    <n v="0"/>
    <s v="n/a"/>
    <x v="0"/>
    <s v=""/>
    <s v=""/>
    <s v=""/>
    <s v="pos AMP MEB"/>
    <x v="0"/>
  </r>
  <r>
    <s v="pos"/>
    <x v="66"/>
    <x v="63"/>
    <x v="65"/>
    <x v="66"/>
    <x v="0"/>
    <m/>
    <x v="3"/>
    <m/>
    <m/>
    <n v="0"/>
    <s v="pos AMP MEBM_Syn"/>
    <s v="ND"/>
    <s v="pos AMP MEBM_Syn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3"/>
    <m/>
    <m/>
    <n v="0"/>
    <s v="pos AMP MEBM_Syn"/>
    <s v="ND"/>
    <s v="pos AMP MEBM_Syn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3"/>
    <m/>
    <m/>
    <n v="0"/>
    <s v="pos AMP MEBM_Syn"/>
    <s v="ND"/>
    <s v="pos AMP MEBM_SynND"/>
    <s v=""/>
    <s v=""/>
    <s v=""/>
    <s v=""/>
    <x v="1"/>
    <s v=""/>
    <s v=""/>
    <x v="0"/>
    <s v=""/>
    <s v=""/>
    <s v=""/>
    <s v="pos AMP MEB"/>
    <x v="1"/>
  </r>
  <r>
    <s v="pos"/>
    <x v="66"/>
    <x v="63"/>
    <x v="65"/>
    <x v="66"/>
    <x v="0"/>
    <m/>
    <x v="4"/>
    <n v="62719"/>
    <m/>
    <n v="11.04643565502429"/>
    <s v="pos AMP YE_Ctr"/>
    <s v="D"/>
    <s v="pos AMP YE_Ctr_D"/>
    <s v="D"/>
    <n v="11.254907864403073"/>
    <n v="1"/>
    <n v="1"/>
    <x v="2"/>
    <n v="86764.25"/>
    <b v="0"/>
    <x v="1"/>
    <s v="pos"/>
    <s v="YE_"/>
    <s v="Ctr"/>
    <s v="pos AMP YE_"/>
    <x v="0"/>
  </r>
  <r>
    <s v="pos"/>
    <x v="66"/>
    <x v="63"/>
    <x v="65"/>
    <x v="66"/>
    <x v="0"/>
    <m/>
    <x v="4"/>
    <n v="152831"/>
    <m/>
    <n v="11.937094557872165"/>
    <s v="pos AMP YE_Ctr"/>
    <s v="D"/>
    <s v="pos AMP YE_Ctr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4"/>
    <n v="90390"/>
    <m/>
    <n v="11.411899983901964"/>
    <s v="pos AMP YE_Ctr"/>
    <s v="D"/>
    <s v="pos AMP YE_Ctr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4"/>
    <n v="41117"/>
    <m/>
    <n v="10.624201260813878"/>
    <s v="pos AMP YE_Ctr"/>
    <s v="D"/>
    <s v="pos AMP YE_Ctr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5"/>
    <n v="215417"/>
    <m/>
    <n v="12.280335605672636"/>
    <s v="pos AMP YE_Syn"/>
    <s v="D"/>
    <s v="pos AMP YE_Syn_D"/>
    <s v="D"/>
    <n v="12.511859561415523"/>
    <n v="0.39888775564347057"/>
    <n v="8.0004930970088619E-3"/>
    <x v="3"/>
    <n v="282321"/>
    <n v="1.702163817532836"/>
    <x v="5"/>
    <s v="pos"/>
    <s v="YE_"/>
    <s v="Syn"/>
    <s v="pos AMP YE_"/>
    <x v="0"/>
  </r>
  <r>
    <s v="pos"/>
    <x v="66"/>
    <x v="63"/>
    <x v="65"/>
    <x v="66"/>
    <x v="0"/>
    <m/>
    <x v="5"/>
    <n v="349929"/>
    <m/>
    <n v="12.765488413462929"/>
    <s v="pos AMP YE_Syn"/>
    <s v="D"/>
    <s v="pos AMP YE_Syn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5"/>
    <n v="196028"/>
    <m/>
    <n v="12.186017886451447"/>
    <s v="pos AMP YE_Syn"/>
    <s v="D"/>
    <s v="pos AMP YE_Syn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5"/>
    <n v="367910"/>
    <m/>
    <n v="12.81559634007508"/>
    <s v="pos AMP YE_Syn"/>
    <s v="D"/>
    <s v="pos AMP YE_Syn_D"/>
    <s v=""/>
    <s v=""/>
    <s v=""/>
    <s v=""/>
    <x v="1"/>
    <s v=""/>
    <s v=""/>
    <x v="0"/>
    <s v=""/>
    <s v=""/>
    <s v=""/>
    <s v="pos AMP YE_"/>
    <x v="1"/>
  </r>
  <r>
    <s v="pos"/>
    <x v="66"/>
    <x v="63"/>
    <x v="65"/>
    <x v="66"/>
    <x v="0"/>
    <m/>
    <x v="6"/>
    <m/>
    <m/>
    <n v="0"/>
    <s v="pos AMP SE_Ctr"/>
    <s v="ND"/>
    <s v="pos AMP SE_CtrND"/>
    <s v="ND"/>
    <n v="0"/>
    <e v="#DIV/0!"/>
    <e v="#DIV/0!"/>
    <x v="0"/>
    <n v="0"/>
    <s v="n/a"/>
    <x v="0"/>
    <s v=""/>
    <s v=""/>
    <s v=""/>
    <s v="pos AMP SE_"/>
    <x v="0"/>
  </r>
  <r>
    <s v="pos"/>
    <x v="66"/>
    <x v="63"/>
    <x v="65"/>
    <x v="66"/>
    <x v="0"/>
    <m/>
    <x v="6"/>
    <m/>
    <m/>
    <n v="0"/>
    <s v="pos AMP SE_Ctr"/>
    <s v="ND"/>
    <s v="pos AMP SE_CtrND"/>
    <s v=""/>
    <s v=""/>
    <s v=""/>
    <s v=""/>
    <x v="1"/>
    <s v=""/>
    <s v=""/>
    <x v="0"/>
    <s v=""/>
    <s v=""/>
    <s v=""/>
    <s v="pos AMP SE_"/>
    <x v="1"/>
  </r>
  <r>
    <s v="pos"/>
    <x v="66"/>
    <x v="63"/>
    <x v="65"/>
    <x v="66"/>
    <x v="0"/>
    <m/>
    <x v="6"/>
    <m/>
    <m/>
    <n v="0"/>
    <s v="pos AMP SE_Ctr"/>
    <s v="ND"/>
    <s v="pos AMP SE_CtrND"/>
    <s v=""/>
    <s v=""/>
    <s v=""/>
    <s v=""/>
    <x v="1"/>
    <s v=""/>
    <s v=""/>
    <x v="0"/>
    <s v=""/>
    <s v=""/>
    <s v=""/>
    <s v="pos AMP SE_"/>
    <x v="1"/>
  </r>
  <r>
    <s v="pos"/>
    <x v="66"/>
    <x v="63"/>
    <x v="65"/>
    <x v="66"/>
    <x v="0"/>
    <m/>
    <x v="6"/>
    <m/>
    <m/>
    <n v="0"/>
    <s v="pos AMP SE_Ctr"/>
    <s v="ND"/>
    <s v="pos AMP SE_CtrND"/>
    <s v=""/>
    <s v=""/>
    <s v=""/>
    <s v=""/>
    <x v="1"/>
    <s v=""/>
    <s v=""/>
    <x v="0"/>
    <s v=""/>
    <s v=""/>
    <s v=""/>
    <s v="pos AMP SE_"/>
    <x v="1"/>
  </r>
  <r>
    <s v="pos"/>
    <x v="66"/>
    <x v="63"/>
    <x v="65"/>
    <x v="66"/>
    <x v="0"/>
    <m/>
    <x v="7"/>
    <m/>
    <m/>
    <n v="0"/>
    <s v="pos AMP SE_Syn"/>
    <s v="ND"/>
    <s v="pos AMP SE_SynND"/>
    <s v="ND"/>
    <n v="0"/>
    <e v="#DIV/0!"/>
    <e v="#DIV/0!"/>
    <x v="0"/>
    <n v="0"/>
    <s v="n/a"/>
    <x v="0"/>
    <s v=""/>
    <s v=""/>
    <s v=""/>
    <s v="pos AMP SE_"/>
    <x v="0"/>
  </r>
  <r>
    <s v="pos"/>
    <x v="66"/>
    <x v="63"/>
    <x v="65"/>
    <x v="66"/>
    <x v="0"/>
    <m/>
    <x v="7"/>
    <m/>
    <m/>
    <n v="0"/>
    <s v="pos AMP SE_Syn"/>
    <s v="ND"/>
    <s v="pos AMP SE_SynND"/>
    <s v=""/>
    <s v=""/>
    <s v=""/>
    <s v=""/>
    <x v="1"/>
    <s v=""/>
    <s v=""/>
    <x v="0"/>
    <s v=""/>
    <s v=""/>
    <s v=""/>
    <s v="pos AMP SE_"/>
    <x v="1"/>
  </r>
  <r>
    <s v="pos"/>
    <x v="66"/>
    <x v="63"/>
    <x v="65"/>
    <x v="66"/>
    <x v="0"/>
    <m/>
    <x v="7"/>
    <m/>
    <m/>
    <n v="0"/>
    <s v="pos AMP SE_Syn"/>
    <s v="ND"/>
    <s v="pos AMP SE_SynND"/>
    <s v=""/>
    <s v=""/>
    <s v=""/>
    <s v=""/>
    <x v="1"/>
    <s v=""/>
    <s v=""/>
    <x v="0"/>
    <s v=""/>
    <s v=""/>
    <s v=""/>
    <s v="pos AMP SE_"/>
    <x v="1"/>
  </r>
  <r>
    <s v="pos"/>
    <x v="66"/>
    <x v="63"/>
    <x v="65"/>
    <x v="66"/>
    <x v="0"/>
    <m/>
    <x v="7"/>
    <m/>
    <m/>
    <n v="0"/>
    <s v="pos AMP SE_Syn"/>
    <s v="ND"/>
    <s v="pos AMP SE_SynND"/>
    <s v=""/>
    <s v=""/>
    <s v=""/>
    <s v=""/>
    <x v="1"/>
    <s v=""/>
    <s v=""/>
    <x v="0"/>
    <s v=""/>
    <s v=""/>
    <s v=""/>
    <s v="pos AMP SE_"/>
    <x v="1"/>
  </r>
  <r>
    <s v="neg"/>
    <x v="67"/>
    <x v="64"/>
    <x v="66"/>
    <x v="67"/>
    <x v="0"/>
    <m/>
    <x v="0"/>
    <m/>
    <m/>
    <n v="0"/>
    <s v="neg aspartate Min_Ctr"/>
    <s v="ND"/>
    <s v="neg aspartate Min_CtrND"/>
    <s v="ND"/>
    <n v="0"/>
    <e v="#DIV/0!"/>
    <e v="#DIV/0!"/>
    <x v="0"/>
    <n v="0"/>
    <s v="n/a"/>
    <x v="0"/>
    <s v=""/>
    <s v=""/>
    <s v=""/>
    <s v="neg aspartate Min"/>
    <x v="0"/>
  </r>
  <r>
    <s v="neg"/>
    <x v="67"/>
    <x v="64"/>
    <x v="66"/>
    <x v="67"/>
    <x v="0"/>
    <m/>
    <x v="0"/>
    <m/>
    <m/>
    <n v="0"/>
    <s v="neg aspartate Min_Ctr"/>
    <s v="ND"/>
    <s v="neg aspartate Min_Ctr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0"/>
    <m/>
    <m/>
    <n v="0"/>
    <s v="neg aspartate Min_Ctr"/>
    <s v="ND"/>
    <s v="neg aspartate Min_Ctr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0"/>
    <m/>
    <m/>
    <n v="0"/>
    <s v="neg aspartate Min_Ctr"/>
    <s v="ND"/>
    <s v="neg aspartate Min_Ctr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1"/>
    <m/>
    <m/>
    <n v="0"/>
    <s v="neg aspartate Min_Syn"/>
    <s v="ND"/>
    <s v="neg aspartate Min_SynND"/>
    <s v="ND"/>
    <n v="0"/>
    <e v="#DIV/0!"/>
    <e v="#DIV/0!"/>
    <x v="0"/>
    <n v="0"/>
    <s v="n/a"/>
    <x v="0"/>
    <s v=""/>
    <s v=""/>
    <s v=""/>
    <s v="neg aspartate Min"/>
    <x v="0"/>
  </r>
  <r>
    <s v="neg"/>
    <x v="67"/>
    <x v="64"/>
    <x v="66"/>
    <x v="67"/>
    <x v="0"/>
    <m/>
    <x v="1"/>
    <m/>
    <m/>
    <n v="0"/>
    <s v="neg aspartate Min_Syn"/>
    <s v="ND"/>
    <s v="neg aspartate Min_Syn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1"/>
    <m/>
    <m/>
    <n v="0"/>
    <s v="neg aspartate Min_Syn"/>
    <s v="ND"/>
    <s v="neg aspartate Min_Syn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1"/>
    <m/>
    <m/>
    <n v="0"/>
    <s v="neg aspartate Min_Syn"/>
    <s v="ND"/>
    <s v="neg aspartate Min_SynND"/>
    <s v=""/>
    <s v=""/>
    <s v=""/>
    <s v=""/>
    <x v="1"/>
    <s v=""/>
    <s v=""/>
    <x v="0"/>
    <s v=""/>
    <s v=""/>
    <s v=""/>
    <s v="neg aspartate Min"/>
    <x v="1"/>
  </r>
  <r>
    <s v="neg"/>
    <x v="67"/>
    <x v="64"/>
    <x v="66"/>
    <x v="67"/>
    <x v="0"/>
    <m/>
    <x v="2"/>
    <m/>
    <m/>
    <n v="0"/>
    <s v="neg aspartate MEBM_Ctr"/>
    <s v="ND"/>
    <s v="neg aspartate MEBM_CtrND"/>
    <s v="ND"/>
    <n v="0"/>
    <e v="#DIV/0!"/>
    <e v="#DIV/0!"/>
    <x v="0"/>
    <n v="0"/>
    <s v="n/a"/>
    <x v="0"/>
    <s v=""/>
    <s v=""/>
    <s v=""/>
    <s v="neg aspartate MEB"/>
    <x v="0"/>
  </r>
  <r>
    <s v="neg"/>
    <x v="67"/>
    <x v="64"/>
    <x v="66"/>
    <x v="67"/>
    <x v="0"/>
    <m/>
    <x v="2"/>
    <m/>
    <m/>
    <n v="0"/>
    <s v="neg aspartate MEBM_Ctr"/>
    <s v="ND"/>
    <s v="neg aspartate MEBM_Ctr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2"/>
    <m/>
    <m/>
    <n v="0"/>
    <s v="neg aspartate MEBM_Ctr"/>
    <s v="ND"/>
    <s v="neg aspartate MEBM_Ctr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2"/>
    <m/>
    <m/>
    <n v="0"/>
    <s v="neg aspartate MEBM_Ctr"/>
    <s v="ND"/>
    <s v="neg aspartate MEBM_Ctr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3"/>
    <m/>
    <m/>
    <n v="0"/>
    <s v="neg aspartate MEBM_Syn"/>
    <s v="ND"/>
    <s v="neg aspartate MEBM_SynND"/>
    <s v="ND"/>
    <n v="0"/>
    <e v="#DIV/0!"/>
    <e v="#DIV/0!"/>
    <x v="0"/>
    <n v="0"/>
    <s v="n/a"/>
    <x v="0"/>
    <s v=""/>
    <s v=""/>
    <s v=""/>
    <s v="neg aspartate MEB"/>
    <x v="0"/>
  </r>
  <r>
    <s v="neg"/>
    <x v="67"/>
    <x v="64"/>
    <x v="66"/>
    <x v="67"/>
    <x v="0"/>
    <m/>
    <x v="3"/>
    <m/>
    <m/>
    <n v="0"/>
    <s v="neg aspartate MEBM_Syn"/>
    <s v="ND"/>
    <s v="neg aspartate MEBM_Syn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3"/>
    <m/>
    <m/>
    <n v="0"/>
    <s v="neg aspartate MEBM_Syn"/>
    <s v="ND"/>
    <s v="neg aspartate MEBM_Syn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3"/>
    <m/>
    <m/>
    <n v="0"/>
    <s v="neg aspartate MEBM_Syn"/>
    <s v="ND"/>
    <s v="neg aspartate MEBM_SynND"/>
    <s v=""/>
    <s v=""/>
    <s v=""/>
    <s v=""/>
    <x v="1"/>
    <s v=""/>
    <s v=""/>
    <x v="0"/>
    <s v=""/>
    <s v=""/>
    <s v=""/>
    <s v="neg aspartate MEB"/>
    <x v="1"/>
  </r>
  <r>
    <s v="neg"/>
    <x v="67"/>
    <x v="64"/>
    <x v="66"/>
    <x v="67"/>
    <x v="0"/>
    <m/>
    <x v="4"/>
    <n v="166805"/>
    <m/>
    <n v="12.024586739482857"/>
    <s v="neg aspartate YE_Ctr"/>
    <s v="D"/>
    <s v="neg aspartate YE_Ctr_D"/>
    <s v="D"/>
    <n v="11.871425342755987"/>
    <n v="1"/>
    <n v="1"/>
    <x v="2"/>
    <n v="152958.75"/>
    <b v="0"/>
    <x v="1"/>
    <s v="pos"/>
    <s v="YE_"/>
    <s v="Ctr"/>
    <s v="neg aspartate YE_"/>
    <x v="0"/>
  </r>
  <r>
    <s v="neg"/>
    <x v="67"/>
    <x v="64"/>
    <x v="66"/>
    <x v="67"/>
    <x v="0"/>
    <m/>
    <x v="4"/>
    <n v="191216"/>
    <m/>
    <n v="12.16116418778088"/>
    <s v="neg aspartate YE_Ctr"/>
    <s v="D"/>
    <s v="neg aspartate YE_Ctr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4"/>
    <n v="181241"/>
    <m/>
    <n v="12.107588433811779"/>
    <s v="neg aspartate YE_Ctr"/>
    <s v="D"/>
    <s v="neg aspartate YE_Ctr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4"/>
    <n v="72573"/>
    <m/>
    <n v="11.192362009948436"/>
    <s v="neg aspartate YE_Ctr"/>
    <s v="D"/>
    <s v="neg aspartate YE_Ctr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5"/>
    <n v="480976"/>
    <m/>
    <n v="13.08357473089681"/>
    <s v="neg aspartate YE_Syn"/>
    <s v="D"/>
    <s v="neg aspartate YE_Syn_D"/>
    <s v="D"/>
    <n v="13.006086646995215"/>
    <n v="0.91123238385427785"/>
    <n v="1.0857955165616216E-2"/>
    <x v="3"/>
    <n v="472369"/>
    <n v="1.6267716500073708"/>
    <x v="5"/>
    <s v="pos"/>
    <s v="YE_"/>
    <s v="Syn"/>
    <s v="neg aspartate YE_"/>
    <x v="0"/>
  </r>
  <r>
    <s v="neg"/>
    <x v="67"/>
    <x v="64"/>
    <x v="66"/>
    <x v="67"/>
    <x v="0"/>
    <m/>
    <x v="5"/>
    <n v="610817"/>
    <m/>
    <n v="13.32255432144053"/>
    <s v="neg aspartate YE_Syn"/>
    <s v="D"/>
    <s v="neg aspartate YE_Syn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5"/>
    <n v="239274"/>
    <m/>
    <n v="12.385368797064107"/>
    <s v="neg aspartate YE_Syn"/>
    <s v="D"/>
    <s v="neg aspartate YE_Syn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5"/>
    <n v="558409"/>
    <m/>
    <n v="13.232848738579403"/>
    <s v="neg aspartate YE_Syn"/>
    <s v="D"/>
    <s v="neg aspartate YE_Syn_D"/>
    <s v=""/>
    <s v=""/>
    <s v=""/>
    <s v=""/>
    <x v="1"/>
    <s v=""/>
    <s v=""/>
    <x v="0"/>
    <s v=""/>
    <s v=""/>
    <s v=""/>
    <s v="neg aspartate YE_"/>
    <x v="1"/>
  </r>
  <r>
    <s v="neg"/>
    <x v="67"/>
    <x v="64"/>
    <x v="66"/>
    <x v="67"/>
    <x v="0"/>
    <m/>
    <x v="6"/>
    <m/>
    <m/>
    <n v="0"/>
    <s v="neg aspartate SE_Ctr"/>
    <s v="ND"/>
    <s v="neg aspartate SE_CtrND"/>
    <s v="ND"/>
    <n v="0"/>
    <e v="#DIV/0!"/>
    <e v="#DIV/0!"/>
    <x v="0"/>
    <n v="0"/>
    <s v="n/a"/>
    <x v="0"/>
    <s v=""/>
    <s v=""/>
    <s v=""/>
    <s v="neg aspartate SE_"/>
    <x v="0"/>
  </r>
  <r>
    <s v="neg"/>
    <x v="67"/>
    <x v="64"/>
    <x v="66"/>
    <x v="67"/>
    <x v="0"/>
    <m/>
    <x v="6"/>
    <m/>
    <m/>
    <n v="0"/>
    <s v="neg aspartate SE_Ctr"/>
    <s v="ND"/>
    <s v="neg aspartate SE_CtrND"/>
    <s v=""/>
    <s v=""/>
    <s v=""/>
    <s v=""/>
    <x v="1"/>
    <s v=""/>
    <s v=""/>
    <x v="0"/>
    <s v=""/>
    <s v=""/>
    <s v=""/>
    <s v="neg aspartate SE_"/>
    <x v="1"/>
  </r>
  <r>
    <s v="neg"/>
    <x v="67"/>
    <x v="64"/>
    <x v="66"/>
    <x v="67"/>
    <x v="0"/>
    <m/>
    <x v="6"/>
    <m/>
    <m/>
    <n v="0"/>
    <s v="neg aspartate SE_Ctr"/>
    <s v="ND"/>
    <s v="neg aspartate SE_CtrND"/>
    <s v=""/>
    <s v=""/>
    <s v=""/>
    <s v=""/>
    <x v="1"/>
    <s v=""/>
    <s v=""/>
    <x v="0"/>
    <s v=""/>
    <s v=""/>
    <s v=""/>
    <s v="neg aspartate SE_"/>
    <x v="1"/>
  </r>
  <r>
    <s v="neg"/>
    <x v="67"/>
    <x v="64"/>
    <x v="66"/>
    <x v="67"/>
    <x v="0"/>
    <m/>
    <x v="6"/>
    <m/>
    <m/>
    <n v="0"/>
    <s v="neg aspartate SE_Ctr"/>
    <s v="ND"/>
    <s v="neg aspartate SE_CtrND"/>
    <s v=""/>
    <s v=""/>
    <s v=""/>
    <s v=""/>
    <x v="1"/>
    <s v=""/>
    <s v=""/>
    <x v="0"/>
    <s v=""/>
    <s v=""/>
    <s v=""/>
    <s v="neg aspartate SE_"/>
    <x v="1"/>
  </r>
  <r>
    <s v="neg"/>
    <x v="67"/>
    <x v="64"/>
    <x v="66"/>
    <x v="67"/>
    <x v="0"/>
    <m/>
    <x v="7"/>
    <m/>
    <m/>
    <n v="0"/>
    <s v="neg aspartate SE_Syn"/>
    <s v="ND"/>
    <s v="neg aspartate SE_SynND"/>
    <s v="ND"/>
    <n v="0"/>
    <e v="#DIV/0!"/>
    <e v="#DIV/0!"/>
    <x v="0"/>
    <n v="0"/>
    <s v="n/a"/>
    <x v="0"/>
    <s v=""/>
    <s v=""/>
    <s v=""/>
    <s v="neg aspartate SE_"/>
    <x v="0"/>
  </r>
  <r>
    <s v="neg"/>
    <x v="67"/>
    <x v="64"/>
    <x v="66"/>
    <x v="67"/>
    <x v="0"/>
    <m/>
    <x v="7"/>
    <m/>
    <m/>
    <n v="0"/>
    <s v="neg aspartate SE_Syn"/>
    <s v="ND"/>
    <s v="neg aspartate SE_SynND"/>
    <s v=""/>
    <s v=""/>
    <s v=""/>
    <s v=""/>
    <x v="1"/>
    <s v=""/>
    <s v=""/>
    <x v="0"/>
    <s v=""/>
    <s v=""/>
    <s v=""/>
    <s v="neg aspartate SE_"/>
    <x v="1"/>
  </r>
  <r>
    <s v="neg"/>
    <x v="67"/>
    <x v="64"/>
    <x v="66"/>
    <x v="67"/>
    <x v="0"/>
    <m/>
    <x v="7"/>
    <m/>
    <m/>
    <n v="0"/>
    <s v="neg aspartate SE_Syn"/>
    <s v="ND"/>
    <s v="neg aspartate SE_SynND"/>
    <s v=""/>
    <s v=""/>
    <s v=""/>
    <s v=""/>
    <x v="1"/>
    <s v=""/>
    <s v=""/>
    <x v="0"/>
    <s v=""/>
    <s v=""/>
    <s v=""/>
    <s v="neg aspartate SE_"/>
    <x v="1"/>
  </r>
  <r>
    <s v="neg"/>
    <x v="67"/>
    <x v="64"/>
    <x v="66"/>
    <x v="67"/>
    <x v="0"/>
    <m/>
    <x v="7"/>
    <m/>
    <m/>
    <n v="0"/>
    <s v="neg aspartate SE_Syn"/>
    <s v="ND"/>
    <s v="neg aspartate SE_SynND"/>
    <s v=""/>
    <s v=""/>
    <s v=""/>
    <s v=""/>
    <x v="1"/>
    <s v=""/>
    <s v=""/>
    <x v="0"/>
    <s v=""/>
    <s v=""/>
    <s v=""/>
    <s v="neg aspartate SE_"/>
    <x v="1"/>
  </r>
  <r>
    <s v="both"/>
    <x v="68"/>
    <x v="65"/>
    <x v="67"/>
    <x v="68"/>
    <x v="0"/>
    <m/>
    <x v="0"/>
    <m/>
    <m/>
    <n v="0"/>
    <s v="both (Phe-Lys) Min_Ctr"/>
    <s v="ND"/>
    <s v="both (Phe-Lys) Min_CtrND"/>
    <s v="ND"/>
    <n v="0"/>
    <e v="#DIV/0!"/>
    <e v="#DIV/0!"/>
    <x v="0"/>
    <n v="0"/>
    <s v="n/a"/>
    <x v="0"/>
    <s v=""/>
    <s v=""/>
    <s v=""/>
    <s v="both (Phe-Lys) Min"/>
    <x v="0"/>
  </r>
  <r>
    <s v="both"/>
    <x v="68"/>
    <x v="65"/>
    <x v="67"/>
    <x v="68"/>
    <x v="0"/>
    <m/>
    <x v="0"/>
    <m/>
    <m/>
    <n v="0"/>
    <s v="both (Phe-Lys) Min_Ctr"/>
    <s v="ND"/>
    <s v="both (Phe-Lys) Min_Ctr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0"/>
    <m/>
    <m/>
    <n v="0"/>
    <s v="both (Phe-Lys) Min_Ctr"/>
    <s v="ND"/>
    <s v="both (Phe-Lys) Min_Ctr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0"/>
    <m/>
    <m/>
    <n v="0"/>
    <s v="both (Phe-Lys) Min_Ctr"/>
    <s v="ND"/>
    <s v="both (Phe-Lys) Min_Ctr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1"/>
    <m/>
    <m/>
    <n v="0"/>
    <s v="both (Phe-Lys) Min_Syn"/>
    <s v="ND"/>
    <s v="both (Phe-Lys) Min_SynND"/>
    <s v="ND"/>
    <n v="0"/>
    <e v="#DIV/0!"/>
    <e v="#DIV/0!"/>
    <x v="0"/>
    <n v="0"/>
    <s v="n/a"/>
    <x v="0"/>
    <s v=""/>
    <s v=""/>
    <s v=""/>
    <s v="both (Phe-Lys) Min"/>
    <x v="0"/>
  </r>
  <r>
    <s v="both"/>
    <x v="68"/>
    <x v="65"/>
    <x v="67"/>
    <x v="68"/>
    <x v="0"/>
    <m/>
    <x v="1"/>
    <m/>
    <m/>
    <n v="0"/>
    <s v="both (Phe-Lys) Min_Syn"/>
    <s v="ND"/>
    <s v="both (Phe-Lys) Min_Syn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1"/>
    <m/>
    <m/>
    <n v="0"/>
    <s v="both (Phe-Lys) Min_Syn"/>
    <s v="ND"/>
    <s v="both (Phe-Lys) Min_Syn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1"/>
    <m/>
    <m/>
    <n v="0"/>
    <s v="both (Phe-Lys) Min_Syn"/>
    <s v="ND"/>
    <s v="both (Phe-Lys) Min_SynND"/>
    <s v=""/>
    <s v=""/>
    <s v=""/>
    <s v=""/>
    <x v="1"/>
    <s v=""/>
    <s v=""/>
    <x v="0"/>
    <s v=""/>
    <s v=""/>
    <s v=""/>
    <s v="both (Phe-Lys) Min"/>
    <x v="1"/>
  </r>
  <r>
    <s v="both"/>
    <x v="68"/>
    <x v="65"/>
    <x v="67"/>
    <x v="68"/>
    <x v="0"/>
    <m/>
    <x v="2"/>
    <m/>
    <m/>
    <n v="0"/>
    <s v="both (Phe-Lys) MEBM_Ctr"/>
    <s v="ND"/>
    <s v="both (Phe-Lys) MEBM_CtrND"/>
    <s v="ND"/>
    <n v="0"/>
    <e v="#DIV/0!"/>
    <e v="#DIV/0!"/>
    <x v="0"/>
    <n v="0"/>
    <s v="n/a"/>
    <x v="0"/>
    <s v=""/>
    <s v=""/>
    <s v=""/>
    <s v="both (Phe-Lys) MEB"/>
    <x v="0"/>
  </r>
  <r>
    <s v="both"/>
    <x v="68"/>
    <x v="65"/>
    <x v="67"/>
    <x v="68"/>
    <x v="0"/>
    <m/>
    <x v="2"/>
    <m/>
    <m/>
    <n v="0"/>
    <s v="both (Phe-Lys) MEBM_Ctr"/>
    <s v="ND"/>
    <s v="both (Phe-Lys) MEBM_Ctr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2"/>
    <m/>
    <m/>
    <n v="0"/>
    <s v="both (Phe-Lys) MEBM_Ctr"/>
    <s v="ND"/>
    <s v="both (Phe-Lys) MEBM_Ctr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2"/>
    <m/>
    <m/>
    <n v="0"/>
    <s v="both (Phe-Lys) MEBM_Ctr"/>
    <s v="ND"/>
    <s v="both (Phe-Lys) MEBM_Ctr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3"/>
    <m/>
    <m/>
    <n v="0"/>
    <s v="both (Phe-Lys) MEBM_Syn"/>
    <s v="ND"/>
    <s v="both (Phe-Lys) MEBM_SynND"/>
    <s v="ND"/>
    <n v="0"/>
    <e v="#DIV/0!"/>
    <e v="#DIV/0!"/>
    <x v="0"/>
    <n v="0"/>
    <s v="n/a"/>
    <x v="0"/>
    <s v=""/>
    <s v=""/>
    <s v=""/>
    <s v="both (Phe-Lys) MEB"/>
    <x v="0"/>
  </r>
  <r>
    <s v="both"/>
    <x v="68"/>
    <x v="65"/>
    <x v="67"/>
    <x v="68"/>
    <x v="0"/>
    <m/>
    <x v="3"/>
    <m/>
    <m/>
    <n v="0"/>
    <s v="both (Phe-Lys) MEBM_Syn"/>
    <s v="ND"/>
    <s v="both (Phe-Lys) MEBM_Syn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3"/>
    <m/>
    <m/>
    <n v="0"/>
    <s v="both (Phe-Lys) MEBM_Syn"/>
    <s v="ND"/>
    <s v="both (Phe-Lys) MEBM_Syn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3"/>
    <m/>
    <m/>
    <n v="0"/>
    <s v="both (Phe-Lys) MEBM_Syn"/>
    <s v="ND"/>
    <s v="both (Phe-Lys) MEBM_SynND"/>
    <s v=""/>
    <s v=""/>
    <s v=""/>
    <s v=""/>
    <x v="1"/>
    <s v=""/>
    <s v=""/>
    <x v="0"/>
    <s v=""/>
    <s v=""/>
    <s v=""/>
    <s v="both (Phe-Lys) MEB"/>
    <x v="1"/>
  </r>
  <r>
    <s v="both"/>
    <x v="68"/>
    <x v="65"/>
    <x v="67"/>
    <x v="68"/>
    <x v="0"/>
    <m/>
    <x v="4"/>
    <n v="101246"/>
    <m/>
    <n v="11.52531835490019"/>
    <s v="both (Phe-Lys) YE_Ctr"/>
    <s v="D"/>
    <s v="both (Phe-Lys) YE_Ctr_D"/>
    <s v="D"/>
    <n v="12.26829097204423"/>
    <n v="1"/>
    <n v="1"/>
    <x v="2"/>
    <n v="240269.75"/>
    <b v="0"/>
    <x v="1"/>
    <s v="pos"/>
    <s v="YE_"/>
    <s v="Ctr"/>
    <s v="both (Phe-Lys) YE_"/>
    <x v="0"/>
  </r>
  <r>
    <s v="both"/>
    <x v="68"/>
    <x v="65"/>
    <x v="67"/>
    <x v="68"/>
    <x v="0"/>
    <m/>
    <x v="4"/>
    <n v="369740"/>
    <m/>
    <n v="12.820558039506015"/>
    <s v="both (Phe-Lys) YE_Ctr"/>
    <s v="D"/>
    <s v="both (Phe-Lys) YE_Ctr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4"/>
    <n v="317366"/>
    <m/>
    <n v="12.667814111914963"/>
    <s v="both (Phe-Lys) YE_Ctr"/>
    <s v="D"/>
    <s v="both (Phe-Lys) YE_Ctr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4"/>
    <n v="172727"/>
    <m/>
    <n v="12.059473381855749"/>
    <s v="both (Phe-Lys) YE_Ctr"/>
    <s v="D"/>
    <s v="both (Phe-Lys) YE_Ctr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5"/>
    <n v="311971"/>
    <m/>
    <n v="12.650668719174679"/>
    <s v="both (Phe-Lys) YE_Syn"/>
    <s v="D"/>
    <s v="both (Phe-Lys) YE_Syn_D"/>
    <s v="D"/>
    <n v="12.57946747182752"/>
    <n v="5.1225917934064974E-2"/>
    <n v="0.34971417252667741"/>
    <x v="5"/>
    <n v="293026.75"/>
    <s v="n/a"/>
    <x v="1"/>
    <s v="pos"/>
    <s v="YE_"/>
    <s v="Syn"/>
    <s v="both (Phe-Lys) YE_"/>
    <x v="0"/>
  </r>
  <r>
    <s v="both"/>
    <x v="68"/>
    <x v="65"/>
    <x v="67"/>
    <x v="68"/>
    <x v="0"/>
    <m/>
    <x v="5"/>
    <n v="339226"/>
    <m/>
    <n v="12.734424778788652"/>
    <s v="both (Phe-Lys) YE_Syn"/>
    <s v="D"/>
    <s v="both (Phe-Lys) YE_Syn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5"/>
    <n v="237789"/>
    <m/>
    <n v="12.379143210209943"/>
    <s v="both (Phe-Lys) YE_Syn"/>
    <s v="D"/>
    <s v="both (Phe-Lys) YE_Syn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5"/>
    <n v="283121"/>
    <m/>
    <n v="12.553633179136806"/>
    <s v="both (Phe-Lys) YE_Syn"/>
    <s v="D"/>
    <s v="both (Phe-Lys) YE_Syn_D"/>
    <s v=""/>
    <s v=""/>
    <s v=""/>
    <s v=""/>
    <x v="1"/>
    <s v=""/>
    <s v=""/>
    <x v="0"/>
    <s v=""/>
    <s v=""/>
    <s v=""/>
    <s v="both (Phe-Lys) YE_"/>
    <x v="1"/>
  </r>
  <r>
    <s v="both"/>
    <x v="68"/>
    <x v="65"/>
    <x v="67"/>
    <x v="68"/>
    <x v="0"/>
    <m/>
    <x v="6"/>
    <m/>
    <m/>
    <n v="0"/>
    <s v="both (Phe-Lys) SE_Ctr"/>
    <s v="ND"/>
    <s v="both (Phe-Lys) SE_CtrND"/>
    <s v="ND"/>
    <n v="0"/>
    <e v="#DIV/0!"/>
    <e v="#DIV/0!"/>
    <x v="0"/>
    <n v="0"/>
    <s v="n/a"/>
    <x v="0"/>
    <s v=""/>
    <s v=""/>
    <s v=""/>
    <s v="both (Phe-Lys) SE_"/>
    <x v="0"/>
  </r>
  <r>
    <s v="both"/>
    <x v="68"/>
    <x v="65"/>
    <x v="67"/>
    <x v="68"/>
    <x v="0"/>
    <m/>
    <x v="6"/>
    <m/>
    <m/>
    <n v="0"/>
    <s v="both (Phe-Lys) SE_Ctr"/>
    <s v="ND"/>
    <s v="both (Phe-Lys) SE_CtrND"/>
    <s v=""/>
    <s v=""/>
    <s v=""/>
    <s v=""/>
    <x v="1"/>
    <s v=""/>
    <s v=""/>
    <x v="0"/>
    <s v=""/>
    <s v=""/>
    <s v=""/>
    <s v="both (Phe-Lys) SE_"/>
    <x v="1"/>
  </r>
  <r>
    <s v="both"/>
    <x v="68"/>
    <x v="65"/>
    <x v="67"/>
    <x v="68"/>
    <x v="0"/>
    <m/>
    <x v="6"/>
    <m/>
    <m/>
    <n v="0"/>
    <s v="both (Phe-Lys) SE_Ctr"/>
    <s v="ND"/>
    <s v="both (Phe-Lys) SE_CtrND"/>
    <s v=""/>
    <s v=""/>
    <s v=""/>
    <s v=""/>
    <x v="1"/>
    <s v=""/>
    <s v=""/>
    <x v="0"/>
    <s v=""/>
    <s v=""/>
    <s v=""/>
    <s v="both (Phe-Lys) SE_"/>
    <x v="1"/>
  </r>
  <r>
    <s v="both"/>
    <x v="68"/>
    <x v="65"/>
    <x v="67"/>
    <x v="68"/>
    <x v="0"/>
    <m/>
    <x v="6"/>
    <m/>
    <m/>
    <n v="0"/>
    <s v="both (Phe-Lys) SE_Ctr"/>
    <s v="ND"/>
    <s v="both (Phe-Lys) SE_CtrND"/>
    <s v=""/>
    <s v=""/>
    <s v=""/>
    <s v=""/>
    <x v="1"/>
    <s v=""/>
    <s v=""/>
    <x v="0"/>
    <s v=""/>
    <s v=""/>
    <s v=""/>
    <s v="both (Phe-Lys) SE_"/>
    <x v="1"/>
  </r>
  <r>
    <s v="both"/>
    <x v="68"/>
    <x v="65"/>
    <x v="67"/>
    <x v="68"/>
    <x v="0"/>
    <m/>
    <x v="7"/>
    <m/>
    <m/>
    <n v="0"/>
    <s v="both (Phe-Lys) SE_Syn"/>
    <s v="ND"/>
    <s v="both (Phe-Lys) SE_SynND"/>
    <s v="ND"/>
    <n v="0"/>
    <e v="#DIV/0!"/>
    <e v="#DIV/0!"/>
    <x v="0"/>
    <n v="0"/>
    <s v="n/a"/>
    <x v="0"/>
    <s v=""/>
    <s v=""/>
    <s v=""/>
    <s v="both (Phe-Lys) SE_"/>
    <x v="0"/>
  </r>
  <r>
    <s v="both"/>
    <x v="68"/>
    <x v="65"/>
    <x v="67"/>
    <x v="68"/>
    <x v="0"/>
    <m/>
    <x v="7"/>
    <m/>
    <m/>
    <n v="0"/>
    <s v="both (Phe-Lys) SE_Syn"/>
    <s v="ND"/>
    <s v="both (Phe-Lys) SE_SynND"/>
    <s v=""/>
    <s v=""/>
    <s v=""/>
    <s v=""/>
    <x v="1"/>
    <s v=""/>
    <s v=""/>
    <x v="0"/>
    <s v=""/>
    <s v=""/>
    <s v=""/>
    <s v="both (Phe-Lys) SE_"/>
    <x v="1"/>
  </r>
  <r>
    <s v="both"/>
    <x v="68"/>
    <x v="65"/>
    <x v="67"/>
    <x v="68"/>
    <x v="0"/>
    <m/>
    <x v="7"/>
    <m/>
    <m/>
    <n v="0"/>
    <s v="both (Phe-Lys) SE_Syn"/>
    <s v="ND"/>
    <s v="both (Phe-Lys) SE_SynND"/>
    <s v=""/>
    <s v=""/>
    <s v=""/>
    <s v=""/>
    <x v="1"/>
    <s v=""/>
    <s v=""/>
    <x v="0"/>
    <s v=""/>
    <s v=""/>
    <s v=""/>
    <s v="both (Phe-Lys) SE_"/>
    <x v="1"/>
  </r>
  <r>
    <s v="both"/>
    <x v="68"/>
    <x v="65"/>
    <x v="67"/>
    <x v="68"/>
    <x v="0"/>
    <m/>
    <x v="7"/>
    <m/>
    <m/>
    <n v="0"/>
    <s v="both (Phe-Lys) SE_Syn"/>
    <s v="ND"/>
    <s v="both (Phe-Lys) SE_SynND"/>
    <s v=""/>
    <s v=""/>
    <s v=""/>
    <s v=""/>
    <x v="1"/>
    <s v=""/>
    <s v=""/>
    <x v="0"/>
    <s v=""/>
    <s v=""/>
    <s v=""/>
    <s v="both (Phe-Lys) SE_"/>
    <x v="1"/>
  </r>
  <r>
    <s v="pos"/>
    <x v="69"/>
    <x v="66"/>
    <x v="68"/>
    <x v="69"/>
    <x v="0"/>
    <m/>
    <x v="0"/>
    <n v="1006"/>
    <m/>
    <n v="6.9147308927185627"/>
    <s v="pos (glycine) Min_Ctr"/>
    <s v="D"/>
    <s v="pos (glycine) Min_Ctr_D"/>
    <s v="D"/>
    <n v="7.2692931858470908"/>
    <n v="1"/>
    <n v="1"/>
    <x v="2"/>
    <n v="1513.75"/>
    <b v="0"/>
    <x v="1"/>
    <s v="pos"/>
    <s v="Min"/>
    <s v="Ctr"/>
    <s v="pos (glycine) Min"/>
    <x v="0"/>
  </r>
  <r>
    <s v="pos"/>
    <x v="69"/>
    <x v="66"/>
    <x v="68"/>
    <x v="69"/>
    <x v="0"/>
    <m/>
    <x v="0"/>
    <n v="1560"/>
    <m/>
    <n v="7.3530819205154323"/>
    <s v="pos (glycine) Min_Ctr"/>
    <s v="D"/>
    <s v="pos (glycine) Min_Ctr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0"/>
    <n v="1157"/>
    <m/>
    <n v="7.0544496581329401"/>
    <s v="pos (glycine) Min_Ctr"/>
    <s v="D"/>
    <s v="pos (glycine) Min_Ctr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0"/>
    <n v="2332"/>
    <m/>
    <n v="7.75491027202143"/>
    <s v="pos (glycine) Min_Ctr"/>
    <s v="D"/>
    <s v="pos (glycine) Min_Ctr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1"/>
    <n v="20704"/>
    <m/>
    <n v="9.9381304959796672"/>
    <s v="pos (glycine) Min_Syn"/>
    <s v="D"/>
    <s v="pos (glycine) Min_Syn_D"/>
    <s v="D"/>
    <n v="8.422231646792719"/>
    <n v="1.2239143976364542E-2"/>
    <n v="0.40786105050470639"/>
    <x v="5"/>
    <n v="11800.75"/>
    <s v="n/a"/>
    <x v="1"/>
    <s v="pos"/>
    <s v="Min"/>
    <s v="Syn"/>
    <s v="pos (glycine) Min"/>
    <x v="0"/>
  </r>
  <r>
    <s v="pos"/>
    <x v="69"/>
    <x v="66"/>
    <x v="68"/>
    <x v="69"/>
    <x v="0"/>
    <m/>
    <x v="1"/>
    <n v="17216"/>
    <m/>
    <n v="9.7536525467764719"/>
    <s v="pos (glycine) Min_Syn"/>
    <s v="D"/>
    <s v="pos (glycine) Min_Syn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1"/>
    <n v="9153"/>
    <m/>
    <n v="9.1219462212135873"/>
    <s v="pos (glycine) Min_Syn"/>
    <s v="D"/>
    <s v="pos (glycine) Min_Syn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1"/>
    <n v="130"/>
    <m/>
    <n v="4.8751973232011512"/>
    <s v="pos (glycine) Min_Syn"/>
    <s v="D"/>
    <s v="pos (glycine) Min_Syn_D"/>
    <s v=""/>
    <s v=""/>
    <s v=""/>
    <s v=""/>
    <x v="1"/>
    <s v=""/>
    <s v=""/>
    <x v="0"/>
    <s v=""/>
    <s v=""/>
    <s v=""/>
    <s v="pos (glycine) Min"/>
    <x v="1"/>
  </r>
  <r>
    <s v="pos"/>
    <x v="69"/>
    <x v="66"/>
    <x v="68"/>
    <x v="69"/>
    <x v="0"/>
    <m/>
    <x v="2"/>
    <n v="13361"/>
    <m/>
    <n v="9.5001701364854227"/>
    <s v="pos (glycine) MEBM_Ctr"/>
    <s v="D"/>
    <s v="pos (glycine) MEBM_Ctr_D"/>
    <s v="D"/>
    <n v="10.786692545616569"/>
    <n v="1"/>
    <n v="1"/>
    <x v="2"/>
    <n v="79510"/>
    <b v="0"/>
    <x v="1"/>
    <s v="pos"/>
    <s v="MEB"/>
    <s v="Ctr"/>
    <s v="pos (glycine) MEB"/>
    <x v="0"/>
  </r>
  <r>
    <s v="pos"/>
    <x v="69"/>
    <x v="66"/>
    <x v="68"/>
    <x v="69"/>
    <x v="0"/>
    <m/>
    <x v="2"/>
    <n v="141062"/>
    <m/>
    <n v="11.856961878081744"/>
    <s v="pos (glycine) MEBM_Ctr"/>
    <s v="D"/>
    <s v="pos (glycine) MEBM_Ctr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2"/>
    <n v="20262"/>
    <m/>
    <n v="9.9165518418653296"/>
    <s v="pos (glycine) MEBM_Ctr"/>
    <s v="D"/>
    <s v="pos (glycine) MEBM_Ctr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2"/>
    <n v="143355"/>
    <m/>
    <n v="11.87308632603378"/>
    <s v="pos (glycine) MEBM_Ctr"/>
    <s v="D"/>
    <s v="pos (glycine) MEBM_Ctr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3"/>
    <n v="155536"/>
    <m/>
    <n v="11.954638924419875"/>
    <s v="pos (glycine) MEBM_Syn"/>
    <s v="D"/>
    <s v="pos (glycine) MEBM_Syn_D"/>
    <s v="D"/>
    <n v="10.782730984901802"/>
    <n v="0.9394723597444341"/>
    <n v="0.99666966781013056"/>
    <x v="5"/>
    <n v="79591"/>
    <s v="n/a"/>
    <x v="1"/>
    <s v="pos"/>
    <s v="MEB"/>
    <s v="Syn"/>
    <s v="pos (glycine) MEB"/>
    <x v="0"/>
  </r>
  <r>
    <s v="pos"/>
    <x v="69"/>
    <x v="66"/>
    <x v="68"/>
    <x v="69"/>
    <x v="0"/>
    <m/>
    <x v="3"/>
    <n v="30871"/>
    <m/>
    <n v="10.337604903217455"/>
    <s v="pos (glycine) MEBM_Syn"/>
    <s v="D"/>
    <s v="pos (glycine) MEBM_Syn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3"/>
    <n v="9137"/>
    <m/>
    <n v="9.1201968221232175"/>
    <s v="pos (glycine) MEBM_Syn"/>
    <s v="D"/>
    <s v="pos (glycine) MEBM_Syn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3"/>
    <n v="122820"/>
    <m/>
    <n v="11.718483289846661"/>
    <s v="pos (glycine) MEBM_Syn"/>
    <s v="D"/>
    <s v="pos (glycine) MEBM_Syn_D"/>
    <s v=""/>
    <s v=""/>
    <s v=""/>
    <s v=""/>
    <x v="1"/>
    <s v=""/>
    <s v=""/>
    <x v="0"/>
    <s v=""/>
    <s v=""/>
    <s v=""/>
    <s v="pos (glycine) MEB"/>
    <x v="1"/>
  </r>
  <r>
    <s v="pos"/>
    <x v="69"/>
    <x v="66"/>
    <x v="68"/>
    <x v="69"/>
    <x v="0"/>
    <m/>
    <x v="4"/>
    <n v="43313"/>
    <m/>
    <n v="10.676231187367216"/>
    <s v="pos (glycine) YE_Ctr"/>
    <s v="D"/>
    <s v="pos (glycine) YE_Ctr_D"/>
    <s v="D"/>
    <n v="11.656029260570758"/>
    <n v="1"/>
    <n v="1"/>
    <x v="2"/>
    <n v="179537.25"/>
    <b v="0"/>
    <x v="1"/>
    <s v="pos"/>
    <s v="YE_"/>
    <s v="Ctr"/>
    <s v="pos (glycine) YE_"/>
    <x v="0"/>
  </r>
  <r>
    <s v="pos"/>
    <x v="69"/>
    <x v="66"/>
    <x v="68"/>
    <x v="69"/>
    <x v="0"/>
    <m/>
    <x v="4"/>
    <n v="299983"/>
    <m/>
    <n v="12.611484418882732"/>
    <s v="pos (glycine) YE_Ctr"/>
    <s v="D"/>
    <s v="pos (glycine) YE_Ctr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4"/>
    <n v="334012"/>
    <m/>
    <n v="12.718935193357078"/>
    <s v="pos (glycine) YE_Ctr"/>
    <s v="D"/>
    <s v="pos (glycine) YE_Ctr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4"/>
    <n v="40841"/>
    <m/>
    <n v="10.617466242676006"/>
    <s v="pos (glycine) YE_Ctr"/>
    <s v="D"/>
    <s v="pos (glycine) YE_Ctr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5"/>
    <n v="353866"/>
    <m/>
    <n v="12.77667641530596"/>
    <s v="pos (glycine) YE_Syn"/>
    <s v="D"/>
    <s v="pos (glycine) YE_Syn_D"/>
    <s v="D"/>
    <n v="12.524702934848996"/>
    <n v="0.26557223302450123"/>
    <n v="0.228709379192121"/>
    <x v="5"/>
    <n v="303368"/>
    <s v="n/a"/>
    <x v="1"/>
    <s v="pos"/>
    <s v="YE_"/>
    <s v="Syn"/>
    <s v="pos (glycine) YE_"/>
    <x v="0"/>
  </r>
  <r>
    <s v="pos"/>
    <x v="69"/>
    <x v="66"/>
    <x v="68"/>
    <x v="69"/>
    <x v="0"/>
    <m/>
    <x v="5"/>
    <n v="345131"/>
    <m/>
    <n v="12.751682231533106"/>
    <s v="pos (glycine) YE_Syn"/>
    <s v="D"/>
    <s v="pos (glycine) YE_Syn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5"/>
    <n v="396200"/>
    <m/>
    <n v="12.889676937221191"/>
    <s v="pos (glycine) YE_Syn"/>
    <s v="D"/>
    <s v="pos (glycine) YE_Syn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5"/>
    <n v="118275"/>
    <m/>
    <n v="11.680776155335726"/>
    <s v="pos (glycine) YE_Syn"/>
    <s v="D"/>
    <s v="pos (glycine) YE_Syn_D"/>
    <s v=""/>
    <s v=""/>
    <s v=""/>
    <s v=""/>
    <x v="1"/>
    <s v=""/>
    <s v=""/>
    <x v="0"/>
    <s v=""/>
    <s v=""/>
    <s v=""/>
    <s v="pos (glycine) YE_"/>
    <x v="1"/>
  </r>
  <r>
    <s v="pos"/>
    <x v="69"/>
    <x v="66"/>
    <x v="68"/>
    <x v="69"/>
    <x v="0"/>
    <m/>
    <x v="6"/>
    <n v="12812"/>
    <m/>
    <n v="9.4582155595095756"/>
    <s v="pos (glycine) SE_Ctr"/>
    <s v="D"/>
    <s v="pos (glycine) SE_Ctr_D"/>
    <s v="D"/>
    <n v="8.8140047029044357"/>
    <n v="1"/>
    <n v="1"/>
    <x v="2"/>
    <n v="11417.75"/>
    <b v="0"/>
    <x v="1"/>
    <s v="pos"/>
    <s v="SE_"/>
    <s v="Ctr"/>
    <s v="pos (glycine) SE_"/>
    <x v="0"/>
  </r>
  <r>
    <s v="pos"/>
    <x v="69"/>
    <x v="66"/>
    <x v="68"/>
    <x v="69"/>
    <x v="0"/>
    <m/>
    <x v="6"/>
    <n v="11146"/>
    <m/>
    <n v="9.318925682389624"/>
    <s v="pos (glycine) SE_Ctr"/>
    <s v="D"/>
    <s v="pos (glycine) SE_Ctr_D"/>
    <s v=""/>
    <s v=""/>
    <s v=""/>
    <s v=""/>
    <x v="1"/>
    <s v=""/>
    <s v=""/>
    <x v="0"/>
    <s v=""/>
    <s v=""/>
    <s v=""/>
    <s v="pos (glycine) SE_"/>
    <x v="1"/>
  </r>
  <r>
    <s v="pos"/>
    <x v="69"/>
    <x v="66"/>
    <x v="68"/>
    <x v="69"/>
    <x v="0"/>
    <m/>
    <x v="6"/>
    <n v="21032"/>
    <m/>
    <n v="9.9538479118750782"/>
    <s v="pos (glycine) SE_Ctr"/>
    <s v="D"/>
    <s v="pos (glycine) SE_Ctr_D"/>
    <s v=""/>
    <s v=""/>
    <s v=""/>
    <s v=""/>
    <x v="1"/>
    <s v=""/>
    <s v=""/>
    <x v="0"/>
    <s v=""/>
    <s v=""/>
    <s v=""/>
    <s v="pos (glycine) SE_"/>
    <x v="1"/>
  </r>
  <r>
    <s v="pos"/>
    <x v="69"/>
    <x v="66"/>
    <x v="68"/>
    <x v="69"/>
    <x v="0"/>
    <m/>
    <x v="6"/>
    <n v="681"/>
    <m/>
    <n v="6.5250296578434623"/>
    <s v="pos (glycine) SE_Ctr"/>
    <s v="D"/>
    <s v="pos (glycine) SE_Ctr_D"/>
    <s v=""/>
    <s v=""/>
    <s v=""/>
    <s v=""/>
    <x v="1"/>
    <s v=""/>
    <s v=""/>
    <x v="0"/>
    <s v=""/>
    <s v=""/>
    <s v=""/>
    <s v="pos (glycine) SE_"/>
    <x v="1"/>
  </r>
  <r>
    <s v="pos"/>
    <x v="69"/>
    <x v="66"/>
    <x v="68"/>
    <x v="69"/>
    <x v="0"/>
    <m/>
    <x v="7"/>
    <n v="1496"/>
    <m/>
    <n v="7.3112183844196288"/>
    <s v="pos (glycine) SE_Syn"/>
    <s v="D"/>
    <s v="pos (glycine) SE_Syn_D"/>
    <s v="D"/>
    <n v="8.5067733587108592"/>
    <n v="0.69016575183319273"/>
    <n v="0.76497761474128967"/>
    <x v="5"/>
    <n v="8729"/>
    <s v="n/a"/>
    <x v="1"/>
    <s v="pos"/>
    <s v="SE_"/>
    <s v="Syn"/>
    <s v="pos (glycine) SE_"/>
    <x v="0"/>
  </r>
  <r>
    <s v="pos"/>
    <x v="69"/>
    <x v="66"/>
    <x v="68"/>
    <x v="69"/>
    <x v="0"/>
    <m/>
    <x v="7"/>
    <n v="2858"/>
    <m/>
    <n v="7.9582271923223118"/>
    <s v="pos (glycine) SE_Syn"/>
    <s v="D"/>
    <s v="pos (glycine) SE_Syn_D"/>
    <s v=""/>
    <s v=""/>
    <s v=""/>
    <s v=""/>
    <x v="1"/>
    <s v=""/>
    <s v=""/>
    <x v="0"/>
    <s v=""/>
    <s v=""/>
    <s v=""/>
    <s v="pos (glycine) SE_"/>
    <x v="1"/>
  </r>
  <r>
    <s v="pos"/>
    <x v="69"/>
    <x v="66"/>
    <x v="68"/>
    <x v="69"/>
    <x v="0"/>
    <m/>
    <x v="7"/>
    <n v="24949"/>
    <m/>
    <n v="10.124629101179664"/>
    <s v="pos (glycine) SE_Syn"/>
    <s v="D"/>
    <s v="pos (glycine) SE_Syn_D"/>
    <s v=""/>
    <s v=""/>
    <s v=""/>
    <s v=""/>
    <x v="1"/>
    <s v=""/>
    <s v=""/>
    <x v="0"/>
    <s v=""/>
    <s v=""/>
    <s v=""/>
    <s v="pos (glycine) SE_"/>
    <x v="1"/>
  </r>
  <r>
    <s v="pos"/>
    <x v="69"/>
    <x v="66"/>
    <x v="68"/>
    <x v="69"/>
    <x v="0"/>
    <m/>
    <x v="7"/>
    <n v="5613"/>
    <m/>
    <n v="8.6330187569218282"/>
    <s v="pos (glycine) SE_Syn"/>
    <s v="D"/>
    <s v="pos (glycine) SE_Syn_D"/>
    <s v=""/>
    <s v=""/>
    <s v=""/>
    <s v=""/>
    <x v="1"/>
    <s v=""/>
    <s v=""/>
    <x v="0"/>
    <s v=""/>
    <s v=""/>
    <s v=""/>
    <s v="pos (glycine) SE_"/>
    <x v="1"/>
  </r>
  <r>
    <s v="both"/>
    <x v="70"/>
    <x v="67"/>
    <x v="69"/>
    <x v="70"/>
    <x v="0"/>
    <m/>
    <x v="0"/>
    <m/>
    <m/>
    <n v="0"/>
    <s v="both asparagine Min_Ctr"/>
    <s v="ND"/>
    <s v="both asparagine Min_CtrND"/>
    <s v="ND"/>
    <n v="0"/>
    <e v="#DIV/0!"/>
    <e v="#DIV/0!"/>
    <x v="0"/>
    <n v="0"/>
    <s v="n/a"/>
    <x v="0"/>
    <s v=""/>
    <s v=""/>
    <s v=""/>
    <s v="both asparagine Min"/>
    <x v="0"/>
  </r>
  <r>
    <s v="both"/>
    <x v="70"/>
    <x v="67"/>
    <x v="69"/>
    <x v="70"/>
    <x v="0"/>
    <m/>
    <x v="0"/>
    <m/>
    <m/>
    <n v="0"/>
    <s v="both asparagine Min_Ctr"/>
    <s v="ND"/>
    <s v="both asparagine Min_Ctr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0"/>
    <m/>
    <m/>
    <n v="0"/>
    <s v="both asparagine Min_Ctr"/>
    <s v="ND"/>
    <s v="both asparagine Min_Ctr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0"/>
    <m/>
    <m/>
    <n v="0"/>
    <s v="both asparagine Min_Ctr"/>
    <s v="ND"/>
    <s v="both asparagine Min_Ctr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1"/>
    <m/>
    <m/>
    <n v="0"/>
    <s v="both asparagine Min_Syn"/>
    <s v="ND"/>
    <s v="both asparagine Min_SynND"/>
    <s v="ND"/>
    <n v="0"/>
    <e v="#DIV/0!"/>
    <e v="#DIV/0!"/>
    <x v="0"/>
    <n v="0"/>
    <s v="n/a"/>
    <x v="0"/>
    <s v=""/>
    <s v=""/>
    <s v=""/>
    <s v="both asparagine Min"/>
    <x v="0"/>
  </r>
  <r>
    <s v="both"/>
    <x v="70"/>
    <x v="67"/>
    <x v="69"/>
    <x v="70"/>
    <x v="0"/>
    <m/>
    <x v="1"/>
    <m/>
    <m/>
    <n v="0"/>
    <s v="both asparagine Min_Syn"/>
    <s v="ND"/>
    <s v="both asparagine Min_Syn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1"/>
    <m/>
    <m/>
    <n v="0"/>
    <s v="both asparagine Min_Syn"/>
    <s v="ND"/>
    <s v="both asparagine Min_Syn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1"/>
    <m/>
    <m/>
    <n v="0"/>
    <s v="both asparagine Min_Syn"/>
    <s v="ND"/>
    <s v="both asparagine Min_SynND"/>
    <s v=""/>
    <s v=""/>
    <s v=""/>
    <s v=""/>
    <x v="1"/>
    <s v=""/>
    <s v=""/>
    <x v="0"/>
    <s v=""/>
    <s v=""/>
    <s v=""/>
    <s v="both asparagine Min"/>
    <x v="1"/>
  </r>
  <r>
    <s v="both"/>
    <x v="70"/>
    <x v="67"/>
    <x v="69"/>
    <x v="70"/>
    <x v="0"/>
    <m/>
    <x v="2"/>
    <n v="464058"/>
    <m/>
    <n v="13.047766978297272"/>
    <s v="both asparagine MEBM_Ctr"/>
    <s v="D"/>
    <s v="both asparagine MEBM_Ctr_D"/>
    <s v="D"/>
    <n v="13.176333396050337"/>
    <n v="1"/>
    <n v="1"/>
    <x v="2"/>
    <n v="543952"/>
    <b v="0"/>
    <x v="1"/>
    <s v="pos"/>
    <s v="MEB"/>
    <s v="Ctr"/>
    <s v="both asparagine MEB"/>
    <x v="0"/>
  </r>
  <r>
    <s v="both"/>
    <x v="70"/>
    <x v="67"/>
    <x v="69"/>
    <x v="70"/>
    <x v="0"/>
    <m/>
    <x v="2"/>
    <n v="624212"/>
    <m/>
    <n v="13.344246935260067"/>
    <s v="both asparagine MEBM_Ctr"/>
    <s v="D"/>
    <s v="both asparagine MEBM_Ctr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2"/>
    <n v="376629"/>
    <m/>
    <n v="12.839018552149325"/>
    <s v="both asparagine MEBM_Ctr"/>
    <s v="D"/>
    <s v="both asparagine MEBM_Ctr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2"/>
    <n v="710909"/>
    <m/>
    <n v="13.474301118494685"/>
    <s v="both asparagine MEBM_Ctr"/>
    <s v="D"/>
    <s v="both asparagine MEBM_Ctr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3"/>
    <n v="685669"/>
    <m/>
    <n v="13.43815174140388"/>
    <s v="both asparagine MEBM_Syn"/>
    <s v="D"/>
    <s v="both asparagine MEBM_Syn_D"/>
    <s v="D"/>
    <n v="13.183530371842803"/>
    <n v="0.89639954550205914"/>
    <n v="0.97399841482934191"/>
    <x v="5"/>
    <n v="549742"/>
    <s v="n/a"/>
    <x v="1"/>
    <s v="pos"/>
    <s v="MEB"/>
    <s v="Syn"/>
    <s v="both asparagine MEB"/>
    <x v="0"/>
  </r>
  <r>
    <s v="both"/>
    <x v="70"/>
    <x v="67"/>
    <x v="69"/>
    <x v="70"/>
    <x v="0"/>
    <m/>
    <x v="3"/>
    <n v="639554"/>
    <m/>
    <n v="13.368527900994009"/>
    <s v="both asparagine MEBM_Syn"/>
    <s v="D"/>
    <s v="both asparagine MEBM_Syn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3"/>
    <n v="342917"/>
    <m/>
    <n v="12.7452466305116"/>
    <s v="both asparagine MEBM_Syn"/>
    <s v="D"/>
    <s v="both asparagine MEBM_Syn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3"/>
    <n v="530828"/>
    <m/>
    <n v="13.18219521446172"/>
    <s v="both asparagine MEBM_Syn"/>
    <s v="D"/>
    <s v="both asparagine MEBM_Syn_D"/>
    <s v=""/>
    <s v=""/>
    <s v=""/>
    <s v=""/>
    <x v="1"/>
    <s v=""/>
    <s v=""/>
    <x v="0"/>
    <s v=""/>
    <s v=""/>
    <s v=""/>
    <s v="both asparagine MEB"/>
    <x v="1"/>
  </r>
  <r>
    <s v="both"/>
    <x v="70"/>
    <x v="67"/>
    <x v="69"/>
    <x v="70"/>
    <x v="0"/>
    <m/>
    <x v="4"/>
    <n v="259579"/>
    <m/>
    <n v="12.46682021924175"/>
    <s v="both asparagine YE_Ctr"/>
    <s v="D"/>
    <s v="both asparagine YE_Ctr_D"/>
    <s v="D"/>
    <n v="12.206694828406969"/>
    <n v="1"/>
    <n v="1"/>
    <x v="2"/>
    <n v="205131"/>
    <b v="0"/>
    <x v="1"/>
    <s v="pos"/>
    <s v="YE_"/>
    <s v="Ctr"/>
    <s v="both asparagine YE_"/>
    <x v="0"/>
  </r>
  <r>
    <s v="both"/>
    <x v="70"/>
    <x v="67"/>
    <x v="69"/>
    <x v="70"/>
    <x v="0"/>
    <m/>
    <x v="4"/>
    <n v="164907"/>
    <m/>
    <n v="12.013143021621973"/>
    <s v="both asparagine YE_Ctr"/>
    <s v="D"/>
    <s v="both asparagine YE_Ctr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4"/>
    <n v="239751"/>
    <m/>
    <n v="12.387360334733831"/>
    <s v="both asparagine YE_Ctr"/>
    <s v="D"/>
    <s v="both asparagine YE_Ctr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4"/>
    <n v="156287"/>
    <m/>
    <n v="11.959455738030321"/>
    <s v="both asparagine YE_Ctr"/>
    <s v="D"/>
    <s v="both asparagine YE_Ctr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5"/>
    <n v="202028"/>
    <m/>
    <n v="12.216166530435402"/>
    <s v="both asparagine YE_Syn"/>
    <s v="D"/>
    <s v="both asparagine YE_Syn_D"/>
    <s v="D"/>
    <n v="12.034107565024733"/>
    <n v="0.27070318179460645"/>
    <n v="0.57733619255051605"/>
    <x v="5"/>
    <n v="183939.25"/>
    <s v="n/a"/>
    <x v="1"/>
    <s v="pos"/>
    <s v="YE_"/>
    <s v="Syn"/>
    <s v="both asparagine YE_"/>
    <x v="0"/>
  </r>
  <r>
    <s v="both"/>
    <x v="70"/>
    <x v="67"/>
    <x v="69"/>
    <x v="70"/>
    <x v="0"/>
    <m/>
    <x v="5"/>
    <n v="197114"/>
    <m/>
    <n v="12.191542593745847"/>
    <s v="both asparagine YE_Syn"/>
    <s v="D"/>
    <s v="both asparagine YE_Syn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5"/>
    <n v="258487"/>
    <m/>
    <n v="12.46260455018966"/>
    <s v="both asparagine YE_Syn"/>
    <s v="D"/>
    <s v="both asparagine YE_Syn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5"/>
    <n v="78128"/>
    <m/>
    <n v="11.266116585728028"/>
    <s v="both asparagine YE_Syn"/>
    <s v="D"/>
    <s v="both asparagine YE_Syn_D"/>
    <s v=""/>
    <s v=""/>
    <s v=""/>
    <s v=""/>
    <x v="1"/>
    <s v=""/>
    <s v=""/>
    <x v="0"/>
    <s v=""/>
    <s v=""/>
    <s v=""/>
    <s v="both asparagine YE_"/>
    <x v="1"/>
  </r>
  <r>
    <s v="both"/>
    <x v="70"/>
    <x v="67"/>
    <x v="69"/>
    <x v="70"/>
    <x v="0"/>
    <m/>
    <x v="6"/>
    <m/>
    <m/>
    <n v="0"/>
    <s v="both asparagine SE_Ctr"/>
    <s v="ND"/>
    <s v="both asparagine SE_CtrND"/>
    <s v="ND"/>
    <n v="0"/>
    <e v="#DIV/0!"/>
    <e v="#DIV/0!"/>
    <x v="0"/>
    <n v="0"/>
    <s v="n/a"/>
    <x v="0"/>
    <s v=""/>
    <s v=""/>
    <s v=""/>
    <s v="both asparagine SE_"/>
    <x v="0"/>
  </r>
  <r>
    <s v="both"/>
    <x v="70"/>
    <x v="67"/>
    <x v="69"/>
    <x v="70"/>
    <x v="0"/>
    <m/>
    <x v="6"/>
    <m/>
    <m/>
    <n v="0"/>
    <s v="both asparagine SE_Ctr"/>
    <s v="ND"/>
    <s v="both asparagine SE_CtrND"/>
    <s v=""/>
    <s v=""/>
    <s v=""/>
    <s v=""/>
    <x v="1"/>
    <s v=""/>
    <s v=""/>
    <x v="0"/>
    <s v=""/>
    <s v=""/>
    <s v=""/>
    <s v="both asparagine SE_"/>
    <x v="1"/>
  </r>
  <r>
    <s v="both"/>
    <x v="70"/>
    <x v="67"/>
    <x v="69"/>
    <x v="70"/>
    <x v="0"/>
    <m/>
    <x v="6"/>
    <m/>
    <m/>
    <n v="0"/>
    <s v="both asparagine SE_Ctr"/>
    <s v="ND"/>
    <s v="both asparagine SE_CtrND"/>
    <s v=""/>
    <s v=""/>
    <s v=""/>
    <s v=""/>
    <x v="1"/>
    <s v=""/>
    <s v=""/>
    <x v="0"/>
    <s v=""/>
    <s v=""/>
    <s v=""/>
    <s v="both asparagine SE_"/>
    <x v="1"/>
  </r>
  <r>
    <s v="both"/>
    <x v="70"/>
    <x v="67"/>
    <x v="69"/>
    <x v="70"/>
    <x v="0"/>
    <m/>
    <x v="6"/>
    <m/>
    <m/>
    <n v="0"/>
    <s v="both asparagine SE_Ctr"/>
    <s v="ND"/>
    <s v="both asparagine SE_CtrND"/>
    <s v=""/>
    <s v=""/>
    <s v=""/>
    <s v=""/>
    <x v="1"/>
    <s v=""/>
    <s v=""/>
    <x v="0"/>
    <s v=""/>
    <s v=""/>
    <s v=""/>
    <s v="both asparagine SE_"/>
    <x v="1"/>
  </r>
  <r>
    <s v="both"/>
    <x v="70"/>
    <x v="67"/>
    <x v="69"/>
    <x v="70"/>
    <x v="0"/>
    <m/>
    <x v="7"/>
    <m/>
    <m/>
    <n v="0"/>
    <s v="both asparagine SE_Syn"/>
    <s v="ND"/>
    <s v="both asparagine SE_SynND"/>
    <s v="ND"/>
    <n v="0"/>
    <e v="#DIV/0!"/>
    <e v="#DIV/0!"/>
    <x v="0"/>
    <n v="0"/>
    <s v="n/a"/>
    <x v="0"/>
    <s v=""/>
    <s v=""/>
    <s v=""/>
    <s v="both asparagine SE_"/>
    <x v="0"/>
  </r>
  <r>
    <s v="both"/>
    <x v="70"/>
    <x v="67"/>
    <x v="69"/>
    <x v="70"/>
    <x v="0"/>
    <m/>
    <x v="7"/>
    <m/>
    <m/>
    <n v="0"/>
    <s v="both asparagine SE_Syn"/>
    <s v="ND"/>
    <s v="both asparagine SE_SynND"/>
    <s v=""/>
    <s v=""/>
    <s v=""/>
    <s v=""/>
    <x v="1"/>
    <s v=""/>
    <s v=""/>
    <x v="0"/>
    <s v=""/>
    <s v=""/>
    <s v=""/>
    <s v="both asparagine SE_"/>
    <x v="1"/>
  </r>
  <r>
    <s v="both"/>
    <x v="70"/>
    <x v="67"/>
    <x v="69"/>
    <x v="70"/>
    <x v="0"/>
    <m/>
    <x v="7"/>
    <m/>
    <m/>
    <n v="0"/>
    <s v="both asparagine SE_Syn"/>
    <s v="ND"/>
    <s v="both asparagine SE_SynND"/>
    <s v=""/>
    <s v=""/>
    <s v=""/>
    <s v=""/>
    <x v="1"/>
    <s v=""/>
    <s v=""/>
    <x v="0"/>
    <s v=""/>
    <s v=""/>
    <s v=""/>
    <s v="both asparagine SE_"/>
    <x v="1"/>
  </r>
  <r>
    <s v="both"/>
    <x v="70"/>
    <x v="67"/>
    <x v="69"/>
    <x v="70"/>
    <x v="0"/>
    <m/>
    <x v="7"/>
    <m/>
    <m/>
    <n v="0"/>
    <s v="both asparagine SE_Syn"/>
    <s v="ND"/>
    <s v="both asparagine SE_SynND"/>
    <s v=""/>
    <s v=""/>
    <s v=""/>
    <s v=""/>
    <x v="1"/>
    <s v=""/>
    <s v=""/>
    <x v="0"/>
    <s v=""/>
    <s v=""/>
    <s v=""/>
    <s v="both asparagine SE_"/>
    <x v="1"/>
  </r>
  <r>
    <s v="both"/>
    <x v="71"/>
    <x v="68"/>
    <x v="70"/>
    <x v="71"/>
    <x v="0"/>
    <m/>
    <x v="0"/>
    <m/>
    <m/>
    <n v="0"/>
    <s v="both histidine Min_Ctr"/>
    <s v="ND"/>
    <s v="both histidine Min_CtrND"/>
    <s v="ND"/>
    <n v="0"/>
    <e v="#DIV/0!"/>
    <e v="#DIV/0!"/>
    <x v="0"/>
    <n v="0"/>
    <s v="n/a"/>
    <x v="0"/>
    <s v=""/>
    <s v=""/>
    <s v=""/>
    <s v="both histidine Min"/>
    <x v="0"/>
  </r>
  <r>
    <s v="both"/>
    <x v="71"/>
    <x v="68"/>
    <x v="70"/>
    <x v="71"/>
    <x v="0"/>
    <m/>
    <x v="0"/>
    <m/>
    <m/>
    <n v="0"/>
    <s v="both histidine Min_Ctr"/>
    <s v="ND"/>
    <s v="both histidine Min_Ctr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0"/>
    <m/>
    <m/>
    <n v="0"/>
    <s v="both histidine Min_Ctr"/>
    <s v="ND"/>
    <s v="both histidine Min_Ctr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0"/>
    <m/>
    <m/>
    <n v="0"/>
    <s v="both histidine Min_Ctr"/>
    <s v="ND"/>
    <s v="both histidine Min_Ctr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1"/>
    <m/>
    <m/>
    <n v="0"/>
    <s v="both histidine Min_Syn"/>
    <s v="ND"/>
    <s v="both histidine Min_SynND"/>
    <s v="ND"/>
    <n v="0"/>
    <e v="#DIV/0!"/>
    <e v="#DIV/0!"/>
    <x v="0"/>
    <n v="0"/>
    <s v="n/a"/>
    <x v="0"/>
    <s v=""/>
    <s v=""/>
    <s v=""/>
    <s v="both histidine Min"/>
    <x v="0"/>
  </r>
  <r>
    <s v="both"/>
    <x v="71"/>
    <x v="68"/>
    <x v="70"/>
    <x v="71"/>
    <x v="0"/>
    <m/>
    <x v="1"/>
    <m/>
    <m/>
    <n v="0"/>
    <s v="both histidine Min_Syn"/>
    <s v="ND"/>
    <s v="both histidine Min_Syn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1"/>
    <m/>
    <m/>
    <n v="0"/>
    <s v="both histidine Min_Syn"/>
    <s v="ND"/>
    <s v="both histidine Min_Syn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1"/>
    <m/>
    <m/>
    <n v="0"/>
    <s v="both histidine Min_Syn"/>
    <s v="ND"/>
    <s v="both histidine Min_SynND"/>
    <s v=""/>
    <s v=""/>
    <s v=""/>
    <s v=""/>
    <x v="1"/>
    <s v=""/>
    <s v=""/>
    <x v="0"/>
    <s v=""/>
    <s v=""/>
    <s v=""/>
    <s v="both histidine Min"/>
    <x v="1"/>
  </r>
  <r>
    <s v="both"/>
    <x v="71"/>
    <x v="68"/>
    <x v="70"/>
    <x v="71"/>
    <x v="0"/>
    <m/>
    <x v="2"/>
    <n v="208666"/>
    <m/>
    <n v="12.24849495885694"/>
    <s v="both histidine MEBM_Ctr"/>
    <s v="D"/>
    <s v="both histidine MEBM_Ctr_D"/>
    <s v="D"/>
    <n v="12.447669754821638"/>
    <n v="1"/>
    <n v="1"/>
    <x v="2"/>
    <n v="264549.25"/>
    <b v="0"/>
    <x v="1"/>
    <s v="pos"/>
    <s v="MEB"/>
    <s v="Ctr"/>
    <s v="both histidine MEB"/>
    <x v="0"/>
  </r>
  <r>
    <s v="both"/>
    <x v="71"/>
    <x v="68"/>
    <x v="70"/>
    <x v="71"/>
    <x v="0"/>
    <m/>
    <x v="2"/>
    <n v="336856"/>
    <m/>
    <n v="12.727413786935839"/>
    <s v="both histidine MEBM_Ctr"/>
    <s v="D"/>
    <s v="both histidine MEBM_Ctr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2"/>
    <n v="179659"/>
    <m/>
    <n v="12.098821454783197"/>
    <s v="both histidine MEBM_Ctr"/>
    <s v="D"/>
    <s v="both histidine MEBM_Ctr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2"/>
    <n v="333016"/>
    <m/>
    <n v="12.715948818710572"/>
    <s v="both histidine MEBM_Ctr"/>
    <s v="D"/>
    <s v="both histidine MEBM_Ctr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3"/>
    <n v="322048"/>
    <m/>
    <n v="12.682458986862313"/>
    <s v="both histidine MEBM_Syn"/>
    <s v="D"/>
    <s v="both histidine MEBM_Syn_D"/>
    <s v="D"/>
    <n v="12.332435593457308"/>
    <n v="0.72953260604129144"/>
    <n v="0.59757015312356443"/>
    <x v="5"/>
    <n v="232967"/>
    <s v="n/a"/>
    <x v="1"/>
    <s v="pos"/>
    <s v="MEB"/>
    <s v="Syn"/>
    <s v="both histidine MEB"/>
    <x v="0"/>
  </r>
  <r>
    <s v="both"/>
    <x v="71"/>
    <x v="68"/>
    <x v="70"/>
    <x v="71"/>
    <x v="0"/>
    <m/>
    <x v="3"/>
    <n v="185295"/>
    <m/>
    <n v="12.129709825424159"/>
    <s v="both histidine MEBM_Syn"/>
    <s v="D"/>
    <s v="both histidine MEBM_Syn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3"/>
    <n v="236927"/>
    <m/>
    <n v="12.375511576493114"/>
    <s v="both histidine MEBM_Syn"/>
    <s v="D"/>
    <s v="both histidine MEBM_Syn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3"/>
    <n v="187598"/>
    <m/>
    <n v="12.142061985049649"/>
    <s v="both histidine MEBM_Syn"/>
    <s v="D"/>
    <s v="both histidine MEBM_Syn_D"/>
    <s v=""/>
    <s v=""/>
    <s v=""/>
    <s v=""/>
    <x v="1"/>
    <s v=""/>
    <s v=""/>
    <x v="0"/>
    <s v=""/>
    <s v=""/>
    <s v=""/>
    <s v="both histidine MEB"/>
    <x v="1"/>
  </r>
  <r>
    <s v="both"/>
    <x v="71"/>
    <x v="68"/>
    <x v="70"/>
    <x v="71"/>
    <x v="0"/>
    <m/>
    <x v="4"/>
    <n v="379739"/>
    <m/>
    <n v="12.847242086997406"/>
    <s v="both histidine YE_Ctr"/>
    <s v="D"/>
    <s v="both histidine YE_Ctr_D"/>
    <s v="D"/>
    <n v="13.047044556843241"/>
    <n v="1"/>
    <n v="1"/>
    <x v="2"/>
    <n v="495579.75"/>
    <b v="0"/>
    <x v="1"/>
    <s v="pos"/>
    <s v="YE_"/>
    <s v="Ctr"/>
    <s v="both histidine YE_"/>
    <x v="0"/>
  </r>
  <r>
    <s v="both"/>
    <x v="71"/>
    <x v="68"/>
    <x v="70"/>
    <x v="71"/>
    <x v="0"/>
    <m/>
    <x v="4"/>
    <n v="721307"/>
    <m/>
    <n v="13.488821509515798"/>
    <s v="both histidine YE_Ctr"/>
    <s v="D"/>
    <s v="both histidine YE_Ctr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4"/>
    <n v="599818"/>
    <m/>
    <n v="13.304383222021075"/>
    <s v="both histidine YE_Ctr"/>
    <s v="D"/>
    <s v="both histidine YE_Ctr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4"/>
    <n v="281455"/>
    <m/>
    <n v="12.547731408838686"/>
    <s v="both histidine YE_Ctr"/>
    <s v="D"/>
    <s v="both histidine YE_Ctr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5"/>
    <n v="1002944"/>
    <m/>
    <n v="13.818451229947032"/>
    <s v="both histidine YE_Syn"/>
    <s v="D"/>
    <s v="both histidine YE_Syn_D"/>
    <s v="D"/>
    <n v="13.765322241259884"/>
    <n v="0.52672608080783623"/>
    <n v="3.1723285262475032E-2"/>
    <x v="3"/>
    <n v="978247"/>
    <n v="0.98108154242173851"/>
    <x v="1"/>
    <s v="pos"/>
    <s v="YE_"/>
    <s v="Syn"/>
    <s v="both histidine YE_"/>
    <x v="0"/>
  </r>
  <r>
    <s v="both"/>
    <x v="71"/>
    <x v="68"/>
    <x v="70"/>
    <x v="71"/>
    <x v="0"/>
    <m/>
    <x v="5"/>
    <n v="1134992"/>
    <m/>
    <n v="13.942137041477741"/>
    <s v="both histidine YE_Syn"/>
    <s v="D"/>
    <s v="both histidine YE_Syn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5"/>
    <n v="624827"/>
    <m/>
    <n v="13.34523169084407"/>
    <s v="both histidine YE_Syn"/>
    <s v="D"/>
    <s v="both histidine YE_Syn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5"/>
    <n v="1150225"/>
    <m/>
    <n v="13.955469002770696"/>
    <s v="both histidine YE_Syn"/>
    <s v="D"/>
    <s v="both histidine YE_Syn_D"/>
    <s v=""/>
    <s v=""/>
    <s v=""/>
    <s v=""/>
    <x v="1"/>
    <s v=""/>
    <s v=""/>
    <x v="0"/>
    <s v=""/>
    <s v=""/>
    <s v=""/>
    <s v="both histidine YE_"/>
    <x v="1"/>
  </r>
  <r>
    <s v="both"/>
    <x v="71"/>
    <x v="68"/>
    <x v="70"/>
    <x v="71"/>
    <x v="0"/>
    <m/>
    <x v="6"/>
    <m/>
    <m/>
    <n v="0"/>
    <s v="both histidine SE_Ctr"/>
    <s v="ND"/>
    <s v="both histidine SE_CtrND"/>
    <s v="ND"/>
    <n v="0"/>
    <e v="#DIV/0!"/>
    <e v="#DIV/0!"/>
    <x v="0"/>
    <n v="0"/>
    <s v="n/a"/>
    <x v="0"/>
    <s v=""/>
    <s v=""/>
    <s v=""/>
    <s v="both histidine SE_"/>
    <x v="0"/>
  </r>
  <r>
    <s v="both"/>
    <x v="71"/>
    <x v="68"/>
    <x v="70"/>
    <x v="71"/>
    <x v="0"/>
    <m/>
    <x v="6"/>
    <m/>
    <m/>
    <n v="0"/>
    <s v="both histidine SE_Ctr"/>
    <s v="ND"/>
    <s v="both histidine SE_CtrND"/>
    <s v=""/>
    <s v=""/>
    <s v=""/>
    <s v=""/>
    <x v="1"/>
    <s v=""/>
    <s v=""/>
    <x v="0"/>
    <s v=""/>
    <s v=""/>
    <s v=""/>
    <s v="both histidine SE_"/>
    <x v="1"/>
  </r>
  <r>
    <s v="both"/>
    <x v="71"/>
    <x v="68"/>
    <x v="70"/>
    <x v="71"/>
    <x v="0"/>
    <m/>
    <x v="6"/>
    <m/>
    <m/>
    <n v="0"/>
    <s v="both histidine SE_Ctr"/>
    <s v="ND"/>
    <s v="both histidine SE_CtrND"/>
    <s v=""/>
    <s v=""/>
    <s v=""/>
    <s v=""/>
    <x v="1"/>
    <s v=""/>
    <s v=""/>
    <x v="0"/>
    <s v=""/>
    <s v=""/>
    <s v=""/>
    <s v="both histidine SE_"/>
    <x v="1"/>
  </r>
  <r>
    <s v="both"/>
    <x v="71"/>
    <x v="68"/>
    <x v="70"/>
    <x v="71"/>
    <x v="0"/>
    <m/>
    <x v="6"/>
    <m/>
    <m/>
    <n v="0"/>
    <s v="both histidine SE_Ctr"/>
    <s v="ND"/>
    <s v="both histidine SE_CtrND"/>
    <s v=""/>
    <s v=""/>
    <s v=""/>
    <s v=""/>
    <x v="1"/>
    <s v=""/>
    <s v=""/>
    <x v="0"/>
    <s v=""/>
    <s v=""/>
    <s v=""/>
    <s v="both histidine SE_"/>
    <x v="1"/>
  </r>
  <r>
    <s v="both"/>
    <x v="71"/>
    <x v="68"/>
    <x v="70"/>
    <x v="71"/>
    <x v="0"/>
    <m/>
    <x v="7"/>
    <m/>
    <m/>
    <n v="0"/>
    <s v="both histidine SE_Syn"/>
    <s v="ND"/>
    <s v="both histidine SE_SynND"/>
    <s v="ND"/>
    <n v="0"/>
    <e v="#DIV/0!"/>
    <e v="#DIV/0!"/>
    <x v="0"/>
    <n v="0"/>
    <s v="n/a"/>
    <x v="0"/>
    <s v=""/>
    <s v=""/>
    <s v=""/>
    <s v="both histidine SE_"/>
    <x v="0"/>
  </r>
  <r>
    <s v="both"/>
    <x v="71"/>
    <x v="68"/>
    <x v="70"/>
    <x v="71"/>
    <x v="0"/>
    <m/>
    <x v="7"/>
    <m/>
    <m/>
    <n v="0"/>
    <s v="both histidine SE_Syn"/>
    <s v="ND"/>
    <s v="both histidine SE_SynND"/>
    <s v=""/>
    <s v=""/>
    <s v=""/>
    <s v=""/>
    <x v="1"/>
    <s v=""/>
    <s v=""/>
    <x v="0"/>
    <s v=""/>
    <s v=""/>
    <s v=""/>
    <s v="both histidine SE_"/>
    <x v="1"/>
  </r>
  <r>
    <s v="both"/>
    <x v="71"/>
    <x v="68"/>
    <x v="70"/>
    <x v="71"/>
    <x v="0"/>
    <m/>
    <x v="7"/>
    <m/>
    <m/>
    <n v="0"/>
    <s v="both histidine SE_Syn"/>
    <s v="ND"/>
    <s v="both histidine SE_SynND"/>
    <s v=""/>
    <s v=""/>
    <s v=""/>
    <s v=""/>
    <x v="1"/>
    <s v=""/>
    <s v=""/>
    <x v="0"/>
    <s v=""/>
    <s v=""/>
    <s v=""/>
    <s v="both histidine SE_"/>
    <x v="1"/>
  </r>
  <r>
    <s v="both"/>
    <x v="71"/>
    <x v="68"/>
    <x v="70"/>
    <x v="71"/>
    <x v="0"/>
    <m/>
    <x v="7"/>
    <m/>
    <m/>
    <n v="0"/>
    <s v="both histidine SE_Syn"/>
    <s v="ND"/>
    <s v="both histidine SE_SynND"/>
    <s v=""/>
    <s v=""/>
    <s v=""/>
    <s v=""/>
    <x v="1"/>
    <s v=""/>
    <s v=""/>
    <x v="0"/>
    <s v=""/>
    <s v=""/>
    <s v=""/>
    <s v="both histidine SE_"/>
    <x v="1"/>
  </r>
  <r>
    <s v="both"/>
    <x v="72"/>
    <x v="69"/>
    <x v="71"/>
    <x v="72"/>
    <x v="0"/>
    <m/>
    <x v="0"/>
    <m/>
    <m/>
    <n v="0"/>
    <s v="both (4-aminobutyric acid) Min_Ctr"/>
    <s v="ND"/>
    <s v="both (4-aminobutyric acid) Min_CtrND"/>
    <s v="ND"/>
    <n v="0"/>
    <e v="#DIV/0!"/>
    <e v="#DIV/0!"/>
    <x v="0"/>
    <n v="0"/>
    <s v="n/a"/>
    <x v="0"/>
    <s v=""/>
    <s v=""/>
    <s v=""/>
    <s v="both (4-aminobutyric acid) Min"/>
    <x v="0"/>
  </r>
  <r>
    <s v="both"/>
    <x v="72"/>
    <x v="69"/>
    <x v="71"/>
    <x v="72"/>
    <x v="0"/>
    <m/>
    <x v="0"/>
    <m/>
    <m/>
    <n v="0"/>
    <s v="both (4-aminobutyric acid) Min_Ctr"/>
    <s v="ND"/>
    <s v="both (4-aminobutyric acid) Min_Ctr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0"/>
    <m/>
    <m/>
    <n v="0"/>
    <s v="both (4-aminobutyric acid) Min_Ctr"/>
    <s v="ND"/>
    <s v="both (4-aminobutyric acid) Min_Ctr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0"/>
    <m/>
    <m/>
    <n v="0"/>
    <s v="both (4-aminobutyric acid) Min_Ctr"/>
    <s v="ND"/>
    <s v="both (4-aminobutyric acid) Min_Ctr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1"/>
    <m/>
    <m/>
    <n v="0"/>
    <s v="both (4-aminobutyric acid) Min_Syn"/>
    <s v="ND"/>
    <s v="both (4-aminobutyric acid) Min_SynND"/>
    <s v="ND"/>
    <n v="0"/>
    <e v="#DIV/0!"/>
    <e v="#DIV/0!"/>
    <x v="0"/>
    <n v="0"/>
    <s v="n/a"/>
    <x v="0"/>
    <s v=""/>
    <s v=""/>
    <s v=""/>
    <s v="both (4-aminobutyric acid) Min"/>
    <x v="0"/>
  </r>
  <r>
    <s v="both"/>
    <x v="72"/>
    <x v="69"/>
    <x v="71"/>
    <x v="72"/>
    <x v="0"/>
    <m/>
    <x v="1"/>
    <m/>
    <m/>
    <n v="0"/>
    <s v="both (4-aminobutyric acid) Min_Syn"/>
    <s v="ND"/>
    <s v="both (4-aminobutyric acid) Min_Syn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1"/>
    <m/>
    <m/>
    <n v="0"/>
    <s v="both (4-aminobutyric acid) Min_Syn"/>
    <s v="ND"/>
    <s v="both (4-aminobutyric acid) Min_Syn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1"/>
    <m/>
    <m/>
    <n v="0"/>
    <s v="both (4-aminobutyric acid) Min_Syn"/>
    <s v="ND"/>
    <s v="both (4-aminobutyric acid) Min_SynND"/>
    <s v=""/>
    <s v=""/>
    <s v=""/>
    <s v=""/>
    <x v="1"/>
    <s v=""/>
    <s v=""/>
    <x v="0"/>
    <s v=""/>
    <s v=""/>
    <s v=""/>
    <s v="both (4-aminobutyric acid) Min"/>
    <x v="1"/>
  </r>
  <r>
    <s v="both"/>
    <x v="72"/>
    <x v="69"/>
    <x v="71"/>
    <x v="72"/>
    <x v="0"/>
    <m/>
    <x v="2"/>
    <n v="17145"/>
    <m/>
    <n v="9.7495201892387016"/>
    <s v="both (4-aminobutyric acid) MEBM_Ctr"/>
    <s v="D"/>
    <s v="both (4-aminobutyric acid) MEBM_Ctr_D"/>
    <s v="D"/>
    <n v="9.8085345288113732"/>
    <n v="1"/>
    <n v="1"/>
    <x v="2"/>
    <n v="18841.25"/>
    <b v="0"/>
    <x v="1"/>
    <s v="pos"/>
    <s v="MEB"/>
    <s v="Ctr"/>
    <s v="both (4-aminobutyric acid) MEB"/>
    <x v="0"/>
  </r>
  <r>
    <s v="both"/>
    <x v="72"/>
    <x v="69"/>
    <x v="71"/>
    <x v="72"/>
    <x v="0"/>
    <m/>
    <x v="2"/>
    <n v="12695"/>
    <m/>
    <n v="9.4490422622062447"/>
    <s v="both (4-aminobutyric acid) MEBM_Ctr"/>
    <s v="D"/>
    <s v="both (4-aminobutyric acid) MEBM_Ctr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2"/>
    <n v="26692"/>
    <m/>
    <n v="10.192156637730536"/>
    <s v="both (4-aminobutyric acid) MEBM_Ctr"/>
    <s v="D"/>
    <s v="both (4-aminobutyric acid) MEBM_Ctr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2"/>
    <n v="18833"/>
    <m/>
    <n v="9.8434190260700092"/>
    <s v="both (4-aminobutyric acid) MEBM_Ctr"/>
    <s v="D"/>
    <s v="both (4-aminobutyric acid) MEBM_Ctr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3"/>
    <n v="365"/>
    <m/>
    <n v="5.9026333334013659"/>
    <s v="both (4-aminobutyric acid) MEBM_Syn"/>
    <s v="D"/>
    <s v="both (4-aminobutyric acid) MEBM_Syn_D"/>
    <s v="D"/>
    <n v="5.4730220603896882"/>
    <n v="0.35780096761068864"/>
    <n v="9.2966718807134329E-6"/>
    <x v="4"/>
    <n v="264.5"/>
    <n v="-6.1544831494232017"/>
    <x v="2"/>
    <s v="pos"/>
    <s v="MEB"/>
    <s v="Syn"/>
    <s v="both (4-aminobutyric acid) MEB"/>
    <x v="0"/>
  </r>
  <r>
    <s v="both"/>
    <x v="72"/>
    <x v="69"/>
    <x v="71"/>
    <x v="72"/>
    <x v="0"/>
    <m/>
    <x v="3"/>
    <n v="393"/>
    <m/>
    <n v="5.9763509092979339"/>
    <s v="both (4-aminobutyric acid) MEBM_Syn"/>
    <s v="D"/>
    <s v="both (4-aminobutyric acid) MEBM_Syn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3"/>
    <n v="172"/>
    <m/>
    <n v="5.1532915944977793"/>
    <s v="both (4-aminobutyric acid) MEBM_Syn"/>
    <s v="D"/>
    <s v="both (4-aminobutyric acid) MEBM_Syn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3"/>
    <n v="128"/>
    <m/>
    <n v="4.8598124043616719"/>
    <s v="both (4-aminobutyric acid) MEBM_Syn"/>
    <s v="D"/>
    <s v="both (4-aminobutyric acid) MEBM_Syn_D"/>
    <s v=""/>
    <s v=""/>
    <s v=""/>
    <s v=""/>
    <x v="1"/>
    <s v=""/>
    <s v=""/>
    <x v="0"/>
    <s v=""/>
    <s v=""/>
    <s v=""/>
    <s v="both (4-aminobutyric acid) MEB"/>
    <x v="1"/>
  </r>
  <r>
    <s v="both"/>
    <x v="72"/>
    <x v="69"/>
    <x v="71"/>
    <x v="72"/>
    <x v="0"/>
    <m/>
    <x v="4"/>
    <n v="316689"/>
    <m/>
    <n v="12.665678656404593"/>
    <s v="both (4-aminobutyric acid) YE_Ctr"/>
    <s v="D"/>
    <s v="both (4-aminobutyric acid) YE_Ctr_D"/>
    <s v="D"/>
    <n v="12.839219352911773"/>
    <n v="1"/>
    <n v="1"/>
    <x v="2"/>
    <n v="378689.75"/>
    <b v="0"/>
    <x v="1"/>
    <s v="pos"/>
    <s v="YE_"/>
    <s v="Ctr"/>
    <s v="both (4-aminobutyric acid) YE_"/>
    <x v="0"/>
  </r>
  <r>
    <s v="both"/>
    <x v="72"/>
    <x v="69"/>
    <x v="71"/>
    <x v="72"/>
    <x v="0"/>
    <m/>
    <x v="4"/>
    <n v="393505"/>
    <m/>
    <n v="12.882851594499714"/>
    <s v="both (4-aminobutyric acid) YE_Ctr"/>
    <s v="D"/>
    <s v="both (4-aminobutyric acid) YE_Ctr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4"/>
    <n v="417740"/>
    <m/>
    <n v="12.942616902239928"/>
    <s v="both (4-aminobutyric acid) YE_Ctr"/>
    <s v="D"/>
    <s v="both (4-aminobutyric acid) YE_Ctr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4"/>
    <n v="386825"/>
    <m/>
    <n v="12.865730258502854"/>
    <s v="both (4-aminobutyric acid) YE_Ctr"/>
    <s v="D"/>
    <s v="both (4-aminobutyric acid) YE_Ctr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5"/>
    <n v="54474"/>
    <m/>
    <n v="10.905497159812821"/>
    <s v="both (4-aminobutyric acid) YE_Syn"/>
    <s v="D"/>
    <s v="both (4-aminobutyric acid) YE_Syn_D"/>
    <s v="D"/>
    <n v="11.235750619686296"/>
    <n v="0.24857781870726178"/>
    <n v="2.7724909448026162E-5"/>
    <x v="4"/>
    <n v="77616.75"/>
    <n v="-2.2865764419173575"/>
    <x v="5"/>
    <s v="pos"/>
    <s v="YE_"/>
    <s v="Syn"/>
    <s v="both (4-aminobutyric acid) YE_"/>
    <x v="0"/>
  </r>
  <r>
    <s v="both"/>
    <x v="72"/>
    <x v="69"/>
    <x v="71"/>
    <x v="72"/>
    <x v="0"/>
    <m/>
    <x v="5"/>
    <n v="100980"/>
    <m/>
    <n v="11.522687659314952"/>
    <s v="both (4-aminobutyric acid) YE_Syn"/>
    <s v="D"/>
    <s v="both (4-aminobutyric acid) YE_Syn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5"/>
    <n v="80449"/>
    <m/>
    <n v="11.29539115242053"/>
    <s v="both (4-aminobutyric acid) YE_Syn"/>
    <s v="D"/>
    <s v="both (4-aminobutyric acid) YE_Syn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5"/>
    <n v="74564"/>
    <m/>
    <n v="11.219426507196882"/>
    <s v="both (4-aminobutyric acid) YE_Syn"/>
    <s v="D"/>
    <s v="both (4-aminobutyric acid) YE_Syn_D"/>
    <s v=""/>
    <s v=""/>
    <s v=""/>
    <s v=""/>
    <x v="1"/>
    <s v=""/>
    <s v=""/>
    <x v="0"/>
    <s v=""/>
    <s v=""/>
    <s v=""/>
    <s v="both (4-aminobutyric acid) YE_"/>
    <x v="1"/>
  </r>
  <r>
    <s v="both"/>
    <x v="72"/>
    <x v="69"/>
    <x v="71"/>
    <x v="72"/>
    <x v="0"/>
    <m/>
    <x v="6"/>
    <n v="313225"/>
    <m/>
    <n v="12.654680253701841"/>
    <s v="both (4-aminobutyric acid) SE_Ctr"/>
    <s v="D"/>
    <s v="both (4-aminobutyric acid) SE_Ctr_D"/>
    <s v="D"/>
    <n v="12.292267200534045"/>
    <n v="1"/>
    <n v="1"/>
    <x v="2"/>
    <n v="244082.75"/>
    <b v="0"/>
    <x v="1"/>
    <s v="pos"/>
    <s v="SE_"/>
    <s v="Ctr"/>
    <s v="both (4-aminobutyric acid) SE_"/>
    <x v="0"/>
  </r>
  <r>
    <s v="both"/>
    <x v="72"/>
    <x v="69"/>
    <x v="71"/>
    <x v="72"/>
    <x v="0"/>
    <m/>
    <x v="6"/>
    <n v="86890"/>
    <m/>
    <n v="11.37240973857126"/>
    <s v="both (4-aminobutyric acid) SE_Ctr"/>
    <s v="D"/>
    <s v="both (4-aminobutyric acid) SE_Ctr_D"/>
    <s v=""/>
    <s v=""/>
    <s v=""/>
    <s v=""/>
    <x v="1"/>
    <s v=""/>
    <s v=""/>
    <x v="0"/>
    <s v=""/>
    <s v=""/>
    <s v=""/>
    <s v="both (4-aminobutyric acid) SE_"/>
    <x v="1"/>
  </r>
  <r>
    <s v="both"/>
    <x v="72"/>
    <x v="69"/>
    <x v="71"/>
    <x v="72"/>
    <x v="0"/>
    <m/>
    <x v="6"/>
    <n v="283938"/>
    <m/>
    <n v="12.556514705340545"/>
    <s v="both (4-aminobutyric acid) SE_Ctr"/>
    <s v="D"/>
    <s v="both (4-aminobutyric acid) SE_Ctr_D"/>
    <s v=""/>
    <s v=""/>
    <s v=""/>
    <s v=""/>
    <x v="1"/>
    <s v=""/>
    <s v=""/>
    <x v="0"/>
    <s v=""/>
    <s v=""/>
    <s v=""/>
    <s v="both (4-aminobutyric acid) SE_"/>
    <x v="1"/>
  </r>
  <r>
    <s v="both"/>
    <x v="72"/>
    <x v="69"/>
    <x v="71"/>
    <x v="72"/>
    <x v="0"/>
    <m/>
    <x v="6"/>
    <n v="292278"/>
    <m/>
    <n v="12.58546410452254"/>
    <s v="both (4-aminobutyric acid) SE_Ctr"/>
    <s v="D"/>
    <s v="both (4-aminobutyric acid) SE_Ctr_D"/>
    <s v=""/>
    <s v=""/>
    <s v=""/>
    <s v=""/>
    <x v="1"/>
    <s v=""/>
    <s v=""/>
    <x v="0"/>
    <s v=""/>
    <s v=""/>
    <s v=""/>
    <s v="both (4-aminobutyric acid) SE_"/>
    <x v="1"/>
  </r>
  <r>
    <s v="both"/>
    <x v="72"/>
    <x v="69"/>
    <x v="71"/>
    <x v="72"/>
    <x v="0"/>
    <m/>
    <x v="7"/>
    <n v="1669"/>
    <m/>
    <n v="7.4205789054108005"/>
    <s v="both (4-aminobutyric acid) SE_Syn"/>
    <s v="D"/>
    <s v="both (4-aminobutyric acid) SE_Syn_D"/>
    <s v="D"/>
    <n v="7.5147091326303102"/>
    <n v="0.59956761151291027"/>
    <n v="1.0110402291825348E-4"/>
    <x v="4"/>
    <n v="2515.25"/>
    <n v="-6.6005247273122567"/>
    <x v="2"/>
    <s v="pos"/>
    <s v="SE_"/>
    <s v="Syn"/>
    <s v="both (4-aminobutyric acid) SE_"/>
    <x v="0"/>
  </r>
  <r>
    <s v="both"/>
    <x v="72"/>
    <x v="69"/>
    <x v="71"/>
    <x v="72"/>
    <x v="0"/>
    <m/>
    <x v="7"/>
    <n v="6315"/>
    <m/>
    <n v="8.7508413753755327"/>
    <s v="both (4-aminobutyric acid) SE_Syn"/>
    <s v="D"/>
    <s v="both (4-aminobutyric acid) SE_Syn_D"/>
    <s v=""/>
    <s v=""/>
    <s v=""/>
    <s v=""/>
    <x v="1"/>
    <s v=""/>
    <s v=""/>
    <x v="0"/>
    <s v=""/>
    <s v=""/>
    <s v=""/>
    <s v="both (4-aminobutyric acid) SE_"/>
    <x v="1"/>
  </r>
  <r>
    <s v="both"/>
    <x v="72"/>
    <x v="69"/>
    <x v="71"/>
    <x v="72"/>
    <x v="0"/>
    <m/>
    <x v="7"/>
    <n v="961"/>
    <m/>
    <n v="6.8690144506657065"/>
    <s v="both (4-aminobutyric acid) SE_Syn"/>
    <s v="D"/>
    <s v="both (4-aminobutyric acid) SE_Syn_D"/>
    <s v=""/>
    <s v=""/>
    <s v=""/>
    <s v=""/>
    <x v="1"/>
    <s v=""/>
    <s v=""/>
    <x v="0"/>
    <s v=""/>
    <s v=""/>
    <s v=""/>
    <s v="both (4-aminobutyric acid) SE_"/>
    <x v="1"/>
  </r>
  <r>
    <s v="both"/>
    <x v="72"/>
    <x v="69"/>
    <x v="71"/>
    <x v="72"/>
    <x v="0"/>
    <m/>
    <x v="7"/>
    <n v="1116"/>
    <m/>
    <n v="7.0184017990692009"/>
    <s v="both (4-aminobutyric acid) SE_Syn"/>
    <s v="D"/>
    <s v="both (4-aminobutyric acid) SE_Syn_D"/>
    <s v=""/>
    <s v=""/>
    <s v=""/>
    <s v=""/>
    <x v="1"/>
    <s v=""/>
    <s v=""/>
    <x v="0"/>
    <s v=""/>
    <s v=""/>
    <s v=""/>
    <s v="both (4-aminobutyric acid) SE_"/>
    <x v="1"/>
  </r>
  <r>
    <s v="both"/>
    <x v="73"/>
    <x v="70"/>
    <x v="72"/>
    <x v="73"/>
    <x v="0"/>
    <m/>
    <x v="0"/>
    <m/>
    <m/>
    <n v="0"/>
    <s v="both glycerophosphocholine Min_Ctr"/>
    <s v="ND"/>
    <s v="both glycerophosphocholine Min_CtrND"/>
    <s v="ND"/>
    <n v="0"/>
    <e v="#DIV/0!"/>
    <e v="#DIV/0!"/>
    <x v="0"/>
    <n v="0"/>
    <s v="n/a"/>
    <x v="0"/>
    <s v=""/>
    <s v=""/>
    <s v=""/>
    <s v="both glycerophosphocholine Min"/>
    <x v="0"/>
  </r>
  <r>
    <s v="both"/>
    <x v="73"/>
    <x v="70"/>
    <x v="72"/>
    <x v="73"/>
    <x v="0"/>
    <m/>
    <x v="0"/>
    <m/>
    <m/>
    <n v="0"/>
    <s v="both glycerophosphocholine Min_Ctr"/>
    <s v="ND"/>
    <s v="both glycerophosphocholine Min_Ctr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0"/>
    <m/>
    <m/>
    <n v="0"/>
    <s v="both glycerophosphocholine Min_Ctr"/>
    <s v="ND"/>
    <s v="both glycerophosphocholine Min_Ctr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0"/>
    <m/>
    <m/>
    <n v="0"/>
    <s v="both glycerophosphocholine Min_Ctr"/>
    <s v="ND"/>
    <s v="both glycerophosphocholine Min_Ctr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1"/>
    <m/>
    <m/>
    <n v="0"/>
    <s v="both glycerophosphocholine Min_Syn"/>
    <s v="ND"/>
    <s v="both glycerophosphocholine Min_SynND"/>
    <s v="ND"/>
    <n v="0"/>
    <e v="#DIV/0!"/>
    <e v="#DIV/0!"/>
    <x v="0"/>
    <n v="0"/>
    <s v="n/a"/>
    <x v="0"/>
    <s v=""/>
    <s v=""/>
    <s v=""/>
    <s v="both glycerophosphocholine Min"/>
    <x v="0"/>
  </r>
  <r>
    <s v="both"/>
    <x v="73"/>
    <x v="70"/>
    <x v="72"/>
    <x v="73"/>
    <x v="0"/>
    <m/>
    <x v="1"/>
    <m/>
    <m/>
    <n v="0"/>
    <s v="both glycerophosphocholine Min_Syn"/>
    <s v="ND"/>
    <s v="both glycerophosphocholine Min_Syn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1"/>
    <m/>
    <m/>
    <n v="0"/>
    <s v="both glycerophosphocholine Min_Syn"/>
    <s v="ND"/>
    <s v="both glycerophosphocholine Min_Syn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1"/>
    <m/>
    <m/>
    <n v="0"/>
    <s v="both glycerophosphocholine Min_Syn"/>
    <s v="ND"/>
    <s v="both glycerophosphocholine Min_SynND"/>
    <s v=""/>
    <s v=""/>
    <s v=""/>
    <s v=""/>
    <x v="1"/>
    <s v=""/>
    <s v=""/>
    <x v="0"/>
    <s v=""/>
    <s v=""/>
    <s v=""/>
    <s v="both glycerophosphocholine Min"/>
    <x v="1"/>
  </r>
  <r>
    <s v="both"/>
    <x v="73"/>
    <x v="70"/>
    <x v="72"/>
    <x v="73"/>
    <x v="0"/>
    <m/>
    <x v="2"/>
    <m/>
    <m/>
    <n v="0"/>
    <s v="both glycerophosphocholine MEBM_Ctr"/>
    <s v="ND"/>
    <s v="both glycerophosphocholine MEBM_CtrND"/>
    <s v="ND"/>
    <n v="0"/>
    <e v="#DIV/0!"/>
    <e v="#DIV/0!"/>
    <x v="0"/>
    <n v="0"/>
    <s v="n/a"/>
    <x v="0"/>
    <s v=""/>
    <s v=""/>
    <s v=""/>
    <s v="both glycerophosphocholine MEB"/>
    <x v="0"/>
  </r>
  <r>
    <s v="both"/>
    <x v="73"/>
    <x v="70"/>
    <x v="72"/>
    <x v="73"/>
    <x v="0"/>
    <m/>
    <x v="2"/>
    <m/>
    <m/>
    <n v="0"/>
    <s v="both glycerophosphocholine MEBM_Ctr"/>
    <s v="ND"/>
    <s v="both glycerophosphocholine MEBM_Ctr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2"/>
    <m/>
    <m/>
    <n v="0"/>
    <s v="both glycerophosphocholine MEBM_Ctr"/>
    <s v="ND"/>
    <s v="both glycerophosphocholine MEBM_Ctr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2"/>
    <m/>
    <m/>
    <n v="0"/>
    <s v="both glycerophosphocholine MEBM_Ctr"/>
    <s v="ND"/>
    <s v="both glycerophosphocholine MEBM_Ctr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3"/>
    <m/>
    <m/>
    <n v="0"/>
    <s v="both glycerophosphocholine MEBM_Syn"/>
    <s v="ND"/>
    <s v="both glycerophosphocholine MEBM_SynND"/>
    <s v="ND"/>
    <n v="0"/>
    <e v="#DIV/0!"/>
    <e v="#DIV/0!"/>
    <x v="0"/>
    <n v="0"/>
    <s v="n/a"/>
    <x v="0"/>
    <s v=""/>
    <s v=""/>
    <s v=""/>
    <s v="both glycerophosphocholine MEB"/>
    <x v="0"/>
  </r>
  <r>
    <s v="both"/>
    <x v="73"/>
    <x v="70"/>
    <x v="72"/>
    <x v="73"/>
    <x v="0"/>
    <m/>
    <x v="3"/>
    <m/>
    <m/>
    <n v="0"/>
    <s v="both glycerophosphocholine MEBM_Syn"/>
    <s v="ND"/>
    <s v="both glycerophosphocholine MEBM_Syn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3"/>
    <m/>
    <m/>
    <n v="0"/>
    <s v="both glycerophosphocholine MEBM_Syn"/>
    <s v="ND"/>
    <s v="both glycerophosphocholine MEBM_Syn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3"/>
    <m/>
    <m/>
    <n v="0"/>
    <s v="both glycerophosphocholine MEBM_Syn"/>
    <s v="ND"/>
    <s v="both glycerophosphocholine MEBM_SynND"/>
    <s v=""/>
    <s v=""/>
    <s v=""/>
    <s v=""/>
    <x v="1"/>
    <s v=""/>
    <s v=""/>
    <x v="0"/>
    <s v=""/>
    <s v=""/>
    <s v=""/>
    <s v="both glycerophosphocholine MEB"/>
    <x v="1"/>
  </r>
  <r>
    <s v="both"/>
    <x v="73"/>
    <x v="70"/>
    <x v="72"/>
    <x v="73"/>
    <x v="0"/>
    <m/>
    <x v="4"/>
    <n v="235907"/>
    <m/>
    <n v="12.371197177495606"/>
    <s v="both glycerophosphocholine YE_Ctr"/>
    <s v="D"/>
    <s v="both glycerophosphocholine YE_Ctr_D"/>
    <s v="D"/>
    <n v="13.262779845498722"/>
    <n v="1"/>
    <n v="1"/>
    <x v="2"/>
    <n v="893308.5"/>
    <b v="0"/>
    <x v="1"/>
    <s v="pos"/>
    <s v="YE_"/>
    <s v="Ctr"/>
    <s v="both glycerophosphocholine YE_"/>
    <x v="0"/>
  </r>
  <r>
    <s v="both"/>
    <x v="73"/>
    <x v="70"/>
    <x v="72"/>
    <x v="73"/>
    <x v="0"/>
    <m/>
    <x v="4"/>
    <n v="2343026"/>
    <m/>
    <n v="14.666954241111116"/>
    <s v="both glycerophosphocholine YE_Ctr"/>
    <s v="D"/>
    <s v="both glycerophosphocholine YE_Ctr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4"/>
    <n v="718228"/>
    <m/>
    <n v="13.484543738683509"/>
    <s v="both glycerophosphocholine YE_Ctr"/>
    <s v="D"/>
    <s v="both glycerophosphocholine YE_Ctr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4"/>
    <n v="276073"/>
    <m/>
    <n v="12.52842422470466"/>
    <s v="both glycerophosphocholine YE_Ctr"/>
    <s v="D"/>
    <s v="both glycerophosphocholine YE_Ctr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5"/>
    <n v="1931832"/>
    <m/>
    <n v="14.473979851095146"/>
    <s v="both glycerophosphocholine YE_Syn"/>
    <s v="D"/>
    <s v="both glycerophosphocholine YE_Syn_D"/>
    <s v="D"/>
    <n v="14.185499991670374"/>
    <n v="0.33560783643100972"/>
    <n v="0.17525066236370365"/>
    <x v="5"/>
    <n v="1634138.25"/>
    <s v="n/a"/>
    <x v="1"/>
    <s v="pos"/>
    <s v="YE_"/>
    <s v="Syn"/>
    <s v="both glycerophosphocholine YE_"/>
    <x v="0"/>
  </r>
  <r>
    <s v="both"/>
    <x v="73"/>
    <x v="70"/>
    <x v="72"/>
    <x v="73"/>
    <x v="0"/>
    <m/>
    <x v="5"/>
    <n v="887388"/>
    <m/>
    <n v="13.696038722087215"/>
    <s v="both glycerophosphocholine YE_Syn"/>
    <s v="D"/>
    <s v="both glycerophosphocholine YE_Syn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5"/>
    <n v="914101"/>
    <m/>
    <n v="13.725697441583943"/>
    <s v="both glycerophosphocholine YE_Syn"/>
    <s v="D"/>
    <s v="both glycerophosphocholine YE_Syn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5"/>
    <n v="2803232"/>
    <m/>
    <n v="14.846283951915192"/>
    <s v="both glycerophosphocholine YE_Syn"/>
    <s v="D"/>
    <s v="both glycerophosphocholine YE_Syn_D"/>
    <s v=""/>
    <s v=""/>
    <s v=""/>
    <s v=""/>
    <x v="1"/>
    <s v=""/>
    <s v=""/>
    <x v="0"/>
    <s v=""/>
    <s v=""/>
    <s v=""/>
    <s v="both glycerophosphocholine YE_"/>
    <x v="1"/>
  </r>
  <r>
    <s v="both"/>
    <x v="73"/>
    <x v="70"/>
    <x v="72"/>
    <x v="73"/>
    <x v="0"/>
    <m/>
    <x v="6"/>
    <m/>
    <m/>
    <n v="0"/>
    <s v="both glycerophosphocholine SE_Ctr"/>
    <s v="ND"/>
    <s v="both glycerophosphocholine SE_CtrND"/>
    <s v="ND"/>
    <n v="0"/>
    <e v="#DIV/0!"/>
    <e v="#DIV/0!"/>
    <x v="0"/>
    <n v="0"/>
    <s v="n/a"/>
    <x v="0"/>
    <s v=""/>
    <s v=""/>
    <s v=""/>
    <s v="both glycerophosphocholine SE_"/>
    <x v="0"/>
  </r>
  <r>
    <s v="both"/>
    <x v="73"/>
    <x v="70"/>
    <x v="72"/>
    <x v="73"/>
    <x v="0"/>
    <m/>
    <x v="6"/>
    <m/>
    <m/>
    <n v="0"/>
    <s v="both glycerophosphocholine SE_Ctr"/>
    <s v="ND"/>
    <s v="both glycerophosphocholine SE_CtrND"/>
    <s v=""/>
    <s v=""/>
    <s v=""/>
    <s v=""/>
    <x v="1"/>
    <s v=""/>
    <s v=""/>
    <x v="0"/>
    <s v=""/>
    <s v=""/>
    <s v=""/>
    <s v="both glycerophosphocholine SE_"/>
    <x v="1"/>
  </r>
  <r>
    <s v="both"/>
    <x v="73"/>
    <x v="70"/>
    <x v="72"/>
    <x v="73"/>
    <x v="0"/>
    <m/>
    <x v="6"/>
    <m/>
    <m/>
    <n v="0"/>
    <s v="both glycerophosphocholine SE_Ctr"/>
    <s v="ND"/>
    <s v="both glycerophosphocholine SE_CtrND"/>
    <s v=""/>
    <s v=""/>
    <s v=""/>
    <s v=""/>
    <x v="1"/>
    <s v=""/>
    <s v=""/>
    <x v="0"/>
    <s v=""/>
    <s v=""/>
    <s v=""/>
    <s v="both glycerophosphocholine SE_"/>
    <x v="1"/>
  </r>
  <r>
    <s v="both"/>
    <x v="73"/>
    <x v="70"/>
    <x v="72"/>
    <x v="73"/>
    <x v="0"/>
    <m/>
    <x v="6"/>
    <m/>
    <m/>
    <n v="0"/>
    <s v="both glycerophosphocholine SE_Ctr"/>
    <s v="ND"/>
    <s v="both glycerophosphocholine SE_CtrND"/>
    <s v=""/>
    <s v=""/>
    <s v=""/>
    <s v=""/>
    <x v="1"/>
    <s v=""/>
    <s v=""/>
    <x v="0"/>
    <s v=""/>
    <s v=""/>
    <s v=""/>
    <s v="both glycerophosphocholine SE_"/>
    <x v="1"/>
  </r>
  <r>
    <s v="both"/>
    <x v="73"/>
    <x v="70"/>
    <x v="72"/>
    <x v="73"/>
    <x v="0"/>
    <m/>
    <x v="7"/>
    <m/>
    <m/>
    <n v="0"/>
    <s v="both glycerophosphocholine SE_Syn"/>
    <s v="ND"/>
    <s v="both glycerophosphocholine SE_SynND"/>
    <s v="ND"/>
    <n v="0"/>
    <e v="#DIV/0!"/>
    <e v="#DIV/0!"/>
    <x v="0"/>
    <n v="0"/>
    <s v="n/a"/>
    <x v="0"/>
    <s v=""/>
    <s v=""/>
    <s v=""/>
    <s v="both glycerophosphocholine SE_"/>
    <x v="0"/>
  </r>
  <r>
    <s v="both"/>
    <x v="73"/>
    <x v="70"/>
    <x v="72"/>
    <x v="73"/>
    <x v="0"/>
    <m/>
    <x v="7"/>
    <m/>
    <m/>
    <n v="0"/>
    <s v="both glycerophosphocholine SE_Syn"/>
    <s v="ND"/>
    <s v="both glycerophosphocholine SE_SynND"/>
    <s v=""/>
    <s v=""/>
    <s v=""/>
    <s v=""/>
    <x v="1"/>
    <s v=""/>
    <s v=""/>
    <x v="0"/>
    <s v=""/>
    <s v=""/>
    <s v=""/>
    <s v="both glycerophosphocholine SE_"/>
    <x v="1"/>
  </r>
  <r>
    <s v="both"/>
    <x v="73"/>
    <x v="70"/>
    <x v="72"/>
    <x v="73"/>
    <x v="0"/>
    <m/>
    <x v="7"/>
    <m/>
    <m/>
    <n v="0"/>
    <s v="both glycerophosphocholine SE_Syn"/>
    <s v="ND"/>
    <s v="both glycerophosphocholine SE_SynND"/>
    <s v=""/>
    <s v=""/>
    <s v=""/>
    <s v=""/>
    <x v="1"/>
    <s v=""/>
    <s v=""/>
    <x v="0"/>
    <s v=""/>
    <s v=""/>
    <s v=""/>
    <s v="both glycerophosphocholine SE_"/>
    <x v="1"/>
  </r>
  <r>
    <s v="both"/>
    <x v="73"/>
    <x v="70"/>
    <x v="72"/>
    <x v="73"/>
    <x v="0"/>
    <m/>
    <x v="7"/>
    <m/>
    <m/>
    <n v="0"/>
    <s v="both glycerophosphocholine SE_Syn"/>
    <s v="ND"/>
    <s v="both glycerophosphocholine SE_SynND"/>
    <s v=""/>
    <s v=""/>
    <s v=""/>
    <s v=""/>
    <x v="1"/>
    <s v=""/>
    <s v=""/>
    <x v="0"/>
    <s v=""/>
    <s v=""/>
    <s v=""/>
    <s v="both glycerophosphocholine SE_"/>
    <x v="1"/>
  </r>
  <r>
    <s v="both"/>
    <x v="74"/>
    <x v="71"/>
    <x v="73"/>
    <x v="74"/>
    <x v="0"/>
    <m/>
    <x v="0"/>
    <m/>
    <m/>
    <n v="0"/>
    <s v="both ((Leu or Ile)-Lys) Min_Ctr"/>
    <s v="ND"/>
    <s v="both ((Leu or Ile)-Lys) Min_CtrND"/>
    <s v="ND"/>
    <n v="0"/>
    <e v="#DIV/0!"/>
    <e v="#DIV/0!"/>
    <x v="0"/>
    <n v="0"/>
    <s v="n/a"/>
    <x v="0"/>
    <s v=""/>
    <s v=""/>
    <s v=""/>
    <s v="both ((Leu or Ile)-Lys) Min"/>
    <x v="0"/>
  </r>
  <r>
    <s v="both"/>
    <x v="74"/>
    <x v="71"/>
    <x v="73"/>
    <x v="74"/>
    <x v="0"/>
    <m/>
    <x v="0"/>
    <m/>
    <m/>
    <n v="0"/>
    <s v="both ((Leu or Ile)-Lys) Min_Ctr"/>
    <s v="ND"/>
    <s v="both ((Leu or Ile)-Lys) Min_Ctr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0"/>
    <m/>
    <m/>
    <n v="0"/>
    <s v="both ((Leu or Ile)-Lys) Min_Ctr"/>
    <s v="ND"/>
    <s v="both ((Leu or Ile)-Lys) Min_Ctr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0"/>
    <m/>
    <m/>
    <n v="0"/>
    <s v="both ((Leu or Ile)-Lys) Min_Ctr"/>
    <s v="ND"/>
    <s v="both ((Leu or Ile)-Lys) Min_Ctr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1"/>
    <m/>
    <m/>
    <n v="0"/>
    <s v="both ((Leu or Ile)-Lys) Min_Syn"/>
    <s v="ND"/>
    <s v="both ((Leu or Ile)-Lys) Min_SynND"/>
    <s v="ND"/>
    <n v="0"/>
    <e v="#DIV/0!"/>
    <e v="#DIV/0!"/>
    <x v="0"/>
    <n v="0"/>
    <s v="n/a"/>
    <x v="0"/>
    <s v=""/>
    <s v=""/>
    <s v=""/>
    <s v="both ((Leu or Ile)-Lys) Min"/>
    <x v="0"/>
  </r>
  <r>
    <s v="both"/>
    <x v="74"/>
    <x v="71"/>
    <x v="73"/>
    <x v="74"/>
    <x v="0"/>
    <m/>
    <x v="1"/>
    <m/>
    <m/>
    <n v="0"/>
    <s v="both ((Leu or Ile)-Lys) Min_Syn"/>
    <s v="ND"/>
    <s v="both ((Leu or Ile)-Lys) Min_Syn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1"/>
    <m/>
    <m/>
    <n v="0"/>
    <s v="both ((Leu or Ile)-Lys) Min_Syn"/>
    <s v="ND"/>
    <s v="both ((Leu or Ile)-Lys) Min_Syn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1"/>
    <m/>
    <m/>
    <n v="0"/>
    <s v="both ((Leu or Ile)-Lys) Min_Syn"/>
    <s v="ND"/>
    <s v="both ((Leu or Ile)-Lys) Min_SynND"/>
    <s v=""/>
    <s v=""/>
    <s v=""/>
    <s v=""/>
    <x v="1"/>
    <s v=""/>
    <s v=""/>
    <x v="0"/>
    <s v=""/>
    <s v=""/>
    <s v=""/>
    <s v="both ((Leu or Ile)-Lys) Min"/>
    <x v="1"/>
  </r>
  <r>
    <s v="both"/>
    <x v="74"/>
    <x v="71"/>
    <x v="73"/>
    <x v="74"/>
    <x v="0"/>
    <m/>
    <x v="2"/>
    <m/>
    <m/>
    <n v="0"/>
    <s v="both ((Leu or Ile)-Lys) MEBM_Ctr"/>
    <s v="ND"/>
    <s v="both ((Leu or Ile)-Lys) MEBM_CtrND"/>
    <s v="ND"/>
    <n v="0"/>
    <e v="#DIV/0!"/>
    <e v="#DIV/0!"/>
    <x v="0"/>
    <n v="0"/>
    <s v="n/a"/>
    <x v="0"/>
    <s v=""/>
    <s v=""/>
    <s v=""/>
    <s v="both ((Leu or Ile)-Lys) MEB"/>
    <x v="0"/>
  </r>
  <r>
    <s v="both"/>
    <x v="74"/>
    <x v="71"/>
    <x v="73"/>
    <x v="74"/>
    <x v="0"/>
    <m/>
    <x v="2"/>
    <m/>
    <m/>
    <n v="0"/>
    <s v="both ((Leu or Ile)-Lys) MEBM_Ctr"/>
    <s v="ND"/>
    <s v="both ((Leu or Ile)-Lys) MEBM_Ctr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2"/>
    <m/>
    <m/>
    <n v="0"/>
    <s v="both ((Leu or Ile)-Lys) MEBM_Ctr"/>
    <s v="ND"/>
    <s v="both ((Leu or Ile)-Lys) MEBM_Ctr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2"/>
    <m/>
    <m/>
    <n v="0"/>
    <s v="both ((Leu or Ile)-Lys) MEBM_Ctr"/>
    <s v="ND"/>
    <s v="both ((Leu or Ile)-Lys) MEBM_Ctr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3"/>
    <m/>
    <m/>
    <n v="0"/>
    <s v="both ((Leu or Ile)-Lys) MEBM_Syn"/>
    <s v="ND"/>
    <s v="both ((Leu or Ile)-Lys) MEBM_SynND"/>
    <s v="ND"/>
    <n v="0"/>
    <e v="#DIV/0!"/>
    <e v="#DIV/0!"/>
    <x v="0"/>
    <n v="0"/>
    <s v="n/a"/>
    <x v="0"/>
    <s v=""/>
    <s v=""/>
    <s v=""/>
    <s v="both ((Leu or Ile)-Lys) MEB"/>
    <x v="0"/>
  </r>
  <r>
    <s v="both"/>
    <x v="74"/>
    <x v="71"/>
    <x v="73"/>
    <x v="74"/>
    <x v="0"/>
    <m/>
    <x v="3"/>
    <m/>
    <m/>
    <n v="0"/>
    <s v="both ((Leu or Ile)-Lys) MEBM_Syn"/>
    <s v="ND"/>
    <s v="both ((Leu or Ile)-Lys) MEBM_Syn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3"/>
    <m/>
    <m/>
    <n v="0"/>
    <s v="both ((Leu or Ile)-Lys) MEBM_Syn"/>
    <s v="ND"/>
    <s v="both ((Leu or Ile)-Lys) MEBM_Syn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3"/>
    <m/>
    <m/>
    <n v="0"/>
    <s v="both ((Leu or Ile)-Lys) MEBM_Syn"/>
    <s v="ND"/>
    <s v="both ((Leu or Ile)-Lys) MEBM_SynND"/>
    <s v=""/>
    <s v=""/>
    <s v=""/>
    <s v=""/>
    <x v="1"/>
    <s v=""/>
    <s v=""/>
    <x v="0"/>
    <s v=""/>
    <s v=""/>
    <s v=""/>
    <s v="both ((Leu or Ile)-Lys) MEB"/>
    <x v="1"/>
  </r>
  <r>
    <s v="both"/>
    <x v="74"/>
    <x v="71"/>
    <x v="73"/>
    <x v="74"/>
    <x v="0"/>
    <m/>
    <x v="4"/>
    <n v="537064"/>
    <m/>
    <n v="13.19387440899645"/>
    <s v="both ((Leu or Ile)-Lys) YE_Ctr"/>
    <s v="D"/>
    <s v="both ((Leu or Ile)-Lys) YE_Ctr_D"/>
    <s v="D"/>
    <n v="13.268151678913551"/>
    <n v="1"/>
    <n v="1"/>
    <x v="2"/>
    <n v="579640.75"/>
    <b v="0"/>
    <x v="1"/>
    <s v="pos"/>
    <s v="YE_"/>
    <s v="Ctr"/>
    <s v="both ((Leu or Ile)-Lys) YE_"/>
    <x v="0"/>
  </r>
  <r>
    <s v="both"/>
    <x v="74"/>
    <x v="71"/>
    <x v="73"/>
    <x v="74"/>
    <x v="0"/>
    <m/>
    <x v="4"/>
    <n v="591170"/>
    <m/>
    <n v="13.289860594638984"/>
    <s v="both ((Leu or Ile)-Lys) YE_Ctr"/>
    <s v="D"/>
    <s v="both ((Leu or Ile)-Lys) YE_Ctr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4"/>
    <n v="556098"/>
    <m/>
    <n v="13.228701614936311"/>
    <s v="both ((Leu or Ile)-Lys) YE_Ctr"/>
    <s v="D"/>
    <s v="both ((Leu or Ile)-Lys) YE_Ctr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4"/>
    <n v="634231"/>
    <m/>
    <n v="13.36017009708246"/>
    <s v="both ((Leu or Ile)-Lys) YE_Ctr"/>
    <s v="D"/>
    <s v="both ((Leu or Ile)-Lys) YE_Ctr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5"/>
    <n v="403466"/>
    <m/>
    <n v="12.907849978960998"/>
    <s v="both ((Leu or Ile)-Lys) YE_Syn"/>
    <s v="D"/>
    <s v="both ((Leu or Ile)-Lys) YE_Syn_D"/>
    <s v="D"/>
    <n v="13.567486505904537"/>
    <n v="2.7535002331749267E-3"/>
    <n v="0.49914494468751375"/>
    <x v="5"/>
    <n v="983976.5"/>
    <s v="n/a"/>
    <x v="1"/>
    <s v="pos"/>
    <s v="YE_"/>
    <s v="Syn"/>
    <s v="both ((Leu or Ile)-Lys) YE_"/>
    <x v="0"/>
  </r>
  <r>
    <s v="both"/>
    <x v="74"/>
    <x v="71"/>
    <x v="73"/>
    <x v="74"/>
    <x v="0"/>
    <m/>
    <x v="5"/>
    <n v="429239"/>
    <m/>
    <n v="12.969771482041065"/>
    <s v="both ((Leu or Ile)-Lys) YE_Syn"/>
    <s v="D"/>
    <s v="both ((Leu or Ile)-Lys) YE_Syn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5"/>
    <n v="1035459"/>
    <m/>
    <n v="13.850356330389873"/>
    <s v="both ((Leu or Ile)-Lys) YE_Syn"/>
    <s v="D"/>
    <s v="both ((Leu or Ile)-Lys) YE_Syn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5"/>
    <n v="2067742"/>
    <m/>
    <n v="14.541968232226212"/>
    <s v="both ((Leu or Ile)-Lys) YE_Syn"/>
    <s v="D"/>
    <s v="both ((Leu or Ile)-Lys) YE_Syn_D"/>
    <s v=""/>
    <s v=""/>
    <s v=""/>
    <s v=""/>
    <x v="1"/>
    <s v=""/>
    <s v=""/>
    <x v="0"/>
    <s v=""/>
    <s v=""/>
    <s v=""/>
    <s v="both ((Leu or Ile)-Lys) YE_"/>
    <x v="1"/>
  </r>
  <r>
    <s v="both"/>
    <x v="74"/>
    <x v="71"/>
    <x v="73"/>
    <x v="74"/>
    <x v="0"/>
    <m/>
    <x v="6"/>
    <m/>
    <m/>
    <n v="0"/>
    <s v="both ((Leu or Ile)-Lys) SE_Ctr"/>
    <s v="ND"/>
    <s v="both ((Leu or Ile)-Lys) SE_CtrND"/>
    <s v="ND"/>
    <n v="0"/>
    <e v="#DIV/0!"/>
    <e v="#DIV/0!"/>
    <x v="0"/>
    <n v="0"/>
    <s v="n/a"/>
    <x v="0"/>
    <s v=""/>
    <s v=""/>
    <s v=""/>
    <s v="both ((Leu or Ile)-Lys) SE_"/>
    <x v="0"/>
  </r>
  <r>
    <s v="both"/>
    <x v="74"/>
    <x v="71"/>
    <x v="73"/>
    <x v="74"/>
    <x v="0"/>
    <m/>
    <x v="6"/>
    <m/>
    <m/>
    <n v="0"/>
    <s v="both ((Leu or Ile)-Lys) SE_Ctr"/>
    <s v="ND"/>
    <s v="both ((Leu or Ile)-Lys) SE_CtrND"/>
    <s v=""/>
    <s v=""/>
    <s v=""/>
    <s v=""/>
    <x v="1"/>
    <s v=""/>
    <s v=""/>
    <x v="0"/>
    <s v=""/>
    <s v=""/>
    <s v=""/>
    <s v="both ((Leu or Ile)-Lys) SE_"/>
    <x v="1"/>
  </r>
  <r>
    <s v="both"/>
    <x v="74"/>
    <x v="71"/>
    <x v="73"/>
    <x v="74"/>
    <x v="0"/>
    <m/>
    <x v="6"/>
    <m/>
    <m/>
    <n v="0"/>
    <s v="both ((Leu or Ile)-Lys) SE_Ctr"/>
    <s v="ND"/>
    <s v="both ((Leu or Ile)-Lys) SE_CtrND"/>
    <s v=""/>
    <s v=""/>
    <s v=""/>
    <s v=""/>
    <x v="1"/>
    <s v=""/>
    <s v=""/>
    <x v="0"/>
    <s v=""/>
    <s v=""/>
    <s v=""/>
    <s v="both ((Leu or Ile)-Lys) SE_"/>
    <x v="1"/>
  </r>
  <r>
    <s v="both"/>
    <x v="74"/>
    <x v="71"/>
    <x v="73"/>
    <x v="74"/>
    <x v="0"/>
    <m/>
    <x v="6"/>
    <m/>
    <m/>
    <n v="0"/>
    <s v="both ((Leu or Ile)-Lys) SE_Ctr"/>
    <s v="ND"/>
    <s v="both ((Leu or Ile)-Lys) SE_CtrND"/>
    <s v=""/>
    <s v=""/>
    <s v=""/>
    <s v=""/>
    <x v="1"/>
    <s v=""/>
    <s v=""/>
    <x v="0"/>
    <s v=""/>
    <s v=""/>
    <s v=""/>
    <s v="both ((Leu or Ile)-Lys) SE_"/>
    <x v="1"/>
  </r>
  <r>
    <s v="both"/>
    <x v="74"/>
    <x v="71"/>
    <x v="73"/>
    <x v="74"/>
    <x v="0"/>
    <m/>
    <x v="7"/>
    <m/>
    <m/>
    <n v="0"/>
    <s v="both ((Leu or Ile)-Lys) SE_Syn"/>
    <s v="ND"/>
    <s v="both ((Leu or Ile)-Lys) SE_SynND"/>
    <s v="ND"/>
    <n v="0"/>
    <e v="#DIV/0!"/>
    <e v="#DIV/0!"/>
    <x v="0"/>
    <n v="0"/>
    <s v="n/a"/>
    <x v="0"/>
    <s v=""/>
    <s v=""/>
    <s v=""/>
    <s v="both ((Leu or Ile)-Lys) SE_"/>
    <x v="0"/>
  </r>
  <r>
    <s v="both"/>
    <x v="74"/>
    <x v="71"/>
    <x v="73"/>
    <x v="74"/>
    <x v="0"/>
    <m/>
    <x v="7"/>
    <m/>
    <m/>
    <n v="0"/>
    <s v="both ((Leu or Ile)-Lys) SE_Syn"/>
    <s v="ND"/>
    <s v="both ((Leu or Ile)-Lys) SE_SynND"/>
    <s v=""/>
    <s v=""/>
    <s v=""/>
    <s v=""/>
    <x v="1"/>
    <s v=""/>
    <s v=""/>
    <x v="0"/>
    <s v=""/>
    <s v=""/>
    <s v=""/>
    <s v="both ((Leu or Ile)-Lys) SE_"/>
    <x v="1"/>
  </r>
  <r>
    <s v="both"/>
    <x v="74"/>
    <x v="71"/>
    <x v="73"/>
    <x v="74"/>
    <x v="0"/>
    <m/>
    <x v="7"/>
    <m/>
    <m/>
    <n v="0"/>
    <s v="both ((Leu or Ile)-Lys) SE_Syn"/>
    <s v="ND"/>
    <s v="both ((Leu or Ile)-Lys) SE_SynND"/>
    <s v=""/>
    <s v=""/>
    <s v=""/>
    <s v=""/>
    <x v="1"/>
    <s v=""/>
    <s v=""/>
    <x v="0"/>
    <s v=""/>
    <s v=""/>
    <s v=""/>
    <s v="both ((Leu or Ile)-Lys) SE_"/>
    <x v="1"/>
  </r>
  <r>
    <s v="both"/>
    <x v="74"/>
    <x v="71"/>
    <x v="73"/>
    <x v="74"/>
    <x v="0"/>
    <m/>
    <x v="7"/>
    <m/>
    <m/>
    <n v="0"/>
    <s v="both ((Leu or Ile)-Lys) SE_Syn"/>
    <s v="ND"/>
    <s v="both ((Leu or Ile)-Lys) SE_SynND"/>
    <s v=""/>
    <s v=""/>
    <s v=""/>
    <s v=""/>
    <x v="1"/>
    <s v=""/>
    <s v=""/>
    <x v="0"/>
    <s v=""/>
    <s v=""/>
    <s v=""/>
    <s v="both ((Leu or Ile)-Lys) SE_"/>
    <x v="1"/>
  </r>
  <r>
    <s v="both"/>
    <x v="75"/>
    <x v="72"/>
    <x v="74"/>
    <x v="75"/>
    <x v="0"/>
    <m/>
    <x v="0"/>
    <m/>
    <m/>
    <n v="0"/>
    <s v="both (C4H9NO3+Arg-H2O) Min_Ctr"/>
    <s v="ND"/>
    <s v="both (C4H9NO3+Arg-H2O) Min_CtrND"/>
    <s v="ND"/>
    <n v="0"/>
    <e v="#DIV/0!"/>
    <e v="#DIV/0!"/>
    <x v="0"/>
    <n v="0"/>
    <s v="n/a"/>
    <x v="0"/>
    <s v=""/>
    <s v=""/>
    <s v=""/>
    <s v="both (C4H9NO3+Arg-H2O) Min"/>
    <x v="0"/>
  </r>
  <r>
    <s v="both"/>
    <x v="75"/>
    <x v="72"/>
    <x v="74"/>
    <x v="75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1"/>
    <m/>
    <m/>
    <n v="0"/>
    <s v="both (C4H9NO3+Arg-H2O) Min_Syn"/>
    <s v="ND"/>
    <s v="both (C4H9NO3+Arg-H2O) Min_SynND"/>
    <s v="ND"/>
    <n v="0"/>
    <e v="#DIV/0!"/>
    <e v="#DIV/0!"/>
    <x v="0"/>
    <n v="0"/>
    <s v="n/a"/>
    <x v="0"/>
    <s v=""/>
    <s v=""/>
    <s v=""/>
    <s v="both (C4H9NO3+Arg-H2O) Min"/>
    <x v="0"/>
  </r>
  <r>
    <s v="both"/>
    <x v="75"/>
    <x v="72"/>
    <x v="74"/>
    <x v="75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4"/>
    <x v="75"/>
    <x v="0"/>
    <m/>
    <x v="2"/>
    <m/>
    <m/>
    <n v="0"/>
    <s v="both (C4H9NO3+Arg-H2O) MEBM_Ctr"/>
    <s v="ND"/>
    <s v="both (C4H9NO3+Arg-H2O) MEBM_CtrND"/>
    <s v="ND"/>
    <n v="0"/>
    <e v="#DIV/0!"/>
    <e v="#DIV/0!"/>
    <x v="0"/>
    <n v="0"/>
    <s v="n/a"/>
    <x v="0"/>
    <s v=""/>
    <s v=""/>
    <s v=""/>
    <s v="both (C4H9NO3+Arg-H2O) MEB"/>
    <x v="0"/>
  </r>
  <r>
    <s v="both"/>
    <x v="75"/>
    <x v="72"/>
    <x v="74"/>
    <x v="75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3"/>
    <m/>
    <m/>
    <n v="0"/>
    <s v="both (C4H9NO3+Arg-H2O) MEBM_Syn"/>
    <s v="ND"/>
    <s v="both (C4H9NO3+Arg-H2O) MEBM_SynND"/>
    <s v="ND"/>
    <n v="0"/>
    <e v="#DIV/0!"/>
    <e v="#DIV/0!"/>
    <x v="0"/>
    <n v="0"/>
    <s v="n/a"/>
    <x v="0"/>
    <s v=""/>
    <s v=""/>
    <s v=""/>
    <s v="both (C4H9NO3+Arg-H2O) MEB"/>
    <x v="0"/>
  </r>
  <r>
    <s v="both"/>
    <x v="75"/>
    <x v="72"/>
    <x v="74"/>
    <x v="75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4"/>
    <x v="75"/>
    <x v="0"/>
    <m/>
    <x v="4"/>
    <n v="25897"/>
    <m/>
    <n v="10.161921024628786"/>
    <s v="both (C4H9NO3+Arg-H2O) YE_Ctr"/>
    <s v="D"/>
    <s v="both (C4H9NO3+Arg-H2O) YE_Ctr_D"/>
    <s v="D"/>
    <n v="10.234440830915304"/>
    <n v="0.99999999999999967"/>
    <n v="1"/>
    <x v="2"/>
    <n v="30611.75"/>
    <b v="0"/>
    <x v="1"/>
    <s v="pos"/>
    <s v="YE_"/>
    <s v="Ctr"/>
    <s v="both (C4H9NO3+Arg-H2O) YE_"/>
    <x v="0"/>
  </r>
  <r>
    <s v="both"/>
    <x v="75"/>
    <x v="72"/>
    <x v="74"/>
    <x v="75"/>
    <x v="0"/>
    <m/>
    <x v="4"/>
    <n v="20759"/>
    <m/>
    <n v="9.9407833372798251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4"/>
    <n v="24500"/>
    <m/>
    <n v="10.106469212026385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4"/>
    <n v="19529"/>
    <m/>
    <n v="9.8797070238707239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5"/>
    <n v="21384"/>
    <m/>
    <n v="9.9704450206610087"/>
    <s v="both (C4H9NO3+Arg-H2O) YE_Syn"/>
    <s v="D"/>
    <s v="both (C4H9NO3+Arg-H2O) YE_Syn_D"/>
    <s v="D"/>
    <n v="10.094643272106774"/>
    <n v="0.80874679340098321"/>
    <n v="0.51408411183034119"/>
    <x v="5"/>
    <n v="26101.625"/>
    <s v="n/a"/>
    <x v="1"/>
    <s v="pos"/>
    <s v="YE_"/>
    <s v="Syn"/>
    <s v="both (C4H9NO3+Arg-H2O) YE_"/>
    <x v="0"/>
  </r>
  <r>
    <s v="both"/>
    <x v="75"/>
    <x v="72"/>
    <x v="74"/>
    <x v="75"/>
    <x v="0"/>
    <m/>
    <x v="5"/>
    <n v="16911"/>
    <m/>
    <n v="9.7357787081100184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5"/>
    <n v="51512"/>
    <m/>
    <n v="10.849589481981912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5"/>
    <n v="34667"/>
    <m/>
    <n v="10.453572350254236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4"/>
    <x v="75"/>
    <x v="0"/>
    <m/>
    <x v="6"/>
    <m/>
    <m/>
    <n v="0"/>
    <s v="both (C4H9NO3+Arg-H2O) SE_Ctr"/>
    <s v="ND"/>
    <s v="both (C4H9NO3+Arg-H2O) SE_CtrND"/>
    <s v="ND"/>
    <n v="0"/>
    <e v="#DIV/0!"/>
    <e v="#DIV/0!"/>
    <x v="0"/>
    <n v="0"/>
    <s v="n/a"/>
    <x v="0"/>
    <s v=""/>
    <s v=""/>
    <s v=""/>
    <s v="both (C4H9NO3+Arg-H2O) SE_"/>
    <x v="0"/>
  </r>
  <r>
    <s v="both"/>
    <x v="75"/>
    <x v="72"/>
    <x v="74"/>
    <x v="75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4"/>
    <x v="75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4"/>
    <x v="75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4"/>
    <x v="75"/>
    <x v="0"/>
    <m/>
    <x v="7"/>
    <m/>
    <m/>
    <n v="0"/>
    <s v="both (C4H9NO3+Arg-H2O) SE_Syn"/>
    <s v="ND"/>
    <s v="both (C4H9NO3+Arg-H2O) SE_SynND"/>
    <s v="ND"/>
    <n v="0"/>
    <e v="#DIV/0!"/>
    <e v="#DIV/0!"/>
    <x v="0"/>
    <n v="0"/>
    <s v="n/a"/>
    <x v="0"/>
    <s v=""/>
    <s v=""/>
    <s v=""/>
    <s v="both (C4H9NO3+Arg-H2O) SE_"/>
    <x v="0"/>
  </r>
  <r>
    <s v="both"/>
    <x v="75"/>
    <x v="72"/>
    <x v="74"/>
    <x v="75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4"/>
    <x v="75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4"/>
    <x v="75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6"/>
    <x v="73"/>
    <x v="75"/>
    <x v="76"/>
    <x v="0"/>
    <m/>
    <x v="0"/>
    <m/>
    <m/>
    <n v="0"/>
    <s v="both (Val-Lys) Min_Ctr"/>
    <s v="ND"/>
    <s v="both (Val-Lys) Min_CtrND"/>
    <s v="ND"/>
    <n v="0"/>
    <e v="#DIV/0!"/>
    <e v="#DIV/0!"/>
    <x v="0"/>
    <n v="0"/>
    <s v="n/a"/>
    <x v="0"/>
    <s v=""/>
    <s v=""/>
    <s v=""/>
    <s v="both (Val-Lys) Min"/>
    <x v="0"/>
  </r>
  <r>
    <s v="both"/>
    <x v="76"/>
    <x v="73"/>
    <x v="75"/>
    <x v="76"/>
    <x v="0"/>
    <m/>
    <x v="0"/>
    <m/>
    <m/>
    <n v="0"/>
    <s v="both (Val-Lys) Min_Ctr"/>
    <s v="ND"/>
    <s v="both (Val-Lys) Min_Ctr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0"/>
    <m/>
    <m/>
    <n v="0"/>
    <s v="both (Val-Lys) Min_Ctr"/>
    <s v="ND"/>
    <s v="both (Val-Lys) Min_Ctr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0"/>
    <m/>
    <m/>
    <n v="0"/>
    <s v="both (Val-Lys) Min_Ctr"/>
    <s v="ND"/>
    <s v="both (Val-Lys) Min_Ctr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1"/>
    <m/>
    <m/>
    <n v="0"/>
    <s v="both (Val-Lys) Min_Syn"/>
    <s v="ND"/>
    <s v="both (Val-Lys) Min_SynND"/>
    <s v="ND"/>
    <n v="0"/>
    <e v="#DIV/0!"/>
    <e v="#DIV/0!"/>
    <x v="0"/>
    <n v="0"/>
    <s v="n/a"/>
    <x v="0"/>
    <s v=""/>
    <s v=""/>
    <s v=""/>
    <s v="both (Val-Lys) Min"/>
    <x v="0"/>
  </r>
  <r>
    <s v="both"/>
    <x v="76"/>
    <x v="73"/>
    <x v="75"/>
    <x v="76"/>
    <x v="0"/>
    <m/>
    <x v="1"/>
    <m/>
    <m/>
    <n v="0"/>
    <s v="both (Val-Lys) Min_Syn"/>
    <s v="ND"/>
    <s v="both (Val-Lys) Min_Syn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1"/>
    <m/>
    <m/>
    <n v="0"/>
    <s v="both (Val-Lys) Min_Syn"/>
    <s v="ND"/>
    <s v="both (Val-Lys) Min_Syn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1"/>
    <m/>
    <m/>
    <n v="0"/>
    <s v="both (Val-Lys) Min_Syn"/>
    <s v="ND"/>
    <s v="both (Val-Lys) Min_SynND"/>
    <s v=""/>
    <s v=""/>
    <s v=""/>
    <s v=""/>
    <x v="1"/>
    <s v=""/>
    <s v=""/>
    <x v="0"/>
    <s v=""/>
    <s v=""/>
    <s v=""/>
    <s v="both (Val-Lys) Min"/>
    <x v="1"/>
  </r>
  <r>
    <s v="both"/>
    <x v="76"/>
    <x v="73"/>
    <x v="75"/>
    <x v="76"/>
    <x v="0"/>
    <m/>
    <x v="2"/>
    <m/>
    <m/>
    <n v="0"/>
    <s v="both (Val-Lys) MEBM_Ctr"/>
    <s v="ND"/>
    <s v="both (Val-Lys) MEBM_CtrND"/>
    <s v="ND"/>
    <n v="0"/>
    <e v="#DIV/0!"/>
    <e v="#DIV/0!"/>
    <x v="0"/>
    <n v="0"/>
    <s v="n/a"/>
    <x v="0"/>
    <s v=""/>
    <s v=""/>
    <s v=""/>
    <s v="both (Val-Lys) MEB"/>
    <x v="0"/>
  </r>
  <r>
    <s v="both"/>
    <x v="76"/>
    <x v="73"/>
    <x v="75"/>
    <x v="76"/>
    <x v="0"/>
    <m/>
    <x v="2"/>
    <m/>
    <m/>
    <n v="0"/>
    <s v="both (Val-Lys) MEBM_Ctr"/>
    <s v="ND"/>
    <s v="both (Val-Lys) MEBM_Ctr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2"/>
    <m/>
    <m/>
    <n v="0"/>
    <s v="both (Val-Lys) MEBM_Ctr"/>
    <s v="ND"/>
    <s v="both (Val-Lys) MEBM_Ctr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2"/>
    <m/>
    <m/>
    <n v="0"/>
    <s v="both (Val-Lys) MEBM_Ctr"/>
    <s v="ND"/>
    <s v="both (Val-Lys) MEBM_Ctr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3"/>
    <m/>
    <m/>
    <n v="0"/>
    <s v="both (Val-Lys) MEBM_Syn"/>
    <s v="ND"/>
    <s v="both (Val-Lys) MEBM_SynND"/>
    <s v="ND"/>
    <n v="0"/>
    <e v="#DIV/0!"/>
    <e v="#DIV/0!"/>
    <x v="0"/>
    <n v="0"/>
    <s v="n/a"/>
    <x v="0"/>
    <s v=""/>
    <s v=""/>
    <s v=""/>
    <s v="both (Val-Lys) MEB"/>
    <x v="0"/>
  </r>
  <r>
    <s v="both"/>
    <x v="76"/>
    <x v="73"/>
    <x v="75"/>
    <x v="76"/>
    <x v="0"/>
    <m/>
    <x v="3"/>
    <m/>
    <m/>
    <n v="0"/>
    <s v="both (Val-Lys) MEBM_Syn"/>
    <s v="ND"/>
    <s v="both (Val-Lys) MEBM_Syn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3"/>
    <m/>
    <m/>
    <n v="0"/>
    <s v="both (Val-Lys) MEBM_Syn"/>
    <s v="ND"/>
    <s v="both (Val-Lys) MEBM_Syn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3"/>
    <m/>
    <m/>
    <n v="0"/>
    <s v="both (Val-Lys) MEBM_Syn"/>
    <s v="ND"/>
    <s v="both (Val-Lys) MEBM_SynND"/>
    <s v=""/>
    <s v=""/>
    <s v=""/>
    <s v=""/>
    <x v="1"/>
    <s v=""/>
    <s v=""/>
    <x v="0"/>
    <s v=""/>
    <s v=""/>
    <s v=""/>
    <s v="both (Val-Lys) MEB"/>
    <x v="1"/>
  </r>
  <r>
    <s v="both"/>
    <x v="76"/>
    <x v="73"/>
    <x v="75"/>
    <x v="76"/>
    <x v="0"/>
    <m/>
    <x v="4"/>
    <n v="139080"/>
    <m/>
    <n v="11.842811776202362"/>
    <s v="both (Val-Lys) YE_Ctr"/>
    <s v="D"/>
    <s v="both (Val-Lys) YE_Ctr_D"/>
    <s v="D"/>
    <n v="11.822417352225134"/>
    <n v="1"/>
    <n v="1"/>
    <x v="2"/>
    <n v="136292.75"/>
    <b v="0"/>
    <x v="1"/>
    <s v="pos"/>
    <s v="YE_"/>
    <s v="Ctr"/>
    <s v="both (Val-Lys) YE_"/>
    <x v="0"/>
  </r>
  <r>
    <s v="both"/>
    <x v="76"/>
    <x v="73"/>
    <x v="75"/>
    <x v="76"/>
    <x v="0"/>
    <m/>
    <x v="4"/>
    <n v="133903"/>
    <m/>
    <n v="11.804878404272655"/>
    <s v="both (Val-Lys) YE_Ctr"/>
    <s v="D"/>
    <s v="both (Val-Lys) YE_Ctr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4"/>
    <n v="138192"/>
    <m/>
    <n v="11.836406537802789"/>
    <s v="both (Val-Lys) YE_Ctr"/>
    <s v="D"/>
    <s v="both (Val-Lys) YE_Ctr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4"/>
    <n v="133996"/>
    <m/>
    <n v="11.80557269062273"/>
    <s v="both (Val-Lys) YE_Ctr"/>
    <s v="D"/>
    <s v="both (Val-Lys) YE_Ctr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5"/>
    <n v="112871"/>
    <m/>
    <n v="11.634009712292993"/>
    <s v="both (Val-Lys) YE_Syn"/>
    <s v="D"/>
    <s v="both (Val-Lys) YE_Syn_D"/>
    <s v="D"/>
    <n v="11.808254892595999"/>
    <n v="3.0432873614473998E-4"/>
    <n v="0.9534833385804895"/>
    <x v="5"/>
    <n v="146172.25"/>
    <s v="n/a"/>
    <x v="1"/>
    <s v="pos"/>
    <s v="YE_"/>
    <s v="Syn"/>
    <s v="both (Val-Lys) YE_"/>
    <x v="0"/>
  </r>
  <r>
    <s v="both"/>
    <x v="76"/>
    <x v="73"/>
    <x v="75"/>
    <x v="76"/>
    <x v="0"/>
    <m/>
    <x v="5"/>
    <n v="99373"/>
    <m/>
    <n v="11.50664578901292"/>
    <s v="both (Val-Lys) YE_Syn"/>
    <s v="D"/>
    <s v="both (Val-Lys) YE_Syn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5"/>
    <n v="261235"/>
    <m/>
    <n v="12.473179492308496"/>
    <s v="both (Val-Lys) YE_Syn"/>
    <s v="D"/>
    <s v="both (Val-Lys) YE_Syn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5"/>
    <n v="111210"/>
    <m/>
    <n v="11.619184576769582"/>
    <s v="both (Val-Lys) YE_Syn"/>
    <s v="D"/>
    <s v="both (Val-Lys) YE_Syn_D"/>
    <s v=""/>
    <s v=""/>
    <s v=""/>
    <s v=""/>
    <x v="1"/>
    <s v=""/>
    <s v=""/>
    <x v="0"/>
    <s v=""/>
    <s v=""/>
    <s v=""/>
    <s v="both (Val-Lys) YE_"/>
    <x v="1"/>
  </r>
  <r>
    <s v="both"/>
    <x v="76"/>
    <x v="73"/>
    <x v="75"/>
    <x v="76"/>
    <x v="0"/>
    <m/>
    <x v="6"/>
    <m/>
    <m/>
    <n v="0"/>
    <s v="both (Val-Lys) SE_Ctr"/>
    <s v="ND"/>
    <s v="both (Val-Lys) SE_CtrND"/>
    <s v="ND"/>
    <n v="0"/>
    <e v="#DIV/0!"/>
    <e v="#DIV/0!"/>
    <x v="0"/>
    <n v="0"/>
    <s v="n/a"/>
    <x v="0"/>
    <s v=""/>
    <s v=""/>
    <s v=""/>
    <s v="both (Val-Lys) SE_"/>
    <x v="0"/>
  </r>
  <r>
    <s v="both"/>
    <x v="76"/>
    <x v="73"/>
    <x v="75"/>
    <x v="76"/>
    <x v="0"/>
    <m/>
    <x v="6"/>
    <m/>
    <m/>
    <n v="0"/>
    <s v="both (Val-Lys) SE_Ctr"/>
    <s v="ND"/>
    <s v="both (Val-Lys) SE_CtrND"/>
    <s v=""/>
    <s v=""/>
    <s v=""/>
    <s v=""/>
    <x v="1"/>
    <s v=""/>
    <s v=""/>
    <x v="0"/>
    <s v=""/>
    <s v=""/>
    <s v=""/>
    <s v="both (Val-Lys) SE_"/>
    <x v="1"/>
  </r>
  <r>
    <s v="both"/>
    <x v="76"/>
    <x v="73"/>
    <x v="75"/>
    <x v="76"/>
    <x v="0"/>
    <m/>
    <x v="6"/>
    <m/>
    <m/>
    <n v="0"/>
    <s v="both (Val-Lys) SE_Ctr"/>
    <s v="ND"/>
    <s v="both (Val-Lys) SE_CtrND"/>
    <s v=""/>
    <s v=""/>
    <s v=""/>
    <s v=""/>
    <x v="1"/>
    <s v=""/>
    <s v=""/>
    <x v="0"/>
    <s v=""/>
    <s v=""/>
    <s v=""/>
    <s v="both (Val-Lys) SE_"/>
    <x v="1"/>
  </r>
  <r>
    <s v="both"/>
    <x v="76"/>
    <x v="73"/>
    <x v="75"/>
    <x v="76"/>
    <x v="0"/>
    <m/>
    <x v="6"/>
    <m/>
    <m/>
    <n v="0"/>
    <s v="both (Val-Lys) SE_Ctr"/>
    <s v="ND"/>
    <s v="both (Val-Lys) SE_CtrND"/>
    <s v=""/>
    <s v=""/>
    <s v=""/>
    <s v=""/>
    <x v="1"/>
    <s v=""/>
    <s v=""/>
    <x v="0"/>
    <s v=""/>
    <s v=""/>
    <s v=""/>
    <s v="both (Val-Lys) SE_"/>
    <x v="1"/>
  </r>
  <r>
    <s v="both"/>
    <x v="76"/>
    <x v="73"/>
    <x v="75"/>
    <x v="76"/>
    <x v="0"/>
    <m/>
    <x v="7"/>
    <m/>
    <m/>
    <n v="0"/>
    <s v="both (Val-Lys) SE_Syn"/>
    <s v="ND"/>
    <s v="both (Val-Lys) SE_SynND"/>
    <s v="ND"/>
    <n v="0"/>
    <e v="#DIV/0!"/>
    <e v="#DIV/0!"/>
    <x v="0"/>
    <n v="0"/>
    <s v="n/a"/>
    <x v="0"/>
    <s v=""/>
    <s v=""/>
    <s v=""/>
    <s v="both (Val-Lys) SE_"/>
    <x v="0"/>
  </r>
  <r>
    <s v="both"/>
    <x v="76"/>
    <x v="73"/>
    <x v="75"/>
    <x v="76"/>
    <x v="0"/>
    <m/>
    <x v="7"/>
    <m/>
    <m/>
    <n v="0"/>
    <s v="both (Val-Lys) SE_Syn"/>
    <s v="ND"/>
    <s v="both (Val-Lys) SE_SynND"/>
    <s v=""/>
    <s v=""/>
    <s v=""/>
    <s v=""/>
    <x v="1"/>
    <s v=""/>
    <s v=""/>
    <x v="0"/>
    <s v=""/>
    <s v=""/>
    <s v=""/>
    <s v="both (Val-Lys) SE_"/>
    <x v="1"/>
  </r>
  <r>
    <s v="both"/>
    <x v="76"/>
    <x v="73"/>
    <x v="75"/>
    <x v="76"/>
    <x v="0"/>
    <m/>
    <x v="7"/>
    <m/>
    <m/>
    <n v="0"/>
    <s v="both (Val-Lys) SE_Syn"/>
    <s v="ND"/>
    <s v="both (Val-Lys) SE_SynND"/>
    <s v=""/>
    <s v=""/>
    <s v=""/>
    <s v=""/>
    <x v="1"/>
    <s v=""/>
    <s v=""/>
    <x v="0"/>
    <s v=""/>
    <s v=""/>
    <s v=""/>
    <s v="both (Val-Lys) SE_"/>
    <x v="1"/>
  </r>
  <r>
    <s v="both"/>
    <x v="76"/>
    <x v="73"/>
    <x v="75"/>
    <x v="76"/>
    <x v="0"/>
    <m/>
    <x v="7"/>
    <m/>
    <m/>
    <n v="0"/>
    <s v="both (Val-Lys) SE_Syn"/>
    <s v="ND"/>
    <s v="both (Val-Lys) SE_SynND"/>
    <s v=""/>
    <s v=""/>
    <s v=""/>
    <s v=""/>
    <x v="1"/>
    <s v=""/>
    <s v=""/>
    <x v="0"/>
    <s v=""/>
    <s v=""/>
    <s v=""/>
    <s v="both (Val-Lys) SE_"/>
    <x v="1"/>
  </r>
  <r>
    <s v="neg"/>
    <x v="77"/>
    <x v="74"/>
    <x v="76"/>
    <x v="77"/>
    <x v="0"/>
    <m/>
    <x v="0"/>
    <m/>
    <m/>
    <n v="0"/>
    <s v="neg (Tyr-Lys) Min_Ctr"/>
    <s v="ND"/>
    <s v="neg (Tyr-Lys) Min_CtrND"/>
    <s v="ND"/>
    <n v="0"/>
    <e v="#DIV/0!"/>
    <e v="#DIV/0!"/>
    <x v="0"/>
    <n v="0"/>
    <s v="n/a"/>
    <x v="0"/>
    <s v=""/>
    <s v=""/>
    <s v=""/>
    <s v="neg (Tyr-Lys) Min"/>
    <x v="0"/>
  </r>
  <r>
    <s v="neg"/>
    <x v="77"/>
    <x v="74"/>
    <x v="76"/>
    <x v="77"/>
    <x v="0"/>
    <m/>
    <x v="0"/>
    <m/>
    <m/>
    <n v="0"/>
    <s v="neg (Tyr-Lys) Min_Ctr"/>
    <s v="ND"/>
    <s v="neg (Tyr-Lys) Min_Ctr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0"/>
    <m/>
    <m/>
    <n v="0"/>
    <s v="neg (Tyr-Lys) Min_Ctr"/>
    <s v="ND"/>
    <s v="neg (Tyr-Lys) Min_Ctr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0"/>
    <m/>
    <m/>
    <n v="0"/>
    <s v="neg (Tyr-Lys) Min_Ctr"/>
    <s v="ND"/>
    <s v="neg (Tyr-Lys) Min_Ctr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1"/>
    <m/>
    <m/>
    <n v="0"/>
    <s v="neg (Tyr-Lys) Min_Syn"/>
    <s v="ND"/>
    <s v="neg (Tyr-Lys) Min_SynND"/>
    <s v="ND"/>
    <n v="0"/>
    <e v="#DIV/0!"/>
    <e v="#DIV/0!"/>
    <x v="0"/>
    <n v="0"/>
    <s v="n/a"/>
    <x v="0"/>
    <s v=""/>
    <s v=""/>
    <s v=""/>
    <s v="neg (Tyr-Lys) Min"/>
    <x v="0"/>
  </r>
  <r>
    <s v="neg"/>
    <x v="77"/>
    <x v="74"/>
    <x v="76"/>
    <x v="77"/>
    <x v="0"/>
    <m/>
    <x v="1"/>
    <m/>
    <m/>
    <n v="0"/>
    <s v="neg (Tyr-Lys) Min_Syn"/>
    <s v="ND"/>
    <s v="neg (Tyr-Lys) Min_Syn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1"/>
    <m/>
    <m/>
    <n v="0"/>
    <s v="neg (Tyr-Lys) Min_Syn"/>
    <s v="ND"/>
    <s v="neg (Tyr-Lys) Min_Syn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1"/>
    <m/>
    <m/>
    <n v="0"/>
    <s v="neg (Tyr-Lys) Min_Syn"/>
    <s v="ND"/>
    <s v="neg (Tyr-Lys) Min_SynND"/>
    <s v=""/>
    <s v=""/>
    <s v=""/>
    <s v=""/>
    <x v="1"/>
    <s v=""/>
    <s v=""/>
    <x v="0"/>
    <s v=""/>
    <s v=""/>
    <s v=""/>
    <s v="neg (Tyr-Lys) Min"/>
    <x v="1"/>
  </r>
  <r>
    <s v="neg"/>
    <x v="77"/>
    <x v="74"/>
    <x v="76"/>
    <x v="77"/>
    <x v="0"/>
    <m/>
    <x v="2"/>
    <m/>
    <m/>
    <n v="0"/>
    <s v="neg (Tyr-Lys) MEBM_Ctr"/>
    <s v="ND"/>
    <s v="neg (Tyr-Lys) MEBM_CtrND"/>
    <s v="ND"/>
    <n v="0"/>
    <e v="#DIV/0!"/>
    <e v="#DIV/0!"/>
    <x v="0"/>
    <n v="0"/>
    <s v="n/a"/>
    <x v="0"/>
    <s v=""/>
    <s v=""/>
    <s v=""/>
    <s v="neg (Tyr-Lys) MEB"/>
    <x v="0"/>
  </r>
  <r>
    <s v="neg"/>
    <x v="77"/>
    <x v="74"/>
    <x v="76"/>
    <x v="77"/>
    <x v="0"/>
    <m/>
    <x v="2"/>
    <m/>
    <m/>
    <n v="0"/>
    <s v="neg (Tyr-Lys) MEBM_Ctr"/>
    <s v="ND"/>
    <s v="neg (Tyr-Lys) MEBM_Ctr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2"/>
    <m/>
    <m/>
    <n v="0"/>
    <s v="neg (Tyr-Lys) MEBM_Ctr"/>
    <s v="ND"/>
    <s v="neg (Tyr-Lys) MEBM_Ctr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2"/>
    <m/>
    <m/>
    <n v="0"/>
    <s v="neg (Tyr-Lys) MEBM_Ctr"/>
    <s v="ND"/>
    <s v="neg (Tyr-Lys) MEBM_Ctr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3"/>
    <m/>
    <m/>
    <n v="0"/>
    <s v="neg (Tyr-Lys) MEBM_Syn"/>
    <s v="ND"/>
    <s v="neg (Tyr-Lys) MEBM_SynND"/>
    <s v="ND"/>
    <n v="0"/>
    <e v="#DIV/0!"/>
    <e v="#DIV/0!"/>
    <x v="0"/>
    <n v="0"/>
    <s v="n/a"/>
    <x v="0"/>
    <s v=""/>
    <s v=""/>
    <s v=""/>
    <s v="neg (Tyr-Lys) MEB"/>
    <x v="0"/>
  </r>
  <r>
    <s v="neg"/>
    <x v="77"/>
    <x v="74"/>
    <x v="76"/>
    <x v="77"/>
    <x v="0"/>
    <m/>
    <x v="3"/>
    <m/>
    <m/>
    <n v="0"/>
    <s v="neg (Tyr-Lys) MEBM_Syn"/>
    <s v="ND"/>
    <s v="neg (Tyr-Lys) MEBM_Syn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3"/>
    <m/>
    <m/>
    <n v="0"/>
    <s v="neg (Tyr-Lys) MEBM_Syn"/>
    <s v="ND"/>
    <s v="neg (Tyr-Lys) MEBM_Syn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3"/>
    <m/>
    <m/>
    <n v="0"/>
    <s v="neg (Tyr-Lys) MEBM_Syn"/>
    <s v="ND"/>
    <s v="neg (Tyr-Lys) MEBM_SynND"/>
    <s v=""/>
    <s v=""/>
    <s v=""/>
    <s v=""/>
    <x v="1"/>
    <s v=""/>
    <s v=""/>
    <x v="0"/>
    <s v=""/>
    <s v=""/>
    <s v=""/>
    <s v="neg (Tyr-Lys) MEB"/>
    <x v="1"/>
  </r>
  <r>
    <s v="neg"/>
    <x v="77"/>
    <x v="74"/>
    <x v="76"/>
    <x v="77"/>
    <x v="0"/>
    <m/>
    <x v="4"/>
    <n v="78813"/>
    <m/>
    <n v="11.274845925040037"/>
    <s v="neg (Tyr-Lys) YE_Ctr"/>
    <s v="D"/>
    <s v="neg (Tyr-Lys) YE_Ctr_D"/>
    <s v="D"/>
    <n v="11.101342568533266"/>
    <n v="1"/>
    <n v="1"/>
    <x v="2"/>
    <n v="66714.75"/>
    <b v="0"/>
    <x v="1"/>
    <s v="pos"/>
    <s v="YE_"/>
    <s v="Ctr"/>
    <s v="neg (Tyr-Lys) YE_"/>
    <x v="0"/>
  </r>
  <r>
    <s v="neg"/>
    <x v="77"/>
    <x v="74"/>
    <x v="76"/>
    <x v="77"/>
    <x v="0"/>
    <m/>
    <x v="4"/>
    <n v="58287"/>
    <m/>
    <n v="10.973151519248345"/>
    <s v="neg (Tyr-Lys) YE_Ctr"/>
    <s v="D"/>
    <s v="neg (Tyr-Lys) YE_Ctr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4"/>
    <n v="68565"/>
    <m/>
    <n v="11.135552064028248"/>
    <s v="neg (Tyr-Lys) YE_Ctr"/>
    <s v="D"/>
    <s v="neg (Tyr-Lys) YE_Ctr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4"/>
    <n v="61194"/>
    <m/>
    <n v="11.02182076581644"/>
    <s v="neg (Tyr-Lys) YE_Ctr"/>
    <s v="D"/>
    <s v="neg (Tyr-Lys) YE_Ctr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5"/>
    <n v="49281"/>
    <m/>
    <n v="10.80531418179946"/>
    <s v="neg (Tyr-Lys) YE_Syn"/>
    <s v="D"/>
    <s v="neg (Tyr-Lys) YE_Syn_D"/>
    <s v="D"/>
    <n v="10.961190738079395"/>
    <n v="0.22490552057828073"/>
    <n v="0.42258347384670114"/>
    <x v="5"/>
    <n v="59666.25"/>
    <s v="n/a"/>
    <x v="1"/>
    <s v="pos"/>
    <s v="YE_"/>
    <s v="Syn"/>
    <s v="neg (Tyr-Lys) YE_"/>
    <x v="0"/>
  </r>
  <r>
    <s v="neg"/>
    <x v="77"/>
    <x v="74"/>
    <x v="76"/>
    <x v="77"/>
    <x v="0"/>
    <m/>
    <x v="5"/>
    <n v="45397"/>
    <m/>
    <n v="10.723223330195648"/>
    <s v="neg (Tyr-Lys) YE_Syn"/>
    <s v="D"/>
    <s v="neg (Tyr-Lys) YE_Syn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5"/>
    <n v="88270"/>
    <m/>
    <n v="11.388166906827415"/>
    <s v="neg (Tyr-Lys) YE_Syn"/>
    <s v="D"/>
    <s v="neg (Tyr-Lys) YE_Syn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5"/>
    <n v="55717"/>
    <m/>
    <n v="10.92805853349506"/>
    <s v="neg (Tyr-Lys) YE_Syn"/>
    <s v="D"/>
    <s v="neg (Tyr-Lys) YE_Syn_D"/>
    <s v=""/>
    <s v=""/>
    <s v=""/>
    <s v=""/>
    <x v="1"/>
    <s v=""/>
    <s v=""/>
    <x v="0"/>
    <s v=""/>
    <s v=""/>
    <s v=""/>
    <s v="neg (Tyr-Lys) YE_"/>
    <x v="1"/>
  </r>
  <r>
    <s v="neg"/>
    <x v="77"/>
    <x v="74"/>
    <x v="76"/>
    <x v="77"/>
    <x v="0"/>
    <m/>
    <x v="6"/>
    <m/>
    <m/>
    <n v="0"/>
    <s v="neg (Tyr-Lys) SE_Ctr"/>
    <s v="ND"/>
    <s v="neg (Tyr-Lys) SE_CtrND"/>
    <s v="ND"/>
    <n v="0"/>
    <e v="#DIV/0!"/>
    <e v="#DIV/0!"/>
    <x v="0"/>
    <n v="0"/>
    <s v="n/a"/>
    <x v="0"/>
    <s v=""/>
    <s v=""/>
    <s v=""/>
    <s v="neg (Tyr-Lys) SE_"/>
    <x v="0"/>
  </r>
  <r>
    <s v="neg"/>
    <x v="77"/>
    <x v="74"/>
    <x v="76"/>
    <x v="77"/>
    <x v="0"/>
    <m/>
    <x v="6"/>
    <m/>
    <m/>
    <n v="0"/>
    <s v="neg (Tyr-Lys) SE_Ctr"/>
    <s v="ND"/>
    <s v="neg (Tyr-Lys) SE_CtrND"/>
    <s v=""/>
    <s v=""/>
    <s v=""/>
    <s v=""/>
    <x v="1"/>
    <s v=""/>
    <s v=""/>
    <x v="0"/>
    <s v=""/>
    <s v=""/>
    <s v=""/>
    <s v="neg (Tyr-Lys) SE_"/>
    <x v="1"/>
  </r>
  <r>
    <s v="neg"/>
    <x v="77"/>
    <x v="74"/>
    <x v="76"/>
    <x v="77"/>
    <x v="0"/>
    <m/>
    <x v="6"/>
    <m/>
    <m/>
    <n v="0"/>
    <s v="neg (Tyr-Lys) SE_Ctr"/>
    <s v="ND"/>
    <s v="neg (Tyr-Lys) SE_CtrND"/>
    <s v=""/>
    <s v=""/>
    <s v=""/>
    <s v=""/>
    <x v="1"/>
    <s v=""/>
    <s v=""/>
    <x v="0"/>
    <s v=""/>
    <s v=""/>
    <s v=""/>
    <s v="neg (Tyr-Lys) SE_"/>
    <x v="1"/>
  </r>
  <r>
    <s v="neg"/>
    <x v="77"/>
    <x v="74"/>
    <x v="76"/>
    <x v="77"/>
    <x v="0"/>
    <m/>
    <x v="6"/>
    <m/>
    <m/>
    <n v="0"/>
    <s v="neg (Tyr-Lys) SE_Ctr"/>
    <s v="ND"/>
    <s v="neg (Tyr-Lys) SE_CtrND"/>
    <s v=""/>
    <s v=""/>
    <s v=""/>
    <s v=""/>
    <x v="1"/>
    <s v=""/>
    <s v=""/>
    <x v="0"/>
    <s v=""/>
    <s v=""/>
    <s v=""/>
    <s v="neg (Tyr-Lys) SE_"/>
    <x v="1"/>
  </r>
  <r>
    <s v="neg"/>
    <x v="77"/>
    <x v="74"/>
    <x v="76"/>
    <x v="77"/>
    <x v="0"/>
    <m/>
    <x v="7"/>
    <m/>
    <m/>
    <n v="0"/>
    <s v="neg (Tyr-Lys) SE_Syn"/>
    <s v="ND"/>
    <s v="neg (Tyr-Lys) SE_SynND"/>
    <s v="ND"/>
    <n v="0"/>
    <e v="#DIV/0!"/>
    <e v="#DIV/0!"/>
    <x v="0"/>
    <n v="0"/>
    <s v="n/a"/>
    <x v="0"/>
    <s v=""/>
    <s v=""/>
    <s v=""/>
    <s v="neg (Tyr-Lys) SE_"/>
    <x v="0"/>
  </r>
  <r>
    <s v="neg"/>
    <x v="77"/>
    <x v="74"/>
    <x v="76"/>
    <x v="77"/>
    <x v="0"/>
    <m/>
    <x v="7"/>
    <m/>
    <m/>
    <n v="0"/>
    <s v="neg (Tyr-Lys) SE_Syn"/>
    <s v="ND"/>
    <s v="neg (Tyr-Lys) SE_SynND"/>
    <s v=""/>
    <s v=""/>
    <s v=""/>
    <s v=""/>
    <x v="1"/>
    <s v=""/>
    <s v=""/>
    <x v="0"/>
    <s v=""/>
    <s v=""/>
    <s v=""/>
    <s v="neg (Tyr-Lys) SE_"/>
    <x v="1"/>
  </r>
  <r>
    <s v="neg"/>
    <x v="77"/>
    <x v="74"/>
    <x v="76"/>
    <x v="77"/>
    <x v="0"/>
    <m/>
    <x v="7"/>
    <m/>
    <m/>
    <n v="0"/>
    <s v="neg (Tyr-Lys) SE_Syn"/>
    <s v="ND"/>
    <s v="neg (Tyr-Lys) SE_SynND"/>
    <s v=""/>
    <s v=""/>
    <s v=""/>
    <s v=""/>
    <x v="1"/>
    <s v=""/>
    <s v=""/>
    <x v="0"/>
    <s v=""/>
    <s v=""/>
    <s v=""/>
    <s v="neg (Tyr-Lys) SE_"/>
    <x v="1"/>
  </r>
  <r>
    <s v="neg"/>
    <x v="77"/>
    <x v="74"/>
    <x v="76"/>
    <x v="77"/>
    <x v="0"/>
    <m/>
    <x v="7"/>
    <m/>
    <m/>
    <n v="0"/>
    <s v="neg (Tyr-Lys) SE_Syn"/>
    <s v="ND"/>
    <s v="neg (Tyr-Lys) SE_SynND"/>
    <s v=""/>
    <s v=""/>
    <s v=""/>
    <s v=""/>
    <x v="1"/>
    <s v=""/>
    <s v=""/>
    <x v="0"/>
    <s v=""/>
    <s v=""/>
    <s v=""/>
    <s v="neg (Tyr-Lys) SE_"/>
    <x v="1"/>
  </r>
  <r>
    <s v="both"/>
    <x v="78"/>
    <x v="73"/>
    <x v="77"/>
    <x v="78"/>
    <x v="0"/>
    <m/>
    <x v="0"/>
    <m/>
    <m/>
    <n v="0"/>
    <s v="both (C5H11NO2+Lys-H2O) Min_Ctr"/>
    <s v="ND"/>
    <s v="both (C5H11NO2+Lys-H2O) Min_CtrND"/>
    <s v="ND"/>
    <n v="0"/>
    <e v="#DIV/0!"/>
    <e v="#DIV/0!"/>
    <x v="0"/>
    <n v="0"/>
    <s v="n/a"/>
    <x v="0"/>
    <s v=""/>
    <s v=""/>
    <s v=""/>
    <s v="both (C5H11NO2+Lys-H2O) Min"/>
    <x v="0"/>
  </r>
  <r>
    <s v="both"/>
    <x v="78"/>
    <x v="73"/>
    <x v="77"/>
    <x v="78"/>
    <x v="0"/>
    <m/>
    <x v="0"/>
    <m/>
    <m/>
    <n v="0"/>
    <s v="both (C5H11NO2+Lys-H2O) Min_Ctr"/>
    <s v="ND"/>
    <s v="both (C5H11NO2+Lys-H2O) Min_Ctr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0"/>
    <m/>
    <m/>
    <n v="0"/>
    <s v="both (C5H11NO2+Lys-H2O) Min_Ctr"/>
    <s v="ND"/>
    <s v="both (C5H11NO2+Lys-H2O) Min_Ctr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0"/>
    <m/>
    <m/>
    <n v="0"/>
    <s v="both (C5H11NO2+Lys-H2O) Min_Ctr"/>
    <s v="ND"/>
    <s v="both (C5H11NO2+Lys-H2O) Min_Ctr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1"/>
    <m/>
    <m/>
    <n v="0"/>
    <s v="both (C5H11NO2+Lys-H2O) Min_Syn"/>
    <s v="ND"/>
    <s v="both (C5H11NO2+Lys-H2O) Min_SynND"/>
    <s v="ND"/>
    <n v="0"/>
    <e v="#DIV/0!"/>
    <e v="#DIV/0!"/>
    <x v="0"/>
    <n v="0"/>
    <s v="n/a"/>
    <x v="0"/>
    <s v=""/>
    <s v=""/>
    <s v=""/>
    <s v="both (C5H11NO2+Lys-H2O) Min"/>
    <x v="0"/>
  </r>
  <r>
    <s v="both"/>
    <x v="78"/>
    <x v="73"/>
    <x v="77"/>
    <x v="78"/>
    <x v="0"/>
    <m/>
    <x v="1"/>
    <m/>
    <m/>
    <n v="0"/>
    <s v="both (C5H11NO2+Lys-H2O) Min_Syn"/>
    <s v="ND"/>
    <s v="both (C5H11NO2+Lys-H2O) Min_Syn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1"/>
    <m/>
    <m/>
    <n v="0"/>
    <s v="both (C5H11NO2+Lys-H2O) Min_Syn"/>
    <s v="ND"/>
    <s v="both (C5H11NO2+Lys-H2O) Min_Syn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1"/>
    <m/>
    <m/>
    <n v="0"/>
    <s v="both (C5H11NO2+Lys-H2O) Min_Syn"/>
    <s v="ND"/>
    <s v="both (C5H11NO2+Lys-H2O) Min_SynND"/>
    <s v=""/>
    <s v=""/>
    <s v=""/>
    <s v=""/>
    <x v="1"/>
    <s v=""/>
    <s v=""/>
    <x v="0"/>
    <s v=""/>
    <s v=""/>
    <s v=""/>
    <s v="both (C5H11NO2+Lys-H2O) Min"/>
    <x v="1"/>
  </r>
  <r>
    <s v="both"/>
    <x v="78"/>
    <x v="73"/>
    <x v="77"/>
    <x v="78"/>
    <x v="0"/>
    <m/>
    <x v="2"/>
    <m/>
    <m/>
    <n v="0"/>
    <s v="both (C5H11NO2+Lys-H2O) MEBM_Ctr"/>
    <s v="ND"/>
    <s v="both (C5H11NO2+Lys-H2O) MEBM_CtrND"/>
    <s v="ND"/>
    <n v="0"/>
    <e v="#DIV/0!"/>
    <e v="#DIV/0!"/>
    <x v="0"/>
    <n v="0"/>
    <s v="n/a"/>
    <x v="0"/>
    <s v=""/>
    <s v=""/>
    <s v=""/>
    <s v="both (C5H11NO2+Lys-H2O) MEB"/>
    <x v="0"/>
  </r>
  <r>
    <s v="both"/>
    <x v="78"/>
    <x v="73"/>
    <x v="77"/>
    <x v="78"/>
    <x v="0"/>
    <m/>
    <x v="2"/>
    <m/>
    <m/>
    <n v="0"/>
    <s v="both (C5H11NO2+Lys-H2O) MEBM_Ctr"/>
    <s v="ND"/>
    <s v="both (C5H11NO2+Lys-H2O) MEBM_Ctr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2"/>
    <m/>
    <m/>
    <n v="0"/>
    <s v="both (C5H11NO2+Lys-H2O) MEBM_Ctr"/>
    <s v="ND"/>
    <s v="both (C5H11NO2+Lys-H2O) MEBM_Ctr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2"/>
    <m/>
    <m/>
    <n v="0"/>
    <s v="both (C5H11NO2+Lys-H2O) MEBM_Ctr"/>
    <s v="ND"/>
    <s v="both (C5H11NO2+Lys-H2O) MEBM_Ctr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3"/>
    <m/>
    <m/>
    <n v="0"/>
    <s v="both (C5H11NO2+Lys-H2O) MEBM_Syn"/>
    <s v="ND"/>
    <s v="both (C5H11NO2+Lys-H2O) MEBM_SynND"/>
    <s v="ND"/>
    <n v="0"/>
    <e v="#DIV/0!"/>
    <e v="#DIV/0!"/>
    <x v="0"/>
    <n v="0"/>
    <s v="n/a"/>
    <x v="0"/>
    <s v=""/>
    <s v=""/>
    <s v=""/>
    <s v="both (C5H11NO2+Lys-H2O) MEB"/>
    <x v="0"/>
  </r>
  <r>
    <s v="both"/>
    <x v="78"/>
    <x v="73"/>
    <x v="77"/>
    <x v="78"/>
    <x v="0"/>
    <m/>
    <x v="3"/>
    <m/>
    <m/>
    <n v="0"/>
    <s v="both (C5H11NO2+Lys-H2O) MEBM_Syn"/>
    <s v="ND"/>
    <s v="both (C5H11NO2+Lys-H2O) MEBM_Syn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3"/>
    <m/>
    <m/>
    <n v="0"/>
    <s v="both (C5H11NO2+Lys-H2O) MEBM_Syn"/>
    <s v="ND"/>
    <s v="both (C5H11NO2+Lys-H2O) MEBM_Syn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3"/>
    <m/>
    <m/>
    <n v="0"/>
    <s v="both (C5H11NO2+Lys-H2O) MEBM_Syn"/>
    <s v="ND"/>
    <s v="both (C5H11NO2+Lys-H2O) MEBM_SynND"/>
    <s v=""/>
    <s v=""/>
    <s v=""/>
    <s v=""/>
    <x v="1"/>
    <s v=""/>
    <s v=""/>
    <x v="0"/>
    <s v=""/>
    <s v=""/>
    <s v=""/>
    <s v="both (C5H11NO2+Lys-H2O) MEB"/>
    <x v="1"/>
  </r>
  <r>
    <s v="both"/>
    <x v="78"/>
    <x v="73"/>
    <x v="77"/>
    <x v="78"/>
    <x v="0"/>
    <m/>
    <x v="4"/>
    <n v="186306"/>
    <m/>
    <n v="12.135151129689492"/>
    <s v="both (C5H11NO2+Lys-H2O) YE_Ctr"/>
    <s v="D"/>
    <s v="both (C5H11NO2+Lys-H2O) YE_Ctr_D"/>
    <s v="D"/>
    <n v="11.989093238859647"/>
    <n v="1"/>
    <n v="1"/>
    <x v="2"/>
    <n v="161972"/>
    <b v="0"/>
    <x v="1"/>
    <s v="pos"/>
    <s v="YE_"/>
    <s v="Ctr"/>
    <s v="both (C5H11NO2+Lys-H2O) YE_"/>
    <x v="0"/>
  </r>
  <r>
    <s v="both"/>
    <x v="78"/>
    <x v="73"/>
    <x v="77"/>
    <x v="78"/>
    <x v="0"/>
    <m/>
    <x v="4"/>
    <n v="143760"/>
    <m/>
    <n v="11.875907477471088"/>
    <s v="both (C5H11NO2+Lys-H2O) YE_Ctr"/>
    <s v="D"/>
    <s v="both (C5H11NO2+Lys-H2O) YE_Ctr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4"/>
    <n v="172086"/>
    <m/>
    <n v="12.055755441868321"/>
    <s v="both (C5H11NO2+Lys-H2O) YE_Ctr"/>
    <s v="D"/>
    <s v="both (C5H11NO2+Lys-H2O) YE_Ctr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4"/>
    <n v="145736"/>
    <m/>
    <n v="11.88955890640969"/>
    <s v="both (C5H11NO2+Lys-H2O) YE_Ctr"/>
    <s v="D"/>
    <s v="both (C5H11NO2+Lys-H2O) YE_Ctr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5"/>
    <n v="110515"/>
    <m/>
    <n v="11.612915585838051"/>
    <s v="both (C5H11NO2+Lys-H2O) YE_Syn"/>
    <s v="D"/>
    <s v="both (C5H11NO2+Lys-H2O) YE_Syn_D"/>
    <s v="D"/>
    <n v="11.727066179014717"/>
    <n v="0.8642526184007937"/>
    <n v="2.2046758802976012E-2"/>
    <x v="4"/>
    <n v="124487"/>
    <n v="-0.37974934528757431"/>
    <x v="1"/>
    <s v="pos"/>
    <s v="YE_"/>
    <s v="Syn"/>
    <s v="both (C5H11NO2+Lys-H2O) YE_"/>
    <x v="0"/>
  </r>
  <r>
    <s v="both"/>
    <x v="78"/>
    <x v="73"/>
    <x v="77"/>
    <x v="78"/>
    <x v="0"/>
    <m/>
    <x v="5"/>
    <n v="114671"/>
    <m/>
    <n v="11.649831158233701"/>
    <s v="both (C5H11NO2+Lys-H2O) YE_Syn"/>
    <s v="D"/>
    <s v="both (C5H11NO2+Lys-H2O) YE_Syn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5"/>
    <n v="140499"/>
    <m/>
    <n v="11.852962767755937"/>
    <s v="both (C5H11NO2+Lys-H2O) YE_Syn"/>
    <s v="D"/>
    <s v="both (C5H11NO2+Lys-H2O) YE_Syn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5"/>
    <n v="132263"/>
    <m/>
    <n v="11.792555204231181"/>
    <s v="both (C5H11NO2+Lys-H2O) YE_Syn"/>
    <s v="D"/>
    <s v="both (C5H11NO2+Lys-H2O) YE_Syn_D"/>
    <s v=""/>
    <s v=""/>
    <s v=""/>
    <s v=""/>
    <x v="1"/>
    <s v=""/>
    <s v=""/>
    <x v="0"/>
    <s v=""/>
    <s v=""/>
    <s v=""/>
    <s v="both (C5H11NO2+Lys-H2O) YE_"/>
    <x v="1"/>
  </r>
  <r>
    <s v="both"/>
    <x v="78"/>
    <x v="73"/>
    <x v="77"/>
    <x v="78"/>
    <x v="0"/>
    <m/>
    <x v="6"/>
    <m/>
    <m/>
    <n v="0"/>
    <s v="both (C5H11NO2+Lys-H2O) SE_Ctr"/>
    <s v="ND"/>
    <s v="both (C5H11NO2+Lys-H2O) SE_CtrND"/>
    <s v="ND"/>
    <n v="0"/>
    <e v="#DIV/0!"/>
    <e v="#DIV/0!"/>
    <x v="0"/>
    <n v="0"/>
    <s v="n/a"/>
    <x v="0"/>
    <s v=""/>
    <s v=""/>
    <s v=""/>
    <s v="both (C5H11NO2+Lys-H2O) SE_"/>
    <x v="0"/>
  </r>
  <r>
    <s v="both"/>
    <x v="78"/>
    <x v="73"/>
    <x v="77"/>
    <x v="78"/>
    <x v="0"/>
    <m/>
    <x v="6"/>
    <m/>
    <m/>
    <n v="0"/>
    <s v="both (C5H11NO2+Lys-H2O) SE_Ctr"/>
    <s v="ND"/>
    <s v="both (C5H11NO2+Lys-H2O) SE_CtrND"/>
    <s v=""/>
    <s v=""/>
    <s v=""/>
    <s v=""/>
    <x v="1"/>
    <s v=""/>
    <s v=""/>
    <x v="0"/>
    <s v=""/>
    <s v=""/>
    <s v=""/>
    <s v="both (C5H11NO2+Lys-H2O) SE_"/>
    <x v="1"/>
  </r>
  <r>
    <s v="both"/>
    <x v="78"/>
    <x v="73"/>
    <x v="77"/>
    <x v="78"/>
    <x v="0"/>
    <m/>
    <x v="6"/>
    <m/>
    <m/>
    <n v="0"/>
    <s v="both (C5H11NO2+Lys-H2O) SE_Ctr"/>
    <s v="ND"/>
    <s v="both (C5H11NO2+Lys-H2O) SE_CtrND"/>
    <s v=""/>
    <s v=""/>
    <s v=""/>
    <s v=""/>
    <x v="1"/>
    <s v=""/>
    <s v=""/>
    <x v="0"/>
    <s v=""/>
    <s v=""/>
    <s v=""/>
    <s v="both (C5H11NO2+Lys-H2O) SE_"/>
    <x v="1"/>
  </r>
  <r>
    <s v="both"/>
    <x v="78"/>
    <x v="73"/>
    <x v="77"/>
    <x v="78"/>
    <x v="0"/>
    <m/>
    <x v="6"/>
    <m/>
    <m/>
    <n v="0"/>
    <s v="both (C5H11NO2+Lys-H2O) SE_Ctr"/>
    <s v="ND"/>
    <s v="both (C5H11NO2+Lys-H2O) SE_CtrND"/>
    <s v=""/>
    <s v=""/>
    <s v=""/>
    <s v=""/>
    <x v="1"/>
    <s v=""/>
    <s v=""/>
    <x v="0"/>
    <s v=""/>
    <s v=""/>
    <s v=""/>
    <s v="both (C5H11NO2+Lys-H2O) SE_"/>
    <x v="1"/>
  </r>
  <r>
    <s v="both"/>
    <x v="78"/>
    <x v="73"/>
    <x v="77"/>
    <x v="78"/>
    <x v="0"/>
    <m/>
    <x v="7"/>
    <m/>
    <m/>
    <n v="0"/>
    <s v="both (C5H11NO2+Lys-H2O) SE_Syn"/>
    <s v="ND"/>
    <s v="both (C5H11NO2+Lys-H2O) SE_SynND"/>
    <s v="ND"/>
    <n v="0"/>
    <e v="#DIV/0!"/>
    <e v="#DIV/0!"/>
    <x v="0"/>
    <n v="0"/>
    <s v="n/a"/>
    <x v="0"/>
    <s v=""/>
    <s v=""/>
    <s v=""/>
    <s v="both (C5H11NO2+Lys-H2O) SE_"/>
    <x v="0"/>
  </r>
  <r>
    <s v="both"/>
    <x v="78"/>
    <x v="73"/>
    <x v="77"/>
    <x v="78"/>
    <x v="0"/>
    <m/>
    <x v="7"/>
    <m/>
    <m/>
    <n v="0"/>
    <s v="both (C5H11NO2+Lys-H2O) SE_Syn"/>
    <s v="ND"/>
    <s v="both (C5H11NO2+Lys-H2O) SE_SynND"/>
    <s v=""/>
    <s v=""/>
    <s v=""/>
    <s v=""/>
    <x v="1"/>
    <s v=""/>
    <s v=""/>
    <x v="0"/>
    <s v=""/>
    <s v=""/>
    <s v=""/>
    <s v="both (C5H11NO2+Lys-H2O) SE_"/>
    <x v="1"/>
  </r>
  <r>
    <s v="both"/>
    <x v="78"/>
    <x v="73"/>
    <x v="77"/>
    <x v="78"/>
    <x v="0"/>
    <m/>
    <x v="7"/>
    <m/>
    <m/>
    <n v="0"/>
    <s v="both (C5H11NO2+Lys-H2O) SE_Syn"/>
    <s v="ND"/>
    <s v="both (C5H11NO2+Lys-H2O) SE_SynND"/>
    <s v=""/>
    <s v=""/>
    <s v=""/>
    <s v=""/>
    <x v="1"/>
    <s v=""/>
    <s v=""/>
    <x v="0"/>
    <s v=""/>
    <s v=""/>
    <s v=""/>
    <s v="both (C5H11NO2+Lys-H2O) SE_"/>
    <x v="1"/>
  </r>
  <r>
    <s v="both"/>
    <x v="78"/>
    <x v="73"/>
    <x v="77"/>
    <x v="78"/>
    <x v="0"/>
    <m/>
    <x v="7"/>
    <m/>
    <m/>
    <n v="0"/>
    <s v="both (C5H11NO2+Lys-H2O) SE_Syn"/>
    <s v="ND"/>
    <s v="both (C5H11NO2+Lys-H2O) SE_SynND"/>
    <s v=""/>
    <s v=""/>
    <s v=""/>
    <s v=""/>
    <x v="1"/>
    <s v=""/>
    <s v=""/>
    <x v="0"/>
    <s v=""/>
    <s v=""/>
    <s v=""/>
    <s v="both (C5H11NO2+Lys-H2O) SE_"/>
    <x v="1"/>
  </r>
  <r>
    <s v="neg"/>
    <x v="79"/>
    <x v="75"/>
    <x v="78"/>
    <x v="79"/>
    <x v="0"/>
    <m/>
    <x v="0"/>
    <m/>
    <m/>
    <n v="0"/>
    <s v="neg (C4H9NO3+Lys-H2O) Min_Ctr"/>
    <s v="ND"/>
    <s v="neg (C4H9NO3+Lys-H2O) Min_CtrND"/>
    <s v="ND"/>
    <n v="0"/>
    <e v="#DIV/0!"/>
    <e v="#DIV/0!"/>
    <x v="0"/>
    <n v="0"/>
    <s v="n/a"/>
    <x v="0"/>
    <s v=""/>
    <s v=""/>
    <s v=""/>
    <s v="neg (C4H9NO3+Lys-H2O) Min"/>
    <x v="0"/>
  </r>
  <r>
    <s v="neg"/>
    <x v="79"/>
    <x v="75"/>
    <x v="78"/>
    <x v="79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1"/>
    <m/>
    <m/>
    <n v="0"/>
    <s v="neg (C4H9NO3+Lys-H2O) Min_Syn"/>
    <s v="ND"/>
    <s v="neg (C4H9NO3+Lys-H2O) Min_SynND"/>
    <s v="ND"/>
    <n v="0"/>
    <e v="#DIV/0!"/>
    <e v="#DIV/0!"/>
    <x v="0"/>
    <n v="0"/>
    <s v="n/a"/>
    <x v="0"/>
    <s v=""/>
    <s v=""/>
    <s v=""/>
    <s v="neg (C4H9NO3+Lys-H2O) Min"/>
    <x v="0"/>
  </r>
  <r>
    <s v="neg"/>
    <x v="79"/>
    <x v="75"/>
    <x v="78"/>
    <x v="79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78"/>
    <x v="79"/>
    <x v="0"/>
    <m/>
    <x v="2"/>
    <m/>
    <m/>
    <n v="0"/>
    <s v="neg (C4H9NO3+Lys-H2O) MEBM_Ctr"/>
    <s v="ND"/>
    <s v="neg (C4H9NO3+Lys-H2O) MEBM_CtrND"/>
    <s v="ND"/>
    <n v="0"/>
    <e v="#DIV/0!"/>
    <e v="#DIV/0!"/>
    <x v="0"/>
    <n v="0"/>
    <s v="n/a"/>
    <x v="0"/>
    <s v=""/>
    <s v=""/>
    <s v=""/>
    <s v="neg (C4H9NO3+Lys-H2O) MEB"/>
    <x v="0"/>
  </r>
  <r>
    <s v="neg"/>
    <x v="79"/>
    <x v="75"/>
    <x v="78"/>
    <x v="79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3"/>
    <m/>
    <m/>
    <n v="0"/>
    <s v="neg (C4H9NO3+Lys-H2O) MEBM_Syn"/>
    <s v="ND"/>
    <s v="neg (C4H9NO3+Lys-H2O) MEBM_SynND"/>
    <s v="ND"/>
    <n v="0"/>
    <e v="#DIV/0!"/>
    <e v="#DIV/0!"/>
    <x v="0"/>
    <n v="0"/>
    <s v="n/a"/>
    <x v="0"/>
    <s v=""/>
    <s v=""/>
    <s v=""/>
    <s v="neg (C4H9NO3+Lys-H2O) MEB"/>
    <x v="0"/>
  </r>
  <r>
    <s v="neg"/>
    <x v="79"/>
    <x v="75"/>
    <x v="78"/>
    <x v="79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78"/>
    <x v="79"/>
    <x v="0"/>
    <m/>
    <x v="4"/>
    <n v="66532"/>
    <m/>
    <n v="11.1054533441588"/>
    <s v="neg (C4H9NO3+Lys-H2O) YE_Ctr"/>
    <s v="D"/>
    <s v="neg (C4H9NO3+Lys-H2O) YE_Ctr_D"/>
    <s v="D"/>
    <n v="11.028369216880707"/>
    <n v="0.99999999999999967"/>
    <n v="1"/>
    <x v="2"/>
    <n v="64913.875"/>
    <b v="0"/>
    <x v="1"/>
    <s v="pos"/>
    <s v="YE_"/>
    <s v="Ctr"/>
    <s v="neg (C4H9NO3+Lys-H2O) YE_"/>
    <x v="0"/>
  </r>
  <r>
    <s v="neg"/>
    <x v="79"/>
    <x v="75"/>
    <x v="78"/>
    <x v="79"/>
    <x v="0"/>
    <m/>
    <x v="4"/>
    <n v="37579"/>
    <m/>
    <n v="10.534227272967456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4"/>
    <n v="55809"/>
    <m/>
    <n v="10.92970834378248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4"/>
    <n v="40932"/>
    <m/>
    <n v="10.619691862671436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5"/>
    <n v="30999"/>
    <m/>
    <n v="10.341742483467284"/>
    <s v="neg (C4H9NO3+Lys-H2O) YE_Syn"/>
    <s v="D"/>
    <s v="neg (C4H9NO3+Lys-H2O) YE_Syn_D"/>
    <s v="D"/>
    <n v="10.723245128440446"/>
    <n v="0.80851265420133411"/>
    <n v="8.7868645586591618E-2"/>
    <x v="5"/>
    <n v="47393.375"/>
    <s v="n/a"/>
    <x v="1"/>
    <s v="pos"/>
    <s v="YE_"/>
    <s v="Syn"/>
    <s v="neg (C4H9NO3+Lys-H2O) YE_"/>
    <x v="0"/>
  </r>
  <r>
    <s v="neg"/>
    <x v="79"/>
    <x v="75"/>
    <x v="78"/>
    <x v="79"/>
    <x v="0"/>
    <m/>
    <x v="5"/>
    <n v="32469"/>
    <m/>
    <n v="10.388071865096892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5"/>
    <n v="41290"/>
    <m/>
    <n v="10.628399837526073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5"/>
    <n v="33319"/>
    <m/>
    <n v="10.41391309628078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78"/>
    <x v="79"/>
    <x v="0"/>
    <m/>
    <x v="6"/>
    <m/>
    <m/>
    <n v="0"/>
    <s v="neg (C4H9NO3+Lys-H2O) SE_Ctr"/>
    <s v="ND"/>
    <s v="neg (C4H9NO3+Lys-H2O) SE_CtrND"/>
    <s v="ND"/>
    <n v="0"/>
    <e v="#DIV/0!"/>
    <e v="#DIV/0!"/>
    <x v="0"/>
    <n v="0"/>
    <s v="n/a"/>
    <x v="0"/>
    <s v=""/>
    <s v=""/>
    <s v=""/>
    <s v="neg (C4H9NO3+Lys-H2O) SE_"/>
    <x v="0"/>
  </r>
  <r>
    <s v="neg"/>
    <x v="79"/>
    <x v="75"/>
    <x v="78"/>
    <x v="79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78"/>
    <x v="79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78"/>
    <x v="79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78"/>
    <x v="79"/>
    <x v="0"/>
    <m/>
    <x v="7"/>
    <m/>
    <m/>
    <n v="0"/>
    <s v="neg (C4H9NO3+Lys-H2O) SE_Syn"/>
    <s v="ND"/>
    <s v="neg (C4H9NO3+Lys-H2O) SE_SynND"/>
    <s v="ND"/>
    <n v="0"/>
    <e v="#DIV/0!"/>
    <e v="#DIV/0!"/>
    <x v="0"/>
    <n v="0"/>
    <s v="n/a"/>
    <x v="0"/>
    <s v=""/>
    <s v=""/>
    <s v=""/>
    <s v="neg (C4H9NO3+Lys-H2O) SE_"/>
    <x v="0"/>
  </r>
  <r>
    <s v="neg"/>
    <x v="79"/>
    <x v="75"/>
    <x v="78"/>
    <x v="79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78"/>
    <x v="79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78"/>
    <x v="79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both"/>
    <x v="75"/>
    <x v="72"/>
    <x v="79"/>
    <x v="80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0"/>
    <m/>
    <m/>
    <n v="0"/>
    <s v="both (C4H9NO3+Arg-H2O) Min_Ctr"/>
    <s v="ND"/>
    <s v="both (C4H9NO3+Arg-H2O) Min_Ctr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1"/>
    <m/>
    <m/>
    <n v="0"/>
    <s v="both (C4H9NO3+Arg-H2O) Min_Syn"/>
    <s v="ND"/>
    <s v="both (C4H9NO3+Arg-H2O) Min_SynND"/>
    <s v=""/>
    <s v=""/>
    <s v=""/>
    <s v=""/>
    <x v="1"/>
    <s v=""/>
    <s v=""/>
    <x v="0"/>
    <s v=""/>
    <s v=""/>
    <s v=""/>
    <s v="both (C4H9NO3+Arg-H2O) Min"/>
    <x v="1"/>
  </r>
  <r>
    <s v="both"/>
    <x v="75"/>
    <x v="72"/>
    <x v="79"/>
    <x v="80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2"/>
    <m/>
    <m/>
    <n v="0"/>
    <s v="both (C4H9NO3+Arg-H2O) MEBM_Ctr"/>
    <s v="ND"/>
    <s v="both (C4H9NO3+Arg-H2O) MEBM_Ctr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3"/>
    <m/>
    <m/>
    <n v="0"/>
    <s v="both (C4H9NO3+Arg-H2O) MEBM_Syn"/>
    <s v="ND"/>
    <s v="both (C4H9NO3+Arg-H2O) MEBM_SynND"/>
    <s v=""/>
    <s v=""/>
    <s v=""/>
    <s v=""/>
    <x v="1"/>
    <s v=""/>
    <s v=""/>
    <x v="0"/>
    <s v=""/>
    <s v=""/>
    <s v=""/>
    <s v="both (C4H9NO3+Arg-H2O) MEB"/>
    <x v="1"/>
  </r>
  <r>
    <s v="both"/>
    <x v="75"/>
    <x v="72"/>
    <x v="79"/>
    <x v="80"/>
    <x v="0"/>
    <m/>
    <x v="4"/>
    <n v="66398"/>
    <m/>
    <n v="11.103437275110155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4"/>
    <n v="18086"/>
    <m/>
    <n v="9.8029487271575153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4"/>
    <n v="41606"/>
    <m/>
    <n v="10.636023701324445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4"/>
    <n v="28119"/>
    <m/>
    <n v="10.244236345924602"/>
    <s v="both (C4H9NO3+Arg-H2O) YE_Ctr"/>
    <s v="D"/>
    <s v="both (C4H9NO3+Arg-H2O) YE_Ctr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5"/>
    <n v="21041"/>
    <m/>
    <n v="9.9542757193682334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5"/>
    <n v="25944"/>
    <m/>
    <n v="10.16373419180184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5"/>
    <n v="22396"/>
    <m/>
    <n v="10.01668230030247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5"/>
    <n v="14958"/>
    <m/>
    <n v="9.6130684043744612"/>
    <s v="both (C4H9NO3+Arg-H2O) YE_Syn"/>
    <s v="D"/>
    <s v="both (C4H9NO3+Arg-H2O) YE_Syn_D"/>
    <s v=""/>
    <s v=""/>
    <s v=""/>
    <s v=""/>
    <x v="1"/>
    <s v=""/>
    <s v=""/>
    <x v="0"/>
    <s v=""/>
    <s v=""/>
    <s v=""/>
    <s v="both (C4H9NO3+Arg-H2O) YE_"/>
    <x v="1"/>
  </r>
  <r>
    <s v="both"/>
    <x v="75"/>
    <x v="72"/>
    <x v="79"/>
    <x v="80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6"/>
    <m/>
    <m/>
    <n v="0"/>
    <s v="both (C4H9NO3+Arg-H2O) SE_Ctr"/>
    <s v="ND"/>
    <s v="both (C4H9NO3+Arg-H2O) SE_Ctr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75"/>
    <x v="72"/>
    <x v="79"/>
    <x v="80"/>
    <x v="0"/>
    <m/>
    <x v="7"/>
    <m/>
    <m/>
    <n v="0"/>
    <s v="both (C4H9NO3+Arg-H2O) SE_Syn"/>
    <s v="ND"/>
    <s v="both (C4H9NO3+Arg-H2O) SE_SynND"/>
    <s v=""/>
    <s v=""/>
    <s v=""/>
    <s v=""/>
    <x v="1"/>
    <s v=""/>
    <s v=""/>
    <x v="0"/>
    <s v=""/>
    <s v=""/>
    <s v=""/>
    <s v="both (C4H9NO3+Arg-H2O) SE_"/>
    <x v="1"/>
  </r>
  <r>
    <s v="both"/>
    <x v="80"/>
    <x v="76"/>
    <x v="80"/>
    <x v="81"/>
    <x v="0"/>
    <m/>
    <x v="0"/>
    <m/>
    <m/>
    <n v="0"/>
    <s v="both (Ser-Lys) Min_Ctr"/>
    <s v="ND"/>
    <s v="both (Ser-Lys) Min_CtrND"/>
    <s v="ND"/>
    <n v="0"/>
    <e v="#DIV/0!"/>
    <e v="#DIV/0!"/>
    <x v="0"/>
    <n v="0"/>
    <s v="n/a"/>
    <x v="0"/>
    <s v=""/>
    <s v=""/>
    <s v=""/>
    <s v="both (Ser-Lys) Min"/>
    <x v="0"/>
  </r>
  <r>
    <s v="both"/>
    <x v="80"/>
    <x v="76"/>
    <x v="80"/>
    <x v="81"/>
    <x v="0"/>
    <m/>
    <x v="0"/>
    <m/>
    <m/>
    <n v="0"/>
    <s v="both (Ser-Lys) Min_Ctr"/>
    <s v="ND"/>
    <s v="both (Ser-Lys) Min_Ctr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0"/>
    <m/>
    <m/>
    <n v="0"/>
    <s v="both (Ser-Lys) Min_Ctr"/>
    <s v="ND"/>
    <s v="both (Ser-Lys) Min_Ctr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0"/>
    <m/>
    <m/>
    <n v="0"/>
    <s v="both (Ser-Lys) Min_Ctr"/>
    <s v="ND"/>
    <s v="both (Ser-Lys) Min_Ctr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1"/>
    <m/>
    <m/>
    <n v="0"/>
    <s v="both (Ser-Lys) Min_Syn"/>
    <s v="ND"/>
    <s v="both (Ser-Lys) Min_SynND"/>
    <s v="ND"/>
    <n v="0"/>
    <e v="#DIV/0!"/>
    <e v="#DIV/0!"/>
    <x v="0"/>
    <n v="0"/>
    <s v="n/a"/>
    <x v="0"/>
    <s v=""/>
    <s v=""/>
    <s v=""/>
    <s v="both (Ser-Lys) Min"/>
    <x v="0"/>
  </r>
  <r>
    <s v="both"/>
    <x v="80"/>
    <x v="76"/>
    <x v="80"/>
    <x v="81"/>
    <x v="0"/>
    <m/>
    <x v="1"/>
    <m/>
    <m/>
    <n v="0"/>
    <s v="both (Ser-Lys) Min_Syn"/>
    <s v="ND"/>
    <s v="both (Ser-Lys) Min_Syn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1"/>
    <m/>
    <m/>
    <n v="0"/>
    <s v="both (Ser-Lys) Min_Syn"/>
    <s v="ND"/>
    <s v="both (Ser-Lys) Min_Syn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1"/>
    <m/>
    <m/>
    <n v="0"/>
    <s v="both (Ser-Lys) Min_Syn"/>
    <s v="ND"/>
    <s v="both (Ser-Lys) Min_SynND"/>
    <s v=""/>
    <s v=""/>
    <s v=""/>
    <s v=""/>
    <x v="1"/>
    <s v=""/>
    <s v=""/>
    <x v="0"/>
    <s v=""/>
    <s v=""/>
    <s v=""/>
    <s v="both (Ser-Lys) Min"/>
    <x v="1"/>
  </r>
  <r>
    <s v="both"/>
    <x v="80"/>
    <x v="76"/>
    <x v="80"/>
    <x v="81"/>
    <x v="0"/>
    <m/>
    <x v="2"/>
    <m/>
    <m/>
    <n v="0"/>
    <s v="both (Ser-Lys) MEBM_Ctr"/>
    <s v="ND"/>
    <s v="both (Ser-Lys) MEBM_CtrND"/>
    <s v="ND"/>
    <n v="0"/>
    <e v="#DIV/0!"/>
    <e v="#DIV/0!"/>
    <x v="0"/>
    <n v="0"/>
    <s v="n/a"/>
    <x v="0"/>
    <s v=""/>
    <s v=""/>
    <s v=""/>
    <s v="both (Ser-Lys) MEB"/>
    <x v="0"/>
  </r>
  <r>
    <s v="both"/>
    <x v="80"/>
    <x v="76"/>
    <x v="80"/>
    <x v="81"/>
    <x v="0"/>
    <m/>
    <x v="2"/>
    <m/>
    <m/>
    <n v="0"/>
    <s v="both (Ser-Lys) MEBM_Ctr"/>
    <s v="ND"/>
    <s v="both (Ser-Lys) MEBM_Ctr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2"/>
    <m/>
    <m/>
    <n v="0"/>
    <s v="both (Ser-Lys) MEBM_Ctr"/>
    <s v="ND"/>
    <s v="both (Ser-Lys) MEBM_Ctr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2"/>
    <m/>
    <m/>
    <n v="0"/>
    <s v="both (Ser-Lys) MEBM_Ctr"/>
    <s v="ND"/>
    <s v="both (Ser-Lys) MEBM_Ctr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3"/>
    <m/>
    <m/>
    <n v="0"/>
    <s v="both (Ser-Lys) MEBM_Syn"/>
    <s v="ND"/>
    <s v="both (Ser-Lys) MEBM_SynND"/>
    <s v="ND"/>
    <n v="0"/>
    <e v="#DIV/0!"/>
    <e v="#DIV/0!"/>
    <x v="0"/>
    <n v="0"/>
    <s v="n/a"/>
    <x v="0"/>
    <s v=""/>
    <s v=""/>
    <s v=""/>
    <s v="both (Ser-Lys) MEB"/>
    <x v="0"/>
  </r>
  <r>
    <s v="both"/>
    <x v="80"/>
    <x v="76"/>
    <x v="80"/>
    <x v="81"/>
    <x v="0"/>
    <m/>
    <x v="3"/>
    <m/>
    <m/>
    <n v="0"/>
    <s v="both (Ser-Lys) MEBM_Syn"/>
    <s v="ND"/>
    <s v="both (Ser-Lys) MEBM_Syn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3"/>
    <m/>
    <m/>
    <n v="0"/>
    <s v="both (Ser-Lys) MEBM_Syn"/>
    <s v="ND"/>
    <s v="both (Ser-Lys) MEBM_Syn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3"/>
    <m/>
    <m/>
    <n v="0"/>
    <s v="both (Ser-Lys) MEBM_Syn"/>
    <s v="ND"/>
    <s v="both (Ser-Lys) MEBM_SynND"/>
    <s v=""/>
    <s v=""/>
    <s v=""/>
    <s v=""/>
    <x v="1"/>
    <s v=""/>
    <s v=""/>
    <x v="0"/>
    <s v=""/>
    <s v=""/>
    <s v=""/>
    <s v="both (Ser-Lys) MEB"/>
    <x v="1"/>
  </r>
  <r>
    <s v="both"/>
    <x v="80"/>
    <x v="76"/>
    <x v="80"/>
    <x v="81"/>
    <x v="0"/>
    <m/>
    <x v="4"/>
    <n v="86797"/>
    <m/>
    <n v="11.371338858908329"/>
    <s v="both (Ser-Lys) YE_Ctr"/>
    <s v="D"/>
    <s v="both (Ser-Lys) YE_Ctr_D"/>
    <s v="D"/>
    <n v="10.685791808681635"/>
    <n v="1"/>
    <n v="1"/>
    <x v="2"/>
    <n v="49686"/>
    <b v="0"/>
    <x v="1"/>
    <s v="pos"/>
    <s v="YE_"/>
    <s v="Ctr"/>
    <s v="both (Ser-Lys) YE_"/>
    <x v="0"/>
  </r>
  <r>
    <s v="both"/>
    <x v="80"/>
    <x v="76"/>
    <x v="80"/>
    <x v="81"/>
    <x v="0"/>
    <m/>
    <x v="4"/>
    <n v="22001"/>
    <m/>
    <n v="9.9988886372993804"/>
    <s v="both (Ser-Lys) YE_Ctr"/>
    <s v="D"/>
    <s v="both (Ser-Lys) YE_Ctr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4"/>
    <n v="55353"/>
    <m/>
    <n v="10.921504202914962"/>
    <s v="both (Ser-Lys) YE_Ctr"/>
    <s v="D"/>
    <s v="both (Ser-Lys) YE_Ctr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4"/>
    <n v="34593"/>
    <m/>
    <n v="10.451435535603869"/>
    <s v="both (Ser-Lys) YE_Ctr"/>
    <s v="D"/>
    <s v="both (Ser-Lys) YE_Ctr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5"/>
    <n v="29194"/>
    <m/>
    <n v="10.281752740717637"/>
    <s v="both (Ser-Lys) YE_Syn"/>
    <s v="D"/>
    <s v="both (Ser-Lys) YE_Syn_D"/>
    <s v="D"/>
    <n v="10.401351407364967"/>
    <n v="1.5228304945478895E-2"/>
    <n v="0.4099791258803433"/>
    <x v="5"/>
    <n v="33024.5"/>
    <s v="n/a"/>
    <x v="1"/>
    <s v="pos"/>
    <s v="YE_"/>
    <s v="Syn"/>
    <s v="both (Ser-Lys) YE_"/>
    <x v="0"/>
  </r>
  <r>
    <s v="both"/>
    <x v="80"/>
    <x v="76"/>
    <x v="80"/>
    <x v="81"/>
    <x v="0"/>
    <m/>
    <x v="5"/>
    <n v="34266"/>
    <m/>
    <n v="10.441938070914238"/>
    <s v="both (Ser-Lys) YE_Syn"/>
    <s v="D"/>
    <s v="both (Ser-Lys) YE_Syn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5"/>
    <n v="36803"/>
    <m/>
    <n v="10.513361813902252"/>
    <s v="both (Ser-Lys) YE_Syn"/>
    <s v="D"/>
    <s v="both (Ser-Lys) YE_Syn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5"/>
    <n v="31835"/>
    <m/>
    <n v="10.368353003925741"/>
    <s v="both (Ser-Lys) YE_Syn"/>
    <s v="D"/>
    <s v="both (Ser-Lys) YE_Syn_D"/>
    <s v=""/>
    <s v=""/>
    <s v=""/>
    <s v=""/>
    <x v="1"/>
    <s v=""/>
    <s v=""/>
    <x v="0"/>
    <s v=""/>
    <s v=""/>
    <s v=""/>
    <s v="both (Ser-Lys) YE_"/>
    <x v="1"/>
  </r>
  <r>
    <s v="both"/>
    <x v="80"/>
    <x v="76"/>
    <x v="80"/>
    <x v="81"/>
    <x v="0"/>
    <m/>
    <x v="6"/>
    <m/>
    <m/>
    <n v="0"/>
    <s v="both (Ser-Lys) SE_Ctr"/>
    <s v="ND"/>
    <s v="both (Ser-Lys) SE_CtrND"/>
    <s v="ND"/>
    <n v="0"/>
    <e v="#DIV/0!"/>
    <e v="#DIV/0!"/>
    <x v="0"/>
    <n v="0"/>
    <s v="n/a"/>
    <x v="0"/>
    <s v=""/>
    <s v=""/>
    <s v=""/>
    <s v="both (Ser-Lys) SE_"/>
    <x v="0"/>
  </r>
  <r>
    <s v="both"/>
    <x v="80"/>
    <x v="76"/>
    <x v="80"/>
    <x v="81"/>
    <x v="0"/>
    <m/>
    <x v="6"/>
    <m/>
    <m/>
    <n v="0"/>
    <s v="both (Ser-Lys) SE_Ctr"/>
    <s v="ND"/>
    <s v="both (Ser-Lys) SE_CtrND"/>
    <s v=""/>
    <s v=""/>
    <s v=""/>
    <s v=""/>
    <x v="1"/>
    <s v=""/>
    <s v=""/>
    <x v="0"/>
    <s v=""/>
    <s v=""/>
    <s v=""/>
    <s v="both (Ser-Lys) SE_"/>
    <x v="1"/>
  </r>
  <r>
    <s v="both"/>
    <x v="80"/>
    <x v="76"/>
    <x v="80"/>
    <x v="81"/>
    <x v="0"/>
    <m/>
    <x v="6"/>
    <m/>
    <m/>
    <n v="0"/>
    <s v="both (Ser-Lys) SE_Ctr"/>
    <s v="ND"/>
    <s v="both (Ser-Lys) SE_CtrND"/>
    <s v=""/>
    <s v=""/>
    <s v=""/>
    <s v=""/>
    <x v="1"/>
    <s v=""/>
    <s v=""/>
    <x v="0"/>
    <s v=""/>
    <s v=""/>
    <s v=""/>
    <s v="both (Ser-Lys) SE_"/>
    <x v="1"/>
  </r>
  <r>
    <s v="both"/>
    <x v="80"/>
    <x v="76"/>
    <x v="80"/>
    <x v="81"/>
    <x v="0"/>
    <m/>
    <x v="6"/>
    <m/>
    <m/>
    <n v="0"/>
    <s v="both (Ser-Lys) SE_Ctr"/>
    <s v="ND"/>
    <s v="both (Ser-Lys) SE_CtrND"/>
    <s v=""/>
    <s v=""/>
    <s v=""/>
    <s v=""/>
    <x v="1"/>
    <s v=""/>
    <s v=""/>
    <x v="0"/>
    <s v=""/>
    <s v=""/>
    <s v=""/>
    <s v="both (Ser-Lys) SE_"/>
    <x v="1"/>
  </r>
  <r>
    <s v="both"/>
    <x v="80"/>
    <x v="76"/>
    <x v="80"/>
    <x v="81"/>
    <x v="0"/>
    <m/>
    <x v="7"/>
    <m/>
    <m/>
    <n v="0"/>
    <s v="both (Ser-Lys) SE_Syn"/>
    <s v="ND"/>
    <s v="both (Ser-Lys) SE_SynND"/>
    <s v="ND"/>
    <n v="0"/>
    <e v="#DIV/0!"/>
    <e v="#DIV/0!"/>
    <x v="0"/>
    <n v="0"/>
    <s v="n/a"/>
    <x v="0"/>
    <s v=""/>
    <s v=""/>
    <s v=""/>
    <s v="both (Ser-Lys) SE_"/>
    <x v="0"/>
  </r>
  <r>
    <s v="both"/>
    <x v="80"/>
    <x v="76"/>
    <x v="80"/>
    <x v="81"/>
    <x v="0"/>
    <m/>
    <x v="7"/>
    <m/>
    <m/>
    <n v="0"/>
    <s v="both (Ser-Lys) SE_Syn"/>
    <s v="ND"/>
    <s v="both (Ser-Lys) SE_SynND"/>
    <s v=""/>
    <s v=""/>
    <s v=""/>
    <s v=""/>
    <x v="1"/>
    <s v=""/>
    <s v=""/>
    <x v="0"/>
    <s v=""/>
    <s v=""/>
    <s v=""/>
    <s v="both (Ser-Lys) SE_"/>
    <x v="1"/>
  </r>
  <r>
    <s v="both"/>
    <x v="80"/>
    <x v="76"/>
    <x v="80"/>
    <x v="81"/>
    <x v="0"/>
    <m/>
    <x v="7"/>
    <m/>
    <m/>
    <n v="0"/>
    <s v="both (Ser-Lys) SE_Syn"/>
    <s v="ND"/>
    <s v="both (Ser-Lys) SE_SynND"/>
    <s v=""/>
    <s v=""/>
    <s v=""/>
    <s v=""/>
    <x v="1"/>
    <s v=""/>
    <s v=""/>
    <x v="0"/>
    <s v=""/>
    <s v=""/>
    <s v=""/>
    <s v="both (Ser-Lys) SE_"/>
    <x v="1"/>
  </r>
  <r>
    <s v="both"/>
    <x v="80"/>
    <x v="76"/>
    <x v="80"/>
    <x v="81"/>
    <x v="0"/>
    <m/>
    <x v="7"/>
    <m/>
    <m/>
    <n v="0"/>
    <s v="both (Ser-Lys) SE_Syn"/>
    <s v="ND"/>
    <s v="both (Ser-Lys) SE_SynND"/>
    <s v=""/>
    <s v=""/>
    <s v=""/>
    <s v=""/>
    <x v="1"/>
    <s v=""/>
    <s v=""/>
    <x v="0"/>
    <s v=""/>
    <s v=""/>
    <s v=""/>
    <s v="both (Ser-Lys) SE_"/>
    <x v="1"/>
  </r>
  <r>
    <s v="both"/>
    <x v="81"/>
    <x v="77"/>
    <x v="81"/>
    <x v="82"/>
    <x v="0"/>
    <m/>
    <x v="0"/>
    <m/>
    <m/>
    <n v="0"/>
    <s v="both ((Ala or beta-Ala or sarcosine)-Arg) Min_Ctr"/>
    <s v="ND"/>
    <s v="both ((Ala or beta-Ala or sarcosine)-Arg) Min_CtrND"/>
    <s v="ND"/>
    <n v="0"/>
    <e v="#DIV/0!"/>
    <e v="#DIV/0!"/>
    <x v="0"/>
    <n v="0"/>
    <s v="n/a"/>
    <x v="0"/>
    <s v=""/>
    <s v=""/>
    <s v=""/>
    <s v="both ((Ala or beta-Ala or sarcosine)-Arg) Min"/>
    <x v="0"/>
  </r>
  <r>
    <s v="both"/>
    <x v="81"/>
    <x v="77"/>
    <x v="81"/>
    <x v="82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1"/>
    <m/>
    <m/>
    <n v="0"/>
    <s v="both ((Ala or beta-Ala or sarcosine)-Arg) Min_Syn"/>
    <s v="ND"/>
    <s v="both ((Ala or beta-Ala or sarcosine)-Arg) Min_SynND"/>
    <s v="ND"/>
    <n v="0"/>
    <e v="#DIV/0!"/>
    <e v="#DIV/0!"/>
    <x v="0"/>
    <n v="0"/>
    <s v="n/a"/>
    <x v="0"/>
    <s v=""/>
    <s v=""/>
    <s v=""/>
    <s v="both ((Ala or beta-Ala or sarcosine)-Arg) Min"/>
    <x v="0"/>
  </r>
  <r>
    <s v="both"/>
    <x v="81"/>
    <x v="77"/>
    <x v="81"/>
    <x v="82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1"/>
    <x v="82"/>
    <x v="0"/>
    <m/>
    <x v="2"/>
    <m/>
    <m/>
    <n v="0"/>
    <s v="both ((Ala or beta-Ala or sarcosine)-Arg) MEBM_Ctr"/>
    <s v="ND"/>
    <s v="both ((Ala or beta-Ala or sarcosine)-Arg) MEBM_CtrND"/>
    <s v="ND"/>
    <n v="0"/>
    <e v="#DIV/0!"/>
    <e v="#DIV/0!"/>
    <x v="0"/>
    <n v="0"/>
    <s v="n/a"/>
    <x v="0"/>
    <s v=""/>
    <s v=""/>
    <s v=""/>
    <s v="both ((Ala or beta-Ala or sarcosine)-Arg) MEB"/>
    <x v="0"/>
  </r>
  <r>
    <s v="both"/>
    <x v="81"/>
    <x v="77"/>
    <x v="81"/>
    <x v="82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3"/>
    <m/>
    <m/>
    <n v="0"/>
    <s v="both ((Ala or beta-Ala or sarcosine)-Arg) MEBM_Syn"/>
    <s v="ND"/>
    <s v="both ((Ala or beta-Ala or sarcosine)-Arg) MEBM_SynND"/>
    <s v="ND"/>
    <n v="0"/>
    <e v="#DIV/0!"/>
    <e v="#DIV/0!"/>
    <x v="0"/>
    <n v="0"/>
    <s v="n/a"/>
    <x v="0"/>
    <s v=""/>
    <s v=""/>
    <s v=""/>
    <s v="both ((Ala or beta-Ala or sarcosine)-Arg) MEB"/>
    <x v="0"/>
  </r>
  <r>
    <s v="both"/>
    <x v="81"/>
    <x v="77"/>
    <x v="81"/>
    <x v="82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1"/>
    <x v="82"/>
    <x v="0"/>
    <m/>
    <x v="4"/>
    <n v="92224"/>
    <m/>
    <n v="11.431986522464877"/>
    <s v="both ((Ala or beta-Ala or sarcosine)-Arg) YE_Ctr"/>
    <s v="D"/>
    <s v="both ((Ala or beta-Ala or sarcosine)-Arg) YE_Ctr_D"/>
    <s v="D"/>
    <n v="11.175656322863292"/>
    <n v="0.99999999999999967"/>
    <n v="1"/>
    <x v="2"/>
    <n v="75634.5"/>
    <b v="0"/>
    <x v="1"/>
    <s v="pos"/>
    <s v="YE_"/>
    <s v="Ctr"/>
    <s v="both ((Ala or beta-Ala or sarcosine)-Arg) YE_"/>
    <x v="0"/>
  </r>
  <r>
    <s v="both"/>
    <x v="81"/>
    <x v="77"/>
    <x v="81"/>
    <x v="82"/>
    <x v="0"/>
    <m/>
    <x v="4"/>
    <n v="97742"/>
    <m/>
    <n v="11.490096864030207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4"/>
    <n v="94628"/>
    <m/>
    <n v="11.457719261973125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4"/>
    <n v="113589"/>
    <m/>
    <n v="11.640350753225468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5"/>
    <n v="88255"/>
    <m/>
    <n v="11.387996961152973"/>
    <s v="both ((Ala or beta-Ala or sarcosine)-Arg) YE_Syn"/>
    <s v="D"/>
    <s v="both ((Ala or beta-Ala or sarcosine)-Arg) YE_Syn_D"/>
    <s v="D"/>
    <n v="10.988869947961529"/>
    <n v="0.46544529055136302"/>
    <n v="0.40478964379206106"/>
    <x v="5"/>
    <n v="65198.875"/>
    <s v="n/a"/>
    <x v="1"/>
    <s v="pos"/>
    <s v="YE_"/>
    <s v="Syn"/>
    <s v="both ((Ala or beta-Ala or sarcosine)-Arg) YE_"/>
    <x v="0"/>
  </r>
  <r>
    <s v="both"/>
    <x v="81"/>
    <x v="77"/>
    <x v="81"/>
    <x v="82"/>
    <x v="0"/>
    <m/>
    <x v="5"/>
    <n v="73308"/>
    <m/>
    <n v="11.202438663420736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5"/>
    <n v="99739"/>
    <m/>
    <n v="11.510322079100114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5"/>
    <n v="84932"/>
    <m/>
    <n v="11.349617989357553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1"/>
    <x v="82"/>
    <x v="0"/>
    <m/>
    <x v="6"/>
    <m/>
    <m/>
    <n v="0"/>
    <s v="both ((Ala or beta-Ala or sarcosine)-Arg) SE_Ctr"/>
    <s v="ND"/>
    <s v="both ((Ala or beta-Ala or sarcosine)-Arg) SE_CtrND"/>
    <s v="ND"/>
    <n v="0"/>
    <e v="#DIV/0!"/>
    <e v="#DIV/0!"/>
    <x v="0"/>
    <n v="0"/>
    <s v="n/a"/>
    <x v="0"/>
    <s v=""/>
    <s v=""/>
    <s v=""/>
    <s v="both ((Ala or beta-Ala or sarcosine)-Arg) SE_"/>
    <x v="0"/>
  </r>
  <r>
    <s v="both"/>
    <x v="81"/>
    <x v="77"/>
    <x v="81"/>
    <x v="82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1"/>
    <x v="82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1"/>
    <x v="82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1"/>
    <x v="82"/>
    <x v="0"/>
    <m/>
    <x v="7"/>
    <m/>
    <m/>
    <n v="0"/>
    <s v="both ((Ala or beta-Ala or sarcosine)-Arg) SE_Syn"/>
    <s v="ND"/>
    <s v="both ((Ala or beta-Ala or sarcosine)-Arg) SE_SynND"/>
    <s v="ND"/>
    <n v="0"/>
    <e v="#DIV/0!"/>
    <e v="#DIV/0!"/>
    <x v="0"/>
    <n v="0"/>
    <s v="n/a"/>
    <x v="0"/>
    <s v=""/>
    <s v=""/>
    <s v=""/>
    <s v="both ((Ala or beta-Ala or sarcosine)-Arg) SE_"/>
    <x v="0"/>
  </r>
  <r>
    <s v="both"/>
    <x v="81"/>
    <x v="77"/>
    <x v="81"/>
    <x v="82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1"/>
    <x v="82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1"/>
    <x v="82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neg"/>
    <x v="79"/>
    <x v="75"/>
    <x v="82"/>
    <x v="83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0"/>
    <m/>
    <m/>
    <n v="0"/>
    <s v="neg (C4H9NO3+Lys-H2O) Min_Ctr"/>
    <s v="ND"/>
    <s v="neg (C4H9NO3+Lys-H2O) Min_Ctr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1"/>
    <m/>
    <m/>
    <n v="0"/>
    <s v="neg (C4H9NO3+Lys-H2O) Min_Syn"/>
    <s v="ND"/>
    <s v="neg (C4H9NO3+Lys-H2O) Min_SynND"/>
    <s v=""/>
    <s v=""/>
    <s v=""/>
    <s v=""/>
    <x v="1"/>
    <s v=""/>
    <s v=""/>
    <x v="0"/>
    <s v=""/>
    <s v=""/>
    <s v=""/>
    <s v="neg (C4H9NO3+Lys-H2O) Min"/>
    <x v="1"/>
  </r>
  <r>
    <s v="neg"/>
    <x v="79"/>
    <x v="75"/>
    <x v="82"/>
    <x v="83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2"/>
    <m/>
    <m/>
    <n v="0"/>
    <s v="neg (C4H9NO3+Lys-H2O) MEBM_Ctr"/>
    <s v="ND"/>
    <s v="neg (C4H9NO3+Lys-H2O) MEBM_Ctr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3"/>
    <m/>
    <m/>
    <n v="0"/>
    <s v="neg (C4H9NO3+Lys-H2O) MEBM_Syn"/>
    <s v="ND"/>
    <s v="neg (C4H9NO3+Lys-H2O) MEBM_SynND"/>
    <s v=""/>
    <s v=""/>
    <s v=""/>
    <s v=""/>
    <x v="1"/>
    <s v=""/>
    <s v=""/>
    <x v="0"/>
    <s v=""/>
    <s v=""/>
    <s v=""/>
    <s v="neg (C4H9NO3+Lys-H2O) MEB"/>
    <x v="1"/>
  </r>
  <r>
    <s v="neg"/>
    <x v="79"/>
    <x v="75"/>
    <x v="82"/>
    <x v="83"/>
    <x v="0"/>
    <m/>
    <x v="4"/>
    <n v="103633"/>
    <m/>
    <n v="11.54862074029468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4"/>
    <n v="56690"/>
    <m/>
    <n v="10.945370746958149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4"/>
    <n v="70336"/>
    <m/>
    <n v="11.161053255132654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4"/>
    <n v="87800"/>
    <m/>
    <n v="11.382828169079987"/>
    <s v="neg (C4H9NO3+Lys-H2O) YE_Ctr"/>
    <s v="D"/>
    <s v="neg (C4H9NO3+Lys-H2O) YE_Ctr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5"/>
    <n v="58782"/>
    <m/>
    <n v="10.981607976438474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5"/>
    <n v="58702"/>
    <m/>
    <n v="10.980246111835637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5"/>
    <n v="68298"/>
    <m/>
    <n v="11.131650404163263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5"/>
    <n v="55288"/>
    <m/>
    <n v="10.92032925271517"/>
    <s v="neg (C4H9NO3+Lys-H2O) YE_Syn"/>
    <s v="D"/>
    <s v="neg (C4H9NO3+Lys-H2O) YE_Syn_D"/>
    <s v=""/>
    <s v=""/>
    <s v=""/>
    <s v=""/>
    <x v="1"/>
    <s v=""/>
    <s v=""/>
    <x v="0"/>
    <s v=""/>
    <s v=""/>
    <s v=""/>
    <s v="neg (C4H9NO3+Lys-H2O) YE_"/>
    <x v="1"/>
  </r>
  <r>
    <s v="neg"/>
    <x v="79"/>
    <x v="75"/>
    <x v="82"/>
    <x v="83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6"/>
    <m/>
    <m/>
    <n v="0"/>
    <s v="neg (C4H9NO3+Lys-H2O) SE_Ctr"/>
    <s v="ND"/>
    <s v="neg (C4H9NO3+Lys-H2O) SE_Ctr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neg"/>
    <x v="79"/>
    <x v="75"/>
    <x v="82"/>
    <x v="83"/>
    <x v="0"/>
    <m/>
    <x v="7"/>
    <m/>
    <m/>
    <n v="0"/>
    <s v="neg (C4H9NO3+Lys-H2O) SE_Syn"/>
    <s v="ND"/>
    <s v="neg (C4H9NO3+Lys-H2O) SE_SynND"/>
    <s v=""/>
    <s v=""/>
    <s v=""/>
    <s v=""/>
    <x v="1"/>
    <s v=""/>
    <s v=""/>
    <x v="0"/>
    <s v=""/>
    <s v=""/>
    <s v=""/>
    <s v="neg (C4H9NO3+Lys-H2O) SE_"/>
    <x v="1"/>
  </r>
  <r>
    <s v="both"/>
    <x v="81"/>
    <x v="77"/>
    <x v="83"/>
    <x v="84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0"/>
    <m/>
    <m/>
    <n v="0"/>
    <s v="both ((Ala or beta-Ala or sarcosine)-Arg) Min_Ctr"/>
    <s v="ND"/>
    <s v="both ((Ala or beta-Ala or sarcosine)-Arg) Min_Ctr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1"/>
    <m/>
    <m/>
    <n v="0"/>
    <s v="both ((Ala or beta-Ala or sarcosine)-Arg) Min_Syn"/>
    <s v="ND"/>
    <s v="both ((Ala or beta-Ala or sarcosine)-Arg) Min_SynND"/>
    <s v=""/>
    <s v=""/>
    <s v=""/>
    <s v=""/>
    <x v="1"/>
    <s v=""/>
    <s v=""/>
    <x v="0"/>
    <s v=""/>
    <s v=""/>
    <s v=""/>
    <s v="both ((Ala or beta-Ala or sarcosine)-Arg) Min"/>
    <x v="1"/>
  </r>
  <r>
    <s v="both"/>
    <x v="81"/>
    <x v="77"/>
    <x v="83"/>
    <x v="84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2"/>
    <m/>
    <m/>
    <n v="0"/>
    <s v="both ((Ala or beta-Ala or sarcosine)-Arg) MEBM_Ctr"/>
    <s v="ND"/>
    <s v="both ((Ala or beta-Ala or sarcosine)-Arg) MEBM_Ctr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3"/>
    <m/>
    <m/>
    <n v="0"/>
    <s v="both ((Ala or beta-Ala or sarcosine)-Arg) MEBM_Syn"/>
    <s v="ND"/>
    <s v="both ((Ala or beta-Ala or sarcosine)-Arg) MEBM_SynND"/>
    <s v=""/>
    <s v=""/>
    <s v=""/>
    <s v=""/>
    <x v="1"/>
    <s v=""/>
    <s v=""/>
    <x v="0"/>
    <s v=""/>
    <s v=""/>
    <s v=""/>
    <s v="both ((Ala or beta-Ala or sarcosine)-Arg) MEB"/>
    <x v="1"/>
  </r>
  <r>
    <s v="both"/>
    <x v="81"/>
    <x v="77"/>
    <x v="83"/>
    <x v="84"/>
    <x v="0"/>
    <m/>
    <x v="4"/>
    <n v="55342"/>
    <m/>
    <n v="10.921305462207695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4"/>
    <n v="45070"/>
    <m/>
    <n v="10.715994303146561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4"/>
    <n v="46250"/>
    <m/>
    <n v="10.74183836432845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4"/>
    <n v="60231"/>
    <m/>
    <n v="11.005959051529958"/>
    <s v="both ((Ala or beta-Ala or sarcosine)-Arg) YE_Ctr"/>
    <s v="D"/>
    <s v="both ((Ala or beta-Ala or sarcosine)-Arg) YE_Ctr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5"/>
    <n v="37460"/>
    <m/>
    <n v="10.531055670783255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5"/>
    <n v="30014"/>
    <m/>
    <n v="10.309452535685944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5"/>
    <n v="32540"/>
    <m/>
    <n v="10.390256111708327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5"/>
    <n v="75343"/>
    <m/>
    <n v="11.229819572483336"/>
    <s v="both ((Ala or beta-Ala or sarcosine)-Arg) YE_Syn"/>
    <s v="D"/>
    <s v="both ((Ala or beta-Ala or sarcosine)-Arg) YE_Syn_D"/>
    <s v=""/>
    <s v=""/>
    <s v=""/>
    <s v=""/>
    <x v="1"/>
    <s v=""/>
    <s v=""/>
    <x v="0"/>
    <s v=""/>
    <s v=""/>
    <s v=""/>
    <s v="both ((Ala or beta-Ala or sarcosine)-Arg) YE_"/>
    <x v="1"/>
  </r>
  <r>
    <s v="both"/>
    <x v="81"/>
    <x v="77"/>
    <x v="83"/>
    <x v="84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6"/>
    <m/>
    <m/>
    <n v="0"/>
    <s v="both ((Ala or beta-Ala or sarcosine)-Arg) SE_Ctr"/>
    <s v="ND"/>
    <s v="both ((Ala or beta-Ala or sarcosine)-Arg) SE_Ctr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1"/>
    <x v="77"/>
    <x v="83"/>
    <x v="84"/>
    <x v="0"/>
    <m/>
    <x v="7"/>
    <m/>
    <m/>
    <n v="0"/>
    <s v="both ((Ala or beta-Ala or sarcosine)-Arg) SE_Syn"/>
    <s v="ND"/>
    <s v="both ((Ala or beta-Ala or sarcosine)-Arg) SE_SynND"/>
    <s v=""/>
    <s v=""/>
    <s v=""/>
    <s v=""/>
    <x v="1"/>
    <s v=""/>
    <s v=""/>
    <x v="0"/>
    <s v=""/>
    <s v=""/>
    <s v=""/>
    <s v="both ((Ala or beta-Ala or sarcosine)-Arg) SE_"/>
    <x v="1"/>
  </r>
  <r>
    <s v="both"/>
    <x v="82"/>
    <x v="78"/>
    <x v="84"/>
    <x v="85"/>
    <x v="0"/>
    <m/>
    <x v="0"/>
    <m/>
    <m/>
    <n v="0"/>
    <s v="both (C3H7NO2+Lys-H2O) Min_Ctr"/>
    <s v="ND"/>
    <s v="both (C3H7NO2+Lys-H2O) Min_CtrND"/>
    <s v="ND"/>
    <n v="0"/>
    <e v="#DIV/0!"/>
    <e v="#DIV/0!"/>
    <x v="0"/>
    <n v="0"/>
    <s v="n/a"/>
    <x v="0"/>
    <s v=""/>
    <s v=""/>
    <s v=""/>
    <s v="both (C3H7NO2+Lys-H2O) Min"/>
    <x v="0"/>
  </r>
  <r>
    <s v="both"/>
    <x v="82"/>
    <x v="78"/>
    <x v="84"/>
    <x v="85"/>
    <x v="0"/>
    <m/>
    <x v="0"/>
    <m/>
    <m/>
    <n v="0"/>
    <s v="both (C3H7NO2+Lys-H2O) Min_Ctr"/>
    <s v="ND"/>
    <s v="both (C3H7NO2+Lys-H2O) Min_Ctr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0"/>
    <m/>
    <m/>
    <n v="0"/>
    <s v="both (C3H7NO2+Lys-H2O) Min_Ctr"/>
    <s v="ND"/>
    <s v="both (C3H7NO2+Lys-H2O) Min_Ctr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0"/>
    <m/>
    <m/>
    <n v="0"/>
    <s v="both (C3H7NO2+Lys-H2O) Min_Ctr"/>
    <s v="ND"/>
    <s v="both (C3H7NO2+Lys-H2O) Min_Ctr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1"/>
    <m/>
    <m/>
    <n v="0"/>
    <s v="both (C3H7NO2+Lys-H2O) Min_Syn"/>
    <s v="ND"/>
    <s v="both (C3H7NO2+Lys-H2O) Min_SynND"/>
    <s v="ND"/>
    <n v="0"/>
    <e v="#DIV/0!"/>
    <e v="#DIV/0!"/>
    <x v="0"/>
    <n v="0"/>
    <s v="n/a"/>
    <x v="0"/>
    <s v=""/>
    <s v=""/>
    <s v=""/>
    <s v="both (C3H7NO2+Lys-H2O) Min"/>
    <x v="0"/>
  </r>
  <r>
    <s v="both"/>
    <x v="82"/>
    <x v="78"/>
    <x v="84"/>
    <x v="85"/>
    <x v="0"/>
    <m/>
    <x v="1"/>
    <m/>
    <m/>
    <n v="0"/>
    <s v="both (C3H7NO2+Lys-H2O) Min_Syn"/>
    <s v="ND"/>
    <s v="both (C3H7NO2+Lys-H2O) Min_Syn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1"/>
    <m/>
    <m/>
    <n v="0"/>
    <s v="both (C3H7NO2+Lys-H2O) Min_Syn"/>
    <s v="ND"/>
    <s v="both (C3H7NO2+Lys-H2O) Min_Syn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1"/>
    <m/>
    <m/>
    <n v="0"/>
    <s v="both (C3H7NO2+Lys-H2O) Min_Syn"/>
    <s v="ND"/>
    <s v="both (C3H7NO2+Lys-H2O) Min_SynND"/>
    <s v=""/>
    <s v=""/>
    <s v=""/>
    <s v=""/>
    <x v="1"/>
    <s v=""/>
    <s v=""/>
    <x v="0"/>
    <s v=""/>
    <s v=""/>
    <s v=""/>
    <s v="both (C3H7NO2+Lys-H2O) Min"/>
    <x v="1"/>
  </r>
  <r>
    <s v="both"/>
    <x v="82"/>
    <x v="78"/>
    <x v="84"/>
    <x v="85"/>
    <x v="0"/>
    <m/>
    <x v="2"/>
    <m/>
    <m/>
    <n v="0"/>
    <s v="both (C3H7NO2+Lys-H2O) MEBM_Ctr"/>
    <s v="ND"/>
    <s v="both (C3H7NO2+Lys-H2O) MEBM_CtrND"/>
    <s v="ND"/>
    <n v="0"/>
    <e v="#DIV/0!"/>
    <e v="#DIV/0!"/>
    <x v="0"/>
    <n v="0"/>
    <s v="n/a"/>
    <x v="0"/>
    <s v=""/>
    <s v=""/>
    <s v=""/>
    <s v="both (C3H7NO2+Lys-H2O) MEB"/>
    <x v="0"/>
  </r>
  <r>
    <s v="both"/>
    <x v="82"/>
    <x v="78"/>
    <x v="84"/>
    <x v="85"/>
    <x v="0"/>
    <m/>
    <x v="2"/>
    <m/>
    <m/>
    <n v="0"/>
    <s v="both (C3H7NO2+Lys-H2O) MEBM_Ctr"/>
    <s v="ND"/>
    <s v="both (C3H7NO2+Lys-H2O) MEBM_Ctr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2"/>
    <m/>
    <m/>
    <n v="0"/>
    <s v="both (C3H7NO2+Lys-H2O) MEBM_Ctr"/>
    <s v="ND"/>
    <s v="both (C3H7NO2+Lys-H2O) MEBM_Ctr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2"/>
    <m/>
    <m/>
    <n v="0"/>
    <s v="both (C3H7NO2+Lys-H2O) MEBM_Ctr"/>
    <s v="ND"/>
    <s v="both (C3H7NO2+Lys-H2O) MEBM_Ctr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3"/>
    <m/>
    <m/>
    <n v="0"/>
    <s v="both (C3H7NO2+Lys-H2O) MEBM_Syn"/>
    <s v="ND"/>
    <s v="both (C3H7NO2+Lys-H2O) MEBM_SynND"/>
    <s v="ND"/>
    <n v="0"/>
    <e v="#DIV/0!"/>
    <e v="#DIV/0!"/>
    <x v="0"/>
    <n v="0"/>
    <s v="n/a"/>
    <x v="0"/>
    <s v=""/>
    <s v=""/>
    <s v=""/>
    <s v="both (C3H7NO2+Lys-H2O) MEB"/>
    <x v="0"/>
  </r>
  <r>
    <s v="both"/>
    <x v="82"/>
    <x v="78"/>
    <x v="84"/>
    <x v="85"/>
    <x v="0"/>
    <m/>
    <x v="3"/>
    <m/>
    <m/>
    <n v="0"/>
    <s v="both (C3H7NO2+Lys-H2O) MEBM_Syn"/>
    <s v="ND"/>
    <s v="both (C3H7NO2+Lys-H2O) MEBM_Syn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3"/>
    <m/>
    <m/>
    <n v="0"/>
    <s v="both (C3H7NO2+Lys-H2O) MEBM_Syn"/>
    <s v="ND"/>
    <s v="both (C3H7NO2+Lys-H2O) MEBM_Syn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3"/>
    <m/>
    <m/>
    <n v="0"/>
    <s v="both (C3H7NO2+Lys-H2O) MEBM_Syn"/>
    <s v="ND"/>
    <s v="both (C3H7NO2+Lys-H2O) MEBM_SynND"/>
    <s v=""/>
    <s v=""/>
    <s v=""/>
    <s v=""/>
    <x v="1"/>
    <s v=""/>
    <s v=""/>
    <x v="0"/>
    <s v=""/>
    <s v=""/>
    <s v=""/>
    <s v="both (C3H7NO2+Lys-H2O) MEB"/>
    <x v="1"/>
  </r>
  <r>
    <s v="both"/>
    <x v="82"/>
    <x v="78"/>
    <x v="84"/>
    <x v="85"/>
    <x v="0"/>
    <m/>
    <x v="4"/>
    <n v="217294"/>
    <m/>
    <n v="12.289011156315736"/>
    <s v="both (C3H7NO2+Lys-H2O) YE_Ctr"/>
    <s v="D"/>
    <s v="both (C3H7NO2+Lys-H2O) YE_Ctr_D"/>
    <s v="D"/>
    <n v="12.195110169929821"/>
    <n v="1"/>
    <n v="1"/>
    <x v="2"/>
    <n v="200119.5"/>
    <b v="0"/>
    <x v="1"/>
    <s v="pos"/>
    <s v="YE_"/>
    <s v="Ctr"/>
    <s v="both (C3H7NO2+Lys-H2O) YE_"/>
    <x v="0"/>
  </r>
  <r>
    <s v="both"/>
    <x v="82"/>
    <x v="78"/>
    <x v="84"/>
    <x v="85"/>
    <x v="0"/>
    <m/>
    <x v="4"/>
    <n v="178927"/>
    <m/>
    <n v="12.09473876926797"/>
    <s v="both (C3H7NO2+Lys-H2O) YE_Ctr"/>
    <s v="D"/>
    <s v="both (C3H7NO2+Lys-H2O) YE_Ctr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4"/>
    <n v="163791"/>
    <m/>
    <n v="12.006352609159553"/>
    <s v="both (C3H7NO2+Lys-H2O) YE_Ctr"/>
    <s v="D"/>
    <s v="both (C3H7NO2+Lys-H2O) YE_Ctr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4"/>
    <n v="240466"/>
    <m/>
    <n v="12.390338144976019"/>
    <s v="both (C3H7NO2+Lys-H2O) YE_Ctr"/>
    <s v="D"/>
    <s v="both (C3H7NO2+Lys-H2O) YE_Ctr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5"/>
    <n v="157200"/>
    <m/>
    <n v="11.965280520280166"/>
    <s v="both (C3H7NO2+Lys-H2O) YE_Syn"/>
    <s v="D"/>
    <s v="both (C3H7NO2+Lys-H2O) YE_Syn_D"/>
    <s v="D"/>
    <n v="12.175937952728317"/>
    <n v="0.15440238046937232"/>
    <n v="0.93963103811984672"/>
    <x v="5"/>
    <n v="211522"/>
    <s v="n/a"/>
    <x v="1"/>
    <s v="pos"/>
    <s v="YE_"/>
    <s v="Syn"/>
    <s v="both (C3H7NO2+Lys-H2O) YE_"/>
    <x v="0"/>
  </r>
  <r>
    <s v="both"/>
    <x v="82"/>
    <x v="78"/>
    <x v="84"/>
    <x v="85"/>
    <x v="0"/>
    <m/>
    <x v="5"/>
    <n v="169470"/>
    <m/>
    <n v="12.040437099719403"/>
    <s v="both (C3H7NO2+Lys-H2O) YE_Syn"/>
    <s v="D"/>
    <s v="both (C3H7NO2+Lys-H2O) YE_Syn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5"/>
    <n v="140497"/>
    <m/>
    <n v="11.852948532779175"/>
    <s v="both (C3H7NO2+Lys-H2O) YE_Syn"/>
    <s v="D"/>
    <s v="both (C3H7NO2+Lys-H2O) YE_Syn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5"/>
    <n v="378921"/>
    <m/>
    <n v="12.84508565813452"/>
    <s v="both (C3H7NO2+Lys-H2O) YE_Syn"/>
    <s v="D"/>
    <s v="both (C3H7NO2+Lys-H2O) YE_Syn_D"/>
    <s v=""/>
    <s v=""/>
    <s v=""/>
    <s v=""/>
    <x v="1"/>
    <s v=""/>
    <s v=""/>
    <x v="0"/>
    <s v=""/>
    <s v=""/>
    <s v=""/>
    <s v="both (C3H7NO2+Lys-H2O) YE_"/>
    <x v="1"/>
  </r>
  <r>
    <s v="both"/>
    <x v="82"/>
    <x v="78"/>
    <x v="84"/>
    <x v="85"/>
    <x v="0"/>
    <m/>
    <x v="6"/>
    <m/>
    <m/>
    <n v="0"/>
    <s v="both (C3H7NO2+Lys-H2O) SE_Ctr"/>
    <s v="ND"/>
    <s v="both (C3H7NO2+Lys-H2O) SE_CtrND"/>
    <s v="ND"/>
    <n v="0"/>
    <e v="#DIV/0!"/>
    <e v="#DIV/0!"/>
    <x v="0"/>
    <n v="0"/>
    <s v="n/a"/>
    <x v="0"/>
    <s v=""/>
    <s v=""/>
    <s v=""/>
    <s v="both (C3H7NO2+Lys-H2O) SE_"/>
    <x v="0"/>
  </r>
  <r>
    <s v="both"/>
    <x v="82"/>
    <x v="78"/>
    <x v="84"/>
    <x v="85"/>
    <x v="0"/>
    <m/>
    <x v="6"/>
    <m/>
    <m/>
    <n v="0"/>
    <s v="both (C3H7NO2+Lys-H2O) SE_Ctr"/>
    <s v="ND"/>
    <s v="both (C3H7NO2+Lys-H2O) SE_CtrND"/>
    <s v=""/>
    <s v=""/>
    <s v=""/>
    <s v=""/>
    <x v="1"/>
    <s v=""/>
    <s v=""/>
    <x v="0"/>
    <s v=""/>
    <s v=""/>
    <s v=""/>
    <s v="both (C3H7NO2+Lys-H2O) SE_"/>
    <x v="1"/>
  </r>
  <r>
    <s v="both"/>
    <x v="82"/>
    <x v="78"/>
    <x v="84"/>
    <x v="85"/>
    <x v="0"/>
    <m/>
    <x v="6"/>
    <m/>
    <m/>
    <n v="0"/>
    <s v="both (C3H7NO2+Lys-H2O) SE_Ctr"/>
    <s v="ND"/>
    <s v="both (C3H7NO2+Lys-H2O) SE_CtrND"/>
    <s v=""/>
    <s v=""/>
    <s v=""/>
    <s v=""/>
    <x v="1"/>
    <s v=""/>
    <s v=""/>
    <x v="0"/>
    <s v=""/>
    <s v=""/>
    <s v=""/>
    <s v="both (C3H7NO2+Lys-H2O) SE_"/>
    <x v="1"/>
  </r>
  <r>
    <s v="both"/>
    <x v="82"/>
    <x v="78"/>
    <x v="84"/>
    <x v="85"/>
    <x v="0"/>
    <m/>
    <x v="6"/>
    <m/>
    <m/>
    <n v="0"/>
    <s v="both (C3H7NO2+Lys-H2O) SE_Ctr"/>
    <s v="ND"/>
    <s v="both (C3H7NO2+Lys-H2O) SE_CtrND"/>
    <s v=""/>
    <s v=""/>
    <s v=""/>
    <s v=""/>
    <x v="1"/>
    <s v=""/>
    <s v=""/>
    <x v="0"/>
    <s v=""/>
    <s v=""/>
    <s v=""/>
    <s v="both (C3H7NO2+Lys-H2O) SE_"/>
    <x v="1"/>
  </r>
  <r>
    <s v="both"/>
    <x v="82"/>
    <x v="78"/>
    <x v="84"/>
    <x v="85"/>
    <x v="0"/>
    <m/>
    <x v="7"/>
    <m/>
    <m/>
    <n v="0"/>
    <s v="both (C3H7NO2+Lys-H2O) SE_Syn"/>
    <s v="ND"/>
    <s v="both (C3H7NO2+Lys-H2O) SE_SynND"/>
    <s v="ND"/>
    <n v="0"/>
    <e v="#DIV/0!"/>
    <e v="#DIV/0!"/>
    <x v="0"/>
    <n v="0"/>
    <s v="n/a"/>
    <x v="0"/>
    <s v=""/>
    <s v=""/>
    <s v=""/>
    <s v="both (C3H7NO2+Lys-H2O) SE_"/>
    <x v="0"/>
  </r>
  <r>
    <s v="both"/>
    <x v="82"/>
    <x v="78"/>
    <x v="84"/>
    <x v="85"/>
    <x v="0"/>
    <m/>
    <x v="7"/>
    <m/>
    <m/>
    <n v="0"/>
    <s v="both (C3H7NO2+Lys-H2O) SE_Syn"/>
    <s v="ND"/>
    <s v="both (C3H7NO2+Lys-H2O) SE_SynND"/>
    <s v=""/>
    <s v=""/>
    <s v=""/>
    <s v=""/>
    <x v="1"/>
    <s v=""/>
    <s v=""/>
    <x v="0"/>
    <s v=""/>
    <s v=""/>
    <s v=""/>
    <s v="both (C3H7NO2+Lys-H2O) SE_"/>
    <x v="1"/>
  </r>
  <r>
    <s v="both"/>
    <x v="82"/>
    <x v="78"/>
    <x v="84"/>
    <x v="85"/>
    <x v="0"/>
    <m/>
    <x v="7"/>
    <m/>
    <m/>
    <n v="0"/>
    <s v="both (C3H7NO2+Lys-H2O) SE_Syn"/>
    <s v="ND"/>
    <s v="both (C3H7NO2+Lys-H2O) SE_SynND"/>
    <s v=""/>
    <s v=""/>
    <s v=""/>
    <s v=""/>
    <x v="1"/>
    <s v=""/>
    <s v=""/>
    <x v="0"/>
    <s v=""/>
    <s v=""/>
    <s v=""/>
    <s v="both (C3H7NO2+Lys-H2O) SE_"/>
    <x v="1"/>
  </r>
  <r>
    <s v="both"/>
    <x v="82"/>
    <x v="78"/>
    <x v="84"/>
    <x v="85"/>
    <x v="0"/>
    <m/>
    <x v="7"/>
    <m/>
    <m/>
    <n v="0"/>
    <s v="both (C3H7NO2+Lys-H2O) SE_Syn"/>
    <s v="ND"/>
    <s v="both (C3H7NO2+Lys-H2O) SE_SynND"/>
    <s v=""/>
    <s v=""/>
    <s v=""/>
    <s v=""/>
    <x v="1"/>
    <s v=""/>
    <s v=""/>
    <x v="0"/>
    <s v=""/>
    <s v=""/>
    <s v=""/>
    <s v="both (C3H7NO2+Lys-H2O) SE_"/>
    <x v="1"/>
  </r>
  <r>
    <s v="both"/>
    <x v="83"/>
    <x v="78"/>
    <x v="85"/>
    <x v="86"/>
    <x v="0"/>
    <m/>
    <x v="0"/>
    <m/>
    <m/>
    <n v="0"/>
    <s v="both ((Ala or sarcosine)-Lys) Min_Ctr"/>
    <s v="ND"/>
    <s v="both ((Ala or sarcosine)-Lys) Min_CtrND"/>
    <s v="ND"/>
    <n v="0"/>
    <e v="#DIV/0!"/>
    <e v="#DIV/0!"/>
    <x v="0"/>
    <n v="0"/>
    <s v="n/a"/>
    <x v="0"/>
    <s v=""/>
    <s v=""/>
    <s v=""/>
    <s v="both ((Ala or sarcosine)-Lys) Min"/>
    <x v="0"/>
  </r>
  <r>
    <s v="both"/>
    <x v="83"/>
    <x v="78"/>
    <x v="85"/>
    <x v="86"/>
    <x v="0"/>
    <m/>
    <x v="0"/>
    <m/>
    <m/>
    <n v="0"/>
    <s v="both ((Ala or sarcosine)-Lys) Min_Ctr"/>
    <s v="ND"/>
    <s v="both ((Ala or sarcosine)-Lys) Min_Ctr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0"/>
    <m/>
    <m/>
    <n v="0"/>
    <s v="both ((Ala or sarcosine)-Lys) Min_Ctr"/>
    <s v="ND"/>
    <s v="both ((Ala or sarcosine)-Lys) Min_Ctr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0"/>
    <m/>
    <m/>
    <n v="0"/>
    <s v="both ((Ala or sarcosine)-Lys) Min_Ctr"/>
    <s v="ND"/>
    <s v="both ((Ala or sarcosine)-Lys) Min_Ctr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1"/>
    <m/>
    <m/>
    <n v="0"/>
    <s v="both ((Ala or sarcosine)-Lys) Min_Syn"/>
    <s v="ND"/>
    <s v="both ((Ala or sarcosine)-Lys) Min_SynND"/>
    <s v="ND"/>
    <n v="0"/>
    <e v="#DIV/0!"/>
    <e v="#DIV/0!"/>
    <x v="0"/>
    <n v="0"/>
    <s v="n/a"/>
    <x v="0"/>
    <s v=""/>
    <s v=""/>
    <s v=""/>
    <s v="both ((Ala or sarcosine)-Lys) Min"/>
    <x v="0"/>
  </r>
  <r>
    <s v="both"/>
    <x v="83"/>
    <x v="78"/>
    <x v="85"/>
    <x v="86"/>
    <x v="0"/>
    <m/>
    <x v="1"/>
    <m/>
    <m/>
    <n v="0"/>
    <s v="both ((Ala or sarcosine)-Lys) Min_Syn"/>
    <s v="ND"/>
    <s v="both ((Ala or sarcosine)-Lys) Min_Syn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1"/>
    <m/>
    <m/>
    <n v="0"/>
    <s v="both ((Ala or sarcosine)-Lys) Min_Syn"/>
    <s v="ND"/>
    <s v="both ((Ala or sarcosine)-Lys) Min_Syn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1"/>
    <m/>
    <m/>
    <n v="0"/>
    <s v="both ((Ala or sarcosine)-Lys) Min_Syn"/>
    <s v="ND"/>
    <s v="both ((Ala or sarcosine)-Lys) Min_SynND"/>
    <s v=""/>
    <s v=""/>
    <s v=""/>
    <s v=""/>
    <x v="1"/>
    <s v=""/>
    <s v=""/>
    <x v="0"/>
    <s v=""/>
    <s v=""/>
    <s v=""/>
    <s v="both ((Ala or sarcosine)-Lys) Min"/>
    <x v="1"/>
  </r>
  <r>
    <s v="both"/>
    <x v="83"/>
    <x v="78"/>
    <x v="85"/>
    <x v="86"/>
    <x v="0"/>
    <m/>
    <x v="2"/>
    <m/>
    <m/>
    <n v="0"/>
    <s v="both ((Ala or sarcosine)-Lys) MEBM_Ctr"/>
    <s v="ND"/>
    <s v="both ((Ala or sarcosine)-Lys) MEBM_CtrND"/>
    <s v="ND"/>
    <n v="0"/>
    <e v="#DIV/0!"/>
    <e v="#DIV/0!"/>
    <x v="0"/>
    <n v="0"/>
    <s v="n/a"/>
    <x v="0"/>
    <s v=""/>
    <s v=""/>
    <s v=""/>
    <s v="both ((Ala or sarcosine)-Lys) MEB"/>
    <x v="0"/>
  </r>
  <r>
    <s v="both"/>
    <x v="83"/>
    <x v="78"/>
    <x v="85"/>
    <x v="86"/>
    <x v="0"/>
    <m/>
    <x v="2"/>
    <m/>
    <m/>
    <n v="0"/>
    <s v="both ((Ala or sarcosine)-Lys) MEBM_Ctr"/>
    <s v="ND"/>
    <s v="both ((Ala or sarcosine)-Lys) MEBM_Ctr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2"/>
    <m/>
    <m/>
    <n v="0"/>
    <s v="both ((Ala or sarcosine)-Lys) MEBM_Ctr"/>
    <s v="ND"/>
    <s v="both ((Ala or sarcosine)-Lys) MEBM_Ctr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2"/>
    <m/>
    <m/>
    <n v="0"/>
    <s v="both ((Ala or sarcosine)-Lys) MEBM_Ctr"/>
    <s v="ND"/>
    <s v="both ((Ala or sarcosine)-Lys) MEBM_Ctr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3"/>
    <m/>
    <m/>
    <n v="0"/>
    <s v="both ((Ala or sarcosine)-Lys) MEBM_Syn"/>
    <s v="ND"/>
    <s v="both ((Ala or sarcosine)-Lys) MEBM_SynND"/>
    <s v="ND"/>
    <n v="0"/>
    <e v="#DIV/0!"/>
    <e v="#DIV/0!"/>
    <x v="0"/>
    <n v="0"/>
    <s v="n/a"/>
    <x v="0"/>
    <s v=""/>
    <s v=""/>
    <s v=""/>
    <s v="both ((Ala or sarcosine)-Lys) MEB"/>
    <x v="0"/>
  </r>
  <r>
    <s v="both"/>
    <x v="83"/>
    <x v="78"/>
    <x v="85"/>
    <x v="86"/>
    <x v="0"/>
    <m/>
    <x v="3"/>
    <m/>
    <m/>
    <n v="0"/>
    <s v="both ((Ala or sarcosine)-Lys) MEBM_Syn"/>
    <s v="ND"/>
    <s v="both ((Ala or sarcosine)-Lys) MEBM_Syn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3"/>
    <m/>
    <m/>
    <n v="0"/>
    <s v="both ((Ala or sarcosine)-Lys) MEBM_Syn"/>
    <s v="ND"/>
    <s v="both ((Ala or sarcosine)-Lys) MEBM_Syn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3"/>
    <m/>
    <m/>
    <n v="0"/>
    <s v="both ((Ala or sarcosine)-Lys) MEBM_Syn"/>
    <s v="ND"/>
    <s v="both ((Ala or sarcosine)-Lys) MEBM_SynND"/>
    <s v=""/>
    <s v=""/>
    <s v=""/>
    <s v=""/>
    <x v="1"/>
    <s v=""/>
    <s v=""/>
    <x v="0"/>
    <s v=""/>
    <s v=""/>
    <s v=""/>
    <s v="both ((Ala or sarcosine)-Lys) MEB"/>
    <x v="1"/>
  </r>
  <r>
    <s v="both"/>
    <x v="83"/>
    <x v="78"/>
    <x v="85"/>
    <x v="86"/>
    <x v="0"/>
    <m/>
    <x v="4"/>
    <n v="191500"/>
    <m/>
    <n v="12.162648309521318"/>
    <s v="both ((Ala or sarcosine)-Lys) YE_Ctr"/>
    <s v="D"/>
    <s v="both ((Ala or sarcosine)-Lys) YE_Ctr_D"/>
    <s v="D"/>
    <n v="12.102279523878924"/>
    <n v="1"/>
    <n v="1"/>
    <x v="2"/>
    <n v="184396.25"/>
    <b v="0"/>
    <x v="1"/>
    <s v="pos"/>
    <s v="YE_"/>
    <s v="Ctr"/>
    <s v="both ((Ala or sarcosine)-Lys) YE_"/>
    <x v="0"/>
  </r>
  <r>
    <s v="both"/>
    <x v="83"/>
    <x v="78"/>
    <x v="85"/>
    <x v="86"/>
    <x v="0"/>
    <m/>
    <x v="4"/>
    <n v="167920"/>
    <m/>
    <n v="12.031248909693552"/>
    <s v="both ((Ala or sarcosine)-Lys) YE_Ctr"/>
    <s v="D"/>
    <s v="both ((Ala or sarcosine)-Lys) YE_Ctr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4"/>
    <n v="135208"/>
    <m/>
    <n v="11.814577008422784"/>
    <s v="both ((Ala or sarcosine)-Lys) YE_Ctr"/>
    <s v="D"/>
    <s v="both ((Ala or sarcosine)-Lys) YE_Ctr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4"/>
    <n v="242957"/>
    <m/>
    <n v="12.400643867878044"/>
    <s v="both ((Ala or sarcosine)-Lys) YE_Ctr"/>
    <s v="D"/>
    <s v="both ((Ala or sarcosine)-Lys) YE_Ctr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5"/>
    <n v="163188"/>
    <m/>
    <n v="12.002664317279745"/>
    <s v="both ((Ala or sarcosine)-Lys) YE_Syn"/>
    <s v="D"/>
    <s v="both ((Ala or sarcosine)-Lys) YE_Syn_D"/>
    <s v="D"/>
    <n v="11.971709681396476"/>
    <n v="0.92198270744197919"/>
    <n v="0.46746074659951697"/>
    <x v="5"/>
    <n v="161190.5"/>
    <s v="n/a"/>
    <x v="1"/>
    <s v="pos"/>
    <s v="YE_"/>
    <s v="Syn"/>
    <s v="both ((Ala or sarcosine)-Lys) YE_"/>
    <x v="0"/>
  </r>
  <r>
    <s v="both"/>
    <x v="83"/>
    <x v="78"/>
    <x v="85"/>
    <x v="86"/>
    <x v="0"/>
    <m/>
    <x v="5"/>
    <n v="184245"/>
    <m/>
    <n v="12.124027100182275"/>
    <s v="both ((Ala or sarcosine)-Lys) YE_Syn"/>
    <s v="D"/>
    <s v="both ((Ala or sarcosine)-Lys) YE_Syn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5"/>
    <n v="113150"/>
    <m/>
    <n v="11.636478488848525"/>
    <s v="both ((Ala or sarcosine)-Lys) YE_Syn"/>
    <s v="D"/>
    <s v="both ((Ala or sarcosine)-Lys) YE_Syn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5"/>
    <n v="184179"/>
    <m/>
    <n v="12.123668819275357"/>
    <s v="both ((Ala or sarcosine)-Lys) YE_Syn"/>
    <s v="D"/>
    <s v="both ((Ala or sarcosine)-Lys) YE_Syn_D"/>
    <s v=""/>
    <s v=""/>
    <s v=""/>
    <s v=""/>
    <x v="1"/>
    <s v=""/>
    <s v=""/>
    <x v="0"/>
    <s v=""/>
    <s v=""/>
    <s v=""/>
    <s v="both ((Ala or sarcosine)-Lys) YE_"/>
    <x v="1"/>
  </r>
  <r>
    <s v="both"/>
    <x v="83"/>
    <x v="78"/>
    <x v="85"/>
    <x v="86"/>
    <x v="0"/>
    <m/>
    <x v="6"/>
    <m/>
    <m/>
    <n v="0"/>
    <s v="both ((Ala or sarcosine)-Lys) SE_Ctr"/>
    <s v="ND"/>
    <s v="both ((Ala or sarcosine)-Lys) SE_CtrND"/>
    <s v="ND"/>
    <n v="0"/>
    <e v="#DIV/0!"/>
    <e v="#DIV/0!"/>
    <x v="0"/>
    <n v="0"/>
    <s v="n/a"/>
    <x v="0"/>
    <s v=""/>
    <s v=""/>
    <s v=""/>
    <s v="both ((Ala or sarcosine)-Lys) SE_"/>
    <x v="0"/>
  </r>
  <r>
    <s v="both"/>
    <x v="83"/>
    <x v="78"/>
    <x v="85"/>
    <x v="86"/>
    <x v="0"/>
    <m/>
    <x v="6"/>
    <m/>
    <m/>
    <n v="0"/>
    <s v="both ((Ala or sarcosine)-Lys) SE_Ctr"/>
    <s v="ND"/>
    <s v="both ((Ala or sarcosine)-Lys) SE_CtrND"/>
    <s v=""/>
    <s v=""/>
    <s v=""/>
    <s v=""/>
    <x v="1"/>
    <s v=""/>
    <s v=""/>
    <x v="0"/>
    <s v=""/>
    <s v=""/>
    <s v=""/>
    <s v="both ((Ala or sarcosine)-Lys) SE_"/>
    <x v="1"/>
  </r>
  <r>
    <s v="both"/>
    <x v="83"/>
    <x v="78"/>
    <x v="85"/>
    <x v="86"/>
    <x v="0"/>
    <m/>
    <x v="6"/>
    <m/>
    <m/>
    <n v="0"/>
    <s v="both ((Ala or sarcosine)-Lys) SE_Ctr"/>
    <s v="ND"/>
    <s v="both ((Ala or sarcosine)-Lys) SE_CtrND"/>
    <s v=""/>
    <s v=""/>
    <s v=""/>
    <s v=""/>
    <x v="1"/>
    <s v=""/>
    <s v=""/>
    <x v="0"/>
    <s v=""/>
    <s v=""/>
    <s v=""/>
    <s v="both ((Ala or sarcosine)-Lys) SE_"/>
    <x v="1"/>
  </r>
  <r>
    <s v="both"/>
    <x v="83"/>
    <x v="78"/>
    <x v="85"/>
    <x v="86"/>
    <x v="0"/>
    <m/>
    <x v="6"/>
    <m/>
    <m/>
    <n v="0"/>
    <s v="both ((Ala or sarcosine)-Lys) SE_Ctr"/>
    <s v="ND"/>
    <s v="both ((Ala or sarcosine)-Lys) SE_CtrND"/>
    <s v=""/>
    <s v=""/>
    <s v=""/>
    <s v=""/>
    <x v="1"/>
    <s v=""/>
    <s v=""/>
    <x v="0"/>
    <s v=""/>
    <s v=""/>
    <s v=""/>
    <s v="both ((Ala or sarcosine)-Lys) SE_"/>
    <x v="1"/>
  </r>
  <r>
    <s v="both"/>
    <x v="83"/>
    <x v="78"/>
    <x v="85"/>
    <x v="86"/>
    <x v="0"/>
    <m/>
    <x v="7"/>
    <m/>
    <m/>
    <n v="0"/>
    <s v="both ((Ala or sarcosine)-Lys) SE_Syn"/>
    <s v="ND"/>
    <s v="both ((Ala or sarcosine)-Lys) SE_SynND"/>
    <s v="ND"/>
    <n v="0"/>
    <e v="#DIV/0!"/>
    <e v="#DIV/0!"/>
    <x v="0"/>
    <n v="0"/>
    <s v="n/a"/>
    <x v="0"/>
    <s v=""/>
    <s v=""/>
    <s v=""/>
    <s v="both ((Ala or sarcosine)-Lys) SE_"/>
    <x v="0"/>
  </r>
  <r>
    <s v="both"/>
    <x v="83"/>
    <x v="78"/>
    <x v="85"/>
    <x v="86"/>
    <x v="0"/>
    <m/>
    <x v="7"/>
    <m/>
    <m/>
    <n v="0"/>
    <s v="both ((Ala or sarcosine)-Lys) SE_Syn"/>
    <s v="ND"/>
    <s v="both ((Ala or sarcosine)-Lys) SE_SynND"/>
    <s v=""/>
    <s v=""/>
    <s v=""/>
    <s v=""/>
    <x v="1"/>
    <s v=""/>
    <s v=""/>
    <x v="0"/>
    <s v=""/>
    <s v=""/>
    <s v=""/>
    <s v="both ((Ala or sarcosine)-Lys) SE_"/>
    <x v="1"/>
  </r>
  <r>
    <s v="both"/>
    <x v="83"/>
    <x v="78"/>
    <x v="85"/>
    <x v="86"/>
    <x v="0"/>
    <m/>
    <x v="7"/>
    <m/>
    <m/>
    <n v="0"/>
    <s v="both ((Ala or sarcosine)-Lys) SE_Syn"/>
    <s v="ND"/>
    <s v="both ((Ala or sarcosine)-Lys) SE_SynND"/>
    <s v=""/>
    <s v=""/>
    <s v=""/>
    <s v=""/>
    <x v="1"/>
    <s v=""/>
    <s v=""/>
    <x v="0"/>
    <s v=""/>
    <s v=""/>
    <s v=""/>
    <s v="both ((Ala or sarcosine)-Lys) SE_"/>
    <x v="1"/>
  </r>
  <r>
    <s v="both"/>
    <x v="83"/>
    <x v="78"/>
    <x v="85"/>
    <x v="86"/>
    <x v="0"/>
    <m/>
    <x v="7"/>
    <m/>
    <m/>
    <n v="0"/>
    <s v="both ((Ala or sarcosine)-Lys) SE_Syn"/>
    <s v="ND"/>
    <s v="both ((Ala or sarcosine)-Lys) SE_SynND"/>
    <s v=""/>
    <s v=""/>
    <s v=""/>
    <s v=""/>
    <x v="1"/>
    <s v=""/>
    <s v=""/>
    <x v="0"/>
    <s v=""/>
    <s v=""/>
    <s v=""/>
    <s v="both ((Ala or sarcosine)-Lys) SE_"/>
    <x v="1"/>
  </r>
  <r>
    <s v="both"/>
    <x v="84"/>
    <x v="79"/>
    <x v="86"/>
    <x v="87"/>
    <x v="0"/>
    <m/>
    <x v="0"/>
    <m/>
    <m/>
    <n v="0"/>
    <s v="both (hexose-Lys) Min_Ctr"/>
    <s v="ND"/>
    <s v="both (hexose-Lys) Min_CtrND"/>
    <s v="ND"/>
    <n v="0"/>
    <e v="#DIV/0!"/>
    <e v="#DIV/0!"/>
    <x v="0"/>
    <n v="0"/>
    <s v="n/a"/>
    <x v="0"/>
    <s v=""/>
    <s v=""/>
    <s v=""/>
    <s v="both (hexose-Lys) Min"/>
    <x v="0"/>
  </r>
  <r>
    <s v="both"/>
    <x v="84"/>
    <x v="79"/>
    <x v="86"/>
    <x v="87"/>
    <x v="0"/>
    <m/>
    <x v="0"/>
    <m/>
    <m/>
    <n v="0"/>
    <s v="both (hexose-Lys) Min_Ctr"/>
    <s v="ND"/>
    <s v="both (hexose-Lys) Min_Ctr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0"/>
    <m/>
    <m/>
    <n v="0"/>
    <s v="both (hexose-Lys) Min_Ctr"/>
    <s v="ND"/>
    <s v="both (hexose-Lys) Min_Ctr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0"/>
    <m/>
    <m/>
    <n v="0"/>
    <s v="both (hexose-Lys) Min_Ctr"/>
    <s v="ND"/>
    <s v="both (hexose-Lys) Min_Ctr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1"/>
    <m/>
    <m/>
    <n v="0"/>
    <s v="both (hexose-Lys) Min_Syn"/>
    <s v="ND"/>
    <s v="both (hexose-Lys) Min_SynND"/>
    <s v="ND"/>
    <n v="0"/>
    <e v="#DIV/0!"/>
    <e v="#DIV/0!"/>
    <x v="0"/>
    <n v="0"/>
    <s v="n/a"/>
    <x v="0"/>
    <s v=""/>
    <s v=""/>
    <s v=""/>
    <s v="both (hexose-Lys) Min"/>
    <x v="0"/>
  </r>
  <r>
    <s v="both"/>
    <x v="84"/>
    <x v="79"/>
    <x v="86"/>
    <x v="87"/>
    <x v="0"/>
    <m/>
    <x v="1"/>
    <m/>
    <m/>
    <n v="0"/>
    <s v="both (hexose-Lys) Min_Syn"/>
    <s v="ND"/>
    <s v="both (hexose-Lys) Min_Syn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1"/>
    <m/>
    <m/>
    <n v="0"/>
    <s v="both (hexose-Lys) Min_Syn"/>
    <s v="ND"/>
    <s v="both (hexose-Lys) Min_Syn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1"/>
    <m/>
    <m/>
    <n v="0"/>
    <s v="both (hexose-Lys) Min_Syn"/>
    <s v="ND"/>
    <s v="both (hexose-Lys) Min_SynND"/>
    <s v=""/>
    <s v=""/>
    <s v=""/>
    <s v=""/>
    <x v="1"/>
    <s v=""/>
    <s v=""/>
    <x v="0"/>
    <s v=""/>
    <s v=""/>
    <s v=""/>
    <s v="both (hexose-Lys) Min"/>
    <x v="1"/>
  </r>
  <r>
    <s v="both"/>
    <x v="84"/>
    <x v="79"/>
    <x v="86"/>
    <x v="87"/>
    <x v="0"/>
    <m/>
    <x v="2"/>
    <n v="98949"/>
    <m/>
    <n v="11.502369951030712"/>
    <s v="both (hexose-Lys) MEBM_Ctr"/>
    <s v="D"/>
    <s v="both (hexose-Lys) MEBM_Ctr_D"/>
    <s v="D"/>
    <n v="10.525695722420453"/>
    <n v="1"/>
    <n v="1"/>
    <x v="2"/>
    <n v="48829.25"/>
    <b v="0"/>
    <x v="1"/>
    <s v="pos"/>
    <s v="MEB"/>
    <s v="Ctr"/>
    <s v="both (hexose-Lys) MEB"/>
    <x v="0"/>
  </r>
  <r>
    <s v="both"/>
    <x v="84"/>
    <x v="79"/>
    <x v="86"/>
    <x v="87"/>
    <x v="0"/>
    <m/>
    <x v="2"/>
    <n v="12698"/>
    <m/>
    <n v="9.4492785291890335"/>
    <s v="both (hexose-Lys) MEBM_Ctr"/>
    <s v="D"/>
    <s v="both (hexose-Lys) MEBM_Ctr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2"/>
    <n v="56541"/>
    <m/>
    <n v="10.942739003809089"/>
    <s v="both (hexose-Lys) MEBM_Ctr"/>
    <s v="D"/>
    <s v="both (hexose-Lys) MEBM_Ctr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2"/>
    <n v="27129"/>
    <m/>
    <n v="10.208395405652977"/>
    <s v="both (hexose-Lys) MEBM_Ctr"/>
    <s v="D"/>
    <s v="both (hexose-Lys) MEBM_Ctr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3"/>
    <n v="23132"/>
    <m/>
    <n v="10.04901544850107"/>
    <s v="both (hexose-Lys) MEBM_Syn"/>
    <s v="D"/>
    <s v="both (hexose-Lys) MEBM_Syn_D"/>
    <s v="D"/>
    <n v="11.011016030991025"/>
    <n v="0.91727111680074236"/>
    <n v="0.45741910644890893"/>
    <x v="5"/>
    <n v="76638"/>
    <s v="n/a"/>
    <x v="1"/>
    <s v="pos"/>
    <s v="MEB"/>
    <s v="Syn"/>
    <s v="both (hexose-Lys) MEB"/>
    <x v="0"/>
  </r>
  <r>
    <s v="both"/>
    <x v="84"/>
    <x v="79"/>
    <x v="86"/>
    <x v="87"/>
    <x v="0"/>
    <m/>
    <x v="3"/>
    <n v="108434"/>
    <m/>
    <n v="11.593906194102507"/>
    <s v="both (hexose-Lys) MEBM_Syn"/>
    <s v="D"/>
    <s v="both (hexose-Lys) MEBM_Syn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3"/>
    <n v="135462"/>
    <m/>
    <n v="11.816453819282851"/>
    <s v="both (hexose-Lys) MEBM_Syn"/>
    <s v="D"/>
    <s v="both (hexose-Lys) MEBM_Syn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3"/>
    <n v="39524"/>
    <m/>
    <n v="10.584688662077673"/>
    <s v="both (hexose-Lys) MEBM_Syn"/>
    <s v="D"/>
    <s v="both (hexose-Lys) MEBM_Syn_D"/>
    <s v=""/>
    <s v=""/>
    <s v=""/>
    <s v=""/>
    <x v="1"/>
    <s v=""/>
    <s v=""/>
    <x v="0"/>
    <s v=""/>
    <s v=""/>
    <s v=""/>
    <s v="both (hexose-Lys) MEB"/>
    <x v="1"/>
  </r>
  <r>
    <s v="both"/>
    <x v="84"/>
    <x v="79"/>
    <x v="86"/>
    <x v="87"/>
    <x v="0"/>
    <m/>
    <x v="4"/>
    <n v="779589"/>
    <m/>
    <n v="13.56652341944246"/>
    <s v="both (hexose-Lys) YE_Ctr"/>
    <s v="D"/>
    <s v="both (hexose-Lys) YE_Ctr_D"/>
    <s v="D"/>
    <n v="12.524727767998186"/>
    <n v="1"/>
    <n v="1"/>
    <x v="2"/>
    <n v="386501.75"/>
    <b v="0"/>
    <x v="1"/>
    <s v="pos"/>
    <s v="YE_"/>
    <s v="Ctr"/>
    <s v="both (hexose-Lys) YE_"/>
    <x v="0"/>
  </r>
  <r>
    <s v="both"/>
    <x v="84"/>
    <x v="79"/>
    <x v="86"/>
    <x v="87"/>
    <x v="0"/>
    <m/>
    <x v="4"/>
    <n v="84316"/>
    <m/>
    <n v="11.342338784394622"/>
    <s v="both (hexose-Lys) YE_Ctr"/>
    <s v="D"/>
    <s v="both (hexose-Lys) YE_Ctr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4"/>
    <n v="170053"/>
    <m/>
    <n v="12.043871312652076"/>
    <s v="both (hexose-Lys) YE_Ctr"/>
    <s v="D"/>
    <s v="both (hexose-Lys) YE_Ctr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4"/>
    <n v="512049"/>
    <m/>
    <n v="13.146177555503584"/>
    <s v="both (hexose-Lys) YE_Ctr"/>
    <s v="D"/>
    <s v="both (hexose-Lys) YE_Ctr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5"/>
    <n v="294849"/>
    <m/>
    <n v="12.59422203142865"/>
    <s v="both (hexose-Lys) YE_Syn"/>
    <s v="D"/>
    <s v="both (hexose-Lys) YE_Syn_D"/>
    <s v="D"/>
    <n v="12.008417867645266"/>
    <n v="0.9658137829626805"/>
    <n v="0.4941548401605822"/>
    <x v="5"/>
    <n v="218559.75"/>
    <s v="n/a"/>
    <x v="1"/>
    <s v="pos"/>
    <s v="YE_"/>
    <s v="Syn"/>
    <s v="both (hexose-Lys) YE_"/>
    <x v="0"/>
  </r>
  <r>
    <s v="both"/>
    <x v="84"/>
    <x v="79"/>
    <x v="86"/>
    <x v="87"/>
    <x v="0"/>
    <m/>
    <x v="5"/>
    <n v="384903"/>
    <m/>
    <n v="12.860749231527528"/>
    <s v="both (hexose-Lys) YE_Syn"/>
    <s v="D"/>
    <s v="both (hexose-Lys) YE_Syn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5"/>
    <n v="41908"/>
    <m/>
    <n v="10.643255879980666"/>
    <s v="both (hexose-Lys) YE_Syn"/>
    <s v="D"/>
    <s v="both (hexose-Lys) YE_Syn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5"/>
    <n v="152579"/>
    <m/>
    <n v="11.93544432764422"/>
    <s v="both (hexose-Lys) YE_Syn"/>
    <s v="D"/>
    <s v="both (hexose-Lys) YE_Syn_D"/>
    <s v=""/>
    <s v=""/>
    <s v=""/>
    <s v=""/>
    <x v="1"/>
    <s v=""/>
    <s v=""/>
    <x v="0"/>
    <s v=""/>
    <s v=""/>
    <s v=""/>
    <s v="both (hexose-Lys) YE_"/>
    <x v="1"/>
  </r>
  <r>
    <s v="both"/>
    <x v="84"/>
    <x v="79"/>
    <x v="86"/>
    <x v="87"/>
    <x v="0"/>
    <m/>
    <x v="6"/>
    <m/>
    <m/>
    <n v="0"/>
    <s v="both (hexose-Lys) SE_Ctr"/>
    <s v="ND"/>
    <s v="both (hexose-Lys) SE_CtrND"/>
    <s v="ND"/>
    <n v="0"/>
    <e v="#DIV/0!"/>
    <e v="#DIV/0!"/>
    <x v="0"/>
    <n v="0"/>
    <s v="n/a"/>
    <x v="0"/>
    <s v=""/>
    <s v=""/>
    <s v=""/>
    <s v="both (hexose-Lys) SE_"/>
    <x v="0"/>
  </r>
  <r>
    <s v="both"/>
    <x v="84"/>
    <x v="79"/>
    <x v="86"/>
    <x v="87"/>
    <x v="0"/>
    <m/>
    <x v="6"/>
    <m/>
    <m/>
    <n v="0"/>
    <s v="both (hexose-Lys) SE_Ctr"/>
    <s v="ND"/>
    <s v="both (hexose-Lys) SE_CtrND"/>
    <s v=""/>
    <s v=""/>
    <s v=""/>
    <s v=""/>
    <x v="1"/>
    <s v=""/>
    <s v=""/>
    <x v="0"/>
    <s v=""/>
    <s v=""/>
    <s v=""/>
    <s v="both (hexose-Lys) SE_"/>
    <x v="1"/>
  </r>
  <r>
    <s v="both"/>
    <x v="84"/>
    <x v="79"/>
    <x v="86"/>
    <x v="87"/>
    <x v="0"/>
    <m/>
    <x v="6"/>
    <m/>
    <m/>
    <n v="0"/>
    <s v="both (hexose-Lys) SE_Ctr"/>
    <s v="ND"/>
    <s v="both (hexose-Lys) SE_CtrND"/>
    <s v=""/>
    <s v=""/>
    <s v=""/>
    <s v=""/>
    <x v="1"/>
    <s v=""/>
    <s v=""/>
    <x v="0"/>
    <s v=""/>
    <s v=""/>
    <s v=""/>
    <s v="both (hexose-Lys) SE_"/>
    <x v="1"/>
  </r>
  <r>
    <s v="both"/>
    <x v="84"/>
    <x v="79"/>
    <x v="86"/>
    <x v="87"/>
    <x v="0"/>
    <m/>
    <x v="6"/>
    <m/>
    <m/>
    <n v="0"/>
    <s v="both (hexose-Lys) SE_Ctr"/>
    <s v="ND"/>
    <s v="both (hexose-Lys) SE_CtrND"/>
    <s v=""/>
    <s v=""/>
    <s v=""/>
    <s v=""/>
    <x v="1"/>
    <s v=""/>
    <s v=""/>
    <x v="0"/>
    <s v=""/>
    <s v=""/>
    <s v=""/>
    <s v="both (hexose-Lys) SE_"/>
    <x v="1"/>
  </r>
  <r>
    <s v="both"/>
    <x v="84"/>
    <x v="79"/>
    <x v="86"/>
    <x v="87"/>
    <x v="0"/>
    <m/>
    <x v="7"/>
    <m/>
    <m/>
    <n v="0"/>
    <s v="both (hexose-Lys) SE_Syn"/>
    <s v="ND"/>
    <s v="both (hexose-Lys) SE_SynND"/>
    <s v="ND"/>
    <n v="0"/>
    <e v="#DIV/0!"/>
    <e v="#DIV/0!"/>
    <x v="0"/>
    <n v="0"/>
    <s v="n/a"/>
    <x v="0"/>
    <s v=""/>
    <s v=""/>
    <s v=""/>
    <s v="both (hexose-Lys) SE_"/>
    <x v="0"/>
  </r>
  <r>
    <s v="both"/>
    <x v="84"/>
    <x v="79"/>
    <x v="86"/>
    <x v="87"/>
    <x v="0"/>
    <m/>
    <x v="7"/>
    <m/>
    <m/>
    <n v="0"/>
    <s v="both (hexose-Lys) SE_Syn"/>
    <s v="ND"/>
    <s v="both (hexose-Lys) SE_SynND"/>
    <s v=""/>
    <s v=""/>
    <s v=""/>
    <s v=""/>
    <x v="1"/>
    <s v=""/>
    <s v=""/>
    <x v="0"/>
    <s v=""/>
    <s v=""/>
    <s v=""/>
    <s v="both (hexose-Lys) SE_"/>
    <x v="1"/>
  </r>
  <r>
    <s v="both"/>
    <x v="84"/>
    <x v="79"/>
    <x v="86"/>
    <x v="87"/>
    <x v="0"/>
    <m/>
    <x v="7"/>
    <m/>
    <m/>
    <n v="0"/>
    <s v="both (hexose-Lys) SE_Syn"/>
    <s v="ND"/>
    <s v="both (hexose-Lys) SE_SynND"/>
    <s v=""/>
    <s v=""/>
    <s v=""/>
    <s v=""/>
    <x v="1"/>
    <s v=""/>
    <s v=""/>
    <x v="0"/>
    <s v=""/>
    <s v=""/>
    <s v=""/>
    <s v="both (hexose-Lys) SE_"/>
    <x v="1"/>
  </r>
  <r>
    <s v="both"/>
    <x v="84"/>
    <x v="79"/>
    <x v="86"/>
    <x v="87"/>
    <x v="0"/>
    <m/>
    <x v="7"/>
    <m/>
    <m/>
    <n v="0"/>
    <s v="both (hexose-Lys) SE_Syn"/>
    <s v="ND"/>
    <s v="both (hexose-Lys) SE_SynND"/>
    <s v=""/>
    <s v=""/>
    <s v=""/>
    <s v=""/>
    <x v="1"/>
    <s v=""/>
    <s v=""/>
    <x v="0"/>
    <s v=""/>
    <s v=""/>
    <s v=""/>
    <s v="both (hexose-Lys) SE_"/>
    <x v="1"/>
  </r>
  <r>
    <s v="both"/>
    <x v="85"/>
    <x v="80"/>
    <x v="87"/>
    <x v="88"/>
    <x v="0"/>
    <m/>
    <x v="0"/>
    <m/>
    <m/>
    <n v="0"/>
    <s v="both arginine Min_Ctr"/>
    <s v="ND"/>
    <s v="both arginine Min_CtrND"/>
    <s v="ND"/>
    <n v="0"/>
    <e v="#DIV/0!"/>
    <e v="#DIV/0!"/>
    <x v="0"/>
    <n v="0"/>
    <s v="n/a"/>
    <x v="0"/>
    <s v=""/>
    <s v=""/>
    <s v=""/>
    <s v="both arginine Min"/>
    <x v="0"/>
  </r>
  <r>
    <s v="both"/>
    <x v="85"/>
    <x v="80"/>
    <x v="87"/>
    <x v="88"/>
    <x v="0"/>
    <m/>
    <x v="0"/>
    <m/>
    <m/>
    <n v="0"/>
    <s v="both arginine Min_Ctr"/>
    <s v="ND"/>
    <s v="both arginine Min_Ctr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0"/>
    <m/>
    <m/>
    <n v="0"/>
    <s v="both arginine Min_Ctr"/>
    <s v="ND"/>
    <s v="both arginine Min_Ctr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0"/>
    <m/>
    <m/>
    <n v="0"/>
    <s v="both arginine Min_Ctr"/>
    <s v="ND"/>
    <s v="both arginine Min_Ctr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1"/>
    <m/>
    <m/>
    <n v="0"/>
    <s v="both arginine Min_Syn"/>
    <s v="ND"/>
    <s v="both arginine Min_SynND"/>
    <s v="ND"/>
    <n v="0"/>
    <e v="#DIV/0!"/>
    <e v="#DIV/0!"/>
    <x v="0"/>
    <n v="0"/>
    <s v="n/a"/>
    <x v="0"/>
    <s v=""/>
    <s v=""/>
    <s v=""/>
    <s v="both arginine Min"/>
    <x v="0"/>
  </r>
  <r>
    <s v="both"/>
    <x v="85"/>
    <x v="80"/>
    <x v="87"/>
    <x v="88"/>
    <x v="0"/>
    <m/>
    <x v="1"/>
    <m/>
    <m/>
    <n v="0"/>
    <s v="both arginine Min_Syn"/>
    <s v="ND"/>
    <s v="both arginine Min_Syn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1"/>
    <m/>
    <m/>
    <n v="0"/>
    <s v="both arginine Min_Syn"/>
    <s v="ND"/>
    <s v="both arginine Min_Syn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1"/>
    <m/>
    <m/>
    <n v="0"/>
    <s v="both arginine Min_Syn"/>
    <s v="ND"/>
    <s v="both arginine Min_SynND"/>
    <s v=""/>
    <s v=""/>
    <s v=""/>
    <s v=""/>
    <x v="1"/>
    <s v=""/>
    <s v=""/>
    <x v="0"/>
    <s v=""/>
    <s v=""/>
    <s v=""/>
    <s v="both arginine Min"/>
    <x v="1"/>
  </r>
  <r>
    <s v="both"/>
    <x v="85"/>
    <x v="80"/>
    <x v="87"/>
    <x v="88"/>
    <x v="0"/>
    <m/>
    <x v="2"/>
    <n v="4902027"/>
    <m/>
    <n v="15.405159555008186"/>
    <s v="both arginine MEBM_Ctr"/>
    <s v="D"/>
    <s v="both arginine MEBM_Ctr_D"/>
    <s v="D"/>
    <n v="15.301836461659082"/>
    <n v="1"/>
    <n v="1"/>
    <x v="2"/>
    <n v="4447796"/>
    <b v="0"/>
    <x v="1"/>
    <s v="pos"/>
    <s v="MEB"/>
    <s v="Ctr"/>
    <s v="both arginine MEB"/>
    <x v="0"/>
  </r>
  <r>
    <s v="both"/>
    <x v="85"/>
    <x v="80"/>
    <x v="87"/>
    <x v="88"/>
    <x v="0"/>
    <m/>
    <x v="2"/>
    <n v="4103279"/>
    <m/>
    <n v="15.2272972118451"/>
    <s v="both arginine MEBM_Ctr"/>
    <s v="D"/>
    <s v="both arginine MEBM_Ctr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2"/>
    <n v="4948608"/>
    <m/>
    <n v="15.414617084953127"/>
    <s v="both arginine MEBM_Ctr"/>
    <s v="D"/>
    <s v="both arginine MEBM_Ctr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2"/>
    <n v="3837270"/>
    <m/>
    <n v="15.160271994829909"/>
    <s v="both arginine MEBM_Ctr"/>
    <s v="D"/>
    <s v="both arginine MEBM_Ctr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3"/>
    <n v="4122504"/>
    <m/>
    <n v="15.231971546271431"/>
    <s v="both arginine MEBM_Syn"/>
    <s v="D"/>
    <s v="both arginine MEBM_Syn_D"/>
    <s v="D"/>
    <n v="15.238731185072087"/>
    <n v="0.54098293413992338"/>
    <n v="0.59914193626627887"/>
    <x v="5"/>
    <n v="4204772.75"/>
    <s v="n/a"/>
    <x v="1"/>
    <s v="pos"/>
    <s v="MEB"/>
    <s v="Syn"/>
    <s v="both arginine MEB"/>
    <x v="0"/>
  </r>
  <r>
    <s v="both"/>
    <x v="85"/>
    <x v="80"/>
    <x v="87"/>
    <x v="88"/>
    <x v="0"/>
    <m/>
    <x v="3"/>
    <n v="5102664"/>
    <m/>
    <n v="15.445273510232967"/>
    <s v="both arginine MEBM_Syn"/>
    <s v="D"/>
    <s v="both arginine MEBM_Syn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3"/>
    <n v="4353829"/>
    <m/>
    <n v="15.286566475457642"/>
    <s v="both arginine MEBM_Syn"/>
    <s v="D"/>
    <s v="both arginine MEBM_Syn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3"/>
    <n v="3240094"/>
    <m/>
    <n v="14.991113208326315"/>
    <s v="both arginine MEBM_Syn"/>
    <s v="D"/>
    <s v="both arginine MEBM_Syn_D"/>
    <s v=""/>
    <s v=""/>
    <s v=""/>
    <s v=""/>
    <x v="1"/>
    <s v=""/>
    <s v=""/>
    <x v="0"/>
    <s v=""/>
    <s v=""/>
    <s v=""/>
    <s v="both arginine MEB"/>
    <x v="1"/>
  </r>
  <r>
    <s v="both"/>
    <x v="85"/>
    <x v="80"/>
    <x v="87"/>
    <x v="88"/>
    <x v="0"/>
    <m/>
    <x v="4"/>
    <n v="7470250"/>
    <m/>
    <n v="15.826439157615447"/>
    <s v="both arginine YE_Ctr"/>
    <s v="D"/>
    <s v="both arginine YE_Ctr_D"/>
    <s v="D"/>
    <n v="15.629257969392365"/>
    <n v="1"/>
    <n v="1"/>
    <x v="2"/>
    <n v="6186516"/>
    <b v="0"/>
    <x v="1"/>
    <s v="pos"/>
    <s v="YE_"/>
    <s v="Ctr"/>
    <s v="both arginine YE_"/>
    <x v="0"/>
  </r>
  <r>
    <s v="both"/>
    <x v="85"/>
    <x v="80"/>
    <x v="87"/>
    <x v="88"/>
    <x v="0"/>
    <m/>
    <x v="4"/>
    <n v="5195415"/>
    <m/>
    <n v="15.463287256306586"/>
    <s v="both arginine YE_Ctr"/>
    <s v="D"/>
    <s v="both arginine YE_Ctr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4"/>
    <n v="5893497"/>
    <m/>
    <n v="15.589360267291784"/>
    <s v="both arginine YE_Ctr"/>
    <s v="D"/>
    <s v="both arginine YE_Ctr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4"/>
    <n v="6186902"/>
    <m/>
    <n v="15.637945196355636"/>
    <s v="both arginine YE_Ctr"/>
    <s v="D"/>
    <s v="both arginine YE_Ctr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5"/>
    <n v="5344041"/>
    <m/>
    <n v="15.491492853449172"/>
    <s v="both arginine YE_Syn"/>
    <s v="D"/>
    <s v="both arginine YE_Syn_D"/>
    <s v="D"/>
    <n v="15.509613725905055"/>
    <n v="0.1951530295311584"/>
    <n v="0.19431818170247125"/>
    <x v="5"/>
    <n v="5450158.5"/>
    <s v="n/a"/>
    <x v="1"/>
    <s v="pos"/>
    <s v="YE_"/>
    <s v="Syn"/>
    <s v="both arginine YE_"/>
    <x v="0"/>
  </r>
  <r>
    <s v="both"/>
    <x v="85"/>
    <x v="80"/>
    <x v="87"/>
    <x v="88"/>
    <x v="0"/>
    <m/>
    <x v="5"/>
    <n v="5587745"/>
    <m/>
    <n v="15.536086543780446"/>
    <s v="both arginine YE_Syn"/>
    <s v="D"/>
    <s v="both arginine YE_Syn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5"/>
    <n v="5026404"/>
    <m/>
    <n v="15.430215574818112"/>
    <s v="both arginine YE_Syn"/>
    <s v="D"/>
    <s v="both arginine YE_Syn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5"/>
    <n v="5842444"/>
    <m/>
    <n v="15.580659931572493"/>
    <s v="both arginine YE_Syn"/>
    <s v="D"/>
    <s v="both arginine YE_Syn_D"/>
    <s v=""/>
    <s v=""/>
    <s v=""/>
    <s v=""/>
    <x v="1"/>
    <s v=""/>
    <s v=""/>
    <x v="0"/>
    <s v=""/>
    <s v=""/>
    <s v=""/>
    <s v="both arginine YE_"/>
    <x v="1"/>
  </r>
  <r>
    <s v="both"/>
    <x v="85"/>
    <x v="80"/>
    <x v="87"/>
    <x v="88"/>
    <x v="0"/>
    <m/>
    <x v="6"/>
    <n v="524723"/>
    <m/>
    <n v="13.170627689051841"/>
    <s v="both arginine SE_Ctr"/>
    <s v="D"/>
    <s v="both arginine SE_Ctr_D"/>
    <s v="D"/>
    <n v="12.754535846410217"/>
    <n v="1"/>
    <n v="1"/>
    <x v="2"/>
    <n v="378946.75"/>
    <b v="0"/>
    <x v="1"/>
    <s v="pos"/>
    <s v="SE_"/>
    <s v="Ctr"/>
    <s v="both arginine SE_"/>
    <x v="0"/>
  </r>
  <r>
    <s v="both"/>
    <x v="85"/>
    <x v="80"/>
    <x v="87"/>
    <x v="88"/>
    <x v="0"/>
    <m/>
    <x v="6"/>
    <n v="157607"/>
    <m/>
    <n v="11.967866216538919"/>
    <s v="both arginine SE_Ctr"/>
    <s v="D"/>
    <s v="both arginine SE_Ctr_D"/>
    <s v=""/>
    <s v=""/>
    <s v=""/>
    <s v=""/>
    <x v="1"/>
    <s v=""/>
    <s v=""/>
    <x v="0"/>
    <s v=""/>
    <s v=""/>
    <s v=""/>
    <s v="both arginine SE_"/>
    <x v="1"/>
  </r>
  <r>
    <s v="both"/>
    <x v="85"/>
    <x v="80"/>
    <x v="87"/>
    <x v="88"/>
    <x v="0"/>
    <m/>
    <x v="6"/>
    <n v="405427"/>
    <m/>
    <n v="12.912698578202548"/>
    <s v="both arginine SE_Ctr"/>
    <s v="D"/>
    <s v="both arginine SE_Ctr_D"/>
    <s v=""/>
    <s v=""/>
    <s v=""/>
    <s v=""/>
    <x v="1"/>
    <s v=""/>
    <s v=""/>
    <x v="0"/>
    <s v=""/>
    <s v=""/>
    <s v=""/>
    <s v="both arginine SE_"/>
    <x v="1"/>
  </r>
  <r>
    <s v="both"/>
    <x v="85"/>
    <x v="80"/>
    <x v="87"/>
    <x v="88"/>
    <x v="0"/>
    <m/>
    <x v="6"/>
    <n v="428030"/>
    <m/>
    <n v="12.966950901847557"/>
    <s v="both arginine SE_Ctr"/>
    <s v="D"/>
    <s v="both arginine SE_Ctr_D"/>
    <s v=""/>
    <s v=""/>
    <s v=""/>
    <s v=""/>
    <x v="1"/>
    <s v=""/>
    <s v=""/>
    <x v="0"/>
    <s v=""/>
    <s v=""/>
    <s v=""/>
    <s v="both arginine SE_"/>
    <x v="1"/>
  </r>
  <r>
    <s v="both"/>
    <x v="85"/>
    <x v="80"/>
    <x v="87"/>
    <x v="88"/>
    <x v="0"/>
    <m/>
    <x v="7"/>
    <n v="647159"/>
    <m/>
    <n v="13.380348838119273"/>
    <s v="both arginine SE_Syn"/>
    <s v="D"/>
    <s v="both arginine SE_Syn_D"/>
    <s v="D"/>
    <n v="11.980690156399405"/>
    <n v="5.951587998549706E-2"/>
    <n v="0.47869036826522393"/>
    <x v="5"/>
    <n v="355828"/>
    <s v="n/a"/>
    <x v="1"/>
    <s v="pos"/>
    <s v="SE_"/>
    <s v="Syn"/>
    <s v="both arginine SE_"/>
    <x v="0"/>
  </r>
  <r>
    <s v="both"/>
    <x v="85"/>
    <x v="80"/>
    <x v="87"/>
    <x v="88"/>
    <x v="0"/>
    <m/>
    <x v="7"/>
    <n v="581021"/>
    <m/>
    <n v="13.272543900865868"/>
    <s v="both arginine SE_Syn"/>
    <s v="D"/>
    <s v="both arginine SE_Syn_D"/>
    <s v=""/>
    <s v=""/>
    <s v=""/>
    <s v=""/>
    <x v="1"/>
    <s v=""/>
    <s v=""/>
    <x v="0"/>
    <s v=""/>
    <s v=""/>
    <s v=""/>
    <s v="both arginine SE_"/>
    <x v="1"/>
  </r>
  <r>
    <s v="both"/>
    <x v="85"/>
    <x v="80"/>
    <x v="87"/>
    <x v="88"/>
    <x v="0"/>
    <m/>
    <x v="7"/>
    <n v="9294"/>
    <m/>
    <n v="9.1372319001555447"/>
    <s v="both arginine SE_Syn"/>
    <s v="D"/>
    <s v="both arginine SE_Syn_D"/>
    <s v=""/>
    <s v=""/>
    <s v=""/>
    <s v=""/>
    <x v="1"/>
    <s v=""/>
    <s v=""/>
    <x v="0"/>
    <s v=""/>
    <s v=""/>
    <s v=""/>
    <s v="both arginine SE_"/>
    <x v="1"/>
  </r>
  <r>
    <s v="both"/>
    <x v="85"/>
    <x v="80"/>
    <x v="87"/>
    <x v="88"/>
    <x v="0"/>
    <m/>
    <x v="7"/>
    <n v="185838"/>
    <m/>
    <n v="12.132635986456933"/>
    <s v="both arginine SE_Syn"/>
    <s v="D"/>
    <s v="both arginine SE_Syn_D"/>
    <s v=""/>
    <s v=""/>
    <s v=""/>
    <s v=""/>
    <x v="1"/>
    <s v=""/>
    <s v=""/>
    <x v="0"/>
    <s v=""/>
    <s v=""/>
    <s v=""/>
    <s v="both arginine SE_"/>
    <x v="1"/>
  </r>
  <r>
    <s v="both"/>
    <x v="86"/>
    <x v="81"/>
    <x v="88"/>
    <x v="89"/>
    <x v="0"/>
    <m/>
    <x v="0"/>
    <m/>
    <m/>
    <n v="0"/>
    <s v="both lysine Min_Ctr"/>
    <s v="ND"/>
    <s v="both lysine Min_CtrND"/>
    <s v="ND"/>
    <n v="0"/>
    <e v="#DIV/0!"/>
    <e v="#DIV/0!"/>
    <x v="0"/>
    <n v="0"/>
    <s v="n/a"/>
    <x v="0"/>
    <s v=""/>
    <s v=""/>
    <s v=""/>
    <s v="both lysine Min"/>
    <x v="0"/>
  </r>
  <r>
    <s v="both"/>
    <x v="86"/>
    <x v="81"/>
    <x v="88"/>
    <x v="89"/>
    <x v="0"/>
    <m/>
    <x v="0"/>
    <m/>
    <m/>
    <n v="0"/>
    <s v="both lysine Min_Ctr"/>
    <s v="ND"/>
    <s v="both lysine Min_Ctr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0"/>
    <m/>
    <m/>
    <n v="0"/>
    <s v="both lysine Min_Ctr"/>
    <s v="ND"/>
    <s v="both lysine Min_Ctr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0"/>
    <m/>
    <m/>
    <n v="0"/>
    <s v="both lysine Min_Ctr"/>
    <s v="ND"/>
    <s v="both lysine Min_Ctr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1"/>
    <m/>
    <m/>
    <n v="0"/>
    <s v="both lysine Min_Syn"/>
    <s v="ND"/>
    <s v="both lysine Min_SynND"/>
    <s v="ND"/>
    <n v="0"/>
    <e v="#DIV/0!"/>
    <e v="#DIV/0!"/>
    <x v="0"/>
    <n v="0"/>
    <s v="n/a"/>
    <x v="0"/>
    <s v=""/>
    <s v=""/>
    <s v=""/>
    <s v="both lysine Min"/>
    <x v="0"/>
  </r>
  <r>
    <s v="both"/>
    <x v="86"/>
    <x v="81"/>
    <x v="88"/>
    <x v="89"/>
    <x v="0"/>
    <m/>
    <x v="1"/>
    <m/>
    <m/>
    <n v="0"/>
    <s v="both lysine Min_Syn"/>
    <s v="ND"/>
    <s v="both lysine Min_Syn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1"/>
    <m/>
    <m/>
    <n v="0"/>
    <s v="both lysine Min_Syn"/>
    <s v="ND"/>
    <s v="both lysine Min_Syn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1"/>
    <m/>
    <m/>
    <n v="0"/>
    <s v="both lysine Min_Syn"/>
    <s v="ND"/>
    <s v="both lysine Min_SynND"/>
    <s v=""/>
    <s v=""/>
    <s v=""/>
    <s v=""/>
    <x v="1"/>
    <s v=""/>
    <s v=""/>
    <x v="0"/>
    <s v=""/>
    <s v=""/>
    <s v=""/>
    <s v="both lysine Min"/>
    <x v="1"/>
  </r>
  <r>
    <s v="both"/>
    <x v="86"/>
    <x v="81"/>
    <x v="88"/>
    <x v="89"/>
    <x v="0"/>
    <m/>
    <x v="2"/>
    <n v="1278633"/>
    <m/>
    <n v="14.061302878545758"/>
    <s v="both lysine MEBM_Ctr"/>
    <s v="D"/>
    <s v="both lysine MEBM_Ctr_D"/>
    <s v="D"/>
    <n v="13.883735237819209"/>
    <n v="1"/>
    <n v="1"/>
    <x v="2"/>
    <n v="1087492.5"/>
    <b v="0"/>
    <x v="1"/>
    <s v="pos"/>
    <s v="MEB"/>
    <s v="Ctr"/>
    <s v="both lysine MEB"/>
    <x v="0"/>
  </r>
  <r>
    <s v="both"/>
    <x v="86"/>
    <x v="81"/>
    <x v="88"/>
    <x v="89"/>
    <x v="0"/>
    <m/>
    <x v="2"/>
    <n v="964316"/>
    <m/>
    <n v="13.779175357711534"/>
    <s v="both lysine MEBM_Ctr"/>
    <s v="D"/>
    <s v="both lysine MEBM_Ctr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2"/>
    <n v="1264198"/>
    <m/>
    <n v="14.049949278005942"/>
    <s v="both lysine MEBM_Ctr"/>
    <s v="D"/>
    <s v="both lysine MEBM_Ctr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2"/>
    <n v="842823"/>
    <m/>
    <n v="13.644513437013606"/>
    <s v="both lysine MEBM_Ctr"/>
    <s v="D"/>
    <s v="both lysine MEBM_Ctr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3"/>
    <n v="878136"/>
    <m/>
    <n v="13.685557896891304"/>
    <s v="both lysine MEBM_Syn"/>
    <s v="D"/>
    <s v="both lysine MEBM_Syn_D"/>
    <s v="D"/>
    <n v="13.794700307735324"/>
    <n v="0.78251497738224696"/>
    <n v="0.59813439821967473"/>
    <x v="5"/>
    <n v="1002031"/>
    <s v="n/a"/>
    <x v="1"/>
    <s v="pos"/>
    <s v="MEB"/>
    <s v="Syn"/>
    <s v="both lysine MEB"/>
    <x v="0"/>
  </r>
  <r>
    <s v="both"/>
    <x v="86"/>
    <x v="81"/>
    <x v="88"/>
    <x v="89"/>
    <x v="0"/>
    <m/>
    <x v="3"/>
    <n v="1334681"/>
    <m/>
    <n v="14.104203619194635"/>
    <s v="both lysine MEBM_Syn"/>
    <s v="D"/>
    <s v="both lysine MEBM_Syn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3"/>
    <n v="1041573"/>
    <m/>
    <n v="13.856243588527354"/>
    <s v="both lysine MEBM_Syn"/>
    <s v="D"/>
    <s v="both lysine MEBM_Syn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3"/>
    <n v="753734"/>
    <m/>
    <n v="13.532796126328002"/>
    <s v="both lysine MEBM_Syn"/>
    <s v="D"/>
    <s v="both lysine MEBM_Syn_D"/>
    <s v=""/>
    <s v=""/>
    <s v=""/>
    <s v=""/>
    <x v="1"/>
    <s v=""/>
    <s v=""/>
    <x v="0"/>
    <s v=""/>
    <s v=""/>
    <s v=""/>
    <s v="both lysine MEB"/>
    <x v="1"/>
  </r>
  <r>
    <s v="both"/>
    <x v="86"/>
    <x v="81"/>
    <x v="88"/>
    <x v="89"/>
    <x v="0"/>
    <m/>
    <x v="4"/>
    <n v="4068073"/>
    <m/>
    <n v="15.218680226742267"/>
    <s v="both lysine YE_Ctr"/>
    <s v="D"/>
    <s v="both lysine YE_Ctr_D"/>
    <s v="D"/>
    <n v="14.920832780677195"/>
    <n v="1"/>
    <n v="1"/>
    <x v="2"/>
    <n v="3078693.5"/>
    <b v="0"/>
    <x v="1"/>
    <s v="pos"/>
    <s v="YE_"/>
    <s v="Ctr"/>
    <s v="both lysine YE_"/>
    <x v="0"/>
  </r>
  <r>
    <s v="both"/>
    <x v="86"/>
    <x v="81"/>
    <x v="88"/>
    <x v="89"/>
    <x v="0"/>
    <m/>
    <x v="4"/>
    <n v="2373030"/>
    <m/>
    <n v="14.679678598965104"/>
    <s v="both lysine YE_Ctr"/>
    <s v="D"/>
    <s v="both lysine YE_Ctr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4"/>
    <n v="2858332"/>
    <m/>
    <n v="14.865749145730085"/>
    <s v="both lysine YE_Ctr"/>
    <s v="D"/>
    <s v="both lysine YE_Ctr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4"/>
    <n v="3015339"/>
    <m/>
    <n v="14.919223151271327"/>
    <s v="both lysine YE_Ctr"/>
    <s v="D"/>
    <s v="both lysine YE_Ctr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5"/>
    <n v="2617919"/>
    <m/>
    <n v="14.777890667307471"/>
    <s v="both lysine YE_Syn"/>
    <s v="D"/>
    <s v="both lysine YE_Syn_D"/>
    <s v="D"/>
    <n v="14.785628848452834"/>
    <n v="9.27930616409057E-2"/>
    <n v="0.29299781995958957"/>
    <x v="5"/>
    <n v="2643226.75"/>
    <s v="n/a"/>
    <x v="1"/>
    <s v="pos"/>
    <s v="YE_"/>
    <s v="Syn"/>
    <s v="both lysine YE_"/>
    <x v="0"/>
  </r>
  <r>
    <s v="both"/>
    <x v="86"/>
    <x v="81"/>
    <x v="88"/>
    <x v="89"/>
    <x v="0"/>
    <m/>
    <x v="5"/>
    <n v="2797920"/>
    <m/>
    <n v="14.844387199355783"/>
    <s v="both lysine YE_Syn"/>
    <s v="D"/>
    <s v="both lysine YE_Syn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5"/>
    <n v="2392365"/>
    <m/>
    <n v="14.687793392381263"/>
    <s v="both lysine YE_Syn"/>
    <s v="D"/>
    <s v="both lysine YE_Syn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5"/>
    <n v="2764703"/>
    <m/>
    <n v="14.832444134766821"/>
    <s v="both lysine YE_Syn"/>
    <s v="D"/>
    <s v="both lysine YE_Syn_D"/>
    <s v=""/>
    <s v=""/>
    <s v=""/>
    <s v=""/>
    <x v="1"/>
    <s v=""/>
    <s v=""/>
    <x v="0"/>
    <s v=""/>
    <s v=""/>
    <s v=""/>
    <s v="both lysine YE_"/>
    <x v="1"/>
  </r>
  <r>
    <s v="both"/>
    <x v="86"/>
    <x v="81"/>
    <x v="88"/>
    <x v="89"/>
    <x v="0"/>
    <m/>
    <x v="6"/>
    <n v="179291"/>
    <m/>
    <n v="12.096771040639085"/>
    <s v="both lysine SE_Ctr"/>
    <s v="D"/>
    <s v="both lysine SE_Ctr_D"/>
    <s v="D"/>
    <n v="11.572224465782355"/>
    <n v="1"/>
    <n v="1"/>
    <x v="2"/>
    <n v="119972.75"/>
    <b v="0"/>
    <x v="1"/>
    <s v="pos"/>
    <s v="SE_"/>
    <s v="Ctr"/>
    <s v="both lysine SE_"/>
    <x v="0"/>
  </r>
  <r>
    <s v="both"/>
    <x v="86"/>
    <x v="81"/>
    <x v="88"/>
    <x v="89"/>
    <x v="0"/>
    <m/>
    <x v="6"/>
    <n v="42493"/>
    <m/>
    <n v="10.657118168475584"/>
    <s v="both lysine SE_Ctr"/>
    <s v="D"/>
    <s v="both lysine SE_Ctr_D"/>
    <s v=""/>
    <s v=""/>
    <s v=""/>
    <s v=""/>
    <x v="1"/>
    <s v=""/>
    <s v=""/>
    <x v="0"/>
    <s v=""/>
    <s v=""/>
    <s v=""/>
    <s v="both lysine SE_"/>
    <x v="1"/>
  </r>
  <r>
    <s v="both"/>
    <x v="86"/>
    <x v="81"/>
    <x v="88"/>
    <x v="89"/>
    <x v="0"/>
    <m/>
    <x v="6"/>
    <n v="125032"/>
    <m/>
    <n v="11.736332981442571"/>
    <s v="both lysine SE_Ctr"/>
    <s v="D"/>
    <s v="both lysine SE_Ctr_D"/>
    <s v=""/>
    <s v=""/>
    <s v=""/>
    <s v=""/>
    <x v="1"/>
    <s v=""/>
    <s v=""/>
    <x v="0"/>
    <s v=""/>
    <s v=""/>
    <s v=""/>
    <s v="both lysine SE_"/>
    <x v="1"/>
  </r>
  <r>
    <s v="both"/>
    <x v="86"/>
    <x v="81"/>
    <x v="88"/>
    <x v="89"/>
    <x v="0"/>
    <m/>
    <x v="6"/>
    <n v="133075"/>
    <m/>
    <n v="11.798675672572182"/>
    <s v="both lysine SE_Ctr"/>
    <s v="D"/>
    <s v="both lysine SE_Ctr_D"/>
    <s v=""/>
    <s v=""/>
    <s v=""/>
    <s v=""/>
    <x v="1"/>
    <s v=""/>
    <s v=""/>
    <x v="0"/>
    <s v=""/>
    <s v=""/>
    <s v=""/>
    <s v="both lysine SE_"/>
    <x v="1"/>
  </r>
  <r>
    <s v="both"/>
    <x v="86"/>
    <x v="81"/>
    <x v="88"/>
    <x v="89"/>
    <x v="0"/>
    <m/>
    <x v="7"/>
    <n v="224029"/>
    <m/>
    <n v="12.319535250440975"/>
    <s v="both lysine SE_Syn"/>
    <s v="D"/>
    <s v="both lysine SE_Syn_D"/>
    <s v="D"/>
    <n v="10.938523523168772"/>
    <n v="0.15800484280672097"/>
    <n v="0.49077789229589319"/>
    <x v="5"/>
    <n v="113462.5"/>
    <s v="n/a"/>
    <x v="1"/>
    <s v="pos"/>
    <s v="SE_"/>
    <s v="Syn"/>
    <s v="both lysine SE_"/>
    <x v="0"/>
  </r>
  <r>
    <s v="both"/>
    <x v="86"/>
    <x v="81"/>
    <x v="88"/>
    <x v="89"/>
    <x v="0"/>
    <m/>
    <x v="7"/>
    <n v="191583"/>
    <m/>
    <n v="12.163081633725078"/>
    <s v="both lysine SE_Syn"/>
    <s v="D"/>
    <s v="both lysine SE_Syn_D"/>
    <s v=""/>
    <s v=""/>
    <s v=""/>
    <s v=""/>
    <x v="1"/>
    <s v=""/>
    <s v=""/>
    <x v="0"/>
    <s v=""/>
    <s v=""/>
    <s v=""/>
    <s v="both lysine SE_"/>
    <x v="1"/>
  </r>
  <r>
    <s v="both"/>
    <x v="86"/>
    <x v="81"/>
    <x v="88"/>
    <x v="89"/>
    <x v="0"/>
    <m/>
    <x v="7"/>
    <n v="7655"/>
    <m/>
    <n v="8.9432449331327906"/>
    <s v="both lysine SE_Syn"/>
    <s v="D"/>
    <s v="both lysine SE_Syn_D"/>
    <s v=""/>
    <s v=""/>
    <s v=""/>
    <s v=""/>
    <x v="1"/>
    <s v=""/>
    <s v=""/>
    <x v="0"/>
    <s v=""/>
    <s v=""/>
    <s v=""/>
    <s v="both lysine SE_"/>
    <x v="1"/>
  </r>
  <r>
    <s v="both"/>
    <x v="86"/>
    <x v="81"/>
    <x v="88"/>
    <x v="89"/>
    <x v="0"/>
    <m/>
    <x v="7"/>
    <n v="30583"/>
    <m/>
    <n v="10.328232275376248"/>
    <s v="both lysine SE_Syn"/>
    <s v="D"/>
    <s v="both lysine SE_Syn_D"/>
    <s v=""/>
    <s v=""/>
    <s v=""/>
    <s v=""/>
    <x v="1"/>
    <s v=""/>
    <s v=""/>
    <x v="0"/>
    <s v=""/>
    <s v=""/>
    <s v=""/>
    <s v="both lysine SE_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0" applyNumberFormats="0" applyBorderFormats="0" applyFontFormats="0" applyPatternFormats="0" applyAlignmentFormats="0" applyWidthHeightFormats="1" dataCaption="Values" missingCaption="&quot;&quot;" updatedVersion="5" minRefreshableVersion="3" showDrill="0" useAutoFormatting="1" rowGrandTotals="0" colGrandTotals="0" itemPrintTitles="1" createdVersion="5" indent="0" compact="0" compactData="0" gridDropZones="1" multipleFieldFilters="0">
  <location ref="A3:J700" firstHeaderRow="2" firstDataRow="2" firstDataCol="9"/>
  <pivotFields count="27">
    <pivotField compact="0" outline="0" showAll="0"/>
    <pivotField axis="axisRow" compact="0" outline="0" showAll="0" sortType="ascending" defaultSubtotal="0">
      <items count="135">
        <item x="81"/>
        <item x="83"/>
        <item x="62"/>
        <item x="74"/>
        <item x="19"/>
        <item m="1" x="96"/>
        <item m="1" x="118"/>
        <item x="49"/>
        <item x="44"/>
        <item x="72"/>
        <item x="82"/>
        <item x="75"/>
        <item x="79"/>
        <item x="78"/>
        <item m="1" x="90"/>
        <item x="24"/>
        <item m="1" x="87"/>
        <item x="22"/>
        <item m="1" x="133"/>
        <item x="1"/>
        <item x="69"/>
        <item x="45"/>
        <item x="84"/>
        <item x="64"/>
        <item x="37"/>
        <item x="0"/>
        <item x="18"/>
        <item m="1" x="107"/>
        <item x="4"/>
        <item x="51"/>
        <item x="68"/>
        <item x="23"/>
        <item x="20"/>
        <item x="80"/>
        <item x="56"/>
        <item x="77"/>
        <item x="27"/>
        <item x="76"/>
        <item x="30"/>
        <item m="1" x="128"/>
        <item m="1" x="98"/>
        <item x="63"/>
        <item x="8"/>
        <item x="10"/>
        <item x="52"/>
        <item m="1" x="130"/>
        <item m="1" x="115"/>
        <item x="66"/>
        <item x="85"/>
        <item x="70"/>
        <item x="67"/>
        <item m="1" x="94"/>
        <item m="1" x="100"/>
        <item x="41"/>
        <item m="1" x="109"/>
        <item x="25"/>
        <item x="26"/>
        <item x="11"/>
        <item m="1" x="92"/>
        <item m="1" x="102"/>
        <item m="1" x="103"/>
        <item m="1" x="127"/>
        <item m="1" x="112"/>
        <item x="43"/>
        <item x="59"/>
        <item x="55"/>
        <item x="36"/>
        <item x="61"/>
        <item m="1" x="117"/>
        <item x="65"/>
        <item x="73"/>
        <item x="38"/>
        <item x="21"/>
        <item x="33"/>
        <item x="46"/>
        <item x="71"/>
        <item x="57"/>
        <item x="50"/>
        <item x="12"/>
        <item m="1" x="108"/>
        <item x="34"/>
        <item m="1" x="113"/>
        <item m="1" x="95"/>
        <item x="31"/>
        <item m="1" x="119"/>
        <item m="1" x="93"/>
        <item m="1" x="89"/>
        <item x="86"/>
        <item m="1" x="91"/>
        <item x="35"/>
        <item x="7"/>
        <item x="13"/>
        <item x="16"/>
        <item x="2"/>
        <item x="9"/>
        <item m="1" x="131"/>
        <item m="1" x="132"/>
        <item m="1" x="124"/>
        <item x="3"/>
        <item m="1" x="122"/>
        <item m="1" x="114"/>
        <item m="1" x="126"/>
        <item x="29"/>
        <item x="17"/>
        <item x="42"/>
        <item x="6"/>
        <item m="1" x="101"/>
        <item m="1" x="123"/>
        <item m="1" x="121"/>
        <item x="47"/>
        <item x="60"/>
        <item m="1" x="104"/>
        <item m="1" x="110"/>
        <item m="1" x="125"/>
        <item x="28"/>
        <item x="54"/>
        <item x="53"/>
        <item x="48"/>
        <item m="1" x="134"/>
        <item m="1" x="129"/>
        <item m="1" x="120"/>
        <item m="1" x="116"/>
        <item x="32"/>
        <item m="1" x="111"/>
        <item m="1" x="105"/>
        <item m="1" x="88"/>
        <item x="40"/>
        <item x="5"/>
        <item m="1" x="99"/>
        <item x="14"/>
        <item x="58"/>
        <item m="1" x="106"/>
        <item x="39"/>
        <item x="15"/>
        <item m="1" x="97"/>
      </items>
    </pivotField>
    <pivotField axis="axisRow" compact="0" outline="0" showAll="0" defaultSubtotal="0">
      <items count="101">
        <item m="1" x="91"/>
        <item m="1" x="88"/>
        <item x="10"/>
        <item x="33"/>
        <item m="1" x="82"/>
        <item x="63"/>
        <item x="55"/>
        <item x="32"/>
        <item m="1" x="94"/>
        <item x="2"/>
        <item x="42"/>
        <item m="1" x="100"/>
        <item m="1" x="92"/>
        <item m="1" x="99"/>
        <item x="50"/>
        <item x="45"/>
        <item x="5"/>
        <item m="1" x="90"/>
        <item x="11"/>
        <item x="57"/>
        <item x="64"/>
        <item x="67"/>
        <item x="69"/>
        <item x="51"/>
        <item x="62"/>
        <item x="38"/>
        <item x="34"/>
        <item m="1" x="84"/>
        <item m="1" x="86"/>
        <item x="12"/>
        <item x="15"/>
        <item m="1" x="98"/>
        <item x="8"/>
        <item x="21"/>
        <item m="1" x="96"/>
        <item m="1" x="87"/>
        <item x="40"/>
        <item x="58"/>
        <item x="56"/>
        <item x="31"/>
        <item m="1" x="83"/>
        <item x="3"/>
        <item m="1" x="97"/>
        <item x="60"/>
        <item m="1" x="95"/>
        <item x="6"/>
        <item x="70"/>
        <item x="29"/>
        <item x="39"/>
        <item m="1" x="85"/>
        <item x="14"/>
        <item m="1" x="89"/>
        <item x="26"/>
        <item x="0"/>
        <item x="1"/>
        <item x="4"/>
        <item m="1" x="93"/>
        <item x="7"/>
        <item x="9"/>
        <item x="13"/>
        <item x="16"/>
        <item x="17"/>
        <item x="18"/>
        <item x="19"/>
        <item x="20"/>
        <item x="22"/>
        <item x="23"/>
        <item x="24"/>
        <item x="25"/>
        <item x="27"/>
        <item x="28"/>
        <item x="30"/>
        <item x="35"/>
        <item x="36"/>
        <item x="37"/>
        <item x="41"/>
        <item x="43"/>
        <item x="44"/>
        <item x="46"/>
        <item x="47"/>
        <item x="48"/>
        <item x="49"/>
        <item x="52"/>
        <item x="53"/>
        <item x="54"/>
        <item x="59"/>
        <item x="61"/>
        <item x="65"/>
        <item x="66"/>
        <item x="68"/>
        <item x="71"/>
        <item x="72"/>
        <item x="73"/>
        <item x="74"/>
        <item x="75"/>
        <item x="76"/>
        <item x="77"/>
        <item x="78"/>
        <item x="79"/>
        <item x="80"/>
        <item x="81"/>
      </items>
    </pivotField>
    <pivotField axis="axisRow" compact="0" outline="0" showAll="0" defaultSubtotal="0">
      <items count="141">
        <item m="1" x="98"/>
        <item m="1" x="99"/>
        <item x="71"/>
        <item m="1" x="127"/>
        <item m="1" x="95"/>
        <item m="1" x="120"/>
        <item x="41"/>
        <item m="1" x="124"/>
        <item m="1" x="93"/>
        <item m="1" x="101"/>
        <item m="1" x="112"/>
        <item m="1" x="109"/>
        <item x="3"/>
        <item m="1" x="92"/>
        <item m="1" x="90"/>
        <item m="1" x="122"/>
        <item m="1" x="116"/>
        <item m="1" x="103"/>
        <item m="1" x="132"/>
        <item m="1" x="139"/>
        <item m="1" x="136"/>
        <item x="8"/>
        <item x="12"/>
        <item m="1" x="130"/>
        <item m="1" x="137"/>
        <item x="64"/>
        <item m="1" x="102"/>
        <item m="1" x="128"/>
        <item x="21"/>
        <item m="1" x="129"/>
        <item m="1" x="117"/>
        <item m="1" x="134"/>
        <item x="29"/>
        <item m="1" x="89"/>
        <item m="1" x="105"/>
        <item x="6"/>
        <item m="1" x="121"/>
        <item m="1" x="107"/>
        <item x="58"/>
        <item m="1" x="110"/>
        <item x="39"/>
        <item m="1" x="133"/>
        <item m="1" x="111"/>
        <item m="1" x="125"/>
        <item m="1" x="106"/>
        <item m="1" x="96"/>
        <item m="1" x="131"/>
        <item m="1" x="119"/>
        <item m="1" x="140"/>
        <item m="1" x="123"/>
        <item x="14"/>
        <item m="1" x="114"/>
        <item x="57"/>
        <item m="1" x="113"/>
        <item x="72"/>
        <item x="10"/>
        <item m="1" x="126"/>
        <item m="1" x="91"/>
        <item m="1" x="100"/>
        <item m="1" x="115"/>
        <item m="1" x="108"/>
        <item m="1" x="97"/>
        <item m="1" x="94"/>
        <item m="1" x="104"/>
        <item m="1" x="135"/>
        <item x="0"/>
        <item x="1"/>
        <item x="2"/>
        <item m="1" x="138"/>
        <item x="5"/>
        <item x="7"/>
        <item x="9"/>
        <item x="11"/>
        <item x="13"/>
        <item x="15"/>
        <item x="16"/>
        <item x="18"/>
        <item x="19"/>
        <item x="20"/>
        <item x="22"/>
        <item x="23"/>
        <item x="24"/>
        <item x="25"/>
        <item x="27"/>
        <item x="28"/>
        <item x="30"/>
        <item x="31"/>
        <item x="32"/>
        <item x="33"/>
        <item x="34"/>
        <item x="35"/>
        <item x="36"/>
        <item x="37"/>
        <item x="38"/>
        <item m="1" x="118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9"/>
        <item x="60"/>
        <item x="61"/>
        <item x="62"/>
        <item x="63"/>
        <item x="65"/>
        <item x="66"/>
        <item x="67"/>
        <item x="70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4"/>
        <item x="17"/>
        <item x="26"/>
        <item x="55"/>
        <item x="68"/>
        <item x="69"/>
      </items>
    </pivotField>
    <pivotField axis="axisRow" compact="0" outline="0" showAll="0" defaultSubtotal="0">
      <items count="155">
        <item m="1" x="126"/>
        <item m="1" x="123"/>
        <item m="1" x="100"/>
        <item m="1" x="127"/>
        <item m="1" x="153"/>
        <item m="1" x="137"/>
        <item m="1" x="139"/>
        <item m="1" x="140"/>
        <item m="1" x="147"/>
        <item m="1" x="91"/>
        <item m="1" x="95"/>
        <item m="1" x="102"/>
        <item m="1" x="105"/>
        <item m="1" x="106"/>
        <item m="1" x="124"/>
        <item m="1" x="130"/>
        <item m="1" x="111"/>
        <item m="1" x="121"/>
        <item m="1" x="115"/>
        <item m="1" x="141"/>
        <item m="1" x="119"/>
        <item m="1" x="90"/>
        <item m="1" x="133"/>
        <item m="1" x="94"/>
        <item m="1" x="98"/>
        <item m="1" x="109"/>
        <item m="1" x="134"/>
        <item m="1" x="113"/>
        <item m="1" x="103"/>
        <item m="1" x="145"/>
        <item m="1" x="112"/>
        <item m="1" x="107"/>
        <item m="1" x="96"/>
        <item m="1" x="146"/>
        <item m="1" x="108"/>
        <item m="1" x="148"/>
        <item m="1" x="122"/>
        <item m="1" x="114"/>
        <item m="1" x="142"/>
        <item m="1" x="149"/>
        <item m="1" x="116"/>
        <item m="1" x="150"/>
        <item m="1" x="152"/>
        <item m="1" x="131"/>
        <item m="1" x="117"/>
        <item m="1" x="120"/>
        <item m="1" x="118"/>
        <item m="1" x="125"/>
        <item m="1" x="151"/>
        <item m="1" x="92"/>
        <item m="1" x="99"/>
        <item m="1" x="93"/>
        <item m="1" x="135"/>
        <item m="1" x="97"/>
        <item m="1" x="132"/>
        <item m="1" x="136"/>
        <item m="1" x="101"/>
        <item m="1" x="104"/>
        <item m="1" x="138"/>
        <item x="29"/>
        <item m="1" x="144"/>
        <item m="1" x="143"/>
        <item m="1" x="110"/>
        <item m="1" x="154"/>
        <item x="0"/>
        <item x="1"/>
        <item x="2"/>
        <item x="3"/>
        <item x="4"/>
        <item m="1" x="1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1"/>
        <item x="32"/>
        <item x="33"/>
        <item x="34"/>
        <item x="35"/>
        <item x="36"/>
        <item x="37"/>
        <item x="38"/>
        <item x="39"/>
        <item x="40"/>
        <item m="1" x="1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</pivotField>
    <pivotField axis="axisRow" compact="0" outline="0" showAll="0" defaultSubtotal="0">
      <items count="2">
        <item m="1" x="1"/>
        <item x="0"/>
      </items>
    </pivotField>
    <pivotField compact="0" outline="0" showAll="0"/>
    <pivotField axis="axisRow" compact="0" outline="0" showAll="0" defaultSubtotal="0">
      <items count="63">
        <item h="1" m="1" x="36"/>
        <item h="1" m="1" x="46"/>
        <item h="1" m="1" x="16"/>
        <item h="1" m="1" x="20"/>
        <item h="1" m="1" x="25"/>
        <item h="1" m="1" x="28"/>
        <item h="1" m="1" x="32"/>
        <item h="1" m="1" x="34"/>
        <item h="1" m="1" x="39"/>
        <item h="1" m="1" x="42"/>
        <item h="1" m="1" x="45"/>
        <item h="1" m="1" x="15"/>
        <item h="1" m="1" x="19"/>
        <item h="1" m="1" x="24"/>
        <item h="1" m="1" x="27"/>
        <item h="1" m="1" x="31"/>
        <item h="1" m="1" x="33"/>
        <item h="1" m="1" x="37"/>
        <item h="1" m="1" x="53"/>
        <item h="1" m="1" x="61"/>
        <item h="1" m="1" x="38"/>
        <item h="1" m="1" x="41"/>
        <item h="1" m="1" x="44"/>
        <item h="1" m="1" x="48"/>
        <item h="1" m="1" x="50"/>
        <item h="1" m="1" x="52"/>
        <item h="1" m="1" x="55"/>
        <item h="1" m="1" x="56"/>
        <item h="1" m="1" x="59"/>
        <item h="1" m="1" x="35"/>
        <item h="1" m="1" x="40"/>
        <item h="1" m="1" x="43"/>
        <item h="1" m="1" x="47"/>
        <item h="1" m="1" x="49"/>
        <item h="1" m="1" x="51"/>
        <item h="1" m="1" x="54"/>
        <item h="1" m="1" x="21"/>
        <item h="1" m="1" x="30"/>
        <item h="1" m="1" x="58"/>
        <item h="1" m="1" x="62"/>
        <item h="1" m="1" x="10"/>
        <item h="1" m="1" x="12"/>
        <item h="1" m="1" x="14"/>
        <item h="1" m="1" x="18"/>
        <item h="1" m="1" x="23"/>
        <item h="1" m="1" x="26"/>
        <item h="1" m="1" x="29"/>
        <item h="1" m="1" x="57"/>
        <item h="1" m="1" x="60"/>
        <item h="1" m="1" x="9"/>
        <item h="1" m="1" x="11"/>
        <item h="1" m="1" x="13"/>
        <item h="1" m="1" x="17"/>
        <item h="1" m="1" x="22"/>
        <item h="1" m="1" x="8"/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defaultSubtotal="0">
      <items count="6">
        <item x="1"/>
        <item x="2"/>
        <item x="3"/>
        <item x="4"/>
        <item x="5"/>
        <item x="0"/>
      </items>
    </pivotField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5"/>
        <item x="4"/>
        <item x="3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5">
        <item h="1" x="1"/>
        <item h="1" m="1" x="4"/>
        <item x="0"/>
        <item h="1" m="1" x="2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26"/>
    <field x="7"/>
    <field x="1"/>
    <field x="2"/>
    <field x="3"/>
    <field x="4"/>
    <field x="5"/>
    <field x="18"/>
    <field x="21"/>
  </rowFields>
  <rowItems count="696">
    <i>
      <x v="2"/>
      <x v="55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1"/>
      <x v="1"/>
    </i>
    <i r="2">
      <x v="7"/>
      <x v="79"/>
      <x v="102"/>
      <x v="114"/>
      <x v="1"/>
      <x v="5"/>
      <x/>
    </i>
    <i r="2">
      <x v="8"/>
      <x v="10"/>
      <x v="97"/>
      <x v="109"/>
      <x v="1"/>
      <x v="1"/>
      <x v="1"/>
    </i>
    <i r="2">
      <x v="9"/>
      <x v="22"/>
      <x v="2"/>
      <x v="137"/>
      <x v="1"/>
      <x v="5"/>
      <x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1"/>
      <x v="1"/>
    </i>
    <i r="2">
      <x v="20"/>
      <x v="88"/>
      <x v="139"/>
      <x v="134"/>
      <x v="1"/>
      <x v="1"/>
      <x v="1"/>
    </i>
    <i r="2">
      <x v="21"/>
      <x v="76"/>
      <x v="98"/>
      <x v="110"/>
      <x v="1"/>
      <x v="1"/>
      <x v="1"/>
    </i>
    <i r="2">
      <x v="22"/>
      <x v="98"/>
      <x v="132"/>
      <x v="152"/>
      <x v="1"/>
      <x v="5"/>
      <x/>
    </i>
    <i r="2">
      <x v="23"/>
      <x v="86"/>
      <x v="114"/>
      <x v="129"/>
      <x v="1"/>
      <x v="5"/>
      <x/>
    </i>
    <i r="2">
      <x v="24"/>
      <x v="73"/>
      <x v="91"/>
      <x v="101"/>
      <x v="1"/>
      <x v="5"/>
      <x/>
    </i>
    <i r="2">
      <x v="25"/>
      <x v="53"/>
      <x v="65"/>
      <x v="64"/>
      <x v="1"/>
      <x v="5"/>
      <x/>
    </i>
    <i r="2">
      <x v="26"/>
      <x v="62"/>
      <x v="76"/>
      <x v="83"/>
      <x v="1"/>
      <x v="5"/>
      <x/>
    </i>
    <i r="2">
      <x v="28"/>
      <x v="55"/>
      <x v="135"/>
      <x v="68"/>
      <x v="1"/>
      <x v="5"/>
      <x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5"/>
      <x/>
    </i>
    <i r="2">
      <x v="42"/>
      <x v="32"/>
      <x v="21"/>
      <x v="73"/>
      <x v="1"/>
      <x v="5"/>
      <x/>
    </i>
    <i r="2">
      <x v="43"/>
      <x v="2"/>
      <x v="55"/>
      <x v="75"/>
      <x v="1"/>
      <x v="5"/>
      <x/>
    </i>
    <i r="2">
      <x v="44"/>
      <x v="14"/>
      <x v="105"/>
      <x v="117"/>
      <x v="1"/>
      <x v="1"/>
      <x v="1"/>
    </i>
    <i r="2">
      <x v="47"/>
      <x v="5"/>
      <x v="115"/>
      <x v="131"/>
      <x v="1"/>
      <x v="5"/>
      <x/>
    </i>
    <i r="2">
      <x v="48"/>
      <x v="99"/>
      <x v="133"/>
      <x v="153"/>
      <x v="1"/>
      <x v="5"/>
      <x/>
    </i>
    <i r="2">
      <x v="49"/>
      <x v="21"/>
      <x v="140"/>
      <x v="135"/>
      <x v="1"/>
      <x v="5"/>
      <x/>
    </i>
    <i r="2">
      <x v="50"/>
      <x v="20"/>
      <x v="116"/>
      <x v="132"/>
      <x v="1"/>
      <x v="5"/>
      <x/>
    </i>
    <i r="2">
      <x v="53"/>
      <x v="25"/>
      <x v="95"/>
      <x v="106"/>
      <x v="1"/>
      <x v="1"/>
      <x v="1"/>
    </i>
    <i r="2">
      <x v="55"/>
      <x v="68"/>
      <x v="82"/>
      <x v="90"/>
      <x v="1"/>
      <x v="1"/>
      <x v="1"/>
    </i>
    <i r="2">
      <x v="56"/>
      <x v="52"/>
      <x v="137"/>
      <x v="91"/>
      <x v="1"/>
      <x v="1"/>
      <x v="1"/>
    </i>
    <i r="2">
      <x v="57"/>
      <x v="18"/>
      <x v="72"/>
      <x v="76"/>
      <x v="1"/>
      <x v="1"/>
      <x v="1"/>
    </i>
    <i r="2">
      <x v="63"/>
      <x v="75"/>
      <x v="96"/>
      <x v="108"/>
      <x v="1"/>
      <x v="5"/>
      <x/>
    </i>
    <i r="2">
      <x v="64"/>
      <x v="38"/>
      <x v="38"/>
      <x v="124"/>
      <x v="1"/>
      <x v="5"/>
      <x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5"/>
      <x/>
    </i>
    <i r="2">
      <x v="69"/>
      <x v="24"/>
      <x v="25"/>
      <x v="130"/>
      <x v="1"/>
      <x v="5"/>
      <x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1"/>
      <x v="1"/>
    </i>
    <i r="2">
      <x v="74"/>
      <x v="77"/>
      <x v="99"/>
      <x v="111"/>
      <x v="1"/>
      <x v="5"/>
      <x/>
    </i>
    <i r="2">
      <x v="75"/>
      <x v="89"/>
      <x v="118"/>
      <x v="136"/>
      <x v="1"/>
      <x v="5"/>
      <x/>
    </i>
    <i r="2">
      <x v="76"/>
      <x v="84"/>
      <x v="109"/>
      <x v="122"/>
      <x v="1"/>
      <x v="5"/>
      <x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1"/>
      <x v="1"/>
    </i>
    <i r="2">
      <x v="83"/>
      <x v="39"/>
      <x v="86"/>
      <x v="95"/>
      <x v="1"/>
      <x v="1"/>
      <x v="1"/>
    </i>
    <i r="2">
      <x v="87"/>
      <x v="100"/>
      <x v="134"/>
      <x v="154"/>
      <x v="1"/>
      <x v="5"/>
      <x/>
    </i>
    <i r="2">
      <x v="89"/>
      <x v="26"/>
      <x v="89"/>
      <x v="99"/>
      <x v="1"/>
      <x v="1"/>
      <x v="1"/>
    </i>
    <i r="2">
      <x v="90"/>
      <x v="57"/>
      <x v="70"/>
      <x v="72"/>
      <x v="1"/>
      <x v="1"/>
      <x v="1"/>
    </i>
    <i r="2">
      <x v="91"/>
      <x v="59"/>
      <x v="73"/>
      <x v="78"/>
      <x v="1"/>
      <x v="1"/>
      <x v="1"/>
    </i>
    <i r="2">
      <x v="92"/>
      <x v="60"/>
      <x v="75"/>
      <x v="81"/>
      <x v="1"/>
      <x v="1"/>
      <x v="1"/>
    </i>
    <i r="2">
      <x v="93"/>
      <x v="9"/>
      <x v="67"/>
      <x v="66"/>
      <x v="1"/>
      <x v="5"/>
      <x/>
    </i>
    <i r="2">
      <x v="94"/>
      <x v="58"/>
      <x v="71"/>
      <x v="74"/>
      <x v="1"/>
      <x v="1"/>
      <x v="1"/>
    </i>
    <i r="2">
      <x v="98"/>
      <x v="41"/>
      <x v="12"/>
      <x v="67"/>
      <x v="1"/>
      <x v="1"/>
      <x v="1"/>
    </i>
    <i r="2">
      <x v="102"/>
      <x v="47"/>
      <x v="32"/>
      <x v="59"/>
      <x v="1"/>
      <x v="1"/>
      <x v="1"/>
    </i>
    <i r="2">
      <x v="103"/>
      <x v="61"/>
      <x v="136"/>
      <x v="82"/>
      <x v="1"/>
      <x v="5"/>
      <x/>
    </i>
    <i r="2">
      <x v="104"/>
      <x v="36"/>
      <x v="6"/>
      <x v="107"/>
      <x v="1"/>
      <x v="1"/>
      <x v="1"/>
    </i>
    <i r="2">
      <x v="105"/>
      <x v="45"/>
      <x v="35"/>
      <x v="71"/>
      <x v="1"/>
      <x v="5"/>
      <x/>
    </i>
    <i r="2">
      <x v="109"/>
      <x v="15"/>
      <x v="100"/>
      <x v="112"/>
      <x v="1"/>
      <x v="5"/>
      <x/>
    </i>
    <i r="2">
      <x v="110"/>
      <x v="19"/>
      <x v="110"/>
      <x v="125"/>
      <x v="1"/>
      <x v="5"/>
      <x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5"/>
      <x/>
    </i>
    <i r="2">
      <x v="117"/>
      <x v="78"/>
      <x v="101"/>
      <x v="113"/>
      <x v="1"/>
      <x v="5"/>
      <x/>
    </i>
    <i r="2">
      <x v="122"/>
      <x v="7"/>
      <x v="87"/>
      <x v="96"/>
      <x v="1"/>
      <x v="1"/>
      <x v="1"/>
    </i>
    <i r="2">
      <x v="126"/>
      <x v="48"/>
      <x v="40"/>
      <x v="104"/>
      <x v="1"/>
      <x v="1"/>
      <x v="1"/>
    </i>
    <i r="2">
      <x v="127"/>
      <x v="16"/>
      <x v="69"/>
      <x v="70"/>
      <x v="1"/>
      <x v="5"/>
      <x/>
    </i>
    <i r="2">
      <x v="129"/>
      <x v="50"/>
      <x v="50"/>
      <x v="79"/>
      <x v="1"/>
      <x v="1"/>
      <x v="1"/>
    </i>
    <i r="2">
      <x v="130"/>
      <x v="6"/>
      <x v="52"/>
      <x v="123"/>
      <x v="1"/>
      <x v="5"/>
      <x/>
    </i>
    <i r="2">
      <x v="132"/>
      <x v="25"/>
      <x v="93"/>
      <x v="103"/>
      <x v="1"/>
      <x v="1"/>
      <x v="1"/>
    </i>
    <i r="2">
      <x v="133"/>
      <x v="30"/>
      <x v="74"/>
      <x v="80"/>
      <x v="1"/>
      <x v="1"/>
      <x v="1"/>
    </i>
    <i r="1">
      <x v="56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2"/>
      <x v="5"/>
    </i>
    <i r="2">
      <x v="7"/>
      <x v="79"/>
      <x v="102"/>
      <x v="114"/>
      <x v="1"/>
      <x v="5"/>
      <x/>
    </i>
    <i r="2">
      <x v="8"/>
      <x v="10"/>
      <x v="97"/>
      <x v="109"/>
      <x v="1"/>
      <x v="4"/>
      <x v="1"/>
    </i>
    <i r="2">
      <x v="9"/>
      <x v="22"/>
      <x v="2"/>
      <x v="137"/>
      <x v="1"/>
      <x v="5"/>
      <x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2"/>
      <x v="5"/>
    </i>
    <i r="2">
      <x v="20"/>
      <x v="88"/>
      <x v="139"/>
      <x v="134"/>
      <x v="1"/>
      <x v="4"/>
      <x v="1"/>
    </i>
    <i r="2">
      <x v="21"/>
      <x v="76"/>
      <x v="98"/>
      <x v="110"/>
      <x v="1"/>
      <x v="2"/>
      <x v="5"/>
    </i>
    <i r="2">
      <x v="22"/>
      <x v="98"/>
      <x v="132"/>
      <x v="152"/>
      <x v="1"/>
      <x v="5"/>
      <x/>
    </i>
    <i r="2">
      <x v="23"/>
      <x v="86"/>
      <x v="114"/>
      <x v="129"/>
      <x v="1"/>
      <x v="5"/>
      <x/>
    </i>
    <i r="2">
      <x v="24"/>
      <x v="73"/>
      <x v="91"/>
      <x v="101"/>
      <x v="1"/>
      <x v="5"/>
      <x/>
    </i>
    <i r="2">
      <x v="25"/>
      <x v="53"/>
      <x v="65"/>
      <x v="64"/>
      <x v="1"/>
      <x v="5"/>
      <x/>
    </i>
    <i r="2">
      <x v="26"/>
      <x v="62"/>
      <x v="76"/>
      <x v="83"/>
      <x v="1"/>
      <x v="5"/>
      <x/>
    </i>
    <i r="2">
      <x v="28"/>
      <x v="55"/>
      <x v="135"/>
      <x v="68"/>
      <x v="1"/>
      <x v="5"/>
      <x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5"/>
      <x/>
    </i>
    <i r="2">
      <x v="42"/>
      <x v="32"/>
      <x v="21"/>
      <x v="73"/>
      <x v="1"/>
      <x v="5"/>
      <x/>
    </i>
    <i r="2">
      <x v="43"/>
      <x v="2"/>
      <x v="55"/>
      <x v="75"/>
      <x v="1"/>
      <x v="5"/>
      <x/>
    </i>
    <i r="2">
      <x v="44"/>
      <x v="14"/>
      <x v="105"/>
      <x v="117"/>
      <x v="1"/>
      <x v="2"/>
      <x v="5"/>
    </i>
    <i r="2">
      <x v="47"/>
      <x v="5"/>
      <x v="115"/>
      <x v="131"/>
      <x v="1"/>
      <x v="5"/>
      <x/>
    </i>
    <i r="2">
      <x v="48"/>
      <x v="99"/>
      <x v="133"/>
      <x v="153"/>
      <x v="1"/>
      <x v="5"/>
      <x/>
    </i>
    <i r="2">
      <x v="49"/>
      <x v="21"/>
      <x v="140"/>
      <x v="135"/>
      <x v="1"/>
      <x v="5"/>
      <x/>
    </i>
    <i r="2">
      <x v="50"/>
      <x v="20"/>
      <x v="116"/>
      <x v="132"/>
      <x v="1"/>
      <x v="5"/>
      <x/>
    </i>
    <i r="2">
      <x v="53"/>
      <x v="25"/>
      <x v="95"/>
      <x v="106"/>
      <x v="1"/>
      <x v="4"/>
      <x v="1"/>
    </i>
    <i r="2">
      <x v="55"/>
      <x v="68"/>
      <x v="82"/>
      <x v="90"/>
      <x v="1"/>
      <x v="4"/>
      <x v="1"/>
    </i>
    <i r="2">
      <x v="56"/>
      <x v="52"/>
      <x v="137"/>
      <x v="91"/>
      <x v="1"/>
      <x v="2"/>
      <x v="5"/>
    </i>
    <i r="2">
      <x v="57"/>
      <x v="18"/>
      <x v="72"/>
      <x v="76"/>
      <x v="1"/>
      <x v="2"/>
      <x v="5"/>
    </i>
    <i r="2">
      <x v="63"/>
      <x v="75"/>
      <x v="96"/>
      <x v="108"/>
      <x v="1"/>
      <x v="5"/>
      <x/>
    </i>
    <i r="2">
      <x v="64"/>
      <x v="38"/>
      <x v="38"/>
      <x v="124"/>
      <x v="1"/>
      <x v="5"/>
      <x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5"/>
      <x/>
    </i>
    <i r="2">
      <x v="69"/>
      <x v="24"/>
      <x v="25"/>
      <x v="130"/>
      <x v="1"/>
      <x v="5"/>
      <x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2"/>
      <x v="5"/>
    </i>
    <i r="2">
      <x v="74"/>
      <x v="77"/>
      <x v="99"/>
      <x v="111"/>
      <x v="1"/>
      <x v="5"/>
      <x/>
    </i>
    <i r="2">
      <x v="75"/>
      <x v="89"/>
      <x v="118"/>
      <x v="136"/>
      <x v="1"/>
      <x v="5"/>
      <x/>
    </i>
    <i r="2">
      <x v="76"/>
      <x v="84"/>
      <x v="109"/>
      <x v="122"/>
      <x v="1"/>
      <x v="5"/>
      <x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2"/>
      <x v="5"/>
    </i>
    <i r="2">
      <x v="83"/>
      <x v="39"/>
      <x v="86"/>
      <x v="95"/>
      <x v="1"/>
      <x v="2"/>
      <x v="5"/>
    </i>
    <i r="2">
      <x v="87"/>
      <x v="100"/>
      <x v="134"/>
      <x v="154"/>
      <x v="1"/>
      <x v="5"/>
      <x/>
    </i>
    <i r="2">
      <x v="89"/>
      <x v="26"/>
      <x v="89"/>
      <x v="99"/>
      <x v="1"/>
      <x v="2"/>
      <x v="5"/>
    </i>
    <i r="2">
      <x v="90"/>
      <x v="57"/>
      <x v="70"/>
      <x v="72"/>
      <x v="1"/>
      <x v="2"/>
      <x v="5"/>
    </i>
    <i r="2">
      <x v="91"/>
      <x v="59"/>
      <x v="73"/>
      <x v="78"/>
      <x v="1"/>
      <x v="2"/>
      <x v="5"/>
    </i>
    <i r="2">
      <x v="92"/>
      <x v="60"/>
      <x v="75"/>
      <x v="81"/>
      <x v="1"/>
      <x v="2"/>
      <x v="5"/>
    </i>
    <i r="2">
      <x v="93"/>
      <x v="9"/>
      <x v="67"/>
      <x v="66"/>
      <x v="1"/>
      <x v="5"/>
      <x/>
    </i>
    <i r="2">
      <x v="94"/>
      <x v="58"/>
      <x v="71"/>
      <x v="74"/>
      <x v="1"/>
      <x v="2"/>
      <x v="5"/>
    </i>
    <i r="2">
      <x v="98"/>
      <x v="41"/>
      <x v="12"/>
      <x v="67"/>
      <x v="1"/>
      <x v="4"/>
      <x v="1"/>
    </i>
    <i r="2">
      <x v="102"/>
      <x v="47"/>
      <x v="32"/>
      <x v="59"/>
      <x v="1"/>
      <x v="2"/>
      <x v="5"/>
    </i>
    <i r="2">
      <x v="103"/>
      <x v="61"/>
      <x v="136"/>
      <x v="82"/>
      <x v="1"/>
      <x v="5"/>
      <x/>
    </i>
    <i r="2">
      <x v="104"/>
      <x v="36"/>
      <x v="6"/>
      <x v="107"/>
      <x v="1"/>
      <x v="2"/>
      <x v="5"/>
    </i>
    <i r="2">
      <x v="105"/>
      <x v="45"/>
      <x v="35"/>
      <x v="71"/>
      <x v="1"/>
      <x v="5"/>
      <x/>
    </i>
    <i r="2">
      <x v="109"/>
      <x v="15"/>
      <x v="100"/>
      <x v="112"/>
      <x v="1"/>
      <x v="5"/>
      <x/>
    </i>
    <i r="2">
      <x v="110"/>
      <x v="19"/>
      <x v="110"/>
      <x v="125"/>
      <x v="1"/>
      <x v="5"/>
      <x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5"/>
      <x/>
    </i>
    <i r="2">
      <x v="117"/>
      <x v="78"/>
      <x v="101"/>
      <x v="113"/>
      <x v="1"/>
      <x v="5"/>
      <x/>
    </i>
    <i r="2">
      <x v="122"/>
      <x v="7"/>
      <x v="87"/>
      <x v="96"/>
      <x v="1"/>
      <x v="2"/>
      <x v="5"/>
    </i>
    <i r="2">
      <x v="126"/>
      <x v="48"/>
      <x v="40"/>
      <x v="104"/>
      <x v="1"/>
      <x v="2"/>
      <x v="2"/>
    </i>
    <i r="2">
      <x v="127"/>
      <x v="16"/>
      <x v="69"/>
      <x v="70"/>
      <x v="1"/>
      <x v="5"/>
      <x/>
    </i>
    <i r="2">
      <x v="129"/>
      <x v="50"/>
      <x v="50"/>
      <x v="79"/>
      <x v="1"/>
      <x v="2"/>
      <x v="5"/>
    </i>
    <i r="2">
      <x v="130"/>
      <x v="6"/>
      <x v="52"/>
      <x v="123"/>
      <x v="1"/>
      <x v="5"/>
      <x/>
    </i>
    <i r="2">
      <x v="132"/>
      <x v="25"/>
      <x v="93"/>
      <x v="103"/>
      <x v="1"/>
      <x v="2"/>
      <x v="5"/>
    </i>
    <i r="2">
      <x v="133"/>
      <x v="30"/>
      <x v="74"/>
      <x v="80"/>
      <x v="1"/>
      <x v="2"/>
      <x v="5"/>
    </i>
    <i r="1">
      <x v="57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1"/>
      <x v="1"/>
    </i>
    <i r="2">
      <x v="7"/>
      <x v="79"/>
      <x v="102"/>
      <x v="114"/>
      <x v="1"/>
      <x v="5"/>
      <x/>
    </i>
    <i r="2">
      <x v="8"/>
      <x v="10"/>
      <x v="97"/>
      <x v="109"/>
      <x v="1"/>
      <x v="1"/>
      <x v="1"/>
    </i>
    <i r="2">
      <x v="9"/>
      <x v="22"/>
      <x v="2"/>
      <x v="137"/>
      <x v="1"/>
      <x v="1"/>
      <x v="1"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1"/>
      <x v="1"/>
    </i>
    <i r="2">
      <x v="20"/>
      <x v="88"/>
      <x v="139"/>
      <x v="134"/>
      <x v="1"/>
      <x v="1"/>
      <x v="1"/>
    </i>
    <i r="2">
      <x v="21"/>
      <x v="76"/>
      <x v="98"/>
      <x v="110"/>
      <x v="1"/>
      <x v="5"/>
      <x/>
    </i>
    <i r="2">
      <x v="22"/>
      <x v="98"/>
      <x v="132"/>
      <x v="152"/>
      <x v="1"/>
      <x v="1"/>
      <x v="1"/>
    </i>
    <i r="2">
      <x v="23"/>
      <x v="86"/>
      <x v="114"/>
      <x v="129"/>
      <x v="1"/>
      <x v="5"/>
      <x/>
    </i>
    <i r="2">
      <x v="24"/>
      <x v="73"/>
      <x v="91"/>
      <x v="101"/>
      <x v="1"/>
      <x v="5"/>
      <x/>
    </i>
    <i r="2">
      <x v="25"/>
      <x v="53"/>
      <x v="65"/>
      <x v="64"/>
      <x v="1"/>
      <x v="1"/>
      <x v="1"/>
    </i>
    <i r="2">
      <x v="26"/>
      <x v="62"/>
      <x v="76"/>
      <x v="83"/>
      <x v="1"/>
      <x v="5"/>
      <x/>
    </i>
    <i r="2">
      <x v="28"/>
      <x v="55"/>
      <x v="135"/>
      <x v="68"/>
      <x v="1"/>
      <x v="5"/>
      <x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5"/>
      <x/>
    </i>
    <i r="2">
      <x v="42"/>
      <x v="32"/>
      <x v="21"/>
      <x v="73"/>
      <x v="1"/>
      <x v="1"/>
      <x v="1"/>
    </i>
    <i r="2">
      <x v="43"/>
      <x v="2"/>
      <x v="55"/>
      <x v="75"/>
      <x v="1"/>
      <x v="5"/>
      <x/>
    </i>
    <i r="2">
      <x v="44"/>
      <x v="14"/>
      <x v="105"/>
      <x v="117"/>
      <x v="1"/>
      <x v="1"/>
      <x v="1"/>
    </i>
    <i r="2">
      <x v="47"/>
      <x v="5"/>
      <x v="115"/>
      <x v="131"/>
      <x v="1"/>
      <x v="5"/>
      <x/>
    </i>
    <i r="2">
      <x v="48"/>
      <x v="99"/>
      <x v="133"/>
      <x v="153"/>
      <x v="1"/>
      <x v="1"/>
      <x v="1"/>
    </i>
    <i r="2">
      <x v="49"/>
      <x v="21"/>
      <x v="140"/>
      <x v="135"/>
      <x v="1"/>
      <x v="1"/>
      <x v="1"/>
    </i>
    <i r="2">
      <x v="50"/>
      <x v="20"/>
      <x v="116"/>
      <x v="132"/>
      <x v="1"/>
      <x v="5"/>
      <x/>
    </i>
    <i r="2">
      <x v="53"/>
      <x v="25"/>
      <x v="95"/>
      <x v="106"/>
      <x v="1"/>
      <x v="1"/>
      <x v="1"/>
    </i>
    <i r="2">
      <x v="55"/>
      <x v="68"/>
      <x v="82"/>
      <x v="90"/>
      <x v="1"/>
      <x v="1"/>
      <x v="1"/>
    </i>
    <i r="2">
      <x v="56"/>
      <x v="52"/>
      <x v="137"/>
      <x v="91"/>
      <x v="1"/>
      <x v="1"/>
      <x v="1"/>
    </i>
    <i r="2">
      <x v="57"/>
      <x v="18"/>
      <x v="72"/>
      <x v="76"/>
      <x v="1"/>
      <x v="1"/>
      <x v="1"/>
    </i>
    <i r="2">
      <x v="63"/>
      <x v="75"/>
      <x v="96"/>
      <x v="108"/>
      <x v="1"/>
      <x v="5"/>
      <x/>
    </i>
    <i r="2">
      <x v="64"/>
      <x v="38"/>
      <x v="38"/>
      <x v="124"/>
      <x v="1"/>
      <x v="1"/>
      <x v="1"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1"/>
      <x v="1"/>
    </i>
    <i r="2">
      <x v="69"/>
      <x v="24"/>
      <x v="25"/>
      <x v="130"/>
      <x v="1"/>
      <x v="1"/>
      <x v="1"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1"/>
      <x v="1"/>
    </i>
    <i r="2">
      <x v="74"/>
      <x v="77"/>
      <x v="99"/>
      <x v="111"/>
      <x v="1"/>
      <x v="1"/>
      <x v="1"/>
    </i>
    <i r="2">
      <x v="75"/>
      <x v="89"/>
      <x v="118"/>
      <x v="136"/>
      <x v="1"/>
      <x v="1"/>
      <x v="1"/>
    </i>
    <i r="2">
      <x v="76"/>
      <x v="84"/>
      <x v="109"/>
      <x v="122"/>
      <x v="1"/>
      <x v="5"/>
      <x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1"/>
      <x v="1"/>
    </i>
    <i r="2">
      <x v="83"/>
      <x v="39"/>
      <x v="86"/>
      <x v="95"/>
      <x v="1"/>
      <x v="1"/>
      <x v="1"/>
    </i>
    <i r="2">
      <x v="87"/>
      <x v="100"/>
      <x v="134"/>
      <x v="154"/>
      <x v="1"/>
      <x v="1"/>
      <x v="1"/>
    </i>
    <i r="2">
      <x v="89"/>
      <x v="26"/>
      <x v="89"/>
      <x v="99"/>
      <x v="1"/>
      <x v="1"/>
      <x v="1"/>
    </i>
    <i r="2">
      <x v="90"/>
      <x v="57"/>
      <x v="70"/>
      <x v="72"/>
      <x v="1"/>
      <x v="1"/>
      <x v="1"/>
    </i>
    <i r="2">
      <x v="91"/>
      <x v="59"/>
      <x v="73"/>
      <x v="78"/>
      <x v="1"/>
      <x v="1"/>
      <x v="1"/>
    </i>
    <i r="2">
      <x v="92"/>
      <x v="60"/>
      <x v="75"/>
      <x v="81"/>
      <x v="1"/>
      <x v="1"/>
      <x v="1"/>
    </i>
    <i r="2">
      <x v="93"/>
      <x v="9"/>
      <x v="67"/>
      <x v="66"/>
      <x v="1"/>
      <x v="1"/>
      <x v="1"/>
    </i>
    <i r="2">
      <x v="94"/>
      <x v="58"/>
      <x v="71"/>
      <x v="74"/>
      <x v="1"/>
      <x v="1"/>
      <x v="1"/>
    </i>
    <i r="2">
      <x v="98"/>
      <x v="41"/>
      <x v="12"/>
      <x v="67"/>
      <x v="1"/>
      <x v="1"/>
      <x v="1"/>
    </i>
    <i r="2">
      <x v="102"/>
      <x v="47"/>
      <x v="32"/>
      <x v="59"/>
      <x v="1"/>
      <x v="1"/>
      <x v="1"/>
    </i>
    <i r="2">
      <x v="103"/>
      <x v="61"/>
      <x v="136"/>
      <x v="82"/>
      <x v="1"/>
      <x v="5"/>
      <x/>
    </i>
    <i r="2">
      <x v="104"/>
      <x v="36"/>
      <x v="6"/>
      <x v="107"/>
      <x v="1"/>
      <x v="1"/>
      <x v="1"/>
    </i>
    <i r="2">
      <x v="105"/>
      <x v="45"/>
      <x v="35"/>
      <x v="71"/>
      <x v="1"/>
      <x v="1"/>
      <x v="1"/>
    </i>
    <i r="2">
      <x v="109"/>
      <x v="15"/>
      <x v="100"/>
      <x v="112"/>
      <x v="1"/>
      <x v="5"/>
      <x/>
    </i>
    <i r="2">
      <x v="110"/>
      <x v="19"/>
      <x v="110"/>
      <x v="125"/>
      <x v="1"/>
      <x v="5"/>
      <x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1"/>
      <x v="1"/>
    </i>
    <i r="2">
      <x v="117"/>
      <x v="78"/>
      <x v="101"/>
      <x v="113"/>
      <x v="1"/>
      <x v="5"/>
      <x/>
    </i>
    <i r="2">
      <x v="122"/>
      <x v="7"/>
      <x v="87"/>
      <x v="96"/>
      <x v="1"/>
      <x v="1"/>
      <x v="1"/>
    </i>
    <i r="2">
      <x v="126"/>
      <x v="48"/>
      <x v="40"/>
      <x v="104"/>
      <x v="1"/>
      <x v="1"/>
      <x v="1"/>
    </i>
    <i r="2">
      <x v="127"/>
      <x v="16"/>
      <x v="69"/>
      <x v="70"/>
      <x v="1"/>
      <x v="5"/>
      <x/>
    </i>
    <i r="2">
      <x v="129"/>
      <x v="50"/>
      <x v="50"/>
      <x v="79"/>
      <x v="1"/>
      <x v="1"/>
      <x v="1"/>
    </i>
    <i r="2">
      <x v="130"/>
      <x v="6"/>
      <x v="52"/>
      <x v="123"/>
      <x v="1"/>
      <x v="5"/>
      <x/>
    </i>
    <i r="2">
      <x v="132"/>
      <x v="25"/>
      <x v="93"/>
      <x v="103"/>
      <x v="1"/>
      <x v="1"/>
      <x v="1"/>
    </i>
    <i r="2">
      <x v="133"/>
      <x v="30"/>
      <x v="74"/>
      <x v="80"/>
      <x v="1"/>
      <x v="1"/>
      <x v="1"/>
    </i>
    <i r="1">
      <x v="58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2"/>
      <x v="5"/>
    </i>
    <i r="2">
      <x v="7"/>
      <x v="79"/>
      <x v="102"/>
      <x v="114"/>
      <x v="1"/>
      <x v="5"/>
      <x/>
    </i>
    <i r="2">
      <x v="8"/>
      <x v="10"/>
      <x v="97"/>
      <x v="109"/>
      <x v="1"/>
      <x v="4"/>
      <x v="1"/>
    </i>
    <i r="2">
      <x v="9"/>
      <x v="22"/>
      <x v="2"/>
      <x v="137"/>
      <x v="1"/>
      <x v="3"/>
      <x v="5"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2"/>
      <x v="5"/>
    </i>
    <i r="2">
      <x v="20"/>
      <x v="88"/>
      <x v="139"/>
      <x v="134"/>
      <x v="1"/>
      <x v="4"/>
      <x v="1"/>
    </i>
    <i r="2">
      <x v="21"/>
      <x v="76"/>
      <x v="98"/>
      <x v="110"/>
      <x v="1"/>
      <x v="5"/>
      <x/>
    </i>
    <i r="2">
      <x v="22"/>
      <x v="98"/>
      <x v="132"/>
      <x v="152"/>
      <x v="1"/>
      <x v="4"/>
      <x v="1"/>
    </i>
    <i r="2">
      <x v="23"/>
      <x v="86"/>
      <x v="114"/>
      <x v="129"/>
      <x v="1"/>
      <x v="5"/>
      <x/>
    </i>
    <i r="2">
      <x v="24"/>
      <x v="73"/>
      <x v="91"/>
      <x v="101"/>
      <x v="1"/>
      <x v="5"/>
      <x/>
    </i>
    <i r="2">
      <x v="25"/>
      <x v="53"/>
      <x v="65"/>
      <x v="64"/>
      <x v="1"/>
      <x v="2"/>
      <x v="5"/>
    </i>
    <i r="2">
      <x v="26"/>
      <x v="62"/>
      <x v="76"/>
      <x v="83"/>
      <x v="1"/>
      <x v="5"/>
      <x/>
    </i>
    <i r="2">
      <x v="28"/>
      <x v="55"/>
      <x v="135"/>
      <x v="68"/>
      <x v="1"/>
      <x v="5"/>
      <x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5"/>
      <x/>
    </i>
    <i r="2">
      <x v="42"/>
      <x v="32"/>
      <x v="21"/>
      <x v="73"/>
      <x v="1"/>
      <x v="3"/>
      <x v="5"/>
    </i>
    <i r="2">
      <x v="43"/>
      <x v="2"/>
      <x v="55"/>
      <x v="75"/>
      <x v="1"/>
      <x v="5"/>
      <x/>
    </i>
    <i r="2">
      <x v="44"/>
      <x v="14"/>
      <x v="105"/>
      <x v="117"/>
      <x v="1"/>
      <x v="2"/>
      <x v="1"/>
    </i>
    <i r="2">
      <x v="47"/>
      <x v="5"/>
      <x v="115"/>
      <x v="131"/>
      <x v="1"/>
      <x v="5"/>
      <x/>
    </i>
    <i r="2">
      <x v="48"/>
      <x v="99"/>
      <x v="133"/>
      <x v="153"/>
      <x v="1"/>
      <x v="4"/>
      <x v="1"/>
    </i>
    <i r="2">
      <x v="49"/>
      <x v="21"/>
      <x v="140"/>
      <x v="135"/>
      <x v="1"/>
      <x v="4"/>
      <x v="1"/>
    </i>
    <i r="2">
      <x v="50"/>
      <x v="20"/>
      <x v="116"/>
      <x v="132"/>
      <x v="1"/>
      <x v="5"/>
      <x/>
    </i>
    <i r="2">
      <x v="53"/>
      <x v="25"/>
      <x v="95"/>
      <x v="106"/>
      <x v="1"/>
      <x v="4"/>
      <x v="1"/>
    </i>
    <i r="2">
      <x v="55"/>
      <x v="68"/>
      <x v="82"/>
      <x v="90"/>
      <x v="1"/>
      <x v="4"/>
      <x v="1"/>
    </i>
    <i r="2">
      <x v="56"/>
      <x v="52"/>
      <x v="137"/>
      <x v="91"/>
      <x v="1"/>
      <x v="4"/>
      <x v="1"/>
    </i>
    <i r="2">
      <x v="57"/>
      <x v="18"/>
      <x v="72"/>
      <x v="76"/>
      <x v="1"/>
      <x v="2"/>
      <x v="5"/>
    </i>
    <i r="2">
      <x v="63"/>
      <x v="75"/>
      <x v="96"/>
      <x v="108"/>
      <x v="1"/>
      <x v="5"/>
      <x/>
    </i>
    <i r="2">
      <x v="64"/>
      <x v="38"/>
      <x v="38"/>
      <x v="124"/>
      <x v="1"/>
      <x v="4"/>
      <x v="1"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3"/>
      <x v="5"/>
    </i>
    <i r="2">
      <x v="69"/>
      <x v="24"/>
      <x v="25"/>
      <x v="130"/>
      <x v="1"/>
      <x v="3"/>
      <x v="1"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2"/>
      <x v="5"/>
    </i>
    <i r="2">
      <x v="74"/>
      <x v="77"/>
      <x v="99"/>
      <x v="111"/>
      <x v="1"/>
      <x v="4"/>
      <x v="1"/>
    </i>
    <i r="2">
      <x v="75"/>
      <x v="89"/>
      <x v="118"/>
      <x v="136"/>
      <x v="1"/>
      <x v="4"/>
      <x v="1"/>
    </i>
    <i r="2">
      <x v="76"/>
      <x v="84"/>
      <x v="109"/>
      <x v="122"/>
      <x v="1"/>
      <x v="5"/>
      <x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4"/>
      <x v="1"/>
    </i>
    <i r="2">
      <x v="83"/>
      <x v="39"/>
      <x v="86"/>
      <x v="95"/>
      <x v="1"/>
      <x v="4"/>
      <x v="1"/>
    </i>
    <i r="2">
      <x v="87"/>
      <x v="100"/>
      <x v="134"/>
      <x v="154"/>
      <x v="1"/>
      <x v="4"/>
      <x v="1"/>
    </i>
    <i r="2">
      <x v="89"/>
      <x v="26"/>
      <x v="89"/>
      <x v="99"/>
      <x v="1"/>
      <x v="4"/>
      <x v="1"/>
    </i>
    <i r="2">
      <x v="90"/>
      <x v="57"/>
      <x v="70"/>
      <x v="72"/>
      <x v="1"/>
      <x v="2"/>
      <x v="5"/>
    </i>
    <i r="2">
      <x v="91"/>
      <x v="59"/>
      <x v="73"/>
      <x v="78"/>
      <x v="1"/>
      <x v="2"/>
      <x v="5"/>
    </i>
    <i r="2">
      <x v="92"/>
      <x v="60"/>
      <x v="75"/>
      <x v="81"/>
      <x v="1"/>
      <x v="2"/>
      <x v="5"/>
    </i>
    <i r="2">
      <x v="93"/>
      <x v="9"/>
      <x v="67"/>
      <x v="66"/>
      <x v="1"/>
      <x v="2"/>
      <x v="4"/>
    </i>
    <i r="2">
      <x v="94"/>
      <x v="58"/>
      <x v="71"/>
      <x v="74"/>
      <x v="1"/>
      <x v="2"/>
      <x v="5"/>
    </i>
    <i r="2">
      <x v="98"/>
      <x v="41"/>
      <x v="12"/>
      <x v="67"/>
      <x v="1"/>
      <x v="3"/>
      <x v="1"/>
    </i>
    <i r="2">
      <x v="102"/>
      <x v="47"/>
      <x v="32"/>
      <x v="59"/>
      <x v="1"/>
      <x v="2"/>
      <x v="1"/>
    </i>
    <i r="2">
      <x v="103"/>
      <x v="61"/>
      <x v="136"/>
      <x v="82"/>
      <x v="1"/>
      <x v="5"/>
      <x/>
    </i>
    <i r="2">
      <x v="104"/>
      <x v="36"/>
      <x v="6"/>
      <x v="107"/>
      <x v="1"/>
      <x v="4"/>
      <x v="1"/>
    </i>
    <i r="2">
      <x v="105"/>
      <x v="45"/>
      <x v="35"/>
      <x v="71"/>
      <x v="1"/>
      <x v="4"/>
      <x v="1"/>
    </i>
    <i r="2">
      <x v="109"/>
      <x v="15"/>
      <x v="100"/>
      <x v="112"/>
      <x v="1"/>
      <x v="5"/>
      <x/>
    </i>
    <i r="2">
      <x v="110"/>
      <x v="19"/>
      <x v="110"/>
      <x v="125"/>
      <x v="1"/>
      <x v="5"/>
      <x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4"/>
      <x v="1"/>
    </i>
    <i r="2">
      <x v="117"/>
      <x v="78"/>
      <x v="101"/>
      <x v="113"/>
      <x v="1"/>
      <x v="5"/>
      <x/>
    </i>
    <i r="2">
      <x v="122"/>
      <x v="7"/>
      <x v="87"/>
      <x v="96"/>
      <x v="1"/>
      <x v="4"/>
      <x v="1"/>
    </i>
    <i r="2">
      <x v="126"/>
      <x v="48"/>
      <x v="40"/>
      <x v="104"/>
      <x v="1"/>
      <x v="4"/>
      <x v="1"/>
    </i>
    <i r="2">
      <x v="127"/>
      <x v="16"/>
      <x v="69"/>
      <x v="70"/>
      <x v="1"/>
      <x v="5"/>
      <x/>
    </i>
    <i r="2">
      <x v="129"/>
      <x v="50"/>
      <x v="50"/>
      <x v="79"/>
      <x v="1"/>
      <x v="2"/>
      <x v="5"/>
    </i>
    <i r="2">
      <x v="130"/>
      <x v="6"/>
      <x v="52"/>
      <x v="123"/>
      <x v="1"/>
      <x v="5"/>
      <x/>
    </i>
    <i r="2">
      <x v="132"/>
      <x v="25"/>
      <x v="93"/>
      <x v="103"/>
      <x v="1"/>
      <x v="4"/>
      <x v="1"/>
    </i>
    <i r="2">
      <x v="133"/>
      <x v="30"/>
      <x v="74"/>
      <x v="80"/>
      <x v="1"/>
      <x v="2"/>
      <x v="5"/>
    </i>
    <i r="1">
      <x v="59"/>
      <x/>
      <x v="96"/>
      <x v="127"/>
      <x v="147"/>
      <x v="1"/>
      <x v="1"/>
      <x v="1"/>
    </i>
    <i r="2">
      <x v="1"/>
      <x v="97"/>
      <x v="131"/>
      <x v="151"/>
      <x v="1"/>
      <x v="1"/>
      <x v="1"/>
    </i>
    <i r="2">
      <x v="2"/>
      <x v="85"/>
      <x v="112"/>
      <x v="127"/>
      <x v="1"/>
      <x v="1"/>
      <x v="1"/>
    </i>
    <i r="2">
      <x v="3"/>
      <x v="90"/>
      <x v="119"/>
      <x v="139"/>
      <x v="1"/>
      <x v="1"/>
      <x v="1"/>
    </i>
    <i r="2">
      <x v="4"/>
      <x v="63"/>
      <x v="77"/>
      <x v="84"/>
      <x v="1"/>
      <x v="1"/>
      <x v="1"/>
    </i>
    <i r="2">
      <x v="7"/>
      <x v="79"/>
      <x v="102"/>
      <x v="114"/>
      <x v="1"/>
      <x v="5"/>
      <x/>
    </i>
    <i r="2">
      <x v="8"/>
      <x v="10"/>
      <x v="97"/>
      <x v="109"/>
      <x v="1"/>
      <x v="1"/>
      <x v="1"/>
    </i>
    <i r="2">
      <x v="9"/>
      <x v="22"/>
      <x v="2"/>
      <x v="137"/>
      <x v="1"/>
      <x v="1"/>
      <x v="1"/>
    </i>
    <i r="2">
      <x v="10"/>
      <x v="97"/>
      <x v="130"/>
      <x v="150"/>
      <x v="1"/>
      <x v="1"/>
      <x v="1"/>
    </i>
    <i r="2">
      <x v="11"/>
      <x v="91"/>
      <x v="120"/>
      <x v="140"/>
      <x v="1"/>
      <x v="1"/>
      <x v="1"/>
    </i>
    <i r="2">
      <x v="12"/>
      <x v="94"/>
      <x v="124"/>
      <x v="144"/>
      <x v="1"/>
      <x v="1"/>
      <x v="1"/>
    </i>
    <i r="2">
      <x v="13"/>
      <x v="92"/>
      <x v="123"/>
      <x v="143"/>
      <x v="1"/>
      <x v="1"/>
      <x v="1"/>
    </i>
    <i r="2">
      <x v="15"/>
      <x v="67"/>
      <x v="81"/>
      <x v="89"/>
      <x v="1"/>
      <x v="1"/>
      <x v="1"/>
    </i>
    <i r="2">
      <x v="17"/>
      <x v="65"/>
      <x v="79"/>
      <x v="87"/>
      <x v="1"/>
      <x v="1"/>
      <x v="1"/>
    </i>
    <i r="2">
      <x v="19"/>
      <x v="54"/>
      <x v="66"/>
      <x v="65"/>
      <x v="1"/>
      <x v="1"/>
      <x v="1"/>
    </i>
    <i r="2">
      <x v="20"/>
      <x v="88"/>
      <x v="139"/>
      <x v="134"/>
      <x v="1"/>
      <x v="1"/>
      <x v="1"/>
    </i>
    <i r="2">
      <x v="21"/>
      <x v="76"/>
      <x v="98"/>
      <x v="110"/>
      <x v="1"/>
      <x v="1"/>
      <x v="1"/>
    </i>
    <i r="2">
      <x v="22"/>
      <x v="98"/>
      <x v="132"/>
      <x v="152"/>
      <x v="1"/>
      <x v="1"/>
      <x v="1"/>
    </i>
    <i r="2">
      <x v="23"/>
      <x v="86"/>
      <x v="114"/>
      <x v="129"/>
      <x v="1"/>
      <x v="5"/>
      <x/>
    </i>
    <i r="2">
      <x v="24"/>
      <x v="73"/>
      <x v="91"/>
      <x v="101"/>
      <x v="1"/>
      <x v="1"/>
      <x v="1"/>
    </i>
    <i r="2">
      <x v="25"/>
      <x v="53"/>
      <x v="65"/>
      <x v="64"/>
      <x v="1"/>
      <x v="1"/>
      <x v="1"/>
    </i>
    <i r="2">
      <x v="26"/>
      <x v="62"/>
      <x v="76"/>
      <x v="83"/>
      <x v="1"/>
      <x v="1"/>
      <x v="1"/>
    </i>
    <i r="2">
      <x v="28"/>
      <x v="55"/>
      <x v="135"/>
      <x v="68"/>
      <x v="1"/>
      <x v="1"/>
      <x v="1"/>
    </i>
    <i r="2">
      <x v="29"/>
      <x v="81"/>
      <x v="104"/>
      <x v="116"/>
      <x v="1"/>
      <x v="1"/>
      <x v="1"/>
    </i>
    <i r="2">
      <x v="30"/>
      <x v="87"/>
      <x v="117"/>
      <x v="133"/>
      <x v="1"/>
      <x v="1"/>
      <x v="1"/>
    </i>
    <i r="2">
      <x v="31"/>
      <x v="66"/>
      <x v="80"/>
      <x v="88"/>
      <x v="1"/>
      <x v="1"/>
      <x v="1"/>
    </i>
    <i r="2">
      <x v="32"/>
      <x v="64"/>
      <x v="78"/>
      <x v="85"/>
      <x v="1"/>
      <x v="1"/>
      <x v="1"/>
    </i>
    <i r="2">
      <x v="33"/>
      <x v="95"/>
      <x v="126"/>
      <x v="146"/>
      <x v="1"/>
      <x v="1"/>
      <x v="1"/>
    </i>
    <i r="2">
      <x v="34"/>
      <x v="10"/>
      <x v="138"/>
      <x v="121"/>
      <x v="1"/>
      <x v="1"/>
      <x v="1"/>
    </i>
    <i r="2">
      <x v="35"/>
      <x v="93"/>
      <x v="122"/>
      <x v="142"/>
      <x v="1"/>
      <x v="1"/>
      <x v="1"/>
    </i>
    <i r="2">
      <x v="36"/>
      <x v="69"/>
      <x v="83"/>
      <x v="92"/>
      <x v="1"/>
      <x v="1"/>
      <x v="1"/>
    </i>
    <i r="2">
      <x v="37"/>
      <x v="92"/>
      <x v="121"/>
      <x v="141"/>
      <x v="1"/>
      <x v="1"/>
      <x v="1"/>
    </i>
    <i r="2">
      <x v="38"/>
      <x v="71"/>
      <x v="85"/>
      <x v="94"/>
      <x v="1"/>
      <x v="1"/>
      <x v="1"/>
    </i>
    <i r="2">
      <x v="41"/>
      <x v="43"/>
      <x v="113"/>
      <x v="128"/>
      <x v="1"/>
      <x v="1"/>
      <x v="1"/>
    </i>
    <i r="2">
      <x v="42"/>
      <x v="32"/>
      <x v="21"/>
      <x v="73"/>
      <x v="1"/>
      <x v="1"/>
      <x v="1"/>
    </i>
    <i r="2">
      <x v="43"/>
      <x v="2"/>
      <x v="55"/>
      <x v="75"/>
      <x v="1"/>
      <x v="1"/>
      <x v="1"/>
    </i>
    <i r="2">
      <x v="44"/>
      <x v="14"/>
      <x v="105"/>
      <x v="117"/>
      <x v="1"/>
      <x v="1"/>
      <x v="1"/>
    </i>
    <i r="2">
      <x v="47"/>
      <x v="5"/>
      <x v="115"/>
      <x v="131"/>
      <x v="1"/>
      <x v="1"/>
      <x v="1"/>
    </i>
    <i r="2">
      <x v="48"/>
      <x v="99"/>
      <x v="133"/>
      <x v="153"/>
      <x v="1"/>
      <x v="1"/>
      <x v="1"/>
    </i>
    <i r="2">
      <x v="49"/>
      <x v="21"/>
      <x v="140"/>
      <x v="135"/>
      <x v="1"/>
      <x v="1"/>
      <x v="1"/>
    </i>
    <i r="2">
      <x v="50"/>
      <x v="20"/>
      <x v="116"/>
      <x v="132"/>
      <x v="1"/>
      <x v="1"/>
      <x v="1"/>
    </i>
    <i r="2">
      <x v="53"/>
      <x v="25"/>
      <x v="95"/>
      <x v="106"/>
      <x v="1"/>
      <x v="1"/>
      <x v="1"/>
    </i>
    <i r="2">
      <x v="55"/>
      <x v="68"/>
      <x v="82"/>
      <x v="90"/>
      <x v="1"/>
      <x v="1"/>
      <x v="1"/>
    </i>
    <i r="2">
      <x v="56"/>
      <x v="52"/>
      <x v="137"/>
      <x v="91"/>
      <x v="1"/>
      <x v="1"/>
      <x v="1"/>
    </i>
    <i r="2">
      <x v="57"/>
      <x v="18"/>
      <x v="72"/>
      <x v="76"/>
      <x v="1"/>
      <x v="1"/>
      <x v="1"/>
    </i>
    <i r="2">
      <x v="63"/>
      <x v="75"/>
      <x v="96"/>
      <x v="108"/>
      <x v="1"/>
      <x v="5"/>
      <x/>
    </i>
    <i r="2">
      <x v="64"/>
      <x v="38"/>
      <x v="38"/>
      <x v="124"/>
      <x v="1"/>
      <x v="1"/>
      <x v="1"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1"/>
      <x v="1"/>
    </i>
    <i r="2">
      <x v="69"/>
      <x v="24"/>
      <x v="25"/>
      <x v="130"/>
      <x v="1"/>
      <x v="1"/>
      <x v="1"/>
    </i>
    <i r="2">
      <x v="70"/>
      <x v="46"/>
      <x v="54"/>
      <x v="138"/>
      <x v="1"/>
      <x v="1"/>
      <x v="1"/>
    </i>
    <i r="2">
      <x v="71"/>
      <x v="74"/>
      <x v="92"/>
      <x v="102"/>
      <x v="1"/>
      <x v="1"/>
      <x v="1"/>
    </i>
    <i r="2">
      <x v="72"/>
      <x v="33"/>
      <x v="28"/>
      <x v="86"/>
      <x v="1"/>
      <x v="1"/>
      <x v="1"/>
    </i>
    <i r="2">
      <x v="73"/>
      <x v="3"/>
      <x v="88"/>
      <x v="97"/>
      <x v="1"/>
      <x v="1"/>
      <x v="1"/>
    </i>
    <i r="2">
      <x v="74"/>
      <x v="77"/>
      <x v="99"/>
      <x v="111"/>
      <x v="1"/>
      <x v="5"/>
      <x/>
    </i>
    <i r="2">
      <x v="75"/>
      <x v="89"/>
      <x v="118"/>
      <x v="136"/>
      <x v="1"/>
      <x v="1"/>
      <x v="1"/>
    </i>
    <i r="2">
      <x v="76"/>
      <x v="84"/>
      <x v="109"/>
      <x v="122"/>
      <x v="1"/>
      <x v="5"/>
      <x/>
    </i>
    <i r="2">
      <x v="77"/>
      <x v="80"/>
      <x v="103"/>
      <x v="115"/>
      <x v="1"/>
      <x v="1"/>
      <x v="1"/>
    </i>
    <i r="2">
      <x v="78"/>
      <x v="29"/>
      <x v="22"/>
      <x v="77"/>
      <x v="1"/>
      <x v="1"/>
      <x v="1"/>
    </i>
    <i r="2">
      <x v="80"/>
      <x v="39"/>
      <x v="86"/>
      <x v="98"/>
      <x v="1"/>
      <x v="1"/>
      <x v="1"/>
    </i>
    <i r="2">
      <x v="83"/>
      <x v="39"/>
      <x v="86"/>
      <x v="95"/>
      <x v="1"/>
      <x v="1"/>
      <x v="1"/>
    </i>
    <i r="2">
      <x v="87"/>
      <x v="100"/>
      <x v="134"/>
      <x v="154"/>
      <x v="1"/>
      <x v="1"/>
      <x v="1"/>
    </i>
    <i r="2">
      <x v="89"/>
      <x v="26"/>
      <x v="89"/>
      <x v="99"/>
      <x v="1"/>
      <x v="1"/>
      <x v="1"/>
    </i>
    <i r="2">
      <x v="90"/>
      <x v="57"/>
      <x v="70"/>
      <x v="72"/>
      <x v="1"/>
      <x v="1"/>
      <x v="1"/>
    </i>
    <i r="2">
      <x v="91"/>
      <x v="59"/>
      <x v="73"/>
      <x v="78"/>
      <x v="1"/>
      <x v="1"/>
      <x v="1"/>
    </i>
    <i r="2">
      <x v="92"/>
      <x v="60"/>
      <x v="75"/>
      <x v="81"/>
      <x v="1"/>
      <x v="1"/>
      <x v="1"/>
    </i>
    <i r="2">
      <x v="93"/>
      <x v="9"/>
      <x v="67"/>
      <x v="66"/>
      <x v="1"/>
      <x v="1"/>
      <x v="1"/>
    </i>
    <i r="2">
      <x v="94"/>
      <x v="58"/>
      <x v="71"/>
      <x v="74"/>
      <x v="1"/>
      <x v="1"/>
      <x v="1"/>
    </i>
    <i r="2">
      <x v="98"/>
      <x v="41"/>
      <x v="12"/>
      <x v="67"/>
      <x v="1"/>
      <x v="1"/>
      <x v="1"/>
    </i>
    <i r="2">
      <x v="102"/>
      <x v="47"/>
      <x v="32"/>
      <x v="59"/>
      <x v="1"/>
      <x v="1"/>
      <x v="1"/>
    </i>
    <i r="2">
      <x v="103"/>
      <x v="61"/>
      <x v="136"/>
      <x v="82"/>
      <x v="1"/>
      <x v="1"/>
      <x v="1"/>
    </i>
    <i r="2">
      <x v="104"/>
      <x v="36"/>
      <x v="6"/>
      <x v="107"/>
      <x v="1"/>
      <x v="1"/>
      <x v="1"/>
    </i>
    <i r="2">
      <x v="105"/>
      <x v="45"/>
      <x v="35"/>
      <x v="71"/>
      <x v="1"/>
      <x v="1"/>
      <x v="1"/>
    </i>
    <i r="2">
      <x v="109"/>
      <x v="15"/>
      <x v="100"/>
      <x v="112"/>
      <x v="1"/>
      <x v="1"/>
      <x v="1"/>
    </i>
    <i r="2">
      <x v="110"/>
      <x v="19"/>
      <x v="110"/>
      <x v="125"/>
      <x v="1"/>
      <x v="1"/>
      <x v="1"/>
    </i>
    <i r="2">
      <x v="114"/>
      <x v="70"/>
      <x v="84"/>
      <x v="93"/>
      <x v="1"/>
      <x v="1"/>
      <x v="1"/>
    </i>
    <i r="2">
      <x v="115"/>
      <x v="82"/>
      <x v="107"/>
      <x v="119"/>
      <x v="1"/>
      <x v="1"/>
      <x v="1"/>
    </i>
    <i r="2">
      <x v="116"/>
      <x v="23"/>
      <x v="106"/>
      <x v="118"/>
      <x v="1"/>
      <x v="1"/>
      <x v="1"/>
    </i>
    <i r="2">
      <x v="117"/>
      <x v="78"/>
      <x v="101"/>
      <x v="113"/>
      <x v="1"/>
      <x v="1"/>
      <x v="1"/>
    </i>
    <i r="2">
      <x v="122"/>
      <x v="7"/>
      <x v="87"/>
      <x v="96"/>
      <x v="1"/>
      <x v="1"/>
      <x v="1"/>
    </i>
    <i r="2">
      <x v="126"/>
      <x v="48"/>
      <x v="40"/>
      <x v="104"/>
      <x v="1"/>
      <x v="1"/>
      <x v="1"/>
    </i>
    <i r="2">
      <x v="127"/>
      <x v="16"/>
      <x v="69"/>
      <x v="70"/>
      <x v="1"/>
      <x v="1"/>
      <x v="1"/>
    </i>
    <i r="2">
      <x v="129"/>
      <x v="50"/>
      <x v="50"/>
      <x v="79"/>
      <x v="1"/>
      <x v="1"/>
      <x v="1"/>
    </i>
    <i r="2">
      <x v="130"/>
      <x v="6"/>
      <x v="52"/>
      <x v="123"/>
      <x v="1"/>
      <x v="1"/>
      <x v="1"/>
    </i>
    <i r="2">
      <x v="132"/>
      <x v="25"/>
      <x v="93"/>
      <x v="103"/>
      <x v="1"/>
      <x v="1"/>
      <x v="1"/>
    </i>
    <i r="2">
      <x v="133"/>
      <x v="30"/>
      <x v="74"/>
      <x v="80"/>
      <x v="1"/>
      <x v="1"/>
      <x v="1"/>
    </i>
    <i r="1">
      <x v="60"/>
      <x/>
      <x v="96"/>
      <x v="127"/>
      <x v="147"/>
      <x v="1"/>
      <x v="4"/>
      <x v="1"/>
    </i>
    <i r="2">
      <x v="1"/>
      <x v="97"/>
      <x v="131"/>
      <x v="151"/>
      <x v="1"/>
      <x v="4"/>
      <x v="1"/>
    </i>
    <i r="2">
      <x v="2"/>
      <x v="85"/>
      <x v="112"/>
      <x v="127"/>
      <x v="1"/>
      <x v="4"/>
      <x v="1"/>
    </i>
    <i r="2">
      <x v="3"/>
      <x v="90"/>
      <x v="119"/>
      <x v="139"/>
      <x v="1"/>
      <x v="4"/>
      <x v="1"/>
    </i>
    <i r="2">
      <x v="4"/>
      <x v="63"/>
      <x v="77"/>
      <x v="84"/>
      <x v="1"/>
      <x v="2"/>
      <x v="4"/>
    </i>
    <i r="2">
      <x v="7"/>
      <x v="79"/>
      <x v="102"/>
      <x v="114"/>
      <x v="1"/>
      <x v="5"/>
      <x/>
    </i>
    <i r="2">
      <x v="8"/>
      <x v="10"/>
      <x v="97"/>
      <x v="109"/>
      <x v="1"/>
      <x v="4"/>
      <x v="1"/>
    </i>
    <i r="2">
      <x v="9"/>
      <x v="22"/>
      <x v="2"/>
      <x v="137"/>
      <x v="1"/>
      <x v="3"/>
      <x v="2"/>
    </i>
    <i r="2">
      <x v="10"/>
      <x v="97"/>
      <x v="130"/>
      <x v="150"/>
      <x v="1"/>
      <x v="4"/>
      <x v="1"/>
    </i>
    <i r="2">
      <x v="11"/>
      <x v="91"/>
      <x v="120"/>
      <x v="140"/>
      <x v="1"/>
      <x v="4"/>
      <x v="1"/>
    </i>
    <i r="2">
      <x v="12"/>
      <x v="94"/>
      <x v="124"/>
      <x v="144"/>
      <x v="1"/>
      <x v="4"/>
      <x v="1"/>
    </i>
    <i r="2">
      <x v="13"/>
      <x v="92"/>
      <x v="123"/>
      <x v="143"/>
      <x v="1"/>
      <x v="3"/>
      <x v="1"/>
    </i>
    <i r="2">
      <x v="15"/>
      <x v="67"/>
      <x v="81"/>
      <x v="89"/>
      <x v="1"/>
      <x v="4"/>
      <x v="1"/>
    </i>
    <i r="2">
      <x v="17"/>
      <x v="65"/>
      <x v="79"/>
      <x v="87"/>
      <x v="1"/>
      <x v="4"/>
      <x v="1"/>
    </i>
    <i r="2">
      <x v="19"/>
      <x v="54"/>
      <x v="66"/>
      <x v="65"/>
      <x v="1"/>
      <x v="2"/>
      <x v="4"/>
    </i>
    <i r="2">
      <x v="20"/>
      <x v="88"/>
      <x v="139"/>
      <x v="134"/>
      <x v="1"/>
      <x v="4"/>
      <x v="1"/>
    </i>
    <i r="2">
      <x v="21"/>
      <x v="76"/>
      <x v="98"/>
      <x v="110"/>
      <x v="1"/>
      <x v="2"/>
      <x v="3"/>
    </i>
    <i r="2">
      <x v="22"/>
      <x v="98"/>
      <x v="132"/>
      <x v="152"/>
      <x v="1"/>
      <x v="4"/>
      <x v="1"/>
    </i>
    <i r="2">
      <x v="23"/>
      <x v="86"/>
      <x v="114"/>
      <x v="129"/>
      <x v="1"/>
      <x v="5"/>
      <x/>
    </i>
    <i r="2">
      <x v="24"/>
      <x v="73"/>
      <x v="91"/>
      <x v="101"/>
      <x v="1"/>
      <x v="4"/>
      <x v="1"/>
    </i>
    <i r="2">
      <x v="25"/>
      <x v="53"/>
      <x v="65"/>
      <x v="64"/>
      <x v="1"/>
      <x v="2"/>
      <x v="5"/>
    </i>
    <i r="2">
      <x v="26"/>
      <x v="62"/>
      <x v="76"/>
      <x v="83"/>
      <x v="1"/>
      <x v="3"/>
      <x v="5"/>
    </i>
    <i r="2">
      <x v="28"/>
      <x v="55"/>
      <x v="135"/>
      <x v="68"/>
      <x v="1"/>
      <x v="2"/>
      <x v="5"/>
    </i>
    <i r="2">
      <x v="29"/>
      <x v="81"/>
      <x v="104"/>
      <x v="116"/>
      <x v="1"/>
      <x v="4"/>
      <x v="1"/>
    </i>
    <i r="2">
      <x v="30"/>
      <x v="87"/>
      <x v="117"/>
      <x v="133"/>
      <x v="1"/>
      <x v="4"/>
      <x v="1"/>
    </i>
    <i r="2">
      <x v="31"/>
      <x v="66"/>
      <x v="80"/>
      <x v="88"/>
      <x v="1"/>
      <x v="4"/>
      <x v="1"/>
    </i>
    <i r="2">
      <x v="32"/>
      <x v="64"/>
      <x v="78"/>
      <x v="85"/>
      <x v="1"/>
      <x v="4"/>
      <x v="1"/>
    </i>
    <i r="2">
      <x v="33"/>
      <x v="95"/>
      <x v="126"/>
      <x v="146"/>
      <x v="1"/>
      <x v="4"/>
      <x v="1"/>
    </i>
    <i r="2">
      <x v="34"/>
      <x v="10"/>
      <x v="138"/>
      <x v="121"/>
      <x v="1"/>
      <x v="3"/>
      <x v="1"/>
    </i>
    <i r="2">
      <x v="35"/>
      <x v="93"/>
      <x v="122"/>
      <x v="142"/>
      <x v="1"/>
      <x v="4"/>
      <x v="1"/>
    </i>
    <i r="2">
      <x v="36"/>
      <x v="69"/>
      <x v="83"/>
      <x v="92"/>
      <x v="1"/>
      <x v="4"/>
      <x v="1"/>
    </i>
    <i r="2">
      <x v="37"/>
      <x v="92"/>
      <x v="121"/>
      <x v="141"/>
      <x v="1"/>
      <x v="4"/>
      <x v="1"/>
    </i>
    <i r="2">
      <x v="38"/>
      <x v="71"/>
      <x v="85"/>
      <x v="94"/>
      <x v="1"/>
      <x v="4"/>
      <x v="1"/>
    </i>
    <i r="2">
      <x v="41"/>
      <x v="43"/>
      <x v="113"/>
      <x v="128"/>
      <x v="1"/>
      <x v="4"/>
      <x v="1"/>
    </i>
    <i r="2">
      <x v="42"/>
      <x v="32"/>
      <x v="21"/>
      <x v="73"/>
      <x v="1"/>
      <x v="3"/>
      <x v="5"/>
    </i>
    <i r="2">
      <x v="43"/>
      <x v="2"/>
      <x v="55"/>
      <x v="75"/>
      <x v="1"/>
      <x v="3"/>
      <x v="1"/>
    </i>
    <i r="2">
      <x v="44"/>
      <x v="14"/>
      <x v="105"/>
      <x v="117"/>
      <x v="1"/>
      <x v="4"/>
      <x v="1"/>
    </i>
    <i r="2">
      <x v="47"/>
      <x v="5"/>
      <x v="115"/>
      <x v="131"/>
      <x v="1"/>
      <x v="2"/>
      <x v="2"/>
    </i>
    <i r="2">
      <x v="48"/>
      <x v="99"/>
      <x v="133"/>
      <x v="153"/>
      <x v="1"/>
      <x v="4"/>
      <x v="1"/>
    </i>
    <i r="2">
      <x v="49"/>
      <x v="21"/>
      <x v="140"/>
      <x v="135"/>
      <x v="1"/>
      <x v="4"/>
      <x v="1"/>
    </i>
    <i r="2">
      <x v="50"/>
      <x v="20"/>
      <x v="116"/>
      <x v="132"/>
      <x v="1"/>
      <x v="2"/>
      <x v="2"/>
    </i>
    <i r="2">
      <x v="53"/>
      <x v="25"/>
      <x v="95"/>
      <x v="106"/>
      <x v="1"/>
      <x v="4"/>
      <x v="1"/>
    </i>
    <i r="2">
      <x v="55"/>
      <x v="68"/>
      <x v="82"/>
      <x v="90"/>
      <x v="1"/>
      <x v="3"/>
      <x v="5"/>
    </i>
    <i r="2">
      <x v="56"/>
      <x v="52"/>
      <x v="137"/>
      <x v="91"/>
      <x v="1"/>
      <x v="2"/>
      <x v="5"/>
    </i>
    <i r="2">
      <x v="57"/>
      <x v="18"/>
      <x v="72"/>
      <x v="76"/>
      <x v="1"/>
      <x v="2"/>
      <x v="5"/>
    </i>
    <i r="2">
      <x v="63"/>
      <x v="75"/>
      <x v="96"/>
      <x v="108"/>
      <x v="1"/>
      <x v="5"/>
      <x/>
    </i>
    <i r="2">
      <x v="64"/>
      <x v="38"/>
      <x v="38"/>
      <x v="124"/>
      <x v="1"/>
      <x v="4"/>
      <x v="1"/>
    </i>
    <i r="2">
      <x v="65"/>
      <x v="83"/>
      <x v="108"/>
      <x v="120"/>
      <x v="1"/>
      <x v="5"/>
      <x/>
    </i>
    <i r="2">
      <x v="66"/>
      <x v="72"/>
      <x v="90"/>
      <x v="100"/>
      <x v="1"/>
      <x v="5"/>
      <x/>
    </i>
    <i r="2">
      <x v="67"/>
      <x v="37"/>
      <x v="111"/>
      <x v="126"/>
      <x v="1"/>
      <x v="3"/>
      <x v="3"/>
    </i>
    <i r="2">
      <x v="69"/>
      <x v="24"/>
      <x v="25"/>
      <x v="130"/>
      <x v="1"/>
      <x v="4"/>
      <x v="1"/>
    </i>
    <i r="2">
      <x v="70"/>
      <x v="46"/>
      <x v="54"/>
      <x v="138"/>
      <x v="1"/>
      <x v="4"/>
      <x v="1"/>
    </i>
    <i r="2">
      <x v="71"/>
      <x v="74"/>
      <x v="92"/>
      <x v="102"/>
      <x v="1"/>
      <x v="4"/>
      <x v="1"/>
    </i>
    <i r="2">
      <x v="72"/>
      <x v="33"/>
      <x v="28"/>
      <x v="86"/>
      <x v="1"/>
      <x v="4"/>
      <x v="1"/>
    </i>
    <i r="2">
      <x v="73"/>
      <x v="3"/>
      <x v="88"/>
      <x v="97"/>
      <x v="1"/>
      <x v="2"/>
      <x v="2"/>
    </i>
    <i r="2">
      <x v="74"/>
      <x v="77"/>
      <x v="99"/>
      <x v="111"/>
      <x v="1"/>
      <x v="5"/>
      <x/>
    </i>
    <i r="2">
      <x v="75"/>
      <x v="89"/>
      <x v="118"/>
      <x v="136"/>
      <x v="1"/>
      <x v="2"/>
      <x v="1"/>
    </i>
    <i r="2">
      <x v="76"/>
      <x v="84"/>
      <x v="109"/>
      <x v="122"/>
      <x v="1"/>
      <x v="5"/>
      <x/>
    </i>
    <i r="2">
      <x v="77"/>
      <x v="80"/>
      <x v="103"/>
      <x v="115"/>
      <x v="1"/>
      <x v="4"/>
      <x v="1"/>
    </i>
    <i r="2">
      <x v="78"/>
      <x v="29"/>
      <x v="22"/>
      <x v="77"/>
      <x v="1"/>
      <x v="4"/>
      <x v="1"/>
    </i>
    <i r="2">
      <x v="80"/>
      <x v="39"/>
      <x v="86"/>
      <x v="98"/>
      <x v="1"/>
      <x v="4"/>
      <x v="1"/>
    </i>
    <i r="2">
      <x v="83"/>
      <x v="39"/>
      <x v="86"/>
      <x v="95"/>
      <x v="1"/>
      <x v="4"/>
      <x v="1"/>
    </i>
    <i r="2">
      <x v="87"/>
      <x v="100"/>
      <x v="134"/>
      <x v="154"/>
      <x v="1"/>
      <x v="4"/>
      <x v="1"/>
    </i>
    <i r="2">
      <x v="89"/>
      <x v="26"/>
      <x v="89"/>
      <x v="99"/>
      <x v="1"/>
      <x v="3"/>
      <x v="1"/>
    </i>
    <i r="2">
      <x v="90"/>
      <x v="57"/>
      <x v="70"/>
      <x v="72"/>
      <x v="1"/>
      <x v="2"/>
      <x v="1"/>
    </i>
    <i r="2">
      <x v="91"/>
      <x v="59"/>
      <x v="73"/>
      <x v="78"/>
      <x v="1"/>
      <x v="4"/>
      <x v="1"/>
    </i>
    <i r="2">
      <x v="92"/>
      <x v="60"/>
      <x v="75"/>
      <x v="81"/>
      <x v="1"/>
      <x v="2"/>
      <x v="2"/>
    </i>
    <i r="2">
      <x v="93"/>
      <x v="9"/>
      <x v="67"/>
      <x v="66"/>
      <x v="1"/>
      <x v="3"/>
      <x v="5"/>
    </i>
    <i r="2">
      <x v="94"/>
      <x v="58"/>
      <x v="71"/>
      <x v="74"/>
      <x v="1"/>
      <x v="2"/>
      <x v="4"/>
    </i>
    <i r="2">
      <x v="98"/>
      <x v="41"/>
      <x v="12"/>
      <x v="67"/>
      <x v="1"/>
      <x v="3"/>
      <x v="4"/>
    </i>
    <i r="2">
      <x v="102"/>
      <x v="47"/>
      <x v="32"/>
      <x v="59"/>
      <x v="1"/>
      <x v="4"/>
      <x v="1"/>
    </i>
    <i r="2">
      <x v="103"/>
      <x v="61"/>
      <x v="136"/>
      <x v="82"/>
      <x v="1"/>
      <x v="4"/>
      <x v="1"/>
    </i>
    <i r="2">
      <x v="104"/>
      <x v="36"/>
      <x v="6"/>
      <x v="107"/>
      <x v="1"/>
      <x v="4"/>
      <x v="1"/>
    </i>
    <i r="2">
      <x v="105"/>
      <x v="45"/>
      <x v="35"/>
      <x v="71"/>
      <x v="1"/>
      <x v="4"/>
      <x v="1"/>
    </i>
    <i r="2">
      <x v="109"/>
      <x v="15"/>
      <x v="100"/>
      <x v="112"/>
      <x v="1"/>
      <x v="4"/>
      <x v="1"/>
    </i>
    <i r="2">
      <x v="110"/>
      <x v="19"/>
      <x v="110"/>
      <x v="125"/>
      <x v="1"/>
      <x v="4"/>
      <x v="1"/>
    </i>
    <i r="2">
      <x v="114"/>
      <x v="70"/>
      <x v="84"/>
      <x v="93"/>
      <x v="1"/>
      <x v="3"/>
      <x v="5"/>
    </i>
    <i r="2">
      <x v="115"/>
      <x v="82"/>
      <x v="107"/>
      <x v="119"/>
      <x v="1"/>
      <x v="4"/>
      <x v="1"/>
    </i>
    <i r="2">
      <x v="116"/>
      <x v="23"/>
      <x v="106"/>
      <x v="118"/>
      <x v="1"/>
      <x v="4"/>
      <x v="1"/>
    </i>
    <i r="2">
      <x v="117"/>
      <x v="78"/>
      <x v="101"/>
      <x v="113"/>
      <x v="1"/>
      <x v="4"/>
      <x v="1"/>
    </i>
    <i r="2">
      <x v="122"/>
      <x v="7"/>
      <x v="87"/>
      <x v="96"/>
      <x v="1"/>
      <x v="3"/>
      <x v="1"/>
    </i>
    <i r="2">
      <x v="126"/>
      <x v="48"/>
      <x v="40"/>
      <x v="104"/>
      <x v="1"/>
      <x v="4"/>
      <x v="1"/>
    </i>
    <i r="2">
      <x v="127"/>
      <x v="16"/>
      <x v="69"/>
      <x v="70"/>
      <x v="1"/>
      <x v="3"/>
      <x v="2"/>
    </i>
    <i r="2">
      <x v="129"/>
      <x v="50"/>
      <x v="50"/>
      <x v="79"/>
      <x v="1"/>
      <x v="4"/>
      <x v="1"/>
    </i>
    <i r="2">
      <x v="130"/>
      <x v="6"/>
      <x v="52"/>
      <x v="123"/>
      <x v="1"/>
      <x v="3"/>
      <x v="1"/>
    </i>
    <i r="2">
      <x v="132"/>
      <x v="25"/>
      <x v="93"/>
      <x v="103"/>
      <x v="1"/>
      <x v="4"/>
      <x v="1"/>
    </i>
    <i r="2">
      <x v="133"/>
      <x v="30"/>
      <x v="74"/>
      <x v="80"/>
      <x v="1"/>
      <x v="4"/>
      <x v="1"/>
    </i>
    <i r="1">
      <x v="61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1"/>
      <x v="1"/>
    </i>
    <i r="2">
      <x v="7"/>
      <x v="79"/>
      <x v="102"/>
      <x v="114"/>
      <x v="1"/>
      <x v="1"/>
      <x v="1"/>
    </i>
    <i r="2">
      <x v="8"/>
      <x v="10"/>
      <x v="97"/>
      <x v="109"/>
      <x v="1"/>
      <x v="1"/>
      <x v="1"/>
    </i>
    <i r="2">
      <x v="9"/>
      <x v="22"/>
      <x v="2"/>
      <x v="137"/>
      <x v="1"/>
      <x v="1"/>
      <x v="1"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1"/>
      <x v="1"/>
    </i>
    <i r="2">
      <x v="20"/>
      <x v="88"/>
      <x v="139"/>
      <x v="134"/>
      <x v="1"/>
      <x v="1"/>
      <x v="1"/>
    </i>
    <i r="2">
      <x v="21"/>
      <x v="76"/>
      <x v="98"/>
      <x v="110"/>
      <x v="1"/>
      <x v="1"/>
      <x v="1"/>
    </i>
    <i r="2">
      <x v="22"/>
      <x v="98"/>
      <x v="132"/>
      <x v="152"/>
      <x v="1"/>
      <x v="5"/>
      <x/>
    </i>
    <i r="2">
      <x v="23"/>
      <x v="86"/>
      <x v="114"/>
      <x v="129"/>
      <x v="1"/>
      <x v="1"/>
      <x v="1"/>
    </i>
    <i r="2">
      <x v="24"/>
      <x v="73"/>
      <x v="91"/>
      <x v="101"/>
      <x v="1"/>
      <x v="5"/>
      <x/>
    </i>
    <i r="2">
      <x v="25"/>
      <x v="53"/>
      <x v="65"/>
      <x v="64"/>
      <x v="1"/>
      <x v="1"/>
      <x v="1"/>
    </i>
    <i r="2">
      <x v="26"/>
      <x v="62"/>
      <x v="76"/>
      <x v="83"/>
      <x v="1"/>
      <x v="5"/>
      <x/>
    </i>
    <i r="2">
      <x v="28"/>
      <x v="55"/>
      <x v="135"/>
      <x v="68"/>
      <x v="1"/>
      <x v="1"/>
      <x v="1"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1"/>
      <x v="1"/>
    </i>
    <i r="2">
      <x v="42"/>
      <x v="32"/>
      <x v="21"/>
      <x v="73"/>
      <x v="1"/>
      <x v="1"/>
      <x v="1"/>
    </i>
    <i r="2">
      <x v="43"/>
      <x v="2"/>
      <x v="55"/>
      <x v="75"/>
      <x v="1"/>
      <x v="1"/>
      <x v="1"/>
    </i>
    <i r="2">
      <x v="44"/>
      <x v="14"/>
      <x v="105"/>
      <x v="117"/>
      <x v="1"/>
      <x v="1"/>
      <x v="1"/>
    </i>
    <i r="2">
      <x v="47"/>
      <x v="5"/>
      <x v="115"/>
      <x v="131"/>
      <x v="1"/>
      <x v="5"/>
      <x/>
    </i>
    <i r="2">
      <x v="48"/>
      <x v="99"/>
      <x v="133"/>
      <x v="153"/>
      <x v="1"/>
      <x v="1"/>
      <x v="1"/>
    </i>
    <i r="2">
      <x v="49"/>
      <x v="21"/>
      <x v="140"/>
      <x v="135"/>
      <x v="1"/>
      <x v="5"/>
      <x/>
    </i>
    <i r="2">
      <x v="50"/>
      <x v="20"/>
      <x v="116"/>
      <x v="132"/>
      <x v="1"/>
      <x v="5"/>
      <x/>
    </i>
    <i r="2">
      <x v="53"/>
      <x v="25"/>
      <x v="95"/>
      <x v="106"/>
      <x v="1"/>
      <x v="1"/>
      <x v="1"/>
    </i>
    <i r="2">
      <x v="55"/>
      <x v="68"/>
      <x v="82"/>
      <x v="90"/>
      <x v="1"/>
      <x v="1"/>
      <x v="1"/>
    </i>
    <i r="2">
      <x v="56"/>
      <x v="52"/>
      <x v="137"/>
      <x v="91"/>
      <x v="1"/>
      <x v="1"/>
      <x v="1"/>
    </i>
    <i r="2">
      <x v="57"/>
      <x v="18"/>
      <x v="72"/>
      <x v="76"/>
      <x v="1"/>
      <x v="1"/>
      <x v="1"/>
    </i>
    <i r="2">
      <x v="63"/>
      <x v="75"/>
      <x v="96"/>
      <x v="108"/>
      <x v="1"/>
      <x v="1"/>
      <x v="1"/>
    </i>
    <i r="2">
      <x v="64"/>
      <x v="38"/>
      <x v="38"/>
      <x v="124"/>
      <x v="1"/>
      <x v="5"/>
      <x/>
    </i>
    <i r="2">
      <x v="65"/>
      <x v="83"/>
      <x v="108"/>
      <x v="120"/>
      <x v="1"/>
      <x v="1"/>
      <x v="1"/>
    </i>
    <i r="2">
      <x v="66"/>
      <x v="72"/>
      <x v="90"/>
      <x v="100"/>
      <x v="1"/>
      <x v="1"/>
      <x v="1"/>
    </i>
    <i r="2">
      <x v="67"/>
      <x v="37"/>
      <x v="111"/>
      <x v="126"/>
      <x v="1"/>
      <x v="1"/>
      <x v="1"/>
    </i>
    <i r="2">
      <x v="69"/>
      <x v="24"/>
      <x v="25"/>
      <x v="130"/>
      <x v="1"/>
      <x v="1"/>
      <x v="1"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1"/>
      <x v="1"/>
    </i>
    <i r="2">
      <x v="74"/>
      <x v="77"/>
      <x v="99"/>
      <x v="111"/>
      <x v="1"/>
      <x v="5"/>
      <x/>
    </i>
    <i r="2">
      <x v="75"/>
      <x v="89"/>
      <x v="118"/>
      <x v="136"/>
      <x v="1"/>
      <x v="5"/>
      <x/>
    </i>
    <i r="2">
      <x v="76"/>
      <x v="84"/>
      <x v="109"/>
      <x v="122"/>
      <x v="1"/>
      <x v="1"/>
      <x v="1"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1"/>
      <x v="1"/>
    </i>
    <i r="2">
      <x v="83"/>
      <x v="39"/>
      <x v="86"/>
      <x v="95"/>
      <x v="1"/>
      <x v="1"/>
      <x v="1"/>
    </i>
    <i r="2">
      <x v="87"/>
      <x v="100"/>
      <x v="134"/>
      <x v="154"/>
      <x v="1"/>
      <x v="1"/>
      <x v="1"/>
    </i>
    <i r="2">
      <x v="89"/>
      <x v="26"/>
      <x v="89"/>
      <x v="99"/>
      <x v="1"/>
      <x v="1"/>
      <x v="1"/>
    </i>
    <i r="2">
      <x v="90"/>
      <x v="57"/>
      <x v="70"/>
      <x v="72"/>
      <x v="1"/>
      <x v="1"/>
      <x v="1"/>
    </i>
    <i r="2">
      <x v="91"/>
      <x v="59"/>
      <x v="73"/>
      <x v="78"/>
      <x v="1"/>
      <x v="1"/>
      <x v="1"/>
    </i>
    <i r="2">
      <x v="92"/>
      <x v="60"/>
      <x v="75"/>
      <x v="81"/>
      <x v="1"/>
      <x v="1"/>
      <x v="1"/>
    </i>
    <i r="2">
      <x v="93"/>
      <x v="9"/>
      <x v="67"/>
      <x v="66"/>
      <x v="1"/>
      <x v="1"/>
      <x v="1"/>
    </i>
    <i r="2">
      <x v="94"/>
      <x v="58"/>
      <x v="71"/>
      <x v="74"/>
      <x v="1"/>
      <x v="1"/>
      <x v="1"/>
    </i>
    <i r="2">
      <x v="98"/>
      <x v="41"/>
      <x v="12"/>
      <x v="67"/>
      <x v="1"/>
      <x v="1"/>
      <x v="1"/>
    </i>
    <i r="2">
      <x v="102"/>
      <x v="47"/>
      <x v="32"/>
      <x v="59"/>
      <x v="1"/>
      <x v="1"/>
      <x v="1"/>
    </i>
    <i r="2">
      <x v="103"/>
      <x v="61"/>
      <x v="136"/>
      <x v="82"/>
      <x v="1"/>
      <x v="5"/>
      <x/>
    </i>
    <i r="2">
      <x v="104"/>
      <x v="36"/>
      <x v="6"/>
      <x v="107"/>
      <x v="1"/>
      <x v="1"/>
      <x v="1"/>
    </i>
    <i r="2">
      <x v="105"/>
      <x v="45"/>
      <x v="35"/>
      <x v="71"/>
      <x v="1"/>
      <x v="5"/>
      <x/>
    </i>
    <i r="2">
      <x v="109"/>
      <x v="15"/>
      <x v="100"/>
      <x v="112"/>
      <x v="1"/>
      <x v="5"/>
      <x/>
    </i>
    <i r="2">
      <x v="110"/>
      <x v="19"/>
      <x v="110"/>
      <x v="125"/>
      <x v="1"/>
      <x v="1"/>
      <x v="1"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5"/>
      <x/>
    </i>
    <i r="2">
      <x v="117"/>
      <x v="78"/>
      <x v="101"/>
      <x v="113"/>
      <x v="1"/>
      <x v="5"/>
      <x/>
    </i>
    <i r="2">
      <x v="122"/>
      <x v="7"/>
      <x v="87"/>
      <x v="96"/>
      <x v="1"/>
      <x v="1"/>
      <x v="1"/>
    </i>
    <i r="2">
      <x v="126"/>
      <x v="48"/>
      <x v="40"/>
      <x v="104"/>
      <x v="1"/>
      <x v="1"/>
      <x v="1"/>
    </i>
    <i r="2">
      <x v="127"/>
      <x v="16"/>
      <x v="69"/>
      <x v="70"/>
      <x v="1"/>
      <x v="1"/>
      <x v="1"/>
    </i>
    <i r="2">
      <x v="129"/>
      <x v="50"/>
      <x v="50"/>
      <x v="79"/>
      <x v="1"/>
      <x v="1"/>
      <x v="1"/>
    </i>
    <i r="2">
      <x v="130"/>
      <x v="6"/>
      <x v="52"/>
      <x v="123"/>
      <x v="1"/>
      <x v="5"/>
      <x/>
    </i>
    <i r="2">
      <x v="132"/>
      <x v="25"/>
      <x v="93"/>
      <x v="103"/>
      <x v="1"/>
      <x v="1"/>
      <x v="1"/>
    </i>
    <i r="2">
      <x v="133"/>
      <x v="30"/>
      <x v="74"/>
      <x v="80"/>
      <x v="1"/>
      <x v="1"/>
      <x v="1"/>
    </i>
    <i r="1">
      <x v="62"/>
      <x/>
      <x v="96"/>
      <x v="127"/>
      <x v="147"/>
      <x v="1"/>
      <x v="5"/>
      <x/>
    </i>
    <i r="2">
      <x v="1"/>
      <x v="97"/>
      <x v="131"/>
      <x v="151"/>
      <x v="1"/>
      <x v="5"/>
      <x/>
    </i>
    <i r="2">
      <x v="2"/>
      <x v="85"/>
      <x v="112"/>
      <x v="127"/>
      <x v="1"/>
      <x v="5"/>
      <x/>
    </i>
    <i r="2">
      <x v="3"/>
      <x v="90"/>
      <x v="119"/>
      <x v="139"/>
      <x v="1"/>
      <x v="5"/>
      <x/>
    </i>
    <i r="2">
      <x v="4"/>
      <x v="63"/>
      <x v="77"/>
      <x v="84"/>
      <x v="1"/>
      <x v="2"/>
      <x v="2"/>
    </i>
    <i r="2">
      <x v="7"/>
      <x v="79"/>
      <x v="102"/>
      <x v="114"/>
      <x v="1"/>
      <x v="4"/>
      <x v="1"/>
    </i>
    <i r="2">
      <x v="8"/>
      <x v="10"/>
      <x v="97"/>
      <x v="109"/>
      <x v="1"/>
      <x v="3"/>
      <x v="1"/>
    </i>
    <i r="2">
      <x v="9"/>
      <x v="22"/>
      <x v="2"/>
      <x v="137"/>
      <x v="1"/>
      <x v="3"/>
      <x v="5"/>
    </i>
    <i r="2">
      <x v="10"/>
      <x v="97"/>
      <x v="130"/>
      <x v="150"/>
      <x v="1"/>
      <x v="5"/>
      <x/>
    </i>
    <i r="2">
      <x v="11"/>
      <x v="91"/>
      <x v="120"/>
      <x v="140"/>
      <x v="1"/>
      <x v="5"/>
      <x/>
    </i>
    <i r="2">
      <x v="12"/>
      <x v="94"/>
      <x v="124"/>
      <x v="144"/>
      <x v="1"/>
      <x v="5"/>
      <x/>
    </i>
    <i r="2">
      <x v="13"/>
      <x v="92"/>
      <x v="123"/>
      <x v="143"/>
      <x v="1"/>
      <x v="5"/>
      <x/>
    </i>
    <i r="2">
      <x v="15"/>
      <x v="67"/>
      <x v="81"/>
      <x v="89"/>
      <x v="1"/>
      <x v="5"/>
      <x/>
    </i>
    <i r="2">
      <x v="17"/>
      <x v="65"/>
      <x v="79"/>
      <x v="87"/>
      <x v="1"/>
      <x v="5"/>
      <x/>
    </i>
    <i r="2">
      <x v="19"/>
      <x v="54"/>
      <x v="66"/>
      <x v="65"/>
      <x v="1"/>
      <x v="2"/>
      <x v="3"/>
    </i>
    <i r="2">
      <x v="20"/>
      <x v="88"/>
      <x v="139"/>
      <x v="134"/>
      <x v="1"/>
      <x v="4"/>
      <x v="1"/>
    </i>
    <i r="2">
      <x v="21"/>
      <x v="76"/>
      <x v="98"/>
      <x v="110"/>
      <x v="1"/>
      <x v="3"/>
      <x v="3"/>
    </i>
    <i r="2">
      <x v="22"/>
      <x v="98"/>
      <x v="132"/>
      <x v="152"/>
      <x v="1"/>
      <x v="5"/>
      <x/>
    </i>
    <i r="2">
      <x v="23"/>
      <x v="86"/>
      <x v="114"/>
      <x v="129"/>
      <x v="1"/>
      <x v="4"/>
      <x v="1"/>
    </i>
    <i r="2">
      <x v="24"/>
      <x v="73"/>
      <x v="91"/>
      <x v="101"/>
      <x v="1"/>
      <x v="5"/>
      <x/>
    </i>
    <i r="2">
      <x v="25"/>
      <x v="53"/>
      <x v="65"/>
      <x v="64"/>
      <x v="1"/>
      <x v="2"/>
      <x v="5"/>
    </i>
    <i r="2">
      <x v="26"/>
      <x v="62"/>
      <x v="76"/>
      <x v="83"/>
      <x v="1"/>
      <x v="5"/>
      <x/>
    </i>
    <i r="2">
      <x v="28"/>
      <x v="55"/>
      <x v="135"/>
      <x v="68"/>
      <x v="1"/>
      <x v="2"/>
      <x v="4"/>
    </i>
    <i r="2">
      <x v="29"/>
      <x v="81"/>
      <x v="104"/>
      <x v="116"/>
      <x v="1"/>
      <x v="5"/>
      <x/>
    </i>
    <i r="2">
      <x v="30"/>
      <x v="87"/>
      <x v="117"/>
      <x v="133"/>
      <x v="1"/>
      <x v="5"/>
      <x/>
    </i>
    <i r="2">
      <x v="31"/>
      <x v="66"/>
      <x v="80"/>
      <x v="88"/>
      <x v="1"/>
      <x v="5"/>
      <x/>
    </i>
    <i r="2">
      <x v="32"/>
      <x v="64"/>
      <x v="78"/>
      <x v="85"/>
      <x v="1"/>
      <x v="5"/>
      <x/>
    </i>
    <i r="2">
      <x v="33"/>
      <x v="95"/>
      <x v="126"/>
      <x v="146"/>
      <x v="1"/>
      <x v="5"/>
      <x/>
    </i>
    <i r="2">
      <x v="34"/>
      <x v="10"/>
      <x v="138"/>
      <x v="121"/>
      <x v="1"/>
      <x v="5"/>
      <x/>
    </i>
    <i r="2">
      <x v="35"/>
      <x v="93"/>
      <x v="122"/>
      <x v="142"/>
      <x v="1"/>
      <x v="5"/>
      <x/>
    </i>
    <i r="2">
      <x v="36"/>
      <x v="69"/>
      <x v="83"/>
      <x v="92"/>
      <x v="1"/>
      <x v="5"/>
      <x/>
    </i>
    <i r="2">
      <x v="37"/>
      <x v="92"/>
      <x v="121"/>
      <x v="141"/>
      <x v="1"/>
      <x v="5"/>
      <x/>
    </i>
    <i r="2">
      <x v="38"/>
      <x v="71"/>
      <x v="85"/>
      <x v="94"/>
      <x v="1"/>
      <x v="5"/>
      <x/>
    </i>
    <i r="2">
      <x v="41"/>
      <x v="43"/>
      <x v="113"/>
      <x v="128"/>
      <x v="1"/>
      <x v="4"/>
      <x v="1"/>
    </i>
    <i r="2">
      <x v="42"/>
      <x v="32"/>
      <x v="21"/>
      <x v="73"/>
      <x v="1"/>
      <x v="3"/>
      <x v="4"/>
    </i>
    <i r="2">
      <x v="43"/>
      <x v="2"/>
      <x v="55"/>
      <x v="75"/>
      <x v="1"/>
      <x v="3"/>
      <x v="2"/>
    </i>
    <i r="2">
      <x v="44"/>
      <x v="14"/>
      <x v="105"/>
      <x v="117"/>
      <x v="1"/>
      <x v="2"/>
      <x v="2"/>
    </i>
    <i r="2">
      <x v="47"/>
      <x v="5"/>
      <x v="115"/>
      <x v="131"/>
      <x v="1"/>
      <x v="5"/>
      <x/>
    </i>
    <i r="2">
      <x v="48"/>
      <x v="99"/>
      <x v="133"/>
      <x v="153"/>
      <x v="1"/>
      <x v="4"/>
      <x v="1"/>
    </i>
    <i r="2">
      <x v="49"/>
      <x v="21"/>
      <x v="140"/>
      <x v="135"/>
      <x v="1"/>
      <x v="5"/>
      <x/>
    </i>
    <i r="2">
      <x v="50"/>
      <x v="20"/>
      <x v="116"/>
      <x v="132"/>
      <x v="1"/>
      <x v="5"/>
      <x/>
    </i>
    <i r="2">
      <x v="53"/>
      <x v="25"/>
      <x v="95"/>
      <x v="106"/>
      <x v="1"/>
      <x v="2"/>
      <x v="4"/>
    </i>
    <i r="2">
      <x v="55"/>
      <x v="68"/>
      <x v="82"/>
      <x v="90"/>
      <x v="1"/>
      <x v="4"/>
      <x v="1"/>
    </i>
    <i r="2">
      <x v="56"/>
      <x v="52"/>
      <x v="137"/>
      <x v="91"/>
      <x v="1"/>
      <x v="2"/>
      <x v="5"/>
    </i>
    <i r="2">
      <x v="57"/>
      <x v="18"/>
      <x v="72"/>
      <x v="76"/>
      <x v="1"/>
      <x v="2"/>
      <x v="4"/>
    </i>
    <i r="2">
      <x v="63"/>
      <x v="75"/>
      <x v="96"/>
      <x v="108"/>
      <x v="1"/>
      <x v="4"/>
      <x v="1"/>
    </i>
    <i r="2">
      <x v="64"/>
      <x v="38"/>
      <x v="38"/>
      <x v="124"/>
      <x v="1"/>
      <x v="5"/>
      <x/>
    </i>
    <i r="2">
      <x v="65"/>
      <x v="83"/>
      <x v="108"/>
      <x v="120"/>
      <x v="1"/>
      <x v="4"/>
      <x v="1"/>
    </i>
    <i r="2">
      <x v="66"/>
      <x v="72"/>
      <x v="90"/>
      <x v="100"/>
      <x v="1"/>
      <x v="3"/>
      <x v="2"/>
    </i>
    <i r="2">
      <x v="67"/>
      <x v="37"/>
      <x v="111"/>
      <x v="126"/>
      <x v="1"/>
      <x v="3"/>
      <x v="5"/>
    </i>
    <i r="2">
      <x v="69"/>
      <x v="24"/>
      <x v="25"/>
      <x v="130"/>
      <x v="1"/>
      <x v="4"/>
      <x v="1"/>
    </i>
    <i r="2">
      <x v="70"/>
      <x v="46"/>
      <x v="54"/>
      <x v="138"/>
      <x v="1"/>
      <x v="5"/>
      <x/>
    </i>
    <i r="2">
      <x v="71"/>
      <x v="74"/>
      <x v="92"/>
      <x v="102"/>
      <x v="1"/>
      <x v="5"/>
      <x/>
    </i>
    <i r="2">
      <x v="72"/>
      <x v="33"/>
      <x v="28"/>
      <x v="86"/>
      <x v="1"/>
      <x v="5"/>
      <x/>
    </i>
    <i r="2">
      <x v="73"/>
      <x v="3"/>
      <x v="88"/>
      <x v="97"/>
      <x v="1"/>
      <x v="2"/>
      <x v="4"/>
    </i>
    <i r="2">
      <x v="74"/>
      <x v="77"/>
      <x v="99"/>
      <x v="111"/>
      <x v="1"/>
      <x v="5"/>
      <x/>
    </i>
    <i r="2">
      <x v="75"/>
      <x v="89"/>
      <x v="118"/>
      <x v="136"/>
      <x v="1"/>
      <x v="5"/>
      <x/>
    </i>
    <i r="2">
      <x v="76"/>
      <x v="84"/>
      <x v="109"/>
      <x v="122"/>
      <x v="1"/>
      <x v="4"/>
      <x v="1"/>
    </i>
    <i r="2">
      <x v="77"/>
      <x v="80"/>
      <x v="103"/>
      <x v="115"/>
      <x v="1"/>
      <x v="5"/>
      <x/>
    </i>
    <i r="2">
      <x v="78"/>
      <x v="29"/>
      <x v="22"/>
      <x v="77"/>
      <x v="1"/>
      <x v="5"/>
      <x/>
    </i>
    <i r="2">
      <x v="80"/>
      <x v="39"/>
      <x v="86"/>
      <x v="98"/>
      <x v="1"/>
      <x v="2"/>
      <x v="4"/>
    </i>
    <i r="2">
      <x v="83"/>
      <x v="39"/>
      <x v="86"/>
      <x v="95"/>
      <x v="1"/>
      <x v="2"/>
      <x v="5"/>
    </i>
    <i r="2">
      <x v="87"/>
      <x v="100"/>
      <x v="134"/>
      <x v="154"/>
      <x v="1"/>
      <x v="4"/>
      <x v="1"/>
    </i>
    <i r="2">
      <x v="89"/>
      <x v="26"/>
      <x v="89"/>
      <x v="99"/>
      <x v="1"/>
      <x v="2"/>
      <x v="3"/>
    </i>
    <i r="2">
      <x v="90"/>
      <x v="57"/>
      <x v="70"/>
      <x v="72"/>
      <x v="1"/>
      <x v="2"/>
      <x v="4"/>
    </i>
    <i r="2">
      <x v="91"/>
      <x v="59"/>
      <x v="73"/>
      <x v="78"/>
      <x v="1"/>
      <x v="2"/>
      <x v="5"/>
    </i>
    <i r="2">
      <x v="92"/>
      <x v="60"/>
      <x v="75"/>
      <x v="81"/>
      <x v="1"/>
      <x v="2"/>
      <x v="4"/>
    </i>
    <i r="2">
      <x v="93"/>
      <x v="9"/>
      <x v="67"/>
      <x v="66"/>
      <x v="1"/>
      <x v="3"/>
      <x v="4"/>
    </i>
    <i r="2">
      <x v="94"/>
      <x v="58"/>
      <x v="71"/>
      <x v="74"/>
      <x v="1"/>
      <x v="2"/>
      <x v="4"/>
    </i>
    <i r="2">
      <x v="98"/>
      <x v="41"/>
      <x v="12"/>
      <x v="67"/>
      <x v="1"/>
      <x v="3"/>
      <x v="3"/>
    </i>
    <i r="2">
      <x v="102"/>
      <x v="47"/>
      <x v="32"/>
      <x v="59"/>
      <x v="1"/>
      <x v="2"/>
      <x v="2"/>
    </i>
    <i r="2">
      <x v="103"/>
      <x v="61"/>
      <x v="136"/>
      <x v="82"/>
      <x v="1"/>
      <x v="5"/>
      <x/>
    </i>
    <i r="2">
      <x v="104"/>
      <x v="36"/>
      <x v="6"/>
      <x v="107"/>
      <x v="1"/>
      <x v="2"/>
      <x v="2"/>
    </i>
    <i r="2">
      <x v="105"/>
      <x v="45"/>
      <x v="35"/>
      <x v="71"/>
      <x v="1"/>
      <x v="5"/>
      <x/>
    </i>
    <i r="2">
      <x v="109"/>
      <x v="15"/>
      <x v="100"/>
      <x v="112"/>
      <x v="1"/>
      <x v="5"/>
      <x/>
    </i>
    <i r="2">
      <x v="110"/>
      <x v="19"/>
      <x v="110"/>
      <x v="125"/>
      <x v="1"/>
      <x v="4"/>
      <x v="1"/>
    </i>
    <i r="2">
      <x v="114"/>
      <x v="70"/>
      <x v="84"/>
      <x v="93"/>
      <x v="1"/>
      <x v="5"/>
      <x/>
    </i>
    <i r="2">
      <x v="115"/>
      <x v="82"/>
      <x v="107"/>
      <x v="119"/>
      <x v="1"/>
      <x v="5"/>
      <x/>
    </i>
    <i r="2">
      <x v="116"/>
      <x v="23"/>
      <x v="106"/>
      <x v="118"/>
      <x v="1"/>
      <x v="5"/>
      <x/>
    </i>
    <i r="2">
      <x v="117"/>
      <x v="78"/>
      <x v="101"/>
      <x v="113"/>
      <x v="1"/>
      <x v="5"/>
      <x/>
    </i>
    <i r="2">
      <x v="122"/>
      <x v="7"/>
      <x v="87"/>
      <x v="96"/>
      <x v="1"/>
      <x v="2"/>
      <x v="5"/>
    </i>
    <i r="2">
      <x v="126"/>
      <x v="48"/>
      <x v="40"/>
      <x v="104"/>
      <x v="1"/>
      <x v="4"/>
      <x v="1"/>
    </i>
    <i r="2">
      <x v="127"/>
      <x v="16"/>
      <x v="69"/>
      <x v="70"/>
      <x v="1"/>
      <x v="4"/>
      <x v="1"/>
    </i>
    <i r="2">
      <x v="129"/>
      <x v="50"/>
      <x v="50"/>
      <x v="79"/>
      <x v="1"/>
      <x v="2"/>
      <x v="4"/>
    </i>
    <i r="2">
      <x v="130"/>
      <x v="6"/>
      <x v="52"/>
      <x v="123"/>
      <x v="1"/>
      <x v="5"/>
      <x/>
    </i>
    <i r="2">
      <x v="132"/>
      <x v="25"/>
      <x v="93"/>
      <x v="103"/>
      <x v="1"/>
      <x v="2"/>
      <x v="5"/>
    </i>
    <i r="2">
      <x v="133"/>
      <x v="30"/>
      <x v="74"/>
      <x v="80"/>
      <x v="1"/>
      <x v="2"/>
      <x v="5"/>
    </i>
  </rowItems>
  <colItems count="1">
    <i/>
  </colItems>
  <dataFields count="1">
    <dataField name="Count of assertion value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81"/>
  <sheetViews>
    <sheetView topLeftCell="K1" workbookViewId="0">
      <selection activeCell="D5" sqref="D5"/>
    </sheetView>
  </sheetViews>
  <sheetFormatPr defaultColWidth="12.28515625" defaultRowHeight="11.25" x14ac:dyDescent="0.2"/>
  <cols>
    <col min="1" max="1" width="8.5703125" style="1" bestFit="1" customWidth="1"/>
    <col min="2" max="2" width="24.140625" style="1" bestFit="1" customWidth="1"/>
    <col min="3" max="3" width="15" style="1" bestFit="1" customWidth="1"/>
    <col min="4" max="4" width="12.140625" style="1" bestFit="1" customWidth="1"/>
    <col min="5" max="5" width="8.140625" style="1" bestFit="1" customWidth="1"/>
    <col min="6" max="6" width="19" style="1" bestFit="1" customWidth="1"/>
    <col min="7" max="7" width="5.42578125" style="1" bestFit="1" customWidth="1"/>
    <col min="8" max="8" width="10.7109375" style="1" bestFit="1" customWidth="1"/>
    <col min="9" max="9" width="9" style="1" bestFit="1" customWidth="1"/>
    <col min="10" max="10" width="7.5703125" style="1" bestFit="1" customWidth="1"/>
    <col min="11" max="11" width="10.42578125" style="1" bestFit="1" customWidth="1"/>
    <col min="12" max="12" width="17.5703125" style="1" customWidth="1"/>
    <col min="13" max="13" width="13.85546875" style="1" bestFit="1" customWidth="1"/>
    <col min="14" max="14" width="19.140625" style="1" customWidth="1"/>
    <col min="15" max="15" width="15.7109375" style="1" bestFit="1" customWidth="1"/>
    <col min="16" max="18" width="10.42578125" style="1" bestFit="1" customWidth="1"/>
    <col min="19" max="19" width="13.7109375" style="1" bestFit="1" customWidth="1"/>
    <col min="20" max="20" width="8.28515625" style="1" bestFit="1" customWidth="1"/>
    <col min="21" max="21" width="10.140625" style="1" bestFit="1" customWidth="1"/>
    <col min="22" max="22" width="17.5703125" style="1" bestFit="1" customWidth="1"/>
    <col min="23" max="23" width="11.28515625" style="1" bestFit="1" customWidth="1"/>
    <col min="24" max="24" width="5.7109375" style="1" bestFit="1" customWidth="1"/>
    <col min="25" max="25" width="5.28515625" style="1" bestFit="1" customWidth="1"/>
    <col min="26" max="26" width="31" style="1" bestFit="1" customWidth="1"/>
    <col min="27" max="27" width="12.140625" style="1" bestFit="1" customWidth="1"/>
    <col min="28" max="16384" width="12.28515625" style="1"/>
  </cols>
  <sheetData>
    <row r="1" spans="1:27" x14ac:dyDescent="0.2">
      <c r="A1" s="1" t="s">
        <v>30</v>
      </c>
      <c r="B1" s="1" t="s">
        <v>71</v>
      </c>
      <c r="C1" s="1" t="s">
        <v>72</v>
      </c>
      <c r="D1" s="1" t="s">
        <v>31</v>
      </c>
      <c r="E1" s="1" t="s">
        <v>73</v>
      </c>
      <c r="F1" s="1" t="s">
        <v>32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221</v>
      </c>
      <c r="N1" s="1" t="s">
        <v>6</v>
      </c>
      <c r="O1" s="1" t="s">
        <v>7</v>
      </c>
      <c r="P1" s="1" t="s">
        <v>10</v>
      </c>
      <c r="Q1" s="1" t="s">
        <v>8</v>
      </c>
      <c r="R1" s="1" t="s">
        <v>9</v>
      </c>
      <c r="S1" s="1" t="s">
        <v>69</v>
      </c>
      <c r="T1" s="1" t="s">
        <v>11</v>
      </c>
      <c r="U1" s="1" t="s">
        <v>12</v>
      </c>
      <c r="V1" s="1" t="s">
        <v>68</v>
      </c>
      <c r="W1" s="1" t="s">
        <v>222</v>
      </c>
      <c r="X1" s="1" t="s">
        <v>26</v>
      </c>
      <c r="Y1" s="1" t="s">
        <v>27</v>
      </c>
      <c r="Z1" s="1" t="s">
        <v>75</v>
      </c>
      <c r="AA1" s="1" t="s">
        <v>24</v>
      </c>
    </row>
    <row r="2" spans="1:27" x14ac:dyDescent="0.2">
      <c r="A2" s="1" t="s">
        <v>28</v>
      </c>
      <c r="B2" s="1" t="s">
        <v>170</v>
      </c>
      <c r="C2" s="1" t="s">
        <v>99</v>
      </c>
      <c r="D2" s="1">
        <v>159.06870000000001</v>
      </c>
      <c r="E2" s="1">
        <v>4.87</v>
      </c>
      <c r="F2" s="5" t="s">
        <v>146</v>
      </c>
      <c r="H2" s="1" t="s">
        <v>147</v>
      </c>
      <c r="K2" s="1">
        <f t="shared" ref="K2:K33" si="0">LN(I2+1)</f>
        <v>0</v>
      </c>
      <c r="L2" s="1" t="str">
        <f t="shared" ref="L2:L33" si="1">A2&amp;" "&amp;B2&amp;" "&amp;H2</f>
        <v>pos (indole-3-acetaldehyde) Min_Ctr</v>
      </c>
      <c r="M2" s="1" t="str">
        <f t="shared" ref="M2:M65" si="2">IF(I2&lt;&gt;"","D","ND")</f>
        <v>ND</v>
      </c>
      <c r="N2" s="1" t="str">
        <f t="shared" ref="N2:N65" si="3">L2&amp;IF(LEN(M2)=2,M2,"_"&amp;M2)</f>
        <v>pos (indole-3-acetaldehyde) Min_CtrND</v>
      </c>
      <c r="O2" s="2" t="str">
        <f t="shared" ref="O2:O65" si="4">IF(ROW()&lt;&gt;MATCH(L2,L$1:L$2881,0),"",IF(COUNTIF(N$1:N$2881,LEFT(N2,LEN(N2)-2)&amp;"_D")=COUNTIF(L$1:L$2881,L2),"D","ND"))</f>
        <v>ND</v>
      </c>
      <c r="P2" s="1">
        <f t="array" ref="P2">IF(O2="","",AVERAGE(IF(L$1:L$2881=L2,K$1:K$2881)))</f>
        <v>0</v>
      </c>
      <c r="Q2" s="1" t="e">
        <f t="array" ref="Q2">IF(O2="","",_xlfn.F.TEST(IF((L$1:L$2881=LEFT(L2,LEN(L2)-3)&amp;"ctr"),K$1:K$2881),IF((L$1:L$2881=L2),K$1:K$2881)))</f>
        <v>#DIV/0!</v>
      </c>
      <c r="R2" s="1" t="e">
        <f t="array" ref="R2">IF(O2="","",TTEST(IF(L$1:L$2881=LEFT(L2,LEN(L2)-3)&amp;"ctr",K$1:K$2881),IF(L$1:L$2881=L2,K$1:K$2881),2,IF(ISERROR(Q2),3,IF(Q2&lt;0.05,3,2))))</f>
        <v>#DIV/0!</v>
      </c>
      <c r="S2" s="1" t="str">
        <f t="shared" ref="S2:S65" ca="1" si="5">IF(P2="","",IF(RIGHT(L2,3)="ctr",O2,IF(AND(O2="ND",INDIRECT("r"&amp;MATCH(LEFT(L2,LEN(L2)-3)&amp;"ctr",L$1:L$2881,0)&amp;"c"&amp;COLUMN(O2),FALSE)="ND"),"ND",IF(R2&gt;=0.05,"N",IF(AND(R2&lt;0.05,P2&lt;INDIRECT("r"&amp;MATCH(LEFT(L2,LEN(L2)-3)&amp;"ctr",L$1:L$2881,0)&amp;"C"&amp;COLUMN(P2),FALSE)),"I",IF(AND(R2&lt;0.05,P2&gt;INDIRECT("r"&amp;MATCH(LEFT(L2,LEN(L2)-3)&amp;"ctr",L$1:L$2881,0)&amp;"c"&amp;COLUMN(P2),FALSE)),"E","err"))))))</f>
        <v>ND</v>
      </c>
      <c r="T2" s="1">
        <f t="array" ref="T2">IF(O2="","",AVERAGE(IF(L$1:L$2881=L2,I$1:I$2881)))</f>
        <v>0</v>
      </c>
      <c r="U2" s="1" t="str">
        <f t="shared" ref="U2:U65" ca="1" si="6">IF(O2="","",IF(OR(S2="ND",S2="N"),"n/a",IF(OR(S2="e",S2="I"),IF(OR(T2=0,INDIRECT("r"&amp;MATCH(LEFT(L2,LEN(L2)-3)&amp;"ctr",L$1:L$2881,0)&amp;"c"&amp;COLUMN(T2),FALSE)=0),5,LOG(T2/INDIRECT("r"&amp;MATCH(LEFT(L2,LEN(L2)-3)&amp;"ctr",L$1:L$2881,0)&amp;"c"&amp;COLUMN(T2),FALSE),2)))))</f>
        <v>n/a</v>
      </c>
      <c r="V2" s="1" t="str">
        <f ca="1">IF(S2="N","1",IF(U2="n/a","",IF(U2="","",IF(ABS(U2)&lt;1.5,"1",IF(ABS(U2)&lt;2.5,"2",IF(ABS(U2)&lt;3.5,"3",IF(ABS(U2)&lt;4.5,"4",IF(ABS(U2)&gt;=4.5,"5"))))))))</f>
        <v/>
      </c>
      <c r="W2" s="1" t="str">
        <f t="array" aca="1" ref="W2" ca="1">IF(V2="","",IF(AVERAGE(IF(Z$2:Z$2881="Neg"&amp;" "&amp;B2&amp;" "&amp;X2,J$2:J$2881,0))&gt;AVERAGE(IF(Z$2:Z$2881="pos"&amp;" "&amp;B2&amp;" "&amp;X2,J$2:J$2881,0)),"neg","pos"))</f>
        <v/>
      </c>
      <c r="X2" s="1" t="str">
        <f t="shared" ref="X2:X65" ca="1" si="7">IF(V2="","",LEFT(H2,3))</f>
        <v/>
      </c>
      <c r="Y2" s="1" t="str">
        <f t="shared" ref="Y2:Y65" ca="1" si="8">IF(W2="","",RIGHT(H2,3))</f>
        <v/>
      </c>
      <c r="Z2" s="1" t="str">
        <f t="shared" ref="Z2:Z65" si="9">A2&amp;" "&amp;B2&amp;" "&amp;LEFT(H2,3)</f>
        <v>pos (indole-3-acetaldehyde) Min</v>
      </c>
      <c r="AA2" s="1" t="str">
        <f>IF(T2="","","Good")</f>
        <v>Good</v>
      </c>
    </row>
    <row r="3" spans="1:27" x14ac:dyDescent="0.2">
      <c r="A3" s="1" t="s">
        <v>28</v>
      </c>
      <c r="B3" s="1" t="s">
        <v>170</v>
      </c>
      <c r="C3" s="1" t="s">
        <v>99</v>
      </c>
      <c r="D3" s="1">
        <v>159.06870000000001</v>
      </c>
      <c r="E3" s="1">
        <v>4.87</v>
      </c>
      <c r="F3" s="5" t="s">
        <v>146</v>
      </c>
      <c r="H3" s="1" t="s">
        <v>147</v>
      </c>
      <c r="K3" s="1">
        <f t="shared" si="0"/>
        <v>0</v>
      </c>
      <c r="L3" s="1" t="str">
        <f t="shared" si="1"/>
        <v>pos (indole-3-acetaldehyde) Min_Ctr</v>
      </c>
      <c r="M3" s="1" t="str">
        <f t="shared" si="2"/>
        <v>ND</v>
      </c>
      <c r="N3" s="1" t="str">
        <f t="shared" si="3"/>
        <v>pos (indole-3-acetaldehyde) Min_CtrND</v>
      </c>
      <c r="O3" s="2" t="str">
        <f t="shared" si="4"/>
        <v/>
      </c>
      <c r="P3" s="1" t="str">
        <f t="array" ref="P3">IF(O3="","",AVERAGE(IF(L$1:L$2881=L3,K$1:K$2881)))</f>
        <v/>
      </c>
      <c r="Q3" s="1" t="str">
        <f t="array" ref="Q3">IF(O3="","",_xlfn.F.TEST(IF((L$1:L$2881=LEFT(L3,LEN(L3)-3)&amp;"ctr"),K$1:K$2881),IF((L$1:L$2881=L3),K$1:K$2881)))</f>
        <v/>
      </c>
      <c r="R3" s="1" t="str">
        <f t="array" ref="R3">IF(O3="","",TTEST(IF(L$1:L$2881=LEFT(L3,LEN(L3)-3)&amp;"ctr",K$1:K$2881),IF(L$1:L$2881=L3,K$1:K$2881),2,IF(ISERROR(Q3),3,IF(Q3&lt;0.05,3,2))))</f>
        <v/>
      </c>
      <c r="S3" s="1" t="str">
        <f t="shared" ca="1" si="5"/>
        <v/>
      </c>
      <c r="T3" s="1" t="str">
        <f t="array" ref="T3">IF(O3="","",AVERAGE(IF(L$1:L$2881=L3,I$1:I$2881)))</f>
        <v/>
      </c>
      <c r="U3" s="1" t="str">
        <f t="shared" ca="1" si="6"/>
        <v/>
      </c>
      <c r="V3" s="1" t="str">
        <f t="shared" ref="V3:V66" ca="1" si="10">IF(S3="N","1",IF(U3="n/a","",IF(U3="","",IF(ABS(U3)&lt;1.5,"1",IF(ABS(U3)&lt;2.5,"2",IF(ABS(U3)&lt;3.5,"3",IF(ABS(U3)&lt;4.5,"4",IF(ABS(U3)&gt;=4.5,"5"))))))))</f>
        <v/>
      </c>
      <c r="W3" s="1" t="str">
        <f t="array" aca="1" ref="W3" ca="1">IF(V3="","",IF(AVERAGE(IF(Z$2:Z$2881="Neg"&amp;" "&amp;B3&amp;" "&amp;X3,J$2:J$2881,0))&gt;AVERAGE(IF(Z$2:Z$2881="pos"&amp;" "&amp;B3&amp;" "&amp;X3,J$2:J$2881,0)),"neg","pos"))</f>
        <v/>
      </c>
      <c r="X3" s="1" t="str">
        <f t="shared" ca="1" si="7"/>
        <v/>
      </c>
      <c r="Y3" s="1" t="str">
        <f t="shared" ca="1" si="8"/>
        <v/>
      </c>
      <c r="Z3" s="1" t="str">
        <f t="shared" si="9"/>
        <v>pos (indole-3-acetaldehyde) Min</v>
      </c>
      <c r="AA3" s="1" t="str">
        <f t="shared" ref="AA3:AA66" si="11">IF(T3="","","Good")</f>
        <v/>
      </c>
    </row>
    <row r="4" spans="1:27" x14ac:dyDescent="0.2">
      <c r="A4" s="1" t="s">
        <v>28</v>
      </c>
      <c r="B4" s="1" t="s">
        <v>170</v>
      </c>
      <c r="C4" s="1" t="s">
        <v>99</v>
      </c>
      <c r="D4" s="1">
        <v>159.06870000000001</v>
      </c>
      <c r="E4" s="1">
        <v>4.87</v>
      </c>
      <c r="F4" s="5" t="s">
        <v>146</v>
      </c>
      <c r="H4" s="1" t="s">
        <v>147</v>
      </c>
      <c r="K4" s="1">
        <f t="shared" si="0"/>
        <v>0</v>
      </c>
      <c r="L4" s="1" t="str">
        <f t="shared" si="1"/>
        <v>pos (indole-3-acetaldehyde) Min_Ctr</v>
      </c>
      <c r="M4" s="1" t="str">
        <f t="shared" si="2"/>
        <v>ND</v>
      </c>
      <c r="N4" s="1" t="str">
        <f t="shared" si="3"/>
        <v>pos (indole-3-acetaldehyde) Min_CtrND</v>
      </c>
      <c r="O4" s="2" t="str">
        <f t="shared" si="4"/>
        <v/>
      </c>
      <c r="P4" s="1" t="str">
        <f t="array" ref="P4">IF(O4="","",AVERAGE(IF(L$1:L$2881=L4,K$1:K$2881)))</f>
        <v/>
      </c>
      <c r="Q4" s="1" t="str">
        <f t="array" ref="Q4">IF(O4="","",_xlfn.F.TEST(IF((L$1:L$2881=LEFT(L4,LEN(L4)-3)&amp;"ctr"),K$1:K$2881),IF((L$1:L$2881=L4),K$1:K$2881)))</f>
        <v/>
      </c>
      <c r="R4" s="1" t="str">
        <f t="array" ref="R4">IF(O4="","",TTEST(IF(L$1:L$2881=LEFT(L4,LEN(L4)-3)&amp;"ctr",K$1:K$2881),IF(L$1:L$2881=L4,K$1:K$2881),2,IF(ISERROR(Q4),3,IF(Q4&lt;0.05,3,2))))</f>
        <v/>
      </c>
      <c r="S4" s="1" t="str">
        <f t="shared" ca="1" si="5"/>
        <v/>
      </c>
      <c r="T4" s="1" t="str">
        <f t="array" ref="T4">IF(O4="","",AVERAGE(IF(L$1:L$2881=L4,I$1:I$2881)))</f>
        <v/>
      </c>
      <c r="U4" s="1" t="str">
        <f t="shared" ca="1" si="6"/>
        <v/>
      </c>
      <c r="V4" s="1" t="str">
        <f t="shared" ca="1" si="10"/>
        <v/>
      </c>
      <c r="W4" s="1" t="str">
        <f t="array" aca="1" ref="W4" ca="1">IF(V4="","",IF(AVERAGE(IF(Z$2:Z$2881="Neg"&amp;" "&amp;B4&amp;" "&amp;X4,J$2:J$2881,0))&gt;AVERAGE(IF(Z$2:Z$2881="pos"&amp;" "&amp;B4&amp;" "&amp;X4,J$2:J$2881,0)),"neg","pos"))</f>
        <v/>
      </c>
      <c r="X4" s="1" t="str">
        <f t="shared" ca="1" si="7"/>
        <v/>
      </c>
      <c r="Y4" s="1" t="str">
        <f t="shared" ca="1" si="8"/>
        <v/>
      </c>
      <c r="Z4" s="1" t="str">
        <f t="shared" si="9"/>
        <v>pos (indole-3-acetaldehyde) Min</v>
      </c>
      <c r="AA4" s="1" t="str">
        <f t="shared" si="11"/>
        <v/>
      </c>
    </row>
    <row r="5" spans="1:27" x14ac:dyDescent="0.2">
      <c r="A5" s="1" t="s">
        <v>28</v>
      </c>
      <c r="B5" s="1" t="s">
        <v>170</v>
      </c>
      <c r="C5" s="1" t="s">
        <v>99</v>
      </c>
      <c r="D5" s="1">
        <v>159.06870000000001</v>
      </c>
      <c r="E5" s="1">
        <v>4.87</v>
      </c>
      <c r="F5" s="5" t="s">
        <v>146</v>
      </c>
      <c r="H5" s="1" t="s">
        <v>147</v>
      </c>
      <c r="K5" s="1">
        <f t="shared" si="0"/>
        <v>0</v>
      </c>
      <c r="L5" s="1" t="str">
        <f t="shared" si="1"/>
        <v>pos (indole-3-acetaldehyde) Min_Ctr</v>
      </c>
      <c r="M5" s="1" t="str">
        <f t="shared" si="2"/>
        <v>ND</v>
      </c>
      <c r="N5" s="1" t="str">
        <f t="shared" si="3"/>
        <v>pos (indole-3-acetaldehyde) Min_CtrND</v>
      </c>
      <c r="O5" s="2" t="str">
        <f t="shared" si="4"/>
        <v/>
      </c>
      <c r="P5" s="1" t="str">
        <f t="array" ref="P5">IF(O5="","",AVERAGE(IF(L$1:L$2881=L5,K$1:K$2881)))</f>
        <v/>
      </c>
      <c r="Q5" s="1" t="str">
        <f t="array" ref="Q5">IF(O5="","",_xlfn.F.TEST(IF((L$1:L$2881=LEFT(L5,LEN(L5)-3)&amp;"ctr"),K$1:K$2881),IF((L$1:L$2881=L5),K$1:K$2881)))</f>
        <v/>
      </c>
      <c r="R5" s="1" t="str">
        <f t="array" ref="R5">IF(O5="","",TTEST(IF(L$1:L$2881=LEFT(L5,LEN(L5)-3)&amp;"ctr",K$1:K$2881),IF(L$1:L$2881=L5,K$1:K$2881),2,IF(ISERROR(Q5),3,IF(Q5&lt;0.05,3,2))))</f>
        <v/>
      </c>
      <c r="S5" s="1" t="str">
        <f t="shared" ca="1" si="5"/>
        <v/>
      </c>
      <c r="T5" s="1" t="str">
        <f t="array" ref="T5">IF(O5="","",AVERAGE(IF(L$1:L$2881=L5,I$1:I$2881)))</f>
        <v/>
      </c>
      <c r="U5" s="1" t="str">
        <f t="shared" ca="1" si="6"/>
        <v/>
      </c>
      <c r="V5" s="1" t="str">
        <f t="shared" ca="1" si="10"/>
        <v/>
      </c>
      <c r="W5" s="1" t="str">
        <f t="array" aca="1" ref="W5" ca="1">IF(V5="","",IF(AVERAGE(IF(Z$2:Z$2881="Neg"&amp;" "&amp;B5&amp;" "&amp;X5,J$2:J$2881,0))&gt;AVERAGE(IF(Z$2:Z$2881="pos"&amp;" "&amp;B5&amp;" "&amp;X5,J$2:J$2881,0)),"neg","pos"))</f>
        <v/>
      </c>
      <c r="X5" s="1" t="str">
        <f t="shared" ca="1" si="7"/>
        <v/>
      </c>
      <c r="Y5" s="1" t="str">
        <f t="shared" ca="1" si="8"/>
        <v/>
      </c>
      <c r="Z5" s="1" t="str">
        <f t="shared" si="9"/>
        <v>pos (indole-3-acetaldehyde) Min</v>
      </c>
      <c r="AA5" s="1" t="str">
        <f t="shared" si="11"/>
        <v/>
      </c>
    </row>
    <row r="6" spans="1:27" x14ac:dyDescent="0.2">
      <c r="A6" s="1" t="s">
        <v>28</v>
      </c>
      <c r="B6" s="1" t="s">
        <v>170</v>
      </c>
      <c r="C6" s="1" t="s">
        <v>99</v>
      </c>
      <c r="D6" s="1">
        <v>159.06870000000001</v>
      </c>
      <c r="E6" s="1">
        <v>4.87</v>
      </c>
      <c r="F6" s="5" t="s">
        <v>146</v>
      </c>
      <c r="H6" s="1" t="s">
        <v>148</v>
      </c>
      <c r="K6" s="1">
        <f t="shared" si="0"/>
        <v>0</v>
      </c>
      <c r="L6" s="1" t="str">
        <f t="shared" si="1"/>
        <v>pos (indole-3-acetaldehyde) Min_Syn</v>
      </c>
      <c r="M6" s="1" t="str">
        <f t="shared" si="2"/>
        <v>ND</v>
      </c>
      <c r="N6" s="1" t="str">
        <f t="shared" si="3"/>
        <v>pos (indole-3-acetaldehyde) Min_SynND</v>
      </c>
      <c r="O6" s="2" t="str">
        <f t="shared" si="4"/>
        <v>ND</v>
      </c>
      <c r="P6" s="1">
        <f t="array" ref="P6">IF(O6="","",AVERAGE(IF(L$1:L$2881=L6,K$1:K$2881)))</f>
        <v>0</v>
      </c>
      <c r="Q6" s="1" t="e">
        <f t="array" ref="Q6">IF(O6="","",_xlfn.F.TEST(IF((L$1:L$2881=LEFT(L6,LEN(L6)-3)&amp;"ctr"),K$1:K$2881),IF((L$1:L$2881=L6),K$1:K$2881)))</f>
        <v>#DIV/0!</v>
      </c>
      <c r="R6" s="1" t="e">
        <f t="array" ref="R6">IF(O6="","",TTEST(IF(L$1:L$2881=LEFT(L6,LEN(L6)-3)&amp;"ctr",K$1:K$2881),IF(L$1:L$2881=L6,K$1:K$2881),2,IF(ISERROR(Q6),3,IF(Q6&lt;0.05,3,2))))</f>
        <v>#DIV/0!</v>
      </c>
      <c r="S6" s="1" t="str">
        <f t="shared" ca="1" si="5"/>
        <v>ND</v>
      </c>
      <c r="T6" s="1">
        <f t="array" ref="T6">IF(O6="","",AVERAGE(IF(L$1:L$2881=L6,I$1:I$2881)))</f>
        <v>0</v>
      </c>
      <c r="U6" s="1" t="str">
        <f t="shared" ca="1" si="6"/>
        <v>n/a</v>
      </c>
      <c r="V6" s="1" t="str">
        <f t="shared" ca="1" si="10"/>
        <v/>
      </c>
      <c r="W6" s="1" t="str">
        <f t="array" aca="1" ref="W6" ca="1">IF(V6="","",IF(AVERAGE(IF(Z$2:Z$2881="Neg"&amp;" "&amp;B6&amp;" "&amp;X6,J$2:J$2881,0))&gt;AVERAGE(IF(Z$2:Z$2881="pos"&amp;" "&amp;B6&amp;" "&amp;X6,J$2:J$2881,0)),"neg","pos"))</f>
        <v/>
      </c>
      <c r="X6" s="1" t="str">
        <f t="shared" ca="1" si="7"/>
        <v/>
      </c>
      <c r="Y6" s="1" t="str">
        <f t="shared" ca="1" si="8"/>
        <v/>
      </c>
      <c r="Z6" s="1" t="str">
        <f t="shared" si="9"/>
        <v>pos (indole-3-acetaldehyde) Min</v>
      </c>
      <c r="AA6" s="1" t="str">
        <f t="shared" si="11"/>
        <v>Good</v>
      </c>
    </row>
    <row r="7" spans="1:27" x14ac:dyDescent="0.2">
      <c r="A7" s="1" t="s">
        <v>28</v>
      </c>
      <c r="B7" s="1" t="s">
        <v>170</v>
      </c>
      <c r="C7" s="1" t="s">
        <v>99</v>
      </c>
      <c r="D7" s="1">
        <v>159.06870000000001</v>
      </c>
      <c r="E7" s="1">
        <v>4.87</v>
      </c>
      <c r="F7" s="5" t="s">
        <v>146</v>
      </c>
      <c r="H7" s="1" t="s">
        <v>148</v>
      </c>
      <c r="K7" s="1">
        <f t="shared" si="0"/>
        <v>0</v>
      </c>
      <c r="L7" s="1" t="str">
        <f t="shared" si="1"/>
        <v>pos (indole-3-acetaldehyde) Min_Syn</v>
      </c>
      <c r="M7" s="1" t="str">
        <f t="shared" si="2"/>
        <v>ND</v>
      </c>
      <c r="N7" s="1" t="str">
        <f t="shared" si="3"/>
        <v>pos (indole-3-acetaldehyde) Min_SynND</v>
      </c>
      <c r="O7" s="2" t="str">
        <f t="shared" si="4"/>
        <v/>
      </c>
      <c r="P7" s="1" t="str">
        <f t="array" ref="P7">IF(O7="","",AVERAGE(IF(L$1:L$2881=L7,K$1:K$2881)))</f>
        <v/>
      </c>
      <c r="Q7" s="1" t="str">
        <f t="array" ref="Q7">IF(O7="","",_xlfn.F.TEST(IF((L$1:L$2881=LEFT(L7,LEN(L7)-3)&amp;"ctr"),K$1:K$2881),IF((L$1:L$2881=L7),K$1:K$2881)))</f>
        <v/>
      </c>
      <c r="R7" s="1" t="str">
        <f t="array" ref="R7">IF(O7="","",TTEST(IF(L$1:L$2881=LEFT(L7,LEN(L7)-3)&amp;"ctr",K$1:K$2881),IF(L$1:L$2881=L7,K$1:K$2881),2,IF(ISERROR(Q7),3,IF(Q7&lt;0.05,3,2))))</f>
        <v/>
      </c>
      <c r="S7" s="1" t="str">
        <f t="shared" ca="1" si="5"/>
        <v/>
      </c>
      <c r="T7" s="1" t="str">
        <f t="array" ref="T7">IF(O7="","",AVERAGE(IF(L$1:L$2881=L7,I$1:I$2881)))</f>
        <v/>
      </c>
      <c r="U7" s="1" t="str">
        <f t="shared" ca="1" si="6"/>
        <v/>
      </c>
      <c r="V7" s="1" t="str">
        <f t="shared" ca="1" si="10"/>
        <v/>
      </c>
      <c r="W7" s="1" t="str">
        <f t="array" aca="1" ref="W7" ca="1">IF(V7="","",IF(AVERAGE(IF(Z$2:Z$2881="Neg"&amp;" "&amp;B7&amp;" "&amp;X7,J$2:J$2881,0))&gt;AVERAGE(IF(Z$2:Z$2881="pos"&amp;" "&amp;B7&amp;" "&amp;X7,J$2:J$2881,0)),"neg","pos"))</f>
        <v/>
      </c>
      <c r="X7" s="1" t="str">
        <f t="shared" ca="1" si="7"/>
        <v/>
      </c>
      <c r="Y7" s="1" t="str">
        <f t="shared" ca="1" si="8"/>
        <v/>
      </c>
      <c r="Z7" s="1" t="str">
        <f t="shared" si="9"/>
        <v>pos (indole-3-acetaldehyde) Min</v>
      </c>
      <c r="AA7" s="1" t="str">
        <f t="shared" si="11"/>
        <v/>
      </c>
    </row>
    <row r="8" spans="1:27" x14ac:dyDescent="0.2">
      <c r="A8" s="1" t="s">
        <v>28</v>
      </c>
      <c r="B8" s="1" t="s">
        <v>170</v>
      </c>
      <c r="C8" s="1" t="s">
        <v>99</v>
      </c>
      <c r="D8" s="1">
        <v>159.06870000000001</v>
      </c>
      <c r="E8" s="1">
        <v>4.87</v>
      </c>
      <c r="F8" s="5" t="s">
        <v>146</v>
      </c>
      <c r="H8" s="1" t="s">
        <v>148</v>
      </c>
      <c r="K8" s="1">
        <f t="shared" si="0"/>
        <v>0</v>
      </c>
      <c r="L8" s="1" t="str">
        <f t="shared" si="1"/>
        <v>pos (indole-3-acetaldehyde) Min_Syn</v>
      </c>
      <c r="M8" s="1" t="str">
        <f t="shared" si="2"/>
        <v>ND</v>
      </c>
      <c r="N8" s="1" t="str">
        <f t="shared" si="3"/>
        <v>pos (indole-3-acetaldehyde) Min_SynND</v>
      </c>
      <c r="O8" s="2" t="str">
        <f t="shared" si="4"/>
        <v/>
      </c>
      <c r="P8" s="1" t="str">
        <f t="array" ref="P8">IF(O8="","",AVERAGE(IF(L$1:L$2881=L8,K$1:K$2881)))</f>
        <v/>
      </c>
      <c r="Q8" s="1" t="str">
        <f t="array" ref="Q8">IF(O8="","",_xlfn.F.TEST(IF((L$1:L$2881=LEFT(L8,LEN(L8)-3)&amp;"ctr"),K$1:K$2881),IF((L$1:L$2881=L8),K$1:K$2881)))</f>
        <v/>
      </c>
      <c r="R8" s="1" t="str">
        <f t="array" ref="R8">IF(O8="","",TTEST(IF(L$1:L$2881=LEFT(L8,LEN(L8)-3)&amp;"ctr",K$1:K$2881),IF(L$1:L$2881=L8,K$1:K$2881),2,IF(ISERROR(Q8),3,IF(Q8&lt;0.05,3,2))))</f>
        <v/>
      </c>
      <c r="S8" s="1" t="str">
        <f t="shared" ca="1" si="5"/>
        <v/>
      </c>
      <c r="T8" s="1" t="str">
        <f t="array" ref="T8">IF(O8="","",AVERAGE(IF(L$1:L$2881=L8,I$1:I$2881)))</f>
        <v/>
      </c>
      <c r="U8" s="1" t="str">
        <f t="shared" ca="1" si="6"/>
        <v/>
      </c>
      <c r="V8" s="1" t="str">
        <f t="shared" ca="1" si="10"/>
        <v/>
      </c>
      <c r="W8" s="1" t="str">
        <f t="array" aca="1" ref="W8" ca="1">IF(V8="","",IF(AVERAGE(IF(Z$2:Z$2881="Neg"&amp;" "&amp;B8&amp;" "&amp;X8,J$2:J$2881,0))&gt;AVERAGE(IF(Z$2:Z$2881="pos"&amp;" "&amp;B8&amp;" "&amp;X8,J$2:J$2881,0)),"neg","pos"))</f>
        <v/>
      </c>
      <c r="X8" s="1" t="str">
        <f t="shared" ca="1" si="7"/>
        <v/>
      </c>
      <c r="Y8" s="1" t="str">
        <f t="shared" ca="1" si="8"/>
        <v/>
      </c>
      <c r="Z8" s="1" t="str">
        <f t="shared" si="9"/>
        <v>pos (indole-3-acetaldehyde) Min</v>
      </c>
      <c r="AA8" s="1" t="str">
        <f t="shared" si="11"/>
        <v/>
      </c>
    </row>
    <row r="9" spans="1:27" x14ac:dyDescent="0.2">
      <c r="A9" s="1" t="s">
        <v>28</v>
      </c>
      <c r="B9" s="1" t="s">
        <v>170</v>
      </c>
      <c r="C9" s="1" t="s">
        <v>99</v>
      </c>
      <c r="D9" s="1">
        <v>159.06870000000001</v>
      </c>
      <c r="E9" s="1">
        <v>4.87</v>
      </c>
      <c r="F9" s="5" t="s">
        <v>146</v>
      </c>
      <c r="H9" s="1" t="s">
        <v>148</v>
      </c>
      <c r="K9" s="1">
        <f t="shared" si="0"/>
        <v>0</v>
      </c>
      <c r="L9" s="1" t="str">
        <f t="shared" si="1"/>
        <v>pos (indole-3-acetaldehyde) Min_Syn</v>
      </c>
      <c r="M9" s="1" t="str">
        <f t="shared" si="2"/>
        <v>ND</v>
      </c>
      <c r="N9" s="1" t="str">
        <f t="shared" si="3"/>
        <v>pos (indole-3-acetaldehyde) Min_SynND</v>
      </c>
      <c r="O9" s="2" t="str">
        <f t="shared" si="4"/>
        <v/>
      </c>
      <c r="P9" s="1" t="str">
        <f t="array" ref="P9">IF(O9="","",AVERAGE(IF(L$1:L$2881=L9,K$1:K$2881)))</f>
        <v/>
      </c>
      <c r="Q9" s="1" t="str">
        <f t="array" ref="Q9">IF(O9="","",_xlfn.F.TEST(IF((L$1:L$2881=LEFT(L9,LEN(L9)-3)&amp;"ctr"),K$1:K$2881),IF((L$1:L$2881=L9),K$1:K$2881)))</f>
        <v/>
      </c>
      <c r="R9" s="1" t="str">
        <f t="array" ref="R9">IF(O9="","",TTEST(IF(L$1:L$2881=LEFT(L9,LEN(L9)-3)&amp;"ctr",K$1:K$2881),IF(L$1:L$2881=L9,K$1:K$2881),2,IF(ISERROR(Q9),3,IF(Q9&lt;0.05,3,2))))</f>
        <v/>
      </c>
      <c r="S9" s="1" t="str">
        <f t="shared" ca="1" si="5"/>
        <v/>
      </c>
      <c r="T9" s="1" t="str">
        <f t="array" ref="T9">IF(O9="","",AVERAGE(IF(L$1:L$2881=L9,I$1:I$2881)))</f>
        <v/>
      </c>
      <c r="U9" s="1" t="str">
        <f t="shared" ca="1" si="6"/>
        <v/>
      </c>
      <c r="V9" s="1" t="str">
        <f t="shared" ca="1" si="10"/>
        <v/>
      </c>
      <c r="W9" s="1" t="str">
        <f t="array" aca="1" ref="W9" ca="1">IF(V9="","",IF(AVERAGE(IF(Z$2:Z$2881="Neg"&amp;" "&amp;B9&amp;" "&amp;X9,J$2:J$2881,0))&gt;AVERAGE(IF(Z$2:Z$2881="pos"&amp;" "&amp;B9&amp;" "&amp;X9,J$2:J$2881,0)),"neg","pos"))</f>
        <v/>
      </c>
      <c r="X9" s="1" t="str">
        <f t="shared" ca="1" si="7"/>
        <v/>
      </c>
      <c r="Y9" s="1" t="str">
        <f t="shared" ca="1" si="8"/>
        <v/>
      </c>
      <c r="Z9" s="1" t="str">
        <f t="shared" si="9"/>
        <v>pos (indole-3-acetaldehyde) Min</v>
      </c>
      <c r="AA9" s="1" t="str">
        <f t="shared" si="11"/>
        <v/>
      </c>
    </row>
    <row r="10" spans="1:27" x14ac:dyDescent="0.2">
      <c r="A10" s="1" t="s">
        <v>28</v>
      </c>
      <c r="B10" s="1" t="s">
        <v>170</v>
      </c>
      <c r="C10" s="1" t="s">
        <v>99</v>
      </c>
      <c r="D10" s="1">
        <v>159.06870000000001</v>
      </c>
      <c r="E10" s="1">
        <v>4.87</v>
      </c>
      <c r="F10" s="5" t="s">
        <v>146</v>
      </c>
      <c r="H10" s="1" t="s">
        <v>149</v>
      </c>
      <c r="I10" s="1">
        <v>0</v>
      </c>
      <c r="K10" s="1">
        <f t="shared" si="0"/>
        <v>0</v>
      </c>
      <c r="L10" s="1" t="str">
        <f t="shared" si="1"/>
        <v>pos (indole-3-acetaldehyde) MEBM_Ctr</v>
      </c>
      <c r="M10" s="1" t="str">
        <f t="shared" si="2"/>
        <v>D</v>
      </c>
      <c r="N10" s="1" t="str">
        <f t="shared" si="3"/>
        <v>pos (indole-3-acetaldehyde) MEBM_Ctr_D</v>
      </c>
      <c r="O10" s="2" t="str">
        <f t="shared" si="4"/>
        <v>D</v>
      </c>
      <c r="P10" s="1">
        <f t="array" ref="P10">IF(O10="","",AVERAGE(IF(L$1:L$2881=L10,K$1:K$2881)))</f>
        <v>1.2897638248036323</v>
      </c>
      <c r="Q10" s="1">
        <f t="array" ref="Q10">IF(O10="","",_xlfn.F.TEST(IF((L$1:L$2881=LEFT(L10,LEN(L10)-3)&amp;"ctr"),K$1:K$2881),IF((L$1:L$2881=L10),K$1:K$2881)))</f>
        <v>1</v>
      </c>
      <c r="R10" s="1">
        <f t="array" ref="R10">IF(O10="","",TTEST(IF(L$1:L$2881=LEFT(L10,LEN(L10)-3)&amp;"ctr",K$1:K$2881),IF(L$1:L$2881=L10,K$1:K$2881),2,IF(ISERROR(Q10),3,IF(Q10&lt;0.05,3,2))))</f>
        <v>1</v>
      </c>
      <c r="S10" s="1" t="str">
        <f t="shared" ca="1" si="5"/>
        <v>D</v>
      </c>
      <c r="T10" s="1">
        <f t="array" ref="T10">IF(O10="","",AVERAGE(IF(L$1:L$2881=L10,I$1:I$2881)))</f>
        <v>43.25</v>
      </c>
      <c r="U10" s="1" t="b">
        <f t="shared" ca="1" si="6"/>
        <v>0</v>
      </c>
      <c r="V10" s="1" t="str">
        <f t="shared" ca="1" si="10"/>
        <v>1</v>
      </c>
      <c r="W10" s="1" t="str">
        <f t="array" aca="1" ref="W10" ca="1">IF(V10="","",IF(AVERAGE(IF(Z$2:Z$2881="Neg"&amp;" "&amp;B10&amp;" "&amp;X10,J$2:J$2881,0))&gt;AVERAGE(IF(Z$2:Z$2881="pos"&amp;" "&amp;B10&amp;" "&amp;X10,J$2:J$2881,0)),"neg","pos"))</f>
        <v>pos</v>
      </c>
      <c r="X10" s="1" t="str">
        <f t="shared" ca="1" si="7"/>
        <v>MEB</v>
      </c>
      <c r="Y10" s="1" t="str">
        <f t="shared" ca="1" si="8"/>
        <v>Ctr</v>
      </c>
      <c r="Z10" s="1" t="str">
        <f t="shared" si="9"/>
        <v>pos (indole-3-acetaldehyde) MEB</v>
      </c>
      <c r="AA10" s="1" t="str">
        <f t="shared" si="11"/>
        <v>Good</v>
      </c>
    </row>
    <row r="11" spans="1:27" x14ac:dyDescent="0.2">
      <c r="A11" s="1" t="s">
        <v>28</v>
      </c>
      <c r="B11" s="1" t="s">
        <v>170</v>
      </c>
      <c r="C11" s="1" t="s">
        <v>99</v>
      </c>
      <c r="D11" s="1">
        <v>159.06870000000001</v>
      </c>
      <c r="E11" s="1">
        <v>4.87</v>
      </c>
      <c r="F11" s="5" t="s">
        <v>146</v>
      </c>
      <c r="H11" s="1" t="s">
        <v>149</v>
      </c>
      <c r="I11" s="1">
        <v>173</v>
      </c>
      <c r="K11" s="1">
        <f t="shared" si="0"/>
        <v>5.1590552992145291</v>
      </c>
      <c r="L11" s="1" t="str">
        <f t="shared" si="1"/>
        <v>pos (indole-3-acetaldehyde) MEBM_Ctr</v>
      </c>
      <c r="M11" s="1" t="str">
        <f t="shared" si="2"/>
        <v>D</v>
      </c>
      <c r="N11" s="1" t="str">
        <f t="shared" si="3"/>
        <v>pos (indole-3-acetaldehyde) MEBM_Ctr_D</v>
      </c>
      <c r="O11" s="2" t="str">
        <f t="shared" si="4"/>
        <v/>
      </c>
      <c r="P11" s="1" t="str">
        <f t="array" ref="P11">IF(O11="","",AVERAGE(IF(L$1:L$2881=L11,K$1:K$2881)))</f>
        <v/>
      </c>
      <c r="Q11" s="1" t="str">
        <f t="array" ref="Q11">IF(O11="","",_xlfn.F.TEST(IF((L$1:L$2881=LEFT(L11,LEN(L11)-3)&amp;"ctr"),K$1:K$2881),IF((L$1:L$2881=L11),K$1:K$2881)))</f>
        <v/>
      </c>
      <c r="R11" s="1" t="str">
        <f t="array" ref="R11">IF(O11="","",TTEST(IF(L$1:L$2881=LEFT(L11,LEN(L11)-3)&amp;"ctr",K$1:K$2881),IF(L$1:L$2881=L11,K$1:K$2881),2,IF(ISERROR(Q11),3,IF(Q11&lt;0.05,3,2))))</f>
        <v/>
      </c>
      <c r="S11" s="1" t="str">
        <f t="shared" ca="1" si="5"/>
        <v/>
      </c>
      <c r="T11" s="1" t="str">
        <f t="array" ref="T11">IF(O11="","",AVERAGE(IF(L$1:L$2881=L11,I$1:I$2881)))</f>
        <v/>
      </c>
      <c r="U11" s="1" t="str">
        <f t="shared" ca="1" si="6"/>
        <v/>
      </c>
      <c r="V11" s="1" t="str">
        <f t="shared" ca="1" si="10"/>
        <v/>
      </c>
      <c r="W11" s="1" t="str">
        <f t="array" aca="1" ref="W11" ca="1">IF(V11="","",IF(AVERAGE(IF(Z$2:Z$2881="Neg"&amp;" "&amp;B11&amp;" "&amp;X11,J$2:J$2881,0))&gt;AVERAGE(IF(Z$2:Z$2881="pos"&amp;" "&amp;B11&amp;" "&amp;X11,J$2:J$2881,0)),"neg","pos"))</f>
        <v/>
      </c>
      <c r="X11" s="1" t="str">
        <f t="shared" ca="1" si="7"/>
        <v/>
      </c>
      <c r="Y11" s="1" t="str">
        <f t="shared" ca="1" si="8"/>
        <v/>
      </c>
      <c r="Z11" s="1" t="str">
        <f t="shared" si="9"/>
        <v>pos (indole-3-acetaldehyde) MEB</v>
      </c>
      <c r="AA11" s="1" t="str">
        <f t="shared" si="11"/>
        <v/>
      </c>
    </row>
    <row r="12" spans="1:27" x14ac:dyDescent="0.2">
      <c r="A12" s="1" t="s">
        <v>28</v>
      </c>
      <c r="B12" s="1" t="s">
        <v>170</v>
      </c>
      <c r="C12" s="1" t="s">
        <v>99</v>
      </c>
      <c r="D12" s="1">
        <v>159.06870000000001</v>
      </c>
      <c r="E12" s="1">
        <v>4.87</v>
      </c>
      <c r="F12" s="5" t="s">
        <v>146</v>
      </c>
      <c r="H12" s="1" t="s">
        <v>149</v>
      </c>
      <c r="I12" s="1">
        <v>0</v>
      </c>
      <c r="K12" s="1">
        <f t="shared" si="0"/>
        <v>0</v>
      </c>
      <c r="L12" s="1" t="str">
        <f t="shared" si="1"/>
        <v>pos (indole-3-acetaldehyde) MEBM_Ctr</v>
      </c>
      <c r="M12" s="1" t="str">
        <f t="shared" si="2"/>
        <v>D</v>
      </c>
      <c r="N12" s="1" t="str">
        <f t="shared" si="3"/>
        <v>pos (indole-3-acetaldehyde) MEBM_Ctr_D</v>
      </c>
      <c r="O12" s="2" t="str">
        <f t="shared" si="4"/>
        <v/>
      </c>
      <c r="P12" s="1" t="str">
        <f t="array" ref="P12">IF(O12="","",AVERAGE(IF(L$1:L$2881=L12,K$1:K$2881)))</f>
        <v/>
      </c>
      <c r="Q12" s="1" t="str">
        <f t="array" ref="Q12">IF(O12="","",_xlfn.F.TEST(IF((L$1:L$2881=LEFT(L12,LEN(L12)-3)&amp;"ctr"),K$1:K$2881),IF((L$1:L$2881=L12),K$1:K$2881)))</f>
        <v/>
      </c>
      <c r="R12" s="1" t="str">
        <f t="array" ref="R12">IF(O12="","",TTEST(IF(L$1:L$2881=LEFT(L12,LEN(L12)-3)&amp;"ctr",K$1:K$2881),IF(L$1:L$2881=L12,K$1:K$2881),2,IF(ISERROR(Q12),3,IF(Q12&lt;0.05,3,2))))</f>
        <v/>
      </c>
      <c r="S12" s="1" t="str">
        <f t="shared" ca="1" si="5"/>
        <v/>
      </c>
      <c r="T12" s="1" t="str">
        <f t="array" ref="T12">IF(O12="","",AVERAGE(IF(L$1:L$2881=L12,I$1:I$2881)))</f>
        <v/>
      </c>
      <c r="U12" s="1" t="str">
        <f t="shared" ca="1" si="6"/>
        <v/>
      </c>
      <c r="V12" s="1" t="str">
        <f t="shared" ca="1" si="10"/>
        <v/>
      </c>
      <c r="W12" s="1" t="str">
        <f t="array" aca="1" ref="W12" ca="1">IF(V12="","",IF(AVERAGE(IF(Z$2:Z$2881="Neg"&amp;" "&amp;B12&amp;" "&amp;X12,J$2:J$2881,0))&gt;AVERAGE(IF(Z$2:Z$2881="pos"&amp;" "&amp;B12&amp;" "&amp;X12,J$2:J$2881,0)),"neg","pos"))</f>
        <v/>
      </c>
      <c r="X12" s="1" t="str">
        <f t="shared" ca="1" si="7"/>
        <v/>
      </c>
      <c r="Y12" s="1" t="str">
        <f t="shared" ca="1" si="8"/>
        <v/>
      </c>
      <c r="Z12" s="1" t="str">
        <f t="shared" si="9"/>
        <v>pos (indole-3-acetaldehyde) MEB</v>
      </c>
      <c r="AA12" s="1" t="str">
        <f t="shared" si="11"/>
        <v/>
      </c>
    </row>
    <row r="13" spans="1:27" x14ac:dyDescent="0.2">
      <c r="A13" s="1" t="s">
        <v>28</v>
      </c>
      <c r="B13" s="1" t="s">
        <v>170</v>
      </c>
      <c r="C13" s="1" t="s">
        <v>99</v>
      </c>
      <c r="D13" s="1">
        <v>159.06870000000001</v>
      </c>
      <c r="E13" s="1">
        <v>4.87</v>
      </c>
      <c r="F13" s="5" t="s">
        <v>146</v>
      </c>
      <c r="H13" s="1" t="s">
        <v>149</v>
      </c>
      <c r="I13" s="1">
        <v>0</v>
      </c>
      <c r="K13" s="1">
        <f t="shared" si="0"/>
        <v>0</v>
      </c>
      <c r="L13" s="1" t="str">
        <f t="shared" si="1"/>
        <v>pos (indole-3-acetaldehyde) MEBM_Ctr</v>
      </c>
      <c r="M13" s="1" t="str">
        <f t="shared" si="2"/>
        <v>D</v>
      </c>
      <c r="N13" s="1" t="str">
        <f t="shared" si="3"/>
        <v>pos (indole-3-acetaldehyde) MEBM_Ctr_D</v>
      </c>
      <c r="O13" s="2" t="str">
        <f t="shared" si="4"/>
        <v/>
      </c>
      <c r="P13" s="1" t="str">
        <f t="array" ref="P13">IF(O13="","",AVERAGE(IF(L$1:L$2881=L13,K$1:K$2881)))</f>
        <v/>
      </c>
      <c r="Q13" s="1" t="str">
        <f t="array" ref="Q13">IF(O13="","",_xlfn.F.TEST(IF((L$1:L$2881=LEFT(L13,LEN(L13)-3)&amp;"ctr"),K$1:K$2881),IF((L$1:L$2881=L13),K$1:K$2881)))</f>
        <v/>
      </c>
      <c r="R13" s="1" t="str">
        <f t="array" ref="R13">IF(O13="","",TTEST(IF(L$1:L$2881=LEFT(L13,LEN(L13)-3)&amp;"ctr",K$1:K$2881),IF(L$1:L$2881=L13,K$1:K$2881),2,IF(ISERROR(Q13),3,IF(Q13&lt;0.05,3,2))))</f>
        <v/>
      </c>
      <c r="S13" s="1" t="str">
        <f t="shared" ca="1" si="5"/>
        <v/>
      </c>
      <c r="T13" s="1" t="str">
        <f t="array" ref="T13">IF(O13="","",AVERAGE(IF(L$1:L$2881=L13,I$1:I$2881)))</f>
        <v/>
      </c>
      <c r="U13" s="1" t="str">
        <f t="shared" ca="1" si="6"/>
        <v/>
      </c>
      <c r="V13" s="1" t="str">
        <f t="shared" ca="1" si="10"/>
        <v/>
      </c>
      <c r="W13" s="1" t="str">
        <f t="array" aca="1" ref="W13" ca="1">IF(V13="","",IF(AVERAGE(IF(Z$2:Z$2881="Neg"&amp;" "&amp;B13&amp;" "&amp;X13,J$2:J$2881,0))&gt;AVERAGE(IF(Z$2:Z$2881="pos"&amp;" "&amp;B13&amp;" "&amp;X13,J$2:J$2881,0)),"neg","pos"))</f>
        <v/>
      </c>
      <c r="X13" s="1" t="str">
        <f t="shared" ca="1" si="7"/>
        <v/>
      </c>
      <c r="Y13" s="1" t="str">
        <f t="shared" ca="1" si="8"/>
        <v/>
      </c>
      <c r="Z13" s="1" t="str">
        <f t="shared" si="9"/>
        <v>pos (indole-3-acetaldehyde) MEB</v>
      </c>
      <c r="AA13" s="1" t="str">
        <f t="shared" si="11"/>
        <v/>
      </c>
    </row>
    <row r="14" spans="1:27" x14ac:dyDescent="0.2">
      <c r="A14" s="1" t="s">
        <v>28</v>
      </c>
      <c r="B14" s="1" t="s">
        <v>170</v>
      </c>
      <c r="C14" s="1" t="s">
        <v>99</v>
      </c>
      <c r="D14" s="1">
        <v>159.06870000000001</v>
      </c>
      <c r="E14" s="1">
        <v>4.87</v>
      </c>
      <c r="F14" s="5" t="s">
        <v>146</v>
      </c>
      <c r="H14" s="1" t="s">
        <v>150</v>
      </c>
      <c r="I14" s="1">
        <v>179780</v>
      </c>
      <c r="K14" s="1">
        <f t="shared" si="0"/>
        <v>12.099494722465909</v>
      </c>
      <c r="L14" s="1" t="str">
        <f t="shared" si="1"/>
        <v>pos (indole-3-acetaldehyde) MEBM_Syn</v>
      </c>
      <c r="M14" s="1" t="str">
        <f t="shared" si="2"/>
        <v>D</v>
      </c>
      <c r="N14" s="1" t="str">
        <f t="shared" si="3"/>
        <v>pos (indole-3-acetaldehyde) MEBM_Syn_D</v>
      </c>
      <c r="O14" s="2" t="str">
        <f t="shared" si="4"/>
        <v>D</v>
      </c>
      <c r="P14" s="1">
        <f t="array" ref="P14">IF(O14="","",AVERAGE(IF(L$1:L$2881=L14,K$1:K$2881)))</f>
        <v>12.07550426782079</v>
      </c>
      <c r="Q14" s="1">
        <f t="array" ref="Q14">IF(O14="","",_xlfn.F.TEST(IF((L$1:L$2881=LEFT(L14,LEN(L14)-3)&amp;"ctr"),K$1:K$2881),IF((L$1:L$2881=L14),K$1:K$2881)))</f>
        <v>1.5551236488373633E-4</v>
      </c>
      <c r="R14" s="1">
        <f t="array" ref="R14">IF(O14="","",TTEST(IF(L$1:L$2881=LEFT(L14,LEN(L14)-3)&amp;"ctr",K$1:K$2881),IF(L$1:L$2881=L14,K$1:K$2881),2,IF(ISERROR(Q14),3,IF(Q14&lt;0.05,3,2))))</f>
        <v>3.5576945208205973E-3</v>
      </c>
      <c r="S14" s="1" t="str">
        <f t="shared" ca="1" si="5"/>
        <v>E</v>
      </c>
      <c r="T14" s="1">
        <f t="array" ref="T14">IF(O14="","",AVERAGE(IF(L$1:L$2881=L14,I$1:I$2881)))</f>
        <v>176076.75</v>
      </c>
      <c r="U14" s="1">
        <f t="shared" ca="1" si="6"/>
        <v>11.991216668324869</v>
      </c>
      <c r="V14" s="1" t="str">
        <f t="shared" ca="1" si="10"/>
        <v>5</v>
      </c>
      <c r="W14" s="1" t="str">
        <f t="array" aca="1" ref="W14" ca="1">IF(V14="","",IF(AVERAGE(IF(Z$2:Z$2881="Neg"&amp;" "&amp;B14&amp;" "&amp;X14,J$2:J$2881,0))&gt;AVERAGE(IF(Z$2:Z$2881="pos"&amp;" "&amp;B14&amp;" "&amp;X14,J$2:J$2881,0)),"neg","pos"))</f>
        <v>pos</v>
      </c>
      <c r="X14" s="1" t="str">
        <f t="shared" ca="1" si="7"/>
        <v>MEB</v>
      </c>
      <c r="Y14" s="1" t="str">
        <f t="shared" ca="1" si="8"/>
        <v>Syn</v>
      </c>
      <c r="Z14" s="1" t="str">
        <f t="shared" si="9"/>
        <v>pos (indole-3-acetaldehyde) MEB</v>
      </c>
      <c r="AA14" s="1" t="str">
        <f t="shared" si="11"/>
        <v>Good</v>
      </c>
    </row>
    <row r="15" spans="1:27" x14ac:dyDescent="0.2">
      <c r="A15" s="1" t="s">
        <v>28</v>
      </c>
      <c r="B15" s="1" t="s">
        <v>170</v>
      </c>
      <c r="C15" s="1" t="s">
        <v>99</v>
      </c>
      <c r="D15" s="1">
        <v>159.06870000000001</v>
      </c>
      <c r="E15" s="1">
        <v>4.87</v>
      </c>
      <c r="F15" s="5" t="s">
        <v>146</v>
      </c>
      <c r="H15" s="1" t="s">
        <v>150</v>
      </c>
      <c r="I15" s="1">
        <v>194864</v>
      </c>
      <c r="K15" s="1">
        <f t="shared" si="0"/>
        <v>12.180062290097943</v>
      </c>
      <c r="L15" s="1" t="str">
        <f t="shared" si="1"/>
        <v>pos (indole-3-acetaldehyde) MEBM_Syn</v>
      </c>
      <c r="M15" s="1" t="str">
        <f t="shared" si="2"/>
        <v>D</v>
      </c>
      <c r="N15" s="1" t="str">
        <f t="shared" si="3"/>
        <v>pos (indole-3-acetaldehyde) MEBM_Syn_D</v>
      </c>
      <c r="O15" s="2" t="str">
        <f t="shared" si="4"/>
        <v/>
      </c>
      <c r="P15" s="1" t="str">
        <f t="array" ref="P15">IF(O15="","",AVERAGE(IF(L$1:L$2881=L15,K$1:K$2881)))</f>
        <v/>
      </c>
      <c r="Q15" s="1" t="str">
        <f t="array" ref="Q15">IF(O15="","",_xlfn.F.TEST(IF((L$1:L$2881=LEFT(L15,LEN(L15)-3)&amp;"ctr"),K$1:K$2881),IF((L$1:L$2881=L15),K$1:K$2881)))</f>
        <v/>
      </c>
      <c r="R15" s="1" t="str">
        <f t="array" ref="R15">IF(O15="","",TTEST(IF(L$1:L$2881=LEFT(L15,LEN(L15)-3)&amp;"ctr",K$1:K$2881),IF(L$1:L$2881=L15,K$1:K$2881),2,IF(ISERROR(Q15),3,IF(Q15&lt;0.05,3,2))))</f>
        <v/>
      </c>
      <c r="S15" s="1" t="str">
        <f t="shared" ca="1" si="5"/>
        <v/>
      </c>
      <c r="T15" s="1" t="str">
        <f t="array" ref="T15">IF(O15="","",AVERAGE(IF(L$1:L$2881=L15,I$1:I$2881)))</f>
        <v/>
      </c>
      <c r="U15" s="1" t="str">
        <f t="shared" ca="1" si="6"/>
        <v/>
      </c>
      <c r="V15" s="1" t="str">
        <f t="shared" ca="1" si="10"/>
        <v/>
      </c>
      <c r="W15" s="1" t="str">
        <f t="array" aca="1" ref="W15" ca="1">IF(V15="","",IF(AVERAGE(IF(Z$2:Z$2881="Neg"&amp;" "&amp;B15&amp;" "&amp;X15,J$2:J$2881,0))&gt;AVERAGE(IF(Z$2:Z$2881="pos"&amp;" "&amp;B15&amp;" "&amp;X15,J$2:J$2881,0)),"neg","pos"))</f>
        <v/>
      </c>
      <c r="X15" s="1" t="str">
        <f t="shared" ca="1" si="7"/>
        <v/>
      </c>
      <c r="Y15" s="1" t="str">
        <f t="shared" ca="1" si="8"/>
        <v/>
      </c>
      <c r="Z15" s="1" t="str">
        <f t="shared" si="9"/>
        <v>pos (indole-3-acetaldehyde) MEB</v>
      </c>
      <c r="AA15" s="1" t="str">
        <f t="shared" si="11"/>
        <v/>
      </c>
    </row>
    <row r="16" spans="1:27" x14ac:dyDescent="0.2">
      <c r="A16" s="1" t="s">
        <v>28</v>
      </c>
      <c r="B16" s="1" t="s">
        <v>170</v>
      </c>
      <c r="C16" s="1" t="s">
        <v>99</v>
      </c>
      <c r="D16" s="1">
        <v>159.06870000000001</v>
      </c>
      <c r="E16" s="1">
        <v>4.87</v>
      </c>
      <c r="F16" s="5" t="s">
        <v>146</v>
      </c>
      <c r="H16" s="1" t="s">
        <v>150</v>
      </c>
      <c r="I16" s="1">
        <v>173717</v>
      </c>
      <c r="K16" s="1">
        <f t="shared" si="0"/>
        <v>12.065188573803301</v>
      </c>
      <c r="L16" s="1" t="str">
        <f t="shared" si="1"/>
        <v>pos (indole-3-acetaldehyde) MEBM_Syn</v>
      </c>
      <c r="M16" s="1" t="str">
        <f t="shared" si="2"/>
        <v>D</v>
      </c>
      <c r="N16" s="1" t="str">
        <f t="shared" si="3"/>
        <v>pos (indole-3-acetaldehyde) MEBM_Syn_D</v>
      </c>
      <c r="O16" s="2" t="str">
        <f t="shared" si="4"/>
        <v/>
      </c>
      <c r="P16" s="1" t="str">
        <f t="array" ref="P16">IF(O16="","",AVERAGE(IF(L$1:L$2881=L16,K$1:K$2881)))</f>
        <v/>
      </c>
      <c r="Q16" s="1" t="str">
        <f t="array" ref="Q16">IF(O16="","",_xlfn.F.TEST(IF((L$1:L$2881=LEFT(L16,LEN(L16)-3)&amp;"ctr"),K$1:K$2881),IF((L$1:L$2881=L16),K$1:K$2881)))</f>
        <v/>
      </c>
      <c r="R16" s="1" t="str">
        <f t="array" ref="R16">IF(O16="","",TTEST(IF(L$1:L$2881=LEFT(L16,LEN(L16)-3)&amp;"ctr",K$1:K$2881),IF(L$1:L$2881=L16,K$1:K$2881),2,IF(ISERROR(Q16),3,IF(Q16&lt;0.05,3,2))))</f>
        <v/>
      </c>
      <c r="S16" s="1" t="str">
        <f t="shared" ca="1" si="5"/>
        <v/>
      </c>
      <c r="T16" s="1" t="str">
        <f t="array" ref="T16">IF(O16="","",AVERAGE(IF(L$1:L$2881=L16,I$1:I$2881)))</f>
        <v/>
      </c>
      <c r="U16" s="1" t="str">
        <f t="shared" ca="1" si="6"/>
        <v/>
      </c>
      <c r="V16" s="1" t="str">
        <f t="shared" ca="1" si="10"/>
        <v/>
      </c>
      <c r="W16" s="1" t="str">
        <f t="array" aca="1" ref="W16" ca="1">IF(V16="","",IF(AVERAGE(IF(Z$2:Z$2881="Neg"&amp;" "&amp;B16&amp;" "&amp;X16,J$2:J$2881,0))&gt;AVERAGE(IF(Z$2:Z$2881="pos"&amp;" "&amp;B16&amp;" "&amp;X16,J$2:J$2881,0)),"neg","pos"))</f>
        <v/>
      </c>
      <c r="X16" s="1" t="str">
        <f t="shared" ca="1" si="7"/>
        <v/>
      </c>
      <c r="Y16" s="1" t="str">
        <f t="shared" ca="1" si="8"/>
        <v/>
      </c>
      <c r="Z16" s="1" t="str">
        <f t="shared" si="9"/>
        <v>pos (indole-3-acetaldehyde) MEB</v>
      </c>
      <c r="AA16" s="1" t="str">
        <f t="shared" si="11"/>
        <v/>
      </c>
    </row>
    <row r="17" spans="1:27" x14ac:dyDescent="0.2">
      <c r="A17" s="1" t="s">
        <v>28</v>
      </c>
      <c r="B17" s="1" t="s">
        <v>170</v>
      </c>
      <c r="C17" s="1" t="s">
        <v>99</v>
      </c>
      <c r="D17" s="1">
        <v>159.06870000000001</v>
      </c>
      <c r="E17" s="1">
        <v>4.87</v>
      </c>
      <c r="F17" s="5" t="s">
        <v>146</v>
      </c>
      <c r="H17" s="1" t="s">
        <v>150</v>
      </c>
      <c r="I17" s="1">
        <v>155946</v>
      </c>
      <c r="K17" s="1">
        <f t="shared" si="0"/>
        <v>11.957271484916003</v>
      </c>
      <c r="L17" s="1" t="str">
        <f t="shared" si="1"/>
        <v>pos (indole-3-acetaldehyde) MEBM_Syn</v>
      </c>
      <c r="M17" s="1" t="str">
        <f t="shared" si="2"/>
        <v>D</v>
      </c>
      <c r="N17" s="1" t="str">
        <f t="shared" si="3"/>
        <v>pos (indole-3-acetaldehyde) MEBM_Syn_D</v>
      </c>
      <c r="O17" s="2" t="str">
        <f t="shared" si="4"/>
        <v/>
      </c>
      <c r="P17" s="1" t="str">
        <f t="array" ref="P17">IF(O17="","",AVERAGE(IF(L$1:L$2881=L17,K$1:K$2881)))</f>
        <v/>
      </c>
      <c r="Q17" s="1" t="str">
        <f t="array" ref="Q17">IF(O17="","",_xlfn.F.TEST(IF((L$1:L$2881=LEFT(L17,LEN(L17)-3)&amp;"ctr"),K$1:K$2881),IF((L$1:L$2881=L17),K$1:K$2881)))</f>
        <v/>
      </c>
      <c r="R17" s="1" t="str">
        <f t="array" ref="R17">IF(O17="","",TTEST(IF(L$1:L$2881=LEFT(L17,LEN(L17)-3)&amp;"ctr",K$1:K$2881),IF(L$1:L$2881=L17,K$1:K$2881),2,IF(ISERROR(Q17),3,IF(Q17&lt;0.05,3,2))))</f>
        <v/>
      </c>
      <c r="S17" s="1" t="str">
        <f t="shared" ca="1" si="5"/>
        <v/>
      </c>
      <c r="T17" s="1" t="str">
        <f t="array" ref="T17">IF(O17="","",AVERAGE(IF(L$1:L$2881=L17,I$1:I$2881)))</f>
        <v/>
      </c>
      <c r="U17" s="1" t="str">
        <f t="shared" ca="1" si="6"/>
        <v/>
      </c>
      <c r="V17" s="1" t="str">
        <f t="shared" ca="1" si="10"/>
        <v/>
      </c>
      <c r="W17" s="1" t="str">
        <f t="array" aca="1" ref="W17" ca="1">IF(V17="","",IF(AVERAGE(IF(Z$2:Z$2881="Neg"&amp;" "&amp;B17&amp;" "&amp;X17,J$2:J$2881,0))&gt;AVERAGE(IF(Z$2:Z$2881="pos"&amp;" "&amp;B17&amp;" "&amp;X17,J$2:J$2881,0)),"neg","pos"))</f>
        <v/>
      </c>
      <c r="X17" s="1" t="str">
        <f t="shared" ca="1" si="7"/>
        <v/>
      </c>
      <c r="Y17" s="1" t="str">
        <f t="shared" ca="1" si="8"/>
        <v/>
      </c>
      <c r="Z17" s="1" t="str">
        <f t="shared" si="9"/>
        <v>pos (indole-3-acetaldehyde) MEB</v>
      </c>
      <c r="AA17" s="1" t="str">
        <f t="shared" si="11"/>
        <v/>
      </c>
    </row>
    <row r="18" spans="1:27" x14ac:dyDescent="0.2">
      <c r="A18" s="1" t="s">
        <v>28</v>
      </c>
      <c r="B18" s="1" t="s">
        <v>170</v>
      </c>
      <c r="C18" s="1" t="s">
        <v>99</v>
      </c>
      <c r="D18" s="1">
        <v>159.06870000000001</v>
      </c>
      <c r="E18" s="1">
        <v>4.87</v>
      </c>
      <c r="F18" s="5" t="s">
        <v>146</v>
      </c>
      <c r="H18" s="1" t="s">
        <v>151</v>
      </c>
      <c r="I18" s="1">
        <v>1122</v>
      </c>
      <c r="K18" s="1">
        <f t="shared" si="0"/>
        <v>7.0237589547384429</v>
      </c>
      <c r="L18" s="1" t="str">
        <f t="shared" si="1"/>
        <v>pos (indole-3-acetaldehyde) YE_Ctr</v>
      </c>
      <c r="M18" s="1" t="str">
        <f t="shared" si="2"/>
        <v>D</v>
      </c>
      <c r="N18" s="1" t="str">
        <f t="shared" si="3"/>
        <v>pos (indole-3-acetaldehyde) YE_Ctr_D</v>
      </c>
      <c r="O18" s="2" t="str">
        <f t="shared" si="4"/>
        <v>D</v>
      </c>
      <c r="P18" s="1">
        <f t="array" ref="P18">IF(O18="","",AVERAGE(IF(L$1:L$2881=L18,K$1:K$2881)))</f>
        <v>7.3146523883858725</v>
      </c>
      <c r="Q18" s="1">
        <f t="array" ref="Q18">IF(O18="","",_xlfn.F.TEST(IF((L$1:L$2881=LEFT(L18,LEN(L18)-3)&amp;"ctr"),K$1:K$2881),IF((L$1:L$2881=L18),K$1:K$2881)))</f>
        <v>1</v>
      </c>
      <c r="R18" s="1">
        <f t="array" ref="R18">IF(O18="","",TTEST(IF(L$1:L$2881=LEFT(L18,LEN(L18)-3)&amp;"ctr",K$1:K$2881),IF(L$1:L$2881=L18,K$1:K$2881),2,IF(ISERROR(Q18),3,IF(Q18&lt;0.05,3,2))))</f>
        <v>1</v>
      </c>
      <c r="S18" s="1" t="str">
        <f t="shared" ca="1" si="5"/>
        <v>D</v>
      </c>
      <c r="T18" s="1">
        <f t="array" ref="T18">IF(O18="","",AVERAGE(IF(L$1:L$2881=L18,I$1:I$2881)))</f>
        <v>1563.25</v>
      </c>
      <c r="U18" s="1" t="b">
        <f t="shared" ca="1" si="6"/>
        <v>0</v>
      </c>
      <c r="V18" s="1" t="str">
        <f t="shared" ca="1" si="10"/>
        <v>1</v>
      </c>
      <c r="W18" s="1" t="str">
        <f t="array" aca="1" ref="W18" ca="1">IF(V18="","",IF(AVERAGE(IF(Z$2:Z$2881="Neg"&amp;" "&amp;B18&amp;" "&amp;X18,J$2:J$2881,0))&gt;AVERAGE(IF(Z$2:Z$2881="pos"&amp;" "&amp;B18&amp;" "&amp;X18,J$2:J$2881,0)),"neg","pos"))</f>
        <v>pos</v>
      </c>
      <c r="X18" s="1" t="str">
        <f t="shared" ca="1" si="7"/>
        <v>YE_</v>
      </c>
      <c r="Y18" s="1" t="str">
        <f t="shared" ca="1" si="8"/>
        <v>Ctr</v>
      </c>
      <c r="Z18" s="1" t="str">
        <f t="shared" si="9"/>
        <v>pos (indole-3-acetaldehyde) YE_</v>
      </c>
      <c r="AA18" s="1" t="str">
        <f t="shared" si="11"/>
        <v>Good</v>
      </c>
    </row>
    <row r="19" spans="1:27" x14ac:dyDescent="0.2">
      <c r="A19" s="1" t="s">
        <v>28</v>
      </c>
      <c r="B19" s="1" t="s">
        <v>170</v>
      </c>
      <c r="C19" s="1" t="s">
        <v>99</v>
      </c>
      <c r="D19" s="1">
        <v>159.06870000000001</v>
      </c>
      <c r="E19" s="1">
        <v>4.87</v>
      </c>
      <c r="F19" s="5" t="s">
        <v>146</v>
      </c>
      <c r="H19" s="1" t="s">
        <v>151</v>
      </c>
      <c r="I19" s="1">
        <v>2255</v>
      </c>
      <c r="K19" s="1">
        <f t="shared" si="0"/>
        <v>7.7213486126179491</v>
      </c>
      <c r="L19" s="1" t="str">
        <f t="shared" si="1"/>
        <v>pos (indole-3-acetaldehyde) YE_Ctr</v>
      </c>
      <c r="M19" s="1" t="str">
        <f t="shared" si="2"/>
        <v>D</v>
      </c>
      <c r="N19" s="1" t="str">
        <f t="shared" si="3"/>
        <v>pos (indole-3-acetaldehyde) YE_Ctr_D</v>
      </c>
      <c r="O19" s="2" t="str">
        <f t="shared" si="4"/>
        <v/>
      </c>
      <c r="P19" s="1" t="str">
        <f t="array" ref="P19">IF(O19="","",AVERAGE(IF(L$1:L$2881=L19,K$1:K$2881)))</f>
        <v/>
      </c>
      <c r="Q19" s="1" t="str">
        <f t="array" ref="Q19">IF(O19="","",_xlfn.F.TEST(IF((L$1:L$2881=LEFT(L19,LEN(L19)-3)&amp;"ctr"),K$1:K$2881),IF((L$1:L$2881=L19),K$1:K$2881)))</f>
        <v/>
      </c>
      <c r="R19" s="1" t="str">
        <f t="array" ref="R19">IF(O19="","",TTEST(IF(L$1:L$2881=LEFT(L19,LEN(L19)-3)&amp;"ctr",K$1:K$2881),IF(L$1:L$2881=L19,K$1:K$2881),2,IF(ISERROR(Q19),3,IF(Q19&lt;0.05,3,2))))</f>
        <v/>
      </c>
      <c r="S19" s="1" t="str">
        <f t="shared" ca="1" si="5"/>
        <v/>
      </c>
      <c r="T19" s="1" t="str">
        <f t="array" ref="T19">IF(O19="","",AVERAGE(IF(L$1:L$2881=L19,I$1:I$2881)))</f>
        <v/>
      </c>
      <c r="U19" s="1" t="str">
        <f t="shared" ca="1" si="6"/>
        <v/>
      </c>
      <c r="V19" s="1" t="str">
        <f t="shared" ca="1" si="10"/>
        <v/>
      </c>
      <c r="W19" s="1" t="str">
        <f t="array" aca="1" ref="W19" ca="1">IF(V19="","",IF(AVERAGE(IF(Z$2:Z$2881="Neg"&amp;" "&amp;B19&amp;" "&amp;X19,J$2:J$2881,0))&gt;AVERAGE(IF(Z$2:Z$2881="pos"&amp;" "&amp;B19&amp;" "&amp;X19,J$2:J$2881,0)),"neg","pos"))</f>
        <v/>
      </c>
      <c r="X19" s="1" t="str">
        <f t="shared" ca="1" si="7"/>
        <v/>
      </c>
      <c r="Y19" s="1" t="str">
        <f t="shared" ca="1" si="8"/>
        <v/>
      </c>
      <c r="Z19" s="1" t="str">
        <f t="shared" si="9"/>
        <v>pos (indole-3-acetaldehyde) YE_</v>
      </c>
      <c r="AA19" s="1" t="str">
        <f t="shared" si="11"/>
        <v/>
      </c>
    </row>
    <row r="20" spans="1:27" x14ac:dyDescent="0.2">
      <c r="A20" s="1" t="s">
        <v>28</v>
      </c>
      <c r="B20" s="1" t="s">
        <v>170</v>
      </c>
      <c r="C20" s="1" t="s">
        <v>99</v>
      </c>
      <c r="D20" s="1">
        <v>159.06870000000001</v>
      </c>
      <c r="E20" s="1">
        <v>4.87</v>
      </c>
      <c r="F20" s="5" t="s">
        <v>146</v>
      </c>
      <c r="H20" s="1" t="s">
        <v>151</v>
      </c>
      <c r="I20" s="1">
        <v>1191</v>
      </c>
      <c r="K20" s="1">
        <f t="shared" si="0"/>
        <v>7.0833878476252954</v>
      </c>
      <c r="L20" s="1" t="str">
        <f t="shared" si="1"/>
        <v>pos (indole-3-acetaldehyde) YE_Ctr</v>
      </c>
      <c r="M20" s="1" t="str">
        <f t="shared" si="2"/>
        <v>D</v>
      </c>
      <c r="N20" s="1" t="str">
        <f t="shared" si="3"/>
        <v>pos (indole-3-acetaldehyde) YE_Ctr_D</v>
      </c>
      <c r="O20" s="2" t="str">
        <f t="shared" si="4"/>
        <v/>
      </c>
      <c r="P20" s="1" t="str">
        <f t="array" ref="P20">IF(O20="","",AVERAGE(IF(L$1:L$2881=L20,K$1:K$2881)))</f>
        <v/>
      </c>
      <c r="Q20" s="1" t="str">
        <f t="array" ref="Q20">IF(O20="","",_xlfn.F.TEST(IF((L$1:L$2881=LEFT(L20,LEN(L20)-3)&amp;"ctr"),K$1:K$2881),IF((L$1:L$2881=L20),K$1:K$2881)))</f>
        <v/>
      </c>
      <c r="R20" s="1" t="str">
        <f t="array" ref="R20">IF(O20="","",TTEST(IF(L$1:L$2881=LEFT(L20,LEN(L20)-3)&amp;"ctr",K$1:K$2881),IF(L$1:L$2881=L20,K$1:K$2881),2,IF(ISERROR(Q20),3,IF(Q20&lt;0.05,3,2))))</f>
        <v/>
      </c>
      <c r="S20" s="1" t="str">
        <f t="shared" ca="1" si="5"/>
        <v/>
      </c>
      <c r="T20" s="1" t="str">
        <f t="array" ref="T20">IF(O20="","",AVERAGE(IF(L$1:L$2881=L20,I$1:I$2881)))</f>
        <v/>
      </c>
      <c r="U20" s="1" t="str">
        <f t="shared" ca="1" si="6"/>
        <v/>
      </c>
      <c r="V20" s="1" t="str">
        <f t="shared" ca="1" si="10"/>
        <v/>
      </c>
      <c r="W20" s="1" t="str">
        <f t="array" aca="1" ref="W20" ca="1">IF(V20="","",IF(AVERAGE(IF(Z$2:Z$2881="Neg"&amp;" "&amp;B20&amp;" "&amp;X20,J$2:J$2881,0))&gt;AVERAGE(IF(Z$2:Z$2881="pos"&amp;" "&amp;B20&amp;" "&amp;X20,J$2:J$2881,0)),"neg","pos"))</f>
        <v/>
      </c>
      <c r="X20" s="1" t="str">
        <f t="shared" ca="1" si="7"/>
        <v/>
      </c>
      <c r="Y20" s="1" t="str">
        <f t="shared" ca="1" si="8"/>
        <v/>
      </c>
      <c r="Z20" s="1" t="str">
        <f t="shared" si="9"/>
        <v>pos (indole-3-acetaldehyde) YE_</v>
      </c>
      <c r="AA20" s="1" t="str">
        <f t="shared" si="11"/>
        <v/>
      </c>
    </row>
    <row r="21" spans="1:27" x14ac:dyDescent="0.2">
      <c r="A21" s="1" t="s">
        <v>28</v>
      </c>
      <c r="B21" s="1" t="s">
        <v>170</v>
      </c>
      <c r="C21" s="1" t="s">
        <v>99</v>
      </c>
      <c r="D21" s="1">
        <v>159.06870000000001</v>
      </c>
      <c r="E21" s="1">
        <v>4.87</v>
      </c>
      <c r="F21" s="5" t="s">
        <v>146</v>
      </c>
      <c r="H21" s="1" t="s">
        <v>151</v>
      </c>
      <c r="I21" s="1">
        <v>1685</v>
      </c>
      <c r="K21" s="1">
        <f t="shared" si="0"/>
        <v>7.4301141385618008</v>
      </c>
      <c r="L21" s="1" t="str">
        <f t="shared" si="1"/>
        <v>pos (indole-3-acetaldehyde) YE_Ctr</v>
      </c>
      <c r="M21" s="1" t="str">
        <f t="shared" si="2"/>
        <v>D</v>
      </c>
      <c r="N21" s="1" t="str">
        <f t="shared" si="3"/>
        <v>pos (indole-3-acetaldehyde) YE_Ctr_D</v>
      </c>
      <c r="O21" s="2" t="str">
        <f t="shared" si="4"/>
        <v/>
      </c>
      <c r="P21" s="1" t="str">
        <f t="array" ref="P21">IF(O21="","",AVERAGE(IF(L$1:L$2881=L21,K$1:K$2881)))</f>
        <v/>
      </c>
      <c r="Q21" s="1" t="str">
        <f t="array" ref="Q21">IF(O21="","",_xlfn.F.TEST(IF((L$1:L$2881=LEFT(L21,LEN(L21)-3)&amp;"ctr"),K$1:K$2881),IF((L$1:L$2881=L21),K$1:K$2881)))</f>
        <v/>
      </c>
      <c r="R21" s="1" t="str">
        <f t="array" ref="R21">IF(O21="","",TTEST(IF(L$1:L$2881=LEFT(L21,LEN(L21)-3)&amp;"ctr",K$1:K$2881),IF(L$1:L$2881=L21,K$1:K$2881),2,IF(ISERROR(Q21),3,IF(Q21&lt;0.05,3,2))))</f>
        <v/>
      </c>
      <c r="S21" s="1" t="str">
        <f t="shared" ca="1" si="5"/>
        <v/>
      </c>
      <c r="T21" s="1" t="str">
        <f t="array" ref="T21">IF(O21="","",AVERAGE(IF(L$1:L$2881=L21,I$1:I$2881)))</f>
        <v/>
      </c>
      <c r="U21" s="1" t="str">
        <f t="shared" ca="1" si="6"/>
        <v/>
      </c>
      <c r="V21" s="1" t="str">
        <f t="shared" ca="1" si="10"/>
        <v/>
      </c>
      <c r="W21" s="1" t="str">
        <f t="array" aca="1" ref="W21" ca="1">IF(V21="","",IF(AVERAGE(IF(Z$2:Z$2881="Neg"&amp;" "&amp;B21&amp;" "&amp;X21,J$2:J$2881,0))&gt;AVERAGE(IF(Z$2:Z$2881="pos"&amp;" "&amp;B21&amp;" "&amp;X21,J$2:J$2881,0)),"neg","pos"))</f>
        <v/>
      </c>
      <c r="X21" s="1" t="str">
        <f t="shared" ca="1" si="7"/>
        <v/>
      </c>
      <c r="Y21" s="1" t="str">
        <f t="shared" ca="1" si="8"/>
        <v/>
      </c>
      <c r="Z21" s="1" t="str">
        <f t="shared" si="9"/>
        <v>pos (indole-3-acetaldehyde) YE_</v>
      </c>
      <c r="AA21" s="1" t="str">
        <f t="shared" si="11"/>
        <v/>
      </c>
    </row>
    <row r="22" spans="1:27" x14ac:dyDescent="0.2">
      <c r="A22" s="1" t="s">
        <v>28</v>
      </c>
      <c r="B22" s="1" t="s">
        <v>170</v>
      </c>
      <c r="C22" s="1" t="s">
        <v>99</v>
      </c>
      <c r="D22" s="1">
        <v>159.06870000000001</v>
      </c>
      <c r="E22" s="1">
        <v>4.87</v>
      </c>
      <c r="F22" s="5" t="s">
        <v>146</v>
      </c>
      <c r="H22" s="1" t="s">
        <v>152</v>
      </c>
      <c r="I22" s="1">
        <v>590342</v>
      </c>
      <c r="K22" s="1">
        <f t="shared" si="0"/>
        <v>13.288459002892212</v>
      </c>
      <c r="L22" s="1" t="str">
        <f t="shared" si="1"/>
        <v>pos (indole-3-acetaldehyde) YE_Syn</v>
      </c>
      <c r="M22" s="1" t="str">
        <f t="shared" si="2"/>
        <v>D</v>
      </c>
      <c r="N22" s="1" t="str">
        <f t="shared" si="3"/>
        <v>pos (indole-3-acetaldehyde) YE_Syn_D</v>
      </c>
      <c r="O22" s="2" t="str">
        <f t="shared" si="4"/>
        <v>D</v>
      </c>
      <c r="P22" s="1">
        <f t="array" ref="P22">IF(O22="","",AVERAGE(IF(L$1:L$2881=L22,K$1:K$2881)))</f>
        <v>13.362329435433946</v>
      </c>
      <c r="Q22" s="1">
        <f t="array" ref="Q22">IF(O22="","",_xlfn.F.TEST(IF((L$1:L$2881=LEFT(L22,LEN(L22)-3)&amp;"ctr"),K$1:K$2881),IF((L$1:L$2881=L22),K$1:K$2881)))</f>
        <v>0.23968049313160622</v>
      </c>
      <c r="R22" s="1">
        <f t="array" ref="R22">IF(O22="","",TTEST(IF(L$1:L$2881=LEFT(L22,LEN(L22)-3)&amp;"ctr",K$1:K$2881),IF(L$1:L$2881=L22,K$1:K$2881),2,IF(ISERROR(Q22),3,IF(Q22&lt;0.05,3,2))))</f>
        <v>4.4991972595725625E-8</v>
      </c>
      <c r="S22" s="1" t="str">
        <f t="shared" ca="1" si="5"/>
        <v>E</v>
      </c>
      <c r="T22" s="1">
        <f t="array" ref="T22">IF(O22="","",AVERAGE(IF(L$1:L$2881=L22,I$1:I$2881)))</f>
        <v>641158.75</v>
      </c>
      <c r="U22" s="1">
        <f t="shared" ca="1" si="6"/>
        <v>8.6799892828516239</v>
      </c>
      <c r="V22" s="1" t="str">
        <f t="shared" ca="1" si="10"/>
        <v>5</v>
      </c>
      <c r="W22" s="1" t="str">
        <f t="array" aca="1" ref="W22" ca="1">IF(V22="","",IF(AVERAGE(IF(Z$2:Z$2881="Neg"&amp;" "&amp;B22&amp;" "&amp;X22,J$2:J$2881,0))&gt;AVERAGE(IF(Z$2:Z$2881="pos"&amp;" "&amp;B22&amp;" "&amp;X22,J$2:J$2881,0)),"neg","pos"))</f>
        <v>pos</v>
      </c>
      <c r="X22" s="1" t="str">
        <f t="shared" ca="1" si="7"/>
        <v>YE_</v>
      </c>
      <c r="Y22" s="1" t="str">
        <f t="shared" ca="1" si="8"/>
        <v>Syn</v>
      </c>
      <c r="Z22" s="1" t="str">
        <f t="shared" si="9"/>
        <v>pos (indole-3-acetaldehyde) YE_</v>
      </c>
      <c r="AA22" s="1" t="str">
        <f t="shared" si="11"/>
        <v>Good</v>
      </c>
    </row>
    <row r="23" spans="1:27" x14ac:dyDescent="0.2">
      <c r="A23" s="1" t="s">
        <v>28</v>
      </c>
      <c r="B23" s="1" t="s">
        <v>170</v>
      </c>
      <c r="C23" s="1" t="s">
        <v>99</v>
      </c>
      <c r="D23" s="1">
        <v>159.06870000000001</v>
      </c>
      <c r="E23" s="1">
        <v>4.87</v>
      </c>
      <c r="F23" s="5" t="s">
        <v>146</v>
      </c>
      <c r="H23" s="1" t="s">
        <v>152</v>
      </c>
      <c r="I23" s="1">
        <v>650199</v>
      </c>
      <c r="K23" s="1">
        <f t="shared" si="0"/>
        <v>13.385035286851942</v>
      </c>
      <c r="L23" s="1" t="str">
        <f t="shared" si="1"/>
        <v>pos (indole-3-acetaldehyde) YE_Syn</v>
      </c>
      <c r="M23" s="1" t="str">
        <f t="shared" si="2"/>
        <v>D</v>
      </c>
      <c r="N23" s="1" t="str">
        <f t="shared" si="3"/>
        <v>pos (indole-3-acetaldehyde) YE_Syn_D</v>
      </c>
      <c r="O23" s="2" t="str">
        <f t="shared" si="4"/>
        <v/>
      </c>
      <c r="P23" s="1" t="str">
        <f t="array" ref="P23">IF(O23="","",AVERAGE(IF(L$1:L$2881=L23,K$1:K$2881)))</f>
        <v/>
      </c>
      <c r="Q23" s="1" t="str">
        <f t="array" ref="Q23">IF(O23="","",_xlfn.F.TEST(IF((L$1:L$2881=LEFT(L23,LEN(L23)-3)&amp;"ctr"),K$1:K$2881),IF((L$1:L$2881=L23),K$1:K$2881)))</f>
        <v/>
      </c>
      <c r="R23" s="1" t="str">
        <f t="array" ref="R23">IF(O23="","",TTEST(IF(L$1:L$2881=LEFT(L23,LEN(L23)-3)&amp;"ctr",K$1:K$2881),IF(L$1:L$2881=L23,K$1:K$2881),2,IF(ISERROR(Q23),3,IF(Q23&lt;0.05,3,2))))</f>
        <v/>
      </c>
      <c r="S23" s="1" t="str">
        <f t="shared" ca="1" si="5"/>
        <v/>
      </c>
      <c r="T23" s="1" t="str">
        <f t="array" ref="T23">IF(O23="","",AVERAGE(IF(L$1:L$2881=L23,I$1:I$2881)))</f>
        <v/>
      </c>
      <c r="U23" s="1" t="str">
        <f t="shared" ca="1" si="6"/>
        <v/>
      </c>
      <c r="V23" s="1" t="str">
        <f t="shared" ca="1" si="10"/>
        <v/>
      </c>
      <c r="W23" s="1" t="str">
        <f t="array" aca="1" ref="W23" ca="1">IF(V23="","",IF(AVERAGE(IF(Z$2:Z$2881="Neg"&amp;" "&amp;B23&amp;" "&amp;X23,J$2:J$2881,0))&gt;AVERAGE(IF(Z$2:Z$2881="pos"&amp;" "&amp;B23&amp;" "&amp;X23,J$2:J$2881,0)),"neg","pos"))</f>
        <v/>
      </c>
      <c r="X23" s="1" t="str">
        <f t="shared" ca="1" si="7"/>
        <v/>
      </c>
      <c r="Y23" s="1" t="str">
        <f t="shared" ca="1" si="8"/>
        <v/>
      </c>
      <c r="Z23" s="1" t="str">
        <f t="shared" si="9"/>
        <v>pos (indole-3-acetaldehyde) YE_</v>
      </c>
      <c r="AA23" s="1" t="str">
        <f t="shared" si="11"/>
        <v/>
      </c>
    </row>
    <row r="24" spans="1:27" x14ac:dyDescent="0.2">
      <c r="A24" s="1" t="s">
        <v>28</v>
      </c>
      <c r="B24" s="1" t="s">
        <v>170</v>
      </c>
      <c r="C24" s="1" t="s">
        <v>99</v>
      </c>
      <c r="D24" s="1">
        <v>159.06870000000001</v>
      </c>
      <c r="E24" s="1">
        <v>4.87</v>
      </c>
      <c r="F24" s="5" t="s">
        <v>146</v>
      </c>
      <c r="H24" s="1" t="s">
        <v>152</v>
      </c>
      <c r="I24" s="1">
        <v>547555</v>
      </c>
      <c r="K24" s="1">
        <f t="shared" si="0"/>
        <v>13.213220018547256</v>
      </c>
      <c r="L24" s="1" t="str">
        <f t="shared" si="1"/>
        <v>pos (indole-3-acetaldehyde) YE_Syn</v>
      </c>
      <c r="M24" s="1" t="str">
        <f t="shared" si="2"/>
        <v>D</v>
      </c>
      <c r="N24" s="1" t="str">
        <f t="shared" si="3"/>
        <v>pos (indole-3-acetaldehyde) YE_Syn_D</v>
      </c>
      <c r="O24" s="2" t="str">
        <f t="shared" si="4"/>
        <v/>
      </c>
      <c r="P24" s="1" t="str">
        <f t="array" ref="P24">IF(O24="","",AVERAGE(IF(L$1:L$2881=L24,K$1:K$2881)))</f>
        <v/>
      </c>
      <c r="Q24" s="1" t="str">
        <f t="array" ref="Q24">IF(O24="","",_xlfn.F.TEST(IF((L$1:L$2881=LEFT(L24,LEN(L24)-3)&amp;"ctr"),K$1:K$2881),IF((L$1:L$2881=L24),K$1:K$2881)))</f>
        <v/>
      </c>
      <c r="R24" s="1" t="str">
        <f t="array" ref="R24">IF(O24="","",TTEST(IF(L$1:L$2881=LEFT(L24,LEN(L24)-3)&amp;"ctr",K$1:K$2881),IF(L$1:L$2881=L24,K$1:K$2881),2,IF(ISERROR(Q24),3,IF(Q24&lt;0.05,3,2))))</f>
        <v/>
      </c>
      <c r="S24" s="1" t="str">
        <f t="shared" ca="1" si="5"/>
        <v/>
      </c>
      <c r="T24" s="1" t="str">
        <f t="array" ref="T24">IF(O24="","",AVERAGE(IF(L$1:L$2881=L24,I$1:I$2881)))</f>
        <v/>
      </c>
      <c r="U24" s="1" t="str">
        <f t="shared" ca="1" si="6"/>
        <v/>
      </c>
      <c r="V24" s="1" t="str">
        <f t="shared" ca="1" si="10"/>
        <v/>
      </c>
      <c r="W24" s="1" t="str">
        <f t="array" aca="1" ref="W24" ca="1">IF(V24="","",IF(AVERAGE(IF(Z$2:Z$2881="Neg"&amp;" "&amp;B24&amp;" "&amp;X24,J$2:J$2881,0))&gt;AVERAGE(IF(Z$2:Z$2881="pos"&amp;" "&amp;B24&amp;" "&amp;X24,J$2:J$2881,0)),"neg","pos"))</f>
        <v/>
      </c>
      <c r="X24" s="1" t="str">
        <f t="shared" ca="1" si="7"/>
        <v/>
      </c>
      <c r="Y24" s="1" t="str">
        <f t="shared" ca="1" si="8"/>
        <v/>
      </c>
      <c r="Z24" s="1" t="str">
        <f t="shared" si="9"/>
        <v>pos (indole-3-acetaldehyde) YE_</v>
      </c>
      <c r="AA24" s="1" t="str">
        <f t="shared" si="11"/>
        <v/>
      </c>
    </row>
    <row r="25" spans="1:27" x14ac:dyDescent="0.2">
      <c r="A25" s="1" t="s">
        <v>28</v>
      </c>
      <c r="B25" s="1" t="s">
        <v>170</v>
      </c>
      <c r="C25" s="1" t="s">
        <v>99</v>
      </c>
      <c r="D25" s="1">
        <v>159.06870000000001</v>
      </c>
      <c r="E25" s="1">
        <v>4.87</v>
      </c>
      <c r="F25" s="5" t="s">
        <v>146</v>
      </c>
      <c r="H25" s="1" t="s">
        <v>152</v>
      </c>
      <c r="I25" s="1">
        <v>776539</v>
      </c>
      <c r="K25" s="1">
        <f t="shared" si="0"/>
        <v>13.562603433444377</v>
      </c>
      <c r="L25" s="1" t="str">
        <f t="shared" si="1"/>
        <v>pos (indole-3-acetaldehyde) YE_Syn</v>
      </c>
      <c r="M25" s="1" t="str">
        <f t="shared" si="2"/>
        <v>D</v>
      </c>
      <c r="N25" s="1" t="str">
        <f t="shared" si="3"/>
        <v>pos (indole-3-acetaldehyde) YE_Syn_D</v>
      </c>
      <c r="O25" s="2" t="str">
        <f t="shared" si="4"/>
        <v/>
      </c>
      <c r="P25" s="1" t="str">
        <f t="array" ref="P25">IF(O25="","",AVERAGE(IF(L$1:L$2881=L25,K$1:K$2881)))</f>
        <v/>
      </c>
      <c r="Q25" s="1" t="str">
        <f t="array" ref="Q25">IF(O25="","",_xlfn.F.TEST(IF((L$1:L$2881=LEFT(L25,LEN(L25)-3)&amp;"ctr"),K$1:K$2881),IF((L$1:L$2881=L25),K$1:K$2881)))</f>
        <v/>
      </c>
      <c r="R25" s="1" t="str">
        <f t="array" ref="R25">IF(O25="","",TTEST(IF(L$1:L$2881=LEFT(L25,LEN(L25)-3)&amp;"ctr",K$1:K$2881),IF(L$1:L$2881=L25,K$1:K$2881),2,IF(ISERROR(Q25),3,IF(Q25&lt;0.05,3,2))))</f>
        <v/>
      </c>
      <c r="S25" s="1" t="str">
        <f t="shared" ca="1" si="5"/>
        <v/>
      </c>
      <c r="T25" s="1" t="str">
        <f t="array" ref="T25">IF(O25="","",AVERAGE(IF(L$1:L$2881=L25,I$1:I$2881)))</f>
        <v/>
      </c>
      <c r="U25" s="1" t="str">
        <f t="shared" ca="1" si="6"/>
        <v/>
      </c>
      <c r="V25" s="1" t="str">
        <f t="shared" ca="1" si="10"/>
        <v/>
      </c>
      <c r="W25" s="1" t="str">
        <f t="array" aca="1" ref="W25" ca="1">IF(V25="","",IF(AVERAGE(IF(Z$2:Z$2881="Neg"&amp;" "&amp;B25&amp;" "&amp;X25,J$2:J$2881,0))&gt;AVERAGE(IF(Z$2:Z$2881="pos"&amp;" "&amp;B25&amp;" "&amp;X25,J$2:J$2881,0)),"neg","pos"))</f>
        <v/>
      </c>
      <c r="X25" s="1" t="str">
        <f t="shared" ca="1" si="7"/>
        <v/>
      </c>
      <c r="Y25" s="1" t="str">
        <f t="shared" ca="1" si="8"/>
        <v/>
      </c>
      <c r="Z25" s="1" t="str">
        <f t="shared" si="9"/>
        <v>pos (indole-3-acetaldehyde) YE_</v>
      </c>
      <c r="AA25" s="1" t="str">
        <f t="shared" si="11"/>
        <v/>
      </c>
    </row>
    <row r="26" spans="1:27" x14ac:dyDescent="0.2">
      <c r="A26" s="1" t="s">
        <v>28</v>
      </c>
      <c r="B26" s="1" t="s">
        <v>170</v>
      </c>
      <c r="C26" s="1" t="s">
        <v>99</v>
      </c>
      <c r="D26" s="1">
        <v>159.06870000000001</v>
      </c>
      <c r="E26" s="1">
        <v>4.87</v>
      </c>
      <c r="F26" s="5" t="s">
        <v>146</v>
      </c>
      <c r="H26" s="1" t="s">
        <v>153</v>
      </c>
      <c r="I26" s="1">
        <v>1350</v>
      </c>
      <c r="K26" s="1">
        <f t="shared" si="0"/>
        <v>7.2086003379601991</v>
      </c>
      <c r="L26" s="1" t="str">
        <f t="shared" si="1"/>
        <v>pos (indole-3-acetaldehyde) SE_Ctr</v>
      </c>
      <c r="M26" s="1" t="str">
        <f t="shared" si="2"/>
        <v>D</v>
      </c>
      <c r="N26" s="1" t="str">
        <f t="shared" si="3"/>
        <v>pos (indole-3-acetaldehyde) SE_Ctr_D</v>
      </c>
      <c r="O26" s="2" t="str">
        <f t="shared" si="4"/>
        <v>D</v>
      </c>
      <c r="P26" s="1">
        <f t="array" ref="P26">IF(O26="","",AVERAGE(IF(L$1:L$2881=L26,K$1:K$2881)))</f>
        <v>6.8973829775305848</v>
      </c>
      <c r="Q26" s="1">
        <f t="array" ref="Q26">IF(O26="","",_xlfn.F.TEST(IF((L$1:L$2881=LEFT(L26,LEN(L26)-3)&amp;"ctr"),K$1:K$2881),IF((L$1:L$2881=L26),K$1:K$2881)))</f>
        <v>1</v>
      </c>
      <c r="R26" s="1">
        <f t="array" ref="R26">IF(O26="","",TTEST(IF(L$1:L$2881=LEFT(L26,LEN(L26)-3)&amp;"ctr",K$1:K$2881),IF(L$1:L$2881=L26,K$1:K$2881),2,IF(ISERROR(Q26),3,IF(Q26&lt;0.05,3,2))))</f>
        <v>1</v>
      </c>
      <c r="S26" s="1" t="str">
        <f t="shared" ca="1" si="5"/>
        <v>D</v>
      </c>
      <c r="T26" s="1">
        <f t="array" ref="T26">IF(O26="","",AVERAGE(IF(L$1:L$2881=L26,I$1:I$2881)))</f>
        <v>1253.5</v>
      </c>
      <c r="U26" s="1" t="b">
        <f t="shared" ca="1" si="6"/>
        <v>0</v>
      </c>
      <c r="V26" s="1" t="str">
        <f t="shared" ca="1" si="10"/>
        <v>1</v>
      </c>
      <c r="W26" s="1" t="str">
        <f t="array" aca="1" ref="W26" ca="1">IF(V26="","",IF(AVERAGE(IF(Z$2:Z$2881="Neg"&amp;" "&amp;B26&amp;" "&amp;X26,J$2:J$2881,0))&gt;AVERAGE(IF(Z$2:Z$2881="pos"&amp;" "&amp;B26&amp;" "&amp;X26,J$2:J$2881,0)),"neg","pos"))</f>
        <v>pos</v>
      </c>
      <c r="X26" s="1" t="str">
        <f t="shared" ca="1" si="7"/>
        <v>SE_</v>
      </c>
      <c r="Y26" s="1" t="str">
        <f t="shared" ca="1" si="8"/>
        <v>Ctr</v>
      </c>
      <c r="Z26" s="1" t="str">
        <f t="shared" si="9"/>
        <v>pos (indole-3-acetaldehyde) SE_</v>
      </c>
      <c r="AA26" s="1" t="str">
        <f t="shared" si="11"/>
        <v>Good</v>
      </c>
    </row>
    <row r="27" spans="1:27" x14ac:dyDescent="0.2">
      <c r="A27" s="1" t="s">
        <v>28</v>
      </c>
      <c r="B27" s="1" t="s">
        <v>170</v>
      </c>
      <c r="C27" s="1" t="s">
        <v>99</v>
      </c>
      <c r="D27" s="1">
        <v>159.06870000000001</v>
      </c>
      <c r="E27" s="1">
        <v>4.87</v>
      </c>
      <c r="F27" s="5" t="s">
        <v>146</v>
      </c>
      <c r="H27" s="1" t="s">
        <v>153</v>
      </c>
      <c r="I27" s="1">
        <v>1394</v>
      </c>
      <c r="K27" s="1">
        <f t="shared" si="0"/>
        <v>7.2406496942554659</v>
      </c>
      <c r="L27" s="1" t="str">
        <f t="shared" si="1"/>
        <v>pos (indole-3-acetaldehyde) SE_Ctr</v>
      </c>
      <c r="M27" s="1" t="str">
        <f t="shared" si="2"/>
        <v>D</v>
      </c>
      <c r="N27" s="1" t="str">
        <f t="shared" si="3"/>
        <v>pos (indole-3-acetaldehyde) SE_Ctr_D</v>
      </c>
      <c r="O27" s="2" t="str">
        <f t="shared" si="4"/>
        <v/>
      </c>
      <c r="P27" s="1" t="str">
        <f t="array" ref="P27">IF(O27="","",AVERAGE(IF(L$1:L$2881=L27,K$1:K$2881)))</f>
        <v/>
      </c>
      <c r="Q27" s="1" t="str">
        <f t="array" ref="Q27">IF(O27="","",_xlfn.F.TEST(IF((L$1:L$2881=LEFT(L27,LEN(L27)-3)&amp;"ctr"),K$1:K$2881),IF((L$1:L$2881=L27),K$1:K$2881)))</f>
        <v/>
      </c>
      <c r="R27" s="1" t="str">
        <f t="array" ref="R27">IF(O27="","",TTEST(IF(L$1:L$2881=LEFT(L27,LEN(L27)-3)&amp;"ctr",K$1:K$2881),IF(L$1:L$2881=L27,K$1:K$2881),2,IF(ISERROR(Q27),3,IF(Q27&lt;0.05,3,2))))</f>
        <v/>
      </c>
      <c r="S27" s="1" t="str">
        <f t="shared" ca="1" si="5"/>
        <v/>
      </c>
      <c r="T27" s="1" t="str">
        <f t="array" ref="T27">IF(O27="","",AVERAGE(IF(L$1:L$2881=L27,I$1:I$2881)))</f>
        <v/>
      </c>
      <c r="U27" s="1" t="str">
        <f t="shared" ca="1" si="6"/>
        <v/>
      </c>
      <c r="V27" s="1" t="str">
        <f t="shared" ca="1" si="10"/>
        <v/>
      </c>
      <c r="W27" s="1" t="str">
        <f t="array" aca="1" ref="W27" ca="1">IF(V27="","",IF(AVERAGE(IF(Z$2:Z$2881="Neg"&amp;" "&amp;B27&amp;" "&amp;X27,J$2:J$2881,0))&gt;AVERAGE(IF(Z$2:Z$2881="pos"&amp;" "&amp;B27&amp;" "&amp;X27,J$2:J$2881,0)),"neg","pos"))</f>
        <v/>
      </c>
      <c r="X27" s="1" t="str">
        <f t="shared" ca="1" si="7"/>
        <v/>
      </c>
      <c r="Y27" s="1" t="str">
        <f t="shared" ca="1" si="8"/>
        <v/>
      </c>
      <c r="Z27" s="1" t="str">
        <f t="shared" si="9"/>
        <v>pos (indole-3-acetaldehyde) SE_</v>
      </c>
      <c r="AA27" s="1" t="str">
        <f t="shared" si="11"/>
        <v/>
      </c>
    </row>
    <row r="28" spans="1:27" x14ac:dyDescent="0.2">
      <c r="A28" s="1" t="s">
        <v>28</v>
      </c>
      <c r="B28" s="1" t="s">
        <v>170</v>
      </c>
      <c r="C28" s="1" t="s">
        <v>99</v>
      </c>
      <c r="D28" s="1">
        <v>159.06870000000001</v>
      </c>
      <c r="E28" s="1">
        <v>4.87</v>
      </c>
      <c r="F28" s="5" t="s">
        <v>146</v>
      </c>
      <c r="H28" s="1" t="s">
        <v>153</v>
      </c>
      <c r="I28" s="1">
        <v>2019</v>
      </c>
      <c r="K28" s="1">
        <f t="shared" si="0"/>
        <v>7.6108527903952501</v>
      </c>
      <c r="L28" s="1" t="str">
        <f t="shared" si="1"/>
        <v>pos (indole-3-acetaldehyde) SE_Ctr</v>
      </c>
      <c r="M28" s="1" t="str">
        <f t="shared" si="2"/>
        <v>D</v>
      </c>
      <c r="N28" s="1" t="str">
        <f t="shared" si="3"/>
        <v>pos (indole-3-acetaldehyde) SE_Ctr_D</v>
      </c>
      <c r="O28" s="2" t="str">
        <f t="shared" si="4"/>
        <v/>
      </c>
      <c r="P28" s="1" t="str">
        <f t="array" ref="P28">IF(O28="","",AVERAGE(IF(L$1:L$2881=L28,K$1:K$2881)))</f>
        <v/>
      </c>
      <c r="Q28" s="1" t="str">
        <f t="array" ref="Q28">IF(O28="","",_xlfn.F.TEST(IF((L$1:L$2881=LEFT(L28,LEN(L28)-3)&amp;"ctr"),K$1:K$2881),IF((L$1:L$2881=L28),K$1:K$2881)))</f>
        <v/>
      </c>
      <c r="R28" s="1" t="str">
        <f t="array" ref="R28">IF(O28="","",TTEST(IF(L$1:L$2881=LEFT(L28,LEN(L28)-3)&amp;"ctr",K$1:K$2881),IF(L$1:L$2881=L28,K$1:K$2881),2,IF(ISERROR(Q28),3,IF(Q28&lt;0.05,3,2))))</f>
        <v/>
      </c>
      <c r="S28" s="1" t="str">
        <f t="shared" ca="1" si="5"/>
        <v/>
      </c>
      <c r="T28" s="1" t="str">
        <f t="array" ref="T28">IF(O28="","",AVERAGE(IF(L$1:L$2881=L28,I$1:I$2881)))</f>
        <v/>
      </c>
      <c r="U28" s="1" t="str">
        <f t="shared" ca="1" si="6"/>
        <v/>
      </c>
      <c r="V28" s="1" t="str">
        <f t="shared" ca="1" si="10"/>
        <v/>
      </c>
      <c r="W28" s="1" t="str">
        <f t="array" aca="1" ref="W28" ca="1">IF(V28="","",IF(AVERAGE(IF(Z$2:Z$2881="Neg"&amp;" "&amp;B28&amp;" "&amp;X28,J$2:J$2881,0))&gt;AVERAGE(IF(Z$2:Z$2881="pos"&amp;" "&amp;B28&amp;" "&amp;X28,J$2:J$2881,0)),"neg","pos"))</f>
        <v/>
      </c>
      <c r="X28" s="1" t="str">
        <f t="shared" ca="1" si="7"/>
        <v/>
      </c>
      <c r="Y28" s="1" t="str">
        <f t="shared" ca="1" si="8"/>
        <v/>
      </c>
      <c r="Z28" s="1" t="str">
        <f t="shared" si="9"/>
        <v>pos (indole-3-acetaldehyde) SE_</v>
      </c>
      <c r="AA28" s="1" t="str">
        <f t="shared" si="11"/>
        <v/>
      </c>
    </row>
    <row r="29" spans="1:27" x14ac:dyDescent="0.2">
      <c r="A29" s="1" t="s">
        <v>28</v>
      </c>
      <c r="B29" s="1" t="s">
        <v>170</v>
      </c>
      <c r="C29" s="1" t="s">
        <v>99</v>
      </c>
      <c r="D29" s="1">
        <v>159.06870000000001</v>
      </c>
      <c r="E29" s="1">
        <v>4.87</v>
      </c>
      <c r="F29" s="5" t="s">
        <v>146</v>
      </c>
      <c r="H29" s="1" t="s">
        <v>153</v>
      </c>
      <c r="I29" s="1">
        <v>251</v>
      </c>
      <c r="K29" s="1">
        <f t="shared" si="0"/>
        <v>5.5294290875114234</v>
      </c>
      <c r="L29" s="1" t="str">
        <f t="shared" si="1"/>
        <v>pos (indole-3-acetaldehyde) SE_Ctr</v>
      </c>
      <c r="M29" s="1" t="str">
        <f t="shared" si="2"/>
        <v>D</v>
      </c>
      <c r="N29" s="1" t="str">
        <f t="shared" si="3"/>
        <v>pos (indole-3-acetaldehyde) SE_Ctr_D</v>
      </c>
      <c r="O29" s="2" t="str">
        <f t="shared" si="4"/>
        <v/>
      </c>
      <c r="P29" s="1" t="str">
        <f t="array" ref="P29">IF(O29="","",AVERAGE(IF(L$1:L$2881=L29,K$1:K$2881)))</f>
        <v/>
      </c>
      <c r="Q29" s="1" t="str">
        <f t="array" ref="Q29">IF(O29="","",_xlfn.F.TEST(IF((L$1:L$2881=LEFT(L29,LEN(L29)-3)&amp;"ctr"),K$1:K$2881),IF((L$1:L$2881=L29),K$1:K$2881)))</f>
        <v/>
      </c>
      <c r="R29" s="1" t="str">
        <f t="array" ref="R29">IF(O29="","",TTEST(IF(L$1:L$2881=LEFT(L29,LEN(L29)-3)&amp;"ctr",K$1:K$2881),IF(L$1:L$2881=L29,K$1:K$2881),2,IF(ISERROR(Q29),3,IF(Q29&lt;0.05,3,2))))</f>
        <v/>
      </c>
      <c r="S29" s="1" t="str">
        <f t="shared" ca="1" si="5"/>
        <v/>
      </c>
      <c r="T29" s="1" t="str">
        <f t="array" ref="T29">IF(O29="","",AVERAGE(IF(L$1:L$2881=L29,I$1:I$2881)))</f>
        <v/>
      </c>
      <c r="U29" s="1" t="str">
        <f t="shared" ca="1" si="6"/>
        <v/>
      </c>
      <c r="V29" s="1" t="str">
        <f t="shared" ca="1" si="10"/>
        <v/>
      </c>
      <c r="W29" s="1" t="str">
        <f t="array" aca="1" ref="W29" ca="1">IF(V29="","",IF(AVERAGE(IF(Z$2:Z$2881="Neg"&amp;" "&amp;B29&amp;" "&amp;X29,J$2:J$2881,0))&gt;AVERAGE(IF(Z$2:Z$2881="pos"&amp;" "&amp;B29&amp;" "&amp;X29,J$2:J$2881,0)),"neg","pos"))</f>
        <v/>
      </c>
      <c r="X29" s="1" t="str">
        <f t="shared" ca="1" si="7"/>
        <v/>
      </c>
      <c r="Y29" s="1" t="str">
        <f t="shared" ca="1" si="8"/>
        <v/>
      </c>
      <c r="Z29" s="1" t="str">
        <f t="shared" si="9"/>
        <v>pos (indole-3-acetaldehyde) SE_</v>
      </c>
      <c r="AA29" s="1" t="str">
        <f t="shared" si="11"/>
        <v/>
      </c>
    </row>
    <row r="30" spans="1:27" x14ac:dyDescent="0.2">
      <c r="A30" s="1" t="s">
        <v>28</v>
      </c>
      <c r="B30" s="1" t="s">
        <v>170</v>
      </c>
      <c r="C30" s="1" t="s">
        <v>99</v>
      </c>
      <c r="D30" s="1">
        <v>159.06870000000001</v>
      </c>
      <c r="E30" s="1">
        <v>4.87</v>
      </c>
      <c r="F30" s="5" t="s">
        <v>146</v>
      </c>
      <c r="H30" s="1" t="s">
        <v>154</v>
      </c>
      <c r="I30" s="1">
        <v>83580</v>
      </c>
      <c r="K30" s="1">
        <f t="shared" si="0"/>
        <v>11.333571500515161</v>
      </c>
      <c r="L30" s="1" t="str">
        <f t="shared" si="1"/>
        <v>pos (indole-3-acetaldehyde) SE_Syn</v>
      </c>
      <c r="M30" s="1" t="str">
        <f t="shared" si="2"/>
        <v>D</v>
      </c>
      <c r="N30" s="1" t="str">
        <f t="shared" si="3"/>
        <v>pos (indole-3-acetaldehyde) SE_Syn_D</v>
      </c>
      <c r="O30" s="2" t="str">
        <f t="shared" si="4"/>
        <v>D</v>
      </c>
      <c r="P30" s="1">
        <f t="array" ref="P30">IF(O30="","",AVERAGE(IF(L$1:L$2881=L30,K$1:K$2881)))</f>
        <v>11.159034130863935</v>
      </c>
      <c r="Q30" s="1">
        <f t="array" ref="Q30">IF(O30="","",_xlfn.F.TEST(IF((L$1:L$2881=LEFT(L30,LEN(L30)-3)&amp;"ctr"),K$1:K$2881),IF((L$1:L$2881=L30),K$1:K$2881)))</f>
        <v>7.781149613751555E-3</v>
      </c>
      <c r="R30" s="1">
        <f t="array" ref="R30">IF(O30="","",TTEST(IF(L$1:L$2881=LEFT(L30,LEN(L30)-3)&amp;"ctr",K$1:K$2881),IF(L$1:L$2881=L30,K$1:K$2881),2,IF(ISERROR(Q30),3,IF(Q30&lt;0.05,3,2))))</f>
        <v>2.4494802589777116E-3</v>
      </c>
      <c r="S30" s="1" t="str">
        <f t="shared" ca="1" si="5"/>
        <v>E</v>
      </c>
      <c r="T30" s="1">
        <f t="array" ref="T30">IF(O30="","",AVERAGE(IF(L$1:L$2881=L30,I$1:I$2881)))</f>
        <v>70610.5</v>
      </c>
      <c r="U30" s="1">
        <f t="shared" ca="1" si="6"/>
        <v>5.815848831384403</v>
      </c>
      <c r="V30" s="1" t="str">
        <f t="shared" ca="1" si="10"/>
        <v>5</v>
      </c>
      <c r="W30" s="1" t="str">
        <f t="array" aca="1" ref="W30" ca="1">IF(V30="","",IF(AVERAGE(IF(Z$2:Z$2881="Neg"&amp;" "&amp;B30&amp;" "&amp;X30,J$2:J$2881,0))&gt;AVERAGE(IF(Z$2:Z$2881="pos"&amp;" "&amp;B30&amp;" "&amp;X30,J$2:J$2881,0)),"neg","pos"))</f>
        <v>pos</v>
      </c>
      <c r="X30" s="1" t="str">
        <f t="shared" ca="1" si="7"/>
        <v>SE_</v>
      </c>
      <c r="Y30" s="1" t="str">
        <f t="shared" ca="1" si="8"/>
        <v>Syn</v>
      </c>
      <c r="Z30" s="1" t="str">
        <f t="shared" si="9"/>
        <v>pos (indole-3-acetaldehyde) SE_</v>
      </c>
      <c r="AA30" s="1" t="str">
        <f t="shared" si="11"/>
        <v>Good</v>
      </c>
    </row>
    <row r="31" spans="1:27" x14ac:dyDescent="0.2">
      <c r="A31" s="1" t="s">
        <v>28</v>
      </c>
      <c r="B31" s="1" t="s">
        <v>170</v>
      </c>
      <c r="C31" s="1" t="s">
        <v>99</v>
      </c>
      <c r="D31" s="1">
        <v>159.06870000000001</v>
      </c>
      <c r="E31" s="1">
        <v>4.87</v>
      </c>
      <c r="F31" s="5" t="s">
        <v>146</v>
      </c>
      <c r="H31" s="1" t="s">
        <v>154</v>
      </c>
      <c r="I31" s="1">
        <v>63363</v>
      </c>
      <c r="K31" s="1">
        <f t="shared" si="0"/>
        <v>11.056651155808741</v>
      </c>
      <c r="L31" s="1" t="str">
        <f t="shared" si="1"/>
        <v>pos (indole-3-acetaldehyde) SE_Syn</v>
      </c>
      <c r="M31" s="1" t="str">
        <f t="shared" si="2"/>
        <v>D</v>
      </c>
      <c r="N31" s="1" t="str">
        <f t="shared" si="3"/>
        <v>pos (indole-3-acetaldehyde) SE_Syn_D</v>
      </c>
      <c r="O31" s="2" t="str">
        <f t="shared" si="4"/>
        <v/>
      </c>
      <c r="P31" s="1" t="str">
        <f t="array" ref="P31">IF(O31="","",AVERAGE(IF(L$1:L$2881=L31,K$1:K$2881)))</f>
        <v/>
      </c>
      <c r="Q31" s="1" t="str">
        <f t="array" ref="Q31">IF(O31="","",_xlfn.F.TEST(IF((L$1:L$2881=LEFT(L31,LEN(L31)-3)&amp;"ctr"),K$1:K$2881),IF((L$1:L$2881=L31),K$1:K$2881)))</f>
        <v/>
      </c>
      <c r="R31" s="1" t="str">
        <f t="array" ref="R31">IF(O31="","",TTEST(IF(L$1:L$2881=LEFT(L31,LEN(L31)-3)&amp;"ctr",K$1:K$2881),IF(L$1:L$2881=L31,K$1:K$2881),2,IF(ISERROR(Q31),3,IF(Q31&lt;0.05,3,2))))</f>
        <v/>
      </c>
      <c r="S31" s="1" t="str">
        <f t="shared" ca="1" si="5"/>
        <v/>
      </c>
      <c r="T31" s="1" t="str">
        <f t="array" ref="T31">IF(O31="","",AVERAGE(IF(L$1:L$2881=L31,I$1:I$2881)))</f>
        <v/>
      </c>
      <c r="U31" s="1" t="str">
        <f t="shared" ca="1" si="6"/>
        <v/>
      </c>
      <c r="V31" s="1" t="str">
        <f t="shared" ca="1" si="10"/>
        <v/>
      </c>
      <c r="W31" s="1" t="str">
        <f t="array" aca="1" ref="W31" ca="1">IF(V31="","",IF(AVERAGE(IF(Z$2:Z$2881="Neg"&amp;" "&amp;B31&amp;" "&amp;X31,J$2:J$2881,0))&gt;AVERAGE(IF(Z$2:Z$2881="pos"&amp;" "&amp;B31&amp;" "&amp;X31,J$2:J$2881,0)),"neg","pos"))</f>
        <v/>
      </c>
      <c r="X31" s="1" t="str">
        <f t="shared" ca="1" si="7"/>
        <v/>
      </c>
      <c r="Y31" s="1" t="str">
        <f t="shared" ca="1" si="8"/>
        <v/>
      </c>
      <c r="Z31" s="1" t="str">
        <f t="shared" si="9"/>
        <v>pos (indole-3-acetaldehyde) SE_</v>
      </c>
      <c r="AA31" s="1" t="str">
        <f t="shared" si="11"/>
        <v/>
      </c>
    </row>
    <row r="32" spans="1:27" x14ac:dyDescent="0.2">
      <c r="A32" s="1" t="s">
        <v>28</v>
      </c>
      <c r="B32" s="1" t="s">
        <v>170</v>
      </c>
      <c r="C32" s="1" t="s">
        <v>99</v>
      </c>
      <c r="D32" s="1">
        <v>159.06870000000001</v>
      </c>
      <c r="E32" s="1">
        <v>4.87</v>
      </c>
      <c r="F32" s="5" t="s">
        <v>146</v>
      </c>
      <c r="H32" s="1" t="s">
        <v>154</v>
      </c>
      <c r="I32" s="1">
        <v>65345</v>
      </c>
      <c r="K32" s="1">
        <f t="shared" si="0"/>
        <v>11.087451508303742</v>
      </c>
      <c r="L32" s="1" t="str">
        <f t="shared" si="1"/>
        <v>pos (indole-3-acetaldehyde) SE_Syn</v>
      </c>
      <c r="M32" s="1" t="str">
        <f t="shared" si="2"/>
        <v>D</v>
      </c>
      <c r="N32" s="1" t="str">
        <f t="shared" si="3"/>
        <v>pos (indole-3-acetaldehyde) SE_Syn_D</v>
      </c>
      <c r="O32" s="2" t="str">
        <f t="shared" si="4"/>
        <v/>
      </c>
      <c r="P32" s="1" t="str">
        <f t="array" ref="P32">IF(O32="","",AVERAGE(IF(L$1:L$2881=L32,K$1:K$2881)))</f>
        <v/>
      </c>
      <c r="Q32" s="1" t="str">
        <f t="array" ref="Q32">IF(O32="","",_xlfn.F.TEST(IF((L$1:L$2881=LEFT(L32,LEN(L32)-3)&amp;"ctr"),K$1:K$2881),IF((L$1:L$2881=L32),K$1:K$2881)))</f>
        <v/>
      </c>
      <c r="R32" s="1" t="str">
        <f t="array" ref="R32">IF(O32="","",TTEST(IF(L$1:L$2881=LEFT(L32,LEN(L32)-3)&amp;"ctr",K$1:K$2881),IF(L$1:L$2881=L32,K$1:K$2881),2,IF(ISERROR(Q32),3,IF(Q32&lt;0.05,3,2))))</f>
        <v/>
      </c>
      <c r="S32" s="1" t="str">
        <f t="shared" ca="1" si="5"/>
        <v/>
      </c>
      <c r="T32" s="1" t="str">
        <f t="array" ref="T32">IF(O32="","",AVERAGE(IF(L$1:L$2881=L32,I$1:I$2881)))</f>
        <v/>
      </c>
      <c r="U32" s="1" t="str">
        <f t="shared" ca="1" si="6"/>
        <v/>
      </c>
      <c r="V32" s="1" t="str">
        <f t="shared" ca="1" si="10"/>
        <v/>
      </c>
      <c r="W32" s="1" t="str">
        <f t="array" aca="1" ref="W32" ca="1">IF(V32="","",IF(AVERAGE(IF(Z$2:Z$2881="Neg"&amp;" "&amp;B32&amp;" "&amp;X32,J$2:J$2881,0))&gt;AVERAGE(IF(Z$2:Z$2881="pos"&amp;" "&amp;B32&amp;" "&amp;X32,J$2:J$2881,0)),"neg","pos"))</f>
        <v/>
      </c>
      <c r="X32" s="1" t="str">
        <f t="shared" ca="1" si="7"/>
        <v/>
      </c>
      <c r="Y32" s="1" t="str">
        <f t="shared" ca="1" si="8"/>
        <v/>
      </c>
      <c r="Z32" s="1" t="str">
        <f t="shared" si="9"/>
        <v>pos (indole-3-acetaldehyde) SE_</v>
      </c>
      <c r="AA32" s="1" t="str">
        <f t="shared" si="11"/>
        <v/>
      </c>
    </row>
    <row r="33" spans="1:27" x14ac:dyDescent="0.2">
      <c r="A33" s="1" t="s">
        <v>28</v>
      </c>
      <c r="B33" s="1" t="s">
        <v>170</v>
      </c>
      <c r="C33" s="1" t="s">
        <v>99</v>
      </c>
      <c r="D33" s="1">
        <v>159.06870000000001</v>
      </c>
      <c r="E33" s="1">
        <v>4.87</v>
      </c>
      <c r="F33" s="5" t="s">
        <v>146</v>
      </c>
      <c r="H33" s="1" t="s">
        <v>154</v>
      </c>
      <c r="I33" s="1">
        <v>70154</v>
      </c>
      <c r="K33" s="1">
        <f t="shared" si="0"/>
        <v>11.158462358828096</v>
      </c>
      <c r="L33" s="1" t="str">
        <f t="shared" si="1"/>
        <v>pos (indole-3-acetaldehyde) SE_Syn</v>
      </c>
      <c r="M33" s="1" t="str">
        <f t="shared" si="2"/>
        <v>D</v>
      </c>
      <c r="N33" s="1" t="str">
        <f t="shared" si="3"/>
        <v>pos (indole-3-acetaldehyde) SE_Syn_D</v>
      </c>
      <c r="O33" s="2" t="str">
        <f t="shared" si="4"/>
        <v/>
      </c>
      <c r="P33" s="1" t="str">
        <f t="array" ref="P33">IF(O33="","",AVERAGE(IF(L$1:L$2881=L33,K$1:K$2881)))</f>
        <v/>
      </c>
      <c r="Q33" s="1" t="str">
        <f t="array" ref="Q33">IF(O33="","",_xlfn.F.TEST(IF((L$1:L$2881=LEFT(L33,LEN(L33)-3)&amp;"ctr"),K$1:K$2881),IF((L$1:L$2881=L33),K$1:K$2881)))</f>
        <v/>
      </c>
      <c r="R33" s="1" t="str">
        <f t="array" ref="R33">IF(O33="","",TTEST(IF(L$1:L$2881=LEFT(L33,LEN(L33)-3)&amp;"ctr",K$1:K$2881),IF(L$1:L$2881=L33,K$1:K$2881),2,IF(ISERROR(Q33),3,IF(Q33&lt;0.05,3,2))))</f>
        <v/>
      </c>
      <c r="S33" s="1" t="str">
        <f t="shared" ca="1" si="5"/>
        <v/>
      </c>
      <c r="T33" s="1" t="str">
        <f t="array" ref="T33">IF(O33="","",AVERAGE(IF(L$1:L$2881=L33,I$1:I$2881)))</f>
        <v/>
      </c>
      <c r="U33" s="1" t="str">
        <f t="shared" ca="1" si="6"/>
        <v/>
      </c>
      <c r="V33" s="1" t="str">
        <f t="shared" ca="1" si="10"/>
        <v/>
      </c>
      <c r="W33" s="1" t="str">
        <f t="array" aca="1" ref="W33" ca="1">IF(V33="","",IF(AVERAGE(IF(Z$2:Z$2881="Neg"&amp;" "&amp;B33&amp;" "&amp;X33,J$2:J$2881,0))&gt;AVERAGE(IF(Z$2:Z$2881="pos"&amp;" "&amp;B33&amp;" "&amp;X33,J$2:J$2881,0)),"neg","pos"))</f>
        <v/>
      </c>
      <c r="X33" s="1" t="str">
        <f t="shared" ca="1" si="7"/>
        <v/>
      </c>
      <c r="Y33" s="1" t="str">
        <f t="shared" ca="1" si="8"/>
        <v/>
      </c>
      <c r="Z33" s="1" t="str">
        <f t="shared" si="9"/>
        <v>pos (indole-3-acetaldehyde) SE_</v>
      </c>
      <c r="AA33" s="1" t="str">
        <f t="shared" si="11"/>
        <v/>
      </c>
    </row>
    <row r="34" spans="1:27" x14ac:dyDescent="0.2">
      <c r="A34" s="1" t="s">
        <v>28</v>
      </c>
      <c r="B34" s="1" t="s">
        <v>165</v>
      </c>
      <c r="C34" s="1" t="s">
        <v>100</v>
      </c>
      <c r="D34" s="1">
        <v>295.12869999999998</v>
      </c>
      <c r="E34" s="1">
        <v>6.77</v>
      </c>
      <c r="F34" s="5" t="s">
        <v>146</v>
      </c>
      <c r="H34" s="1" t="s">
        <v>147</v>
      </c>
      <c r="I34" s="1">
        <v>0</v>
      </c>
      <c r="K34" s="1">
        <f t="shared" ref="K34:K66" si="12">LN(I34+1)</f>
        <v>0</v>
      </c>
      <c r="L34" s="1" t="str">
        <f t="shared" ref="L34:L66" si="13">A34&amp;" "&amp;B34&amp;" "&amp;H34</f>
        <v>pos (dimethyladenosine) Min_Ctr</v>
      </c>
      <c r="M34" s="1" t="str">
        <f t="shared" si="2"/>
        <v>D</v>
      </c>
      <c r="N34" s="1" t="str">
        <f t="shared" si="3"/>
        <v>pos (dimethyladenosine) Min_Ctr_D</v>
      </c>
      <c r="O34" s="2" t="str">
        <f t="shared" si="4"/>
        <v>D</v>
      </c>
      <c r="P34" s="1">
        <f t="array" ref="P34">IF(O34="","",AVERAGE(IF(L$1:L$2881=L34,K$1:K$2881)))</f>
        <v>1.3783571865412456</v>
      </c>
      <c r="Q34" s="1">
        <f t="array" ref="Q34">IF(O34="","",_xlfn.F.TEST(IF((L$1:L$2881=LEFT(L34,LEN(L34)-3)&amp;"ctr"),K$1:K$2881),IF((L$1:L$2881=L34),K$1:K$2881)))</f>
        <v>1</v>
      </c>
      <c r="R34" s="1">
        <f t="array" ref="R34">IF(O34="","",TTEST(IF(L$1:L$2881=LEFT(L34,LEN(L34)-3)&amp;"ctr",K$1:K$2881),IF(L$1:L$2881=L34,K$1:K$2881),2,IF(ISERROR(Q34),3,IF(Q34&lt;0.05,3,2))))</f>
        <v>1</v>
      </c>
      <c r="S34" s="1" t="str">
        <f t="shared" ca="1" si="5"/>
        <v>D</v>
      </c>
      <c r="T34" s="1">
        <f t="array" ref="T34">IF(O34="","",AVERAGE(IF(L$1:L$2881=L34,I$1:I$2881)))</f>
        <v>61.75</v>
      </c>
      <c r="U34" s="1" t="b">
        <f t="shared" ca="1" si="6"/>
        <v>0</v>
      </c>
      <c r="V34" s="1" t="str">
        <f t="shared" ca="1" si="10"/>
        <v>1</v>
      </c>
      <c r="W34" s="1" t="str">
        <f t="array" aca="1" ref="W34" ca="1">IF(V34="","",IF(AVERAGE(IF(Z$2:Z$2881="Neg"&amp;" "&amp;B34&amp;" "&amp;X34,J$2:J$2881,0))&gt;AVERAGE(IF(Z$2:Z$2881="pos"&amp;" "&amp;B34&amp;" "&amp;X34,J$2:J$2881,0)),"neg","pos"))</f>
        <v>pos</v>
      </c>
      <c r="X34" s="1" t="str">
        <f t="shared" ca="1" si="7"/>
        <v>Min</v>
      </c>
      <c r="Y34" s="1" t="str">
        <f t="shared" ca="1" si="8"/>
        <v>Ctr</v>
      </c>
      <c r="Z34" s="1" t="str">
        <f t="shared" si="9"/>
        <v>pos (dimethyladenosine) Min</v>
      </c>
      <c r="AA34" s="1" t="str">
        <f t="shared" si="11"/>
        <v>Good</v>
      </c>
    </row>
    <row r="35" spans="1:27" x14ac:dyDescent="0.2">
      <c r="A35" s="1" t="s">
        <v>28</v>
      </c>
      <c r="B35" s="1" t="s">
        <v>165</v>
      </c>
      <c r="C35" s="1" t="s">
        <v>100</v>
      </c>
      <c r="D35" s="1">
        <v>295.12869999999998</v>
      </c>
      <c r="E35" s="1">
        <v>6.77</v>
      </c>
      <c r="F35" s="5" t="s">
        <v>146</v>
      </c>
      <c r="H35" s="1" t="s">
        <v>147</v>
      </c>
      <c r="I35" s="1">
        <v>0</v>
      </c>
      <c r="K35" s="1">
        <f t="shared" si="12"/>
        <v>0</v>
      </c>
      <c r="L35" s="1" t="str">
        <f t="shared" si="13"/>
        <v>pos (dimethyladenosine) Min_Ctr</v>
      </c>
      <c r="M35" s="1" t="str">
        <f t="shared" si="2"/>
        <v>D</v>
      </c>
      <c r="N35" s="1" t="str">
        <f t="shared" si="3"/>
        <v>pos (dimethyladenosine) Min_Ctr_D</v>
      </c>
      <c r="O35" s="2" t="str">
        <f t="shared" si="4"/>
        <v/>
      </c>
      <c r="P35" s="1" t="str">
        <f t="array" ref="P35">IF(O35="","",AVERAGE(IF(L$1:L$2881=L35,K$1:K$2881)))</f>
        <v/>
      </c>
      <c r="Q35" s="1" t="str">
        <f t="array" ref="Q35">IF(O35="","",_xlfn.F.TEST(IF((L$1:L$2881=LEFT(L35,LEN(L35)-3)&amp;"ctr"),K$1:K$2881),IF((L$1:L$2881=L35),K$1:K$2881)))</f>
        <v/>
      </c>
      <c r="R35" s="1" t="str">
        <f t="array" ref="R35">IF(O35="","",TTEST(IF(L$1:L$2881=LEFT(L35,LEN(L35)-3)&amp;"ctr",K$1:K$2881),IF(L$1:L$2881=L35,K$1:K$2881),2,IF(ISERROR(Q35),3,IF(Q35&lt;0.05,3,2))))</f>
        <v/>
      </c>
      <c r="S35" s="1" t="str">
        <f t="shared" ca="1" si="5"/>
        <v/>
      </c>
      <c r="T35" s="1" t="str">
        <f t="array" ref="T35">IF(O35="","",AVERAGE(IF(L$1:L$2881=L35,I$1:I$2881)))</f>
        <v/>
      </c>
      <c r="U35" s="1" t="str">
        <f t="shared" ca="1" si="6"/>
        <v/>
      </c>
      <c r="V35" s="1" t="str">
        <f t="shared" ca="1" si="10"/>
        <v/>
      </c>
      <c r="W35" s="1" t="str">
        <f t="array" aca="1" ref="W35" ca="1">IF(V35="","",IF(AVERAGE(IF(Z$2:Z$2881="Neg"&amp;" "&amp;B35&amp;" "&amp;X35,J$2:J$2881,0))&gt;AVERAGE(IF(Z$2:Z$2881="pos"&amp;" "&amp;B35&amp;" "&amp;X35,J$2:J$2881,0)),"neg","pos"))</f>
        <v/>
      </c>
      <c r="X35" s="1" t="str">
        <f t="shared" ca="1" si="7"/>
        <v/>
      </c>
      <c r="Y35" s="1" t="str">
        <f t="shared" ca="1" si="8"/>
        <v/>
      </c>
      <c r="Z35" s="1" t="str">
        <f t="shared" si="9"/>
        <v>pos (dimethyladenosine) Min</v>
      </c>
      <c r="AA35" s="1" t="str">
        <f t="shared" si="11"/>
        <v/>
      </c>
    </row>
    <row r="36" spans="1:27" x14ac:dyDescent="0.2">
      <c r="A36" s="1" t="s">
        <v>28</v>
      </c>
      <c r="B36" s="1" t="s">
        <v>165</v>
      </c>
      <c r="C36" s="1" t="s">
        <v>100</v>
      </c>
      <c r="D36" s="1">
        <v>295.12869999999998</v>
      </c>
      <c r="E36" s="1">
        <v>6.77</v>
      </c>
      <c r="F36" s="5" t="s">
        <v>146</v>
      </c>
      <c r="H36" s="1" t="s">
        <v>147</v>
      </c>
      <c r="I36" s="1">
        <v>0</v>
      </c>
      <c r="K36" s="1">
        <f t="shared" si="12"/>
        <v>0</v>
      </c>
      <c r="L36" s="1" t="str">
        <f t="shared" si="13"/>
        <v>pos (dimethyladenosine) Min_Ctr</v>
      </c>
      <c r="M36" s="1" t="str">
        <f t="shared" si="2"/>
        <v>D</v>
      </c>
      <c r="N36" s="1" t="str">
        <f t="shared" si="3"/>
        <v>pos (dimethyladenosine) Min_Ctr_D</v>
      </c>
      <c r="O36" s="2" t="str">
        <f t="shared" si="4"/>
        <v/>
      </c>
      <c r="P36" s="1" t="str">
        <f t="array" ref="P36">IF(O36="","",AVERAGE(IF(L$1:L$2881=L36,K$1:K$2881)))</f>
        <v/>
      </c>
      <c r="Q36" s="1" t="str">
        <f t="array" ref="Q36">IF(O36="","",_xlfn.F.TEST(IF((L$1:L$2881=LEFT(L36,LEN(L36)-3)&amp;"ctr"),K$1:K$2881),IF((L$1:L$2881=L36),K$1:K$2881)))</f>
        <v/>
      </c>
      <c r="R36" s="1" t="str">
        <f t="array" ref="R36">IF(O36="","",TTEST(IF(L$1:L$2881=LEFT(L36,LEN(L36)-3)&amp;"ctr",K$1:K$2881),IF(L$1:L$2881=L36,K$1:K$2881),2,IF(ISERROR(Q36),3,IF(Q36&lt;0.05,3,2))))</f>
        <v/>
      </c>
      <c r="S36" s="1" t="str">
        <f t="shared" ca="1" si="5"/>
        <v/>
      </c>
      <c r="T36" s="1" t="str">
        <f t="array" ref="T36">IF(O36="","",AVERAGE(IF(L$1:L$2881=L36,I$1:I$2881)))</f>
        <v/>
      </c>
      <c r="U36" s="1" t="str">
        <f t="shared" ca="1" si="6"/>
        <v/>
      </c>
      <c r="V36" s="1" t="str">
        <f t="shared" ca="1" si="10"/>
        <v/>
      </c>
      <c r="W36" s="1" t="str">
        <f t="array" aca="1" ref="W36" ca="1">IF(V36="","",IF(AVERAGE(IF(Z$2:Z$2881="Neg"&amp;" "&amp;B36&amp;" "&amp;X36,J$2:J$2881,0))&gt;AVERAGE(IF(Z$2:Z$2881="pos"&amp;" "&amp;B36&amp;" "&amp;X36,J$2:J$2881,0)),"neg","pos"))</f>
        <v/>
      </c>
      <c r="X36" s="1" t="str">
        <f t="shared" ca="1" si="7"/>
        <v/>
      </c>
      <c r="Y36" s="1" t="str">
        <f t="shared" ca="1" si="8"/>
        <v/>
      </c>
      <c r="Z36" s="1" t="str">
        <f t="shared" si="9"/>
        <v>pos (dimethyladenosine) Min</v>
      </c>
      <c r="AA36" s="1" t="str">
        <f t="shared" si="11"/>
        <v/>
      </c>
    </row>
    <row r="37" spans="1:27" x14ac:dyDescent="0.2">
      <c r="A37" s="1" t="s">
        <v>28</v>
      </c>
      <c r="B37" s="1" t="s">
        <v>165</v>
      </c>
      <c r="C37" s="1" t="s">
        <v>100</v>
      </c>
      <c r="D37" s="1">
        <v>295.12869999999998</v>
      </c>
      <c r="E37" s="1">
        <v>6.77</v>
      </c>
      <c r="F37" s="5" t="s">
        <v>146</v>
      </c>
      <c r="H37" s="1" t="s">
        <v>147</v>
      </c>
      <c r="I37" s="1">
        <v>247</v>
      </c>
      <c r="K37" s="1">
        <f t="shared" si="12"/>
        <v>5.5134287461649825</v>
      </c>
      <c r="L37" s="1" t="str">
        <f t="shared" si="13"/>
        <v>pos (dimethyladenosine) Min_Ctr</v>
      </c>
      <c r="M37" s="1" t="str">
        <f t="shared" si="2"/>
        <v>D</v>
      </c>
      <c r="N37" s="1" t="str">
        <f t="shared" si="3"/>
        <v>pos (dimethyladenosine) Min_Ctr_D</v>
      </c>
      <c r="O37" s="2" t="str">
        <f t="shared" si="4"/>
        <v/>
      </c>
      <c r="P37" s="1" t="str">
        <f t="array" ref="P37">IF(O37="","",AVERAGE(IF(L$1:L$2881=L37,K$1:K$2881)))</f>
        <v/>
      </c>
      <c r="Q37" s="1" t="str">
        <f t="array" ref="Q37">IF(O37="","",_xlfn.F.TEST(IF((L$1:L$2881=LEFT(L37,LEN(L37)-3)&amp;"ctr"),K$1:K$2881),IF((L$1:L$2881=L37),K$1:K$2881)))</f>
        <v/>
      </c>
      <c r="R37" s="1" t="str">
        <f t="array" ref="R37">IF(O37="","",TTEST(IF(L$1:L$2881=LEFT(L37,LEN(L37)-3)&amp;"ctr",K$1:K$2881),IF(L$1:L$2881=L37,K$1:K$2881),2,IF(ISERROR(Q37),3,IF(Q37&lt;0.05,3,2))))</f>
        <v/>
      </c>
      <c r="S37" s="1" t="str">
        <f t="shared" ca="1" si="5"/>
        <v/>
      </c>
      <c r="T37" s="1" t="str">
        <f t="array" ref="T37">IF(O37="","",AVERAGE(IF(L$1:L$2881=L37,I$1:I$2881)))</f>
        <v/>
      </c>
      <c r="U37" s="1" t="str">
        <f t="shared" ca="1" si="6"/>
        <v/>
      </c>
      <c r="V37" s="1" t="str">
        <f t="shared" ca="1" si="10"/>
        <v/>
      </c>
      <c r="W37" s="1" t="str">
        <f t="array" aca="1" ref="W37" ca="1">IF(V37="","",IF(AVERAGE(IF(Z$2:Z$2881="Neg"&amp;" "&amp;B37&amp;" "&amp;X37,J$2:J$2881,0))&gt;AVERAGE(IF(Z$2:Z$2881="pos"&amp;" "&amp;B37&amp;" "&amp;X37,J$2:J$2881,0)),"neg","pos"))</f>
        <v/>
      </c>
      <c r="X37" s="1" t="str">
        <f t="shared" ca="1" si="7"/>
        <v/>
      </c>
      <c r="Y37" s="1" t="str">
        <f t="shared" ca="1" si="8"/>
        <v/>
      </c>
      <c r="Z37" s="1" t="str">
        <f t="shared" si="9"/>
        <v>pos (dimethyladenosine) Min</v>
      </c>
      <c r="AA37" s="1" t="str">
        <f t="shared" si="11"/>
        <v/>
      </c>
    </row>
    <row r="38" spans="1:27" x14ac:dyDescent="0.2">
      <c r="A38" s="1" t="s">
        <v>28</v>
      </c>
      <c r="B38" s="1" t="s">
        <v>165</v>
      </c>
      <c r="C38" s="1" t="s">
        <v>100</v>
      </c>
      <c r="D38" s="1">
        <v>295.12869999999998</v>
      </c>
      <c r="E38" s="1">
        <v>6.77</v>
      </c>
      <c r="F38" s="5" t="s">
        <v>146</v>
      </c>
      <c r="H38" s="1" t="s">
        <v>148</v>
      </c>
      <c r="I38" s="1">
        <v>16976</v>
      </c>
      <c r="K38" s="1">
        <f t="shared" si="12"/>
        <v>9.739614765810634</v>
      </c>
      <c r="L38" s="1" t="str">
        <f t="shared" si="13"/>
        <v>pos (dimethyladenosine) Min_Syn</v>
      </c>
      <c r="M38" s="1" t="str">
        <f t="shared" si="2"/>
        <v>D</v>
      </c>
      <c r="N38" s="1" t="str">
        <f t="shared" si="3"/>
        <v>pos (dimethyladenosine) Min_Syn_D</v>
      </c>
      <c r="O38" s="2" t="str">
        <f t="shared" si="4"/>
        <v>D</v>
      </c>
      <c r="P38" s="1">
        <f t="array" ref="P38">IF(O38="","",AVERAGE(IF(L$1:L$2881=L38,K$1:K$2881)))</f>
        <v>9.8104391091887599</v>
      </c>
      <c r="Q38" s="1">
        <f t="array" ref="Q38">IF(O38="","",_xlfn.F.TEST(IF((L$1:L$2881=LEFT(L38,LEN(L38)-3)&amp;"ctr"),K$1:K$2881),IF((L$1:L$2881=L38),K$1:K$2881)))</f>
        <v>7.399213395379797E-4</v>
      </c>
      <c r="R38" s="1">
        <f t="array" ref="R38">IF(O38="","",TTEST(IF(L$1:L$2881=LEFT(L38,LEN(L38)-3)&amp;"ctr",K$1:K$2881),IF(L$1:L$2881=L38,K$1:K$2881),2,IF(ISERROR(Q38),3,IF(Q38&lt;0.05,3,2))))</f>
        <v>8.6410295324860342E-3</v>
      </c>
      <c r="S38" s="1" t="str">
        <f t="shared" ca="1" si="5"/>
        <v>E</v>
      </c>
      <c r="T38" s="1">
        <f t="array" ref="T38">IF(O38="","",AVERAGE(IF(L$1:L$2881=L38,I$1:I$2881)))</f>
        <v>18419</v>
      </c>
      <c r="U38" s="1">
        <f t="shared" ca="1" si="6"/>
        <v>8.2205398850615889</v>
      </c>
      <c r="V38" s="1" t="str">
        <f t="shared" ca="1" si="10"/>
        <v>5</v>
      </c>
      <c r="W38" s="1" t="str">
        <f t="array" aca="1" ref="W38" ca="1">IF(V38="","",IF(AVERAGE(IF(Z$2:Z$2881="Neg"&amp;" "&amp;B38&amp;" "&amp;X38,J$2:J$2881,0))&gt;AVERAGE(IF(Z$2:Z$2881="pos"&amp;" "&amp;B38&amp;" "&amp;X38,J$2:J$2881,0)),"neg","pos"))</f>
        <v>pos</v>
      </c>
      <c r="X38" s="1" t="str">
        <f t="shared" ca="1" si="7"/>
        <v>Min</v>
      </c>
      <c r="Y38" s="1" t="str">
        <f t="shared" ca="1" si="8"/>
        <v>Syn</v>
      </c>
      <c r="Z38" s="1" t="str">
        <f t="shared" si="9"/>
        <v>pos (dimethyladenosine) Min</v>
      </c>
      <c r="AA38" s="1" t="str">
        <f t="shared" si="11"/>
        <v>Good</v>
      </c>
    </row>
    <row r="39" spans="1:27" x14ac:dyDescent="0.2">
      <c r="A39" s="1" t="s">
        <v>28</v>
      </c>
      <c r="B39" s="1" t="s">
        <v>165</v>
      </c>
      <c r="C39" s="1" t="s">
        <v>100</v>
      </c>
      <c r="D39" s="1">
        <v>295.12869999999998</v>
      </c>
      <c r="E39" s="1">
        <v>6.77</v>
      </c>
      <c r="F39" s="5" t="s">
        <v>146</v>
      </c>
      <c r="H39" s="1" t="s">
        <v>148</v>
      </c>
      <c r="I39" s="1">
        <v>15738</v>
      </c>
      <c r="K39" s="1">
        <f t="shared" si="12"/>
        <v>9.6638969875516008</v>
      </c>
      <c r="L39" s="1" t="str">
        <f t="shared" si="13"/>
        <v>pos (dimethyladenosine) Min_Syn</v>
      </c>
      <c r="M39" s="1" t="str">
        <f t="shared" si="2"/>
        <v>D</v>
      </c>
      <c r="N39" s="1" t="str">
        <f t="shared" si="3"/>
        <v>pos (dimethyladenosine) Min_Syn_D</v>
      </c>
      <c r="O39" s="2" t="str">
        <f t="shared" si="4"/>
        <v/>
      </c>
      <c r="P39" s="1" t="str">
        <f t="array" ref="P39">IF(O39="","",AVERAGE(IF(L$1:L$2881=L39,K$1:K$2881)))</f>
        <v/>
      </c>
      <c r="Q39" s="1" t="str">
        <f t="array" ref="Q39">IF(O39="","",_xlfn.F.TEST(IF((L$1:L$2881=LEFT(L39,LEN(L39)-3)&amp;"ctr"),K$1:K$2881),IF((L$1:L$2881=L39),K$1:K$2881)))</f>
        <v/>
      </c>
      <c r="R39" s="1" t="str">
        <f t="array" ref="R39">IF(O39="","",TTEST(IF(L$1:L$2881=LEFT(L39,LEN(L39)-3)&amp;"ctr",K$1:K$2881),IF(L$1:L$2881=L39,K$1:K$2881),2,IF(ISERROR(Q39),3,IF(Q39&lt;0.05,3,2))))</f>
        <v/>
      </c>
      <c r="S39" s="1" t="str">
        <f t="shared" ca="1" si="5"/>
        <v/>
      </c>
      <c r="T39" s="1" t="str">
        <f t="array" ref="T39">IF(O39="","",AVERAGE(IF(L$1:L$2881=L39,I$1:I$2881)))</f>
        <v/>
      </c>
      <c r="U39" s="1" t="str">
        <f t="shared" ca="1" si="6"/>
        <v/>
      </c>
      <c r="V39" s="1" t="str">
        <f t="shared" ca="1" si="10"/>
        <v/>
      </c>
      <c r="W39" s="1" t="str">
        <f t="array" aca="1" ref="W39" ca="1">IF(V39="","",IF(AVERAGE(IF(Z$2:Z$2881="Neg"&amp;" "&amp;B39&amp;" "&amp;X39,J$2:J$2881,0))&gt;AVERAGE(IF(Z$2:Z$2881="pos"&amp;" "&amp;B39&amp;" "&amp;X39,J$2:J$2881,0)),"neg","pos"))</f>
        <v/>
      </c>
      <c r="X39" s="1" t="str">
        <f t="shared" ca="1" si="7"/>
        <v/>
      </c>
      <c r="Y39" s="1" t="str">
        <f t="shared" ca="1" si="8"/>
        <v/>
      </c>
      <c r="Z39" s="1" t="str">
        <f t="shared" si="9"/>
        <v>pos (dimethyladenosine) Min</v>
      </c>
      <c r="AA39" s="1" t="str">
        <f t="shared" si="11"/>
        <v/>
      </c>
    </row>
    <row r="40" spans="1:27" x14ac:dyDescent="0.2">
      <c r="A40" s="1" t="s">
        <v>28</v>
      </c>
      <c r="B40" s="1" t="s">
        <v>165</v>
      </c>
      <c r="C40" s="1" t="s">
        <v>100</v>
      </c>
      <c r="D40" s="1">
        <v>295.12869999999998</v>
      </c>
      <c r="E40" s="1">
        <v>6.77</v>
      </c>
      <c r="F40" s="5" t="s">
        <v>146</v>
      </c>
      <c r="H40" s="1" t="s">
        <v>148</v>
      </c>
      <c r="I40" s="1">
        <v>17872</v>
      </c>
      <c r="K40" s="1">
        <f t="shared" si="12"/>
        <v>9.791046473190379</v>
      </c>
      <c r="L40" s="1" t="str">
        <f t="shared" si="13"/>
        <v>pos (dimethyladenosine) Min_Syn</v>
      </c>
      <c r="M40" s="1" t="str">
        <f t="shared" si="2"/>
        <v>D</v>
      </c>
      <c r="N40" s="1" t="str">
        <f t="shared" si="3"/>
        <v>pos (dimethyladenosine) Min_Syn_D</v>
      </c>
      <c r="O40" s="2" t="str">
        <f t="shared" si="4"/>
        <v/>
      </c>
      <c r="P40" s="1" t="str">
        <f t="array" ref="P40">IF(O40="","",AVERAGE(IF(L$1:L$2881=L40,K$1:K$2881)))</f>
        <v/>
      </c>
      <c r="Q40" s="1" t="str">
        <f t="array" ref="Q40">IF(O40="","",_xlfn.F.TEST(IF((L$1:L$2881=LEFT(L40,LEN(L40)-3)&amp;"ctr"),K$1:K$2881),IF((L$1:L$2881=L40),K$1:K$2881)))</f>
        <v/>
      </c>
      <c r="R40" s="1" t="str">
        <f t="array" ref="R40">IF(O40="","",TTEST(IF(L$1:L$2881=LEFT(L40,LEN(L40)-3)&amp;"ctr",K$1:K$2881),IF(L$1:L$2881=L40,K$1:K$2881),2,IF(ISERROR(Q40),3,IF(Q40&lt;0.05,3,2))))</f>
        <v/>
      </c>
      <c r="S40" s="1" t="str">
        <f t="shared" ca="1" si="5"/>
        <v/>
      </c>
      <c r="T40" s="1" t="str">
        <f t="array" ref="T40">IF(O40="","",AVERAGE(IF(L$1:L$2881=L40,I$1:I$2881)))</f>
        <v/>
      </c>
      <c r="U40" s="1" t="str">
        <f t="shared" ca="1" si="6"/>
        <v/>
      </c>
      <c r="V40" s="1" t="str">
        <f t="shared" ca="1" si="10"/>
        <v/>
      </c>
      <c r="W40" s="1" t="str">
        <f t="array" aca="1" ref="W40" ca="1">IF(V40="","",IF(AVERAGE(IF(Z$2:Z$2881="Neg"&amp;" "&amp;B40&amp;" "&amp;X40,J$2:J$2881,0))&gt;AVERAGE(IF(Z$2:Z$2881="pos"&amp;" "&amp;B40&amp;" "&amp;X40,J$2:J$2881,0)),"neg","pos"))</f>
        <v/>
      </c>
      <c r="X40" s="1" t="str">
        <f t="shared" ca="1" si="7"/>
        <v/>
      </c>
      <c r="Y40" s="1" t="str">
        <f t="shared" ca="1" si="8"/>
        <v/>
      </c>
      <c r="Z40" s="1" t="str">
        <f t="shared" si="9"/>
        <v>pos (dimethyladenosine) Min</v>
      </c>
      <c r="AA40" s="1" t="str">
        <f t="shared" si="11"/>
        <v/>
      </c>
    </row>
    <row r="41" spans="1:27" x14ac:dyDescent="0.2">
      <c r="A41" s="1" t="s">
        <v>28</v>
      </c>
      <c r="B41" s="1" t="s">
        <v>165</v>
      </c>
      <c r="C41" s="1" t="s">
        <v>100</v>
      </c>
      <c r="D41" s="1">
        <v>295.12869999999998</v>
      </c>
      <c r="E41" s="1">
        <v>6.77</v>
      </c>
      <c r="F41" s="5" t="s">
        <v>146</v>
      </c>
      <c r="H41" s="1" t="s">
        <v>148</v>
      </c>
      <c r="I41" s="1">
        <v>23090</v>
      </c>
      <c r="K41" s="1">
        <f t="shared" si="12"/>
        <v>10.047198210202428</v>
      </c>
      <c r="L41" s="1" t="str">
        <f t="shared" si="13"/>
        <v>pos (dimethyladenosine) Min_Syn</v>
      </c>
      <c r="M41" s="1" t="str">
        <f t="shared" si="2"/>
        <v>D</v>
      </c>
      <c r="N41" s="1" t="str">
        <f t="shared" si="3"/>
        <v>pos (dimethyladenosine) Min_Syn_D</v>
      </c>
      <c r="O41" s="2" t="str">
        <f t="shared" si="4"/>
        <v/>
      </c>
      <c r="P41" s="1" t="str">
        <f t="array" ref="P41">IF(O41="","",AVERAGE(IF(L$1:L$2881=L41,K$1:K$2881)))</f>
        <v/>
      </c>
      <c r="Q41" s="1" t="str">
        <f t="array" ref="Q41">IF(O41="","",_xlfn.F.TEST(IF((L$1:L$2881=LEFT(L41,LEN(L41)-3)&amp;"ctr"),K$1:K$2881),IF((L$1:L$2881=L41),K$1:K$2881)))</f>
        <v/>
      </c>
      <c r="R41" s="1" t="str">
        <f t="array" ref="R41">IF(O41="","",TTEST(IF(L$1:L$2881=LEFT(L41,LEN(L41)-3)&amp;"ctr",K$1:K$2881),IF(L$1:L$2881=L41,K$1:K$2881),2,IF(ISERROR(Q41),3,IF(Q41&lt;0.05,3,2))))</f>
        <v/>
      </c>
      <c r="S41" s="1" t="str">
        <f t="shared" ca="1" si="5"/>
        <v/>
      </c>
      <c r="T41" s="1" t="str">
        <f t="array" ref="T41">IF(O41="","",AVERAGE(IF(L$1:L$2881=L41,I$1:I$2881)))</f>
        <v/>
      </c>
      <c r="U41" s="1" t="str">
        <f t="shared" ca="1" si="6"/>
        <v/>
      </c>
      <c r="V41" s="1" t="str">
        <f t="shared" ca="1" si="10"/>
        <v/>
      </c>
      <c r="W41" s="1" t="str">
        <f t="array" aca="1" ref="W41" ca="1">IF(V41="","",IF(AVERAGE(IF(Z$2:Z$2881="Neg"&amp;" "&amp;B41&amp;" "&amp;X41,J$2:J$2881,0))&gt;AVERAGE(IF(Z$2:Z$2881="pos"&amp;" "&amp;B41&amp;" "&amp;X41,J$2:J$2881,0)),"neg","pos"))</f>
        <v/>
      </c>
      <c r="X41" s="1" t="str">
        <f t="shared" ca="1" si="7"/>
        <v/>
      </c>
      <c r="Y41" s="1" t="str">
        <f t="shared" ca="1" si="8"/>
        <v/>
      </c>
      <c r="Z41" s="1" t="str">
        <f t="shared" si="9"/>
        <v>pos (dimethyladenosine) Min</v>
      </c>
      <c r="AA41" s="1" t="str">
        <f t="shared" si="11"/>
        <v/>
      </c>
    </row>
    <row r="42" spans="1:27" x14ac:dyDescent="0.2">
      <c r="A42" s="1" t="s">
        <v>28</v>
      </c>
      <c r="B42" s="1" t="s">
        <v>165</v>
      </c>
      <c r="C42" s="1" t="s">
        <v>100</v>
      </c>
      <c r="D42" s="1">
        <v>295.12869999999998</v>
      </c>
      <c r="E42" s="1">
        <v>6.77</v>
      </c>
      <c r="F42" s="5" t="s">
        <v>146</v>
      </c>
      <c r="H42" s="1" t="s">
        <v>149</v>
      </c>
      <c r="I42" s="1">
        <v>114</v>
      </c>
      <c r="K42" s="1">
        <f t="shared" si="12"/>
        <v>4.7449321283632502</v>
      </c>
      <c r="L42" s="1" t="str">
        <f t="shared" si="13"/>
        <v>pos (dimethyladenosine) MEBM_Ctr</v>
      </c>
      <c r="M42" s="1" t="str">
        <f t="shared" si="2"/>
        <v>D</v>
      </c>
      <c r="N42" s="1" t="str">
        <f t="shared" si="3"/>
        <v>pos (dimethyladenosine) MEBM_Ctr_D</v>
      </c>
      <c r="O42" s="2" t="str">
        <f t="shared" si="4"/>
        <v>D</v>
      </c>
      <c r="P42" s="1">
        <f t="array" ref="P42">IF(O42="","",AVERAGE(IF(L$1:L$2881=L42,K$1:K$2881)))</f>
        <v>2.4338411787854968</v>
      </c>
      <c r="Q42" s="1">
        <f t="array" ref="Q42">IF(O42="","",_xlfn.F.TEST(IF((L$1:L$2881=LEFT(L42,LEN(L42)-3)&amp;"ctr"),K$1:K$2881),IF((L$1:L$2881=L42),K$1:K$2881)))</f>
        <v>1</v>
      </c>
      <c r="R42" s="1">
        <f t="array" ref="R42">IF(O42="","",TTEST(IF(L$1:L$2881=LEFT(L42,LEN(L42)-3)&amp;"ctr",K$1:K$2881),IF(L$1:L$2881=L42,K$1:K$2881),2,IF(ISERROR(Q42),3,IF(Q42&lt;0.05,3,2))))</f>
        <v>1</v>
      </c>
      <c r="S42" s="1" t="str">
        <f t="shared" ca="1" si="5"/>
        <v>D</v>
      </c>
      <c r="T42" s="1">
        <f t="array" ref="T42">IF(O42="","",AVERAGE(IF(L$1:L$2881=L42,I$1:I$2881)))</f>
        <v>65</v>
      </c>
      <c r="U42" s="1" t="b">
        <f t="shared" ca="1" si="6"/>
        <v>0</v>
      </c>
      <c r="V42" s="1" t="str">
        <f t="shared" ca="1" si="10"/>
        <v>1</v>
      </c>
      <c r="W42" s="1" t="str">
        <f t="array" aca="1" ref="W42" ca="1">IF(V42="","",IF(AVERAGE(IF(Z$2:Z$2881="Neg"&amp;" "&amp;B42&amp;" "&amp;X42,J$2:J$2881,0))&gt;AVERAGE(IF(Z$2:Z$2881="pos"&amp;" "&amp;B42&amp;" "&amp;X42,J$2:J$2881,0)),"neg","pos"))</f>
        <v>pos</v>
      </c>
      <c r="X42" s="1" t="str">
        <f t="shared" ca="1" si="7"/>
        <v>MEB</v>
      </c>
      <c r="Y42" s="1" t="str">
        <f t="shared" ca="1" si="8"/>
        <v>Ctr</v>
      </c>
      <c r="Z42" s="1" t="str">
        <f t="shared" si="9"/>
        <v>pos (dimethyladenosine) MEB</v>
      </c>
      <c r="AA42" s="1" t="str">
        <f t="shared" si="11"/>
        <v>Good</v>
      </c>
    </row>
    <row r="43" spans="1:27" x14ac:dyDescent="0.2">
      <c r="A43" s="1" t="s">
        <v>28</v>
      </c>
      <c r="B43" s="1" t="s">
        <v>165</v>
      </c>
      <c r="C43" s="1" t="s">
        <v>100</v>
      </c>
      <c r="D43" s="1">
        <v>295.12869999999998</v>
      </c>
      <c r="E43" s="1">
        <v>6.77</v>
      </c>
      <c r="F43" s="5" t="s">
        <v>146</v>
      </c>
      <c r="H43" s="1" t="s">
        <v>149</v>
      </c>
      <c r="I43" s="1">
        <v>0</v>
      </c>
      <c r="K43" s="1">
        <f t="shared" si="12"/>
        <v>0</v>
      </c>
      <c r="L43" s="1" t="str">
        <f t="shared" si="13"/>
        <v>pos (dimethyladenosine) MEBM_Ctr</v>
      </c>
      <c r="M43" s="1" t="str">
        <f t="shared" si="2"/>
        <v>D</v>
      </c>
      <c r="N43" s="1" t="str">
        <f t="shared" si="3"/>
        <v>pos (dimethyladenosine) MEBM_Ctr_D</v>
      </c>
      <c r="O43" s="2" t="str">
        <f t="shared" si="4"/>
        <v/>
      </c>
      <c r="P43" s="1" t="str">
        <f t="array" ref="P43">IF(O43="","",AVERAGE(IF(L$1:L$2881=L43,K$1:K$2881)))</f>
        <v/>
      </c>
      <c r="Q43" s="1" t="str">
        <f t="array" ref="Q43">IF(O43="","",_xlfn.F.TEST(IF((L$1:L$2881=LEFT(L43,LEN(L43)-3)&amp;"ctr"),K$1:K$2881),IF((L$1:L$2881=L43),K$1:K$2881)))</f>
        <v/>
      </c>
      <c r="R43" s="1" t="str">
        <f t="array" ref="R43">IF(O43="","",TTEST(IF(L$1:L$2881=LEFT(L43,LEN(L43)-3)&amp;"ctr",K$1:K$2881),IF(L$1:L$2881=L43,K$1:K$2881),2,IF(ISERROR(Q43),3,IF(Q43&lt;0.05,3,2))))</f>
        <v/>
      </c>
      <c r="S43" s="1" t="str">
        <f t="shared" ca="1" si="5"/>
        <v/>
      </c>
      <c r="T43" s="1" t="str">
        <f t="array" ref="T43">IF(O43="","",AVERAGE(IF(L$1:L$2881=L43,I$1:I$2881)))</f>
        <v/>
      </c>
      <c r="U43" s="1" t="str">
        <f t="shared" ca="1" si="6"/>
        <v/>
      </c>
      <c r="V43" s="1" t="str">
        <f t="shared" ca="1" si="10"/>
        <v/>
      </c>
      <c r="W43" s="1" t="str">
        <f t="array" aca="1" ref="W43" ca="1">IF(V43="","",IF(AVERAGE(IF(Z$2:Z$2881="Neg"&amp;" "&amp;B43&amp;" "&amp;X43,J$2:J$2881,0))&gt;AVERAGE(IF(Z$2:Z$2881="pos"&amp;" "&amp;B43&amp;" "&amp;X43,J$2:J$2881,0)),"neg","pos"))</f>
        <v/>
      </c>
      <c r="X43" s="1" t="str">
        <f t="shared" ca="1" si="7"/>
        <v/>
      </c>
      <c r="Y43" s="1" t="str">
        <f t="shared" ca="1" si="8"/>
        <v/>
      </c>
      <c r="Z43" s="1" t="str">
        <f t="shared" si="9"/>
        <v>pos (dimethyladenosine) MEB</v>
      </c>
      <c r="AA43" s="1" t="str">
        <f t="shared" si="11"/>
        <v/>
      </c>
    </row>
    <row r="44" spans="1:27" x14ac:dyDescent="0.2">
      <c r="A44" s="1" t="s">
        <v>28</v>
      </c>
      <c r="B44" s="1" t="s">
        <v>165</v>
      </c>
      <c r="C44" s="1" t="s">
        <v>100</v>
      </c>
      <c r="D44" s="1">
        <v>295.12869999999998</v>
      </c>
      <c r="E44" s="1">
        <v>6.77</v>
      </c>
      <c r="F44" s="5" t="s">
        <v>146</v>
      </c>
      <c r="H44" s="1" t="s">
        <v>149</v>
      </c>
      <c r="I44" s="1">
        <v>0</v>
      </c>
      <c r="K44" s="1">
        <f t="shared" si="12"/>
        <v>0</v>
      </c>
      <c r="L44" s="1" t="str">
        <f t="shared" si="13"/>
        <v>pos (dimethyladenosine) MEBM_Ctr</v>
      </c>
      <c r="M44" s="1" t="str">
        <f t="shared" si="2"/>
        <v>D</v>
      </c>
      <c r="N44" s="1" t="str">
        <f t="shared" si="3"/>
        <v>pos (dimethyladenosine) MEBM_Ctr_D</v>
      </c>
      <c r="O44" s="2" t="str">
        <f t="shared" si="4"/>
        <v/>
      </c>
      <c r="P44" s="1" t="str">
        <f t="array" ref="P44">IF(O44="","",AVERAGE(IF(L$1:L$2881=L44,K$1:K$2881)))</f>
        <v/>
      </c>
      <c r="Q44" s="1" t="str">
        <f t="array" ref="Q44">IF(O44="","",_xlfn.F.TEST(IF((L$1:L$2881=LEFT(L44,LEN(L44)-3)&amp;"ctr"),K$1:K$2881),IF((L$1:L$2881=L44),K$1:K$2881)))</f>
        <v/>
      </c>
      <c r="R44" s="1" t="str">
        <f t="array" ref="R44">IF(O44="","",TTEST(IF(L$1:L$2881=LEFT(L44,LEN(L44)-3)&amp;"ctr",K$1:K$2881),IF(L$1:L$2881=L44,K$1:K$2881),2,IF(ISERROR(Q44),3,IF(Q44&lt;0.05,3,2))))</f>
        <v/>
      </c>
      <c r="S44" s="1" t="str">
        <f t="shared" ca="1" si="5"/>
        <v/>
      </c>
      <c r="T44" s="1" t="str">
        <f t="array" ref="T44">IF(O44="","",AVERAGE(IF(L$1:L$2881=L44,I$1:I$2881)))</f>
        <v/>
      </c>
      <c r="U44" s="1" t="str">
        <f t="shared" ca="1" si="6"/>
        <v/>
      </c>
      <c r="V44" s="1" t="str">
        <f t="shared" ca="1" si="10"/>
        <v/>
      </c>
      <c r="W44" s="1" t="str">
        <f t="array" aca="1" ref="W44" ca="1">IF(V44="","",IF(AVERAGE(IF(Z$2:Z$2881="Neg"&amp;" "&amp;B44&amp;" "&amp;X44,J$2:J$2881,0))&gt;AVERAGE(IF(Z$2:Z$2881="pos"&amp;" "&amp;B44&amp;" "&amp;X44,J$2:J$2881,0)),"neg","pos"))</f>
        <v/>
      </c>
      <c r="X44" s="1" t="str">
        <f t="shared" ca="1" si="7"/>
        <v/>
      </c>
      <c r="Y44" s="1" t="str">
        <f t="shared" ca="1" si="8"/>
        <v/>
      </c>
      <c r="Z44" s="1" t="str">
        <f t="shared" si="9"/>
        <v>pos (dimethyladenosine) MEB</v>
      </c>
      <c r="AA44" s="1" t="str">
        <f t="shared" si="11"/>
        <v/>
      </c>
    </row>
    <row r="45" spans="1:27" x14ac:dyDescent="0.2">
      <c r="A45" s="1" t="s">
        <v>28</v>
      </c>
      <c r="B45" s="1" t="s">
        <v>165</v>
      </c>
      <c r="C45" s="1" t="s">
        <v>100</v>
      </c>
      <c r="D45" s="1">
        <v>295.12869999999998</v>
      </c>
      <c r="E45" s="1">
        <v>6.77</v>
      </c>
      <c r="F45" s="5" t="s">
        <v>146</v>
      </c>
      <c r="H45" s="1" t="s">
        <v>149</v>
      </c>
      <c r="I45" s="1">
        <v>146</v>
      </c>
      <c r="K45" s="1">
        <f t="shared" si="12"/>
        <v>4.990432586778736</v>
      </c>
      <c r="L45" s="1" t="str">
        <f t="shared" si="13"/>
        <v>pos (dimethyladenosine) MEBM_Ctr</v>
      </c>
      <c r="M45" s="1" t="str">
        <f t="shared" si="2"/>
        <v>D</v>
      </c>
      <c r="N45" s="1" t="str">
        <f t="shared" si="3"/>
        <v>pos (dimethyladenosine) MEBM_Ctr_D</v>
      </c>
      <c r="O45" s="2" t="str">
        <f t="shared" si="4"/>
        <v/>
      </c>
      <c r="P45" s="1" t="str">
        <f t="array" ref="P45">IF(O45="","",AVERAGE(IF(L$1:L$2881=L45,K$1:K$2881)))</f>
        <v/>
      </c>
      <c r="Q45" s="1" t="str">
        <f t="array" ref="Q45">IF(O45="","",_xlfn.F.TEST(IF((L$1:L$2881=LEFT(L45,LEN(L45)-3)&amp;"ctr"),K$1:K$2881),IF((L$1:L$2881=L45),K$1:K$2881)))</f>
        <v/>
      </c>
      <c r="R45" s="1" t="str">
        <f t="array" ref="R45">IF(O45="","",TTEST(IF(L$1:L$2881=LEFT(L45,LEN(L45)-3)&amp;"ctr",K$1:K$2881),IF(L$1:L$2881=L45,K$1:K$2881),2,IF(ISERROR(Q45),3,IF(Q45&lt;0.05,3,2))))</f>
        <v/>
      </c>
      <c r="S45" s="1" t="str">
        <f t="shared" ca="1" si="5"/>
        <v/>
      </c>
      <c r="T45" s="1" t="str">
        <f t="array" ref="T45">IF(O45="","",AVERAGE(IF(L$1:L$2881=L45,I$1:I$2881)))</f>
        <v/>
      </c>
      <c r="U45" s="1" t="str">
        <f t="shared" ca="1" si="6"/>
        <v/>
      </c>
      <c r="V45" s="1" t="str">
        <f t="shared" ca="1" si="10"/>
        <v/>
      </c>
      <c r="W45" s="1" t="str">
        <f t="array" aca="1" ref="W45" ca="1">IF(V45="","",IF(AVERAGE(IF(Z$2:Z$2881="Neg"&amp;" "&amp;B45&amp;" "&amp;X45,J$2:J$2881,0))&gt;AVERAGE(IF(Z$2:Z$2881="pos"&amp;" "&amp;B45&amp;" "&amp;X45,J$2:J$2881,0)),"neg","pos"))</f>
        <v/>
      </c>
      <c r="X45" s="1" t="str">
        <f t="shared" ca="1" si="7"/>
        <v/>
      </c>
      <c r="Y45" s="1" t="str">
        <f t="shared" ca="1" si="8"/>
        <v/>
      </c>
      <c r="Z45" s="1" t="str">
        <f t="shared" si="9"/>
        <v>pos (dimethyladenosine) MEB</v>
      </c>
      <c r="AA45" s="1" t="str">
        <f t="shared" si="11"/>
        <v/>
      </c>
    </row>
    <row r="46" spans="1:27" x14ac:dyDescent="0.2">
      <c r="A46" s="1" t="s">
        <v>28</v>
      </c>
      <c r="B46" s="1" t="s">
        <v>165</v>
      </c>
      <c r="C46" s="1" t="s">
        <v>100</v>
      </c>
      <c r="D46" s="1">
        <v>295.12869999999998</v>
      </c>
      <c r="E46" s="1">
        <v>6.77</v>
      </c>
      <c r="F46" s="5" t="s">
        <v>146</v>
      </c>
      <c r="H46" s="1" t="s">
        <v>150</v>
      </c>
      <c r="I46" s="1">
        <v>20483</v>
      </c>
      <c r="K46" s="1">
        <f t="shared" si="12"/>
        <v>9.9273993725824408</v>
      </c>
      <c r="L46" s="1" t="str">
        <f t="shared" si="13"/>
        <v>pos (dimethyladenosine) MEBM_Syn</v>
      </c>
      <c r="M46" s="1" t="str">
        <f t="shared" si="2"/>
        <v>D</v>
      </c>
      <c r="N46" s="1" t="str">
        <f t="shared" si="3"/>
        <v>pos (dimethyladenosine) MEBM_Syn_D</v>
      </c>
      <c r="O46" s="2" t="str">
        <f t="shared" si="4"/>
        <v>D</v>
      </c>
      <c r="P46" s="1">
        <f t="array" ref="P46">IF(O46="","",AVERAGE(IF(L$1:L$2881=L46,K$1:K$2881)))</f>
        <v>9.739921976891047</v>
      </c>
      <c r="Q46" s="1">
        <f t="array" ref="Q46">IF(O46="","",_xlfn.F.TEST(IF((L$1:L$2881=LEFT(L46,LEN(L46)-3)&amp;"ctr"),K$1:K$2881),IF((L$1:L$2881=L46),K$1:K$2881)))</f>
        <v>1.2332778357808511E-3</v>
      </c>
      <c r="R46" s="1">
        <f t="array" ref="R46">IF(O46="","",TTEST(IF(L$1:L$2881=LEFT(L46,LEN(L46)-3)&amp;"ctr",K$1:K$2881),IF(L$1:L$2881=L46,K$1:K$2881),2,IF(ISERROR(Q46),3,IF(Q46&lt;0.05,3,2))))</f>
        <v>1.3597011988478722E-2</v>
      </c>
      <c r="S46" s="1" t="str">
        <f t="shared" ca="1" si="5"/>
        <v>E</v>
      </c>
      <c r="T46" s="1">
        <f t="array" ref="T46">IF(O46="","",AVERAGE(IF(L$1:L$2881=L46,I$1:I$2881)))</f>
        <v>17239.75</v>
      </c>
      <c r="U46" s="1">
        <f t="shared" ca="1" si="6"/>
        <v>8.0510834200445647</v>
      </c>
      <c r="V46" s="1" t="str">
        <f t="shared" ca="1" si="10"/>
        <v>5</v>
      </c>
      <c r="W46" s="1" t="str">
        <f t="array" aca="1" ref="W46" ca="1">IF(V46="","",IF(AVERAGE(IF(Z$2:Z$2881="Neg"&amp;" "&amp;B46&amp;" "&amp;X46,J$2:J$2881,0))&gt;AVERAGE(IF(Z$2:Z$2881="pos"&amp;" "&amp;B46&amp;" "&amp;X46,J$2:J$2881,0)),"neg","pos"))</f>
        <v>pos</v>
      </c>
      <c r="X46" s="1" t="str">
        <f t="shared" ca="1" si="7"/>
        <v>MEB</v>
      </c>
      <c r="Y46" s="1" t="str">
        <f t="shared" ca="1" si="8"/>
        <v>Syn</v>
      </c>
      <c r="Z46" s="1" t="str">
        <f t="shared" si="9"/>
        <v>pos (dimethyladenosine) MEB</v>
      </c>
      <c r="AA46" s="1" t="str">
        <f t="shared" si="11"/>
        <v>Good</v>
      </c>
    </row>
    <row r="47" spans="1:27" x14ac:dyDescent="0.2">
      <c r="A47" s="1" t="s">
        <v>28</v>
      </c>
      <c r="B47" s="1" t="s">
        <v>165</v>
      </c>
      <c r="C47" s="1" t="s">
        <v>100</v>
      </c>
      <c r="D47" s="1">
        <v>295.12869999999998</v>
      </c>
      <c r="E47" s="1">
        <v>6.77</v>
      </c>
      <c r="F47" s="5" t="s">
        <v>146</v>
      </c>
      <c r="H47" s="1" t="s">
        <v>150</v>
      </c>
      <c r="I47" s="1">
        <v>14018</v>
      </c>
      <c r="K47" s="1">
        <f t="shared" si="12"/>
        <v>9.5481688313685353</v>
      </c>
      <c r="L47" s="1" t="str">
        <f t="shared" si="13"/>
        <v>pos (dimethyladenosine) MEBM_Syn</v>
      </c>
      <c r="M47" s="1" t="str">
        <f t="shared" si="2"/>
        <v>D</v>
      </c>
      <c r="N47" s="1" t="str">
        <f t="shared" si="3"/>
        <v>pos (dimethyladenosine) MEBM_Syn_D</v>
      </c>
      <c r="O47" s="2" t="str">
        <f t="shared" si="4"/>
        <v/>
      </c>
      <c r="P47" s="1" t="str">
        <f t="array" ref="P47">IF(O47="","",AVERAGE(IF(L$1:L$2881=L47,K$1:K$2881)))</f>
        <v/>
      </c>
      <c r="Q47" s="1" t="str">
        <f t="array" ref="Q47">IF(O47="","",_xlfn.F.TEST(IF((L$1:L$2881=LEFT(L47,LEN(L47)-3)&amp;"ctr"),K$1:K$2881),IF((L$1:L$2881=L47),K$1:K$2881)))</f>
        <v/>
      </c>
      <c r="R47" s="1" t="str">
        <f t="array" ref="R47">IF(O47="","",TTEST(IF(L$1:L$2881=LEFT(L47,LEN(L47)-3)&amp;"ctr",K$1:K$2881),IF(L$1:L$2881=L47,K$1:K$2881),2,IF(ISERROR(Q47),3,IF(Q47&lt;0.05,3,2))))</f>
        <v/>
      </c>
      <c r="S47" s="1" t="str">
        <f t="shared" ca="1" si="5"/>
        <v/>
      </c>
      <c r="T47" s="1" t="str">
        <f t="array" ref="T47">IF(O47="","",AVERAGE(IF(L$1:L$2881=L47,I$1:I$2881)))</f>
        <v/>
      </c>
      <c r="U47" s="1" t="str">
        <f t="shared" ca="1" si="6"/>
        <v/>
      </c>
      <c r="V47" s="1" t="str">
        <f t="shared" ca="1" si="10"/>
        <v/>
      </c>
      <c r="W47" s="1" t="str">
        <f t="array" aca="1" ref="W47" ca="1">IF(V47="","",IF(AVERAGE(IF(Z$2:Z$2881="Neg"&amp;" "&amp;B47&amp;" "&amp;X47,J$2:J$2881,0))&gt;AVERAGE(IF(Z$2:Z$2881="pos"&amp;" "&amp;B47&amp;" "&amp;X47,J$2:J$2881,0)),"neg","pos"))</f>
        <v/>
      </c>
      <c r="X47" s="1" t="str">
        <f t="shared" ca="1" si="7"/>
        <v/>
      </c>
      <c r="Y47" s="1" t="str">
        <f t="shared" ca="1" si="8"/>
        <v/>
      </c>
      <c r="Z47" s="1" t="str">
        <f t="shared" si="9"/>
        <v>pos (dimethyladenosine) MEB</v>
      </c>
      <c r="AA47" s="1" t="str">
        <f t="shared" si="11"/>
        <v/>
      </c>
    </row>
    <row r="48" spans="1:27" x14ac:dyDescent="0.2">
      <c r="A48" s="1" t="s">
        <v>28</v>
      </c>
      <c r="B48" s="1" t="s">
        <v>165</v>
      </c>
      <c r="C48" s="1" t="s">
        <v>100</v>
      </c>
      <c r="D48" s="1">
        <v>295.12869999999998</v>
      </c>
      <c r="E48" s="1">
        <v>6.77</v>
      </c>
      <c r="F48" s="5" t="s">
        <v>146</v>
      </c>
      <c r="H48" s="1" t="s">
        <v>150</v>
      </c>
      <c r="I48" s="1">
        <v>19920</v>
      </c>
      <c r="K48" s="1">
        <f t="shared" si="12"/>
        <v>9.8995297306817847</v>
      </c>
      <c r="L48" s="1" t="str">
        <f t="shared" si="13"/>
        <v>pos (dimethyladenosine) MEBM_Syn</v>
      </c>
      <c r="M48" s="1" t="str">
        <f t="shared" si="2"/>
        <v>D</v>
      </c>
      <c r="N48" s="1" t="str">
        <f t="shared" si="3"/>
        <v>pos (dimethyladenosine) MEBM_Syn_D</v>
      </c>
      <c r="O48" s="2" t="str">
        <f t="shared" si="4"/>
        <v/>
      </c>
      <c r="P48" s="1" t="str">
        <f t="array" ref="P48">IF(O48="","",AVERAGE(IF(L$1:L$2881=L48,K$1:K$2881)))</f>
        <v/>
      </c>
      <c r="Q48" s="1" t="str">
        <f t="array" ref="Q48">IF(O48="","",_xlfn.F.TEST(IF((L$1:L$2881=LEFT(L48,LEN(L48)-3)&amp;"ctr"),K$1:K$2881),IF((L$1:L$2881=L48),K$1:K$2881)))</f>
        <v/>
      </c>
      <c r="R48" s="1" t="str">
        <f t="array" ref="R48">IF(O48="","",TTEST(IF(L$1:L$2881=LEFT(L48,LEN(L48)-3)&amp;"ctr",K$1:K$2881),IF(L$1:L$2881=L48,K$1:K$2881),2,IF(ISERROR(Q48),3,IF(Q48&lt;0.05,3,2))))</f>
        <v/>
      </c>
      <c r="S48" s="1" t="str">
        <f t="shared" ca="1" si="5"/>
        <v/>
      </c>
      <c r="T48" s="1" t="str">
        <f t="array" ref="T48">IF(O48="","",AVERAGE(IF(L$1:L$2881=L48,I$1:I$2881)))</f>
        <v/>
      </c>
      <c r="U48" s="1" t="str">
        <f t="shared" ca="1" si="6"/>
        <v/>
      </c>
      <c r="V48" s="1" t="str">
        <f t="shared" ca="1" si="10"/>
        <v/>
      </c>
      <c r="W48" s="1" t="str">
        <f t="array" aca="1" ref="W48" ca="1">IF(V48="","",IF(AVERAGE(IF(Z$2:Z$2881="Neg"&amp;" "&amp;B48&amp;" "&amp;X48,J$2:J$2881,0))&gt;AVERAGE(IF(Z$2:Z$2881="pos"&amp;" "&amp;B48&amp;" "&amp;X48,J$2:J$2881,0)),"neg","pos"))</f>
        <v/>
      </c>
      <c r="X48" s="1" t="str">
        <f t="shared" ca="1" si="7"/>
        <v/>
      </c>
      <c r="Y48" s="1" t="str">
        <f t="shared" ca="1" si="8"/>
        <v/>
      </c>
      <c r="Z48" s="1" t="str">
        <f t="shared" si="9"/>
        <v>pos (dimethyladenosine) MEB</v>
      </c>
      <c r="AA48" s="1" t="str">
        <f t="shared" si="11"/>
        <v/>
      </c>
    </row>
    <row r="49" spans="1:27" x14ac:dyDescent="0.2">
      <c r="A49" s="1" t="s">
        <v>28</v>
      </c>
      <c r="B49" s="1" t="s">
        <v>165</v>
      </c>
      <c r="C49" s="1" t="s">
        <v>100</v>
      </c>
      <c r="D49" s="1">
        <v>295.12869999999998</v>
      </c>
      <c r="E49" s="1">
        <v>6.77</v>
      </c>
      <c r="F49" s="5" t="s">
        <v>146</v>
      </c>
      <c r="H49" s="1" t="s">
        <v>150</v>
      </c>
      <c r="I49" s="1">
        <v>14538</v>
      </c>
      <c r="K49" s="1">
        <f t="shared" si="12"/>
        <v>9.5845899729314255</v>
      </c>
      <c r="L49" s="1" t="str">
        <f t="shared" si="13"/>
        <v>pos (dimethyladenosine) MEBM_Syn</v>
      </c>
      <c r="M49" s="1" t="str">
        <f t="shared" si="2"/>
        <v>D</v>
      </c>
      <c r="N49" s="1" t="str">
        <f t="shared" si="3"/>
        <v>pos (dimethyladenosine) MEBM_Syn_D</v>
      </c>
      <c r="O49" s="2" t="str">
        <f t="shared" si="4"/>
        <v/>
      </c>
      <c r="P49" s="1" t="str">
        <f t="array" ref="P49">IF(O49="","",AVERAGE(IF(L$1:L$2881=L49,K$1:K$2881)))</f>
        <v/>
      </c>
      <c r="Q49" s="1" t="str">
        <f t="array" ref="Q49">IF(O49="","",_xlfn.F.TEST(IF((L$1:L$2881=LEFT(L49,LEN(L49)-3)&amp;"ctr"),K$1:K$2881),IF((L$1:L$2881=L49),K$1:K$2881)))</f>
        <v/>
      </c>
      <c r="R49" s="1" t="str">
        <f t="array" ref="R49">IF(O49="","",TTEST(IF(L$1:L$2881=LEFT(L49,LEN(L49)-3)&amp;"ctr",K$1:K$2881),IF(L$1:L$2881=L49,K$1:K$2881),2,IF(ISERROR(Q49),3,IF(Q49&lt;0.05,3,2))))</f>
        <v/>
      </c>
      <c r="S49" s="1" t="str">
        <f t="shared" ca="1" si="5"/>
        <v/>
      </c>
      <c r="T49" s="1" t="str">
        <f t="array" ref="T49">IF(O49="","",AVERAGE(IF(L$1:L$2881=L49,I$1:I$2881)))</f>
        <v/>
      </c>
      <c r="U49" s="1" t="str">
        <f t="shared" ca="1" si="6"/>
        <v/>
      </c>
      <c r="V49" s="1" t="str">
        <f t="shared" ca="1" si="10"/>
        <v/>
      </c>
      <c r="W49" s="1" t="str">
        <f t="array" aca="1" ref="W49" ca="1">IF(V49="","",IF(AVERAGE(IF(Z$2:Z$2881="Neg"&amp;" "&amp;B49&amp;" "&amp;X49,J$2:J$2881,0))&gt;AVERAGE(IF(Z$2:Z$2881="pos"&amp;" "&amp;B49&amp;" "&amp;X49,J$2:J$2881,0)),"neg","pos"))</f>
        <v/>
      </c>
      <c r="X49" s="1" t="str">
        <f t="shared" ca="1" si="7"/>
        <v/>
      </c>
      <c r="Y49" s="1" t="str">
        <f t="shared" ca="1" si="8"/>
        <v/>
      </c>
      <c r="Z49" s="1" t="str">
        <f t="shared" si="9"/>
        <v>pos (dimethyladenosine) MEB</v>
      </c>
      <c r="AA49" s="1" t="str">
        <f t="shared" si="11"/>
        <v/>
      </c>
    </row>
    <row r="50" spans="1:27" x14ac:dyDescent="0.2">
      <c r="A50" s="1" t="s">
        <v>28</v>
      </c>
      <c r="B50" s="1" t="s">
        <v>165</v>
      </c>
      <c r="C50" s="1" t="s">
        <v>100</v>
      </c>
      <c r="D50" s="1">
        <v>295.12869999999998</v>
      </c>
      <c r="E50" s="1">
        <v>6.77</v>
      </c>
      <c r="F50" s="5" t="s">
        <v>146</v>
      </c>
      <c r="H50" s="1" t="s">
        <v>151</v>
      </c>
      <c r="I50" s="1">
        <v>1266</v>
      </c>
      <c r="K50" s="1">
        <f t="shared" si="12"/>
        <v>7.1444071803211386</v>
      </c>
      <c r="L50" s="1" t="str">
        <f t="shared" si="13"/>
        <v>pos (dimethyladenosine) YE_Ctr</v>
      </c>
      <c r="M50" s="1" t="str">
        <f t="shared" si="2"/>
        <v>D</v>
      </c>
      <c r="N50" s="1" t="str">
        <f t="shared" si="3"/>
        <v>pos (dimethyladenosine) YE_Ctr_D</v>
      </c>
      <c r="O50" s="2" t="str">
        <f t="shared" si="4"/>
        <v>D</v>
      </c>
      <c r="P50" s="1">
        <f t="array" ref="P50">IF(O50="","",AVERAGE(IF(L$1:L$2881=L50,K$1:K$2881)))</f>
        <v>6.5918529563773074</v>
      </c>
      <c r="Q50" s="1">
        <f t="array" ref="Q50">IF(O50="","",_xlfn.F.TEST(IF((L$1:L$2881=LEFT(L50,LEN(L50)-3)&amp;"ctr"),K$1:K$2881),IF((L$1:L$2881=L50),K$1:K$2881)))</f>
        <v>1</v>
      </c>
      <c r="R50" s="1">
        <f t="array" ref="R50">IF(O50="","",TTEST(IF(L$1:L$2881=LEFT(L50,LEN(L50)-3)&amp;"ctr",K$1:K$2881),IF(L$1:L$2881=L50,K$1:K$2881),2,IF(ISERROR(Q50),3,IF(Q50&lt;0.05,3,2))))</f>
        <v>1</v>
      </c>
      <c r="S50" s="1" t="str">
        <f t="shared" ca="1" si="5"/>
        <v>D</v>
      </c>
      <c r="T50" s="1">
        <f t="array" ref="T50">IF(O50="","",AVERAGE(IF(L$1:L$2881=L50,I$1:I$2881)))</f>
        <v>936</v>
      </c>
      <c r="U50" s="1" t="b">
        <f t="shared" ca="1" si="6"/>
        <v>0</v>
      </c>
      <c r="V50" s="1" t="str">
        <f t="shared" ca="1" si="10"/>
        <v>1</v>
      </c>
      <c r="W50" s="1" t="str">
        <f t="array" aca="1" ref="W50" ca="1">IF(V50="","",IF(AVERAGE(IF(Z$2:Z$2881="Neg"&amp;" "&amp;B50&amp;" "&amp;X50,J$2:J$2881,0))&gt;AVERAGE(IF(Z$2:Z$2881="pos"&amp;" "&amp;B50&amp;" "&amp;X50,J$2:J$2881,0)),"neg","pos"))</f>
        <v>pos</v>
      </c>
      <c r="X50" s="1" t="str">
        <f t="shared" ca="1" si="7"/>
        <v>YE_</v>
      </c>
      <c r="Y50" s="1" t="str">
        <f t="shared" ca="1" si="8"/>
        <v>Ctr</v>
      </c>
      <c r="Z50" s="1" t="str">
        <f t="shared" si="9"/>
        <v>pos (dimethyladenosine) YE_</v>
      </c>
      <c r="AA50" s="1" t="str">
        <f t="shared" si="11"/>
        <v>Good</v>
      </c>
    </row>
    <row r="51" spans="1:27" x14ac:dyDescent="0.2">
      <c r="A51" s="1" t="s">
        <v>28</v>
      </c>
      <c r="B51" s="1" t="s">
        <v>165</v>
      </c>
      <c r="C51" s="1" t="s">
        <v>100</v>
      </c>
      <c r="D51" s="1">
        <v>295.12869999999998</v>
      </c>
      <c r="E51" s="1">
        <v>6.77</v>
      </c>
      <c r="F51" s="5" t="s">
        <v>146</v>
      </c>
      <c r="H51" s="1" t="s">
        <v>151</v>
      </c>
      <c r="I51" s="1">
        <v>1027</v>
      </c>
      <c r="K51" s="1">
        <f t="shared" si="12"/>
        <v>6.93537044601511</v>
      </c>
      <c r="L51" s="1" t="str">
        <f t="shared" si="13"/>
        <v>pos (dimethyladenosine) YE_Ctr</v>
      </c>
      <c r="M51" s="1" t="str">
        <f t="shared" si="2"/>
        <v>D</v>
      </c>
      <c r="N51" s="1" t="str">
        <f t="shared" si="3"/>
        <v>pos (dimethyladenosine) YE_Ctr_D</v>
      </c>
      <c r="O51" s="2" t="str">
        <f t="shared" si="4"/>
        <v/>
      </c>
      <c r="P51" s="1" t="str">
        <f t="array" ref="P51">IF(O51="","",AVERAGE(IF(L$1:L$2881=L51,K$1:K$2881)))</f>
        <v/>
      </c>
      <c r="Q51" s="1" t="str">
        <f t="array" ref="Q51">IF(O51="","",_xlfn.F.TEST(IF((L$1:L$2881=LEFT(L51,LEN(L51)-3)&amp;"ctr"),K$1:K$2881),IF((L$1:L$2881=L51),K$1:K$2881)))</f>
        <v/>
      </c>
      <c r="R51" s="1" t="str">
        <f t="array" ref="R51">IF(O51="","",TTEST(IF(L$1:L$2881=LEFT(L51,LEN(L51)-3)&amp;"ctr",K$1:K$2881),IF(L$1:L$2881=L51,K$1:K$2881),2,IF(ISERROR(Q51),3,IF(Q51&lt;0.05,3,2))))</f>
        <v/>
      </c>
      <c r="S51" s="1" t="str">
        <f t="shared" ca="1" si="5"/>
        <v/>
      </c>
      <c r="T51" s="1" t="str">
        <f t="array" ref="T51">IF(O51="","",AVERAGE(IF(L$1:L$2881=L51,I$1:I$2881)))</f>
        <v/>
      </c>
      <c r="U51" s="1" t="str">
        <f t="shared" ca="1" si="6"/>
        <v/>
      </c>
      <c r="V51" s="1" t="str">
        <f t="shared" ca="1" si="10"/>
        <v/>
      </c>
      <c r="W51" s="1" t="str">
        <f t="array" aca="1" ref="W51" ca="1">IF(V51="","",IF(AVERAGE(IF(Z$2:Z$2881="Neg"&amp;" "&amp;B51&amp;" "&amp;X51,J$2:J$2881,0))&gt;AVERAGE(IF(Z$2:Z$2881="pos"&amp;" "&amp;B51&amp;" "&amp;X51,J$2:J$2881,0)),"neg","pos"))</f>
        <v/>
      </c>
      <c r="X51" s="1" t="str">
        <f t="shared" ca="1" si="7"/>
        <v/>
      </c>
      <c r="Y51" s="1" t="str">
        <f t="shared" ca="1" si="8"/>
        <v/>
      </c>
      <c r="Z51" s="1" t="str">
        <f t="shared" si="9"/>
        <v>pos (dimethyladenosine) YE_</v>
      </c>
      <c r="AA51" s="1" t="str">
        <f t="shared" si="11"/>
        <v/>
      </c>
    </row>
    <row r="52" spans="1:27" x14ac:dyDescent="0.2">
      <c r="A52" s="1" t="s">
        <v>28</v>
      </c>
      <c r="B52" s="1" t="s">
        <v>165</v>
      </c>
      <c r="C52" s="1" t="s">
        <v>100</v>
      </c>
      <c r="D52" s="1">
        <v>295.12869999999998</v>
      </c>
      <c r="E52" s="1">
        <v>6.77</v>
      </c>
      <c r="F52" s="5" t="s">
        <v>146</v>
      </c>
      <c r="H52" s="1" t="s">
        <v>151</v>
      </c>
      <c r="I52" s="1">
        <v>168</v>
      </c>
      <c r="K52" s="1">
        <f t="shared" si="12"/>
        <v>5.1298987149230735</v>
      </c>
      <c r="L52" s="1" t="str">
        <f t="shared" si="13"/>
        <v>pos (dimethyladenosine) YE_Ctr</v>
      </c>
      <c r="M52" s="1" t="str">
        <f t="shared" si="2"/>
        <v>D</v>
      </c>
      <c r="N52" s="1" t="str">
        <f t="shared" si="3"/>
        <v>pos (dimethyladenosine) YE_Ctr_D</v>
      </c>
      <c r="O52" s="2" t="str">
        <f t="shared" si="4"/>
        <v/>
      </c>
      <c r="P52" s="1" t="str">
        <f t="array" ref="P52">IF(O52="","",AVERAGE(IF(L$1:L$2881=L52,K$1:K$2881)))</f>
        <v/>
      </c>
      <c r="Q52" s="1" t="str">
        <f t="array" ref="Q52">IF(O52="","",_xlfn.F.TEST(IF((L$1:L$2881=LEFT(L52,LEN(L52)-3)&amp;"ctr"),K$1:K$2881),IF((L$1:L$2881=L52),K$1:K$2881)))</f>
        <v/>
      </c>
      <c r="R52" s="1" t="str">
        <f t="array" ref="R52">IF(O52="","",TTEST(IF(L$1:L$2881=LEFT(L52,LEN(L52)-3)&amp;"ctr",K$1:K$2881),IF(L$1:L$2881=L52,K$1:K$2881),2,IF(ISERROR(Q52),3,IF(Q52&lt;0.05,3,2))))</f>
        <v/>
      </c>
      <c r="S52" s="1" t="str">
        <f t="shared" ca="1" si="5"/>
        <v/>
      </c>
      <c r="T52" s="1" t="str">
        <f t="array" ref="T52">IF(O52="","",AVERAGE(IF(L$1:L$2881=L52,I$1:I$2881)))</f>
        <v/>
      </c>
      <c r="U52" s="1" t="str">
        <f t="shared" ca="1" si="6"/>
        <v/>
      </c>
      <c r="V52" s="1" t="str">
        <f t="shared" ca="1" si="10"/>
        <v/>
      </c>
      <c r="W52" s="1" t="str">
        <f t="array" aca="1" ref="W52" ca="1">IF(V52="","",IF(AVERAGE(IF(Z$2:Z$2881="Neg"&amp;" "&amp;B52&amp;" "&amp;X52,J$2:J$2881,0))&gt;AVERAGE(IF(Z$2:Z$2881="pos"&amp;" "&amp;B52&amp;" "&amp;X52,J$2:J$2881,0)),"neg","pos"))</f>
        <v/>
      </c>
      <c r="X52" s="1" t="str">
        <f t="shared" ca="1" si="7"/>
        <v/>
      </c>
      <c r="Y52" s="1" t="str">
        <f t="shared" ca="1" si="8"/>
        <v/>
      </c>
      <c r="Z52" s="1" t="str">
        <f t="shared" si="9"/>
        <v>pos (dimethyladenosine) YE_</v>
      </c>
      <c r="AA52" s="1" t="str">
        <f t="shared" si="11"/>
        <v/>
      </c>
    </row>
    <row r="53" spans="1:27" x14ac:dyDescent="0.2">
      <c r="A53" s="1" t="s">
        <v>28</v>
      </c>
      <c r="B53" s="1" t="s">
        <v>165</v>
      </c>
      <c r="C53" s="1" t="s">
        <v>100</v>
      </c>
      <c r="D53" s="1">
        <v>295.12869999999998</v>
      </c>
      <c r="E53" s="1">
        <v>6.77</v>
      </c>
      <c r="F53" s="5" t="s">
        <v>146</v>
      </c>
      <c r="H53" s="1" t="s">
        <v>151</v>
      </c>
      <c r="I53" s="1">
        <v>1283</v>
      </c>
      <c r="K53" s="1">
        <f t="shared" si="12"/>
        <v>7.1577354842499066</v>
      </c>
      <c r="L53" s="1" t="str">
        <f t="shared" si="13"/>
        <v>pos (dimethyladenosine) YE_Ctr</v>
      </c>
      <c r="M53" s="1" t="str">
        <f t="shared" si="2"/>
        <v>D</v>
      </c>
      <c r="N53" s="1" t="str">
        <f t="shared" si="3"/>
        <v>pos (dimethyladenosine) YE_Ctr_D</v>
      </c>
      <c r="O53" s="2" t="str">
        <f t="shared" si="4"/>
        <v/>
      </c>
      <c r="P53" s="1" t="str">
        <f t="array" ref="P53">IF(O53="","",AVERAGE(IF(L$1:L$2881=L53,K$1:K$2881)))</f>
        <v/>
      </c>
      <c r="Q53" s="1" t="str">
        <f t="array" ref="Q53">IF(O53="","",_xlfn.F.TEST(IF((L$1:L$2881=LEFT(L53,LEN(L53)-3)&amp;"ctr"),K$1:K$2881),IF((L$1:L$2881=L53),K$1:K$2881)))</f>
        <v/>
      </c>
      <c r="R53" s="1" t="str">
        <f t="array" ref="R53">IF(O53="","",TTEST(IF(L$1:L$2881=LEFT(L53,LEN(L53)-3)&amp;"ctr",K$1:K$2881),IF(L$1:L$2881=L53,K$1:K$2881),2,IF(ISERROR(Q53),3,IF(Q53&lt;0.05,3,2))))</f>
        <v/>
      </c>
      <c r="S53" s="1" t="str">
        <f t="shared" ca="1" si="5"/>
        <v/>
      </c>
      <c r="T53" s="1" t="str">
        <f t="array" ref="T53">IF(O53="","",AVERAGE(IF(L$1:L$2881=L53,I$1:I$2881)))</f>
        <v/>
      </c>
      <c r="U53" s="1" t="str">
        <f t="shared" ca="1" si="6"/>
        <v/>
      </c>
      <c r="V53" s="1" t="str">
        <f t="shared" ca="1" si="10"/>
        <v/>
      </c>
      <c r="W53" s="1" t="str">
        <f t="array" aca="1" ref="W53" ca="1">IF(V53="","",IF(AVERAGE(IF(Z$2:Z$2881="Neg"&amp;" "&amp;B53&amp;" "&amp;X53,J$2:J$2881,0))&gt;AVERAGE(IF(Z$2:Z$2881="pos"&amp;" "&amp;B53&amp;" "&amp;X53,J$2:J$2881,0)),"neg","pos"))</f>
        <v/>
      </c>
      <c r="X53" s="1" t="str">
        <f t="shared" ca="1" si="7"/>
        <v/>
      </c>
      <c r="Y53" s="1" t="str">
        <f t="shared" ca="1" si="8"/>
        <v/>
      </c>
      <c r="Z53" s="1" t="str">
        <f t="shared" si="9"/>
        <v>pos (dimethyladenosine) YE_</v>
      </c>
      <c r="AA53" s="1" t="str">
        <f t="shared" si="11"/>
        <v/>
      </c>
    </row>
    <row r="54" spans="1:27" x14ac:dyDescent="0.2">
      <c r="A54" s="1" t="s">
        <v>28</v>
      </c>
      <c r="B54" s="1" t="s">
        <v>165</v>
      </c>
      <c r="C54" s="1" t="s">
        <v>100</v>
      </c>
      <c r="D54" s="1">
        <v>295.12869999999998</v>
      </c>
      <c r="E54" s="1">
        <v>6.77</v>
      </c>
      <c r="F54" s="5" t="s">
        <v>146</v>
      </c>
      <c r="H54" s="1" t="s">
        <v>152</v>
      </c>
      <c r="I54" s="1">
        <v>18952</v>
      </c>
      <c r="K54" s="1">
        <f t="shared" si="12"/>
        <v>9.8497175093263003</v>
      </c>
      <c r="L54" s="1" t="str">
        <f t="shared" si="13"/>
        <v>pos (dimethyladenosine) YE_Syn</v>
      </c>
      <c r="M54" s="1" t="str">
        <f t="shared" si="2"/>
        <v>D</v>
      </c>
      <c r="N54" s="1" t="str">
        <f t="shared" si="3"/>
        <v>pos (dimethyladenosine) YE_Syn_D</v>
      </c>
      <c r="O54" s="2" t="str">
        <f t="shared" si="4"/>
        <v>D</v>
      </c>
      <c r="P54" s="1">
        <f t="array" ref="P54">IF(O54="","",AVERAGE(IF(L$1:L$2881=L54,K$1:K$2881)))</f>
        <v>9.921121297860676</v>
      </c>
      <c r="Q54" s="1">
        <f t="array" ref="Q54">IF(O54="","",_xlfn.F.TEST(IF((L$1:L$2881=LEFT(L54,LEN(L54)-3)&amp;"ctr"),K$1:K$2881),IF((L$1:L$2881=L54),K$1:K$2881)))</f>
        <v>5.4905817754591434E-2</v>
      </c>
      <c r="R54" s="1">
        <f t="array" ref="R54">IF(O54="","",TTEST(IF(L$1:L$2881=LEFT(L54,LEN(L54)-3)&amp;"ctr",K$1:K$2881),IF(L$1:L$2881=L54,K$1:K$2881),2,IF(ISERROR(Q54),3,IF(Q54&lt;0.05,3,2))))</f>
        <v>5.9557935430319686E-4</v>
      </c>
      <c r="S54" s="1" t="str">
        <f t="shared" ca="1" si="5"/>
        <v>E</v>
      </c>
      <c r="T54" s="1">
        <f t="array" ref="T54">IF(O54="","",AVERAGE(IF(L$1:L$2881=L54,I$1:I$2881)))</f>
        <v>20902.5</v>
      </c>
      <c r="U54" s="1">
        <f t="shared" ca="1" si="6"/>
        <v>4.4810231631289232</v>
      </c>
      <c r="V54" s="1" t="str">
        <f t="shared" ca="1" si="10"/>
        <v>4</v>
      </c>
      <c r="W54" s="1" t="str">
        <f t="array" aca="1" ref="W54" ca="1">IF(V54="","",IF(AVERAGE(IF(Z$2:Z$2881="Neg"&amp;" "&amp;B54&amp;" "&amp;X54,J$2:J$2881,0))&gt;AVERAGE(IF(Z$2:Z$2881="pos"&amp;" "&amp;B54&amp;" "&amp;X54,J$2:J$2881,0)),"neg","pos"))</f>
        <v>pos</v>
      </c>
      <c r="X54" s="1" t="str">
        <f t="shared" ca="1" si="7"/>
        <v>YE_</v>
      </c>
      <c r="Y54" s="1" t="str">
        <f t="shared" ca="1" si="8"/>
        <v>Syn</v>
      </c>
      <c r="Z54" s="1" t="str">
        <f t="shared" si="9"/>
        <v>pos (dimethyladenosine) YE_</v>
      </c>
      <c r="AA54" s="1" t="str">
        <f t="shared" si="11"/>
        <v>Good</v>
      </c>
    </row>
    <row r="55" spans="1:27" x14ac:dyDescent="0.2">
      <c r="A55" s="1" t="s">
        <v>28</v>
      </c>
      <c r="B55" s="1" t="s">
        <v>165</v>
      </c>
      <c r="C55" s="1" t="s">
        <v>100</v>
      </c>
      <c r="D55" s="1">
        <v>295.12869999999998</v>
      </c>
      <c r="E55" s="1">
        <v>6.77</v>
      </c>
      <c r="F55" s="5" t="s">
        <v>146</v>
      </c>
      <c r="H55" s="1" t="s">
        <v>152</v>
      </c>
      <c r="I55" s="1">
        <v>18695</v>
      </c>
      <c r="K55" s="1">
        <f t="shared" si="12"/>
        <v>9.8360648762186944</v>
      </c>
      <c r="L55" s="1" t="str">
        <f t="shared" si="13"/>
        <v>pos (dimethyladenosine) YE_Syn</v>
      </c>
      <c r="M55" s="1" t="str">
        <f t="shared" si="2"/>
        <v>D</v>
      </c>
      <c r="N55" s="1" t="str">
        <f t="shared" si="3"/>
        <v>pos (dimethyladenosine) YE_Syn_D</v>
      </c>
      <c r="O55" s="2" t="str">
        <f t="shared" si="4"/>
        <v/>
      </c>
      <c r="P55" s="1" t="str">
        <f t="array" ref="P55">IF(O55="","",AVERAGE(IF(L$1:L$2881=L55,K$1:K$2881)))</f>
        <v/>
      </c>
      <c r="Q55" s="1" t="str">
        <f t="array" ref="Q55">IF(O55="","",_xlfn.F.TEST(IF((L$1:L$2881=LEFT(L55,LEN(L55)-3)&amp;"ctr"),K$1:K$2881),IF((L$1:L$2881=L55),K$1:K$2881)))</f>
        <v/>
      </c>
      <c r="R55" s="1" t="str">
        <f t="array" ref="R55">IF(O55="","",TTEST(IF(L$1:L$2881=LEFT(L55,LEN(L55)-3)&amp;"ctr",K$1:K$2881),IF(L$1:L$2881=L55,K$1:K$2881),2,IF(ISERROR(Q55),3,IF(Q55&lt;0.05,3,2))))</f>
        <v/>
      </c>
      <c r="S55" s="1" t="str">
        <f t="shared" ca="1" si="5"/>
        <v/>
      </c>
      <c r="T55" s="1" t="str">
        <f t="array" ref="T55">IF(O55="","",AVERAGE(IF(L$1:L$2881=L55,I$1:I$2881)))</f>
        <v/>
      </c>
      <c r="U55" s="1" t="str">
        <f t="shared" ca="1" si="6"/>
        <v/>
      </c>
      <c r="V55" s="1" t="str">
        <f t="shared" ca="1" si="10"/>
        <v/>
      </c>
      <c r="W55" s="1" t="str">
        <f t="array" aca="1" ref="W55" ca="1">IF(V55="","",IF(AVERAGE(IF(Z$2:Z$2881="Neg"&amp;" "&amp;B55&amp;" "&amp;X55,J$2:J$2881,0))&gt;AVERAGE(IF(Z$2:Z$2881="pos"&amp;" "&amp;B55&amp;" "&amp;X55,J$2:J$2881,0)),"neg","pos"))</f>
        <v/>
      </c>
      <c r="X55" s="1" t="str">
        <f t="shared" ca="1" si="7"/>
        <v/>
      </c>
      <c r="Y55" s="1" t="str">
        <f t="shared" ca="1" si="8"/>
        <v/>
      </c>
      <c r="Z55" s="1" t="str">
        <f t="shared" si="9"/>
        <v>pos (dimethyladenosine) YE_</v>
      </c>
      <c r="AA55" s="1" t="str">
        <f t="shared" si="11"/>
        <v/>
      </c>
    </row>
    <row r="56" spans="1:27" x14ac:dyDescent="0.2">
      <c r="A56" s="1" t="s">
        <v>28</v>
      </c>
      <c r="B56" s="1" t="s">
        <v>165</v>
      </c>
      <c r="C56" s="1" t="s">
        <v>100</v>
      </c>
      <c r="D56" s="1">
        <v>295.12869999999998</v>
      </c>
      <c r="E56" s="1">
        <v>6.77</v>
      </c>
      <c r="F56" s="5" t="s">
        <v>146</v>
      </c>
      <c r="H56" s="1" t="s">
        <v>152</v>
      </c>
      <c r="I56" s="1">
        <v>16374</v>
      </c>
      <c r="K56" s="1">
        <f t="shared" si="12"/>
        <v>9.7035110605034518</v>
      </c>
      <c r="L56" s="1" t="str">
        <f t="shared" si="13"/>
        <v>pos (dimethyladenosine) YE_Syn</v>
      </c>
      <c r="M56" s="1" t="str">
        <f t="shared" si="2"/>
        <v>D</v>
      </c>
      <c r="N56" s="1" t="str">
        <f t="shared" si="3"/>
        <v>pos (dimethyladenosine) YE_Syn_D</v>
      </c>
      <c r="O56" s="2" t="str">
        <f t="shared" si="4"/>
        <v/>
      </c>
      <c r="P56" s="1" t="str">
        <f t="array" ref="P56">IF(O56="","",AVERAGE(IF(L$1:L$2881=L56,K$1:K$2881)))</f>
        <v/>
      </c>
      <c r="Q56" s="1" t="str">
        <f t="array" ref="Q56">IF(O56="","",_xlfn.F.TEST(IF((L$1:L$2881=LEFT(L56,LEN(L56)-3)&amp;"ctr"),K$1:K$2881),IF((L$1:L$2881=L56),K$1:K$2881)))</f>
        <v/>
      </c>
      <c r="R56" s="1" t="str">
        <f t="array" ref="R56">IF(O56="","",TTEST(IF(L$1:L$2881=LEFT(L56,LEN(L56)-3)&amp;"ctr",K$1:K$2881),IF(L$1:L$2881=L56,K$1:K$2881),2,IF(ISERROR(Q56),3,IF(Q56&lt;0.05,3,2))))</f>
        <v/>
      </c>
      <c r="S56" s="1" t="str">
        <f t="shared" ca="1" si="5"/>
        <v/>
      </c>
      <c r="T56" s="1" t="str">
        <f t="array" ref="T56">IF(O56="","",AVERAGE(IF(L$1:L$2881=L56,I$1:I$2881)))</f>
        <v/>
      </c>
      <c r="U56" s="1" t="str">
        <f t="shared" ca="1" si="6"/>
        <v/>
      </c>
      <c r="V56" s="1" t="str">
        <f t="shared" ca="1" si="10"/>
        <v/>
      </c>
      <c r="W56" s="1" t="str">
        <f t="array" aca="1" ref="W56" ca="1">IF(V56="","",IF(AVERAGE(IF(Z$2:Z$2881="Neg"&amp;" "&amp;B56&amp;" "&amp;X56,J$2:J$2881,0))&gt;AVERAGE(IF(Z$2:Z$2881="pos"&amp;" "&amp;B56&amp;" "&amp;X56,J$2:J$2881,0)),"neg","pos"))</f>
        <v/>
      </c>
      <c r="X56" s="1" t="str">
        <f t="shared" ca="1" si="7"/>
        <v/>
      </c>
      <c r="Y56" s="1" t="str">
        <f t="shared" ca="1" si="8"/>
        <v/>
      </c>
      <c r="Z56" s="1" t="str">
        <f t="shared" si="9"/>
        <v>pos (dimethyladenosine) YE_</v>
      </c>
      <c r="AA56" s="1" t="str">
        <f t="shared" si="11"/>
        <v/>
      </c>
    </row>
    <row r="57" spans="1:27" x14ac:dyDescent="0.2">
      <c r="A57" s="1" t="s">
        <v>28</v>
      </c>
      <c r="B57" s="1" t="s">
        <v>165</v>
      </c>
      <c r="C57" s="1" t="s">
        <v>100</v>
      </c>
      <c r="D57" s="1">
        <v>295.12869999999998</v>
      </c>
      <c r="E57" s="1">
        <v>6.77</v>
      </c>
      <c r="F57" s="5" t="s">
        <v>146</v>
      </c>
      <c r="H57" s="1" t="s">
        <v>152</v>
      </c>
      <c r="I57" s="1">
        <v>29589</v>
      </c>
      <c r="K57" s="1">
        <f t="shared" si="12"/>
        <v>10.295191745394256</v>
      </c>
      <c r="L57" s="1" t="str">
        <f t="shared" si="13"/>
        <v>pos (dimethyladenosine) YE_Syn</v>
      </c>
      <c r="M57" s="1" t="str">
        <f t="shared" si="2"/>
        <v>D</v>
      </c>
      <c r="N57" s="1" t="str">
        <f t="shared" si="3"/>
        <v>pos (dimethyladenosine) YE_Syn_D</v>
      </c>
      <c r="O57" s="2" t="str">
        <f t="shared" si="4"/>
        <v/>
      </c>
      <c r="P57" s="1" t="str">
        <f t="array" ref="P57">IF(O57="","",AVERAGE(IF(L$1:L$2881=L57,K$1:K$2881)))</f>
        <v/>
      </c>
      <c r="Q57" s="1" t="str">
        <f t="array" ref="Q57">IF(O57="","",_xlfn.F.TEST(IF((L$1:L$2881=LEFT(L57,LEN(L57)-3)&amp;"ctr"),K$1:K$2881),IF((L$1:L$2881=L57),K$1:K$2881)))</f>
        <v/>
      </c>
      <c r="R57" s="1" t="str">
        <f t="array" ref="R57">IF(O57="","",TTEST(IF(L$1:L$2881=LEFT(L57,LEN(L57)-3)&amp;"ctr",K$1:K$2881),IF(L$1:L$2881=L57,K$1:K$2881),2,IF(ISERROR(Q57),3,IF(Q57&lt;0.05,3,2))))</f>
        <v/>
      </c>
      <c r="S57" s="1" t="str">
        <f t="shared" ca="1" si="5"/>
        <v/>
      </c>
      <c r="T57" s="1" t="str">
        <f t="array" ref="T57">IF(O57="","",AVERAGE(IF(L$1:L$2881=L57,I$1:I$2881)))</f>
        <v/>
      </c>
      <c r="U57" s="1" t="str">
        <f t="shared" ca="1" si="6"/>
        <v/>
      </c>
      <c r="V57" s="1" t="str">
        <f t="shared" ca="1" si="10"/>
        <v/>
      </c>
      <c r="W57" s="1" t="str">
        <f t="array" aca="1" ref="W57" ca="1">IF(V57="","",IF(AVERAGE(IF(Z$2:Z$2881="Neg"&amp;" "&amp;B57&amp;" "&amp;X57,J$2:J$2881,0))&gt;AVERAGE(IF(Z$2:Z$2881="pos"&amp;" "&amp;B57&amp;" "&amp;X57,J$2:J$2881,0)),"neg","pos"))</f>
        <v/>
      </c>
      <c r="X57" s="1" t="str">
        <f t="shared" ca="1" si="7"/>
        <v/>
      </c>
      <c r="Y57" s="1" t="str">
        <f t="shared" ca="1" si="8"/>
        <v/>
      </c>
      <c r="Z57" s="1" t="str">
        <f t="shared" si="9"/>
        <v>pos (dimethyladenosine) YE_</v>
      </c>
      <c r="AA57" s="1" t="str">
        <f t="shared" si="11"/>
        <v/>
      </c>
    </row>
    <row r="58" spans="1:27" x14ac:dyDescent="0.2">
      <c r="A58" s="1" t="s">
        <v>28</v>
      </c>
      <c r="B58" s="1" t="s">
        <v>165</v>
      </c>
      <c r="C58" s="1" t="s">
        <v>100</v>
      </c>
      <c r="D58" s="1">
        <v>295.12869999999998</v>
      </c>
      <c r="E58" s="1">
        <v>6.77</v>
      </c>
      <c r="F58" s="5" t="s">
        <v>146</v>
      </c>
      <c r="H58" s="1" t="s">
        <v>153</v>
      </c>
      <c r="I58" s="1">
        <v>3401</v>
      </c>
      <c r="K58" s="1">
        <f t="shared" si="12"/>
        <v>8.1321187729558062</v>
      </c>
      <c r="L58" s="1" t="str">
        <f t="shared" si="13"/>
        <v>pos (dimethyladenosine) SE_Ctr</v>
      </c>
      <c r="M58" s="1" t="str">
        <f t="shared" si="2"/>
        <v>D</v>
      </c>
      <c r="N58" s="1" t="str">
        <f t="shared" si="3"/>
        <v>pos (dimethyladenosine) SE_Ctr_D</v>
      </c>
      <c r="O58" s="2" t="str">
        <f t="shared" si="4"/>
        <v>D</v>
      </c>
      <c r="P58" s="1">
        <f t="array" ref="P58">IF(O58="","",AVERAGE(IF(L$1:L$2881=L58,K$1:K$2881)))</f>
        <v>8.2021921836985623</v>
      </c>
      <c r="Q58" s="1">
        <f t="array" ref="Q58">IF(O58="","",_xlfn.F.TEST(IF((L$1:L$2881=LEFT(L58,LEN(L58)-3)&amp;"ctr"),K$1:K$2881),IF((L$1:L$2881=L58),K$1:K$2881)))</f>
        <v>1</v>
      </c>
      <c r="R58" s="1">
        <f t="array" ref="R58">IF(O58="","",TTEST(IF(L$1:L$2881=LEFT(L58,LEN(L58)-3)&amp;"ctr",K$1:K$2881),IF(L$1:L$2881=L58,K$1:K$2881),2,IF(ISERROR(Q58),3,IF(Q58&lt;0.05,3,2))))</f>
        <v>1</v>
      </c>
      <c r="S58" s="1" t="str">
        <f t="shared" ca="1" si="5"/>
        <v>D</v>
      </c>
      <c r="T58" s="1">
        <f t="array" ref="T58">IF(O58="","",AVERAGE(IF(L$1:L$2881=L58,I$1:I$2881)))</f>
        <v>3656.25</v>
      </c>
      <c r="U58" s="1" t="b">
        <f t="shared" ca="1" si="6"/>
        <v>0</v>
      </c>
      <c r="V58" s="1" t="str">
        <f t="shared" ca="1" si="10"/>
        <v>1</v>
      </c>
      <c r="W58" s="1" t="str">
        <f t="array" aca="1" ref="W58" ca="1">IF(V58="","",IF(AVERAGE(IF(Z$2:Z$2881="Neg"&amp;" "&amp;B58&amp;" "&amp;X58,J$2:J$2881,0))&gt;AVERAGE(IF(Z$2:Z$2881="pos"&amp;" "&amp;B58&amp;" "&amp;X58,J$2:J$2881,0)),"neg","pos"))</f>
        <v>pos</v>
      </c>
      <c r="X58" s="1" t="str">
        <f t="shared" ca="1" si="7"/>
        <v>SE_</v>
      </c>
      <c r="Y58" s="1" t="str">
        <f t="shared" ca="1" si="8"/>
        <v>Ctr</v>
      </c>
      <c r="Z58" s="1" t="str">
        <f t="shared" si="9"/>
        <v>pos (dimethyladenosine) SE_</v>
      </c>
      <c r="AA58" s="1" t="str">
        <f t="shared" si="11"/>
        <v>Good</v>
      </c>
    </row>
    <row r="59" spans="1:27" x14ac:dyDescent="0.2">
      <c r="A59" s="1" t="s">
        <v>28</v>
      </c>
      <c r="B59" s="1" t="s">
        <v>165</v>
      </c>
      <c r="C59" s="1" t="s">
        <v>100</v>
      </c>
      <c r="D59" s="1">
        <v>295.12869999999998</v>
      </c>
      <c r="E59" s="1">
        <v>6.77</v>
      </c>
      <c r="F59" s="5" t="s">
        <v>146</v>
      </c>
      <c r="H59" s="1" t="s">
        <v>153</v>
      </c>
      <c r="I59" s="1">
        <v>3708</v>
      </c>
      <c r="K59" s="1">
        <f t="shared" si="12"/>
        <v>8.2185175774895907</v>
      </c>
      <c r="L59" s="1" t="str">
        <f t="shared" si="13"/>
        <v>pos (dimethyladenosine) SE_Ctr</v>
      </c>
      <c r="M59" s="1" t="str">
        <f t="shared" si="2"/>
        <v>D</v>
      </c>
      <c r="N59" s="1" t="str">
        <f t="shared" si="3"/>
        <v>pos (dimethyladenosine) SE_Ctr_D</v>
      </c>
      <c r="O59" s="2" t="str">
        <f t="shared" si="4"/>
        <v/>
      </c>
      <c r="P59" s="1" t="str">
        <f t="array" ref="P59">IF(O59="","",AVERAGE(IF(L$1:L$2881=L59,K$1:K$2881)))</f>
        <v/>
      </c>
      <c r="Q59" s="1" t="str">
        <f t="array" ref="Q59">IF(O59="","",_xlfn.F.TEST(IF((L$1:L$2881=LEFT(L59,LEN(L59)-3)&amp;"ctr"),K$1:K$2881),IF((L$1:L$2881=L59),K$1:K$2881)))</f>
        <v/>
      </c>
      <c r="R59" s="1" t="str">
        <f t="array" ref="R59">IF(O59="","",TTEST(IF(L$1:L$2881=LEFT(L59,LEN(L59)-3)&amp;"ctr",K$1:K$2881),IF(L$1:L$2881=L59,K$1:K$2881),2,IF(ISERROR(Q59),3,IF(Q59&lt;0.05,3,2))))</f>
        <v/>
      </c>
      <c r="S59" s="1" t="str">
        <f t="shared" ca="1" si="5"/>
        <v/>
      </c>
      <c r="T59" s="1" t="str">
        <f t="array" ref="T59">IF(O59="","",AVERAGE(IF(L$1:L$2881=L59,I$1:I$2881)))</f>
        <v/>
      </c>
      <c r="U59" s="1" t="str">
        <f t="shared" ca="1" si="6"/>
        <v/>
      </c>
      <c r="V59" s="1" t="str">
        <f t="shared" ca="1" si="10"/>
        <v/>
      </c>
      <c r="W59" s="1" t="str">
        <f t="array" aca="1" ref="W59" ca="1">IF(V59="","",IF(AVERAGE(IF(Z$2:Z$2881="Neg"&amp;" "&amp;B59&amp;" "&amp;X59,J$2:J$2881,0))&gt;AVERAGE(IF(Z$2:Z$2881="pos"&amp;" "&amp;B59&amp;" "&amp;X59,J$2:J$2881,0)),"neg","pos"))</f>
        <v/>
      </c>
      <c r="X59" s="1" t="str">
        <f t="shared" ca="1" si="7"/>
        <v/>
      </c>
      <c r="Y59" s="1" t="str">
        <f t="shared" ca="1" si="8"/>
        <v/>
      </c>
      <c r="Z59" s="1" t="str">
        <f t="shared" si="9"/>
        <v>pos (dimethyladenosine) SE_</v>
      </c>
      <c r="AA59" s="1" t="str">
        <f t="shared" si="11"/>
        <v/>
      </c>
    </row>
    <row r="60" spans="1:27" x14ac:dyDescent="0.2">
      <c r="A60" s="1" t="s">
        <v>28</v>
      </c>
      <c r="B60" s="1" t="s">
        <v>165</v>
      </c>
      <c r="C60" s="1" t="s">
        <v>100</v>
      </c>
      <c r="D60" s="1">
        <v>295.12869999999998</v>
      </c>
      <c r="E60" s="1">
        <v>6.77</v>
      </c>
      <c r="F60" s="5" t="s">
        <v>146</v>
      </c>
      <c r="H60" s="1" t="s">
        <v>153</v>
      </c>
      <c r="I60" s="1">
        <v>3475</v>
      </c>
      <c r="K60" s="1">
        <f t="shared" si="12"/>
        <v>8.1536374863852821</v>
      </c>
      <c r="L60" s="1" t="str">
        <f t="shared" si="13"/>
        <v>pos (dimethyladenosine) SE_Ctr</v>
      </c>
      <c r="M60" s="1" t="str">
        <f t="shared" si="2"/>
        <v>D</v>
      </c>
      <c r="N60" s="1" t="str">
        <f t="shared" si="3"/>
        <v>pos (dimethyladenosine) SE_Ctr_D</v>
      </c>
      <c r="O60" s="2" t="str">
        <f t="shared" si="4"/>
        <v/>
      </c>
      <c r="P60" s="1" t="str">
        <f t="array" ref="P60">IF(O60="","",AVERAGE(IF(L$1:L$2881=L60,K$1:K$2881)))</f>
        <v/>
      </c>
      <c r="Q60" s="1" t="str">
        <f t="array" ref="Q60">IF(O60="","",_xlfn.F.TEST(IF((L$1:L$2881=LEFT(L60,LEN(L60)-3)&amp;"ctr"),K$1:K$2881),IF((L$1:L$2881=L60),K$1:K$2881)))</f>
        <v/>
      </c>
      <c r="R60" s="1" t="str">
        <f t="array" ref="R60">IF(O60="","",TTEST(IF(L$1:L$2881=LEFT(L60,LEN(L60)-3)&amp;"ctr",K$1:K$2881),IF(L$1:L$2881=L60,K$1:K$2881),2,IF(ISERROR(Q60),3,IF(Q60&lt;0.05,3,2))))</f>
        <v/>
      </c>
      <c r="S60" s="1" t="str">
        <f t="shared" ca="1" si="5"/>
        <v/>
      </c>
      <c r="T60" s="1" t="str">
        <f t="array" ref="T60">IF(O60="","",AVERAGE(IF(L$1:L$2881=L60,I$1:I$2881)))</f>
        <v/>
      </c>
      <c r="U60" s="1" t="str">
        <f t="shared" ca="1" si="6"/>
        <v/>
      </c>
      <c r="V60" s="1" t="str">
        <f t="shared" ca="1" si="10"/>
        <v/>
      </c>
      <c r="W60" s="1" t="str">
        <f t="array" aca="1" ref="W60" ca="1">IF(V60="","",IF(AVERAGE(IF(Z$2:Z$2881="Neg"&amp;" "&amp;B60&amp;" "&amp;X60,J$2:J$2881,0))&gt;AVERAGE(IF(Z$2:Z$2881="pos"&amp;" "&amp;B60&amp;" "&amp;X60,J$2:J$2881,0)),"neg","pos"))</f>
        <v/>
      </c>
      <c r="X60" s="1" t="str">
        <f t="shared" ca="1" si="7"/>
        <v/>
      </c>
      <c r="Y60" s="1" t="str">
        <f t="shared" ca="1" si="8"/>
        <v/>
      </c>
      <c r="Z60" s="1" t="str">
        <f t="shared" si="9"/>
        <v>pos (dimethyladenosine) SE_</v>
      </c>
      <c r="AA60" s="1" t="str">
        <f t="shared" si="11"/>
        <v/>
      </c>
    </row>
    <row r="61" spans="1:27" x14ac:dyDescent="0.2">
      <c r="A61" s="1" t="s">
        <v>28</v>
      </c>
      <c r="B61" s="1" t="s">
        <v>165</v>
      </c>
      <c r="C61" s="1" t="s">
        <v>100</v>
      </c>
      <c r="D61" s="1">
        <v>295.12869999999998</v>
      </c>
      <c r="E61" s="1">
        <v>6.77</v>
      </c>
      <c r="F61" s="5" t="s">
        <v>146</v>
      </c>
      <c r="H61" s="1" t="s">
        <v>153</v>
      </c>
      <c r="I61" s="1">
        <v>4041</v>
      </c>
      <c r="K61" s="1">
        <f t="shared" si="12"/>
        <v>8.3044948979635667</v>
      </c>
      <c r="L61" s="1" t="str">
        <f t="shared" si="13"/>
        <v>pos (dimethyladenosine) SE_Ctr</v>
      </c>
      <c r="M61" s="1" t="str">
        <f t="shared" si="2"/>
        <v>D</v>
      </c>
      <c r="N61" s="1" t="str">
        <f t="shared" si="3"/>
        <v>pos (dimethyladenosine) SE_Ctr_D</v>
      </c>
      <c r="O61" s="2" t="str">
        <f t="shared" si="4"/>
        <v/>
      </c>
      <c r="P61" s="1" t="str">
        <f t="array" ref="P61">IF(O61="","",AVERAGE(IF(L$1:L$2881=L61,K$1:K$2881)))</f>
        <v/>
      </c>
      <c r="Q61" s="1" t="str">
        <f t="array" ref="Q61">IF(O61="","",_xlfn.F.TEST(IF((L$1:L$2881=LEFT(L61,LEN(L61)-3)&amp;"ctr"),K$1:K$2881),IF((L$1:L$2881=L61),K$1:K$2881)))</f>
        <v/>
      </c>
      <c r="R61" s="1" t="str">
        <f t="array" ref="R61">IF(O61="","",TTEST(IF(L$1:L$2881=LEFT(L61,LEN(L61)-3)&amp;"ctr",K$1:K$2881),IF(L$1:L$2881=L61,K$1:K$2881),2,IF(ISERROR(Q61),3,IF(Q61&lt;0.05,3,2))))</f>
        <v/>
      </c>
      <c r="S61" s="1" t="str">
        <f t="shared" ca="1" si="5"/>
        <v/>
      </c>
      <c r="T61" s="1" t="str">
        <f t="array" ref="T61">IF(O61="","",AVERAGE(IF(L$1:L$2881=L61,I$1:I$2881)))</f>
        <v/>
      </c>
      <c r="U61" s="1" t="str">
        <f t="shared" ca="1" si="6"/>
        <v/>
      </c>
      <c r="V61" s="1" t="str">
        <f t="shared" ca="1" si="10"/>
        <v/>
      </c>
      <c r="W61" s="1" t="str">
        <f t="array" aca="1" ref="W61" ca="1">IF(V61="","",IF(AVERAGE(IF(Z$2:Z$2881="Neg"&amp;" "&amp;B61&amp;" "&amp;X61,J$2:J$2881,0))&gt;AVERAGE(IF(Z$2:Z$2881="pos"&amp;" "&amp;B61&amp;" "&amp;X61,J$2:J$2881,0)),"neg","pos"))</f>
        <v/>
      </c>
      <c r="X61" s="1" t="str">
        <f t="shared" ca="1" si="7"/>
        <v/>
      </c>
      <c r="Y61" s="1" t="str">
        <f t="shared" ca="1" si="8"/>
        <v/>
      </c>
      <c r="Z61" s="1" t="str">
        <f t="shared" si="9"/>
        <v>pos (dimethyladenosine) SE_</v>
      </c>
      <c r="AA61" s="1" t="str">
        <f t="shared" si="11"/>
        <v/>
      </c>
    </row>
    <row r="62" spans="1:27" x14ac:dyDescent="0.2">
      <c r="A62" s="1" t="s">
        <v>28</v>
      </c>
      <c r="B62" s="1" t="s">
        <v>165</v>
      </c>
      <c r="C62" s="1" t="s">
        <v>100</v>
      </c>
      <c r="D62" s="1">
        <v>295.12869999999998</v>
      </c>
      <c r="E62" s="1">
        <v>6.77</v>
      </c>
      <c r="F62" s="5" t="s">
        <v>146</v>
      </c>
      <c r="H62" s="1" t="s">
        <v>154</v>
      </c>
      <c r="I62" s="1">
        <v>30484</v>
      </c>
      <c r="K62" s="1">
        <f t="shared" si="12"/>
        <v>10.324990038341916</v>
      </c>
      <c r="L62" s="1" t="str">
        <f t="shared" si="13"/>
        <v>pos (dimethyladenosine) SE_Syn</v>
      </c>
      <c r="M62" s="1" t="str">
        <f t="shared" si="2"/>
        <v>D</v>
      </c>
      <c r="N62" s="1" t="str">
        <f t="shared" si="3"/>
        <v>pos (dimethyladenosine) SE_Syn_D</v>
      </c>
      <c r="O62" s="2" t="str">
        <f t="shared" si="4"/>
        <v>D</v>
      </c>
      <c r="P62" s="1">
        <f t="array" ref="P62">IF(O62="","",AVERAGE(IF(L$1:L$2881=L62,K$1:K$2881)))</f>
        <v>10.55871022749335</v>
      </c>
      <c r="Q62" s="1">
        <f t="array" ref="Q62">IF(O62="","",_xlfn.F.TEST(IF((L$1:L$2881=LEFT(L62,LEN(L62)-3)&amp;"ctr"),K$1:K$2881),IF((L$1:L$2881=L62),K$1:K$2881)))</f>
        <v>0.26458337926129477</v>
      </c>
      <c r="R62" s="1">
        <f t="array" ref="R62">IF(O62="","",TTEST(IF(L$1:L$2881=LEFT(L62,LEN(L62)-3)&amp;"ctr",K$1:K$2881),IF(L$1:L$2881=L62,K$1:K$2881),2,IF(ISERROR(Q62),3,IF(Q62&lt;0.05,3,2))))</f>
        <v>1.8967474512193006E-7</v>
      </c>
      <c r="S62" s="1" t="str">
        <f t="shared" ca="1" si="5"/>
        <v>E</v>
      </c>
      <c r="T62" s="1">
        <f t="array" ref="T62">IF(O62="","",AVERAGE(IF(L$1:L$2881=L62,I$1:I$2881)))</f>
        <v>38864.5</v>
      </c>
      <c r="U62" s="1">
        <f t="shared" ca="1" si="6"/>
        <v>3.4100163310861404</v>
      </c>
      <c r="V62" s="1" t="str">
        <f t="shared" ca="1" si="10"/>
        <v>3</v>
      </c>
      <c r="W62" s="1" t="str">
        <f t="array" aca="1" ref="W62" ca="1">IF(V62="","",IF(AVERAGE(IF(Z$2:Z$2881="Neg"&amp;" "&amp;B62&amp;" "&amp;X62,J$2:J$2881,0))&gt;AVERAGE(IF(Z$2:Z$2881="pos"&amp;" "&amp;B62&amp;" "&amp;X62,J$2:J$2881,0)),"neg","pos"))</f>
        <v>pos</v>
      </c>
      <c r="X62" s="1" t="str">
        <f t="shared" ca="1" si="7"/>
        <v>SE_</v>
      </c>
      <c r="Y62" s="1" t="str">
        <f t="shared" ca="1" si="8"/>
        <v>Syn</v>
      </c>
      <c r="Z62" s="1" t="str">
        <f t="shared" si="9"/>
        <v>pos (dimethyladenosine) SE_</v>
      </c>
      <c r="AA62" s="1" t="str">
        <f t="shared" si="11"/>
        <v>Good</v>
      </c>
    </row>
    <row r="63" spans="1:27" x14ac:dyDescent="0.2">
      <c r="A63" s="1" t="s">
        <v>28</v>
      </c>
      <c r="B63" s="1" t="s">
        <v>165</v>
      </c>
      <c r="C63" s="1" t="s">
        <v>100</v>
      </c>
      <c r="D63" s="1">
        <v>295.12869999999998</v>
      </c>
      <c r="E63" s="1">
        <v>6.77</v>
      </c>
      <c r="F63" s="5" t="s">
        <v>146</v>
      </c>
      <c r="H63" s="1" t="s">
        <v>154</v>
      </c>
      <c r="I63" s="1">
        <v>40752</v>
      </c>
      <c r="K63" s="1">
        <f t="shared" si="12"/>
        <v>10.615284735591118</v>
      </c>
      <c r="L63" s="1" t="str">
        <f t="shared" si="13"/>
        <v>pos (dimethyladenosine) SE_Syn</v>
      </c>
      <c r="M63" s="1" t="str">
        <f t="shared" si="2"/>
        <v>D</v>
      </c>
      <c r="N63" s="1" t="str">
        <f t="shared" si="3"/>
        <v>pos (dimethyladenosine) SE_Syn_D</v>
      </c>
      <c r="O63" s="2" t="str">
        <f t="shared" si="4"/>
        <v/>
      </c>
      <c r="P63" s="1" t="str">
        <f t="array" ref="P63">IF(O63="","",AVERAGE(IF(L$1:L$2881=L63,K$1:K$2881)))</f>
        <v/>
      </c>
      <c r="Q63" s="1" t="str">
        <f t="array" ref="Q63">IF(O63="","",_xlfn.F.TEST(IF((L$1:L$2881=LEFT(L63,LEN(L63)-3)&amp;"ctr"),K$1:K$2881),IF((L$1:L$2881=L63),K$1:K$2881)))</f>
        <v/>
      </c>
      <c r="R63" s="1" t="str">
        <f t="array" ref="R63">IF(O63="","",TTEST(IF(L$1:L$2881=LEFT(L63,LEN(L63)-3)&amp;"ctr",K$1:K$2881),IF(L$1:L$2881=L63,K$1:K$2881),2,IF(ISERROR(Q63),3,IF(Q63&lt;0.05,3,2))))</f>
        <v/>
      </c>
      <c r="S63" s="1" t="str">
        <f t="shared" ca="1" si="5"/>
        <v/>
      </c>
      <c r="T63" s="1" t="str">
        <f t="array" ref="T63">IF(O63="","",AVERAGE(IF(L$1:L$2881=L63,I$1:I$2881)))</f>
        <v/>
      </c>
      <c r="U63" s="1" t="str">
        <f t="shared" ca="1" si="6"/>
        <v/>
      </c>
      <c r="V63" s="1" t="str">
        <f t="shared" ca="1" si="10"/>
        <v/>
      </c>
      <c r="W63" s="1" t="str">
        <f t="array" aca="1" ref="W63" ca="1">IF(V63="","",IF(AVERAGE(IF(Z$2:Z$2881="Neg"&amp;" "&amp;B63&amp;" "&amp;X63,J$2:J$2881,0))&gt;AVERAGE(IF(Z$2:Z$2881="pos"&amp;" "&amp;B63&amp;" "&amp;X63,J$2:J$2881,0)),"neg","pos"))</f>
        <v/>
      </c>
      <c r="X63" s="1" t="str">
        <f t="shared" ca="1" si="7"/>
        <v/>
      </c>
      <c r="Y63" s="1" t="str">
        <f t="shared" ca="1" si="8"/>
        <v/>
      </c>
      <c r="Z63" s="1" t="str">
        <f t="shared" si="9"/>
        <v>pos (dimethyladenosine) SE_</v>
      </c>
      <c r="AA63" s="1" t="str">
        <f t="shared" si="11"/>
        <v/>
      </c>
    </row>
    <row r="64" spans="1:27" x14ac:dyDescent="0.2">
      <c r="A64" s="1" t="s">
        <v>28</v>
      </c>
      <c r="B64" s="1" t="s">
        <v>165</v>
      </c>
      <c r="C64" s="1" t="s">
        <v>100</v>
      </c>
      <c r="D64" s="1">
        <v>295.12869999999998</v>
      </c>
      <c r="E64" s="1">
        <v>6.77</v>
      </c>
      <c r="F64" s="5" t="s">
        <v>146</v>
      </c>
      <c r="H64" s="1" t="s">
        <v>154</v>
      </c>
      <c r="I64" s="1">
        <v>43800</v>
      </c>
      <c r="K64" s="1">
        <f t="shared" si="12"/>
        <v>10.687411927154141</v>
      </c>
      <c r="L64" s="1" t="str">
        <f t="shared" si="13"/>
        <v>pos (dimethyladenosine) SE_Syn</v>
      </c>
      <c r="M64" s="1" t="str">
        <f t="shared" si="2"/>
        <v>D</v>
      </c>
      <c r="N64" s="1" t="str">
        <f t="shared" si="3"/>
        <v>pos (dimethyladenosine) SE_Syn_D</v>
      </c>
      <c r="O64" s="2" t="str">
        <f t="shared" si="4"/>
        <v/>
      </c>
      <c r="P64" s="1" t="str">
        <f t="array" ref="P64">IF(O64="","",AVERAGE(IF(L$1:L$2881=L64,K$1:K$2881)))</f>
        <v/>
      </c>
      <c r="Q64" s="1" t="str">
        <f t="array" ref="Q64">IF(O64="","",_xlfn.F.TEST(IF((L$1:L$2881=LEFT(L64,LEN(L64)-3)&amp;"ctr"),K$1:K$2881),IF((L$1:L$2881=L64),K$1:K$2881)))</f>
        <v/>
      </c>
      <c r="R64" s="1" t="str">
        <f t="array" ref="R64">IF(O64="","",TTEST(IF(L$1:L$2881=LEFT(L64,LEN(L64)-3)&amp;"ctr",K$1:K$2881),IF(L$1:L$2881=L64,K$1:K$2881),2,IF(ISERROR(Q64),3,IF(Q64&lt;0.05,3,2))))</f>
        <v/>
      </c>
      <c r="S64" s="1" t="str">
        <f t="shared" ca="1" si="5"/>
        <v/>
      </c>
      <c r="T64" s="1" t="str">
        <f t="array" ref="T64">IF(O64="","",AVERAGE(IF(L$1:L$2881=L64,I$1:I$2881)))</f>
        <v/>
      </c>
      <c r="U64" s="1" t="str">
        <f t="shared" ca="1" si="6"/>
        <v/>
      </c>
      <c r="V64" s="1" t="str">
        <f t="shared" ca="1" si="10"/>
        <v/>
      </c>
      <c r="W64" s="1" t="str">
        <f t="array" aca="1" ref="W64" ca="1">IF(V64="","",IF(AVERAGE(IF(Z$2:Z$2881="Neg"&amp;" "&amp;B64&amp;" "&amp;X64,J$2:J$2881,0))&gt;AVERAGE(IF(Z$2:Z$2881="pos"&amp;" "&amp;B64&amp;" "&amp;X64,J$2:J$2881,0)),"neg","pos"))</f>
        <v/>
      </c>
      <c r="X64" s="1" t="str">
        <f t="shared" ca="1" si="7"/>
        <v/>
      </c>
      <c r="Y64" s="1" t="str">
        <f t="shared" ca="1" si="8"/>
        <v/>
      </c>
      <c r="Z64" s="1" t="str">
        <f t="shared" si="9"/>
        <v>pos (dimethyladenosine) SE_</v>
      </c>
      <c r="AA64" s="1" t="str">
        <f t="shared" si="11"/>
        <v/>
      </c>
    </row>
    <row r="65" spans="1:27" x14ac:dyDescent="0.2">
      <c r="A65" s="1" t="s">
        <v>28</v>
      </c>
      <c r="B65" s="1" t="s">
        <v>165</v>
      </c>
      <c r="C65" s="1" t="s">
        <v>100</v>
      </c>
      <c r="D65" s="1">
        <v>295.12869999999998</v>
      </c>
      <c r="E65" s="1">
        <v>6.77</v>
      </c>
      <c r="F65" s="5" t="s">
        <v>146</v>
      </c>
      <c r="H65" s="1" t="s">
        <v>154</v>
      </c>
      <c r="I65" s="1">
        <v>40422</v>
      </c>
      <c r="K65" s="1">
        <f t="shared" si="12"/>
        <v>10.607154208886223</v>
      </c>
      <c r="L65" s="1" t="str">
        <f t="shared" si="13"/>
        <v>pos (dimethyladenosine) SE_Syn</v>
      </c>
      <c r="M65" s="1" t="str">
        <f t="shared" si="2"/>
        <v>D</v>
      </c>
      <c r="N65" s="1" t="str">
        <f t="shared" si="3"/>
        <v>pos (dimethyladenosine) SE_Syn_D</v>
      </c>
      <c r="O65" s="2" t="str">
        <f t="shared" si="4"/>
        <v/>
      </c>
      <c r="P65" s="1" t="str">
        <f t="array" ref="P65">IF(O65="","",AVERAGE(IF(L$1:L$2881=L65,K$1:K$2881)))</f>
        <v/>
      </c>
      <c r="Q65" s="1" t="str">
        <f t="array" ref="Q65">IF(O65="","",_xlfn.F.TEST(IF((L$1:L$2881=LEFT(L65,LEN(L65)-3)&amp;"ctr"),K$1:K$2881),IF((L$1:L$2881=L65),K$1:K$2881)))</f>
        <v/>
      </c>
      <c r="R65" s="1" t="str">
        <f t="array" ref="R65">IF(O65="","",TTEST(IF(L$1:L$2881=LEFT(L65,LEN(L65)-3)&amp;"ctr",K$1:K$2881),IF(L$1:L$2881=L65,K$1:K$2881),2,IF(ISERROR(Q65),3,IF(Q65&lt;0.05,3,2))))</f>
        <v/>
      </c>
      <c r="S65" s="1" t="str">
        <f t="shared" ca="1" si="5"/>
        <v/>
      </c>
      <c r="T65" s="1" t="str">
        <f t="array" ref="T65">IF(O65="","",AVERAGE(IF(L$1:L$2881=L65,I$1:I$2881)))</f>
        <v/>
      </c>
      <c r="U65" s="1" t="str">
        <f t="shared" ca="1" si="6"/>
        <v/>
      </c>
      <c r="V65" s="1" t="str">
        <f t="shared" ca="1" si="10"/>
        <v/>
      </c>
      <c r="W65" s="1" t="str">
        <f t="array" aca="1" ref="W65" ca="1">IF(V65="","",IF(AVERAGE(IF(Z$2:Z$2881="Neg"&amp;" "&amp;B65&amp;" "&amp;X65,J$2:J$2881,0))&gt;AVERAGE(IF(Z$2:Z$2881="pos"&amp;" "&amp;B65&amp;" "&amp;X65,J$2:J$2881,0)),"neg","pos"))</f>
        <v/>
      </c>
      <c r="X65" s="1" t="str">
        <f t="shared" ca="1" si="7"/>
        <v/>
      </c>
      <c r="Y65" s="1" t="str">
        <f t="shared" ca="1" si="8"/>
        <v/>
      </c>
      <c r="Z65" s="1" t="str">
        <f t="shared" si="9"/>
        <v>pos (dimethyladenosine) SE_</v>
      </c>
      <c r="AA65" s="1" t="str">
        <f t="shared" si="11"/>
        <v/>
      </c>
    </row>
    <row r="66" spans="1:27" x14ac:dyDescent="0.2">
      <c r="A66" s="1" t="s">
        <v>28</v>
      </c>
      <c r="B66" s="1" t="s">
        <v>202</v>
      </c>
      <c r="C66" s="1" t="s">
        <v>66</v>
      </c>
      <c r="D66" s="1">
        <v>297.08980000000003</v>
      </c>
      <c r="E66" s="1">
        <v>6.78</v>
      </c>
      <c r="F66" s="5" t="s">
        <v>146</v>
      </c>
      <c r="H66" s="1" t="s">
        <v>147</v>
      </c>
      <c r="K66" s="1">
        <f t="shared" si="12"/>
        <v>0</v>
      </c>
      <c r="L66" s="1" t="str">
        <f t="shared" si="13"/>
        <v>pos methylthioadenosine Min_Ctr</v>
      </c>
      <c r="M66" s="1" t="str">
        <f t="shared" ref="M66:M129" si="14">IF(I66&lt;&gt;"","D","ND")</f>
        <v>ND</v>
      </c>
      <c r="N66" s="1" t="str">
        <f t="shared" ref="N66:N129" si="15">L66&amp;IF(LEN(M66)=2,M66,"_"&amp;M66)</f>
        <v>pos methylthioadenosine Min_CtrND</v>
      </c>
      <c r="O66" s="2" t="str">
        <f t="shared" ref="O66:O129" si="16">IF(ROW()&lt;&gt;MATCH(L66,L$1:L$2881,0),"",IF(COUNTIF(N$1:N$2881,LEFT(N66,LEN(N66)-2)&amp;"_D")=COUNTIF(L$1:L$2881,L66),"D","ND"))</f>
        <v>ND</v>
      </c>
      <c r="P66" s="1">
        <f t="array" ref="P66">IF(O66="","",AVERAGE(IF(L$1:L$2881=L66,K$1:K$2881)))</f>
        <v>0</v>
      </c>
      <c r="Q66" s="1" t="e">
        <f t="array" ref="Q66">IF(O66="","",_xlfn.F.TEST(IF((L$1:L$2881=LEFT(L66,LEN(L66)-3)&amp;"ctr"),K$1:K$2881),IF((L$1:L$2881=L66),K$1:K$2881)))</f>
        <v>#DIV/0!</v>
      </c>
      <c r="R66" s="1" t="e">
        <f t="array" ref="R66">IF(O66="","",TTEST(IF(L$1:L$2881=LEFT(L66,LEN(L66)-3)&amp;"ctr",K$1:K$2881),IF(L$1:L$2881=L66,K$1:K$2881),2,IF(ISERROR(Q66),3,IF(Q66&lt;0.05,3,2))))</f>
        <v>#DIV/0!</v>
      </c>
      <c r="S66" s="1" t="str">
        <f t="shared" ref="S66:S129" ca="1" si="17">IF(P66="","",IF(RIGHT(L66,3)="ctr",O66,IF(AND(O66="ND",INDIRECT("r"&amp;MATCH(LEFT(L66,LEN(L66)-3)&amp;"ctr",L$1:L$2881,0)&amp;"c"&amp;COLUMN(O66),FALSE)="ND"),"ND",IF(R66&gt;=0.05,"N",IF(AND(R66&lt;0.05,P66&lt;INDIRECT("r"&amp;MATCH(LEFT(L66,LEN(L66)-3)&amp;"ctr",L$1:L$2881,0)&amp;"C"&amp;COLUMN(P66),FALSE)),"I",IF(AND(R66&lt;0.05,P66&gt;INDIRECT("r"&amp;MATCH(LEFT(L66,LEN(L66)-3)&amp;"ctr",L$1:L$2881,0)&amp;"c"&amp;COLUMN(P66),FALSE)),"E","err"))))))</f>
        <v>ND</v>
      </c>
      <c r="T66" s="1">
        <f t="array" ref="T66">IF(O66="","",AVERAGE(IF(L$1:L$2881=L66,I$1:I$2881)))</f>
        <v>0</v>
      </c>
      <c r="U66" s="1" t="str">
        <f t="shared" ref="U66:U129" ca="1" si="18">IF(O66="","",IF(OR(S66="ND",S66="N"),"n/a",IF(OR(S66="e",S66="I"),IF(OR(T66=0,INDIRECT("r"&amp;MATCH(LEFT(L66,LEN(L66)-3)&amp;"ctr",L$1:L$2881,0)&amp;"c"&amp;COLUMN(T66),FALSE)=0),5,LOG(T66/INDIRECT("r"&amp;MATCH(LEFT(L66,LEN(L66)-3)&amp;"ctr",L$1:L$2881,0)&amp;"c"&amp;COLUMN(T66),FALSE),2)))))</f>
        <v>n/a</v>
      </c>
      <c r="V66" s="1" t="str">
        <f t="shared" ca="1" si="10"/>
        <v/>
      </c>
      <c r="W66" s="1" t="str">
        <f t="array" aca="1" ref="W66" ca="1">IF(V66="","",IF(AVERAGE(IF(Z$2:Z$2881="Neg"&amp;" "&amp;B66&amp;" "&amp;X66,J$2:J$2881,0))&gt;AVERAGE(IF(Z$2:Z$2881="pos"&amp;" "&amp;B66&amp;" "&amp;X66,J$2:J$2881,0)),"neg","pos"))</f>
        <v/>
      </c>
      <c r="X66" s="1" t="str">
        <f t="shared" ref="X66:X129" ca="1" si="19">IF(V66="","",LEFT(H66,3))</f>
        <v/>
      </c>
      <c r="Y66" s="1" t="str">
        <f t="shared" ref="Y66:Y129" ca="1" si="20">IF(W66="","",RIGHT(H66,3))</f>
        <v/>
      </c>
      <c r="Z66" s="1" t="str">
        <f t="shared" ref="Z66:Z129" si="21">A66&amp;" "&amp;B66&amp;" "&amp;LEFT(H66,3)</f>
        <v>pos methylthioadenosine Min</v>
      </c>
      <c r="AA66" s="1" t="str">
        <f t="shared" si="11"/>
        <v>Good</v>
      </c>
    </row>
    <row r="67" spans="1:27" x14ac:dyDescent="0.2">
      <c r="A67" s="1" t="s">
        <v>28</v>
      </c>
      <c r="B67" s="1" t="s">
        <v>202</v>
      </c>
      <c r="C67" s="1" t="s">
        <v>66</v>
      </c>
      <c r="D67" s="1">
        <v>297.08980000000003</v>
      </c>
      <c r="E67" s="1">
        <v>6.78</v>
      </c>
      <c r="F67" s="5" t="s">
        <v>146</v>
      </c>
      <c r="H67" s="1" t="s">
        <v>147</v>
      </c>
      <c r="K67" s="1">
        <f t="shared" ref="K67:K98" si="22">LN(I67+1)</f>
        <v>0</v>
      </c>
      <c r="L67" s="1" t="str">
        <f t="shared" ref="L67:L98" si="23">A67&amp;" "&amp;B67&amp;" "&amp;H67</f>
        <v>pos methylthioadenosine Min_Ctr</v>
      </c>
      <c r="M67" s="1" t="str">
        <f t="shared" si="14"/>
        <v>ND</v>
      </c>
      <c r="N67" s="1" t="str">
        <f t="shared" si="15"/>
        <v>pos methylthioadenosine Min_CtrND</v>
      </c>
      <c r="O67" s="2" t="str">
        <f t="shared" si="16"/>
        <v/>
      </c>
      <c r="P67" s="1" t="str">
        <f t="array" ref="P67">IF(O67="","",AVERAGE(IF(L$1:L$2881=L67,K$1:K$2881)))</f>
        <v/>
      </c>
      <c r="Q67" s="1" t="str">
        <f t="array" ref="Q67">IF(O67="","",_xlfn.F.TEST(IF((L$1:L$2881=LEFT(L67,LEN(L67)-3)&amp;"ctr"),K$1:K$2881),IF((L$1:L$2881=L67),K$1:K$2881)))</f>
        <v/>
      </c>
      <c r="R67" s="1" t="str">
        <f t="array" ref="R67">IF(O67="","",TTEST(IF(L$1:L$2881=LEFT(L67,LEN(L67)-3)&amp;"ctr",K$1:K$2881),IF(L$1:L$2881=L67,K$1:K$2881),2,IF(ISERROR(Q67),3,IF(Q67&lt;0.05,3,2))))</f>
        <v/>
      </c>
      <c r="S67" s="1" t="str">
        <f t="shared" ca="1" si="17"/>
        <v/>
      </c>
      <c r="T67" s="1" t="str">
        <f t="array" ref="T67">IF(O67="","",AVERAGE(IF(L$1:L$2881=L67,I$1:I$2881)))</f>
        <v/>
      </c>
      <c r="U67" s="1" t="str">
        <f t="shared" ca="1" si="18"/>
        <v/>
      </c>
      <c r="V67" s="1" t="str">
        <f t="shared" ref="V67:V130" ca="1" si="24">IF(S67="N","1",IF(U67="n/a","",IF(U67="","",IF(ABS(U67)&lt;1.5,"1",IF(ABS(U67)&lt;2.5,"2",IF(ABS(U67)&lt;3.5,"3",IF(ABS(U67)&lt;4.5,"4",IF(ABS(U67)&gt;=4.5,"5"))))))))</f>
        <v/>
      </c>
      <c r="W67" s="1" t="str">
        <f t="array" aca="1" ref="W67" ca="1">IF(V67="","",IF(AVERAGE(IF(Z$2:Z$2881="Neg"&amp;" "&amp;B67&amp;" "&amp;X67,J$2:J$2881,0))&gt;AVERAGE(IF(Z$2:Z$2881="pos"&amp;" "&amp;B67&amp;" "&amp;X67,J$2:J$2881,0)),"neg","pos"))</f>
        <v/>
      </c>
      <c r="X67" s="1" t="str">
        <f t="shared" ca="1" si="19"/>
        <v/>
      </c>
      <c r="Y67" s="1" t="str">
        <f t="shared" ca="1" si="20"/>
        <v/>
      </c>
      <c r="Z67" s="1" t="str">
        <f t="shared" si="21"/>
        <v>pos methylthioadenosine Min</v>
      </c>
      <c r="AA67" s="1" t="str">
        <f t="shared" ref="AA67:AA130" si="25">IF(T67="","","Good")</f>
        <v/>
      </c>
    </row>
    <row r="68" spans="1:27" x14ac:dyDescent="0.2">
      <c r="A68" s="1" t="s">
        <v>28</v>
      </c>
      <c r="B68" s="1" t="s">
        <v>202</v>
      </c>
      <c r="C68" s="1" t="s">
        <v>66</v>
      </c>
      <c r="D68" s="1">
        <v>297.08980000000003</v>
      </c>
      <c r="E68" s="1">
        <v>6.78</v>
      </c>
      <c r="F68" s="5" t="s">
        <v>146</v>
      </c>
      <c r="H68" s="1" t="s">
        <v>147</v>
      </c>
      <c r="K68" s="1">
        <f t="shared" si="22"/>
        <v>0</v>
      </c>
      <c r="L68" s="1" t="str">
        <f t="shared" si="23"/>
        <v>pos methylthioadenosine Min_Ctr</v>
      </c>
      <c r="M68" s="1" t="str">
        <f t="shared" si="14"/>
        <v>ND</v>
      </c>
      <c r="N68" s="1" t="str">
        <f t="shared" si="15"/>
        <v>pos methylthioadenosine Min_CtrND</v>
      </c>
      <c r="O68" s="2" t="str">
        <f t="shared" si="16"/>
        <v/>
      </c>
      <c r="P68" s="1" t="str">
        <f t="array" ref="P68">IF(O68="","",AVERAGE(IF(L$1:L$2881=L68,K$1:K$2881)))</f>
        <v/>
      </c>
      <c r="Q68" s="1" t="str">
        <f t="array" ref="Q68">IF(O68="","",_xlfn.F.TEST(IF((L$1:L$2881=LEFT(L68,LEN(L68)-3)&amp;"ctr"),K$1:K$2881),IF((L$1:L$2881=L68),K$1:K$2881)))</f>
        <v/>
      </c>
      <c r="R68" s="1" t="str">
        <f t="array" ref="R68">IF(O68="","",TTEST(IF(L$1:L$2881=LEFT(L68,LEN(L68)-3)&amp;"ctr",K$1:K$2881),IF(L$1:L$2881=L68,K$1:K$2881),2,IF(ISERROR(Q68),3,IF(Q68&lt;0.05,3,2))))</f>
        <v/>
      </c>
      <c r="S68" s="1" t="str">
        <f t="shared" ca="1" si="17"/>
        <v/>
      </c>
      <c r="T68" s="1" t="str">
        <f t="array" ref="T68">IF(O68="","",AVERAGE(IF(L$1:L$2881=L68,I$1:I$2881)))</f>
        <v/>
      </c>
      <c r="U68" s="1" t="str">
        <f t="shared" ca="1" si="18"/>
        <v/>
      </c>
      <c r="V68" s="1" t="str">
        <f t="shared" ca="1" si="24"/>
        <v/>
      </c>
      <c r="W68" s="1" t="str">
        <f t="array" aca="1" ref="W68" ca="1">IF(V68="","",IF(AVERAGE(IF(Z$2:Z$2881="Neg"&amp;" "&amp;B68&amp;" "&amp;X68,J$2:J$2881,0))&gt;AVERAGE(IF(Z$2:Z$2881="pos"&amp;" "&amp;B68&amp;" "&amp;X68,J$2:J$2881,0)),"neg","pos"))</f>
        <v/>
      </c>
      <c r="X68" s="1" t="str">
        <f t="shared" ca="1" si="19"/>
        <v/>
      </c>
      <c r="Y68" s="1" t="str">
        <f t="shared" ca="1" si="20"/>
        <v/>
      </c>
      <c r="Z68" s="1" t="str">
        <f t="shared" si="21"/>
        <v>pos methylthioadenosine Min</v>
      </c>
      <c r="AA68" s="1" t="str">
        <f t="shared" si="25"/>
        <v/>
      </c>
    </row>
    <row r="69" spans="1:27" x14ac:dyDescent="0.2">
      <c r="A69" s="1" t="s">
        <v>28</v>
      </c>
      <c r="B69" s="1" t="s">
        <v>202</v>
      </c>
      <c r="C69" s="1" t="s">
        <v>66</v>
      </c>
      <c r="D69" s="1">
        <v>297.08980000000003</v>
      </c>
      <c r="E69" s="1">
        <v>6.78</v>
      </c>
      <c r="F69" s="5" t="s">
        <v>146</v>
      </c>
      <c r="H69" s="1" t="s">
        <v>147</v>
      </c>
      <c r="K69" s="1">
        <f t="shared" si="22"/>
        <v>0</v>
      </c>
      <c r="L69" s="1" t="str">
        <f t="shared" si="23"/>
        <v>pos methylthioadenosine Min_Ctr</v>
      </c>
      <c r="M69" s="1" t="str">
        <f t="shared" si="14"/>
        <v>ND</v>
      </c>
      <c r="N69" s="1" t="str">
        <f t="shared" si="15"/>
        <v>pos methylthioadenosine Min_CtrND</v>
      </c>
      <c r="O69" s="2" t="str">
        <f t="shared" si="16"/>
        <v/>
      </c>
      <c r="P69" s="1" t="str">
        <f t="array" ref="P69">IF(O69="","",AVERAGE(IF(L$1:L$2881=L69,K$1:K$2881)))</f>
        <v/>
      </c>
      <c r="Q69" s="1" t="str">
        <f t="array" ref="Q69">IF(O69="","",_xlfn.F.TEST(IF((L$1:L$2881=LEFT(L69,LEN(L69)-3)&amp;"ctr"),K$1:K$2881),IF((L$1:L$2881=L69),K$1:K$2881)))</f>
        <v/>
      </c>
      <c r="R69" s="1" t="str">
        <f t="array" ref="R69">IF(O69="","",TTEST(IF(L$1:L$2881=LEFT(L69,LEN(L69)-3)&amp;"ctr",K$1:K$2881),IF(L$1:L$2881=L69,K$1:K$2881),2,IF(ISERROR(Q69),3,IF(Q69&lt;0.05,3,2))))</f>
        <v/>
      </c>
      <c r="S69" s="1" t="str">
        <f t="shared" ca="1" si="17"/>
        <v/>
      </c>
      <c r="T69" s="1" t="str">
        <f t="array" ref="T69">IF(O69="","",AVERAGE(IF(L$1:L$2881=L69,I$1:I$2881)))</f>
        <v/>
      </c>
      <c r="U69" s="1" t="str">
        <f t="shared" ca="1" si="18"/>
        <v/>
      </c>
      <c r="V69" s="1" t="str">
        <f t="shared" ca="1" si="24"/>
        <v/>
      </c>
      <c r="W69" s="1" t="str">
        <f t="array" aca="1" ref="W69" ca="1">IF(V69="","",IF(AVERAGE(IF(Z$2:Z$2881="Neg"&amp;" "&amp;B69&amp;" "&amp;X69,J$2:J$2881,0))&gt;AVERAGE(IF(Z$2:Z$2881="pos"&amp;" "&amp;B69&amp;" "&amp;X69,J$2:J$2881,0)),"neg","pos"))</f>
        <v/>
      </c>
      <c r="X69" s="1" t="str">
        <f t="shared" ca="1" si="19"/>
        <v/>
      </c>
      <c r="Y69" s="1" t="str">
        <f t="shared" ca="1" si="20"/>
        <v/>
      </c>
      <c r="Z69" s="1" t="str">
        <f t="shared" si="21"/>
        <v>pos methylthioadenosine Min</v>
      </c>
      <c r="AA69" s="1" t="str">
        <f t="shared" si="25"/>
        <v/>
      </c>
    </row>
    <row r="70" spans="1:27" x14ac:dyDescent="0.2">
      <c r="A70" s="1" t="s">
        <v>28</v>
      </c>
      <c r="B70" s="1" t="s">
        <v>202</v>
      </c>
      <c r="C70" s="1" t="s">
        <v>66</v>
      </c>
      <c r="D70" s="1">
        <v>297.08980000000003</v>
      </c>
      <c r="E70" s="1">
        <v>6.78</v>
      </c>
      <c r="F70" s="5" t="s">
        <v>146</v>
      </c>
      <c r="H70" s="1" t="s">
        <v>148</v>
      </c>
      <c r="K70" s="1">
        <f t="shared" si="22"/>
        <v>0</v>
      </c>
      <c r="L70" s="1" t="str">
        <f t="shared" si="23"/>
        <v>pos methylthioadenosine Min_Syn</v>
      </c>
      <c r="M70" s="1" t="str">
        <f t="shared" si="14"/>
        <v>ND</v>
      </c>
      <c r="N70" s="1" t="str">
        <f t="shared" si="15"/>
        <v>pos methylthioadenosine Min_SynND</v>
      </c>
      <c r="O70" s="2" t="str">
        <f t="shared" si="16"/>
        <v>ND</v>
      </c>
      <c r="P70" s="1">
        <f t="array" ref="P70">IF(O70="","",AVERAGE(IF(L$1:L$2881=L70,K$1:K$2881)))</f>
        <v>0</v>
      </c>
      <c r="Q70" s="1" t="e">
        <f t="array" ref="Q70">IF(O70="","",_xlfn.F.TEST(IF((L$1:L$2881=LEFT(L70,LEN(L70)-3)&amp;"ctr"),K$1:K$2881),IF((L$1:L$2881=L70),K$1:K$2881)))</f>
        <v>#DIV/0!</v>
      </c>
      <c r="R70" s="1" t="e">
        <f t="array" ref="R70">IF(O70="","",TTEST(IF(L$1:L$2881=LEFT(L70,LEN(L70)-3)&amp;"ctr",K$1:K$2881),IF(L$1:L$2881=L70,K$1:K$2881),2,IF(ISERROR(Q70),3,IF(Q70&lt;0.05,3,2))))</f>
        <v>#DIV/0!</v>
      </c>
      <c r="S70" s="1" t="str">
        <f t="shared" ca="1" si="17"/>
        <v>ND</v>
      </c>
      <c r="T70" s="1">
        <f t="array" ref="T70">IF(O70="","",AVERAGE(IF(L$1:L$2881=L70,I$1:I$2881)))</f>
        <v>0</v>
      </c>
      <c r="U70" s="1" t="str">
        <f t="shared" ca="1" si="18"/>
        <v>n/a</v>
      </c>
      <c r="V70" s="1" t="str">
        <f t="shared" ca="1" si="24"/>
        <v/>
      </c>
      <c r="W70" s="1" t="str">
        <f t="array" aca="1" ref="W70" ca="1">IF(V70="","",IF(AVERAGE(IF(Z$2:Z$2881="Neg"&amp;" "&amp;B70&amp;" "&amp;X70,J$2:J$2881,0))&gt;AVERAGE(IF(Z$2:Z$2881="pos"&amp;" "&amp;B70&amp;" "&amp;X70,J$2:J$2881,0)),"neg","pos"))</f>
        <v/>
      </c>
      <c r="X70" s="1" t="str">
        <f t="shared" ca="1" si="19"/>
        <v/>
      </c>
      <c r="Y70" s="1" t="str">
        <f t="shared" ca="1" si="20"/>
        <v/>
      </c>
      <c r="Z70" s="1" t="str">
        <f t="shared" si="21"/>
        <v>pos methylthioadenosine Min</v>
      </c>
      <c r="AA70" s="1" t="str">
        <f t="shared" si="25"/>
        <v>Good</v>
      </c>
    </row>
    <row r="71" spans="1:27" x14ac:dyDescent="0.2">
      <c r="A71" s="1" t="s">
        <v>28</v>
      </c>
      <c r="B71" s="1" t="s">
        <v>202</v>
      </c>
      <c r="C71" s="1" t="s">
        <v>66</v>
      </c>
      <c r="D71" s="1">
        <v>297.08980000000003</v>
      </c>
      <c r="E71" s="1">
        <v>6.78</v>
      </c>
      <c r="F71" s="5" t="s">
        <v>146</v>
      </c>
      <c r="H71" s="1" t="s">
        <v>148</v>
      </c>
      <c r="K71" s="1">
        <f t="shared" si="22"/>
        <v>0</v>
      </c>
      <c r="L71" s="1" t="str">
        <f t="shared" si="23"/>
        <v>pos methylthioadenosine Min_Syn</v>
      </c>
      <c r="M71" s="1" t="str">
        <f t="shared" si="14"/>
        <v>ND</v>
      </c>
      <c r="N71" s="1" t="str">
        <f t="shared" si="15"/>
        <v>pos methylthioadenosine Min_SynND</v>
      </c>
      <c r="O71" s="2" t="str">
        <f t="shared" si="16"/>
        <v/>
      </c>
      <c r="P71" s="1" t="str">
        <f t="array" ref="P71">IF(O71="","",AVERAGE(IF(L$1:L$2881=L71,K$1:K$2881)))</f>
        <v/>
      </c>
      <c r="Q71" s="1" t="str">
        <f t="array" ref="Q71">IF(O71="","",_xlfn.F.TEST(IF((L$1:L$2881=LEFT(L71,LEN(L71)-3)&amp;"ctr"),K$1:K$2881),IF((L$1:L$2881=L71),K$1:K$2881)))</f>
        <v/>
      </c>
      <c r="R71" s="1" t="str">
        <f t="array" ref="R71">IF(O71="","",TTEST(IF(L$1:L$2881=LEFT(L71,LEN(L71)-3)&amp;"ctr",K$1:K$2881),IF(L$1:L$2881=L71,K$1:K$2881),2,IF(ISERROR(Q71),3,IF(Q71&lt;0.05,3,2))))</f>
        <v/>
      </c>
      <c r="S71" s="1" t="str">
        <f t="shared" ca="1" si="17"/>
        <v/>
      </c>
      <c r="T71" s="1" t="str">
        <f t="array" ref="T71">IF(O71="","",AVERAGE(IF(L$1:L$2881=L71,I$1:I$2881)))</f>
        <v/>
      </c>
      <c r="U71" s="1" t="str">
        <f t="shared" ca="1" si="18"/>
        <v/>
      </c>
      <c r="V71" s="1" t="str">
        <f t="shared" ca="1" si="24"/>
        <v/>
      </c>
      <c r="W71" s="1" t="str">
        <f t="array" aca="1" ref="W71" ca="1">IF(V71="","",IF(AVERAGE(IF(Z$2:Z$2881="Neg"&amp;" "&amp;B71&amp;" "&amp;X71,J$2:J$2881,0))&gt;AVERAGE(IF(Z$2:Z$2881="pos"&amp;" "&amp;B71&amp;" "&amp;X71,J$2:J$2881,0)),"neg","pos"))</f>
        <v/>
      </c>
      <c r="X71" s="1" t="str">
        <f t="shared" ca="1" si="19"/>
        <v/>
      </c>
      <c r="Y71" s="1" t="str">
        <f t="shared" ca="1" si="20"/>
        <v/>
      </c>
      <c r="Z71" s="1" t="str">
        <f t="shared" si="21"/>
        <v>pos methylthioadenosine Min</v>
      </c>
      <c r="AA71" s="1" t="str">
        <f t="shared" si="25"/>
        <v/>
      </c>
    </row>
    <row r="72" spans="1:27" x14ac:dyDescent="0.2">
      <c r="A72" s="1" t="s">
        <v>28</v>
      </c>
      <c r="B72" s="1" t="s">
        <v>202</v>
      </c>
      <c r="C72" s="1" t="s">
        <v>66</v>
      </c>
      <c r="D72" s="1">
        <v>297.08980000000003</v>
      </c>
      <c r="E72" s="1">
        <v>6.78</v>
      </c>
      <c r="F72" s="5" t="s">
        <v>146</v>
      </c>
      <c r="H72" s="1" t="s">
        <v>148</v>
      </c>
      <c r="K72" s="1">
        <f t="shared" si="22"/>
        <v>0</v>
      </c>
      <c r="L72" s="1" t="str">
        <f t="shared" si="23"/>
        <v>pos methylthioadenosine Min_Syn</v>
      </c>
      <c r="M72" s="1" t="str">
        <f t="shared" si="14"/>
        <v>ND</v>
      </c>
      <c r="N72" s="1" t="str">
        <f t="shared" si="15"/>
        <v>pos methylthioadenosine Min_SynND</v>
      </c>
      <c r="O72" s="2" t="str">
        <f t="shared" si="16"/>
        <v/>
      </c>
      <c r="P72" s="1" t="str">
        <f t="array" ref="P72">IF(O72="","",AVERAGE(IF(L$1:L$2881=L72,K$1:K$2881)))</f>
        <v/>
      </c>
      <c r="Q72" s="1" t="str">
        <f t="array" ref="Q72">IF(O72="","",_xlfn.F.TEST(IF((L$1:L$2881=LEFT(L72,LEN(L72)-3)&amp;"ctr"),K$1:K$2881),IF((L$1:L$2881=L72),K$1:K$2881)))</f>
        <v/>
      </c>
      <c r="R72" s="1" t="str">
        <f t="array" ref="R72">IF(O72="","",TTEST(IF(L$1:L$2881=LEFT(L72,LEN(L72)-3)&amp;"ctr",K$1:K$2881),IF(L$1:L$2881=L72,K$1:K$2881),2,IF(ISERROR(Q72),3,IF(Q72&lt;0.05,3,2))))</f>
        <v/>
      </c>
      <c r="S72" s="1" t="str">
        <f t="shared" ca="1" si="17"/>
        <v/>
      </c>
      <c r="T72" s="1" t="str">
        <f t="array" ref="T72">IF(O72="","",AVERAGE(IF(L$1:L$2881=L72,I$1:I$2881)))</f>
        <v/>
      </c>
      <c r="U72" s="1" t="str">
        <f t="shared" ca="1" si="18"/>
        <v/>
      </c>
      <c r="V72" s="1" t="str">
        <f t="shared" ca="1" si="24"/>
        <v/>
      </c>
      <c r="W72" s="1" t="str">
        <f t="array" aca="1" ref="W72" ca="1">IF(V72="","",IF(AVERAGE(IF(Z$2:Z$2881="Neg"&amp;" "&amp;B72&amp;" "&amp;X72,J$2:J$2881,0))&gt;AVERAGE(IF(Z$2:Z$2881="pos"&amp;" "&amp;B72&amp;" "&amp;X72,J$2:J$2881,0)),"neg","pos"))</f>
        <v/>
      </c>
      <c r="X72" s="1" t="str">
        <f t="shared" ca="1" si="19"/>
        <v/>
      </c>
      <c r="Y72" s="1" t="str">
        <f t="shared" ca="1" si="20"/>
        <v/>
      </c>
      <c r="Z72" s="1" t="str">
        <f t="shared" si="21"/>
        <v>pos methylthioadenosine Min</v>
      </c>
      <c r="AA72" s="1" t="str">
        <f t="shared" si="25"/>
        <v/>
      </c>
    </row>
    <row r="73" spans="1:27" x14ac:dyDescent="0.2">
      <c r="A73" s="1" t="s">
        <v>28</v>
      </c>
      <c r="B73" s="1" t="s">
        <v>202</v>
      </c>
      <c r="C73" s="1" t="s">
        <v>66</v>
      </c>
      <c r="D73" s="1">
        <v>297.08980000000003</v>
      </c>
      <c r="E73" s="1">
        <v>6.78</v>
      </c>
      <c r="F73" s="5" t="s">
        <v>146</v>
      </c>
      <c r="H73" s="1" t="s">
        <v>148</v>
      </c>
      <c r="K73" s="1">
        <f t="shared" si="22"/>
        <v>0</v>
      </c>
      <c r="L73" s="1" t="str">
        <f t="shared" si="23"/>
        <v>pos methylthioadenosine Min_Syn</v>
      </c>
      <c r="M73" s="1" t="str">
        <f t="shared" si="14"/>
        <v>ND</v>
      </c>
      <c r="N73" s="1" t="str">
        <f t="shared" si="15"/>
        <v>pos methylthioadenosine Min_SynND</v>
      </c>
      <c r="O73" s="2" t="str">
        <f t="shared" si="16"/>
        <v/>
      </c>
      <c r="P73" s="1" t="str">
        <f t="array" ref="P73">IF(O73="","",AVERAGE(IF(L$1:L$2881=L73,K$1:K$2881)))</f>
        <v/>
      </c>
      <c r="Q73" s="1" t="str">
        <f t="array" ref="Q73">IF(O73="","",_xlfn.F.TEST(IF((L$1:L$2881=LEFT(L73,LEN(L73)-3)&amp;"ctr"),K$1:K$2881),IF((L$1:L$2881=L73),K$1:K$2881)))</f>
        <v/>
      </c>
      <c r="R73" s="1" t="str">
        <f t="array" ref="R73">IF(O73="","",TTEST(IF(L$1:L$2881=LEFT(L73,LEN(L73)-3)&amp;"ctr",K$1:K$2881),IF(L$1:L$2881=L73,K$1:K$2881),2,IF(ISERROR(Q73),3,IF(Q73&lt;0.05,3,2))))</f>
        <v/>
      </c>
      <c r="S73" s="1" t="str">
        <f t="shared" ca="1" si="17"/>
        <v/>
      </c>
      <c r="T73" s="1" t="str">
        <f t="array" ref="T73">IF(O73="","",AVERAGE(IF(L$1:L$2881=L73,I$1:I$2881)))</f>
        <v/>
      </c>
      <c r="U73" s="1" t="str">
        <f t="shared" ca="1" si="18"/>
        <v/>
      </c>
      <c r="V73" s="1" t="str">
        <f t="shared" ca="1" si="24"/>
        <v/>
      </c>
      <c r="W73" s="1" t="str">
        <f t="array" aca="1" ref="W73" ca="1">IF(V73="","",IF(AVERAGE(IF(Z$2:Z$2881="Neg"&amp;" "&amp;B73&amp;" "&amp;X73,J$2:J$2881,0))&gt;AVERAGE(IF(Z$2:Z$2881="pos"&amp;" "&amp;B73&amp;" "&amp;X73,J$2:J$2881,0)),"neg","pos"))</f>
        <v/>
      </c>
      <c r="X73" s="1" t="str">
        <f t="shared" ca="1" si="19"/>
        <v/>
      </c>
      <c r="Y73" s="1" t="str">
        <f t="shared" ca="1" si="20"/>
        <v/>
      </c>
      <c r="Z73" s="1" t="str">
        <f t="shared" si="21"/>
        <v>pos methylthioadenosine Min</v>
      </c>
      <c r="AA73" s="1" t="str">
        <f t="shared" si="25"/>
        <v/>
      </c>
    </row>
    <row r="74" spans="1:27" x14ac:dyDescent="0.2">
      <c r="A74" s="1" t="s">
        <v>28</v>
      </c>
      <c r="B74" s="1" t="s">
        <v>202</v>
      </c>
      <c r="C74" s="1" t="s">
        <v>66</v>
      </c>
      <c r="D74" s="1">
        <v>297.08980000000003</v>
      </c>
      <c r="E74" s="1">
        <v>6.78</v>
      </c>
      <c r="F74" s="5" t="s">
        <v>146</v>
      </c>
      <c r="H74" s="1" t="s">
        <v>149</v>
      </c>
      <c r="I74" s="1">
        <v>245</v>
      </c>
      <c r="K74" s="1">
        <f t="shared" si="22"/>
        <v>5.5053315359323625</v>
      </c>
      <c r="L74" s="1" t="str">
        <f t="shared" si="23"/>
        <v>pos methylthioadenosine MEBM_Ctr</v>
      </c>
      <c r="M74" s="1" t="str">
        <f t="shared" si="14"/>
        <v>D</v>
      </c>
      <c r="N74" s="1" t="str">
        <f t="shared" si="15"/>
        <v>pos methylthioadenosine MEBM_Ctr_D</v>
      </c>
      <c r="O74" s="2" t="str">
        <f t="shared" si="16"/>
        <v>D</v>
      </c>
      <c r="P74" s="1">
        <f t="array" ref="P74">IF(O74="","",AVERAGE(IF(L$1:L$2881=L74,K$1:K$2881)))</f>
        <v>2.674572096705643</v>
      </c>
      <c r="Q74" s="1">
        <f t="array" ref="Q74">IF(O74="","",_xlfn.F.TEST(IF((L$1:L$2881=LEFT(L74,LEN(L74)-3)&amp;"ctr"),K$1:K$2881),IF((L$1:L$2881=L74),K$1:K$2881)))</f>
        <v>1</v>
      </c>
      <c r="R74" s="1">
        <f t="array" ref="R74">IF(O74="","",TTEST(IF(L$1:L$2881=LEFT(L74,LEN(L74)-3)&amp;"ctr",K$1:K$2881),IF(L$1:L$2881=L74,K$1:K$2881),2,IF(ISERROR(Q74),3,IF(Q74&lt;0.05,3,2))))</f>
        <v>1</v>
      </c>
      <c r="S74" s="1" t="str">
        <f t="shared" ca="1" si="17"/>
        <v>D</v>
      </c>
      <c r="T74" s="1">
        <f t="array" ref="T74">IF(O74="","",AVERAGE(IF(L$1:L$2881=L74,I$1:I$2881)))</f>
        <v>106</v>
      </c>
      <c r="U74" s="1" t="b">
        <f t="shared" ca="1" si="18"/>
        <v>0</v>
      </c>
      <c r="V74" s="1" t="str">
        <f t="shared" ca="1" si="24"/>
        <v>1</v>
      </c>
      <c r="W74" s="1" t="str">
        <f t="array" aca="1" ref="W74" ca="1">IF(V74="","",IF(AVERAGE(IF(Z$2:Z$2881="Neg"&amp;" "&amp;B74&amp;" "&amp;X74,J$2:J$2881,0))&gt;AVERAGE(IF(Z$2:Z$2881="pos"&amp;" "&amp;B74&amp;" "&amp;X74,J$2:J$2881,0)),"neg","pos"))</f>
        <v>pos</v>
      </c>
      <c r="X74" s="1" t="str">
        <f t="shared" ca="1" si="19"/>
        <v>MEB</v>
      </c>
      <c r="Y74" s="1" t="str">
        <f t="shared" ca="1" si="20"/>
        <v>Ctr</v>
      </c>
      <c r="Z74" s="1" t="str">
        <f t="shared" si="21"/>
        <v>pos methylthioadenosine MEB</v>
      </c>
      <c r="AA74" s="1" t="str">
        <f t="shared" si="25"/>
        <v>Good</v>
      </c>
    </row>
    <row r="75" spans="1:27" x14ac:dyDescent="0.2">
      <c r="A75" s="1" t="s">
        <v>28</v>
      </c>
      <c r="B75" s="1" t="s">
        <v>202</v>
      </c>
      <c r="C75" s="1" t="s">
        <v>66</v>
      </c>
      <c r="D75" s="1">
        <v>297.08980000000003</v>
      </c>
      <c r="E75" s="1">
        <v>6.78</v>
      </c>
      <c r="F75" s="5" t="s">
        <v>146</v>
      </c>
      <c r="H75" s="1" t="s">
        <v>149</v>
      </c>
      <c r="I75" s="1">
        <v>0</v>
      </c>
      <c r="K75" s="1">
        <f t="shared" si="22"/>
        <v>0</v>
      </c>
      <c r="L75" s="1" t="str">
        <f t="shared" si="23"/>
        <v>pos methylthioadenosine MEBM_Ctr</v>
      </c>
      <c r="M75" s="1" t="str">
        <f t="shared" si="14"/>
        <v>D</v>
      </c>
      <c r="N75" s="1" t="str">
        <f t="shared" si="15"/>
        <v>pos methylthioadenosine MEBM_Ctr_D</v>
      </c>
      <c r="O75" s="2" t="str">
        <f t="shared" si="16"/>
        <v/>
      </c>
      <c r="P75" s="1" t="str">
        <f t="array" ref="P75">IF(O75="","",AVERAGE(IF(L$1:L$2881=L75,K$1:K$2881)))</f>
        <v/>
      </c>
      <c r="Q75" s="1" t="str">
        <f t="array" ref="Q75">IF(O75="","",_xlfn.F.TEST(IF((L$1:L$2881=LEFT(L75,LEN(L75)-3)&amp;"ctr"),K$1:K$2881),IF((L$1:L$2881=L75),K$1:K$2881)))</f>
        <v/>
      </c>
      <c r="R75" s="1" t="str">
        <f t="array" ref="R75">IF(O75="","",TTEST(IF(L$1:L$2881=LEFT(L75,LEN(L75)-3)&amp;"ctr",K$1:K$2881),IF(L$1:L$2881=L75,K$1:K$2881),2,IF(ISERROR(Q75),3,IF(Q75&lt;0.05,3,2))))</f>
        <v/>
      </c>
      <c r="S75" s="1" t="str">
        <f t="shared" ca="1" si="17"/>
        <v/>
      </c>
      <c r="T75" s="1" t="str">
        <f t="array" ref="T75">IF(O75="","",AVERAGE(IF(L$1:L$2881=L75,I$1:I$2881)))</f>
        <v/>
      </c>
      <c r="U75" s="1" t="str">
        <f t="shared" ca="1" si="18"/>
        <v/>
      </c>
      <c r="V75" s="1" t="str">
        <f t="shared" ca="1" si="24"/>
        <v/>
      </c>
      <c r="W75" s="1" t="str">
        <f t="array" aca="1" ref="W75" ca="1">IF(V75="","",IF(AVERAGE(IF(Z$2:Z$2881="Neg"&amp;" "&amp;B75&amp;" "&amp;X75,J$2:J$2881,0))&gt;AVERAGE(IF(Z$2:Z$2881="pos"&amp;" "&amp;B75&amp;" "&amp;X75,J$2:J$2881,0)),"neg","pos"))</f>
        <v/>
      </c>
      <c r="X75" s="1" t="str">
        <f t="shared" ca="1" si="19"/>
        <v/>
      </c>
      <c r="Y75" s="1" t="str">
        <f t="shared" ca="1" si="20"/>
        <v/>
      </c>
      <c r="Z75" s="1" t="str">
        <f t="shared" si="21"/>
        <v>pos methylthioadenosine MEB</v>
      </c>
      <c r="AA75" s="1" t="str">
        <f t="shared" si="25"/>
        <v/>
      </c>
    </row>
    <row r="76" spans="1:27" x14ac:dyDescent="0.2">
      <c r="A76" s="1" t="s">
        <v>28</v>
      </c>
      <c r="B76" s="1" t="s">
        <v>202</v>
      </c>
      <c r="C76" s="1" t="s">
        <v>66</v>
      </c>
      <c r="D76" s="1">
        <v>297.08980000000003</v>
      </c>
      <c r="E76" s="1">
        <v>6.78</v>
      </c>
      <c r="F76" s="5" t="s">
        <v>146</v>
      </c>
      <c r="H76" s="1" t="s">
        <v>149</v>
      </c>
      <c r="I76" s="1">
        <v>0</v>
      </c>
      <c r="K76" s="1">
        <f t="shared" si="22"/>
        <v>0</v>
      </c>
      <c r="L76" s="1" t="str">
        <f t="shared" si="23"/>
        <v>pos methylthioadenosine MEBM_Ctr</v>
      </c>
      <c r="M76" s="1" t="str">
        <f t="shared" si="14"/>
        <v>D</v>
      </c>
      <c r="N76" s="1" t="str">
        <f t="shared" si="15"/>
        <v>pos methylthioadenosine MEBM_Ctr_D</v>
      </c>
      <c r="O76" s="2" t="str">
        <f t="shared" si="16"/>
        <v/>
      </c>
      <c r="P76" s="1" t="str">
        <f t="array" ref="P76">IF(O76="","",AVERAGE(IF(L$1:L$2881=L76,K$1:K$2881)))</f>
        <v/>
      </c>
      <c r="Q76" s="1" t="str">
        <f t="array" ref="Q76">IF(O76="","",_xlfn.F.TEST(IF((L$1:L$2881=LEFT(L76,LEN(L76)-3)&amp;"ctr"),K$1:K$2881),IF((L$1:L$2881=L76),K$1:K$2881)))</f>
        <v/>
      </c>
      <c r="R76" s="1" t="str">
        <f t="array" ref="R76">IF(O76="","",TTEST(IF(L$1:L$2881=LEFT(L76,LEN(L76)-3)&amp;"ctr",K$1:K$2881),IF(L$1:L$2881=L76,K$1:K$2881),2,IF(ISERROR(Q76),3,IF(Q76&lt;0.05,3,2))))</f>
        <v/>
      </c>
      <c r="S76" s="1" t="str">
        <f t="shared" ca="1" si="17"/>
        <v/>
      </c>
      <c r="T76" s="1" t="str">
        <f t="array" ref="T76">IF(O76="","",AVERAGE(IF(L$1:L$2881=L76,I$1:I$2881)))</f>
        <v/>
      </c>
      <c r="U76" s="1" t="str">
        <f t="shared" ca="1" si="18"/>
        <v/>
      </c>
      <c r="V76" s="1" t="str">
        <f t="shared" ca="1" si="24"/>
        <v/>
      </c>
      <c r="W76" s="1" t="str">
        <f t="array" aca="1" ref="W76" ca="1">IF(V76="","",IF(AVERAGE(IF(Z$2:Z$2881="Neg"&amp;" "&amp;B76&amp;" "&amp;X76,J$2:J$2881,0))&gt;AVERAGE(IF(Z$2:Z$2881="pos"&amp;" "&amp;B76&amp;" "&amp;X76,J$2:J$2881,0)),"neg","pos"))</f>
        <v/>
      </c>
      <c r="X76" s="1" t="str">
        <f t="shared" ca="1" si="19"/>
        <v/>
      </c>
      <c r="Y76" s="1" t="str">
        <f t="shared" ca="1" si="20"/>
        <v/>
      </c>
      <c r="Z76" s="1" t="str">
        <f t="shared" si="21"/>
        <v>pos methylthioadenosine MEB</v>
      </c>
      <c r="AA76" s="1" t="str">
        <f t="shared" si="25"/>
        <v/>
      </c>
    </row>
    <row r="77" spans="1:27" x14ac:dyDescent="0.2">
      <c r="A77" s="1" t="s">
        <v>28</v>
      </c>
      <c r="B77" s="1" t="s">
        <v>202</v>
      </c>
      <c r="C77" s="1" t="s">
        <v>66</v>
      </c>
      <c r="D77" s="1">
        <v>297.08980000000003</v>
      </c>
      <c r="E77" s="1">
        <v>6.78</v>
      </c>
      <c r="F77" s="5" t="s">
        <v>146</v>
      </c>
      <c r="H77" s="1" t="s">
        <v>149</v>
      </c>
      <c r="I77" s="1">
        <v>179</v>
      </c>
      <c r="K77" s="1">
        <f t="shared" si="22"/>
        <v>5.1929568508902104</v>
      </c>
      <c r="L77" s="1" t="str">
        <f t="shared" si="23"/>
        <v>pos methylthioadenosine MEBM_Ctr</v>
      </c>
      <c r="M77" s="1" t="str">
        <f t="shared" si="14"/>
        <v>D</v>
      </c>
      <c r="N77" s="1" t="str">
        <f t="shared" si="15"/>
        <v>pos methylthioadenosine MEBM_Ctr_D</v>
      </c>
      <c r="O77" s="2" t="str">
        <f t="shared" si="16"/>
        <v/>
      </c>
      <c r="P77" s="1" t="str">
        <f t="array" ref="P77">IF(O77="","",AVERAGE(IF(L$1:L$2881=L77,K$1:K$2881)))</f>
        <v/>
      </c>
      <c r="Q77" s="1" t="str">
        <f t="array" ref="Q77">IF(O77="","",_xlfn.F.TEST(IF((L$1:L$2881=LEFT(L77,LEN(L77)-3)&amp;"ctr"),K$1:K$2881),IF((L$1:L$2881=L77),K$1:K$2881)))</f>
        <v/>
      </c>
      <c r="R77" s="1" t="str">
        <f t="array" ref="R77">IF(O77="","",TTEST(IF(L$1:L$2881=LEFT(L77,LEN(L77)-3)&amp;"ctr",K$1:K$2881),IF(L$1:L$2881=L77,K$1:K$2881),2,IF(ISERROR(Q77),3,IF(Q77&lt;0.05,3,2))))</f>
        <v/>
      </c>
      <c r="S77" s="1" t="str">
        <f t="shared" ca="1" si="17"/>
        <v/>
      </c>
      <c r="T77" s="1" t="str">
        <f t="array" ref="T77">IF(O77="","",AVERAGE(IF(L$1:L$2881=L77,I$1:I$2881)))</f>
        <v/>
      </c>
      <c r="U77" s="1" t="str">
        <f t="shared" ca="1" si="18"/>
        <v/>
      </c>
      <c r="V77" s="1" t="str">
        <f t="shared" ca="1" si="24"/>
        <v/>
      </c>
      <c r="W77" s="1" t="str">
        <f t="array" aca="1" ref="W77" ca="1">IF(V77="","",IF(AVERAGE(IF(Z$2:Z$2881="Neg"&amp;" "&amp;B77&amp;" "&amp;X77,J$2:J$2881,0))&gt;AVERAGE(IF(Z$2:Z$2881="pos"&amp;" "&amp;B77&amp;" "&amp;X77,J$2:J$2881,0)),"neg","pos"))</f>
        <v/>
      </c>
      <c r="X77" s="1" t="str">
        <f t="shared" ca="1" si="19"/>
        <v/>
      </c>
      <c r="Y77" s="1" t="str">
        <f t="shared" ca="1" si="20"/>
        <v/>
      </c>
      <c r="Z77" s="1" t="str">
        <f t="shared" si="21"/>
        <v>pos methylthioadenosine MEB</v>
      </c>
      <c r="AA77" s="1" t="str">
        <f t="shared" si="25"/>
        <v/>
      </c>
    </row>
    <row r="78" spans="1:27" x14ac:dyDescent="0.2">
      <c r="A78" s="1" t="s">
        <v>28</v>
      </c>
      <c r="B78" s="1" t="s">
        <v>202</v>
      </c>
      <c r="C78" s="1" t="s">
        <v>66</v>
      </c>
      <c r="D78" s="1">
        <v>297.08980000000003</v>
      </c>
      <c r="E78" s="1">
        <v>6.78</v>
      </c>
      <c r="F78" s="5" t="s">
        <v>146</v>
      </c>
      <c r="H78" s="1" t="s">
        <v>150</v>
      </c>
      <c r="I78" s="1">
        <v>1972</v>
      </c>
      <c r="K78" s="1">
        <f t="shared" si="22"/>
        <v>7.5873105060226154</v>
      </c>
      <c r="L78" s="1" t="str">
        <f t="shared" si="23"/>
        <v>pos methylthioadenosine MEBM_Syn</v>
      </c>
      <c r="M78" s="1" t="str">
        <f t="shared" si="14"/>
        <v>D</v>
      </c>
      <c r="N78" s="1" t="str">
        <f t="shared" si="15"/>
        <v>pos methylthioadenosine MEBM_Syn_D</v>
      </c>
      <c r="O78" s="2" t="str">
        <f t="shared" si="16"/>
        <v>D</v>
      </c>
      <c r="P78" s="1">
        <f t="array" ref="P78">IF(O78="","",AVERAGE(IF(L$1:L$2881=L78,K$1:K$2881)))</f>
        <v>7.5800706340413742</v>
      </c>
      <c r="Q78" s="1">
        <f t="array" ref="Q78">IF(O78="","",_xlfn.F.TEST(IF((L$1:L$2881=LEFT(L78,LEN(L78)-3)&amp;"ctr"),K$1:K$2881),IF((L$1:L$2881=L78),K$1:K$2881)))</f>
        <v>4.3406089800082292E-3</v>
      </c>
      <c r="R78" s="1">
        <f t="array" ref="R78">IF(O78="","",TTEST(IF(L$1:L$2881=LEFT(L78,LEN(L78)-3)&amp;"ctr",K$1:K$2881),IF(L$1:L$2881=L78,K$1:K$2881),2,IF(ISERROR(Q78),3,IF(Q78&lt;0.05,3,2))))</f>
        <v>4.9434026007144444E-2</v>
      </c>
      <c r="S78" s="1" t="str">
        <f t="shared" ca="1" si="17"/>
        <v>E</v>
      </c>
      <c r="T78" s="1">
        <f t="array" ref="T78">IF(O78="","",AVERAGE(IF(L$1:L$2881=L78,I$1:I$2881)))</f>
        <v>2048</v>
      </c>
      <c r="U78" s="1">
        <f t="shared" ca="1" si="18"/>
        <v>4.2720795454368004</v>
      </c>
      <c r="V78" s="1" t="str">
        <f t="shared" ca="1" si="24"/>
        <v>4</v>
      </c>
      <c r="W78" s="1" t="str">
        <f t="array" aca="1" ref="W78" ca="1">IF(V78="","",IF(AVERAGE(IF(Z$2:Z$2881="Neg"&amp;" "&amp;B78&amp;" "&amp;X78,J$2:J$2881,0))&gt;AVERAGE(IF(Z$2:Z$2881="pos"&amp;" "&amp;B78&amp;" "&amp;X78,J$2:J$2881,0)),"neg","pos"))</f>
        <v>pos</v>
      </c>
      <c r="X78" s="1" t="str">
        <f t="shared" ca="1" si="19"/>
        <v>MEB</v>
      </c>
      <c r="Y78" s="1" t="str">
        <f t="shared" ca="1" si="20"/>
        <v>Syn</v>
      </c>
      <c r="Z78" s="1" t="str">
        <f t="shared" si="21"/>
        <v>pos methylthioadenosine MEB</v>
      </c>
      <c r="AA78" s="1" t="str">
        <f t="shared" si="25"/>
        <v>Good</v>
      </c>
    </row>
    <row r="79" spans="1:27" x14ac:dyDescent="0.2">
      <c r="A79" s="1" t="s">
        <v>28</v>
      </c>
      <c r="B79" s="1" t="s">
        <v>202</v>
      </c>
      <c r="C79" s="1" t="s">
        <v>66</v>
      </c>
      <c r="D79" s="1">
        <v>297.08980000000003</v>
      </c>
      <c r="E79" s="1">
        <v>6.78</v>
      </c>
      <c r="F79" s="5" t="s">
        <v>146</v>
      </c>
      <c r="H79" s="1" t="s">
        <v>150</v>
      </c>
      <c r="I79" s="1">
        <v>1415</v>
      </c>
      <c r="K79" s="1">
        <f t="shared" si="22"/>
        <v>7.255591274253665</v>
      </c>
      <c r="L79" s="1" t="str">
        <f t="shared" si="23"/>
        <v>pos methylthioadenosine MEBM_Syn</v>
      </c>
      <c r="M79" s="1" t="str">
        <f t="shared" si="14"/>
        <v>D</v>
      </c>
      <c r="N79" s="1" t="str">
        <f t="shared" si="15"/>
        <v>pos methylthioadenosine MEBM_Syn_D</v>
      </c>
      <c r="O79" s="2" t="str">
        <f t="shared" si="16"/>
        <v/>
      </c>
      <c r="P79" s="1" t="str">
        <f t="array" ref="P79">IF(O79="","",AVERAGE(IF(L$1:L$2881=L79,K$1:K$2881)))</f>
        <v/>
      </c>
      <c r="Q79" s="1" t="str">
        <f t="array" ref="Q79">IF(O79="","",_xlfn.F.TEST(IF((L$1:L$2881=LEFT(L79,LEN(L79)-3)&amp;"ctr"),K$1:K$2881),IF((L$1:L$2881=L79),K$1:K$2881)))</f>
        <v/>
      </c>
      <c r="R79" s="1" t="str">
        <f t="array" ref="R79">IF(O79="","",TTEST(IF(L$1:L$2881=LEFT(L79,LEN(L79)-3)&amp;"ctr",K$1:K$2881),IF(L$1:L$2881=L79,K$1:K$2881),2,IF(ISERROR(Q79),3,IF(Q79&lt;0.05,3,2))))</f>
        <v/>
      </c>
      <c r="S79" s="1" t="str">
        <f t="shared" ca="1" si="17"/>
        <v/>
      </c>
      <c r="T79" s="1" t="str">
        <f t="array" ref="T79">IF(O79="","",AVERAGE(IF(L$1:L$2881=L79,I$1:I$2881)))</f>
        <v/>
      </c>
      <c r="U79" s="1" t="str">
        <f t="shared" ca="1" si="18"/>
        <v/>
      </c>
      <c r="V79" s="1" t="str">
        <f t="shared" ca="1" si="24"/>
        <v/>
      </c>
      <c r="W79" s="1" t="str">
        <f t="array" aca="1" ref="W79" ca="1">IF(V79="","",IF(AVERAGE(IF(Z$2:Z$2881="Neg"&amp;" "&amp;B79&amp;" "&amp;X79,J$2:J$2881,0))&gt;AVERAGE(IF(Z$2:Z$2881="pos"&amp;" "&amp;B79&amp;" "&amp;X79,J$2:J$2881,0)),"neg","pos"))</f>
        <v/>
      </c>
      <c r="X79" s="1" t="str">
        <f t="shared" ca="1" si="19"/>
        <v/>
      </c>
      <c r="Y79" s="1" t="str">
        <f t="shared" ca="1" si="20"/>
        <v/>
      </c>
      <c r="Z79" s="1" t="str">
        <f t="shared" si="21"/>
        <v>pos methylthioadenosine MEB</v>
      </c>
      <c r="AA79" s="1" t="str">
        <f t="shared" si="25"/>
        <v/>
      </c>
    </row>
    <row r="80" spans="1:27" x14ac:dyDescent="0.2">
      <c r="A80" s="1" t="s">
        <v>28</v>
      </c>
      <c r="B80" s="1" t="s">
        <v>202</v>
      </c>
      <c r="C80" s="1" t="s">
        <v>66</v>
      </c>
      <c r="D80" s="1">
        <v>297.08980000000003</v>
      </c>
      <c r="E80" s="1">
        <v>6.78</v>
      </c>
      <c r="F80" s="5" t="s">
        <v>146</v>
      </c>
      <c r="H80" s="1" t="s">
        <v>150</v>
      </c>
      <c r="I80" s="1">
        <v>3115</v>
      </c>
      <c r="K80" s="1">
        <f t="shared" si="22"/>
        <v>8.0443054069906381</v>
      </c>
      <c r="L80" s="1" t="str">
        <f t="shared" si="23"/>
        <v>pos methylthioadenosine MEBM_Syn</v>
      </c>
      <c r="M80" s="1" t="str">
        <f t="shared" si="14"/>
        <v>D</v>
      </c>
      <c r="N80" s="1" t="str">
        <f t="shared" si="15"/>
        <v>pos methylthioadenosine MEBM_Syn_D</v>
      </c>
      <c r="O80" s="2" t="str">
        <f t="shared" si="16"/>
        <v/>
      </c>
      <c r="P80" s="1" t="str">
        <f t="array" ref="P80">IF(O80="","",AVERAGE(IF(L$1:L$2881=L80,K$1:K$2881)))</f>
        <v/>
      </c>
      <c r="Q80" s="1" t="str">
        <f t="array" ref="Q80">IF(O80="","",_xlfn.F.TEST(IF((L$1:L$2881=LEFT(L80,LEN(L80)-3)&amp;"ctr"),K$1:K$2881),IF((L$1:L$2881=L80),K$1:K$2881)))</f>
        <v/>
      </c>
      <c r="R80" s="1" t="str">
        <f t="array" ref="R80">IF(O80="","",TTEST(IF(L$1:L$2881=LEFT(L80,LEN(L80)-3)&amp;"ctr",K$1:K$2881),IF(L$1:L$2881=L80,K$1:K$2881),2,IF(ISERROR(Q80),3,IF(Q80&lt;0.05,3,2))))</f>
        <v/>
      </c>
      <c r="S80" s="1" t="str">
        <f t="shared" ca="1" si="17"/>
        <v/>
      </c>
      <c r="T80" s="1" t="str">
        <f t="array" ref="T80">IF(O80="","",AVERAGE(IF(L$1:L$2881=L80,I$1:I$2881)))</f>
        <v/>
      </c>
      <c r="U80" s="1" t="str">
        <f t="shared" ca="1" si="18"/>
        <v/>
      </c>
      <c r="V80" s="1" t="str">
        <f t="shared" ca="1" si="24"/>
        <v/>
      </c>
      <c r="W80" s="1" t="str">
        <f t="array" aca="1" ref="W80" ca="1">IF(V80="","",IF(AVERAGE(IF(Z$2:Z$2881="Neg"&amp;" "&amp;B80&amp;" "&amp;X80,J$2:J$2881,0))&gt;AVERAGE(IF(Z$2:Z$2881="pos"&amp;" "&amp;B80&amp;" "&amp;X80,J$2:J$2881,0)),"neg","pos"))</f>
        <v/>
      </c>
      <c r="X80" s="1" t="str">
        <f t="shared" ca="1" si="19"/>
        <v/>
      </c>
      <c r="Y80" s="1" t="str">
        <f t="shared" ca="1" si="20"/>
        <v/>
      </c>
      <c r="Z80" s="1" t="str">
        <f t="shared" si="21"/>
        <v>pos methylthioadenosine MEB</v>
      </c>
      <c r="AA80" s="1" t="str">
        <f t="shared" si="25"/>
        <v/>
      </c>
    </row>
    <row r="81" spans="1:27" x14ac:dyDescent="0.2">
      <c r="A81" s="1" t="s">
        <v>28</v>
      </c>
      <c r="B81" s="1" t="s">
        <v>202</v>
      </c>
      <c r="C81" s="1" t="s">
        <v>66</v>
      </c>
      <c r="D81" s="1">
        <v>297.08980000000003</v>
      </c>
      <c r="E81" s="1">
        <v>6.78</v>
      </c>
      <c r="F81" s="5" t="s">
        <v>146</v>
      </c>
      <c r="H81" s="1" t="s">
        <v>150</v>
      </c>
      <c r="I81" s="1">
        <v>1690</v>
      </c>
      <c r="K81" s="1">
        <f t="shared" si="22"/>
        <v>7.4330753488985799</v>
      </c>
      <c r="L81" s="1" t="str">
        <f t="shared" si="23"/>
        <v>pos methylthioadenosine MEBM_Syn</v>
      </c>
      <c r="M81" s="1" t="str">
        <f t="shared" si="14"/>
        <v>D</v>
      </c>
      <c r="N81" s="1" t="str">
        <f t="shared" si="15"/>
        <v>pos methylthioadenosine MEBM_Syn_D</v>
      </c>
      <c r="O81" s="2" t="str">
        <f t="shared" si="16"/>
        <v/>
      </c>
      <c r="P81" s="1" t="str">
        <f t="array" ref="P81">IF(O81="","",AVERAGE(IF(L$1:L$2881=L81,K$1:K$2881)))</f>
        <v/>
      </c>
      <c r="Q81" s="1" t="str">
        <f t="array" ref="Q81">IF(O81="","",_xlfn.F.TEST(IF((L$1:L$2881=LEFT(L81,LEN(L81)-3)&amp;"ctr"),K$1:K$2881),IF((L$1:L$2881=L81),K$1:K$2881)))</f>
        <v/>
      </c>
      <c r="R81" s="1" t="str">
        <f t="array" ref="R81">IF(O81="","",TTEST(IF(L$1:L$2881=LEFT(L81,LEN(L81)-3)&amp;"ctr",K$1:K$2881),IF(L$1:L$2881=L81,K$1:K$2881),2,IF(ISERROR(Q81),3,IF(Q81&lt;0.05,3,2))))</f>
        <v/>
      </c>
      <c r="S81" s="1" t="str">
        <f t="shared" ca="1" si="17"/>
        <v/>
      </c>
      <c r="T81" s="1" t="str">
        <f t="array" ref="T81">IF(O81="","",AVERAGE(IF(L$1:L$2881=L81,I$1:I$2881)))</f>
        <v/>
      </c>
      <c r="U81" s="1" t="str">
        <f t="shared" ca="1" si="18"/>
        <v/>
      </c>
      <c r="V81" s="1" t="str">
        <f t="shared" ca="1" si="24"/>
        <v/>
      </c>
      <c r="W81" s="1" t="str">
        <f t="array" aca="1" ref="W81" ca="1">IF(V81="","",IF(AVERAGE(IF(Z$2:Z$2881="Neg"&amp;" "&amp;B81&amp;" "&amp;X81,J$2:J$2881,0))&gt;AVERAGE(IF(Z$2:Z$2881="pos"&amp;" "&amp;B81&amp;" "&amp;X81,J$2:J$2881,0)),"neg","pos"))</f>
        <v/>
      </c>
      <c r="X81" s="1" t="str">
        <f t="shared" ca="1" si="19"/>
        <v/>
      </c>
      <c r="Y81" s="1" t="str">
        <f t="shared" ca="1" si="20"/>
        <v/>
      </c>
      <c r="Z81" s="1" t="str">
        <f t="shared" si="21"/>
        <v>pos methylthioadenosine MEB</v>
      </c>
      <c r="AA81" s="1" t="str">
        <f t="shared" si="25"/>
        <v/>
      </c>
    </row>
    <row r="82" spans="1:27" x14ac:dyDescent="0.2">
      <c r="A82" s="1" t="s">
        <v>28</v>
      </c>
      <c r="B82" s="1" t="s">
        <v>202</v>
      </c>
      <c r="C82" s="1" t="s">
        <v>66</v>
      </c>
      <c r="D82" s="1">
        <v>297.08980000000003</v>
      </c>
      <c r="E82" s="1">
        <v>6.78</v>
      </c>
      <c r="F82" s="5" t="s">
        <v>146</v>
      </c>
      <c r="H82" s="1" t="s">
        <v>151</v>
      </c>
      <c r="I82" s="1">
        <v>228217</v>
      </c>
      <c r="K82" s="1">
        <f t="shared" si="22"/>
        <v>12.33805659147643</v>
      </c>
      <c r="L82" s="1" t="str">
        <f t="shared" si="23"/>
        <v>pos methylthioadenosine YE_Ctr</v>
      </c>
      <c r="M82" s="1" t="str">
        <f t="shared" si="14"/>
        <v>D</v>
      </c>
      <c r="N82" s="1" t="str">
        <f t="shared" si="15"/>
        <v>pos methylthioadenosine YE_Ctr_D</v>
      </c>
      <c r="O82" s="2" t="str">
        <f t="shared" si="16"/>
        <v>D</v>
      </c>
      <c r="P82" s="1">
        <f t="array" ref="P82">IF(O82="","",AVERAGE(IF(L$1:L$2881=L82,K$1:K$2881)))</f>
        <v>12.308709599654916</v>
      </c>
      <c r="Q82" s="1">
        <f t="array" ref="Q82">IF(O82="","",_xlfn.F.TEST(IF((L$1:L$2881=LEFT(L82,LEN(L82)-3)&amp;"ctr"),K$1:K$2881),IF((L$1:L$2881=L82),K$1:K$2881)))</f>
        <v>1</v>
      </c>
      <c r="R82" s="1">
        <f t="array" ref="R82">IF(O82="","",TTEST(IF(L$1:L$2881=LEFT(L82,LEN(L82)-3)&amp;"ctr",K$1:K$2881),IF(L$1:L$2881=L82,K$1:K$2881),2,IF(ISERROR(Q82),3,IF(Q82&lt;0.05,3,2))))</f>
        <v>1</v>
      </c>
      <c r="S82" s="1" t="str">
        <f t="shared" ca="1" si="17"/>
        <v>D</v>
      </c>
      <c r="T82" s="1">
        <f t="array" ref="T82">IF(O82="","",AVERAGE(IF(L$1:L$2881=L82,I$1:I$2881)))</f>
        <v>222502.75</v>
      </c>
      <c r="U82" s="1" t="b">
        <f t="shared" ca="1" si="18"/>
        <v>0</v>
      </c>
      <c r="V82" s="1" t="str">
        <f t="shared" ca="1" si="24"/>
        <v>1</v>
      </c>
      <c r="W82" s="1" t="str">
        <f t="array" aca="1" ref="W82" ca="1">IF(V82="","",IF(AVERAGE(IF(Z$2:Z$2881="Neg"&amp;" "&amp;B82&amp;" "&amp;X82,J$2:J$2881,0))&gt;AVERAGE(IF(Z$2:Z$2881="pos"&amp;" "&amp;B82&amp;" "&amp;X82,J$2:J$2881,0)),"neg","pos"))</f>
        <v>pos</v>
      </c>
      <c r="X82" s="1" t="str">
        <f t="shared" ca="1" si="19"/>
        <v>YE_</v>
      </c>
      <c r="Y82" s="1" t="str">
        <f t="shared" ca="1" si="20"/>
        <v>Ctr</v>
      </c>
      <c r="Z82" s="1" t="str">
        <f t="shared" si="21"/>
        <v>pos methylthioadenosine YE_</v>
      </c>
      <c r="AA82" s="1" t="str">
        <f t="shared" si="25"/>
        <v>Good</v>
      </c>
    </row>
    <row r="83" spans="1:27" x14ac:dyDescent="0.2">
      <c r="A83" s="1" t="s">
        <v>28</v>
      </c>
      <c r="B83" s="1" t="s">
        <v>202</v>
      </c>
      <c r="C83" s="1" t="s">
        <v>66</v>
      </c>
      <c r="D83" s="1">
        <v>297.08980000000003</v>
      </c>
      <c r="E83" s="1">
        <v>6.78</v>
      </c>
      <c r="F83" s="5" t="s">
        <v>146</v>
      </c>
      <c r="H83" s="1" t="s">
        <v>151</v>
      </c>
      <c r="I83" s="1">
        <v>194969</v>
      </c>
      <c r="K83" s="1">
        <f t="shared" si="22"/>
        <v>12.180600979556504</v>
      </c>
      <c r="L83" s="1" t="str">
        <f t="shared" si="23"/>
        <v>pos methylthioadenosine YE_Ctr</v>
      </c>
      <c r="M83" s="1" t="str">
        <f t="shared" si="14"/>
        <v>D</v>
      </c>
      <c r="N83" s="1" t="str">
        <f t="shared" si="15"/>
        <v>pos methylthioadenosine YE_Ctr_D</v>
      </c>
      <c r="O83" s="2" t="str">
        <f t="shared" si="16"/>
        <v/>
      </c>
      <c r="P83" s="1" t="str">
        <f t="array" ref="P83">IF(O83="","",AVERAGE(IF(L$1:L$2881=L83,K$1:K$2881)))</f>
        <v/>
      </c>
      <c r="Q83" s="1" t="str">
        <f t="array" ref="Q83">IF(O83="","",_xlfn.F.TEST(IF((L$1:L$2881=LEFT(L83,LEN(L83)-3)&amp;"ctr"),K$1:K$2881),IF((L$1:L$2881=L83),K$1:K$2881)))</f>
        <v/>
      </c>
      <c r="R83" s="1" t="str">
        <f t="array" ref="R83">IF(O83="","",TTEST(IF(L$1:L$2881=LEFT(L83,LEN(L83)-3)&amp;"ctr",K$1:K$2881),IF(L$1:L$2881=L83,K$1:K$2881),2,IF(ISERROR(Q83),3,IF(Q83&lt;0.05,3,2))))</f>
        <v/>
      </c>
      <c r="S83" s="1" t="str">
        <f t="shared" ca="1" si="17"/>
        <v/>
      </c>
      <c r="T83" s="1" t="str">
        <f t="array" ref="T83">IF(O83="","",AVERAGE(IF(L$1:L$2881=L83,I$1:I$2881)))</f>
        <v/>
      </c>
      <c r="U83" s="1" t="str">
        <f t="shared" ca="1" si="18"/>
        <v/>
      </c>
      <c r="V83" s="1" t="str">
        <f t="shared" ca="1" si="24"/>
        <v/>
      </c>
      <c r="W83" s="1" t="str">
        <f t="array" aca="1" ref="W83" ca="1">IF(V83="","",IF(AVERAGE(IF(Z$2:Z$2881="Neg"&amp;" "&amp;B83&amp;" "&amp;X83,J$2:J$2881,0))&gt;AVERAGE(IF(Z$2:Z$2881="pos"&amp;" "&amp;B83&amp;" "&amp;X83,J$2:J$2881,0)),"neg","pos"))</f>
        <v/>
      </c>
      <c r="X83" s="1" t="str">
        <f t="shared" ca="1" si="19"/>
        <v/>
      </c>
      <c r="Y83" s="1" t="str">
        <f t="shared" ca="1" si="20"/>
        <v/>
      </c>
      <c r="Z83" s="1" t="str">
        <f t="shared" si="21"/>
        <v>pos methylthioadenosine YE_</v>
      </c>
      <c r="AA83" s="1" t="str">
        <f t="shared" si="25"/>
        <v/>
      </c>
    </row>
    <row r="84" spans="1:27" x14ac:dyDescent="0.2">
      <c r="A84" s="1" t="s">
        <v>28</v>
      </c>
      <c r="B84" s="1" t="s">
        <v>202</v>
      </c>
      <c r="C84" s="1" t="s">
        <v>66</v>
      </c>
      <c r="D84" s="1">
        <v>297.08980000000003</v>
      </c>
      <c r="E84" s="1">
        <v>6.78</v>
      </c>
      <c r="F84" s="5" t="s">
        <v>146</v>
      </c>
      <c r="H84" s="1" t="s">
        <v>151</v>
      </c>
      <c r="I84" s="1">
        <v>217006</v>
      </c>
      <c r="K84" s="1">
        <f t="shared" si="22"/>
        <v>12.287684890066833</v>
      </c>
      <c r="L84" s="1" t="str">
        <f t="shared" si="23"/>
        <v>pos methylthioadenosine YE_Ctr</v>
      </c>
      <c r="M84" s="1" t="str">
        <f t="shared" si="14"/>
        <v>D</v>
      </c>
      <c r="N84" s="1" t="str">
        <f t="shared" si="15"/>
        <v>pos methylthioadenosine YE_Ctr_D</v>
      </c>
      <c r="O84" s="2" t="str">
        <f t="shared" si="16"/>
        <v/>
      </c>
      <c r="P84" s="1" t="str">
        <f t="array" ref="P84">IF(O84="","",AVERAGE(IF(L$1:L$2881=L84,K$1:K$2881)))</f>
        <v/>
      </c>
      <c r="Q84" s="1" t="str">
        <f t="array" ref="Q84">IF(O84="","",_xlfn.F.TEST(IF((L$1:L$2881=LEFT(L84,LEN(L84)-3)&amp;"ctr"),K$1:K$2881),IF((L$1:L$2881=L84),K$1:K$2881)))</f>
        <v/>
      </c>
      <c r="R84" s="1" t="str">
        <f t="array" ref="R84">IF(O84="","",TTEST(IF(L$1:L$2881=LEFT(L84,LEN(L84)-3)&amp;"ctr",K$1:K$2881),IF(L$1:L$2881=L84,K$1:K$2881),2,IF(ISERROR(Q84),3,IF(Q84&lt;0.05,3,2))))</f>
        <v/>
      </c>
      <c r="S84" s="1" t="str">
        <f t="shared" ca="1" si="17"/>
        <v/>
      </c>
      <c r="T84" s="1" t="str">
        <f t="array" ref="T84">IF(O84="","",AVERAGE(IF(L$1:L$2881=L84,I$1:I$2881)))</f>
        <v/>
      </c>
      <c r="U84" s="1" t="str">
        <f t="shared" ca="1" si="18"/>
        <v/>
      </c>
      <c r="V84" s="1" t="str">
        <f t="shared" ca="1" si="24"/>
        <v/>
      </c>
      <c r="W84" s="1" t="str">
        <f t="array" aca="1" ref="W84" ca="1">IF(V84="","",IF(AVERAGE(IF(Z$2:Z$2881="Neg"&amp;" "&amp;B84&amp;" "&amp;X84,J$2:J$2881,0))&gt;AVERAGE(IF(Z$2:Z$2881="pos"&amp;" "&amp;B84&amp;" "&amp;X84,J$2:J$2881,0)),"neg","pos"))</f>
        <v/>
      </c>
      <c r="X84" s="1" t="str">
        <f t="shared" ca="1" si="19"/>
        <v/>
      </c>
      <c r="Y84" s="1" t="str">
        <f t="shared" ca="1" si="20"/>
        <v/>
      </c>
      <c r="Z84" s="1" t="str">
        <f t="shared" si="21"/>
        <v>pos methylthioadenosine YE_</v>
      </c>
      <c r="AA84" s="1" t="str">
        <f t="shared" si="25"/>
        <v/>
      </c>
    </row>
    <row r="85" spans="1:27" x14ac:dyDescent="0.2">
      <c r="A85" s="1" t="s">
        <v>28</v>
      </c>
      <c r="B85" s="1" t="s">
        <v>202</v>
      </c>
      <c r="C85" s="1" t="s">
        <v>66</v>
      </c>
      <c r="D85" s="1">
        <v>297.08980000000003</v>
      </c>
      <c r="E85" s="1">
        <v>6.78</v>
      </c>
      <c r="F85" s="5" t="s">
        <v>146</v>
      </c>
      <c r="H85" s="1" t="s">
        <v>151</v>
      </c>
      <c r="I85" s="1">
        <v>249819</v>
      </c>
      <c r="K85" s="1">
        <f t="shared" si="22"/>
        <v>12.4284959375199</v>
      </c>
      <c r="L85" s="1" t="str">
        <f t="shared" si="23"/>
        <v>pos methylthioadenosine YE_Ctr</v>
      </c>
      <c r="M85" s="1" t="str">
        <f t="shared" si="14"/>
        <v>D</v>
      </c>
      <c r="N85" s="1" t="str">
        <f t="shared" si="15"/>
        <v>pos methylthioadenosine YE_Ctr_D</v>
      </c>
      <c r="O85" s="2" t="str">
        <f t="shared" si="16"/>
        <v/>
      </c>
      <c r="P85" s="1" t="str">
        <f t="array" ref="P85">IF(O85="","",AVERAGE(IF(L$1:L$2881=L85,K$1:K$2881)))</f>
        <v/>
      </c>
      <c r="Q85" s="1" t="str">
        <f t="array" ref="Q85">IF(O85="","",_xlfn.F.TEST(IF((L$1:L$2881=LEFT(L85,LEN(L85)-3)&amp;"ctr"),K$1:K$2881),IF((L$1:L$2881=L85),K$1:K$2881)))</f>
        <v/>
      </c>
      <c r="R85" s="1" t="str">
        <f t="array" ref="R85">IF(O85="","",TTEST(IF(L$1:L$2881=LEFT(L85,LEN(L85)-3)&amp;"ctr",K$1:K$2881),IF(L$1:L$2881=L85,K$1:K$2881),2,IF(ISERROR(Q85),3,IF(Q85&lt;0.05,3,2))))</f>
        <v/>
      </c>
      <c r="S85" s="1" t="str">
        <f t="shared" ca="1" si="17"/>
        <v/>
      </c>
      <c r="T85" s="1" t="str">
        <f t="array" ref="T85">IF(O85="","",AVERAGE(IF(L$1:L$2881=L85,I$1:I$2881)))</f>
        <v/>
      </c>
      <c r="U85" s="1" t="str">
        <f t="shared" ca="1" si="18"/>
        <v/>
      </c>
      <c r="V85" s="1" t="str">
        <f t="shared" ca="1" si="24"/>
        <v/>
      </c>
      <c r="W85" s="1" t="str">
        <f t="array" aca="1" ref="W85" ca="1">IF(V85="","",IF(AVERAGE(IF(Z$2:Z$2881="Neg"&amp;" "&amp;B85&amp;" "&amp;X85,J$2:J$2881,0))&gt;AVERAGE(IF(Z$2:Z$2881="pos"&amp;" "&amp;B85&amp;" "&amp;X85,J$2:J$2881,0)),"neg","pos"))</f>
        <v/>
      </c>
      <c r="X85" s="1" t="str">
        <f t="shared" ca="1" si="19"/>
        <v/>
      </c>
      <c r="Y85" s="1" t="str">
        <f t="shared" ca="1" si="20"/>
        <v/>
      </c>
      <c r="Z85" s="1" t="str">
        <f t="shared" si="21"/>
        <v>pos methylthioadenosine YE_</v>
      </c>
      <c r="AA85" s="1" t="str">
        <f t="shared" si="25"/>
        <v/>
      </c>
    </row>
    <row r="86" spans="1:27" x14ac:dyDescent="0.2">
      <c r="A86" s="1" t="s">
        <v>28</v>
      </c>
      <c r="B86" s="1" t="s">
        <v>202</v>
      </c>
      <c r="C86" s="1" t="s">
        <v>66</v>
      </c>
      <c r="D86" s="1">
        <v>297.08980000000003</v>
      </c>
      <c r="E86" s="1">
        <v>6.78</v>
      </c>
      <c r="F86" s="5" t="s">
        <v>146</v>
      </c>
      <c r="H86" s="1" t="s">
        <v>152</v>
      </c>
      <c r="I86" s="1">
        <v>3112</v>
      </c>
      <c r="K86" s="1">
        <f t="shared" si="22"/>
        <v>8.0433421704416084</v>
      </c>
      <c r="L86" s="1" t="str">
        <f t="shared" si="23"/>
        <v>pos methylthioadenosine YE_Syn</v>
      </c>
      <c r="M86" s="1" t="str">
        <f t="shared" si="14"/>
        <v>D</v>
      </c>
      <c r="N86" s="1" t="str">
        <f t="shared" si="15"/>
        <v>pos methylthioadenosine YE_Syn_D</v>
      </c>
      <c r="O86" s="2" t="str">
        <f t="shared" si="16"/>
        <v>D</v>
      </c>
      <c r="P86" s="1">
        <f t="array" ref="P86">IF(O86="","",AVERAGE(IF(L$1:L$2881=L86,K$1:K$2881)))</f>
        <v>7.9427556470978047</v>
      </c>
      <c r="Q86" s="1">
        <f t="array" ref="Q86">IF(O86="","",_xlfn.F.TEST(IF((L$1:L$2881=LEFT(L86,LEN(L86)-3)&amp;"ctr"),K$1:K$2881),IF((L$1:L$2881=L86),K$1:K$2881)))</f>
        <v>4.7258608984259619E-2</v>
      </c>
      <c r="R86" s="1">
        <f t="array" ref="R86">IF(O86="","",TTEST(IF(L$1:L$2881=LEFT(L86,LEN(L86)-3)&amp;"ctr",K$1:K$2881),IF(L$1:L$2881=L86,K$1:K$2881),2,IF(ISERROR(Q86),3,IF(Q86&lt;0.05,3,2))))</f>
        <v>1.1825142546644668E-4</v>
      </c>
      <c r="S86" s="1" t="str">
        <f t="shared" ca="1" si="17"/>
        <v>I</v>
      </c>
      <c r="T86" s="1">
        <f t="array" ref="T86">IF(O86="","",AVERAGE(IF(L$1:L$2881=L86,I$1:I$2881)))</f>
        <v>2979</v>
      </c>
      <c r="U86" s="1">
        <f t="shared" ca="1" si="18"/>
        <v>-6.2228512332184298</v>
      </c>
      <c r="V86" s="1" t="str">
        <f t="shared" ca="1" si="24"/>
        <v>5</v>
      </c>
      <c r="W86" s="1" t="str">
        <f t="array" aca="1" ref="W86" ca="1">IF(V86="","",IF(AVERAGE(IF(Z$2:Z$2881="Neg"&amp;" "&amp;B86&amp;" "&amp;X86,J$2:J$2881,0))&gt;AVERAGE(IF(Z$2:Z$2881="pos"&amp;" "&amp;B86&amp;" "&amp;X86,J$2:J$2881,0)),"neg","pos"))</f>
        <v>pos</v>
      </c>
      <c r="X86" s="1" t="str">
        <f t="shared" ca="1" si="19"/>
        <v>YE_</v>
      </c>
      <c r="Y86" s="1" t="str">
        <f t="shared" ca="1" si="20"/>
        <v>Syn</v>
      </c>
      <c r="Z86" s="1" t="str">
        <f t="shared" si="21"/>
        <v>pos methylthioadenosine YE_</v>
      </c>
      <c r="AA86" s="1" t="str">
        <f t="shared" si="25"/>
        <v>Good</v>
      </c>
    </row>
    <row r="87" spans="1:27" x14ac:dyDescent="0.2">
      <c r="A87" s="1" t="s">
        <v>28</v>
      </c>
      <c r="B87" s="1" t="s">
        <v>202</v>
      </c>
      <c r="C87" s="1" t="s">
        <v>66</v>
      </c>
      <c r="D87" s="1">
        <v>297.08980000000003</v>
      </c>
      <c r="E87" s="1">
        <v>6.78</v>
      </c>
      <c r="F87" s="5" t="s">
        <v>146</v>
      </c>
      <c r="H87" s="1" t="s">
        <v>152</v>
      </c>
      <c r="I87" s="1">
        <v>3959</v>
      </c>
      <c r="K87" s="1">
        <f t="shared" si="22"/>
        <v>8.2839993042485265</v>
      </c>
      <c r="L87" s="1" t="str">
        <f t="shared" si="23"/>
        <v>pos methylthioadenosine YE_Syn</v>
      </c>
      <c r="M87" s="1" t="str">
        <f t="shared" si="14"/>
        <v>D</v>
      </c>
      <c r="N87" s="1" t="str">
        <f t="shared" si="15"/>
        <v>pos methylthioadenosine YE_Syn_D</v>
      </c>
      <c r="O87" s="2" t="str">
        <f t="shared" si="16"/>
        <v/>
      </c>
      <c r="P87" s="1" t="str">
        <f t="array" ref="P87">IF(O87="","",AVERAGE(IF(L$1:L$2881=L87,K$1:K$2881)))</f>
        <v/>
      </c>
      <c r="Q87" s="1" t="str">
        <f t="array" ref="Q87">IF(O87="","",_xlfn.F.TEST(IF((L$1:L$2881=LEFT(L87,LEN(L87)-3)&amp;"ctr"),K$1:K$2881),IF((L$1:L$2881=L87),K$1:K$2881)))</f>
        <v/>
      </c>
      <c r="R87" s="1" t="str">
        <f t="array" ref="R87">IF(O87="","",TTEST(IF(L$1:L$2881=LEFT(L87,LEN(L87)-3)&amp;"ctr",K$1:K$2881),IF(L$1:L$2881=L87,K$1:K$2881),2,IF(ISERROR(Q87),3,IF(Q87&lt;0.05,3,2))))</f>
        <v/>
      </c>
      <c r="S87" s="1" t="str">
        <f t="shared" ca="1" si="17"/>
        <v/>
      </c>
      <c r="T87" s="1" t="str">
        <f t="array" ref="T87">IF(O87="","",AVERAGE(IF(L$1:L$2881=L87,I$1:I$2881)))</f>
        <v/>
      </c>
      <c r="U87" s="1" t="str">
        <f t="shared" ca="1" si="18"/>
        <v/>
      </c>
      <c r="V87" s="1" t="str">
        <f t="shared" ca="1" si="24"/>
        <v/>
      </c>
      <c r="W87" s="1" t="str">
        <f t="array" aca="1" ref="W87" ca="1">IF(V87="","",IF(AVERAGE(IF(Z$2:Z$2881="Neg"&amp;" "&amp;B87&amp;" "&amp;X87,J$2:J$2881,0))&gt;AVERAGE(IF(Z$2:Z$2881="pos"&amp;" "&amp;B87&amp;" "&amp;X87,J$2:J$2881,0)),"neg","pos"))</f>
        <v/>
      </c>
      <c r="X87" s="1" t="str">
        <f t="shared" ca="1" si="19"/>
        <v/>
      </c>
      <c r="Y87" s="1" t="str">
        <f t="shared" ca="1" si="20"/>
        <v/>
      </c>
      <c r="Z87" s="1" t="str">
        <f t="shared" si="21"/>
        <v>pos methylthioadenosine YE_</v>
      </c>
      <c r="AA87" s="1" t="str">
        <f t="shared" si="25"/>
        <v/>
      </c>
    </row>
    <row r="88" spans="1:27" x14ac:dyDescent="0.2">
      <c r="A88" s="1" t="s">
        <v>28</v>
      </c>
      <c r="B88" s="1" t="s">
        <v>202</v>
      </c>
      <c r="C88" s="1" t="s">
        <v>66</v>
      </c>
      <c r="D88" s="1">
        <v>297.08980000000003</v>
      </c>
      <c r="E88" s="1">
        <v>6.78</v>
      </c>
      <c r="F88" s="5" t="s">
        <v>146</v>
      </c>
      <c r="H88" s="1" t="s">
        <v>152</v>
      </c>
      <c r="I88" s="1">
        <v>1540</v>
      </c>
      <c r="K88" s="1">
        <f t="shared" si="22"/>
        <v>7.3401868353201154</v>
      </c>
      <c r="L88" s="1" t="str">
        <f t="shared" si="23"/>
        <v>pos methylthioadenosine YE_Syn</v>
      </c>
      <c r="M88" s="1" t="str">
        <f t="shared" si="14"/>
        <v>D</v>
      </c>
      <c r="N88" s="1" t="str">
        <f t="shared" si="15"/>
        <v>pos methylthioadenosine YE_Syn_D</v>
      </c>
      <c r="O88" s="2" t="str">
        <f t="shared" si="16"/>
        <v/>
      </c>
      <c r="P88" s="1" t="str">
        <f t="array" ref="P88">IF(O88="","",AVERAGE(IF(L$1:L$2881=L88,K$1:K$2881)))</f>
        <v/>
      </c>
      <c r="Q88" s="1" t="str">
        <f t="array" ref="Q88">IF(O88="","",_xlfn.F.TEST(IF((L$1:L$2881=LEFT(L88,LEN(L88)-3)&amp;"ctr"),K$1:K$2881),IF((L$1:L$2881=L88),K$1:K$2881)))</f>
        <v/>
      </c>
      <c r="R88" s="1" t="str">
        <f t="array" ref="R88">IF(O88="","",TTEST(IF(L$1:L$2881=LEFT(L88,LEN(L88)-3)&amp;"ctr",K$1:K$2881),IF(L$1:L$2881=L88,K$1:K$2881),2,IF(ISERROR(Q88),3,IF(Q88&lt;0.05,3,2))))</f>
        <v/>
      </c>
      <c r="S88" s="1" t="str">
        <f t="shared" ca="1" si="17"/>
        <v/>
      </c>
      <c r="T88" s="1" t="str">
        <f t="array" ref="T88">IF(O88="","",AVERAGE(IF(L$1:L$2881=L88,I$1:I$2881)))</f>
        <v/>
      </c>
      <c r="U88" s="1" t="str">
        <f t="shared" ca="1" si="18"/>
        <v/>
      </c>
      <c r="V88" s="1" t="str">
        <f t="shared" ca="1" si="24"/>
        <v/>
      </c>
      <c r="W88" s="1" t="str">
        <f t="array" aca="1" ref="W88" ca="1">IF(V88="","",IF(AVERAGE(IF(Z$2:Z$2881="Neg"&amp;" "&amp;B88&amp;" "&amp;X88,J$2:J$2881,0))&gt;AVERAGE(IF(Z$2:Z$2881="pos"&amp;" "&amp;B88&amp;" "&amp;X88,J$2:J$2881,0)),"neg","pos"))</f>
        <v/>
      </c>
      <c r="X88" s="1" t="str">
        <f t="shared" ca="1" si="19"/>
        <v/>
      </c>
      <c r="Y88" s="1" t="str">
        <f t="shared" ca="1" si="20"/>
        <v/>
      </c>
      <c r="Z88" s="1" t="str">
        <f t="shared" si="21"/>
        <v>pos methylthioadenosine YE_</v>
      </c>
      <c r="AA88" s="1" t="str">
        <f t="shared" si="25"/>
        <v/>
      </c>
    </row>
    <row r="89" spans="1:27" x14ac:dyDescent="0.2">
      <c r="A89" s="1" t="s">
        <v>28</v>
      </c>
      <c r="B89" s="1" t="s">
        <v>202</v>
      </c>
      <c r="C89" s="1" t="s">
        <v>66</v>
      </c>
      <c r="D89" s="1">
        <v>297.08980000000003</v>
      </c>
      <c r="E89" s="1">
        <v>6.78</v>
      </c>
      <c r="F89" s="5" t="s">
        <v>146</v>
      </c>
      <c r="H89" s="1" t="s">
        <v>152</v>
      </c>
      <c r="I89" s="1">
        <v>3305</v>
      </c>
      <c r="K89" s="1">
        <f t="shared" si="22"/>
        <v>8.1034942783809694</v>
      </c>
      <c r="L89" s="1" t="str">
        <f t="shared" si="23"/>
        <v>pos methylthioadenosine YE_Syn</v>
      </c>
      <c r="M89" s="1" t="str">
        <f t="shared" si="14"/>
        <v>D</v>
      </c>
      <c r="N89" s="1" t="str">
        <f t="shared" si="15"/>
        <v>pos methylthioadenosine YE_Syn_D</v>
      </c>
      <c r="O89" s="2" t="str">
        <f t="shared" si="16"/>
        <v/>
      </c>
      <c r="P89" s="1" t="str">
        <f t="array" ref="P89">IF(O89="","",AVERAGE(IF(L$1:L$2881=L89,K$1:K$2881)))</f>
        <v/>
      </c>
      <c r="Q89" s="1" t="str">
        <f t="array" ref="Q89">IF(O89="","",_xlfn.F.TEST(IF((L$1:L$2881=LEFT(L89,LEN(L89)-3)&amp;"ctr"),K$1:K$2881),IF((L$1:L$2881=L89),K$1:K$2881)))</f>
        <v/>
      </c>
      <c r="R89" s="1" t="str">
        <f t="array" ref="R89">IF(O89="","",TTEST(IF(L$1:L$2881=LEFT(L89,LEN(L89)-3)&amp;"ctr",K$1:K$2881),IF(L$1:L$2881=L89,K$1:K$2881),2,IF(ISERROR(Q89),3,IF(Q89&lt;0.05,3,2))))</f>
        <v/>
      </c>
      <c r="S89" s="1" t="str">
        <f t="shared" ca="1" si="17"/>
        <v/>
      </c>
      <c r="T89" s="1" t="str">
        <f t="array" ref="T89">IF(O89="","",AVERAGE(IF(L$1:L$2881=L89,I$1:I$2881)))</f>
        <v/>
      </c>
      <c r="U89" s="1" t="str">
        <f t="shared" ca="1" si="18"/>
        <v/>
      </c>
      <c r="V89" s="1" t="str">
        <f t="shared" ca="1" si="24"/>
        <v/>
      </c>
      <c r="W89" s="1" t="str">
        <f t="array" aca="1" ref="W89" ca="1">IF(V89="","",IF(AVERAGE(IF(Z$2:Z$2881="Neg"&amp;" "&amp;B89&amp;" "&amp;X89,J$2:J$2881,0))&gt;AVERAGE(IF(Z$2:Z$2881="pos"&amp;" "&amp;B89&amp;" "&amp;X89,J$2:J$2881,0)),"neg","pos"))</f>
        <v/>
      </c>
      <c r="X89" s="1" t="str">
        <f t="shared" ca="1" si="19"/>
        <v/>
      </c>
      <c r="Y89" s="1" t="str">
        <f t="shared" ca="1" si="20"/>
        <v/>
      </c>
      <c r="Z89" s="1" t="str">
        <f t="shared" si="21"/>
        <v>pos methylthioadenosine YE_</v>
      </c>
      <c r="AA89" s="1" t="str">
        <f t="shared" si="25"/>
        <v/>
      </c>
    </row>
    <row r="90" spans="1:27" x14ac:dyDescent="0.2">
      <c r="A90" s="1" t="s">
        <v>28</v>
      </c>
      <c r="B90" s="1" t="s">
        <v>202</v>
      </c>
      <c r="C90" s="1" t="s">
        <v>66</v>
      </c>
      <c r="D90" s="1">
        <v>297.08980000000003</v>
      </c>
      <c r="E90" s="1">
        <v>6.78</v>
      </c>
      <c r="F90" s="5" t="s">
        <v>146</v>
      </c>
      <c r="H90" s="1" t="s">
        <v>153</v>
      </c>
      <c r="I90" s="1">
        <v>132742</v>
      </c>
      <c r="K90" s="1">
        <f t="shared" si="22"/>
        <v>11.796170207017076</v>
      </c>
      <c r="L90" s="1" t="str">
        <f t="shared" si="23"/>
        <v>pos methylthioadenosine SE_Ctr</v>
      </c>
      <c r="M90" s="1" t="str">
        <f t="shared" si="14"/>
        <v>D</v>
      </c>
      <c r="N90" s="1" t="str">
        <f t="shared" si="15"/>
        <v>pos methylthioadenosine SE_Ctr_D</v>
      </c>
      <c r="O90" s="2" t="str">
        <f t="shared" si="16"/>
        <v>D</v>
      </c>
      <c r="P90" s="1">
        <f t="array" ref="P90">IF(O90="","",AVERAGE(IF(L$1:L$2881=L90,K$1:K$2881)))</f>
        <v>11.868235131710858</v>
      </c>
      <c r="Q90" s="1">
        <f t="array" ref="Q90">IF(O90="","",_xlfn.F.TEST(IF((L$1:L$2881=LEFT(L90,LEN(L90)-3)&amp;"ctr"),K$1:K$2881),IF((L$1:L$2881=L90),K$1:K$2881)))</f>
        <v>1</v>
      </c>
      <c r="R90" s="1">
        <f t="array" ref="R90">IF(O90="","",TTEST(IF(L$1:L$2881=LEFT(L90,LEN(L90)-3)&amp;"ctr",K$1:K$2881),IF(L$1:L$2881=L90,K$1:K$2881),2,IF(ISERROR(Q90),3,IF(Q90&lt;0.05,3,2))))</f>
        <v>1</v>
      </c>
      <c r="S90" s="1" t="str">
        <f t="shared" ca="1" si="17"/>
        <v>D</v>
      </c>
      <c r="T90" s="1">
        <f t="array" ref="T90">IF(O90="","",AVERAGE(IF(L$1:L$2881=L90,I$1:I$2881)))</f>
        <v>142999.25</v>
      </c>
      <c r="U90" s="1" t="b">
        <f t="shared" ca="1" si="18"/>
        <v>0</v>
      </c>
      <c r="V90" s="1" t="str">
        <f t="shared" ca="1" si="24"/>
        <v>1</v>
      </c>
      <c r="W90" s="1" t="str">
        <f t="array" aca="1" ref="W90" ca="1">IF(V90="","",IF(AVERAGE(IF(Z$2:Z$2881="Neg"&amp;" "&amp;B90&amp;" "&amp;X90,J$2:J$2881,0))&gt;AVERAGE(IF(Z$2:Z$2881="pos"&amp;" "&amp;B90&amp;" "&amp;X90,J$2:J$2881,0)),"neg","pos"))</f>
        <v>pos</v>
      </c>
      <c r="X90" s="1" t="str">
        <f t="shared" ca="1" si="19"/>
        <v>SE_</v>
      </c>
      <c r="Y90" s="1" t="str">
        <f t="shared" ca="1" si="20"/>
        <v>Ctr</v>
      </c>
      <c r="Z90" s="1" t="str">
        <f t="shared" si="21"/>
        <v>pos methylthioadenosine SE_</v>
      </c>
      <c r="AA90" s="1" t="str">
        <f t="shared" si="25"/>
        <v>Good</v>
      </c>
    </row>
    <row r="91" spans="1:27" x14ac:dyDescent="0.2">
      <c r="A91" s="1" t="s">
        <v>28</v>
      </c>
      <c r="B91" s="1" t="s">
        <v>202</v>
      </c>
      <c r="C91" s="1" t="s">
        <v>66</v>
      </c>
      <c r="D91" s="1">
        <v>297.08980000000003</v>
      </c>
      <c r="E91" s="1">
        <v>6.78</v>
      </c>
      <c r="F91" s="5" t="s">
        <v>146</v>
      </c>
      <c r="H91" s="1" t="s">
        <v>153</v>
      </c>
      <c r="I91" s="1">
        <v>133616</v>
      </c>
      <c r="K91" s="1">
        <f t="shared" si="22"/>
        <v>11.802732777498642</v>
      </c>
      <c r="L91" s="1" t="str">
        <f t="shared" si="23"/>
        <v>pos methylthioadenosine SE_Ctr</v>
      </c>
      <c r="M91" s="1" t="str">
        <f t="shared" si="14"/>
        <v>D</v>
      </c>
      <c r="N91" s="1" t="str">
        <f t="shared" si="15"/>
        <v>pos methylthioadenosine SE_Ctr_D</v>
      </c>
      <c r="O91" s="2" t="str">
        <f t="shared" si="16"/>
        <v/>
      </c>
      <c r="P91" s="1" t="str">
        <f t="array" ref="P91">IF(O91="","",AVERAGE(IF(L$1:L$2881=L91,K$1:K$2881)))</f>
        <v/>
      </c>
      <c r="Q91" s="1" t="str">
        <f t="array" ref="Q91">IF(O91="","",_xlfn.F.TEST(IF((L$1:L$2881=LEFT(L91,LEN(L91)-3)&amp;"ctr"),K$1:K$2881),IF((L$1:L$2881=L91),K$1:K$2881)))</f>
        <v/>
      </c>
      <c r="R91" s="1" t="str">
        <f t="array" ref="R91">IF(O91="","",TTEST(IF(L$1:L$2881=LEFT(L91,LEN(L91)-3)&amp;"ctr",K$1:K$2881),IF(L$1:L$2881=L91,K$1:K$2881),2,IF(ISERROR(Q91),3,IF(Q91&lt;0.05,3,2))))</f>
        <v/>
      </c>
      <c r="S91" s="1" t="str">
        <f t="shared" ca="1" si="17"/>
        <v/>
      </c>
      <c r="T91" s="1" t="str">
        <f t="array" ref="T91">IF(O91="","",AVERAGE(IF(L$1:L$2881=L91,I$1:I$2881)))</f>
        <v/>
      </c>
      <c r="U91" s="1" t="str">
        <f t="shared" ca="1" si="18"/>
        <v/>
      </c>
      <c r="V91" s="1" t="str">
        <f t="shared" ca="1" si="24"/>
        <v/>
      </c>
      <c r="W91" s="1" t="str">
        <f t="array" aca="1" ref="W91" ca="1">IF(V91="","",IF(AVERAGE(IF(Z$2:Z$2881="Neg"&amp;" "&amp;B91&amp;" "&amp;X91,J$2:J$2881,0))&gt;AVERAGE(IF(Z$2:Z$2881="pos"&amp;" "&amp;B91&amp;" "&amp;X91,J$2:J$2881,0)),"neg","pos"))</f>
        <v/>
      </c>
      <c r="X91" s="1" t="str">
        <f t="shared" ca="1" si="19"/>
        <v/>
      </c>
      <c r="Y91" s="1" t="str">
        <f t="shared" ca="1" si="20"/>
        <v/>
      </c>
      <c r="Z91" s="1" t="str">
        <f t="shared" si="21"/>
        <v>pos methylthioadenosine SE_</v>
      </c>
      <c r="AA91" s="1" t="str">
        <f t="shared" si="25"/>
        <v/>
      </c>
    </row>
    <row r="92" spans="1:27" x14ac:dyDescent="0.2">
      <c r="A92" s="1" t="s">
        <v>28</v>
      </c>
      <c r="B92" s="1" t="s">
        <v>202</v>
      </c>
      <c r="C92" s="1" t="s">
        <v>66</v>
      </c>
      <c r="D92" s="1">
        <v>297.08980000000003</v>
      </c>
      <c r="E92" s="1">
        <v>6.78</v>
      </c>
      <c r="F92" s="5" t="s">
        <v>146</v>
      </c>
      <c r="H92" s="1" t="s">
        <v>153</v>
      </c>
      <c r="I92" s="1">
        <v>152978</v>
      </c>
      <c r="K92" s="1">
        <f t="shared" si="22"/>
        <v>11.938055936052296</v>
      </c>
      <c r="L92" s="1" t="str">
        <f t="shared" si="23"/>
        <v>pos methylthioadenosine SE_Ctr</v>
      </c>
      <c r="M92" s="1" t="str">
        <f t="shared" si="14"/>
        <v>D</v>
      </c>
      <c r="N92" s="1" t="str">
        <f t="shared" si="15"/>
        <v>pos methylthioadenosine SE_Ctr_D</v>
      </c>
      <c r="O92" s="2" t="str">
        <f t="shared" si="16"/>
        <v/>
      </c>
      <c r="P92" s="1" t="str">
        <f t="array" ref="P92">IF(O92="","",AVERAGE(IF(L$1:L$2881=L92,K$1:K$2881)))</f>
        <v/>
      </c>
      <c r="Q92" s="1" t="str">
        <f t="array" ref="Q92">IF(O92="","",_xlfn.F.TEST(IF((L$1:L$2881=LEFT(L92,LEN(L92)-3)&amp;"ctr"),K$1:K$2881),IF((L$1:L$2881=L92),K$1:K$2881)))</f>
        <v/>
      </c>
      <c r="R92" s="1" t="str">
        <f t="array" ref="R92">IF(O92="","",TTEST(IF(L$1:L$2881=LEFT(L92,LEN(L92)-3)&amp;"ctr",K$1:K$2881),IF(L$1:L$2881=L92,K$1:K$2881),2,IF(ISERROR(Q92),3,IF(Q92&lt;0.05,3,2))))</f>
        <v/>
      </c>
      <c r="S92" s="1" t="str">
        <f t="shared" ca="1" si="17"/>
        <v/>
      </c>
      <c r="T92" s="1" t="str">
        <f t="array" ref="T92">IF(O92="","",AVERAGE(IF(L$1:L$2881=L92,I$1:I$2881)))</f>
        <v/>
      </c>
      <c r="U92" s="1" t="str">
        <f t="shared" ca="1" si="18"/>
        <v/>
      </c>
      <c r="V92" s="1" t="str">
        <f t="shared" ca="1" si="24"/>
        <v/>
      </c>
      <c r="W92" s="1" t="str">
        <f t="array" aca="1" ref="W92" ca="1">IF(V92="","",IF(AVERAGE(IF(Z$2:Z$2881="Neg"&amp;" "&amp;B92&amp;" "&amp;X92,J$2:J$2881,0))&gt;AVERAGE(IF(Z$2:Z$2881="pos"&amp;" "&amp;B92&amp;" "&amp;X92,J$2:J$2881,0)),"neg","pos"))</f>
        <v/>
      </c>
      <c r="X92" s="1" t="str">
        <f t="shared" ca="1" si="19"/>
        <v/>
      </c>
      <c r="Y92" s="1" t="str">
        <f t="shared" ca="1" si="20"/>
        <v/>
      </c>
      <c r="Z92" s="1" t="str">
        <f t="shared" si="21"/>
        <v>pos methylthioadenosine SE_</v>
      </c>
      <c r="AA92" s="1" t="str">
        <f t="shared" si="25"/>
        <v/>
      </c>
    </row>
    <row r="93" spans="1:27" x14ac:dyDescent="0.2">
      <c r="A93" s="1" t="s">
        <v>28</v>
      </c>
      <c r="B93" s="1" t="s">
        <v>202</v>
      </c>
      <c r="C93" s="1" t="s">
        <v>66</v>
      </c>
      <c r="D93" s="1">
        <v>297.08980000000003</v>
      </c>
      <c r="E93" s="1">
        <v>6.78</v>
      </c>
      <c r="F93" s="5" t="s">
        <v>146</v>
      </c>
      <c r="H93" s="1" t="s">
        <v>153</v>
      </c>
      <c r="I93" s="1">
        <v>152661</v>
      </c>
      <c r="K93" s="1">
        <f t="shared" si="22"/>
        <v>11.935981606275421</v>
      </c>
      <c r="L93" s="1" t="str">
        <f t="shared" si="23"/>
        <v>pos methylthioadenosine SE_Ctr</v>
      </c>
      <c r="M93" s="1" t="str">
        <f t="shared" si="14"/>
        <v>D</v>
      </c>
      <c r="N93" s="1" t="str">
        <f t="shared" si="15"/>
        <v>pos methylthioadenosine SE_Ctr_D</v>
      </c>
      <c r="O93" s="2" t="str">
        <f t="shared" si="16"/>
        <v/>
      </c>
      <c r="P93" s="1" t="str">
        <f t="array" ref="P93">IF(O93="","",AVERAGE(IF(L$1:L$2881=L93,K$1:K$2881)))</f>
        <v/>
      </c>
      <c r="Q93" s="1" t="str">
        <f t="array" ref="Q93">IF(O93="","",_xlfn.F.TEST(IF((L$1:L$2881=LEFT(L93,LEN(L93)-3)&amp;"ctr"),K$1:K$2881),IF((L$1:L$2881=L93),K$1:K$2881)))</f>
        <v/>
      </c>
      <c r="R93" s="1" t="str">
        <f t="array" ref="R93">IF(O93="","",TTEST(IF(L$1:L$2881=LEFT(L93,LEN(L93)-3)&amp;"ctr",K$1:K$2881),IF(L$1:L$2881=L93,K$1:K$2881),2,IF(ISERROR(Q93),3,IF(Q93&lt;0.05,3,2))))</f>
        <v/>
      </c>
      <c r="S93" s="1" t="str">
        <f t="shared" ca="1" si="17"/>
        <v/>
      </c>
      <c r="T93" s="1" t="str">
        <f t="array" ref="T93">IF(O93="","",AVERAGE(IF(L$1:L$2881=L93,I$1:I$2881)))</f>
        <v/>
      </c>
      <c r="U93" s="1" t="str">
        <f t="shared" ca="1" si="18"/>
        <v/>
      </c>
      <c r="V93" s="1" t="str">
        <f t="shared" ca="1" si="24"/>
        <v/>
      </c>
      <c r="W93" s="1" t="str">
        <f t="array" aca="1" ref="W93" ca="1">IF(V93="","",IF(AVERAGE(IF(Z$2:Z$2881="Neg"&amp;" "&amp;B93&amp;" "&amp;X93,J$2:J$2881,0))&gt;AVERAGE(IF(Z$2:Z$2881="pos"&amp;" "&amp;B93&amp;" "&amp;X93,J$2:J$2881,0)),"neg","pos"))</f>
        <v/>
      </c>
      <c r="X93" s="1" t="str">
        <f t="shared" ca="1" si="19"/>
        <v/>
      </c>
      <c r="Y93" s="1" t="str">
        <f t="shared" ca="1" si="20"/>
        <v/>
      </c>
      <c r="Z93" s="1" t="str">
        <f t="shared" si="21"/>
        <v>pos methylthioadenosine SE_</v>
      </c>
      <c r="AA93" s="1" t="str">
        <f t="shared" si="25"/>
        <v/>
      </c>
    </row>
    <row r="94" spans="1:27" x14ac:dyDescent="0.2">
      <c r="A94" s="1" t="s">
        <v>28</v>
      </c>
      <c r="B94" s="1" t="s">
        <v>202</v>
      </c>
      <c r="C94" s="1" t="s">
        <v>66</v>
      </c>
      <c r="D94" s="1">
        <v>297.08980000000003</v>
      </c>
      <c r="E94" s="1">
        <v>6.78</v>
      </c>
      <c r="F94" s="5" t="s">
        <v>146</v>
      </c>
      <c r="H94" s="1" t="s">
        <v>154</v>
      </c>
      <c r="I94" s="1">
        <v>13314</v>
      </c>
      <c r="K94" s="1">
        <f t="shared" si="22"/>
        <v>9.4966464982480332</v>
      </c>
      <c r="L94" s="1" t="str">
        <f t="shared" si="23"/>
        <v>pos methylthioadenosine SE_Syn</v>
      </c>
      <c r="M94" s="1" t="str">
        <f t="shared" si="14"/>
        <v>D</v>
      </c>
      <c r="N94" s="1" t="str">
        <f t="shared" si="15"/>
        <v>pos methylthioadenosine SE_Syn_D</v>
      </c>
      <c r="O94" s="2" t="str">
        <f t="shared" si="16"/>
        <v>D</v>
      </c>
      <c r="P94" s="1">
        <f t="array" ref="P94">IF(O94="","",AVERAGE(IF(L$1:L$2881=L94,K$1:K$2881)))</f>
        <v>8.6699711951473279</v>
      </c>
      <c r="Q94" s="1">
        <f t="array" ref="Q94">IF(O94="","",_xlfn.F.TEST(IF((L$1:L$2881=LEFT(L94,LEN(L94)-3)&amp;"ctr"),K$1:K$2881),IF((L$1:L$2881=L94),K$1:K$2881)))</f>
        <v>1.8650499163522024E-3</v>
      </c>
      <c r="R94" s="1">
        <f t="array" ref="R94">IF(O94="","",TTEST(IF(L$1:L$2881=LEFT(L94,LEN(L94)-3)&amp;"ctr",K$1:K$2881),IF(L$1:L$2881=L94,K$1:K$2881),2,IF(ISERROR(Q94),3,IF(Q94&lt;0.05,3,2))))</f>
        <v>6.8023675855489133E-3</v>
      </c>
      <c r="S94" s="1" t="str">
        <f t="shared" ca="1" si="17"/>
        <v>I</v>
      </c>
      <c r="T94" s="1">
        <f t="array" ref="T94">IF(O94="","",AVERAGE(IF(L$1:L$2881=L94,I$1:I$2881)))</f>
        <v>7958.75</v>
      </c>
      <c r="U94" s="1">
        <f t="shared" ca="1" si="18"/>
        <v>-4.1673219110670523</v>
      </c>
      <c r="V94" s="1" t="str">
        <f t="shared" ca="1" si="24"/>
        <v>4</v>
      </c>
      <c r="W94" s="1" t="str">
        <f t="array" aca="1" ref="W94" ca="1">IF(V94="","",IF(AVERAGE(IF(Z$2:Z$2881="Neg"&amp;" "&amp;B94&amp;" "&amp;X94,J$2:J$2881,0))&gt;AVERAGE(IF(Z$2:Z$2881="pos"&amp;" "&amp;B94&amp;" "&amp;X94,J$2:J$2881,0)),"neg","pos"))</f>
        <v>pos</v>
      </c>
      <c r="X94" s="1" t="str">
        <f t="shared" ca="1" si="19"/>
        <v>SE_</v>
      </c>
      <c r="Y94" s="1" t="str">
        <f t="shared" ca="1" si="20"/>
        <v>Syn</v>
      </c>
      <c r="Z94" s="1" t="str">
        <f t="shared" si="21"/>
        <v>pos methylthioadenosine SE_</v>
      </c>
      <c r="AA94" s="1" t="str">
        <f t="shared" si="25"/>
        <v>Good</v>
      </c>
    </row>
    <row r="95" spans="1:27" x14ac:dyDescent="0.2">
      <c r="A95" s="1" t="s">
        <v>28</v>
      </c>
      <c r="B95" s="1" t="s">
        <v>202</v>
      </c>
      <c r="C95" s="1" t="s">
        <v>66</v>
      </c>
      <c r="D95" s="1">
        <v>297.08980000000003</v>
      </c>
      <c r="E95" s="1">
        <v>6.78</v>
      </c>
      <c r="F95" s="5" t="s">
        <v>146</v>
      </c>
      <c r="H95" s="1" t="s">
        <v>154</v>
      </c>
      <c r="I95" s="1">
        <v>13363</v>
      </c>
      <c r="K95" s="1">
        <f t="shared" si="22"/>
        <v>9.5003198034766463</v>
      </c>
      <c r="L95" s="1" t="str">
        <f t="shared" si="23"/>
        <v>pos methylthioadenosine SE_Syn</v>
      </c>
      <c r="M95" s="1" t="str">
        <f t="shared" si="14"/>
        <v>D</v>
      </c>
      <c r="N95" s="1" t="str">
        <f t="shared" si="15"/>
        <v>pos methylthioadenosine SE_Syn_D</v>
      </c>
      <c r="O95" s="2" t="str">
        <f t="shared" si="16"/>
        <v/>
      </c>
      <c r="P95" s="1" t="str">
        <f t="array" ref="P95">IF(O95="","",AVERAGE(IF(L$1:L$2881=L95,K$1:K$2881)))</f>
        <v/>
      </c>
      <c r="Q95" s="1" t="str">
        <f t="array" ref="Q95">IF(O95="","",_xlfn.F.TEST(IF((L$1:L$2881=LEFT(L95,LEN(L95)-3)&amp;"ctr"),K$1:K$2881),IF((L$1:L$2881=L95),K$1:K$2881)))</f>
        <v/>
      </c>
      <c r="R95" s="1" t="str">
        <f t="array" ref="R95">IF(O95="","",TTEST(IF(L$1:L$2881=LEFT(L95,LEN(L95)-3)&amp;"ctr",K$1:K$2881),IF(L$1:L$2881=L95,K$1:K$2881),2,IF(ISERROR(Q95),3,IF(Q95&lt;0.05,3,2))))</f>
        <v/>
      </c>
      <c r="S95" s="1" t="str">
        <f t="shared" ca="1" si="17"/>
        <v/>
      </c>
      <c r="T95" s="1" t="str">
        <f t="array" ref="T95">IF(O95="","",AVERAGE(IF(L$1:L$2881=L95,I$1:I$2881)))</f>
        <v/>
      </c>
      <c r="U95" s="1" t="str">
        <f t="shared" ca="1" si="18"/>
        <v/>
      </c>
      <c r="V95" s="1" t="str">
        <f t="shared" ca="1" si="24"/>
        <v/>
      </c>
      <c r="W95" s="1" t="str">
        <f t="array" aca="1" ref="W95" ca="1">IF(V95="","",IF(AVERAGE(IF(Z$2:Z$2881="Neg"&amp;" "&amp;B95&amp;" "&amp;X95,J$2:J$2881,0))&gt;AVERAGE(IF(Z$2:Z$2881="pos"&amp;" "&amp;B95&amp;" "&amp;X95,J$2:J$2881,0)),"neg","pos"))</f>
        <v/>
      </c>
      <c r="X95" s="1" t="str">
        <f t="shared" ca="1" si="19"/>
        <v/>
      </c>
      <c r="Y95" s="1" t="str">
        <f t="shared" ca="1" si="20"/>
        <v/>
      </c>
      <c r="Z95" s="1" t="str">
        <f t="shared" si="21"/>
        <v>pos methylthioadenosine SE_</v>
      </c>
      <c r="AA95" s="1" t="str">
        <f t="shared" si="25"/>
        <v/>
      </c>
    </row>
    <row r="96" spans="1:27" x14ac:dyDescent="0.2">
      <c r="A96" s="1" t="s">
        <v>28</v>
      </c>
      <c r="B96" s="1" t="s">
        <v>202</v>
      </c>
      <c r="C96" s="1" t="s">
        <v>66</v>
      </c>
      <c r="D96" s="1">
        <v>297.08980000000003</v>
      </c>
      <c r="E96" s="1">
        <v>6.78</v>
      </c>
      <c r="F96" s="5" t="s">
        <v>146</v>
      </c>
      <c r="H96" s="1" t="s">
        <v>154</v>
      </c>
      <c r="I96" s="1">
        <v>2149</v>
      </c>
      <c r="K96" s="1">
        <f t="shared" si="22"/>
        <v>7.6732231211217083</v>
      </c>
      <c r="L96" s="1" t="str">
        <f t="shared" si="23"/>
        <v>pos methylthioadenosine SE_Syn</v>
      </c>
      <c r="M96" s="1" t="str">
        <f t="shared" si="14"/>
        <v>D</v>
      </c>
      <c r="N96" s="1" t="str">
        <f t="shared" si="15"/>
        <v>pos methylthioadenosine SE_Syn_D</v>
      </c>
      <c r="O96" s="2" t="str">
        <f t="shared" si="16"/>
        <v/>
      </c>
      <c r="P96" s="1" t="str">
        <f t="array" ref="P96">IF(O96="","",AVERAGE(IF(L$1:L$2881=L96,K$1:K$2881)))</f>
        <v/>
      </c>
      <c r="Q96" s="1" t="str">
        <f t="array" ref="Q96">IF(O96="","",_xlfn.F.TEST(IF((L$1:L$2881=LEFT(L96,LEN(L96)-3)&amp;"ctr"),K$1:K$2881),IF((L$1:L$2881=L96),K$1:K$2881)))</f>
        <v/>
      </c>
      <c r="R96" s="1" t="str">
        <f t="array" ref="R96">IF(O96="","",TTEST(IF(L$1:L$2881=LEFT(L96,LEN(L96)-3)&amp;"ctr",K$1:K$2881),IF(L$1:L$2881=L96,K$1:K$2881),2,IF(ISERROR(Q96),3,IF(Q96&lt;0.05,3,2))))</f>
        <v/>
      </c>
      <c r="S96" s="1" t="str">
        <f t="shared" ca="1" si="17"/>
        <v/>
      </c>
      <c r="T96" s="1" t="str">
        <f t="array" ref="T96">IF(O96="","",AVERAGE(IF(L$1:L$2881=L96,I$1:I$2881)))</f>
        <v/>
      </c>
      <c r="U96" s="1" t="str">
        <f t="shared" ca="1" si="18"/>
        <v/>
      </c>
      <c r="V96" s="1" t="str">
        <f t="shared" ca="1" si="24"/>
        <v/>
      </c>
      <c r="W96" s="1" t="str">
        <f t="array" aca="1" ref="W96" ca="1">IF(V96="","",IF(AVERAGE(IF(Z$2:Z$2881="Neg"&amp;" "&amp;B96&amp;" "&amp;X96,J$2:J$2881,0))&gt;AVERAGE(IF(Z$2:Z$2881="pos"&amp;" "&amp;B96&amp;" "&amp;X96,J$2:J$2881,0)),"neg","pos"))</f>
        <v/>
      </c>
      <c r="X96" s="1" t="str">
        <f t="shared" ca="1" si="19"/>
        <v/>
      </c>
      <c r="Y96" s="1" t="str">
        <f t="shared" ca="1" si="20"/>
        <v/>
      </c>
      <c r="Z96" s="1" t="str">
        <f t="shared" si="21"/>
        <v>pos methylthioadenosine SE_</v>
      </c>
      <c r="AA96" s="1" t="str">
        <f t="shared" si="25"/>
        <v/>
      </c>
    </row>
    <row r="97" spans="1:27" x14ac:dyDescent="0.2">
      <c r="A97" s="1" t="s">
        <v>28</v>
      </c>
      <c r="B97" s="1" t="s">
        <v>202</v>
      </c>
      <c r="C97" s="1" t="s">
        <v>66</v>
      </c>
      <c r="D97" s="1">
        <v>297.08980000000003</v>
      </c>
      <c r="E97" s="1">
        <v>6.78</v>
      </c>
      <c r="F97" s="5" t="s">
        <v>146</v>
      </c>
      <c r="H97" s="1" t="s">
        <v>154</v>
      </c>
      <c r="I97" s="1">
        <v>3009</v>
      </c>
      <c r="K97" s="1">
        <f t="shared" si="22"/>
        <v>8.0096953577429222</v>
      </c>
      <c r="L97" s="1" t="str">
        <f t="shared" si="23"/>
        <v>pos methylthioadenosine SE_Syn</v>
      </c>
      <c r="M97" s="1" t="str">
        <f t="shared" si="14"/>
        <v>D</v>
      </c>
      <c r="N97" s="1" t="str">
        <f t="shared" si="15"/>
        <v>pos methylthioadenosine SE_Syn_D</v>
      </c>
      <c r="O97" s="2" t="str">
        <f t="shared" si="16"/>
        <v/>
      </c>
      <c r="P97" s="1" t="str">
        <f t="array" ref="P97">IF(O97="","",AVERAGE(IF(L$1:L$2881=L97,K$1:K$2881)))</f>
        <v/>
      </c>
      <c r="Q97" s="1" t="str">
        <f t="array" ref="Q97">IF(O97="","",_xlfn.F.TEST(IF((L$1:L$2881=LEFT(L97,LEN(L97)-3)&amp;"ctr"),K$1:K$2881),IF((L$1:L$2881=L97),K$1:K$2881)))</f>
        <v/>
      </c>
      <c r="R97" s="1" t="str">
        <f t="array" ref="R97">IF(O97="","",TTEST(IF(L$1:L$2881=LEFT(L97,LEN(L97)-3)&amp;"ctr",K$1:K$2881),IF(L$1:L$2881=L97,K$1:K$2881),2,IF(ISERROR(Q97),3,IF(Q97&lt;0.05,3,2))))</f>
        <v/>
      </c>
      <c r="S97" s="1" t="str">
        <f t="shared" ca="1" si="17"/>
        <v/>
      </c>
      <c r="T97" s="1" t="str">
        <f t="array" ref="T97">IF(O97="","",AVERAGE(IF(L$1:L$2881=L97,I$1:I$2881)))</f>
        <v/>
      </c>
      <c r="U97" s="1" t="str">
        <f t="shared" ca="1" si="18"/>
        <v/>
      </c>
      <c r="V97" s="1" t="str">
        <f t="shared" ca="1" si="24"/>
        <v/>
      </c>
      <c r="W97" s="1" t="str">
        <f t="array" aca="1" ref="W97" ca="1">IF(V97="","",IF(AVERAGE(IF(Z$2:Z$2881="Neg"&amp;" "&amp;B97&amp;" "&amp;X97,J$2:J$2881,0))&gt;AVERAGE(IF(Z$2:Z$2881="pos"&amp;" "&amp;B97&amp;" "&amp;X97,J$2:J$2881,0)),"neg","pos"))</f>
        <v/>
      </c>
      <c r="X97" s="1" t="str">
        <f t="shared" ca="1" si="19"/>
        <v/>
      </c>
      <c r="Y97" s="1" t="str">
        <f t="shared" ca="1" si="20"/>
        <v/>
      </c>
      <c r="Z97" s="1" t="str">
        <f t="shared" si="21"/>
        <v>pos methylthioadenosine SE_</v>
      </c>
      <c r="AA97" s="1" t="str">
        <f t="shared" si="25"/>
        <v/>
      </c>
    </row>
    <row r="98" spans="1:27" x14ac:dyDescent="0.2">
      <c r="A98" s="1" t="s">
        <v>28</v>
      </c>
      <c r="B98" s="1" t="s">
        <v>206</v>
      </c>
      <c r="C98" s="1" t="s">
        <v>67</v>
      </c>
      <c r="D98" s="1">
        <v>122.048</v>
      </c>
      <c r="E98" s="1">
        <v>6.26</v>
      </c>
      <c r="F98" s="5" t="s">
        <v>146</v>
      </c>
      <c r="H98" s="1" t="s">
        <v>147</v>
      </c>
      <c r="I98" s="1">
        <v>8702</v>
      </c>
      <c r="K98" s="1">
        <f t="shared" si="22"/>
        <v>9.0714230727895142</v>
      </c>
      <c r="L98" s="1" t="str">
        <f t="shared" si="23"/>
        <v>pos nicotinamide Min_Ctr</v>
      </c>
      <c r="M98" s="1" t="str">
        <f t="shared" si="14"/>
        <v>D</v>
      </c>
      <c r="N98" s="1" t="str">
        <f t="shared" si="15"/>
        <v>pos nicotinamide Min_Ctr_D</v>
      </c>
      <c r="O98" s="2" t="str">
        <f t="shared" si="16"/>
        <v>D</v>
      </c>
      <c r="P98" s="1">
        <f t="array" ref="P98">IF(O98="","",AVERAGE(IF(L$1:L$2881=L98,K$1:K$2881)))</f>
        <v>9.0272463836134769</v>
      </c>
      <c r="Q98" s="1">
        <f t="array" ref="Q98">IF(O98="","",_xlfn.F.TEST(IF((L$1:L$2881=LEFT(L98,LEN(L98)-3)&amp;"ctr"),K$1:K$2881),IF((L$1:L$2881=L98),K$1:K$2881)))</f>
        <v>1</v>
      </c>
      <c r="R98" s="1">
        <f t="array" ref="R98">IF(O98="","",TTEST(IF(L$1:L$2881=LEFT(L98,LEN(L98)-3)&amp;"ctr",K$1:K$2881),IF(L$1:L$2881=L98,K$1:K$2881),2,IF(ISERROR(Q98),3,IF(Q98&lt;0.05,3,2))))</f>
        <v>1</v>
      </c>
      <c r="S98" s="1" t="str">
        <f t="shared" ca="1" si="17"/>
        <v>D</v>
      </c>
      <c r="T98" s="1">
        <f t="array" ref="T98">IF(O98="","",AVERAGE(IF(L$1:L$2881=L98,I$1:I$2881)))</f>
        <v>8523.25</v>
      </c>
      <c r="U98" s="1" t="b">
        <f t="shared" ca="1" si="18"/>
        <v>0</v>
      </c>
      <c r="V98" s="1" t="str">
        <f t="shared" ca="1" si="24"/>
        <v>1</v>
      </c>
      <c r="W98" s="1" t="str">
        <f t="array" aca="1" ref="W98" ca="1">IF(V98="","",IF(AVERAGE(IF(Z$2:Z$2881="Neg"&amp;" "&amp;B98&amp;" "&amp;X98,J$2:J$2881,0))&gt;AVERAGE(IF(Z$2:Z$2881="pos"&amp;" "&amp;B98&amp;" "&amp;X98,J$2:J$2881,0)),"neg","pos"))</f>
        <v>pos</v>
      </c>
      <c r="X98" s="1" t="str">
        <f t="shared" ca="1" si="19"/>
        <v>Min</v>
      </c>
      <c r="Y98" s="1" t="str">
        <f t="shared" ca="1" si="20"/>
        <v>Ctr</v>
      </c>
      <c r="Z98" s="1" t="str">
        <f t="shared" si="21"/>
        <v>pos nicotinamide Min</v>
      </c>
      <c r="AA98" s="1" t="str">
        <f t="shared" si="25"/>
        <v>Good</v>
      </c>
    </row>
    <row r="99" spans="1:27" x14ac:dyDescent="0.2">
      <c r="A99" s="1" t="s">
        <v>28</v>
      </c>
      <c r="B99" s="1" t="s">
        <v>206</v>
      </c>
      <c r="C99" s="1" t="s">
        <v>67</v>
      </c>
      <c r="D99" s="1">
        <v>122.048</v>
      </c>
      <c r="E99" s="1">
        <v>6.26</v>
      </c>
      <c r="F99" s="5" t="s">
        <v>146</v>
      </c>
      <c r="H99" s="1" t="s">
        <v>147</v>
      </c>
      <c r="I99" s="1">
        <v>5814</v>
      </c>
      <c r="K99" s="1">
        <f t="shared" ref="K99:K129" si="26">LN(I99+1)</f>
        <v>8.668196064952765</v>
      </c>
      <c r="L99" s="1" t="str">
        <f t="shared" ref="L99:L129" si="27">A99&amp;" "&amp;B99&amp;" "&amp;H99</f>
        <v>pos nicotinamide Min_Ctr</v>
      </c>
      <c r="M99" s="1" t="str">
        <f t="shared" si="14"/>
        <v>D</v>
      </c>
      <c r="N99" s="1" t="str">
        <f t="shared" si="15"/>
        <v>pos nicotinamide Min_Ctr_D</v>
      </c>
      <c r="O99" s="2" t="str">
        <f t="shared" si="16"/>
        <v/>
      </c>
      <c r="P99" s="1" t="str">
        <f t="array" ref="P99">IF(O99="","",AVERAGE(IF(L$1:L$2881=L99,K$1:K$2881)))</f>
        <v/>
      </c>
      <c r="Q99" s="1" t="str">
        <f t="array" ref="Q99">IF(O99="","",_xlfn.F.TEST(IF((L$1:L$2881=LEFT(L99,LEN(L99)-3)&amp;"ctr"),K$1:K$2881),IF((L$1:L$2881=L99),K$1:K$2881)))</f>
        <v/>
      </c>
      <c r="R99" s="1" t="str">
        <f t="array" ref="R99">IF(O99="","",TTEST(IF(L$1:L$2881=LEFT(L99,LEN(L99)-3)&amp;"ctr",K$1:K$2881),IF(L$1:L$2881=L99,K$1:K$2881),2,IF(ISERROR(Q99),3,IF(Q99&lt;0.05,3,2))))</f>
        <v/>
      </c>
      <c r="S99" s="1" t="str">
        <f t="shared" ca="1" si="17"/>
        <v/>
      </c>
      <c r="T99" s="1" t="str">
        <f t="array" ref="T99">IF(O99="","",AVERAGE(IF(L$1:L$2881=L99,I$1:I$2881)))</f>
        <v/>
      </c>
      <c r="U99" s="1" t="str">
        <f t="shared" ca="1" si="18"/>
        <v/>
      </c>
      <c r="V99" s="1" t="str">
        <f t="shared" ca="1" si="24"/>
        <v/>
      </c>
      <c r="W99" s="1" t="str">
        <f t="array" aca="1" ref="W99" ca="1">IF(V99="","",IF(AVERAGE(IF(Z$2:Z$2881="Neg"&amp;" "&amp;B99&amp;" "&amp;X99,J$2:J$2881,0))&gt;AVERAGE(IF(Z$2:Z$2881="pos"&amp;" "&amp;B99&amp;" "&amp;X99,J$2:J$2881,0)),"neg","pos"))</f>
        <v/>
      </c>
      <c r="X99" s="1" t="str">
        <f t="shared" ca="1" si="19"/>
        <v/>
      </c>
      <c r="Y99" s="1" t="str">
        <f t="shared" ca="1" si="20"/>
        <v/>
      </c>
      <c r="Z99" s="1" t="str">
        <f t="shared" si="21"/>
        <v>pos nicotinamide Min</v>
      </c>
      <c r="AA99" s="1" t="str">
        <f t="shared" si="25"/>
        <v/>
      </c>
    </row>
    <row r="100" spans="1:27" x14ac:dyDescent="0.2">
      <c r="A100" s="1" t="s">
        <v>28</v>
      </c>
      <c r="B100" s="1" t="s">
        <v>206</v>
      </c>
      <c r="C100" s="1" t="s">
        <v>67</v>
      </c>
      <c r="D100" s="1">
        <v>122.048</v>
      </c>
      <c r="E100" s="1">
        <v>6.26</v>
      </c>
      <c r="F100" s="5" t="s">
        <v>146</v>
      </c>
      <c r="H100" s="1" t="s">
        <v>147</v>
      </c>
      <c r="I100" s="1">
        <v>8874</v>
      </c>
      <c r="K100" s="1">
        <f t="shared" si="26"/>
        <v>9.090993614343617</v>
      </c>
      <c r="L100" s="1" t="str">
        <f t="shared" si="27"/>
        <v>pos nicotinamide Min_Ctr</v>
      </c>
      <c r="M100" s="1" t="str">
        <f t="shared" si="14"/>
        <v>D</v>
      </c>
      <c r="N100" s="1" t="str">
        <f t="shared" si="15"/>
        <v>pos nicotinamide Min_Ctr_D</v>
      </c>
      <c r="O100" s="2" t="str">
        <f t="shared" si="16"/>
        <v/>
      </c>
      <c r="P100" s="1" t="str">
        <f t="array" ref="P100">IF(O100="","",AVERAGE(IF(L$1:L$2881=L100,K$1:K$2881)))</f>
        <v/>
      </c>
      <c r="Q100" s="1" t="str">
        <f t="array" ref="Q100">IF(O100="","",_xlfn.F.TEST(IF((L$1:L$2881=LEFT(L100,LEN(L100)-3)&amp;"ctr"),K$1:K$2881),IF((L$1:L$2881=L100),K$1:K$2881)))</f>
        <v/>
      </c>
      <c r="R100" s="1" t="str">
        <f t="array" ref="R100">IF(O100="","",TTEST(IF(L$1:L$2881=LEFT(L100,LEN(L100)-3)&amp;"ctr",K$1:K$2881),IF(L$1:L$2881=L100,K$1:K$2881),2,IF(ISERROR(Q100),3,IF(Q100&lt;0.05,3,2))))</f>
        <v/>
      </c>
      <c r="S100" s="1" t="str">
        <f t="shared" ca="1" si="17"/>
        <v/>
      </c>
      <c r="T100" s="1" t="str">
        <f t="array" ref="T100">IF(O100="","",AVERAGE(IF(L$1:L$2881=L100,I$1:I$2881)))</f>
        <v/>
      </c>
      <c r="U100" s="1" t="str">
        <f t="shared" ca="1" si="18"/>
        <v/>
      </c>
      <c r="V100" s="1" t="str">
        <f t="shared" ca="1" si="24"/>
        <v/>
      </c>
      <c r="W100" s="1" t="str">
        <f t="array" aca="1" ref="W100" ca="1">IF(V100="","",IF(AVERAGE(IF(Z$2:Z$2881="Neg"&amp;" "&amp;B100&amp;" "&amp;X100,J$2:J$2881,0))&gt;AVERAGE(IF(Z$2:Z$2881="pos"&amp;" "&amp;B100&amp;" "&amp;X100,J$2:J$2881,0)),"neg","pos"))</f>
        <v/>
      </c>
      <c r="X100" s="1" t="str">
        <f t="shared" ca="1" si="19"/>
        <v/>
      </c>
      <c r="Y100" s="1" t="str">
        <f t="shared" ca="1" si="20"/>
        <v/>
      </c>
      <c r="Z100" s="1" t="str">
        <f t="shared" si="21"/>
        <v>pos nicotinamide Min</v>
      </c>
      <c r="AA100" s="1" t="str">
        <f t="shared" si="25"/>
        <v/>
      </c>
    </row>
    <row r="101" spans="1:27" x14ac:dyDescent="0.2">
      <c r="A101" s="1" t="s">
        <v>28</v>
      </c>
      <c r="B101" s="1" t="s">
        <v>206</v>
      </c>
      <c r="C101" s="1" t="s">
        <v>67</v>
      </c>
      <c r="D101" s="1">
        <v>122.048</v>
      </c>
      <c r="E101" s="1">
        <v>6.26</v>
      </c>
      <c r="F101" s="5" t="s">
        <v>146</v>
      </c>
      <c r="H101" s="1" t="s">
        <v>147</v>
      </c>
      <c r="I101" s="1">
        <v>10703</v>
      </c>
      <c r="K101" s="1">
        <f t="shared" si="26"/>
        <v>9.2783727823680096</v>
      </c>
      <c r="L101" s="1" t="str">
        <f t="shared" si="27"/>
        <v>pos nicotinamide Min_Ctr</v>
      </c>
      <c r="M101" s="1" t="str">
        <f t="shared" si="14"/>
        <v>D</v>
      </c>
      <c r="N101" s="1" t="str">
        <f t="shared" si="15"/>
        <v>pos nicotinamide Min_Ctr_D</v>
      </c>
      <c r="O101" s="2" t="str">
        <f t="shared" si="16"/>
        <v/>
      </c>
      <c r="P101" s="1" t="str">
        <f t="array" ref="P101">IF(O101="","",AVERAGE(IF(L$1:L$2881=L101,K$1:K$2881)))</f>
        <v/>
      </c>
      <c r="Q101" s="1" t="str">
        <f t="array" ref="Q101">IF(O101="","",_xlfn.F.TEST(IF((L$1:L$2881=LEFT(L101,LEN(L101)-3)&amp;"ctr"),K$1:K$2881),IF((L$1:L$2881=L101),K$1:K$2881)))</f>
        <v/>
      </c>
      <c r="R101" s="1" t="str">
        <f t="array" ref="R101">IF(O101="","",TTEST(IF(L$1:L$2881=LEFT(L101,LEN(L101)-3)&amp;"ctr",K$1:K$2881),IF(L$1:L$2881=L101,K$1:K$2881),2,IF(ISERROR(Q101),3,IF(Q101&lt;0.05,3,2))))</f>
        <v/>
      </c>
      <c r="S101" s="1" t="str">
        <f t="shared" ca="1" si="17"/>
        <v/>
      </c>
      <c r="T101" s="1" t="str">
        <f t="array" ref="T101">IF(O101="","",AVERAGE(IF(L$1:L$2881=L101,I$1:I$2881)))</f>
        <v/>
      </c>
      <c r="U101" s="1" t="str">
        <f t="shared" ca="1" si="18"/>
        <v/>
      </c>
      <c r="V101" s="1" t="str">
        <f t="shared" ca="1" si="24"/>
        <v/>
      </c>
      <c r="W101" s="1" t="str">
        <f t="array" aca="1" ref="W101" ca="1">IF(V101="","",IF(AVERAGE(IF(Z$2:Z$2881="Neg"&amp;" "&amp;B101&amp;" "&amp;X101,J$2:J$2881,0))&gt;AVERAGE(IF(Z$2:Z$2881="pos"&amp;" "&amp;B101&amp;" "&amp;X101,J$2:J$2881,0)),"neg","pos"))</f>
        <v/>
      </c>
      <c r="X101" s="1" t="str">
        <f t="shared" ca="1" si="19"/>
        <v/>
      </c>
      <c r="Y101" s="1" t="str">
        <f t="shared" ca="1" si="20"/>
        <v/>
      </c>
      <c r="Z101" s="1" t="str">
        <f t="shared" si="21"/>
        <v>pos nicotinamide Min</v>
      </c>
      <c r="AA101" s="1" t="str">
        <f t="shared" si="25"/>
        <v/>
      </c>
    </row>
    <row r="102" spans="1:27" x14ac:dyDescent="0.2">
      <c r="A102" s="1" t="s">
        <v>28</v>
      </c>
      <c r="B102" s="1" t="s">
        <v>206</v>
      </c>
      <c r="C102" s="1" t="s">
        <v>67</v>
      </c>
      <c r="D102" s="1">
        <v>122.048</v>
      </c>
      <c r="E102" s="1">
        <v>6.26</v>
      </c>
      <c r="F102" s="5" t="s">
        <v>146</v>
      </c>
      <c r="H102" s="1" t="s">
        <v>148</v>
      </c>
      <c r="I102" s="1">
        <v>11708</v>
      </c>
      <c r="K102" s="1">
        <f t="shared" si="26"/>
        <v>9.368113055848724</v>
      </c>
      <c r="L102" s="1" t="str">
        <f t="shared" si="27"/>
        <v>pos nicotinamide Min_Syn</v>
      </c>
      <c r="M102" s="1" t="str">
        <f t="shared" si="14"/>
        <v>D</v>
      </c>
      <c r="N102" s="1" t="str">
        <f t="shared" si="15"/>
        <v>pos nicotinamide Min_Syn_D</v>
      </c>
      <c r="O102" s="2" t="str">
        <f t="shared" si="16"/>
        <v>D</v>
      </c>
      <c r="P102" s="1">
        <f t="array" ref="P102">IF(O102="","",AVERAGE(IF(L$1:L$2881=L102,K$1:K$2881)))</f>
        <v>9.0483507282782689</v>
      </c>
      <c r="Q102" s="1">
        <f t="array" ref="Q102">IF(O102="","",_xlfn.F.TEST(IF((L$1:L$2881=LEFT(L102,LEN(L102)-3)&amp;"ctr"),K$1:K$2881),IF((L$1:L$2881=L102),K$1:K$2881)))</f>
        <v>0.98319603709293735</v>
      </c>
      <c r="R102" s="1">
        <f t="array" ref="R102">IF(O102="","",TTEST(IF(L$1:L$2881=LEFT(L102,LEN(L102)-3)&amp;"ctr",K$1:K$2881),IF(L$1:L$2881=L102,K$1:K$2881),2,IF(ISERROR(Q102),3,IF(Q102&lt;0.05,3,2))))</f>
        <v>0.91188778574224649</v>
      </c>
      <c r="S102" s="1" t="str">
        <f t="shared" ca="1" si="17"/>
        <v>N</v>
      </c>
      <c r="T102" s="1">
        <f t="array" ref="T102">IF(O102="","",AVERAGE(IF(L$1:L$2881=L102,I$1:I$2881)))</f>
        <v>8725.5</v>
      </c>
      <c r="U102" s="1" t="str">
        <f t="shared" ca="1" si="18"/>
        <v>n/a</v>
      </c>
      <c r="V102" s="1" t="str">
        <f t="shared" ca="1" si="24"/>
        <v>1</v>
      </c>
      <c r="W102" s="1" t="str">
        <f t="array" aca="1" ref="W102" ca="1">IF(V102="","",IF(AVERAGE(IF(Z$2:Z$2881="Neg"&amp;" "&amp;B102&amp;" "&amp;X102,J$2:J$2881,0))&gt;AVERAGE(IF(Z$2:Z$2881="pos"&amp;" "&amp;B102&amp;" "&amp;X102,J$2:J$2881,0)),"neg","pos"))</f>
        <v>pos</v>
      </c>
      <c r="X102" s="1" t="str">
        <f t="shared" ca="1" si="19"/>
        <v>Min</v>
      </c>
      <c r="Y102" s="1" t="str">
        <f t="shared" ca="1" si="20"/>
        <v>Syn</v>
      </c>
      <c r="Z102" s="1" t="str">
        <f t="shared" si="21"/>
        <v>pos nicotinamide Min</v>
      </c>
      <c r="AA102" s="1" t="str">
        <f t="shared" si="25"/>
        <v>Good</v>
      </c>
    </row>
    <row r="103" spans="1:27" x14ac:dyDescent="0.2">
      <c r="A103" s="1" t="s">
        <v>28</v>
      </c>
      <c r="B103" s="1" t="s">
        <v>206</v>
      </c>
      <c r="C103" s="1" t="s">
        <v>67</v>
      </c>
      <c r="D103" s="1">
        <v>122.048</v>
      </c>
      <c r="E103" s="1">
        <v>6.26</v>
      </c>
      <c r="F103" s="5" t="s">
        <v>146</v>
      </c>
      <c r="H103" s="1" t="s">
        <v>148</v>
      </c>
      <c r="I103" s="1">
        <v>9373</v>
      </c>
      <c r="K103" s="1">
        <f t="shared" si="26"/>
        <v>9.1456951784826508</v>
      </c>
      <c r="L103" s="1" t="str">
        <f t="shared" si="27"/>
        <v>pos nicotinamide Min_Syn</v>
      </c>
      <c r="M103" s="1" t="str">
        <f t="shared" si="14"/>
        <v>D</v>
      </c>
      <c r="N103" s="1" t="str">
        <f t="shared" si="15"/>
        <v>pos nicotinamide Min_Syn_D</v>
      </c>
      <c r="O103" s="2" t="str">
        <f t="shared" si="16"/>
        <v/>
      </c>
      <c r="P103" s="1" t="str">
        <f t="array" ref="P103">IF(O103="","",AVERAGE(IF(L$1:L$2881=L103,K$1:K$2881)))</f>
        <v/>
      </c>
      <c r="Q103" s="1" t="str">
        <f t="array" ref="Q103">IF(O103="","",_xlfn.F.TEST(IF((L$1:L$2881=LEFT(L103,LEN(L103)-3)&amp;"ctr"),K$1:K$2881),IF((L$1:L$2881=L103),K$1:K$2881)))</f>
        <v/>
      </c>
      <c r="R103" s="1" t="str">
        <f t="array" ref="R103">IF(O103="","",TTEST(IF(L$1:L$2881=LEFT(L103,LEN(L103)-3)&amp;"ctr",K$1:K$2881),IF(L$1:L$2881=L103,K$1:K$2881),2,IF(ISERROR(Q103),3,IF(Q103&lt;0.05,3,2))))</f>
        <v/>
      </c>
      <c r="S103" s="1" t="str">
        <f t="shared" ca="1" si="17"/>
        <v/>
      </c>
      <c r="T103" s="1" t="str">
        <f t="array" ref="T103">IF(O103="","",AVERAGE(IF(L$1:L$2881=L103,I$1:I$2881)))</f>
        <v/>
      </c>
      <c r="U103" s="1" t="str">
        <f t="shared" ca="1" si="18"/>
        <v/>
      </c>
      <c r="V103" s="1" t="str">
        <f t="shared" ca="1" si="24"/>
        <v/>
      </c>
      <c r="W103" s="1" t="str">
        <f t="array" aca="1" ref="W103" ca="1">IF(V103="","",IF(AVERAGE(IF(Z$2:Z$2881="Neg"&amp;" "&amp;B103&amp;" "&amp;X103,J$2:J$2881,0))&gt;AVERAGE(IF(Z$2:Z$2881="pos"&amp;" "&amp;B103&amp;" "&amp;X103,J$2:J$2881,0)),"neg","pos"))</f>
        <v/>
      </c>
      <c r="X103" s="1" t="str">
        <f t="shared" ca="1" si="19"/>
        <v/>
      </c>
      <c r="Y103" s="1" t="str">
        <f t="shared" ca="1" si="20"/>
        <v/>
      </c>
      <c r="Z103" s="1" t="str">
        <f t="shared" si="21"/>
        <v>pos nicotinamide Min</v>
      </c>
      <c r="AA103" s="1" t="str">
        <f t="shared" si="25"/>
        <v/>
      </c>
    </row>
    <row r="104" spans="1:27" x14ac:dyDescent="0.2">
      <c r="A104" s="1" t="s">
        <v>28</v>
      </c>
      <c r="B104" s="1" t="s">
        <v>206</v>
      </c>
      <c r="C104" s="1" t="s">
        <v>67</v>
      </c>
      <c r="D104" s="1">
        <v>122.048</v>
      </c>
      <c r="E104" s="1">
        <v>6.26</v>
      </c>
      <c r="F104" s="5" t="s">
        <v>146</v>
      </c>
      <c r="H104" s="1" t="s">
        <v>148</v>
      </c>
      <c r="I104" s="1">
        <v>7241</v>
      </c>
      <c r="K104" s="1">
        <f t="shared" si="26"/>
        <v>8.8876526903255861</v>
      </c>
      <c r="L104" s="1" t="str">
        <f t="shared" si="27"/>
        <v>pos nicotinamide Min_Syn</v>
      </c>
      <c r="M104" s="1" t="str">
        <f t="shared" si="14"/>
        <v>D</v>
      </c>
      <c r="N104" s="1" t="str">
        <f t="shared" si="15"/>
        <v>pos nicotinamide Min_Syn_D</v>
      </c>
      <c r="O104" s="2" t="str">
        <f t="shared" si="16"/>
        <v/>
      </c>
      <c r="P104" s="1" t="str">
        <f t="array" ref="P104">IF(O104="","",AVERAGE(IF(L$1:L$2881=L104,K$1:K$2881)))</f>
        <v/>
      </c>
      <c r="Q104" s="1" t="str">
        <f t="array" ref="Q104">IF(O104="","",_xlfn.F.TEST(IF((L$1:L$2881=LEFT(L104,LEN(L104)-3)&amp;"ctr"),K$1:K$2881),IF((L$1:L$2881=L104),K$1:K$2881)))</f>
        <v/>
      </c>
      <c r="R104" s="1" t="str">
        <f t="array" ref="R104">IF(O104="","",TTEST(IF(L$1:L$2881=LEFT(L104,LEN(L104)-3)&amp;"ctr",K$1:K$2881),IF(L$1:L$2881=L104,K$1:K$2881),2,IF(ISERROR(Q104),3,IF(Q104&lt;0.05,3,2))))</f>
        <v/>
      </c>
      <c r="S104" s="1" t="str">
        <f t="shared" ca="1" si="17"/>
        <v/>
      </c>
      <c r="T104" s="1" t="str">
        <f t="array" ref="T104">IF(O104="","",AVERAGE(IF(L$1:L$2881=L104,I$1:I$2881)))</f>
        <v/>
      </c>
      <c r="U104" s="1" t="str">
        <f t="shared" ca="1" si="18"/>
        <v/>
      </c>
      <c r="V104" s="1" t="str">
        <f t="shared" ca="1" si="24"/>
        <v/>
      </c>
      <c r="W104" s="1" t="str">
        <f t="array" aca="1" ref="W104" ca="1">IF(V104="","",IF(AVERAGE(IF(Z$2:Z$2881="Neg"&amp;" "&amp;B104&amp;" "&amp;X104,J$2:J$2881,0))&gt;AVERAGE(IF(Z$2:Z$2881="pos"&amp;" "&amp;B104&amp;" "&amp;X104,J$2:J$2881,0)),"neg","pos"))</f>
        <v/>
      </c>
      <c r="X104" s="1" t="str">
        <f t="shared" ca="1" si="19"/>
        <v/>
      </c>
      <c r="Y104" s="1" t="str">
        <f t="shared" ca="1" si="20"/>
        <v/>
      </c>
      <c r="Z104" s="1" t="str">
        <f t="shared" si="21"/>
        <v>pos nicotinamide Min</v>
      </c>
      <c r="AA104" s="1" t="str">
        <f t="shared" si="25"/>
        <v/>
      </c>
    </row>
    <row r="105" spans="1:27" x14ac:dyDescent="0.2">
      <c r="A105" s="1" t="s">
        <v>28</v>
      </c>
      <c r="B105" s="1" t="s">
        <v>206</v>
      </c>
      <c r="C105" s="1" t="s">
        <v>67</v>
      </c>
      <c r="D105" s="1">
        <v>122.048</v>
      </c>
      <c r="E105" s="1">
        <v>6.26</v>
      </c>
      <c r="F105" s="5" t="s">
        <v>146</v>
      </c>
      <c r="H105" s="1" t="s">
        <v>148</v>
      </c>
      <c r="I105" s="1">
        <v>6580</v>
      </c>
      <c r="K105" s="1">
        <f t="shared" si="26"/>
        <v>8.7919419884561183</v>
      </c>
      <c r="L105" s="1" t="str">
        <f t="shared" si="27"/>
        <v>pos nicotinamide Min_Syn</v>
      </c>
      <c r="M105" s="1" t="str">
        <f t="shared" si="14"/>
        <v>D</v>
      </c>
      <c r="N105" s="1" t="str">
        <f t="shared" si="15"/>
        <v>pos nicotinamide Min_Syn_D</v>
      </c>
      <c r="O105" s="2" t="str">
        <f t="shared" si="16"/>
        <v/>
      </c>
      <c r="P105" s="1" t="str">
        <f t="array" ref="P105">IF(O105="","",AVERAGE(IF(L$1:L$2881=L105,K$1:K$2881)))</f>
        <v/>
      </c>
      <c r="Q105" s="1" t="str">
        <f t="array" ref="Q105">IF(O105="","",_xlfn.F.TEST(IF((L$1:L$2881=LEFT(L105,LEN(L105)-3)&amp;"ctr"),K$1:K$2881),IF((L$1:L$2881=L105),K$1:K$2881)))</f>
        <v/>
      </c>
      <c r="R105" s="1" t="str">
        <f t="array" ref="R105">IF(O105="","",TTEST(IF(L$1:L$2881=LEFT(L105,LEN(L105)-3)&amp;"ctr",K$1:K$2881),IF(L$1:L$2881=L105,K$1:K$2881),2,IF(ISERROR(Q105),3,IF(Q105&lt;0.05,3,2))))</f>
        <v/>
      </c>
      <c r="S105" s="1" t="str">
        <f t="shared" ca="1" si="17"/>
        <v/>
      </c>
      <c r="T105" s="1" t="str">
        <f t="array" ref="T105">IF(O105="","",AVERAGE(IF(L$1:L$2881=L105,I$1:I$2881)))</f>
        <v/>
      </c>
      <c r="U105" s="1" t="str">
        <f t="shared" ca="1" si="18"/>
        <v/>
      </c>
      <c r="V105" s="1" t="str">
        <f t="shared" ca="1" si="24"/>
        <v/>
      </c>
      <c r="W105" s="1" t="str">
        <f t="array" aca="1" ref="W105" ca="1">IF(V105="","",IF(AVERAGE(IF(Z$2:Z$2881="Neg"&amp;" "&amp;B105&amp;" "&amp;X105,J$2:J$2881,0))&gt;AVERAGE(IF(Z$2:Z$2881="pos"&amp;" "&amp;B105&amp;" "&amp;X105,J$2:J$2881,0)),"neg","pos"))</f>
        <v/>
      </c>
      <c r="X105" s="1" t="str">
        <f t="shared" ca="1" si="19"/>
        <v/>
      </c>
      <c r="Y105" s="1" t="str">
        <f t="shared" ca="1" si="20"/>
        <v/>
      </c>
      <c r="Z105" s="1" t="str">
        <f t="shared" si="21"/>
        <v>pos nicotinamide Min</v>
      </c>
      <c r="AA105" s="1" t="str">
        <f t="shared" si="25"/>
        <v/>
      </c>
    </row>
    <row r="106" spans="1:27" x14ac:dyDescent="0.2">
      <c r="A106" s="1" t="s">
        <v>28</v>
      </c>
      <c r="B106" s="1" t="s">
        <v>206</v>
      </c>
      <c r="C106" s="1" t="s">
        <v>67</v>
      </c>
      <c r="D106" s="1">
        <v>122.048</v>
      </c>
      <c r="E106" s="1">
        <v>6.26</v>
      </c>
      <c r="F106" s="5" t="s">
        <v>146</v>
      </c>
      <c r="H106" s="1" t="s">
        <v>149</v>
      </c>
      <c r="I106" s="1">
        <v>2339767</v>
      </c>
      <c r="K106" s="1">
        <f t="shared" si="26"/>
        <v>14.665562337119519</v>
      </c>
      <c r="L106" s="1" t="str">
        <f t="shared" si="27"/>
        <v>pos nicotinamide MEBM_Ctr</v>
      </c>
      <c r="M106" s="1" t="str">
        <f t="shared" si="14"/>
        <v>D</v>
      </c>
      <c r="N106" s="1" t="str">
        <f t="shared" si="15"/>
        <v>pos nicotinamide MEBM_Ctr_D</v>
      </c>
      <c r="O106" s="2" t="str">
        <f t="shared" si="16"/>
        <v>D</v>
      </c>
      <c r="P106" s="1">
        <f t="array" ref="P106">IF(O106="","",AVERAGE(IF(L$1:L$2881=L106,K$1:K$2881)))</f>
        <v>14.686254372600416</v>
      </c>
      <c r="Q106" s="1">
        <f t="array" ref="Q106">IF(O106="","",_xlfn.F.TEST(IF((L$1:L$2881=LEFT(L106,LEN(L106)-3)&amp;"ctr"),K$1:K$2881),IF((L$1:L$2881=L106),K$1:K$2881)))</f>
        <v>1</v>
      </c>
      <c r="R106" s="1">
        <f t="array" ref="R106">IF(O106="","",TTEST(IF(L$1:L$2881=LEFT(L106,LEN(L106)-3)&amp;"ctr",K$1:K$2881),IF(L$1:L$2881=L106,K$1:K$2881),2,IF(ISERROR(Q106),3,IF(Q106&lt;0.05,3,2))))</f>
        <v>1</v>
      </c>
      <c r="S106" s="1" t="str">
        <f t="shared" ca="1" si="17"/>
        <v>D</v>
      </c>
      <c r="T106" s="1">
        <f t="array" ref="T106">IF(O106="","",AVERAGE(IF(L$1:L$2881=L106,I$1:I$2881)))</f>
        <v>2391470</v>
      </c>
      <c r="U106" s="1" t="b">
        <f t="shared" ca="1" si="18"/>
        <v>0</v>
      </c>
      <c r="V106" s="1" t="str">
        <f t="shared" ca="1" si="24"/>
        <v>1</v>
      </c>
      <c r="W106" s="1" t="str">
        <f t="array" aca="1" ref="W106" ca="1">IF(V106="","",IF(AVERAGE(IF(Z$2:Z$2881="Neg"&amp;" "&amp;B106&amp;" "&amp;X106,J$2:J$2881,0))&gt;AVERAGE(IF(Z$2:Z$2881="pos"&amp;" "&amp;B106&amp;" "&amp;X106,J$2:J$2881,0)),"neg","pos"))</f>
        <v>pos</v>
      </c>
      <c r="X106" s="1" t="str">
        <f t="shared" ca="1" si="19"/>
        <v>MEB</v>
      </c>
      <c r="Y106" s="1" t="str">
        <f t="shared" ca="1" si="20"/>
        <v>Ctr</v>
      </c>
      <c r="Z106" s="1" t="str">
        <f t="shared" si="21"/>
        <v>pos nicotinamide MEB</v>
      </c>
      <c r="AA106" s="1" t="str">
        <f t="shared" si="25"/>
        <v>Good</v>
      </c>
    </row>
    <row r="107" spans="1:27" x14ac:dyDescent="0.2">
      <c r="A107" s="1" t="s">
        <v>28</v>
      </c>
      <c r="B107" s="1" t="s">
        <v>206</v>
      </c>
      <c r="C107" s="1" t="s">
        <v>67</v>
      </c>
      <c r="D107" s="1">
        <v>122.048</v>
      </c>
      <c r="E107" s="1">
        <v>6.26</v>
      </c>
      <c r="F107" s="5" t="s">
        <v>146</v>
      </c>
      <c r="H107" s="1" t="s">
        <v>149</v>
      </c>
      <c r="I107" s="1">
        <v>2540290</v>
      </c>
      <c r="K107" s="1">
        <f t="shared" si="26"/>
        <v>14.747789199361565</v>
      </c>
      <c r="L107" s="1" t="str">
        <f t="shared" si="27"/>
        <v>pos nicotinamide MEBM_Ctr</v>
      </c>
      <c r="M107" s="1" t="str">
        <f t="shared" si="14"/>
        <v>D</v>
      </c>
      <c r="N107" s="1" t="str">
        <f t="shared" si="15"/>
        <v>pos nicotinamide MEBM_Ctr_D</v>
      </c>
      <c r="O107" s="2" t="str">
        <f t="shared" si="16"/>
        <v/>
      </c>
      <c r="P107" s="1" t="str">
        <f t="array" ref="P107">IF(O107="","",AVERAGE(IF(L$1:L$2881=L107,K$1:K$2881)))</f>
        <v/>
      </c>
      <c r="Q107" s="1" t="str">
        <f t="array" ref="Q107">IF(O107="","",_xlfn.F.TEST(IF((L$1:L$2881=LEFT(L107,LEN(L107)-3)&amp;"ctr"),K$1:K$2881),IF((L$1:L$2881=L107),K$1:K$2881)))</f>
        <v/>
      </c>
      <c r="R107" s="1" t="str">
        <f t="array" ref="R107">IF(O107="","",TTEST(IF(L$1:L$2881=LEFT(L107,LEN(L107)-3)&amp;"ctr",K$1:K$2881),IF(L$1:L$2881=L107,K$1:K$2881),2,IF(ISERROR(Q107),3,IF(Q107&lt;0.05,3,2))))</f>
        <v/>
      </c>
      <c r="S107" s="1" t="str">
        <f t="shared" ca="1" si="17"/>
        <v/>
      </c>
      <c r="T107" s="1" t="str">
        <f t="array" ref="T107">IF(O107="","",AVERAGE(IF(L$1:L$2881=L107,I$1:I$2881)))</f>
        <v/>
      </c>
      <c r="U107" s="1" t="str">
        <f t="shared" ca="1" si="18"/>
        <v/>
      </c>
      <c r="V107" s="1" t="str">
        <f t="shared" ca="1" si="24"/>
        <v/>
      </c>
      <c r="W107" s="1" t="str">
        <f t="array" aca="1" ref="W107" ca="1">IF(V107="","",IF(AVERAGE(IF(Z$2:Z$2881="Neg"&amp;" "&amp;B107&amp;" "&amp;X107,J$2:J$2881,0))&gt;AVERAGE(IF(Z$2:Z$2881="pos"&amp;" "&amp;B107&amp;" "&amp;X107,J$2:J$2881,0)),"neg","pos"))</f>
        <v/>
      </c>
      <c r="X107" s="1" t="str">
        <f t="shared" ca="1" si="19"/>
        <v/>
      </c>
      <c r="Y107" s="1" t="str">
        <f t="shared" ca="1" si="20"/>
        <v/>
      </c>
      <c r="Z107" s="1" t="str">
        <f t="shared" si="21"/>
        <v>pos nicotinamide MEB</v>
      </c>
      <c r="AA107" s="1" t="str">
        <f t="shared" si="25"/>
        <v/>
      </c>
    </row>
    <row r="108" spans="1:27" x14ac:dyDescent="0.2">
      <c r="A108" s="1" t="s">
        <v>28</v>
      </c>
      <c r="B108" s="1" t="s">
        <v>206</v>
      </c>
      <c r="C108" s="1" t="s">
        <v>67</v>
      </c>
      <c r="D108" s="1">
        <v>122.048</v>
      </c>
      <c r="E108" s="1">
        <v>6.26</v>
      </c>
      <c r="F108" s="5" t="s">
        <v>146</v>
      </c>
      <c r="H108" s="1" t="s">
        <v>149</v>
      </c>
      <c r="I108" s="1">
        <v>2234465</v>
      </c>
      <c r="K108" s="1">
        <f t="shared" si="26"/>
        <v>14.619512831307905</v>
      </c>
      <c r="L108" s="1" t="str">
        <f t="shared" si="27"/>
        <v>pos nicotinamide MEBM_Ctr</v>
      </c>
      <c r="M108" s="1" t="str">
        <f t="shared" si="14"/>
        <v>D</v>
      </c>
      <c r="N108" s="1" t="str">
        <f t="shared" si="15"/>
        <v>pos nicotinamide MEBM_Ctr_D</v>
      </c>
      <c r="O108" s="2" t="str">
        <f t="shared" si="16"/>
        <v/>
      </c>
      <c r="P108" s="1" t="str">
        <f t="array" ref="P108">IF(O108="","",AVERAGE(IF(L$1:L$2881=L108,K$1:K$2881)))</f>
        <v/>
      </c>
      <c r="Q108" s="1" t="str">
        <f t="array" ref="Q108">IF(O108="","",_xlfn.F.TEST(IF((L$1:L$2881=LEFT(L108,LEN(L108)-3)&amp;"ctr"),K$1:K$2881),IF((L$1:L$2881=L108),K$1:K$2881)))</f>
        <v/>
      </c>
      <c r="R108" s="1" t="str">
        <f t="array" ref="R108">IF(O108="","",TTEST(IF(L$1:L$2881=LEFT(L108,LEN(L108)-3)&amp;"ctr",K$1:K$2881),IF(L$1:L$2881=L108,K$1:K$2881),2,IF(ISERROR(Q108),3,IF(Q108&lt;0.05,3,2))))</f>
        <v/>
      </c>
      <c r="S108" s="1" t="str">
        <f t="shared" ca="1" si="17"/>
        <v/>
      </c>
      <c r="T108" s="1" t="str">
        <f t="array" ref="T108">IF(O108="","",AVERAGE(IF(L$1:L$2881=L108,I$1:I$2881)))</f>
        <v/>
      </c>
      <c r="U108" s="1" t="str">
        <f t="shared" ca="1" si="18"/>
        <v/>
      </c>
      <c r="V108" s="1" t="str">
        <f t="shared" ca="1" si="24"/>
        <v/>
      </c>
      <c r="W108" s="1" t="str">
        <f t="array" aca="1" ref="W108" ca="1">IF(V108="","",IF(AVERAGE(IF(Z$2:Z$2881="Neg"&amp;" "&amp;B108&amp;" "&amp;X108,J$2:J$2881,0))&gt;AVERAGE(IF(Z$2:Z$2881="pos"&amp;" "&amp;B108&amp;" "&amp;X108,J$2:J$2881,0)),"neg","pos"))</f>
        <v/>
      </c>
      <c r="X108" s="1" t="str">
        <f t="shared" ca="1" si="19"/>
        <v/>
      </c>
      <c r="Y108" s="1" t="str">
        <f t="shared" ca="1" si="20"/>
        <v/>
      </c>
      <c r="Z108" s="1" t="str">
        <f t="shared" si="21"/>
        <v>pos nicotinamide MEB</v>
      </c>
      <c r="AA108" s="1" t="str">
        <f t="shared" si="25"/>
        <v/>
      </c>
    </row>
    <row r="109" spans="1:27" x14ac:dyDescent="0.2">
      <c r="A109" s="1" t="s">
        <v>28</v>
      </c>
      <c r="B109" s="1" t="s">
        <v>206</v>
      </c>
      <c r="C109" s="1" t="s">
        <v>67</v>
      </c>
      <c r="D109" s="1">
        <v>122.048</v>
      </c>
      <c r="E109" s="1">
        <v>6.26</v>
      </c>
      <c r="F109" s="5" t="s">
        <v>146</v>
      </c>
      <c r="H109" s="1" t="s">
        <v>149</v>
      </c>
      <c r="I109" s="1">
        <v>2451358</v>
      </c>
      <c r="K109" s="1">
        <f t="shared" si="26"/>
        <v>14.712153122612678</v>
      </c>
      <c r="L109" s="1" t="str">
        <f t="shared" si="27"/>
        <v>pos nicotinamide MEBM_Ctr</v>
      </c>
      <c r="M109" s="1" t="str">
        <f t="shared" si="14"/>
        <v>D</v>
      </c>
      <c r="N109" s="1" t="str">
        <f t="shared" si="15"/>
        <v>pos nicotinamide MEBM_Ctr_D</v>
      </c>
      <c r="O109" s="2" t="str">
        <f t="shared" si="16"/>
        <v/>
      </c>
      <c r="P109" s="1" t="str">
        <f t="array" ref="P109">IF(O109="","",AVERAGE(IF(L$1:L$2881=L109,K$1:K$2881)))</f>
        <v/>
      </c>
      <c r="Q109" s="1" t="str">
        <f t="array" ref="Q109">IF(O109="","",_xlfn.F.TEST(IF((L$1:L$2881=LEFT(L109,LEN(L109)-3)&amp;"ctr"),K$1:K$2881),IF((L$1:L$2881=L109),K$1:K$2881)))</f>
        <v/>
      </c>
      <c r="R109" s="1" t="str">
        <f t="array" ref="R109">IF(O109="","",TTEST(IF(L$1:L$2881=LEFT(L109,LEN(L109)-3)&amp;"ctr",K$1:K$2881),IF(L$1:L$2881=L109,K$1:K$2881),2,IF(ISERROR(Q109),3,IF(Q109&lt;0.05,3,2))))</f>
        <v/>
      </c>
      <c r="S109" s="1" t="str">
        <f t="shared" ca="1" si="17"/>
        <v/>
      </c>
      <c r="T109" s="1" t="str">
        <f t="array" ref="T109">IF(O109="","",AVERAGE(IF(L$1:L$2881=L109,I$1:I$2881)))</f>
        <v/>
      </c>
      <c r="U109" s="1" t="str">
        <f t="shared" ca="1" si="18"/>
        <v/>
      </c>
      <c r="V109" s="1" t="str">
        <f t="shared" ca="1" si="24"/>
        <v/>
      </c>
      <c r="W109" s="1" t="str">
        <f t="array" aca="1" ref="W109" ca="1">IF(V109="","",IF(AVERAGE(IF(Z$2:Z$2881="Neg"&amp;" "&amp;B109&amp;" "&amp;X109,J$2:J$2881,0))&gt;AVERAGE(IF(Z$2:Z$2881="pos"&amp;" "&amp;B109&amp;" "&amp;X109,J$2:J$2881,0)),"neg","pos"))</f>
        <v/>
      </c>
      <c r="X109" s="1" t="str">
        <f t="shared" ca="1" si="19"/>
        <v/>
      </c>
      <c r="Y109" s="1" t="str">
        <f t="shared" ca="1" si="20"/>
        <v/>
      </c>
      <c r="Z109" s="1" t="str">
        <f t="shared" si="21"/>
        <v>pos nicotinamide MEB</v>
      </c>
      <c r="AA109" s="1" t="str">
        <f t="shared" si="25"/>
        <v/>
      </c>
    </row>
    <row r="110" spans="1:27" x14ac:dyDescent="0.2">
      <c r="A110" s="1" t="s">
        <v>28</v>
      </c>
      <c r="B110" s="1" t="s">
        <v>206</v>
      </c>
      <c r="C110" s="1" t="s">
        <v>67</v>
      </c>
      <c r="D110" s="1">
        <v>122.048</v>
      </c>
      <c r="E110" s="1">
        <v>6.26</v>
      </c>
      <c r="F110" s="5" t="s">
        <v>146</v>
      </c>
      <c r="H110" s="1" t="s">
        <v>150</v>
      </c>
      <c r="I110" s="1">
        <v>1740040</v>
      </c>
      <c r="K110" s="1">
        <f t="shared" si="26"/>
        <v>14.369419234131493</v>
      </c>
      <c r="L110" s="1" t="str">
        <f t="shared" si="27"/>
        <v>pos nicotinamide MEBM_Syn</v>
      </c>
      <c r="M110" s="1" t="str">
        <f t="shared" si="14"/>
        <v>D</v>
      </c>
      <c r="N110" s="1" t="str">
        <f t="shared" si="15"/>
        <v>pos nicotinamide MEBM_Syn_D</v>
      </c>
      <c r="O110" s="2" t="str">
        <f t="shared" si="16"/>
        <v>D</v>
      </c>
      <c r="P110" s="1">
        <f t="array" ref="P110">IF(O110="","",AVERAGE(IF(L$1:L$2881=L110,K$1:K$2881)))</f>
        <v>14.29561429050144</v>
      </c>
      <c r="Q110" s="1">
        <f t="array" ref="Q110">IF(O110="","",_xlfn.F.TEST(IF((L$1:L$2881=LEFT(L110,LEN(L110)-3)&amp;"ctr"),K$1:K$2881),IF((L$1:L$2881=L110),K$1:K$2881)))</f>
        <v>0.69016813405209354</v>
      </c>
      <c r="R110" s="1">
        <f t="array" ref="R110">IF(O110="","",TTEST(IF(L$1:L$2881=LEFT(L110,LEN(L110)-3)&amp;"ctr",K$1:K$2881),IF(L$1:L$2881=L110,K$1:K$2881),2,IF(ISERROR(Q110),3,IF(Q110&lt;0.05,3,2))))</f>
        <v>1.3607486162525777E-4</v>
      </c>
      <c r="S110" s="1" t="str">
        <f t="shared" ca="1" si="17"/>
        <v>I</v>
      </c>
      <c r="T110" s="1">
        <f t="array" ref="T110">IF(O110="","",AVERAGE(IF(L$1:L$2881=L110,I$1:I$2881)))</f>
        <v>1619340.25</v>
      </c>
      <c r="U110" s="1">
        <f t="shared" ca="1" si="18"/>
        <v>-0.56249154199627849</v>
      </c>
      <c r="V110" s="1" t="str">
        <f t="shared" ca="1" si="24"/>
        <v>1</v>
      </c>
      <c r="W110" s="1" t="str">
        <f t="array" aca="1" ref="W110" ca="1">IF(V110="","",IF(AVERAGE(IF(Z$2:Z$2881="Neg"&amp;" "&amp;B110&amp;" "&amp;X110,J$2:J$2881,0))&gt;AVERAGE(IF(Z$2:Z$2881="pos"&amp;" "&amp;B110&amp;" "&amp;X110,J$2:J$2881,0)),"neg","pos"))</f>
        <v>pos</v>
      </c>
      <c r="X110" s="1" t="str">
        <f t="shared" ca="1" si="19"/>
        <v>MEB</v>
      </c>
      <c r="Y110" s="1" t="str">
        <f t="shared" ca="1" si="20"/>
        <v>Syn</v>
      </c>
      <c r="Z110" s="1" t="str">
        <f t="shared" si="21"/>
        <v>pos nicotinamide MEB</v>
      </c>
      <c r="AA110" s="1" t="str">
        <f t="shared" si="25"/>
        <v>Good</v>
      </c>
    </row>
    <row r="111" spans="1:27" x14ac:dyDescent="0.2">
      <c r="A111" s="1" t="s">
        <v>28</v>
      </c>
      <c r="B111" s="1" t="s">
        <v>206</v>
      </c>
      <c r="C111" s="1" t="s">
        <v>67</v>
      </c>
      <c r="D111" s="1">
        <v>122.048</v>
      </c>
      <c r="E111" s="1">
        <v>6.26</v>
      </c>
      <c r="F111" s="5" t="s">
        <v>146</v>
      </c>
      <c r="H111" s="1" t="s">
        <v>150</v>
      </c>
      <c r="I111" s="1">
        <v>1677754</v>
      </c>
      <c r="K111" s="1">
        <f t="shared" si="26"/>
        <v>14.332967148197836</v>
      </c>
      <c r="L111" s="1" t="str">
        <f t="shared" si="27"/>
        <v>pos nicotinamide MEBM_Syn</v>
      </c>
      <c r="M111" s="1" t="str">
        <f t="shared" si="14"/>
        <v>D</v>
      </c>
      <c r="N111" s="1" t="str">
        <f t="shared" si="15"/>
        <v>pos nicotinamide MEBM_Syn_D</v>
      </c>
      <c r="O111" s="2" t="str">
        <f t="shared" si="16"/>
        <v/>
      </c>
      <c r="P111" s="1" t="str">
        <f t="array" ref="P111">IF(O111="","",AVERAGE(IF(L$1:L$2881=L111,K$1:K$2881)))</f>
        <v/>
      </c>
      <c r="Q111" s="1" t="str">
        <f t="array" ref="Q111">IF(O111="","",_xlfn.F.TEST(IF((L$1:L$2881=LEFT(L111,LEN(L111)-3)&amp;"ctr"),K$1:K$2881),IF((L$1:L$2881=L111),K$1:K$2881)))</f>
        <v/>
      </c>
      <c r="R111" s="1" t="str">
        <f t="array" ref="R111">IF(O111="","",TTEST(IF(L$1:L$2881=LEFT(L111,LEN(L111)-3)&amp;"ctr",K$1:K$2881),IF(L$1:L$2881=L111,K$1:K$2881),2,IF(ISERROR(Q111),3,IF(Q111&lt;0.05,3,2))))</f>
        <v/>
      </c>
      <c r="S111" s="1" t="str">
        <f t="shared" ca="1" si="17"/>
        <v/>
      </c>
      <c r="T111" s="1" t="str">
        <f t="array" ref="T111">IF(O111="","",AVERAGE(IF(L$1:L$2881=L111,I$1:I$2881)))</f>
        <v/>
      </c>
      <c r="U111" s="1" t="str">
        <f t="shared" ca="1" si="18"/>
        <v/>
      </c>
      <c r="V111" s="1" t="str">
        <f t="shared" ca="1" si="24"/>
        <v/>
      </c>
      <c r="W111" s="1" t="str">
        <f t="array" aca="1" ref="W111" ca="1">IF(V111="","",IF(AVERAGE(IF(Z$2:Z$2881="Neg"&amp;" "&amp;B111&amp;" "&amp;X111,J$2:J$2881,0))&gt;AVERAGE(IF(Z$2:Z$2881="pos"&amp;" "&amp;B111&amp;" "&amp;X111,J$2:J$2881,0)),"neg","pos"))</f>
        <v/>
      </c>
      <c r="X111" s="1" t="str">
        <f t="shared" ca="1" si="19"/>
        <v/>
      </c>
      <c r="Y111" s="1" t="str">
        <f t="shared" ca="1" si="20"/>
        <v/>
      </c>
      <c r="Z111" s="1" t="str">
        <f t="shared" si="21"/>
        <v>pos nicotinamide MEB</v>
      </c>
      <c r="AA111" s="1" t="str">
        <f t="shared" si="25"/>
        <v/>
      </c>
    </row>
    <row r="112" spans="1:27" x14ac:dyDescent="0.2">
      <c r="A112" s="1" t="s">
        <v>28</v>
      </c>
      <c r="B112" s="1" t="s">
        <v>206</v>
      </c>
      <c r="C112" s="1" t="s">
        <v>67</v>
      </c>
      <c r="D112" s="1">
        <v>122.048</v>
      </c>
      <c r="E112" s="1">
        <v>6.26</v>
      </c>
      <c r="F112" s="5" t="s">
        <v>146</v>
      </c>
      <c r="H112" s="1" t="s">
        <v>150</v>
      </c>
      <c r="I112" s="1">
        <v>1582851</v>
      </c>
      <c r="K112" s="1">
        <f t="shared" si="26"/>
        <v>14.274738841125346</v>
      </c>
      <c r="L112" s="1" t="str">
        <f t="shared" si="27"/>
        <v>pos nicotinamide MEBM_Syn</v>
      </c>
      <c r="M112" s="1" t="str">
        <f t="shared" si="14"/>
        <v>D</v>
      </c>
      <c r="N112" s="1" t="str">
        <f t="shared" si="15"/>
        <v>pos nicotinamide MEBM_Syn_D</v>
      </c>
      <c r="O112" s="2" t="str">
        <f t="shared" si="16"/>
        <v/>
      </c>
      <c r="P112" s="1" t="str">
        <f t="array" ref="P112">IF(O112="","",AVERAGE(IF(L$1:L$2881=L112,K$1:K$2881)))</f>
        <v/>
      </c>
      <c r="Q112" s="1" t="str">
        <f t="array" ref="Q112">IF(O112="","",_xlfn.F.TEST(IF((L$1:L$2881=LEFT(L112,LEN(L112)-3)&amp;"ctr"),K$1:K$2881),IF((L$1:L$2881=L112),K$1:K$2881)))</f>
        <v/>
      </c>
      <c r="R112" s="1" t="str">
        <f t="array" ref="R112">IF(O112="","",TTEST(IF(L$1:L$2881=LEFT(L112,LEN(L112)-3)&amp;"ctr",K$1:K$2881),IF(L$1:L$2881=L112,K$1:K$2881),2,IF(ISERROR(Q112),3,IF(Q112&lt;0.05,3,2))))</f>
        <v/>
      </c>
      <c r="S112" s="1" t="str">
        <f t="shared" ca="1" si="17"/>
        <v/>
      </c>
      <c r="T112" s="1" t="str">
        <f t="array" ref="T112">IF(O112="","",AVERAGE(IF(L$1:L$2881=L112,I$1:I$2881)))</f>
        <v/>
      </c>
      <c r="U112" s="1" t="str">
        <f t="shared" ca="1" si="18"/>
        <v/>
      </c>
      <c r="V112" s="1" t="str">
        <f t="shared" ca="1" si="24"/>
        <v/>
      </c>
      <c r="W112" s="1" t="str">
        <f t="array" aca="1" ref="W112" ca="1">IF(V112="","",IF(AVERAGE(IF(Z$2:Z$2881="Neg"&amp;" "&amp;B112&amp;" "&amp;X112,J$2:J$2881,0))&gt;AVERAGE(IF(Z$2:Z$2881="pos"&amp;" "&amp;B112&amp;" "&amp;X112,J$2:J$2881,0)),"neg","pos"))</f>
        <v/>
      </c>
      <c r="X112" s="1" t="str">
        <f t="shared" ca="1" si="19"/>
        <v/>
      </c>
      <c r="Y112" s="1" t="str">
        <f t="shared" ca="1" si="20"/>
        <v/>
      </c>
      <c r="Z112" s="1" t="str">
        <f t="shared" si="21"/>
        <v>pos nicotinamide MEB</v>
      </c>
      <c r="AA112" s="1" t="str">
        <f t="shared" si="25"/>
        <v/>
      </c>
    </row>
    <row r="113" spans="1:27" x14ac:dyDescent="0.2">
      <c r="A113" s="1" t="s">
        <v>28</v>
      </c>
      <c r="B113" s="1" t="s">
        <v>206</v>
      </c>
      <c r="C113" s="1" t="s">
        <v>67</v>
      </c>
      <c r="D113" s="1">
        <v>122.048</v>
      </c>
      <c r="E113" s="1">
        <v>6.26</v>
      </c>
      <c r="F113" s="5" t="s">
        <v>146</v>
      </c>
      <c r="H113" s="1" t="s">
        <v>150</v>
      </c>
      <c r="I113" s="1">
        <v>1476716</v>
      </c>
      <c r="K113" s="1">
        <f t="shared" si="26"/>
        <v>14.205331938551083</v>
      </c>
      <c r="L113" s="1" t="str">
        <f t="shared" si="27"/>
        <v>pos nicotinamide MEBM_Syn</v>
      </c>
      <c r="M113" s="1" t="str">
        <f t="shared" si="14"/>
        <v>D</v>
      </c>
      <c r="N113" s="1" t="str">
        <f t="shared" si="15"/>
        <v>pos nicotinamide MEBM_Syn_D</v>
      </c>
      <c r="O113" s="2" t="str">
        <f t="shared" si="16"/>
        <v/>
      </c>
      <c r="P113" s="1" t="str">
        <f t="array" ref="P113">IF(O113="","",AVERAGE(IF(L$1:L$2881=L113,K$1:K$2881)))</f>
        <v/>
      </c>
      <c r="Q113" s="1" t="str">
        <f t="array" ref="Q113">IF(O113="","",_xlfn.F.TEST(IF((L$1:L$2881=LEFT(L113,LEN(L113)-3)&amp;"ctr"),K$1:K$2881),IF((L$1:L$2881=L113),K$1:K$2881)))</f>
        <v/>
      </c>
      <c r="R113" s="1" t="str">
        <f t="array" ref="R113">IF(O113="","",TTEST(IF(L$1:L$2881=LEFT(L113,LEN(L113)-3)&amp;"ctr",K$1:K$2881),IF(L$1:L$2881=L113,K$1:K$2881),2,IF(ISERROR(Q113),3,IF(Q113&lt;0.05,3,2))))</f>
        <v/>
      </c>
      <c r="S113" s="1" t="str">
        <f t="shared" ca="1" si="17"/>
        <v/>
      </c>
      <c r="T113" s="1" t="str">
        <f t="array" ref="T113">IF(O113="","",AVERAGE(IF(L$1:L$2881=L113,I$1:I$2881)))</f>
        <v/>
      </c>
      <c r="U113" s="1" t="str">
        <f t="shared" ca="1" si="18"/>
        <v/>
      </c>
      <c r="V113" s="1" t="str">
        <f t="shared" ca="1" si="24"/>
        <v/>
      </c>
      <c r="W113" s="1" t="str">
        <f t="array" aca="1" ref="W113" ca="1">IF(V113="","",IF(AVERAGE(IF(Z$2:Z$2881="Neg"&amp;" "&amp;B113&amp;" "&amp;X113,J$2:J$2881,0))&gt;AVERAGE(IF(Z$2:Z$2881="pos"&amp;" "&amp;B113&amp;" "&amp;X113,J$2:J$2881,0)),"neg","pos"))</f>
        <v/>
      </c>
      <c r="X113" s="1" t="str">
        <f t="shared" ca="1" si="19"/>
        <v/>
      </c>
      <c r="Y113" s="1" t="str">
        <f t="shared" ca="1" si="20"/>
        <v/>
      </c>
      <c r="Z113" s="1" t="str">
        <f t="shared" si="21"/>
        <v>pos nicotinamide MEB</v>
      </c>
      <c r="AA113" s="1" t="str">
        <f t="shared" si="25"/>
        <v/>
      </c>
    </row>
    <row r="114" spans="1:27" x14ac:dyDescent="0.2">
      <c r="A114" s="1" t="s">
        <v>28</v>
      </c>
      <c r="B114" s="1" t="s">
        <v>206</v>
      </c>
      <c r="C114" s="1" t="s">
        <v>67</v>
      </c>
      <c r="D114" s="1">
        <v>122.048</v>
      </c>
      <c r="E114" s="1">
        <v>6.26</v>
      </c>
      <c r="F114" s="5" t="s">
        <v>146</v>
      </c>
      <c r="H114" s="1" t="s">
        <v>151</v>
      </c>
      <c r="I114" s="1">
        <v>1048476</v>
      </c>
      <c r="K114" s="1">
        <f t="shared" si="26"/>
        <v>13.862849192984322</v>
      </c>
      <c r="L114" s="1" t="str">
        <f t="shared" si="27"/>
        <v>pos nicotinamide YE_Ctr</v>
      </c>
      <c r="M114" s="1" t="str">
        <f t="shared" si="14"/>
        <v>D</v>
      </c>
      <c r="N114" s="1" t="str">
        <f t="shared" si="15"/>
        <v>pos nicotinamide YE_Ctr_D</v>
      </c>
      <c r="O114" s="2" t="str">
        <f t="shared" si="16"/>
        <v>D</v>
      </c>
      <c r="P114" s="1">
        <f t="array" ref="P114">IF(O114="","",AVERAGE(IF(L$1:L$2881=L114,K$1:K$2881)))</f>
        <v>13.766556821321531</v>
      </c>
      <c r="Q114" s="1">
        <f t="array" ref="Q114">IF(O114="","",_xlfn.F.TEST(IF((L$1:L$2881=LEFT(L114,LEN(L114)-3)&amp;"ctr"),K$1:K$2881),IF((L$1:L$2881=L114),K$1:K$2881)))</f>
        <v>1</v>
      </c>
      <c r="R114" s="1">
        <f t="array" ref="R114">IF(O114="","",TTEST(IF(L$1:L$2881=LEFT(L114,LEN(L114)-3)&amp;"ctr",K$1:K$2881),IF(L$1:L$2881=L114,K$1:K$2881),2,IF(ISERROR(Q114),3,IF(Q114&lt;0.05,3,2))))</f>
        <v>1</v>
      </c>
      <c r="S114" s="1" t="str">
        <f t="shared" ca="1" si="17"/>
        <v>D</v>
      </c>
      <c r="T114" s="1">
        <f t="array" ref="T114">IF(O114="","",AVERAGE(IF(L$1:L$2881=L114,I$1:I$2881)))</f>
        <v>955101.25</v>
      </c>
      <c r="U114" s="1" t="b">
        <f t="shared" ca="1" si="18"/>
        <v>0</v>
      </c>
      <c r="V114" s="1" t="str">
        <f t="shared" ca="1" si="24"/>
        <v>1</v>
      </c>
      <c r="W114" s="1" t="str">
        <f t="array" aca="1" ref="W114" ca="1">IF(V114="","",IF(AVERAGE(IF(Z$2:Z$2881="Neg"&amp;" "&amp;B114&amp;" "&amp;X114,J$2:J$2881,0))&gt;AVERAGE(IF(Z$2:Z$2881="pos"&amp;" "&amp;B114&amp;" "&amp;X114,J$2:J$2881,0)),"neg","pos"))</f>
        <v>pos</v>
      </c>
      <c r="X114" s="1" t="str">
        <f t="shared" ca="1" si="19"/>
        <v>YE_</v>
      </c>
      <c r="Y114" s="1" t="str">
        <f t="shared" ca="1" si="20"/>
        <v>Ctr</v>
      </c>
      <c r="Z114" s="1" t="str">
        <f t="shared" si="21"/>
        <v>pos nicotinamide YE_</v>
      </c>
      <c r="AA114" s="1" t="str">
        <f t="shared" si="25"/>
        <v>Good</v>
      </c>
    </row>
    <row r="115" spans="1:27" x14ac:dyDescent="0.2">
      <c r="A115" s="1" t="s">
        <v>28</v>
      </c>
      <c r="B115" s="1" t="s">
        <v>206</v>
      </c>
      <c r="C115" s="1" t="s">
        <v>67</v>
      </c>
      <c r="D115" s="1">
        <v>122.048</v>
      </c>
      <c r="E115" s="1">
        <v>6.26</v>
      </c>
      <c r="F115" s="5" t="s">
        <v>146</v>
      </c>
      <c r="H115" s="1" t="s">
        <v>151</v>
      </c>
      <c r="I115" s="1">
        <v>851588</v>
      </c>
      <c r="K115" s="1">
        <f t="shared" si="26"/>
        <v>13.654859295055662</v>
      </c>
      <c r="L115" s="1" t="str">
        <f t="shared" si="27"/>
        <v>pos nicotinamide YE_Ctr</v>
      </c>
      <c r="M115" s="1" t="str">
        <f t="shared" si="14"/>
        <v>D</v>
      </c>
      <c r="N115" s="1" t="str">
        <f t="shared" si="15"/>
        <v>pos nicotinamide YE_Ctr_D</v>
      </c>
      <c r="O115" s="2" t="str">
        <f t="shared" si="16"/>
        <v/>
      </c>
      <c r="P115" s="1" t="str">
        <f t="array" ref="P115">IF(O115="","",AVERAGE(IF(L$1:L$2881=L115,K$1:K$2881)))</f>
        <v/>
      </c>
      <c r="Q115" s="1" t="str">
        <f t="array" ref="Q115">IF(O115="","",_xlfn.F.TEST(IF((L$1:L$2881=LEFT(L115,LEN(L115)-3)&amp;"ctr"),K$1:K$2881),IF((L$1:L$2881=L115),K$1:K$2881)))</f>
        <v/>
      </c>
      <c r="R115" s="1" t="str">
        <f t="array" ref="R115">IF(O115="","",TTEST(IF(L$1:L$2881=LEFT(L115,LEN(L115)-3)&amp;"ctr",K$1:K$2881),IF(L$1:L$2881=L115,K$1:K$2881),2,IF(ISERROR(Q115),3,IF(Q115&lt;0.05,3,2))))</f>
        <v/>
      </c>
      <c r="S115" s="1" t="str">
        <f t="shared" ca="1" si="17"/>
        <v/>
      </c>
      <c r="T115" s="1" t="str">
        <f t="array" ref="T115">IF(O115="","",AVERAGE(IF(L$1:L$2881=L115,I$1:I$2881)))</f>
        <v/>
      </c>
      <c r="U115" s="1" t="str">
        <f t="shared" ca="1" si="18"/>
        <v/>
      </c>
      <c r="V115" s="1" t="str">
        <f t="shared" ca="1" si="24"/>
        <v/>
      </c>
      <c r="W115" s="1" t="str">
        <f t="array" aca="1" ref="W115" ca="1">IF(V115="","",IF(AVERAGE(IF(Z$2:Z$2881="Neg"&amp;" "&amp;B115&amp;" "&amp;X115,J$2:J$2881,0))&gt;AVERAGE(IF(Z$2:Z$2881="pos"&amp;" "&amp;B115&amp;" "&amp;X115,J$2:J$2881,0)),"neg","pos"))</f>
        <v/>
      </c>
      <c r="X115" s="1" t="str">
        <f t="shared" ca="1" si="19"/>
        <v/>
      </c>
      <c r="Y115" s="1" t="str">
        <f t="shared" ca="1" si="20"/>
        <v/>
      </c>
      <c r="Z115" s="1" t="str">
        <f t="shared" si="21"/>
        <v>pos nicotinamide YE_</v>
      </c>
      <c r="AA115" s="1" t="str">
        <f t="shared" si="25"/>
        <v/>
      </c>
    </row>
    <row r="116" spans="1:27" x14ac:dyDescent="0.2">
      <c r="A116" s="1" t="s">
        <v>28</v>
      </c>
      <c r="B116" s="1" t="s">
        <v>206</v>
      </c>
      <c r="C116" s="1" t="s">
        <v>67</v>
      </c>
      <c r="D116" s="1">
        <v>122.048</v>
      </c>
      <c r="E116" s="1">
        <v>6.26</v>
      </c>
      <c r="F116" s="5" t="s">
        <v>146</v>
      </c>
      <c r="H116" s="1" t="s">
        <v>151</v>
      </c>
      <c r="I116" s="1">
        <v>926704</v>
      </c>
      <c r="K116" s="1">
        <f t="shared" si="26"/>
        <v>13.739390563049598</v>
      </c>
      <c r="L116" s="1" t="str">
        <f t="shared" si="27"/>
        <v>pos nicotinamide YE_Ctr</v>
      </c>
      <c r="M116" s="1" t="str">
        <f t="shared" si="14"/>
        <v>D</v>
      </c>
      <c r="N116" s="1" t="str">
        <f t="shared" si="15"/>
        <v>pos nicotinamide YE_Ctr_D</v>
      </c>
      <c r="O116" s="2" t="str">
        <f t="shared" si="16"/>
        <v/>
      </c>
      <c r="P116" s="1" t="str">
        <f t="array" ref="P116">IF(O116="","",AVERAGE(IF(L$1:L$2881=L116,K$1:K$2881)))</f>
        <v/>
      </c>
      <c r="Q116" s="1" t="str">
        <f t="array" ref="Q116">IF(O116="","",_xlfn.F.TEST(IF((L$1:L$2881=LEFT(L116,LEN(L116)-3)&amp;"ctr"),K$1:K$2881),IF((L$1:L$2881=L116),K$1:K$2881)))</f>
        <v/>
      </c>
      <c r="R116" s="1" t="str">
        <f t="array" ref="R116">IF(O116="","",TTEST(IF(L$1:L$2881=LEFT(L116,LEN(L116)-3)&amp;"ctr",K$1:K$2881),IF(L$1:L$2881=L116,K$1:K$2881),2,IF(ISERROR(Q116),3,IF(Q116&lt;0.05,3,2))))</f>
        <v/>
      </c>
      <c r="S116" s="1" t="str">
        <f t="shared" ca="1" si="17"/>
        <v/>
      </c>
      <c r="T116" s="1" t="str">
        <f t="array" ref="T116">IF(O116="","",AVERAGE(IF(L$1:L$2881=L116,I$1:I$2881)))</f>
        <v/>
      </c>
      <c r="U116" s="1" t="str">
        <f t="shared" ca="1" si="18"/>
        <v/>
      </c>
      <c r="V116" s="1" t="str">
        <f t="shared" ca="1" si="24"/>
        <v/>
      </c>
      <c r="W116" s="1" t="str">
        <f t="array" aca="1" ref="W116" ca="1">IF(V116="","",IF(AVERAGE(IF(Z$2:Z$2881="Neg"&amp;" "&amp;B116&amp;" "&amp;X116,J$2:J$2881,0))&gt;AVERAGE(IF(Z$2:Z$2881="pos"&amp;" "&amp;B116&amp;" "&amp;X116,J$2:J$2881,0)),"neg","pos"))</f>
        <v/>
      </c>
      <c r="X116" s="1" t="str">
        <f t="shared" ca="1" si="19"/>
        <v/>
      </c>
      <c r="Y116" s="1" t="str">
        <f t="shared" ca="1" si="20"/>
        <v/>
      </c>
      <c r="Z116" s="1" t="str">
        <f t="shared" si="21"/>
        <v>pos nicotinamide YE_</v>
      </c>
      <c r="AA116" s="1" t="str">
        <f t="shared" si="25"/>
        <v/>
      </c>
    </row>
    <row r="117" spans="1:27" x14ac:dyDescent="0.2">
      <c r="A117" s="1" t="s">
        <v>28</v>
      </c>
      <c r="B117" s="1" t="s">
        <v>206</v>
      </c>
      <c r="C117" s="1" t="s">
        <v>67</v>
      </c>
      <c r="D117" s="1">
        <v>122.048</v>
      </c>
      <c r="E117" s="1">
        <v>6.26</v>
      </c>
      <c r="F117" s="5" t="s">
        <v>146</v>
      </c>
      <c r="H117" s="1" t="s">
        <v>151</v>
      </c>
      <c r="I117" s="1">
        <v>993637</v>
      </c>
      <c r="K117" s="1">
        <f t="shared" si="26"/>
        <v>13.809128234196544</v>
      </c>
      <c r="L117" s="1" t="str">
        <f t="shared" si="27"/>
        <v>pos nicotinamide YE_Ctr</v>
      </c>
      <c r="M117" s="1" t="str">
        <f t="shared" si="14"/>
        <v>D</v>
      </c>
      <c r="N117" s="1" t="str">
        <f t="shared" si="15"/>
        <v>pos nicotinamide YE_Ctr_D</v>
      </c>
      <c r="O117" s="2" t="str">
        <f t="shared" si="16"/>
        <v/>
      </c>
      <c r="P117" s="1" t="str">
        <f t="array" ref="P117">IF(O117="","",AVERAGE(IF(L$1:L$2881=L117,K$1:K$2881)))</f>
        <v/>
      </c>
      <c r="Q117" s="1" t="str">
        <f t="array" ref="Q117">IF(O117="","",_xlfn.F.TEST(IF((L$1:L$2881=LEFT(L117,LEN(L117)-3)&amp;"ctr"),K$1:K$2881),IF((L$1:L$2881=L117),K$1:K$2881)))</f>
        <v/>
      </c>
      <c r="R117" s="1" t="str">
        <f t="array" ref="R117">IF(O117="","",TTEST(IF(L$1:L$2881=LEFT(L117,LEN(L117)-3)&amp;"ctr",K$1:K$2881),IF(L$1:L$2881=L117,K$1:K$2881),2,IF(ISERROR(Q117),3,IF(Q117&lt;0.05,3,2))))</f>
        <v/>
      </c>
      <c r="S117" s="1" t="str">
        <f t="shared" ca="1" si="17"/>
        <v/>
      </c>
      <c r="T117" s="1" t="str">
        <f t="array" ref="T117">IF(O117="","",AVERAGE(IF(L$1:L$2881=L117,I$1:I$2881)))</f>
        <v/>
      </c>
      <c r="U117" s="1" t="str">
        <f t="shared" ca="1" si="18"/>
        <v/>
      </c>
      <c r="V117" s="1" t="str">
        <f t="shared" ca="1" si="24"/>
        <v/>
      </c>
      <c r="W117" s="1" t="str">
        <f t="array" aca="1" ref="W117" ca="1">IF(V117="","",IF(AVERAGE(IF(Z$2:Z$2881="Neg"&amp;" "&amp;B117&amp;" "&amp;X117,J$2:J$2881,0))&gt;AVERAGE(IF(Z$2:Z$2881="pos"&amp;" "&amp;B117&amp;" "&amp;X117,J$2:J$2881,0)),"neg","pos"))</f>
        <v/>
      </c>
      <c r="X117" s="1" t="str">
        <f t="shared" ca="1" si="19"/>
        <v/>
      </c>
      <c r="Y117" s="1" t="str">
        <f t="shared" ca="1" si="20"/>
        <v/>
      </c>
      <c r="Z117" s="1" t="str">
        <f t="shared" si="21"/>
        <v>pos nicotinamide YE_</v>
      </c>
      <c r="AA117" s="1" t="str">
        <f t="shared" si="25"/>
        <v/>
      </c>
    </row>
    <row r="118" spans="1:27" x14ac:dyDescent="0.2">
      <c r="A118" s="1" t="s">
        <v>28</v>
      </c>
      <c r="B118" s="1" t="s">
        <v>206</v>
      </c>
      <c r="C118" s="1" t="s">
        <v>67</v>
      </c>
      <c r="D118" s="1">
        <v>122.048</v>
      </c>
      <c r="E118" s="1">
        <v>6.26</v>
      </c>
      <c r="F118" s="5" t="s">
        <v>146</v>
      </c>
      <c r="H118" s="1" t="s">
        <v>152</v>
      </c>
      <c r="I118" s="1">
        <v>66111</v>
      </c>
      <c r="K118" s="1">
        <f t="shared" si="26"/>
        <v>11.09910555247931</v>
      </c>
      <c r="L118" s="1" t="str">
        <f t="shared" si="27"/>
        <v>pos nicotinamide YE_Syn</v>
      </c>
      <c r="M118" s="1" t="str">
        <f t="shared" si="14"/>
        <v>D</v>
      </c>
      <c r="N118" s="1" t="str">
        <f t="shared" si="15"/>
        <v>pos nicotinamide YE_Syn_D</v>
      </c>
      <c r="O118" s="2" t="str">
        <f t="shared" si="16"/>
        <v>D</v>
      </c>
      <c r="P118" s="1">
        <f t="array" ref="P118">IF(O118="","",AVERAGE(IF(L$1:L$2881=L118,K$1:K$2881)))</f>
        <v>10.896722012848098</v>
      </c>
      <c r="Q118" s="1">
        <f t="array" ref="Q118">IF(O118="","",_xlfn.F.TEST(IF((L$1:L$2881=LEFT(L118,LEN(L118)-3)&amp;"ctr"),K$1:K$2881),IF((L$1:L$2881=L118),K$1:K$2881)))</f>
        <v>5.6129873752792207E-2</v>
      </c>
      <c r="R118" s="1">
        <f t="array" ref="R118">IF(O118="","",TTEST(IF(L$1:L$2881=LEFT(L118,LEN(L118)-3)&amp;"ctr",K$1:K$2881),IF(L$1:L$2881=L118,K$1:K$2881),2,IF(ISERROR(Q118),3,IF(Q118&lt;0.05,3,2))))</f>
        <v>3.3260841365357711E-6</v>
      </c>
      <c r="S118" s="1" t="str">
        <f t="shared" ca="1" si="17"/>
        <v>I</v>
      </c>
      <c r="T118" s="1">
        <f t="array" ref="T118">IF(O118="","",AVERAGE(IF(L$1:L$2881=L118,I$1:I$2881)))</f>
        <v>56323.75</v>
      </c>
      <c r="U118" s="1">
        <f t="shared" ca="1" si="18"/>
        <v>-4.0838383849106732</v>
      </c>
      <c r="V118" s="1" t="str">
        <f t="shared" ca="1" si="24"/>
        <v>4</v>
      </c>
      <c r="W118" s="1" t="str">
        <f t="array" aca="1" ref="W118" ca="1">IF(V118="","",IF(AVERAGE(IF(Z$2:Z$2881="Neg"&amp;" "&amp;B118&amp;" "&amp;X118,J$2:J$2881,0))&gt;AVERAGE(IF(Z$2:Z$2881="pos"&amp;" "&amp;B118&amp;" "&amp;X118,J$2:J$2881,0)),"neg","pos"))</f>
        <v>pos</v>
      </c>
      <c r="X118" s="1" t="str">
        <f t="shared" ca="1" si="19"/>
        <v>YE_</v>
      </c>
      <c r="Y118" s="1" t="str">
        <f t="shared" ca="1" si="20"/>
        <v>Syn</v>
      </c>
      <c r="Z118" s="1" t="str">
        <f t="shared" si="21"/>
        <v>pos nicotinamide YE_</v>
      </c>
      <c r="AA118" s="1" t="str">
        <f t="shared" si="25"/>
        <v>Good</v>
      </c>
    </row>
    <row r="119" spans="1:27" x14ac:dyDescent="0.2">
      <c r="A119" s="1" t="s">
        <v>28</v>
      </c>
      <c r="B119" s="1" t="s">
        <v>206</v>
      </c>
      <c r="C119" s="1" t="s">
        <v>67</v>
      </c>
      <c r="D119" s="1">
        <v>122.048</v>
      </c>
      <c r="E119" s="1">
        <v>6.26</v>
      </c>
      <c r="F119" s="5" t="s">
        <v>146</v>
      </c>
      <c r="H119" s="1" t="s">
        <v>152</v>
      </c>
      <c r="I119" s="1">
        <v>76840</v>
      </c>
      <c r="K119" s="1">
        <f t="shared" si="26"/>
        <v>11.24949363085299</v>
      </c>
      <c r="L119" s="1" t="str">
        <f t="shared" si="27"/>
        <v>pos nicotinamide YE_Syn</v>
      </c>
      <c r="M119" s="1" t="str">
        <f t="shared" si="14"/>
        <v>D</v>
      </c>
      <c r="N119" s="1" t="str">
        <f t="shared" si="15"/>
        <v>pos nicotinamide YE_Syn_D</v>
      </c>
      <c r="O119" s="2" t="str">
        <f t="shared" si="16"/>
        <v/>
      </c>
      <c r="P119" s="1" t="str">
        <f t="array" ref="P119">IF(O119="","",AVERAGE(IF(L$1:L$2881=L119,K$1:K$2881)))</f>
        <v/>
      </c>
      <c r="Q119" s="1" t="str">
        <f t="array" ref="Q119">IF(O119="","",_xlfn.F.TEST(IF((L$1:L$2881=LEFT(L119,LEN(L119)-3)&amp;"ctr"),K$1:K$2881),IF((L$1:L$2881=L119),K$1:K$2881)))</f>
        <v/>
      </c>
      <c r="R119" s="1" t="str">
        <f t="array" ref="R119">IF(O119="","",TTEST(IF(L$1:L$2881=LEFT(L119,LEN(L119)-3)&amp;"ctr",K$1:K$2881),IF(L$1:L$2881=L119,K$1:K$2881),2,IF(ISERROR(Q119),3,IF(Q119&lt;0.05,3,2))))</f>
        <v/>
      </c>
      <c r="S119" s="1" t="str">
        <f t="shared" ca="1" si="17"/>
        <v/>
      </c>
      <c r="T119" s="1" t="str">
        <f t="array" ref="T119">IF(O119="","",AVERAGE(IF(L$1:L$2881=L119,I$1:I$2881)))</f>
        <v/>
      </c>
      <c r="U119" s="1" t="str">
        <f t="shared" ca="1" si="18"/>
        <v/>
      </c>
      <c r="V119" s="1" t="str">
        <f t="shared" ca="1" si="24"/>
        <v/>
      </c>
      <c r="W119" s="1" t="str">
        <f t="array" aca="1" ref="W119" ca="1">IF(V119="","",IF(AVERAGE(IF(Z$2:Z$2881="Neg"&amp;" "&amp;B119&amp;" "&amp;X119,J$2:J$2881,0))&gt;AVERAGE(IF(Z$2:Z$2881="pos"&amp;" "&amp;B119&amp;" "&amp;X119,J$2:J$2881,0)),"neg","pos"))</f>
        <v/>
      </c>
      <c r="X119" s="1" t="str">
        <f t="shared" ca="1" si="19"/>
        <v/>
      </c>
      <c r="Y119" s="1" t="str">
        <f t="shared" ca="1" si="20"/>
        <v/>
      </c>
      <c r="Z119" s="1" t="str">
        <f t="shared" si="21"/>
        <v>pos nicotinamide YE_</v>
      </c>
      <c r="AA119" s="1" t="str">
        <f t="shared" si="25"/>
        <v/>
      </c>
    </row>
    <row r="120" spans="1:27" x14ac:dyDescent="0.2">
      <c r="A120" s="1" t="s">
        <v>28</v>
      </c>
      <c r="B120" s="1" t="s">
        <v>206</v>
      </c>
      <c r="C120" s="1" t="s">
        <v>67</v>
      </c>
      <c r="D120" s="1">
        <v>122.048</v>
      </c>
      <c r="E120" s="1">
        <v>6.26</v>
      </c>
      <c r="F120" s="5" t="s">
        <v>146</v>
      </c>
      <c r="H120" s="1" t="s">
        <v>152</v>
      </c>
      <c r="I120" s="1">
        <v>45813</v>
      </c>
      <c r="K120" s="1">
        <f t="shared" si="26"/>
        <v>10.73234500024852</v>
      </c>
      <c r="L120" s="1" t="str">
        <f t="shared" si="27"/>
        <v>pos nicotinamide YE_Syn</v>
      </c>
      <c r="M120" s="1" t="str">
        <f t="shared" si="14"/>
        <v>D</v>
      </c>
      <c r="N120" s="1" t="str">
        <f t="shared" si="15"/>
        <v>pos nicotinamide YE_Syn_D</v>
      </c>
      <c r="O120" s="2" t="str">
        <f t="shared" si="16"/>
        <v/>
      </c>
      <c r="P120" s="1" t="str">
        <f t="array" ref="P120">IF(O120="","",AVERAGE(IF(L$1:L$2881=L120,K$1:K$2881)))</f>
        <v/>
      </c>
      <c r="Q120" s="1" t="str">
        <f t="array" ref="Q120">IF(O120="","",_xlfn.F.TEST(IF((L$1:L$2881=LEFT(L120,LEN(L120)-3)&amp;"ctr"),K$1:K$2881),IF((L$1:L$2881=L120),K$1:K$2881)))</f>
        <v/>
      </c>
      <c r="R120" s="1" t="str">
        <f t="array" ref="R120">IF(O120="","",TTEST(IF(L$1:L$2881=LEFT(L120,LEN(L120)-3)&amp;"ctr",K$1:K$2881),IF(L$1:L$2881=L120,K$1:K$2881),2,IF(ISERROR(Q120),3,IF(Q120&lt;0.05,3,2))))</f>
        <v/>
      </c>
      <c r="S120" s="1" t="str">
        <f t="shared" ca="1" si="17"/>
        <v/>
      </c>
      <c r="T120" s="1" t="str">
        <f t="array" ref="T120">IF(O120="","",AVERAGE(IF(L$1:L$2881=L120,I$1:I$2881)))</f>
        <v/>
      </c>
      <c r="U120" s="1" t="str">
        <f t="shared" ca="1" si="18"/>
        <v/>
      </c>
      <c r="V120" s="1" t="str">
        <f t="shared" ca="1" si="24"/>
        <v/>
      </c>
      <c r="W120" s="1" t="str">
        <f t="array" aca="1" ref="W120" ca="1">IF(V120="","",IF(AVERAGE(IF(Z$2:Z$2881="Neg"&amp;" "&amp;B120&amp;" "&amp;X120,J$2:J$2881,0))&gt;AVERAGE(IF(Z$2:Z$2881="pos"&amp;" "&amp;B120&amp;" "&amp;X120,J$2:J$2881,0)),"neg","pos"))</f>
        <v/>
      </c>
      <c r="X120" s="1" t="str">
        <f t="shared" ca="1" si="19"/>
        <v/>
      </c>
      <c r="Y120" s="1" t="str">
        <f t="shared" ca="1" si="20"/>
        <v/>
      </c>
      <c r="Z120" s="1" t="str">
        <f t="shared" si="21"/>
        <v>pos nicotinamide YE_</v>
      </c>
      <c r="AA120" s="1" t="str">
        <f t="shared" si="25"/>
        <v/>
      </c>
    </row>
    <row r="121" spans="1:27" x14ac:dyDescent="0.2">
      <c r="A121" s="1" t="s">
        <v>28</v>
      </c>
      <c r="B121" s="1" t="s">
        <v>206</v>
      </c>
      <c r="C121" s="1" t="s">
        <v>67</v>
      </c>
      <c r="D121" s="1">
        <v>122.048</v>
      </c>
      <c r="E121" s="1">
        <v>6.26</v>
      </c>
      <c r="F121" s="5" t="s">
        <v>146</v>
      </c>
      <c r="H121" s="1" t="s">
        <v>152</v>
      </c>
      <c r="I121" s="1">
        <v>36531</v>
      </c>
      <c r="K121" s="1">
        <f t="shared" si="26"/>
        <v>10.50594386781157</v>
      </c>
      <c r="L121" s="1" t="str">
        <f t="shared" si="27"/>
        <v>pos nicotinamide YE_Syn</v>
      </c>
      <c r="M121" s="1" t="str">
        <f t="shared" si="14"/>
        <v>D</v>
      </c>
      <c r="N121" s="1" t="str">
        <f t="shared" si="15"/>
        <v>pos nicotinamide YE_Syn_D</v>
      </c>
      <c r="O121" s="2" t="str">
        <f t="shared" si="16"/>
        <v/>
      </c>
      <c r="P121" s="1" t="str">
        <f t="array" ref="P121">IF(O121="","",AVERAGE(IF(L$1:L$2881=L121,K$1:K$2881)))</f>
        <v/>
      </c>
      <c r="Q121" s="1" t="str">
        <f t="array" ref="Q121">IF(O121="","",_xlfn.F.TEST(IF((L$1:L$2881=LEFT(L121,LEN(L121)-3)&amp;"ctr"),K$1:K$2881),IF((L$1:L$2881=L121),K$1:K$2881)))</f>
        <v/>
      </c>
      <c r="R121" s="1" t="str">
        <f t="array" ref="R121">IF(O121="","",TTEST(IF(L$1:L$2881=LEFT(L121,LEN(L121)-3)&amp;"ctr",K$1:K$2881),IF(L$1:L$2881=L121,K$1:K$2881),2,IF(ISERROR(Q121),3,IF(Q121&lt;0.05,3,2))))</f>
        <v/>
      </c>
      <c r="S121" s="1" t="str">
        <f t="shared" ca="1" si="17"/>
        <v/>
      </c>
      <c r="T121" s="1" t="str">
        <f t="array" ref="T121">IF(O121="","",AVERAGE(IF(L$1:L$2881=L121,I$1:I$2881)))</f>
        <v/>
      </c>
      <c r="U121" s="1" t="str">
        <f t="shared" ca="1" si="18"/>
        <v/>
      </c>
      <c r="V121" s="1" t="str">
        <f t="shared" ca="1" si="24"/>
        <v/>
      </c>
      <c r="W121" s="1" t="str">
        <f t="array" aca="1" ref="W121" ca="1">IF(V121="","",IF(AVERAGE(IF(Z$2:Z$2881="Neg"&amp;" "&amp;B121&amp;" "&amp;X121,J$2:J$2881,0))&gt;AVERAGE(IF(Z$2:Z$2881="pos"&amp;" "&amp;B121&amp;" "&amp;X121,J$2:J$2881,0)),"neg","pos"))</f>
        <v/>
      </c>
      <c r="X121" s="1" t="str">
        <f t="shared" ca="1" si="19"/>
        <v/>
      </c>
      <c r="Y121" s="1" t="str">
        <f t="shared" ca="1" si="20"/>
        <v/>
      </c>
      <c r="Z121" s="1" t="str">
        <f t="shared" si="21"/>
        <v>pos nicotinamide YE_</v>
      </c>
      <c r="AA121" s="1" t="str">
        <f t="shared" si="25"/>
        <v/>
      </c>
    </row>
    <row r="122" spans="1:27" x14ac:dyDescent="0.2">
      <c r="A122" s="1" t="s">
        <v>28</v>
      </c>
      <c r="B122" s="1" t="s">
        <v>206</v>
      </c>
      <c r="C122" s="1" t="s">
        <v>67</v>
      </c>
      <c r="D122" s="1">
        <v>122.048</v>
      </c>
      <c r="E122" s="1">
        <v>6.26</v>
      </c>
      <c r="F122" s="5" t="s">
        <v>146</v>
      </c>
      <c r="H122" s="1" t="s">
        <v>153</v>
      </c>
      <c r="I122" s="1">
        <v>270686</v>
      </c>
      <c r="K122" s="1">
        <f t="shared" si="26"/>
        <v>12.508718450806812</v>
      </c>
      <c r="L122" s="1" t="str">
        <f t="shared" si="27"/>
        <v>pos nicotinamide SE_Ctr</v>
      </c>
      <c r="M122" s="1" t="str">
        <f t="shared" si="14"/>
        <v>D</v>
      </c>
      <c r="N122" s="1" t="str">
        <f t="shared" si="15"/>
        <v>pos nicotinamide SE_Ctr_D</v>
      </c>
      <c r="O122" s="2" t="str">
        <f t="shared" si="16"/>
        <v>D</v>
      </c>
      <c r="P122" s="1">
        <f t="array" ref="P122">IF(O122="","",AVERAGE(IF(L$1:L$2881=L122,K$1:K$2881)))</f>
        <v>12.368269974270481</v>
      </c>
      <c r="Q122" s="1">
        <f t="array" ref="Q122">IF(O122="","",_xlfn.F.TEST(IF((L$1:L$2881=LEFT(L122,LEN(L122)-3)&amp;"ctr"),K$1:K$2881),IF((L$1:L$2881=L122),K$1:K$2881)))</f>
        <v>1</v>
      </c>
      <c r="R122" s="1">
        <f t="array" ref="R122">IF(O122="","",TTEST(IF(L$1:L$2881=LEFT(L122,LEN(L122)-3)&amp;"ctr",K$1:K$2881),IF(L$1:L$2881=L122,K$1:K$2881),2,IF(ISERROR(Q122),3,IF(Q122&lt;0.05,3,2))))</f>
        <v>1</v>
      </c>
      <c r="S122" s="1" t="str">
        <f t="shared" ca="1" si="17"/>
        <v>D</v>
      </c>
      <c r="T122" s="1">
        <f t="array" ref="T122">IF(O122="","",AVERAGE(IF(L$1:L$2881=L122,I$1:I$2881)))</f>
        <v>236434.5</v>
      </c>
      <c r="U122" s="1" t="b">
        <f t="shared" ca="1" si="18"/>
        <v>0</v>
      </c>
      <c r="V122" s="1" t="str">
        <f t="shared" ca="1" si="24"/>
        <v>1</v>
      </c>
      <c r="W122" s="1" t="str">
        <f t="array" aca="1" ref="W122" ca="1">IF(V122="","",IF(AVERAGE(IF(Z$2:Z$2881="Neg"&amp;" "&amp;B122&amp;" "&amp;X122,J$2:J$2881,0))&gt;AVERAGE(IF(Z$2:Z$2881="pos"&amp;" "&amp;B122&amp;" "&amp;X122,J$2:J$2881,0)),"neg","pos"))</f>
        <v>pos</v>
      </c>
      <c r="X122" s="1" t="str">
        <f t="shared" ca="1" si="19"/>
        <v>SE_</v>
      </c>
      <c r="Y122" s="1" t="str">
        <f t="shared" ca="1" si="20"/>
        <v>Ctr</v>
      </c>
      <c r="Z122" s="1" t="str">
        <f t="shared" si="21"/>
        <v>pos nicotinamide SE_</v>
      </c>
      <c r="AA122" s="1" t="str">
        <f t="shared" si="25"/>
        <v>Good</v>
      </c>
    </row>
    <row r="123" spans="1:27" x14ac:dyDescent="0.2">
      <c r="A123" s="1" t="s">
        <v>28</v>
      </c>
      <c r="B123" s="1" t="s">
        <v>206</v>
      </c>
      <c r="C123" s="1" t="s">
        <v>67</v>
      </c>
      <c r="D123" s="1">
        <v>122.048</v>
      </c>
      <c r="E123" s="1">
        <v>6.26</v>
      </c>
      <c r="F123" s="5" t="s">
        <v>146</v>
      </c>
      <c r="H123" s="1" t="s">
        <v>153</v>
      </c>
      <c r="I123" s="1">
        <v>205359</v>
      </c>
      <c r="K123" s="1">
        <f t="shared" si="26"/>
        <v>12.232519815545022</v>
      </c>
      <c r="L123" s="1" t="str">
        <f t="shared" si="27"/>
        <v>pos nicotinamide SE_Ctr</v>
      </c>
      <c r="M123" s="1" t="str">
        <f t="shared" si="14"/>
        <v>D</v>
      </c>
      <c r="N123" s="1" t="str">
        <f t="shared" si="15"/>
        <v>pos nicotinamide SE_Ctr_D</v>
      </c>
      <c r="O123" s="2" t="str">
        <f t="shared" si="16"/>
        <v/>
      </c>
      <c r="P123" s="1" t="str">
        <f t="array" ref="P123">IF(O123="","",AVERAGE(IF(L$1:L$2881=L123,K$1:K$2881)))</f>
        <v/>
      </c>
      <c r="Q123" s="1" t="str">
        <f t="array" ref="Q123">IF(O123="","",_xlfn.F.TEST(IF((L$1:L$2881=LEFT(L123,LEN(L123)-3)&amp;"ctr"),K$1:K$2881),IF((L$1:L$2881=L123),K$1:K$2881)))</f>
        <v/>
      </c>
      <c r="R123" s="1" t="str">
        <f t="array" ref="R123">IF(O123="","",TTEST(IF(L$1:L$2881=LEFT(L123,LEN(L123)-3)&amp;"ctr",K$1:K$2881),IF(L$1:L$2881=L123,K$1:K$2881),2,IF(ISERROR(Q123),3,IF(Q123&lt;0.05,3,2))))</f>
        <v/>
      </c>
      <c r="S123" s="1" t="str">
        <f t="shared" ca="1" si="17"/>
        <v/>
      </c>
      <c r="T123" s="1" t="str">
        <f t="array" ref="T123">IF(O123="","",AVERAGE(IF(L$1:L$2881=L123,I$1:I$2881)))</f>
        <v/>
      </c>
      <c r="U123" s="1" t="str">
        <f t="shared" ca="1" si="18"/>
        <v/>
      </c>
      <c r="V123" s="1" t="str">
        <f t="shared" ca="1" si="24"/>
        <v/>
      </c>
      <c r="W123" s="1" t="str">
        <f t="array" aca="1" ref="W123" ca="1">IF(V123="","",IF(AVERAGE(IF(Z$2:Z$2881="Neg"&amp;" "&amp;B123&amp;" "&amp;X123,J$2:J$2881,0))&gt;AVERAGE(IF(Z$2:Z$2881="pos"&amp;" "&amp;B123&amp;" "&amp;X123,J$2:J$2881,0)),"neg","pos"))</f>
        <v/>
      </c>
      <c r="X123" s="1" t="str">
        <f t="shared" ca="1" si="19"/>
        <v/>
      </c>
      <c r="Y123" s="1" t="str">
        <f t="shared" ca="1" si="20"/>
        <v/>
      </c>
      <c r="Z123" s="1" t="str">
        <f t="shared" si="21"/>
        <v>pos nicotinamide SE_</v>
      </c>
      <c r="AA123" s="1" t="str">
        <f t="shared" si="25"/>
        <v/>
      </c>
    </row>
    <row r="124" spans="1:27" x14ac:dyDescent="0.2">
      <c r="A124" s="1" t="s">
        <v>28</v>
      </c>
      <c r="B124" s="1" t="s">
        <v>206</v>
      </c>
      <c r="C124" s="1" t="s">
        <v>67</v>
      </c>
      <c r="D124" s="1">
        <v>122.048</v>
      </c>
      <c r="E124" s="1">
        <v>6.26</v>
      </c>
      <c r="F124" s="5" t="s">
        <v>146</v>
      </c>
      <c r="H124" s="1" t="s">
        <v>153</v>
      </c>
      <c r="I124" s="1">
        <v>244064</v>
      </c>
      <c r="K124" s="1">
        <f t="shared" si="26"/>
        <v>12.40518986224153</v>
      </c>
      <c r="L124" s="1" t="str">
        <f t="shared" si="27"/>
        <v>pos nicotinamide SE_Ctr</v>
      </c>
      <c r="M124" s="1" t="str">
        <f t="shared" si="14"/>
        <v>D</v>
      </c>
      <c r="N124" s="1" t="str">
        <f t="shared" si="15"/>
        <v>pos nicotinamide SE_Ctr_D</v>
      </c>
      <c r="O124" s="2" t="str">
        <f t="shared" si="16"/>
        <v/>
      </c>
      <c r="P124" s="1" t="str">
        <f t="array" ref="P124">IF(O124="","",AVERAGE(IF(L$1:L$2881=L124,K$1:K$2881)))</f>
        <v/>
      </c>
      <c r="Q124" s="1" t="str">
        <f t="array" ref="Q124">IF(O124="","",_xlfn.F.TEST(IF((L$1:L$2881=LEFT(L124,LEN(L124)-3)&amp;"ctr"),K$1:K$2881),IF((L$1:L$2881=L124),K$1:K$2881)))</f>
        <v/>
      </c>
      <c r="R124" s="1" t="str">
        <f t="array" ref="R124">IF(O124="","",TTEST(IF(L$1:L$2881=LEFT(L124,LEN(L124)-3)&amp;"ctr",K$1:K$2881),IF(L$1:L$2881=L124,K$1:K$2881),2,IF(ISERROR(Q124),3,IF(Q124&lt;0.05,3,2))))</f>
        <v/>
      </c>
      <c r="S124" s="1" t="str">
        <f t="shared" ca="1" si="17"/>
        <v/>
      </c>
      <c r="T124" s="1" t="str">
        <f t="array" ref="T124">IF(O124="","",AVERAGE(IF(L$1:L$2881=L124,I$1:I$2881)))</f>
        <v/>
      </c>
      <c r="U124" s="1" t="str">
        <f t="shared" ca="1" si="18"/>
        <v/>
      </c>
      <c r="V124" s="1" t="str">
        <f t="shared" ca="1" si="24"/>
        <v/>
      </c>
      <c r="W124" s="1" t="str">
        <f t="array" aca="1" ref="W124" ca="1">IF(V124="","",IF(AVERAGE(IF(Z$2:Z$2881="Neg"&amp;" "&amp;B124&amp;" "&amp;X124,J$2:J$2881,0))&gt;AVERAGE(IF(Z$2:Z$2881="pos"&amp;" "&amp;B124&amp;" "&amp;X124,J$2:J$2881,0)),"neg","pos"))</f>
        <v/>
      </c>
      <c r="X124" s="1" t="str">
        <f t="shared" ca="1" si="19"/>
        <v/>
      </c>
      <c r="Y124" s="1" t="str">
        <f t="shared" ca="1" si="20"/>
        <v/>
      </c>
      <c r="Z124" s="1" t="str">
        <f t="shared" si="21"/>
        <v>pos nicotinamide SE_</v>
      </c>
      <c r="AA124" s="1" t="str">
        <f t="shared" si="25"/>
        <v/>
      </c>
    </row>
    <row r="125" spans="1:27" x14ac:dyDescent="0.2">
      <c r="A125" s="1" t="s">
        <v>28</v>
      </c>
      <c r="B125" s="1" t="s">
        <v>206</v>
      </c>
      <c r="C125" s="1" t="s">
        <v>67</v>
      </c>
      <c r="D125" s="1">
        <v>122.048</v>
      </c>
      <c r="E125" s="1">
        <v>6.26</v>
      </c>
      <c r="F125" s="5" t="s">
        <v>146</v>
      </c>
      <c r="H125" s="1" t="s">
        <v>153</v>
      </c>
      <c r="I125" s="1">
        <v>225629</v>
      </c>
      <c r="K125" s="1">
        <f t="shared" si="26"/>
        <v>12.326651768488558</v>
      </c>
      <c r="L125" s="1" t="str">
        <f t="shared" si="27"/>
        <v>pos nicotinamide SE_Ctr</v>
      </c>
      <c r="M125" s="1" t="str">
        <f t="shared" si="14"/>
        <v>D</v>
      </c>
      <c r="N125" s="1" t="str">
        <f t="shared" si="15"/>
        <v>pos nicotinamide SE_Ctr_D</v>
      </c>
      <c r="O125" s="2" t="str">
        <f t="shared" si="16"/>
        <v/>
      </c>
      <c r="P125" s="1" t="str">
        <f t="array" ref="P125">IF(O125="","",AVERAGE(IF(L$1:L$2881=L125,K$1:K$2881)))</f>
        <v/>
      </c>
      <c r="Q125" s="1" t="str">
        <f t="array" ref="Q125">IF(O125="","",_xlfn.F.TEST(IF((L$1:L$2881=LEFT(L125,LEN(L125)-3)&amp;"ctr"),K$1:K$2881),IF((L$1:L$2881=L125),K$1:K$2881)))</f>
        <v/>
      </c>
      <c r="R125" s="1" t="str">
        <f t="array" ref="R125">IF(O125="","",TTEST(IF(L$1:L$2881=LEFT(L125,LEN(L125)-3)&amp;"ctr",K$1:K$2881),IF(L$1:L$2881=L125,K$1:K$2881),2,IF(ISERROR(Q125),3,IF(Q125&lt;0.05,3,2))))</f>
        <v/>
      </c>
      <c r="S125" s="1" t="str">
        <f t="shared" ca="1" si="17"/>
        <v/>
      </c>
      <c r="T125" s="1" t="str">
        <f t="array" ref="T125">IF(O125="","",AVERAGE(IF(L$1:L$2881=L125,I$1:I$2881)))</f>
        <v/>
      </c>
      <c r="U125" s="1" t="str">
        <f t="shared" ca="1" si="18"/>
        <v/>
      </c>
      <c r="V125" s="1" t="str">
        <f t="shared" ca="1" si="24"/>
        <v/>
      </c>
      <c r="W125" s="1" t="str">
        <f t="array" aca="1" ref="W125" ca="1">IF(V125="","",IF(AVERAGE(IF(Z$2:Z$2881="Neg"&amp;" "&amp;B125&amp;" "&amp;X125,J$2:J$2881,0))&gt;AVERAGE(IF(Z$2:Z$2881="pos"&amp;" "&amp;B125&amp;" "&amp;X125,J$2:J$2881,0)),"neg","pos"))</f>
        <v/>
      </c>
      <c r="X125" s="1" t="str">
        <f t="shared" ca="1" si="19"/>
        <v/>
      </c>
      <c r="Y125" s="1" t="str">
        <f t="shared" ca="1" si="20"/>
        <v/>
      </c>
      <c r="Z125" s="1" t="str">
        <f t="shared" si="21"/>
        <v>pos nicotinamide SE_</v>
      </c>
      <c r="AA125" s="1" t="str">
        <f t="shared" si="25"/>
        <v/>
      </c>
    </row>
    <row r="126" spans="1:27" x14ac:dyDescent="0.2">
      <c r="A126" s="1" t="s">
        <v>28</v>
      </c>
      <c r="B126" s="1" t="s">
        <v>206</v>
      </c>
      <c r="C126" s="1" t="s">
        <v>67</v>
      </c>
      <c r="D126" s="1">
        <v>122.048</v>
      </c>
      <c r="E126" s="1">
        <v>6.26</v>
      </c>
      <c r="F126" s="5" t="s">
        <v>146</v>
      </c>
      <c r="H126" s="1" t="s">
        <v>154</v>
      </c>
      <c r="I126" s="1">
        <v>50448</v>
      </c>
      <c r="K126" s="1">
        <f t="shared" si="26"/>
        <v>10.828718203979754</v>
      </c>
      <c r="L126" s="1" t="str">
        <f t="shared" si="27"/>
        <v>pos nicotinamide SE_Syn</v>
      </c>
      <c r="M126" s="1" t="str">
        <f t="shared" si="14"/>
        <v>D</v>
      </c>
      <c r="N126" s="1" t="str">
        <f t="shared" si="15"/>
        <v>pos nicotinamide SE_Syn_D</v>
      </c>
      <c r="O126" s="2" t="str">
        <f t="shared" si="16"/>
        <v>D</v>
      </c>
      <c r="P126" s="1">
        <f t="array" ref="P126">IF(O126="","",AVERAGE(IF(L$1:L$2881=L126,K$1:K$2881)))</f>
        <v>10.546110224220355</v>
      </c>
      <c r="Q126" s="1">
        <f t="array" ref="Q126">IF(O126="","",_xlfn.F.TEST(IF((L$1:L$2881=LEFT(L126,LEN(L126)-3)&amp;"ctr"),K$1:K$2881),IF((L$1:L$2881=L126),K$1:K$2881)))</f>
        <v>8.3106307025461346E-2</v>
      </c>
      <c r="R126" s="1">
        <f t="array" ref="R126">IF(O126="","",TTEST(IF(L$1:L$2881=LEFT(L126,LEN(L126)-3)&amp;"ctr",K$1:K$2881),IF(L$1:L$2881=L126,K$1:K$2881),2,IF(ISERROR(Q126),3,IF(Q126&lt;0.05,3,2))))</f>
        <v>9.8674929661683069E-5</v>
      </c>
      <c r="S126" s="1" t="str">
        <f t="shared" ca="1" si="17"/>
        <v>I</v>
      </c>
      <c r="T126" s="1">
        <f t="array" ref="T126">IF(O126="","",AVERAGE(IF(L$1:L$2881=L126,I$1:I$2881)))</f>
        <v>40100.5</v>
      </c>
      <c r="U126" s="1">
        <f t="shared" ca="1" si="18"/>
        <v>-2.5597484353526876</v>
      </c>
      <c r="V126" s="1" t="str">
        <f t="shared" ca="1" si="24"/>
        <v>3</v>
      </c>
      <c r="W126" s="1" t="str">
        <f t="array" aca="1" ref="W126" ca="1">IF(V126="","",IF(AVERAGE(IF(Z$2:Z$2881="Neg"&amp;" "&amp;B126&amp;" "&amp;X126,J$2:J$2881,0))&gt;AVERAGE(IF(Z$2:Z$2881="pos"&amp;" "&amp;B126&amp;" "&amp;X126,J$2:J$2881,0)),"neg","pos"))</f>
        <v>pos</v>
      </c>
      <c r="X126" s="1" t="str">
        <f t="shared" ca="1" si="19"/>
        <v>SE_</v>
      </c>
      <c r="Y126" s="1" t="str">
        <f t="shared" ca="1" si="20"/>
        <v>Syn</v>
      </c>
      <c r="Z126" s="1" t="str">
        <f t="shared" si="21"/>
        <v>pos nicotinamide SE_</v>
      </c>
      <c r="AA126" s="1" t="str">
        <f t="shared" si="25"/>
        <v>Good</v>
      </c>
    </row>
    <row r="127" spans="1:27" x14ac:dyDescent="0.2">
      <c r="A127" s="1" t="s">
        <v>28</v>
      </c>
      <c r="B127" s="1" t="s">
        <v>206</v>
      </c>
      <c r="C127" s="1" t="s">
        <v>67</v>
      </c>
      <c r="D127" s="1">
        <v>122.048</v>
      </c>
      <c r="E127" s="1">
        <v>6.26</v>
      </c>
      <c r="F127" s="5" t="s">
        <v>146</v>
      </c>
      <c r="H127" s="1" t="s">
        <v>154</v>
      </c>
      <c r="I127" s="1">
        <v>54270</v>
      </c>
      <c r="K127" s="1">
        <f t="shared" si="26"/>
        <v>10.901745293274272</v>
      </c>
      <c r="L127" s="1" t="str">
        <f t="shared" si="27"/>
        <v>pos nicotinamide SE_Syn</v>
      </c>
      <c r="M127" s="1" t="str">
        <f t="shared" si="14"/>
        <v>D</v>
      </c>
      <c r="N127" s="1" t="str">
        <f t="shared" si="15"/>
        <v>pos nicotinamide SE_Syn_D</v>
      </c>
      <c r="O127" s="2" t="str">
        <f t="shared" si="16"/>
        <v/>
      </c>
      <c r="P127" s="1" t="str">
        <f t="array" ref="P127">IF(O127="","",AVERAGE(IF(L$1:L$2881=L127,K$1:K$2881)))</f>
        <v/>
      </c>
      <c r="Q127" s="1" t="str">
        <f t="array" ref="Q127">IF(O127="","",_xlfn.F.TEST(IF((L$1:L$2881=LEFT(L127,LEN(L127)-3)&amp;"ctr"),K$1:K$2881),IF((L$1:L$2881=L127),K$1:K$2881)))</f>
        <v/>
      </c>
      <c r="R127" s="1" t="str">
        <f t="array" ref="R127">IF(O127="","",TTEST(IF(L$1:L$2881=LEFT(L127,LEN(L127)-3)&amp;"ctr",K$1:K$2881),IF(L$1:L$2881=L127,K$1:K$2881),2,IF(ISERROR(Q127),3,IF(Q127&lt;0.05,3,2))))</f>
        <v/>
      </c>
      <c r="S127" s="1" t="str">
        <f t="shared" ca="1" si="17"/>
        <v/>
      </c>
      <c r="T127" s="1" t="str">
        <f t="array" ref="T127">IF(O127="","",AVERAGE(IF(L$1:L$2881=L127,I$1:I$2881)))</f>
        <v/>
      </c>
      <c r="U127" s="1" t="str">
        <f t="shared" ca="1" si="18"/>
        <v/>
      </c>
      <c r="V127" s="1" t="str">
        <f t="shared" ca="1" si="24"/>
        <v/>
      </c>
      <c r="W127" s="1" t="str">
        <f t="array" aca="1" ref="W127" ca="1">IF(V127="","",IF(AVERAGE(IF(Z$2:Z$2881="Neg"&amp;" "&amp;B127&amp;" "&amp;X127,J$2:J$2881,0))&gt;AVERAGE(IF(Z$2:Z$2881="pos"&amp;" "&amp;B127&amp;" "&amp;X127,J$2:J$2881,0)),"neg","pos"))</f>
        <v/>
      </c>
      <c r="X127" s="1" t="str">
        <f t="shared" ca="1" si="19"/>
        <v/>
      </c>
      <c r="Y127" s="1" t="str">
        <f t="shared" ca="1" si="20"/>
        <v/>
      </c>
      <c r="Z127" s="1" t="str">
        <f t="shared" si="21"/>
        <v>pos nicotinamide SE_</v>
      </c>
      <c r="AA127" s="1" t="str">
        <f t="shared" si="25"/>
        <v/>
      </c>
    </row>
    <row r="128" spans="1:27" x14ac:dyDescent="0.2">
      <c r="A128" s="1" t="s">
        <v>28</v>
      </c>
      <c r="B128" s="1" t="s">
        <v>206</v>
      </c>
      <c r="C128" s="1" t="s">
        <v>67</v>
      </c>
      <c r="D128" s="1">
        <v>122.048</v>
      </c>
      <c r="E128" s="1">
        <v>6.26</v>
      </c>
      <c r="F128" s="5" t="s">
        <v>146</v>
      </c>
      <c r="H128" s="1" t="s">
        <v>154</v>
      </c>
      <c r="I128" s="1">
        <v>24479</v>
      </c>
      <c r="K128" s="1">
        <f t="shared" si="26"/>
        <v>10.105611736626262</v>
      </c>
      <c r="L128" s="1" t="str">
        <f t="shared" si="27"/>
        <v>pos nicotinamide SE_Syn</v>
      </c>
      <c r="M128" s="1" t="str">
        <f t="shared" si="14"/>
        <v>D</v>
      </c>
      <c r="N128" s="1" t="str">
        <f t="shared" si="15"/>
        <v>pos nicotinamide SE_Syn_D</v>
      </c>
      <c r="O128" s="2" t="str">
        <f t="shared" si="16"/>
        <v/>
      </c>
      <c r="P128" s="1" t="str">
        <f t="array" ref="P128">IF(O128="","",AVERAGE(IF(L$1:L$2881=L128,K$1:K$2881)))</f>
        <v/>
      </c>
      <c r="Q128" s="1" t="str">
        <f t="array" ref="Q128">IF(O128="","",_xlfn.F.TEST(IF((L$1:L$2881=LEFT(L128,LEN(L128)-3)&amp;"ctr"),K$1:K$2881),IF((L$1:L$2881=L128),K$1:K$2881)))</f>
        <v/>
      </c>
      <c r="R128" s="1" t="str">
        <f t="array" ref="R128">IF(O128="","",TTEST(IF(L$1:L$2881=LEFT(L128,LEN(L128)-3)&amp;"ctr",K$1:K$2881),IF(L$1:L$2881=L128,K$1:K$2881),2,IF(ISERROR(Q128),3,IF(Q128&lt;0.05,3,2))))</f>
        <v/>
      </c>
      <c r="S128" s="1" t="str">
        <f t="shared" ca="1" si="17"/>
        <v/>
      </c>
      <c r="T128" s="1" t="str">
        <f t="array" ref="T128">IF(O128="","",AVERAGE(IF(L$1:L$2881=L128,I$1:I$2881)))</f>
        <v/>
      </c>
      <c r="U128" s="1" t="str">
        <f t="shared" ca="1" si="18"/>
        <v/>
      </c>
      <c r="V128" s="1" t="str">
        <f t="shared" ca="1" si="24"/>
        <v/>
      </c>
      <c r="W128" s="1" t="str">
        <f t="array" aca="1" ref="W128" ca="1">IF(V128="","",IF(AVERAGE(IF(Z$2:Z$2881="Neg"&amp;" "&amp;B128&amp;" "&amp;X128,J$2:J$2881,0))&gt;AVERAGE(IF(Z$2:Z$2881="pos"&amp;" "&amp;B128&amp;" "&amp;X128,J$2:J$2881,0)),"neg","pos"))</f>
        <v/>
      </c>
      <c r="X128" s="1" t="str">
        <f t="shared" ca="1" si="19"/>
        <v/>
      </c>
      <c r="Y128" s="1" t="str">
        <f t="shared" ca="1" si="20"/>
        <v/>
      </c>
      <c r="Z128" s="1" t="str">
        <f t="shared" si="21"/>
        <v>pos nicotinamide SE_</v>
      </c>
      <c r="AA128" s="1" t="str">
        <f t="shared" si="25"/>
        <v/>
      </c>
    </row>
    <row r="129" spans="1:27" x14ac:dyDescent="0.2">
      <c r="A129" s="1" t="s">
        <v>28</v>
      </c>
      <c r="B129" s="1" t="s">
        <v>206</v>
      </c>
      <c r="C129" s="1" t="s">
        <v>67</v>
      </c>
      <c r="D129" s="1">
        <v>122.048</v>
      </c>
      <c r="E129" s="1">
        <v>6.26</v>
      </c>
      <c r="F129" s="5" t="s">
        <v>146</v>
      </c>
      <c r="H129" s="1" t="s">
        <v>154</v>
      </c>
      <c r="I129" s="1">
        <v>31205</v>
      </c>
      <c r="K129" s="1">
        <f t="shared" si="26"/>
        <v>10.348365663001127</v>
      </c>
      <c r="L129" s="1" t="str">
        <f t="shared" si="27"/>
        <v>pos nicotinamide SE_Syn</v>
      </c>
      <c r="M129" s="1" t="str">
        <f t="shared" si="14"/>
        <v>D</v>
      </c>
      <c r="N129" s="1" t="str">
        <f t="shared" si="15"/>
        <v>pos nicotinamide SE_Syn_D</v>
      </c>
      <c r="O129" s="2" t="str">
        <f t="shared" si="16"/>
        <v/>
      </c>
      <c r="P129" s="1" t="str">
        <f t="array" ref="P129">IF(O129="","",AVERAGE(IF(L$1:L$2881=L129,K$1:K$2881)))</f>
        <v/>
      </c>
      <c r="Q129" s="1" t="str">
        <f t="array" ref="Q129">IF(O129="","",_xlfn.F.TEST(IF((L$1:L$2881=LEFT(L129,LEN(L129)-3)&amp;"ctr"),K$1:K$2881),IF((L$1:L$2881=L129),K$1:K$2881)))</f>
        <v/>
      </c>
      <c r="R129" s="1" t="str">
        <f t="array" ref="R129">IF(O129="","",TTEST(IF(L$1:L$2881=LEFT(L129,LEN(L129)-3)&amp;"ctr",K$1:K$2881),IF(L$1:L$2881=L129,K$1:K$2881),2,IF(ISERROR(Q129),3,IF(Q129&lt;0.05,3,2))))</f>
        <v/>
      </c>
      <c r="S129" s="1" t="str">
        <f t="shared" ca="1" si="17"/>
        <v/>
      </c>
      <c r="T129" s="1" t="str">
        <f t="array" ref="T129">IF(O129="","",AVERAGE(IF(L$1:L$2881=L129,I$1:I$2881)))</f>
        <v/>
      </c>
      <c r="U129" s="1" t="str">
        <f t="shared" ca="1" si="18"/>
        <v/>
      </c>
      <c r="V129" s="1" t="str">
        <f t="shared" ca="1" si="24"/>
        <v/>
      </c>
      <c r="W129" s="1" t="str">
        <f t="array" aca="1" ref="W129" ca="1">IF(V129="","",IF(AVERAGE(IF(Z$2:Z$2881="Neg"&amp;" "&amp;B129&amp;" "&amp;X129,J$2:J$2881,0))&gt;AVERAGE(IF(Z$2:Z$2881="pos"&amp;" "&amp;B129&amp;" "&amp;X129,J$2:J$2881,0)),"neg","pos"))</f>
        <v/>
      </c>
      <c r="X129" s="1" t="str">
        <f t="shared" ca="1" si="19"/>
        <v/>
      </c>
      <c r="Y129" s="1" t="str">
        <f t="shared" ca="1" si="20"/>
        <v/>
      </c>
      <c r="Z129" s="1" t="str">
        <f t="shared" si="21"/>
        <v>pos nicotinamide SE_</v>
      </c>
      <c r="AA129" s="1" t="str">
        <f t="shared" si="25"/>
        <v/>
      </c>
    </row>
    <row r="130" spans="1:27" x14ac:dyDescent="0.2">
      <c r="A130" s="1" t="s">
        <v>28</v>
      </c>
      <c r="B130" s="1" t="s">
        <v>156</v>
      </c>
      <c r="C130" s="1" t="s">
        <v>101</v>
      </c>
      <c r="D130" s="1">
        <v>156.08987763355998</v>
      </c>
      <c r="E130" s="1">
        <v>6.38</v>
      </c>
      <c r="F130" s="5" t="s">
        <v>146</v>
      </c>
      <c r="H130" s="1" t="s">
        <v>147</v>
      </c>
      <c r="K130" s="1">
        <f t="shared" ref="K130:K161" si="28">LN(I130+1)</f>
        <v>0</v>
      </c>
      <c r="L130" s="1" t="str">
        <f t="shared" ref="L130:L161" si="29">A130&amp;" "&amp;B130&amp;" "&amp;H130</f>
        <v>pos (N-acetylornithine minus H2O) Min_Ctr</v>
      </c>
      <c r="M130" s="1" t="str">
        <f t="shared" ref="M130:M193" si="30">IF(I130&lt;&gt;"","D","ND")</f>
        <v>ND</v>
      </c>
      <c r="N130" s="1" t="str">
        <f t="shared" ref="N130:N193" si="31">L130&amp;IF(LEN(M130)=2,M130,"_"&amp;M130)</f>
        <v>pos (N-acetylornithine minus H2O) Min_CtrND</v>
      </c>
      <c r="O130" s="2" t="str">
        <f t="shared" ref="O130:O193" si="32">IF(ROW()&lt;&gt;MATCH(L130,L$1:L$2881,0),"",IF(COUNTIF(N$1:N$2881,LEFT(N130,LEN(N130)-2)&amp;"_D")=COUNTIF(L$1:L$2881,L130),"D","ND"))</f>
        <v>ND</v>
      </c>
      <c r="P130" s="1">
        <f t="array" ref="P130">IF(O130="","",AVERAGE(IF(L$1:L$2881=L130,K$1:K$2881)))</f>
        <v>0</v>
      </c>
      <c r="Q130" s="1" t="e">
        <f t="array" ref="Q130">IF(O130="","",_xlfn.F.TEST(IF((L$1:L$2881=LEFT(L130,LEN(L130)-3)&amp;"ctr"),K$1:K$2881),IF((L$1:L$2881=L130),K$1:K$2881)))</f>
        <v>#DIV/0!</v>
      </c>
      <c r="R130" s="1" t="e">
        <f t="array" ref="R130">IF(O130="","",TTEST(IF(L$1:L$2881=LEFT(L130,LEN(L130)-3)&amp;"ctr",K$1:K$2881),IF(L$1:L$2881=L130,K$1:K$2881),2,IF(ISERROR(Q130),3,IF(Q130&lt;0.05,3,2))))</f>
        <v>#DIV/0!</v>
      </c>
      <c r="S130" s="1" t="str">
        <f t="shared" ref="S130:S193" ca="1" si="33">IF(P130="","",IF(RIGHT(L130,3)="ctr",O130,IF(AND(O130="ND",INDIRECT("r"&amp;MATCH(LEFT(L130,LEN(L130)-3)&amp;"ctr",L$1:L$2881,0)&amp;"c"&amp;COLUMN(O130),FALSE)="ND"),"ND",IF(R130&gt;=0.05,"N",IF(AND(R130&lt;0.05,P130&lt;INDIRECT("r"&amp;MATCH(LEFT(L130,LEN(L130)-3)&amp;"ctr",L$1:L$2881,0)&amp;"C"&amp;COLUMN(P130),FALSE)),"I",IF(AND(R130&lt;0.05,P130&gt;INDIRECT("r"&amp;MATCH(LEFT(L130,LEN(L130)-3)&amp;"ctr",L$1:L$2881,0)&amp;"c"&amp;COLUMN(P130),FALSE)),"E","err"))))))</f>
        <v>ND</v>
      </c>
      <c r="T130" s="1">
        <f t="array" ref="T130">IF(O130="","",AVERAGE(IF(L$1:L$2881=L130,I$1:I$2881)))</f>
        <v>0</v>
      </c>
      <c r="U130" s="1" t="str">
        <f t="shared" ref="U130:U193" ca="1" si="34">IF(O130="","",IF(OR(S130="ND",S130="N"),"n/a",IF(OR(S130="e",S130="I"),IF(OR(T130=0,INDIRECT("r"&amp;MATCH(LEFT(L130,LEN(L130)-3)&amp;"ctr",L$1:L$2881,0)&amp;"c"&amp;COLUMN(T130),FALSE)=0),5,LOG(T130/INDIRECT("r"&amp;MATCH(LEFT(L130,LEN(L130)-3)&amp;"ctr",L$1:L$2881,0)&amp;"c"&amp;COLUMN(T130),FALSE),2)))))</f>
        <v>n/a</v>
      </c>
      <c r="V130" s="1" t="str">
        <f t="shared" ca="1" si="24"/>
        <v/>
      </c>
      <c r="W130" s="1" t="str">
        <f t="array" aca="1" ref="W130" ca="1">IF(V130="","",IF(AVERAGE(IF(Z$2:Z$2881="Neg"&amp;" "&amp;B130&amp;" "&amp;X130,J$2:J$2881,0))&gt;AVERAGE(IF(Z$2:Z$2881="pos"&amp;" "&amp;B130&amp;" "&amp;X130,J$2:J$2881,0)),"neg","pos"))</f>
        <v/>
      </c>
      <c r="X130" s="1" t="str">
        <f t="shared" ref="X130:X193" ca="1" si="35">IF(V130="","",LEFT(H130,3))</f>
        <v/>
      </c>
      <c r="Y130" s="1" t="str">
        <f t="shared" ref="Y130:Y193" ca="1" si="36">IF(W130="","",RIGHT(H130,3))</f>
        <v/>
      </c>
      <c r="Z130" s="1" t="str">
        <f t="shared" ref="Z130:Z193" si="37">A130&amp;" "&amp;B130&amp;" "&amp;LEFT(H130,3)</f>
        <v>pos (N-acetylornithine minus H2O) Min</v>
      </c>
      <c r="AA130" s="1" t="str">
        <f t="shared" si="25"/>
        <v>Good</v>
      </c>
    </row>
    <row r="131" spans="1:27" x14ac:dyDescent="0.2">
      <c r="A131" s="1" t="s">
        <v>28</v>
      </c>
      <c r="B131" s="1" t="s">
        <v>156</v>
      </c>
      <c r="C131" s="1" t="s">
        <v>101</v>
      </c>
      <c r="D131" s="1">
        <v>156.08987763355998</v>
      </c>
      <c r="E131" s="1">
        <v>6.38</v>
      </c>
      <c r="F131" s="5" t="s">
        <v>146</v>
      </c>
      <c r="H131" s="1" t="s">
        <v>147</v>
      </c>
      <c r="K131" s="1">
        <f t="shared" si="28"/>
        <v>0</v>
      </c>
      <c r="L131" s="1" t="str">
        <f t="shared" si="29"/>
        <v>pos (N-acetylornithine minus H2O) Min_Ctr</v>
      </c>
      <c r="M131" s="1" t="str">
        <f t="shared" si="30"/>
        <v>ND</v>
      </c>
      <c r="N131" s="1" t="str">
        <f t="shared" si="31"/>
        <v>pos (N-acetylornithine minus H2O) Min_CtrND</v>
      </c>
      <c r="O131" s="2" t="str">
        <f t="shared" si="32"/>
        <v/>
      </c>
      <c r="P131" s="1" t="str">
        <f t="array" ref="P131">IF(O131="","",AVERAGE(IF(L$1:L$2881=L131,K$1:K$2881)))</f>
        <v/>
      </c>
      <c r="Q131" s="1" t="str">
        <f t="array" ref="Q131">IF(O131="","",_xlfn.F.TEST(IF((L$1:L$2881=LEFT(L131,LEN(L131)-3)&amp;"ctr"),K$1:K$2881),IF((L$1:L$2881=L131),K$1:K$2881)))</f>
        <v/>
      </c>
      <c r="R131" s="1" t="str">
        <f t="array" ref="R131">IF(O131="","",TTEST(IF(L$1:L$2881=LEFT(L131,LEN(L131)-3)&amp;"ctr",K$1:K$2881),IF(L$1:L$2881=L131,K$1:K$2881),2,IF(ISERROR(Q131),3,IF(Q131&lt;0.05,3,2))))</f>
        <v/>
      </c>
      <c r="S131" s="1" t="str">
        <f t="shared" ca="1" si="33"/>
        <v/>
      </c>
      <c r="T131" s="1" t="str">
        <f t="array" ref="T131">IF(O131="","",AVERAGE(IF(L$1:L$2881=L131,I$1:I$2881)))</f>
        <v/>
      </c>
      <c r="U131" s="1" t="str">
        <f t="shared" ca="1" si="34"/>
        <v/>
      </c>
      <c r="V131" s="1" t="str">
        <f t="shared" ref="V131:V194" ca="1" si="38">IF(S131="N","1",IF(U131="n/a","",IF(U131="","",IF(ABS(U131)&lt;1.5,"1",IF(ABS(U131)&lt;2.5,"2",IF(ABS(U131)&lt;3.5,"3",IF(ABS(U131)&lt;4.5,"4",IF(ABS(U131)&gt;=4.5,"5"))))))))</f>
        <v/>
      </c>
      <c r="W131" s="1" t="str">
        <f t="array" aca="1" ref="W131" ca="1">IF(V131="","",IF(AVERAGE(IF(Z$2:Z$2881="Neg"&amp;" "&amp;B131&amp;" "&amp;X131,J$2:J$2881,0))&gt;AVERAGE(IF(Z$2:Z$2881="pos"&amp;" "&amp;B131&amp;" "&amp;X131,J$2:J$2881,0)),"neg","pos"))</f>
        <v/>
      </c>
      <c r="X131" s="1" t="str">
        <f t="shared" ca="1" si="35"/>
        <v/>
      </c>
      <c r="Y131" s="1" t="str">
        <f t="shared" ca="1" si="36"/>
        <v/>
      </c>
      <c r="Z131" s="1" t="str">
        <f t="shared" si="37"/>
        <v>pos (N-acetylornithine minus H2O) Min</v>
      </c>
      <c r="AA131" s="1" t="str">
        <f t="shared" ref="AA131:AA162" si="39">IF(T131="","","Good")</f>
        <v/>
      </c>
    </row>
    <row r="132" spans="1:27" x14ac:dyDescent="0.2">
      <c r="A132" s="1" t="s">
        <v>28</v>
      </c>
      <c r="B132" s="1" t="s">
        <v>156</v>
      </c>
      <c r="C132" s="1" t="s">
        <v>101</v>
      </c>
      <c r="D132" s="1">
        <v>156.08987763355998</v>
      </c>
      <c r="E132" s="1">
        <v>6.38</v>
      </c>
      <c r="F132" s="5" t="s">
        <v>146</v>
      </c>
      <c r="H132" s="1" t="s">
        <v>147</v>
      </c>
      <c r="K132" s="1">
        <f t="shared" si="28"/>
        <v>0</v>
      </c>
      <c r="L132" s="1" t="str">
        <f t="shared" si="29"/>
        <v>pos (N-acetylornithine minus H2O) Min_Ctr</v>
      </c>
      <c r="M132" s="1" t="str">
        <f t="shared" si="30"/>
        <v>ND</v>
      </c>
      <c r="N132" s="1" t="str">
        <f t="shared" si="31"/>
        <v>pos (N-acetylornithine minus H2O) Min_CtrND</v>
      </c>
      <c r="O132" s="2" t="str">
        <f t="shared" si="32"/>
        <v/>
      </c>
      <c r="P132" s="1" t="str">
        <f t="array" ref="P132">IF(O132="","",AVERAGE(IF(L$1:L$2881=L132,K$1:K$2881)))</f>
        <v/>
      </c>
      <c r="Q132" s="1" t="str">
        <f t="array" ref="Q132">IF(O132="","",_xlfn.F.TEST(IF((L$1:L$2881=LEFT(L132,LEN(L132)-3)&amp;"ctr"),K$1:K$2881),IF((L$1:L$2881=L132),K$1:K$2881)))</f>
        <v/>
      </c>
      <c r="R132" s="1" t="str">
        <f t="array" ref="R132">IF(O132="","",TTEST(IF(L$1:L$2881=LEFT(L132,LEN(L132)-3)&amp;"ctr",K$1:K$2881),IF(L$1:L$2881=L132,K$1:K$2881),2,IF(ISERROR(Q132),3,IF(Q132&lt;0.05,3,2))))</f>
        <v/>
      </c>
      <c r="S132" s="1" t="str">
        <f t="shared" ca="1" si="33"/>
        <v/>
      </c>
      <c r="T132" s="1" t="str">
        <f t="array" ref="T132">IF(O132="","",AVERAGE(IF(L$1:L$2881=L132,I$1:I$2881)))</f>
        <v/>
      </c>
      <c r="U132" s="1" t="str">
        <f t="shared" ca="1" si="34"/>
        <v/>
      </c>
      <c r="V132" s="1" t="str">
        <f t="shared" ca="1" si="38"/>
        <v/>
      </c>
      <c r="W132" s="1" t="str">
        <f t="array" aca="1" ref="W132" ca="1">IF(V132="","",IF(AVERAGE(IF(Z$2:Z$2881="Neg"&amp;" "&amp;B132&amp;" "&amp;X132,J$2:J$2881,0))&gt;AVERAGE(IF(Z$2:Z$2881="pos"&amp;" "&amp;B132&amp;" "&amp;X132,J$2:J$2881,0)),"neg","pos"))</f>
        <v/>
      </c>
      <c r="X132" s="1" t="str">
        <f t="shared" ca="1" si="35"/>
        <v/>
      </c>
      <c r="Y132" s="1" t="str">
        <f t="shared" ca="1" si="36"/>
        <v/>
      </c>
      <c r="Z132" s="1" t="str">
        <f t="shared" si="37"/>
        <v>pos (N-acetylornithine minus H2O) Min</v>
      </c>
      <c r="AA132" s="1" t="str">
        <f t="shared" si="39"/>
        <v/>
      </c>
    </row>
    <row r="133" spans="1:27" x14ac:dyDescent="0.2">
      <c r="A133" s="1" t="s">
        <v>28</v>
      </c>
      <c r="B133" s="1" t="s">
        <v>156</v>
      </c>
      <c r="C133" s="1" t="s">
        <v>101</v>
      </c>
      <c r="D133" s="1">
        <v>156.08987763355998</v>
      </c>
      <c r="E133" s="1">
        <v>6.38</v>
      </c>
      <c r="F133" s="5" t="s">
        <v>146</v>
      </c>
      <c r="H133" s="1" t="s">
        <v>147</v>
      </c>
      <c r="K133" s="1">
        <f t="shared" si="28"/>
        <v>0</v>
      </c>
      <c r="L133" s="1" t="str">
        <f t="shared" si="29"/>
        <v>pos (N-acetylornithine minus H2O) Min_Ctr</v>
      </c>
      <c r="M133" s="1" t="str">
        <f t="shared" si="30"/>
        <v>ND</v>
      </c>
      <c r="N133" s="1" t="str">
        <f t="shared" si="31"/>
        <v>pos (N-acetylornithine minus H2O) Min_CtrND</v>
      </c>
      <c r="O133" s="2" t="str">
        <f t="shared" si="32"/>
        <v/>
      </c>
      <c r="P133" s="1" t="str">
        <f t="array" ref="P133">IF(O133="","",AVERAGE(IF(L$1:L$2881=L133,K$1:K$2881)))</f>
        <v/>
      </c>
      <c r="Q133" s="1" t="str">
        <f t="array" ref="Q133">IF(O133="","",_xlfn.F.TEST(IF((L$1:L$2881=LEFT(L133,LEN(L133)-3)&amp;"ctr"),K$1:K$2881),IF((L$1:L$2881=L133),K$1:K$2881)))</f>
        <v/>
      </c>
      <c r="R133" s="1" t="str">
        <f t="array" ref="R133">IF(O133="","",TTEST(IF(L$1:L$2881=LEFT(L133,LEN(L133)-3)&amp;"ctr",K$1:K$2881),IF(L$1:L$2881=L133,K$1:K$2881),2,IF(ISERROR(Q133),3,IF(Q133&lt;0.05,3,2))))</f>
        <v/>
      </c>
      <c r="S133" s="1" t="str">
        <f t="shared" ca="1" si="33"/>
        <v/>
      </c>
      <c r="T133" s="1" t="str">
        <f t="array" ref="T133">IF(O133="","",AVERAGE(IF(L$1:L$2881=L133,I$1:I$2881)))</f>
        <v/>
      </c>
      <c r="U133" s="1" t="str">
        <f t="shared" ca="1" si="34"/>
        <v/>
      </c>
      <c r="V133" s="1" t="str">
        <f t="shared" ca="1" si="38"/>
        <v/>
      </c>
      <c r="W133" s="1" t="str">
        <f t="array" aca="1" ref="W133" ca="1">IF(V133="","",IF(AVERAGE(IF(Z$2:Z$2881="Neg"&amp;" "&amp;B133&amp;" "&amp;X133,J$2:J$2881,0))&gt;AVERAGE(IF(Z$2:Z$2881="pos"&amp;" "&amp;B133&amp;" "&amp;X133,J$2:J$2881,0)),"neg","pos"))</f>
        <v/>
      </c>
      <c r="X133" s="1" t="str">
        <f t="shared" ca="1" si="35"/>
        <v/>
      </c>
      <c r="Y133" s="1" t="str">
        <f t="shared" ca="1" si="36"/>
        <v/>
      </c>
      <c r="Z133" s="1" t="str">
        <f t="shared" si="37"/>
        <v>pos (N-acetylornithine minus H2O) Min</v>
      </c>
      <c r="AA133" s="1" t="str">
        <f t="shared" si="39"/>
        <v/>
      </c>
    </row>
    <row r="134" spans="1:27" x14ac:dyDescent="0.2">
      <c r="A134" s="1" t="s">
        <v>28</v>
      </c>
      <c r="B134" s="1" t="s">
        <v>156</v>
      </c>
      <c r="C134" s="1" t="s">
        <v>101</v>
      </c>
      <c r="D134" s="1">
        <v>156.08987763355998</v>
      </c>
      <c r="E134" s="1">
        <v>6.38</v>
      </c>
      <c r="F134" s="5" t="s">
        <v>146</v>
      </c>
      <c r="H134" s="1" t="s">
        <v>148</v>
      </c>
      <c r="K134" s="1">
        <f t="shared" si="28"/>
        <v>0</v>
      </c>
      <c r="L134" s="1" t="str">
        <f t="shared" si="29"/>
        <v>pos (N-acetylornithine minus H2O) Min_Syn</v>
      </c>
      <c r="M134" s="1" t="str">
        <f t="shared" si="30"/>
        <v>ND</v>
      </c>
      <c r="N134" s="1" t="str">
        <f t="shared" si="31"/>
        <v>pos (N-acetylornithine minus H2O) Min_SynND</v>
      </c>
      <c r="O134" s="2" t="str">
        <f t="shared" si="32"/>
        <v>ND</v>
      </c>
      <c r="P134" s="1">
        <f t="array" ref="P134">IF(O134="","",AVERAGE(IF(L$1:L$2881=L134,K$1:K$2881)))</f>
        <v>0</v>
      </c>
      <c r="Q134" s="1" t="e">
        <f t="array" ref="Q134">IF(O134="","",_xlfn.F.TEST(IF((L$1:L$2881=LEFT(L134,LEN(L134)-3)&amp;"ctr"),K$1:K$2881),IF((L$1:L$2881=L134),K$1:K$2881)))</f>
        <v>#DIV/0!</v>
      </c>
      <c r="R134" s="1" t="e">
        <f t="array" ref="R134">IF(O134="","",TTEST(IF(L$1:L$2881=LEFT(L134,LEN(L134)-3)&amp;"ctr",K$1:K$2881),IF(L$1:L$2881=L134,K$1:K$2881),2,IF(ISERROR(Q134),3,IF(Q134&lt;0.05,3,2))))</f>
        <v>#DIV/0!</v>
      </c>
      <c r="S134" s="1" t="str">
        <f t="shared" ca="1" si="33"/>
        <v>ND</v>
      </c>
      <c r="T134" s="1">
        <f t="array" ref="T134">IF(O134="","",AVERAGE(IF(L$1:L$2881=L134,I$1:I$2881)))</f>
        <v>0</v>
      </c>
      <c r="U134" s="1" t="str">
        <f t="shared" ca="1" si="34"/>
        <v>n/a</v>
      </c>
      <c r="V134" s="1" t="str">
        <f t="shared" ca="1" si="38"/>
        <v/>
      </c>
      <c r="W134" s="1" t="str">
        <f t="array" aca="1" ref="W134" ca="1">IF(V134="","",IF(AVERAGE(IF(Z$2:Z$2881="Neg"&amp;" "&amp;B134&amp;" "&amp;X134,J$2:J$2881,0))&gt;AVERAGE(IF(Z$2:Z$2881="pos"&amp;" "&amp;B134&amp;" "&amp;X134,J$2:J$2881,0)),"neg","pos"))</f>
        <v/>
      </c>
      <c r="X134" s="1" t="str">
        <f t="shared" ca="1" si="35"/>
        <v/>
      </c>
      <c r="Y134" s="1" t="str">
        <f t="shared" ca="1" si="36"/>
        <v/>
      </c>
      <c r="Z134" s="1" t="str">
        <f t="shared" si="37"/>
        <v>pos (N-acetylornithine minus H2O) Min</v>
      </c>
      <c r="AA134" s="1" t="str">
        <f t="shared" si="39"/>
        <v>Good</v>
      </c>
    </row>
    <row r="135" spans="1:27" x14ac:dyDescent="0.2">
      <c r="A135" s="1" t="s">
        <v>28</v>
      </c>
      <c r="B135" s="1" t="s">
        <v>156</v>
      </c>
      <c r="C135" s="1" t="s">
        <v>101</v>
      </c>
      <c r="D135" s="1">
        <v>156.08987763355998</v>
      </c>
      <c r="E135" s="1">
        <v>6.38</v>
      </c>
      <c r="F135" s="5" t="s">
        <v>146</v>
      </c>
      <c r="H135" s="1" t="s">
        <v>148</v>
      </c>
      <c r="K135" s="1">
        <f t="shared" si="28"/>
        <v>0</v>
      </c>
      <c r="L135" s="1" t="str">
        <f t="shared" si="29"/>
        <v>pos (N-acetylornithine minus H2O) Min_Syn</v>
      </c>
      <c r="M135" s="1" t="str">
        <f t="shared" si="30"/>
        <v>ND</v>
      </c>
      <c r="N135" s="1" t="str">
        <f t="shared" si="31"/>
        <v>pos (N-acetylornithine minus H2O) Min_SynND</v>
      </c>
      <c r="O135" s="2" t="str">
        <f t="shared" si="32"/>
        <v/>
      </c>
      <c r="P135" s="1" t="str">
        <f t="array" ref="P135">IF(O135="","",AVERAGE(IF(L$1:L$2881=L135,K$1:K$2881)))</f>
        <v/>
      </c>
      <c r="Q135" s="1" t="str">
        <f t="array" ref="Q135">IF(O135="","",_xlfn.F.TEST(IF((L$1:L$2881=LEFT(L135,LEN(L135)-3)&amp;"ctr"),K$1:K$2881),IF((L$1:L$2881=L135),K$1:K$2881)))</f>
        <v/>
      </c>
      <c r="R135" s="1" t="str">
        <f t="array" ref="R135">IF(O135="","",TTEST(IF(L$1:L$2881=LEFT(L135,LEN(L135)-3)&amp;"ctr",K$1:K$2881),IF(L$1:L$2881=L135,K$1:K$2881),2,IF(ISERROR(Q135),3,IF(Q135&lt;0.05,3,2))))</f>
        <v/>
      </c>
      <c r="S135" s="1" t="str">
        <f t="shared" ca="1" si="33"/>
        <v/>
      </c>
      <c r="T135" s="1" t="str">
        <f t="array" ref="T135">IF(O135="","",AVERAGE(IF(L$1:L$2881=L135,I$1:I$2881)))</f>
        <v/>
      </c>
      <c r="U135" s="1" t="str">
        <f t="shared" ca="1" si="34"/>
        <v/>
      </c>
      <c r="V135" s="1" t="str">
        <f t="shared" ca="1" si="38"/>
        <v/>
      </c>
      <c r="W135" s="1" t="str">
        <f t="array" aca="1" ref="W135" ca="1">IF(V135="","",IF(AVERAGE(IF(Z$2:Z$2881="Neg"&amp;" "&amp;B135&amp;" "&amp;X135,J$2:J$2881,0))&gt;AVERAGE(IF(Z$2:Z$2881="pos"&amp;" "&amp;B135&amp;" "&amp;X135,J$2:J$2881,0)),"neg","pos"))</f>
        <v/>
      </c>
      <c r="X135" s="1" t="str">
        <f t="shared" ca="1" si="35"/>
        <v/>
      </c>
      <c r="Y135" s="1" t="str">
        <f t="shared" ca="1" si="36"/>
        <v/>
      </c>
      <c r="Z135" s="1" t="str">
        <f t="shared" si="37"/>
        <v>pos (N-acetylornithine minus H2O) Min</v>
      </c>
      <c r="AA135" s="1" t="str">
        <f t="shared" si="39"/>
        <v/>
      </c>
    </row>
    <row r="136" spans="1:27" x14ac:dyDescent="0.2">
      <c r="A136" s="1" t="s">
        <v>28</v>
      </c>
      <c r="B136" s="1" t="s">
        <v>156</v>
      </c>
      <c r="C136" s="1" t="s">
        <v>101</v>
      </c>
      <c r="D136" s="1">
        <v>156.08987763355998</v>
      </c>
      <c r="E136" s="1">
        <v>6.38</v>
      </c>
      <c r="F136" s="5" t="s">
        <v>146</v>
      </c>
      <c r="H136" s="1" t="s">
        <v>148</v>
      </c>
      <c r="K136" s="1">
        <f t="shared" si="28"/>
        <v>0</v>
      </c>
      <c r="L136" s="1" t="str">
        <f t="shared" si="29"/>
        <v>pos (N-acetylornithine minus H2O) Min_Syn</v>
      </c>
      <c r="M136" s="1" t="str">
        <f t="shared" si="30"/>
        <v>ND</v>
      </c>
      <c r="N136" s="1" t="str">
        <f t="shared" si="31"/>
        <v>pos (N-acetylornithine minus H2O) Min_SynND</v>
      </c>
      <c r="O136" s="2" t="str">
        <f t="shared" si="32"/>
        <v/>
      </c>
      <c r="P136" s="1" t="str">
        <f t="array" ref="P136">IF(O136="","",AVERAGE(IF(L$1:L$2881=L136,K$1:K$2881)))</f>
        <v/>
      </c>
      <c r="Q136" s="1" t="str">
        <f t="array" ref="Q136">IF(O136="","",_xlfn.F.TEST(IF((L$1:L$2881=LEFT(L136,LEN(L136)-3)&amp;"ctr"),K$1:K$2881),IF((L$1:L$2881=L136),K$1:K$2881)))</f>
        <v/>
      </c>
      <c r="R136" s="1" t="str">
        <f t="array" ref="R136">IF(O136="","",TTEST(IF(L$1:L$2881=LEFT(L136,LEN(L136)-3)&amp;"ctr",K$1:K$2881),IF(L$1:L$2881=L136,K$1:K$2881),2,IF(ISERROR(Q136),3,IF(Q136&lt;0.05,3,2))))</f>
        <v/>
      </c>
      <c r="S136" s="1" t="str">
        <f t="shared" ca="1" si="33"/>
        <v/>
      </c>
      <c r="T136" s="1" t="str">
        <f t="array" ref="T136">IF(O136="","",AVERAGE(IF(L$1:L$2881=L136,I$1:I$2881)))</f>
        <v/>
      </c>
      <c r="U136" s="1" t="str">
        <f t="shared" ca="1" si="34"/>
        <v/>
      </c>
      <c r="V136" s="1" t="str">
        <f t="shared" ca="1" si="38"/>
        <v/>
      </c>
      <c r="W136" s="1" t="str">
        <f t="array" aca="1" ref="W136" ca="1">IF(V136="","",IF(AVERAGE(IF(Z$2:Z$2881="Neg"&amp;" "&amp;B136&amp;" "&amp;X136,J$2:J$2881,0))&gt;AVERAGE(IF(Z$2:Z$2881="pos"&amp;" "&amp;B136&amp;" "&amp;X136,J$2:J$2881,0)),"neg","pos"))</f>
        <v/>
      </c>
      <c r="X136" s="1" t="str">
        <f t="shared" ca="1" si="35"/>
        <v/>
      </c>
      <c r="Y136" s="1" t="str">
        <f t="shared" ca="1" si="36"/>
        <v/>
      </c>
      <c r="Z136" s="1" t="str">
        <f t="shared" si="37"/>
        <v>pos (N-acetylornithine minus H2O) Min</v>
      </c>
      <c r="AA136" s="1" t="str">
        <f t="shared" si="39"/>
        <v/>
      </c>
    </row>
    <row r="137" spans="1:27" x14ac:dyDescent="0.2">
      <c r="A137" s="1" t="s">
        <v>28</v>
      </c>
      <c r="B137" s="1" t="s">
        <v>156</v>
      </c>
      <c r="C137" s="1" t="s">
        <v>101</v>
      </c>
      <c r="D137" s="1">
        <v>156.08987763355998</v>
      </c>
      <c r="E137" s="1">
        <v>6.38</v>
      </c>
      <c r="F137" s="5" t="s">
        <v>146</v>
      </c>
      <c r="H137" s="1" t="s">
        <v>148</v>
      </c>
      <c r="K137" s="1">
        <f t="shared" si="28"/>
        <v>0</v>
      </c>
      <c r="L137" s="1" t="str">
        <f t="shared" si="29"/>
        <v>pos (N-acetylornithine minus H2O) Min_Syn</v>
      </c>
      <c r="M137" s="1" t="str">
        <f t="shared" si="30"/>
        <v>ND</v>
      </c>
      <c r="N137" s="1" t="str">
        <f t="shared" si="31"/>
        <v>pos (N-acetylornithine minus H2O) Min_SynND</v>
      </c>
      <c r="O137" s="2" t="str">
        <f t="shared" si="32"/>
        <v/>
      </c>
      <c r="P137" s="1" t="str">
        <f t="array" ref="P137">IF(O137="","",AVERAGE(IF(L$1:L$2881=L137,K$1:K$2881)))</f>
        <v/>
      </c>
      <c r="Q137" s="1" t="str">
        <f t="array" ref="Q137">IF(O137="","",_xlfn.F.TEST(IF((L$1:L$2881=LEFT(L137,LEN(L137)-3)&amp;"ctr"),K$1:K$2881),IF((L$1:L$2881=L137),K$1:K$2881)))</f>
        <v/>
      </c>
      <c r="R137" s="1" t="str">
        <f t="array" ref="R137">IF(O137="","",TTEST(IF(L$1:L$2881=LEFT(L137,LEN(L137)-3)&amp;"ctr",K$1:K$2881),IF(L$1:L$2881=L137,K$1:K$2881),2,IF(ISERROR(Q137),3,IF(Q137&lt;0.05,3,2))))</f>
        <v/>
      </c>
      <c r="S137" s="1" t="str">
        <f t="shared" ca="1" si="33"/>
        <v/>
      </c>
      <c r="T137" s="1" t="str">
        <f t="array" ref="T137">IF(O137="","",AVERAGE(IF(L$1:L$2881=L137,I$1:I$2881)))</f>
        <v/>
      </c>
      <c r="U137" s="1" t="str">
        <f t="shared" ca="1" si="34"/>
        <v/>
      </c>
      <c r="V137" s="1" t="str">
        <f t="shared" ca="1" si="38"/>
        <v/>
      </c>
      <c r="W137" s="1" t="str">
        <f t="array" aca="1" ref="W137" ca="1">IF(V137="","",IF(AVERAGE(IF(Z$2:Z$2881="Neg"&amp;" "&amp;B137&amp;" "&amp;X137,J$2:J$2881,0))&gt;AVERAGE(IF(Z$2:Z$2881="pos"&amp;" "&amp;B137&amp;" "&amp;X137,J$2:J$2881,0)),"neg","pos"))</f>
        <v/>
      </c>
      <c r="X137" s="1" t="str">
        <f t="shared" ca="1" si="35"/>
        <v/>
      </c>
      <c r="Y137" s="1" t="str">
        <f t="shared" ca="1" si="36"/>
        <v/>
      </c>
      <c r="Z137" s="1" t="str">
        <f t="shared" si="37"/>
        <v>pos (N-acetylornithine minus H2O) Min</v>
      </c>
      <c r="AA137" s="1" t="str">
        <f t="shared" si="39"/>
        <v/>
      </c>
    </row>
    <row r="138" spans="1:27" x14ac:dyDescent="0.2">
      <c r="A138" s="1" t="s">
        <v>28</v>
      </c>
      <c r="B138" s="1" t="s">
        <v>156</v>
      </c>
      <c r="C138" s="1" t="s">
        <v>101</v>
      </c>
      <c r="D138" s="1">
        <v>156.08987763355998</v>
      </c>
      <c r="E138" s="1">
        <v>6.38</v>
      </c>
      <c r="F138" s="5" t="s">
        <v>146</v>
      </c>
      <c r="H138" s="1" t="s">
        <v>149</v>
      </c>
      <c r="K138" s="1">
        <f t="shared" si="28"/>
        <v>0</v>
      </c>
      <c r="L138" s="1" t="str">
        <f t="shared" si="29"/>
        <v>pos (N-acetylornithine minus H2O) MEBM_Ctr</v>
      </c>
      <c r="M138" s="1" t="str">
        <f t="shared" si="30"/>
        <v>ND</v>
      </c>
      <c r="N138" s="1" t="str">
        <f t="shared" si="31"/>
        <v>pos (N-acetylornithine minus H2O) MEBM_CtrND</v>
      </c>
      <c r="O138" s="2" t="str">
        <f t="shared" si="32"/>
        <v>ND</v>
      </c>
      <c r="P138" s="1">
        <f t="array" ref="P138">IF(O138="","",AVERAGE(IF(L$1:L$2881=L138,K$1:K$2881)))</f>
        <v>0</v>
      </c>
      <c r="Q138" s="1" t="e">
        <f t="array" ref="Q138">IF(O138="","",_xlfn.F.TEST(IF((L$1:L$2881=LEFT(L138,LEN(L138)-3)&amp;"ctr"),K$1:K$2881),IF((L$1:L$2881=L138),K$1:K$2881)))</f>
        <v>#DIV/0!</v>
      </c>
      <c r="R138" s="1" t="e">
        <f t="array" ref="R138">IF(O138="","",TTEST(IF(L$1:L$2881=LEFT(L138,LEN(L138)-3)&amp;"ctr",K$1:K$2881),IF(L$1:L$2881=L138,K$1:K$2881),2,IF(ISERROR(Q138),3,IF(Q138&lt;0.05,3,2))))</f>
        <v>#DIV/0!</v>
      </c>
      <c r="S138" s="1" t="str">
        <f t="shared" ca="1" si="33"/>
        <v>ND</v>
      </c>
      <c r="T138" s="1">
        <f t="array" ref="T138">IF(O138="","",AVERAGE(IF(L$1:L$2881=L138,I$1:I$2881)))</f>
        <v>0</v>
      </c>
      <c r="U138" s="1" t="str">
        <f t="shared" ca="1" si="34"/>
        <v>n/a</v>
      </c>
      <c r="V138" s="1" t="str">
        <f t="shared" ca="1" si="38"/>
        <v/>
      </c>
      <c r="W138" s="1" t="str">
        <f t="array" aca="1" ref="W138" ca="1">IF(V138="","",IF(AVERAGE(IF(Z$2:Z$2881="Neg"&amp;" "&amp;B138&amp;" "&amp;X138,J$2:J$2881,0))&gt;AVERAGE(IF(Z$2:Z$2881="pos"&amp;" "&amp;B138&amp;" "&amp;X138,J$2:J$2881,0)),"neg","pos"))</f>
        <v/>
      </c>
      <c r="X138" s="1" t="str">
        <f t="shared" ca="1" si="35"/>
        <v/>
      </c>
      <c r="Y138" s="1" t="str">
        <f t="shared" ca="1" si="36"/>
        <v/>
      </c>
      <c r="Z138" s="1" t="str">
        <f t="shared" si="37"/>
        <v>pos (N-acetylornithine minus H2O) MEB</v>
      </c>
      <c r="AA138" s="1" t="str">
        <f t="shared" si="39"/>
        <v>Good</v>
      </c>
    </row>
    <row r="139" spans="1:27" x14ac:dyDescent="0.2">
      <c r="A139" s="1" t="s">
        <v>28</v>
      </c>
      <c r="B139" s="1" t="s">
        <v>156</v>
      </c>
      <c r="C139" s="1" t="s">
        <v>101</v>
      </c>
      <c r="D139" s="1">
        <v>156.08987763355998</v>
      </c>
      <c r="E139" s="1">
        <v>6.38</v>
      </c>
      <c r="F139" s="5" t="s">
        <v>146</v>
      </c>
      <c r="H139" s="1" t="s">
        <v>149</v>
      </c>
      <c r="K139" s="1">
        <f t="shared" si="28"/>
        <v>0</v>
      </c>
      <c r="L139" s="1" t="str">
        <f t="shared" si="29"/>
        <v>pos (N-acetylornithine minus H2O) MEBM_Ctr</v>
      </c>
      <c r="M139" s="1" t="str">
        <f t="shared" si="30"/>
        <v>ND</v>
      </c>
      <c r="N139" s="1" t="str">
        <f t="shared" si="31"/>
        <v>pos (N-acetylornithine minus H2O) MEBM_CtrND</v>
      </c>
      <c r="O139" s="2" t="str">
        <f t="shared" si="32"/>
        <v/>
      </c>
      <c r="P139" s="1" t="str">
        <f t="array" ref="P139">IF(O139="","",AVERAGE(IF(L$1:L$2881=L139,K$1:K$2881)))</f>
        <v/>
      </c>
      <c r="Q139" s="1" t="str">
        <f t="array" ref="Q139">IF(O139="","",_xlfn.F.TEST(IF((L$1:L$2881=LEFT(L139,LEN(L139)-3)&amp;"ctr"),K$1:K$2881),IF((L$1:L$2881=L139),K$1:K$2881)))</f>
        <v/>
      </c>
      <c r="R139" s="1" t="str">
        <f t="array" ref="R139">IF(O139="","",TTEST(IF(L$1:L$2881=LEFT(L139,LEN(L139)-3)&amp;"ctr",K$1:K$2881),IF(L$1:L$2881=L139,K$1:K$2881),2,IF(ISERROR(Q139),3,IF(Q139&lt;0.05,3,2))))</f>
        <v/>
      </c>
      <c r="S139" s="1" t="str">
        <f t="shared" ca="1" si="33"/>
        <v/>
      </c>
      <c r="T139" s="1" t="str">
        <f t="array" ref="T139">IF(O139="","",AVERAGE(IF(L$1:L$2881=L139,I$1:I$2881)))</f>
        <v/>
      </c>
      <c r="U139" s="1" t="str">
        <f t="shared" ca="1" si="34"/>
        <v/>
      </c>
      <c r="V139" s="1" t="str">
        <f t="shared" ca="1" si="38"/>
        <v/>
      </c>
      <c r="W139" s="1" t="str">
        <f t="array" aca="1" ref="W139" ca="1">IF(V139="","",IF(AVERAGE(IF(Z$2:Z$2881="Neg"&amp;" "&amp;B139&amp;" "&amp;X139,J$2:J$2881,0))&gt;AVERAGE(IF(Z$2:Z$2881="pos"&amp;" "&amp;B139&amp;" "&amp;X139,J$2:J$2881,0)),"neg","pos"))</f>
        <v/>
      </c>
      <c r="X139" s="1" t="str">
        <f t="shared" ca="1" si="35"/>
        <v/>
      </c>
      <c r="Y139" s="1" t="str">
        <f t="shared" ca="1" si="36"/>
        <v/>
      </c>
      <c r="Z139" s="1" t="str">
        <f t="shared" si="37"/>
        <v>pos (N-acetylornithine minus H2O) MEB</v>
      </c>
      <c r="AA139" s="1" t="str">
        <f t="shared" si="39"/>
        <v/>
      </c>
    </row>
    <row r="140" spans="1:27" x14ac:dyDescent="0.2">
      <c r="A140" s="1" t="s">
        <v>28</v>
      </c>
      <c r="B140" s="1" t="s">
        <v>156</v>
      </c>
      <c r="C140" s="1" t="s">
        <v>101</v>
      </c>
      <c r="D140" s="1">
        <v>156.08987763355998</v>
      </c>
      <c r="E140" s="1">
        <v>6.38</v>
      </c>
      <c r="F140" s="5" t="s">
        <v>146</v>
      </c>
      <c r="H140" s="1" t="s">
        <v>149</v>
      </c>
      <c r="K140" s="1">
        <f t="shared" si="28"/>
        <v>0</v>
      </c>
      <c r="L140" s="1" t="str">
        <f t="shared" si="29"/>
        <v>pos (N-acetylornithine minus H2O) MEBM_Ctr</v>
      </c>
      <c r="M140" s="1" t="str">
        <f t="shared" si="30"/>
        <v>ND</v>
      </c>
      <c r="N140" s="1" t="str">
        <f t="shared" si="31"/>
        <v>pos (N-acetylornithine minus H2O) MEBM_CtrND</v>
      </c>
      <c r="O140" s="2" t="str">
        <f t="shared" si="32"/>
        <v/>
      </c>
      <c r="P140" s="1" t="str">
        <f t="array" ref="P140">IF(O140="","",AVERAGE(IF(L$1:L$2881=L140,K$1:K$2881)))</f>
        <v/>
      </c>
      <c r="Q140" s="1" t="str">
        <f t="array" ref="Q140">IF(O140="","",_xlfn.F.TEST(IF((L$1:L$2881=LEFT(L140,LEN(L140)-3)&amp;"ctr"),K$1:K$2881),IF((L$1:L$2881=L140),K$1:K$2881)))</f>
        <v/>
      </c>
      <c r="R140" s="1" t="str">
        <f t="array" ref="R140">IF(O140="","",TTEST(IF(L$1:L$2881=LEFT(L140,LEN(L140)-3)&amp;"ctr",K$1:K$2881),IF(L$1:L$2881=L140,K$1:K$2881),2,IF(ISERROR(Q140),3,IF(Q140&lt;0.05,3,2))))</f>
        <v/>
      </c>
      <c r="S140" s="1" t="str">
        <f t="shared" ca="1" si="33"/>
        <v/>
      </c>
      <c r="T140" s="1" t="str">
        <f t="array" ref="T140">IF(O140="","",AVERAGE(IF(L$1:L$2881=L140,I$1:I$2881)))</f>
        <v/>
      </c>
      <c r="U140" s="1" t="str">
        <f t="shared" ca="1" si="34"/>
        <v/>
      </c>
      <c r="V140" s="1" t="str">
        <f t="shared" ca="1" si="38"/>
        <v/>
      </c>
      <c r="W140" s="1" t="str">
        <f t="array" aca="1" ref="W140" ca="1">IF(V140="","",IF(AVERAGE(IF(Z$2:Z$2881="Neg"&amp;" "&amp;B140&amp;" "&amp;X140,J$2:J$2881,0))&gt;AVERAGE(IF(Z$2:Z$2881="pos"&amp;" "&amp;B140&amp;" "&amp;X140,J$2:J$2881,0)),"neg","pos"))</f>
        <v/>
      </c>
      <c r="X140" s="1" t="str">
        <f t="shared" ca="1" si="35"/>
        <v/>
      </c>
      <c r="Y140" s="1" t="str">
        <f t="shared" ca="1" si="36"/>
        <v/>
      </c>
      <c r="Z140" s="1" t="str">
        <f t="shared" si="37"/>
        <v>pos (N-acetylornithine minus H2O) MEB</v>
      </c>
      <c r="AA140" s="1" t="str">
        <f t="shared" si="39"/>
        <v/>
      </c>
    </row>
    <row r="141" spans="1:27" x14ac:dyDescent="0.2">
      <c r="A141" s="1" t="s">
        <v>28</v>
      </c>
      <c r="B141" s="1" t="s">
        <v>156</v>
      </c>
      <c r="C141" s="1" t="s">
        <v>101</v>
      </c>
      <c r="D141" s="1">
        <v>156.08987763355998</v>
      </c>
      <c r="E141" s="1">
        <v>6.38</v>
      </c>
      <c r="F141" s="5" t="s">
        <v>146</v>
      </c>
      <c r="H141" s="1" t="s">
        <v>149</v>
      </c>
      <c r="K141" s="1">
        <f t="shared" si="28"/>
        <v>0</v>
      </c>
      <c r="L141" s="1" t="str">
        <f t="shared" si="29"/>
        <v>pos (N-acetylornithine minus H2O) MEBM_Ctr</v>
      </c>
      <c r="M141" s="1" t="str">
        <f t="shared" si="30"/>
        <v>ND</v>
      </c>
      <c r="N141" s="1" t="str">
        <f t="shared" si="31"/>
        <v>pos (N-acetylornithine minus H2O) MEBM_CtrND</v>
      </c>
      <c r="O141" s="2" t="str">
        <f t="shared" si="32"/>
        <v/>
      </c>
      <c r="P141" s="1" t="str">
        <f t="array" ref="P141">IF(O141="","",AVERAGE(IF(L$1:L$2881=L141,K$1:K$2881)))</f>
        <v/>
      </c>
      <c r="Q141" s="1" t="str">
        <f t="array" ref="Q141">IF(O141="","",_xlfn.F.TEST(IF((L$1:L$2881=LEFT(L141,LEN(L141)-3)&amp;"ctr"),K$1:K$2881),IF((L$1:L$2881=L141),K$1:K$2881)))</f>
        <v/>
      </c>
      <c r="R141" s="1" t="str">
        <f t="array" ref="R141">IF(O141="","",TTEST(IF(L$1:L$2881=LEFT(L141,LEN(L141)-3)&amp;"ctr",K$1:K$2881),IF(L$1:L$2881=L141,K$1:K$2881),2,IF(ISERROR(Q141),3,IF(Q141&lt;0.05,3,2))))</f>
        <v/>
      </c>
      <c r="S141" s="1" t="str">
        <f t="shared" ca="1" si="33"/>
        <v/>
      </c>
      <c r="T141" s="1" t="str">
        <f t="array" ref="T141">IF(O141="","",AVERAGE(IF(L$1:L$2881=L141,I$1:I$2881)))</f>
        <v/>
      </c>
      <c r="U141" s="1" t="str">
        <f t="shared" ca="1" si="34"/>
        <v/>
      </c>
      <c r="V141" s="1" t="str">
        <f t="shared" ca="1" si="38"/>
        <v/>
      </c>
      <c r="W141" s="1" t="str">
        <f t="array" aca="1" ref="W141" ca="1">IF(V141="","",IF(AVERAGE(IF(Z$2:Z$2881="Neg"&amp;" "&amp;B141&amp;" "&amp;X141,J$2:J$2881,0))&gt;AVERAGE(IF(Z$2:Z$2881="pos"&amp;" "&amp;B141&amp;" "&amp;X141,J$2:J$2881,0)),"neg","pos"))</f>
        <v/>
      </c>
      <c r="X141" s="1" t="str">
        <f t="shared" ca="1" si="35"/>
        <v/>
      </c>
      <c r="Y141" s="1" t="str">
        <f t="shared" ca="1" si="36"/>
        <v/>
      </c>
      <c r="Z141" s="1" t="str">
        <f t="shared" si="37"/>
        <v>pos (N-acetylornithine minus H2O) MEB</v>
      </c>
      <c r="AA141" s="1" t="str">
        <f t="shared" si="39"/>
        <v/>
      </c>
    </row>
    <row r="142" spans="1:27" x14ac:dyDescent="0.2">
      <c r="A142" s="1" t="s">
        <v>28</v>
      </c>
      <c r="B142" s="1" t="s">
        <v>156</v>
      </c>
      <c r="C142" s="1" t="s">
        <v>101</v>
      </c>
      <c r="D142" s="1">
        <v>156.08987763355998</v>
      </c>
      <c r="E142" s="1">
        <v>6.38</v>
      </c>
      <c r="F142" s="5" t="s">
        <v>146</v>
      </c>
      <c r="H142" s="1" t="s">
        <v>150</v>
      </c>
      <c r="K142" s="1">
        <f t="shared" si="28"/>
        <v>0</v>
      </c>
      <c r="L142" s="1" t="str">
        <f t="shared" si="29"/>
        <v>pos (N-acetylornithine minus H2O) MEBM_Syn</v>
      </c>
      <c r="M142" s="1" t="str">
        <f t="shared" si="30"/>
        <v>ND</v>
      </c>
      <c r="N142" s="1" t="str">
        <f t="shared" si="31"/>
        <v>pos (N-acetylornithine minus H2O) MEBM_SynND</v>
      </c>
      <c r="O142" s="2" t="str">
        <f t="shared" si="32"/>
        <v>ND</v>
      </c>
      <c r="P142" s="1">
        <f t="array" ref="P142">IF(O142="","",AVERAGE(IF(L$1:L$2881=L142,K$1:K$2881)))</f>
        <v>0</v>
      </c>
      <c r="Q142" s="1" t="e">
        <f t="array" ref="Q142">IF(O142="","",_xlfn.F.TEST(IF((L$1:L$2881=LEFT(L142,LEN(L142)-3)&amp;"ctr"),K$1:K$2881),IF((L$1:L$2881=L142),K$1:K$2881)))</f>
        <v>#DIV/0!</v>
      </c>
      <c r="R142" s="1" t="e">
        <f t="array" ref="R142">IF(O142="","",TTEST(IF(L$1:L$2881=LEFT(L142,LEN(L142)-3)&amp;"ctr",K$1:K$2881),IF(L$1:L$2881=L142,K$1:K$2881),2,IF(ISERROR(Q142),3,IF(Q142&lt;0.05,3,2))))</f>
        <v>#DIV/0!</v>
      </c>
      <c r="S142" s="1" t="str">
        <f t="shared" ca="1" si="33"/>
        <v>ND</v>
      </c>
      <c r="T142" s="1">
        <f t="array" ref="T142">IF(O142="","",AVERAGE(IF(L$1:L$2881=L142,I$1:I$2881)))</f>
        <v>0</v>
      </c>
      <c r="U142" s="1" t="str">
        <f t="shared" ca="1" si="34"/>
        <v>n/a</v>
      </c>
      <c r="V142" s="1" t="str">
        <f t="shared" ca="1" si="38"/>
        <v/>
      </c>
      <c r="W142" s="1" t="str">
        <f t="array" aca="1" ref="W142" ca="1">IF(V142="","",IF(AVERAGE(IF(Z$2:Z$2881="Neg"&amp;" "&amp;B142&amp;" "&amp;X142,J$2:J$2881,0))&gt;AVERAGE(IF(Z$2:Z$2881="pos"&amp;" "&amp;B142&amp;" "&amp;X142,J$2:J$2881,0)),"neg","pos"))</f>
        <v/>
      </c>
      <c r="X142" s="1" t="str">
        <f t="shared" ca="1" si="35"/>
        <v/>
      </c>
      <c r="Y142" s="1" t="str">
        <f t="shared" ca="1" si="36"/>
        <v/>
      </c>
      <c r="Z142" s="1" t="str">
        <f t="shared" si="37"/>
        <v>pos (N-acetylornithine minus H2O) MEB</v>
      </c>
      <c r="AA142" s="1" t="str">
        <f t="shared" si="39"/>
        <v>Good</v>
      </c>
    </row>
    <row r="143" spans="1:27" x14ac:dyDescent="0.2">
      <c r="A143" s="1" t="s">
        <v>28</v>
      </c>
      <c r="B143" s="1" t="s">
        <v>156</v>
      </c>
      <c r="C143" s="1" t="s">
        <v>101</v>
      </c>
      <c r="D143" s="1">
        <v>156.08987763355998</v>
      </c>
      <c r="E143" s="1">
        <v>6.38</v>
      </c>
      <c r="F143" s="5" t="s">
        <v>146</v>
      </c>
      <c r="H143" s="1" t="s">
        <v>150</v>
      </c>
      <c r="K143" s="1">
        <f t="shared" si="28"/>
        <v>0</v>
      </c>
      <c r="L143" s="1" t="str">
        <f t="shared" si="29"/>
        <v>pos (N-acetylornithine minus H2O) MEBM_Syn</v>
      </c>
      <c r="M143" s="1" t="str">
        <f t="shared" si="30"/>
        <v>ND</v>
      </c>
      <c r="N143" s="1" t="str">
        <f t="shared" si="31"/>
        <v>pos (N-acetylornithine minus H2O) MEBM_SynND</v>
      </c>
      <c r="O143" s="2" t="str">
        <f t="shared" si="32"/>
        <v/>
      </c>
      <c r="P143" s="1" t="str">
        <f t="array" ref="P143">IF(O143="","",AVERAGE(IF(L$1:L$2881=L143,K$1:K$2881)))</f>
        <v/>
      </c>
      <c r="Q143" s="1" t="str">
        <f t="array" ref="Q143">IF(O143="","",_xlfn.F.TEST(IF((L$1:L$2881=LEFT(L143,LEN(L143)-3)&amp;"ctr"),K$1:K$2881),IF((L$1:L$2881=L143),K$1:K$2881)))</f>
        <v/>
      </c>
      <c r="R143" s="1" t="str">
        <f t="array" ref="R143">IF(O143="","",TTEST(IF(L$1:L$2881=LEFT(L143,LEN(L143)-3)&amp;"ctr",K$1:K$2881),IF(L$1:L$2881=L143,K$1:K$2881),2,IF(ISERROR(Q143),3,IF(Q143&lt;0.05,3,2))))</f>
        <v/>
      </c>
      <c r="S143" s="1" t="str">
        <f t="shared" ca="1" si="33"/>
        <v/>
      </c>
      <c r="T143" s="1" t="str">
        <f t="array" ref="T143">IF(O143="","",AVERAGE(IF(L$1:L$2881=L143,I$1:I$2881)))</f>
        <v/>
      </c>
      <c r="U143" s="1" t="str">
        <f t="shared" ca="1" si="34"/>
        <v/>
      </c>
      <c r="V143" s="1" t="str">
        <f t="shared" ca="1" si="38"/>
        <v/>
      </c>
      <c r="W143" s="1" t="str">
        <f t="array" aca="1" ref="W143" ca="1">IF(V143="","",IF(AVERAGE(IF(Z$2:Z$2881="Neg"&amp;" "&amp;B143&amp;" "&amp;X143,J$2:J$2881,0))&gt;AVERAGE(IF(Z$2:Z$2881="pos"&amp;" "&amp;B143&amp;" "&amp;X143,J$2:J$2881,0)),"neg","pos"))</f>
        <v/>
      </c>
      <c r="X143" s="1" t="str">
        <f t="shared" ca="1" si="35"/>
        <v/>
      </c>
      <c r="Y143" s="1" t="str">
        <f t="shared" ca="1" si="36"/>
        <v/>
      </c>
      <c r="Z143" s="1" t="str">
        <f t="shared" si="37"/>
        <v>pos (N-acetylornithine minus H2O) MEB</v>
      </c>
      <c r="AA143" s="1" t="str">
        <f t="shared" si="39"/>
        <v/>
      </c>
    </row>
    <row r="144" spans="1:27" x14ac:dyDescent="0.2">
      <c r="A144" s="1" t="s">
        <v>28</v>
      </c>
      <c r="B144" s="1" t="s">
        <v>156</v>
      </c>
      <c r="C144" s="1" t="s">
        <v>101</v>
      </c>
      <c r="D144" s="1">
        <v>156.08987763355998</v>
      </c>
      <c r="E144" s="1">
        <v>6.38</v>
      </c>
      <c r="F144" s="5" t="s">
        <v>146</v>
      </c>
      <c r="H144" s="1" t="s">
        <v>150</v>
      </c>
      <c r="K144" s="1">
        <f t="shared" si="28"/>
        <v>0</v>
      </c>
      <c r="L144" s="1" t="str">
        <f t="shared" si="29"/>
        <v>pos (N-acetylornithine minus H2O) MEBM_Syn</v>
      </c>
      <c r="M144" s="1" t="str">
        <f t="shared" si="30"/>
        <v>ND</v>
      </c>
      <c r="N144" s="1" t="str">
        <f t="shared" si="31"/>
        <v>pos (N-acetylornithine minus H2O) MEBM_SynND</v>
      </c>
      <c r="O144" s="2" t="str">
        <f t="shared" si="32"/>
        <v/>
      </c>
      <c r="P144" s="1" t="str">
        <f t="array" ref="P144">IF(O144="","",AVERAGE(IF(L$1:L$2881=L144,K$1:K$2881)))</f>
        <v/>
      </c>
      <c r="Q144" s="1" t="str">
        <f t="array" ref="Q144">IF(O144="","",_xlfn.F.TEST(IF((L$1:L$2881=LEFT(L144,LEN(L144)-3)&amp;"ctr"),K$1:K$2881),IF((L$1:L$2881=L144),K$1:K$2881)))</f>
        <v/>
      </c>
      <c r="R144" s="1" t="str">
        <f t="array" ref="R144">IF(O144="","",TTEST(IF(L$1:L$2881=LEFT(L144,LEN(L144)-3)&amp;"ctr",K$1:K$2881),IF(L$1:L$2881=L144,K$1:K$2881),2,IF(ISERROR(Q144),3,IF(Q144&lt;0.05,3,2))))</f>
        <v/>
      </c>
      <c r="S144" s="1" t="str">
        <f t="shared" ca="1" si="33"/>
        <v/>
      </c>
      <c r="T144" s="1" t="str">
        <f t="array" ref="T144">IF(O144="","",AVERAGE(IF(L$1:L$2881=L144,I$1:I$2881)))</f>
        <v/>
      </c>
      <c r="U144" s="1" t="str">
        <f t="shared" ca="1" si="34"/>
        <v/>
      </c>
      <c r="V144" s="1" t="str">
        <f t="shared" ca="1" si="38"/>
        <v/>
      </c>
      <c r="W144" s="1" t="str">
        <f t="array" aca="1" ref="W144" ca="1">IF(V144="","",IF(AVERAGE(IF(Z$2:Z$2881="Neg"&amp;" "&amp;B144&amp;" "&amp;X144,J$2:J$2881,0))&gt;AVERAGE(IF(Z$2:Z$2881="pos"&amp;" "&amp;B144&amp;" "&amp;X144,J$2:J$2881,0)),"neg","pos"))</f>
        <v/>
      </c>
      <c r="X144" s="1" t="str">
        <f t="shared" ca="1" si="35"/>
        <v/>
      </c>
      <c r="Y144" s="1" t="str">
        <f t="shared" ca="1" si="36"/>
        <v/>
      </c>
      <c r="Z144" s="1" t="str">
        <f t="shared" si="37"/>
        <v>pos (N-acetylornithine minus H2O) MEB</v>
      </c>
      <c r="AA144" s="1" t="str">
        <f t="shared" si="39"/>
        <v/>
      </c>
    </row>
    <row r="145" spans="1:27" x14ac:dyDescent="0.2">
      <c r="A145" s="1" t="s">
        <v>28</v>
      </c>
      <c r="B145" s="1" t="s">
        <v>156</v>
      </c>
      <c r="C145" s="1" t="s">
        <v>101</v>
      </c>
      <c r="D145" s="1">
        <v>156.08987763355998</v>
      </c>
      <c r="E145" s="1">
        <v>6.38</v>
      </c>
      <c r="F145" s="5" t="s">
        <v>146</v>
      </c>
      <c r="H145" s="1" t="s">
        <v>150</v>
      </c>
      <c r="K145" s="1">
        <f t="shared" si="28"/>
        <v>0</v>
      </c>
      <c r="L145" s="1" t="str">
        <f t="shared" si="29"/>
        <v>pos (N-acetylornithine minus H2O) MEBM_Syn</v>
      </c>
      <c r="M145" s="1" t="str">
        <f t="shared" si="30"/>
        <v>ND</v>
      </c>
      <c r="N145" s="1" t="str">
        <f t="shared" si="31"/>
        <v>pos (N-acetylornithine minus H2O) MEBM_SynND</v>
      </c>
      <c r="O145" s="2" t="str">
        <f t="shared" si="32"/>
        <v/>
      </c>
      <c r="P145" s="1" t="str">
        <f t="array" ref="P145">IF(O145="","",AVERAGE(IF(L$1:L$2881=L145,K$1:K$2881)))</f>
        <v/>
      </c>
      <c r="Q145" s="1" t="str">
        <f t="array" ref="Q145">IF(O145="","",_xlfn.F.TEST(IF((L$1:L$2881=LEFT(L145,LEN(L145)-3)&amp;"ctr"),K$1:K$2881),IF((L$1:L$2881=L145),K$1:K$2881)))</f>
        <v/>
      </c>
      <c r="R145" s="1" t="str">
        <f t="array" ref="R145">IF(O145="","",TTEST(IF(L$1:L$2881=LEFT(L145,LEN(L145)-3)&amp;"ctr",K$1:K$2881),IF(L$1:L$2881=L145,K$1:K$2881),2,IF(ISERROR(Q145),3,IF(Q145&lt;0.05,3,2))))</f>
        <v/>
      </c>
      <c r="S145" s="1" t="str">
        <f t="shared" ca="1" si="33"/>
        <v/>
      </c>
      <c r="T145" s="1" t="str">
        <f t="array" ref="T145">IF(O145="","",AVERAGE(IF(L$1:L$2881=L145,I$1:I$2881)))</f>
        <v/>
      </c>
      <c r="U145" s="1" t="str">
        <f t="shared" ca="1" si="34"/>
        <v/>
      </c>
      <c r="V145" s="1" t="str">
        <f t="shared" ca="1" si="38"/>
        <v/>
      </c>
      <c r="W145" s="1" t="str">
        <f t="array" aca="1" ref="W145" ca="1">IF(V145="","",IF(AVERAGE(IF(Z$2:Z$2881="Neg"&amp;" "&amp;B145&amp;" "&amp;X145,J$2:J$2881,0))&gt;AVERAGE(IF(Z$2:Z$2881="pos"&amp;" "&amp;B145&amp;" "&amp;X145,J$2:J$2881,0)),"neg","pos"))</f>
        <v/>
      </c>
      <c r="X145" s="1" t="str">
        <f t="shared" ca="1" si="35"/>
        <v/>
      </c>
      <c r="Y145" s="1" t="str">
        <f t="shared" ca="1" si="36"/>
        <v/>
      </c>
      <c r="Z145" s="1" t="str">
        <f t="shared" si="37"/>
        <v>pos (N-acetylornithine minus H2O) MEB</v>
      </c>
      <c r="AA145" s="1" t="str">
        <f t="shared" si="39"/>
        <v/>
      </c>
    </row>
    <row r="146" spans="1:27" x14ac:dyDescent="0.2">
      <c r="A146" s="1" t="s">
        <v>28</v>
      </c>
      <c r="B146" s="1" t="s">
        <v>156</v>
      </c>
      <c r="C146" s="1" t="s">
        <v>101</v>
      </c>
      <c r="D146" s="1">
        <v>156.08987763355998</v>
      </c>
      <c r="E146" s="1">
        <v>6.38</v>
      </c>
      <c r="F146" s="5" t="s">
        <v>146</v>
      </c>
      <c r="H146" s="1" t="s">
        <v>151</v>
      </c>
      <c r="I146" s="1">
        <v>4653</v>
      </c>
      <c r="K146" s="1">
        <f t="shared" si="28"/>
        <v>8.4454823438622366</v>
      </c>
      <c r="L146" s="1" t="str">
        <f t="shared" si="29"/>
        <v>pos (N-acetylornithine minus H2O) YE_Ctr</v>
      </c>
      <c r="M146" s="1" t="str">
        <f t="shared" si="30"/>
        <v>D</v>
      </c>
      <c r="N146" s="1" t="str">
        <f t="shared" si="31"/>
        <v>pos (N-acetylornithine minus H2O) YE_Ctr_D</v>
      </c>
      <c r="O146" s="2" t="str">
        <f t="shared" si="32"/>
        <v>D</v>
      </c>
      <c r="P146" s="1">
        <f t="array" ref="P146">IF(O146="","",AVERAGE(IF(L$1:L$2881=L146,K$1:K$2881)))</f>
        <v>8.2937526019925478</v>
      </c>
      <c r="Q146" s="1">
        <f t="array" ref="Q146">IF(O146="","",_xlfn.F.TEST(IF((L$1:L$2881=LEFT(L146,LEN(L146)-3)&amp;"ctr"),K$1:K$2881),IF((L$1:L$2881=L146),K$1:K$2881)))</f>
        <v>1</v>
      </c>
      <c r="R146" s="1">
        <f t="array" ref="R146">IF(O146="","",TTEST(IF(L$1:L$2881=LEFT(L146,LEN(L146)-3)&amp;"ctr",K$1:K$2881),IF(L$1:L$2881=L146,K$1:K$2881),2,IF(ISERROR(Q146),3,IF(Q146&lt;0.05,3,2))))</f>
        <v>1</v>
      </c>
      <c r="S146" s="1" t="str">
        <f t="shared" ca="1" si="33"/>
        <v>D</v>
      </c>
      <c r="T146" s="1">
        <f t="array" ref="T146">IF(O146="","",AVERAGE(IF(L$1:L$2881=L146,I$1:I$2881)))</f>
        <v>4041</v>
      </c>
      <c r="U146" s="1" t="b">
        <f t="shared" ca="1" si="34"/>
        <v>0</v>
      </c>
      <c r="V146" s="1" t="str">
        <f t="shared" ca="1" si="38"/>
        <v>1</v>
      </c>
      <c r="W146" s="1" t="str">
        <f t="array" aca="1" ref="W146" ca="1">IF(V146="","",IF(AVERAGE(IF(Z$2:Z$2881="Neg"&amp;" "&amp;B146&amp;" "&amp;X146,J$2:J$2881,0))&gt;AVERAGE(IF(Z$2:Z$2881="pos"&amp;" "&amp;B146&amp;" "&amp;X146,J$2:J$2881,0)),"neg","pos"))</f>
        <v>pos</v>
      </c>
      <c r="X146" s="1" t="str">
        <f t="shared" ca="1" si="35"/>
        <v>YE_</v>
      </c>
      <c r="Y146" s="1" t="str">
        <f t="shared" ca="1" si="36"/>
        <v>Ctr</v>
      </c>
      <c r="Z146" s="1" t="str">
        <f t="shared" si="37"/>
        <v>pos (N-acetylornithine minus H2O) YE_</v>
      </c>
      <c r="AA146" s="1" t="str">
        <f t="shared" si="39"/>
        <v>Good</v>
      </c>
    </row>
    <row r="147" spans="1:27" x14ac:dyDescent="0.2">
      <c r="A147" s="1" t="s">
        <v>28</v>
      </c>
      <c r="B147" s="1" t="s">
        <v>156</v>
      </c>
      <c r="C147" s="1" t="s">
        <v>101</v>
      </c>
      <c r="D147" s="1">
        <v>156.08987763355998</v>
      </c>
      <c r="E147" s="1">
        <v>6.38</v>
      </c>
      <c r="F147" s="5" t="s">
        <v>146</v>
      </c>
      <c r="H147" s="1" t="s">
        <v>151</v>
      </c>
      <c r="I147" s="1">
        <v>3123</v>
      </c>
      <c r="K147" s="1">
        <f t="shared" si="28"/>
        <v>8.046869510959576</v>
      </c>
      <c r="L147" s="1" t="str">
        <f t="shared" si="29"/>
        <v>pos (N-acetylornithine minus H2O) YE_Ctr</v>
      </c>
      <c r="M147" s="1" t="str">
        <f t="shared" si="30"/>
        <v>D</v>
      </c>
      <c r="N147" s="1" t="str">
        <f t="shared" si="31"/>
        <v>pos (N-acetylornithine minus H2O) YE_Ctr_D</v>
      </c>
      <c r="O147" s="2" t="str">
        <f t="shared" si="32"/>
        <v/>
      </c>
      <c r="P147" s="1" t="str">
        <f t="array" ref="P147">IF(O147="","",AVERAGE(IF(L$1:L$2881=L147,K$1:K$2881)))</f>
        <v/>
      </c>
      <c r="Q147" s="1" t="str">
        <f t="array" ref="Q147">IF(O147="","",_xlfn.F.TEST(IF((L$1:L$2881=LEFT(L147,LEN(L147)-3)&amp;"ctr"),K$1:K$2881),IF((L$1:L$2881=L147),K$1:K$2881)))</f>
        <v/>
      </c>
      <c r="R147" s="1" t="str">
        <f t="array" ref="R147">IF(O147="","",TTEST(IF(L$1:L$2881=LEFT(L147,LEN(L147)-3)&amp;"ctr",K$1:K$2881),IF(L$1:L$2881=L147,K$1:K$2881),2,IF(ISERROR(Q147),3,IF(Q147&lt;0.05,3,2))))</f>
        <v/>
      </c>
      <c r="S147" s="1" t="str">
        <f t="shared" ca="1" si="33"/>
        <v/>
      </c>
      <c r="T147" s="1" t="str">
        <f t="array" ref="T147">IF(O147="","",AVERAGE(IF(L$1:L$2881=L147,I$1:I$2881)))</f>
        <v/>
      </c>
      <c r="U147" s="1" t="str">
        <f t="shared" ca="1" si="34"/>
        <v/>
      </c>
      <c r="V147" s="1" t="str">
        <f t="shared" ca="1" si="38"/>
        <v/>
      </c>
      <c r="W147" s="1" t="str">
        <f t="array" aca="1" ref="W147" ca="1">IF(V147="","",IF(AVERAGE(IF(Z$2:Z$2881="Neg"&amp;" "&amp;B147&amp;" "&amp;X147,J$2:J$2881,0))&gt;AVERAGE(IF(Z$2:Z$2881="pos"&amp;" "&amp;B147&amp;" "&amp;X147,J$2:J$2881,0)),"neg","pos"))</f>
        <v/>
      </c>
      <c r="X147" s="1" t="str">
        <f t="shared" ca="1" si="35"/>
        <v/>
      </c>
      <c r="Y147" s="1" t="str">
        <f t="shared" ca="1" si="36"/>
        <v/>
      </c>
      <c r="Z147" s="1" t="str">
        <f t="shared" si="37"/>
        <v>pos (N-acetylornithine minus H2O) YE_</v>
      </c>
      <c r="AA147" s="1" t="str">
        <f t="shared" si="39"/>
        <v/>
      </c>
    </row>
    <row r="148" spans="1:27" x14ac:dyDescent="0.2">
      <c r="A148" s="1" t="s">
        <v>28</v>
      </c>
      <c r="B148" s="1" t="s">
        <v>156</v>
      </c>
      <c r="C148" s="1" t="s">
        <v>101</v>
      </c>
      <c r="D148" s="1">
        <v>156.08987763355998</v>
      </c>
      <c r="E148" s="1">
        <v>6.38</v>
      </c>
      <c r="F148" s="5" t="s">
        <v>146</v>
      </c>
      <c r="H148" s="1" t="s">
        <v>151</v>
      </c>
      <c r="I148" s="1">
        <v>4300</v>
      </c>
      <c r="K148" s="1">
        <f t="shared" si="28"/>
        <v>8.3666028327837356</v>
      </c>
      <c r="L148" s="1" t="str">
        <f t="shared" si="29"/>
        <v>pos (N-acetylornithine minus H2O) YE_Ctr</v>
      </c>
      <c r="M148" s="1" t="str">
        <f t="shared" si="30"/>
        <v>D</v>
      </c>
      <c r="N148" s="1" t="str">
        <f t="shared" si="31"/>
        <v>pos (N-acetylornithine minus H2O) YE_Ctr_D</v>
      </c>
      <c r="O148" s="2" t="str">
        <f t="shared" si="32"/>
        <v/>
      </c>
      <c r="P148" s="1" t="str">
        <f t="array" ref="P148">IF(O148="","",AVERAGE(IF(L$1:L$2881=L148,K$1:K$2881)))</f>
        <v/>
      </c>
      <c r="Q148" s="1" t="str">
        <f t="array" ref="Q148">IF(O148="","",_xlfn.F.TEST(IF((L$1:L$2881=LEFT(L148,LEN(L148)-3)&amp;"ctr"),K$1:K$2881),IF((L$1:L$2881=L148),K$1:K$2881)))</f>
        <v/>
      </c>
      <c r="R148" s="1" t="str">
        <f t="array" ref="R148">IF(O148="","",TTEST(IF(L$1:L$2881=LEFT(L148,LEN(L148)-3)&amp;"ctr",K$1:K$2881),IF(L$1:L$2881=L148,K$1:K$2881),2,IF(ISERROR(Q148),3,IF(Q148&lt;0.05,3,2))))</f>
        <v/>
      </c>
      <c r="S148" s="1" t="str">
        <f t="shared" ca="1" si="33"/>
        <v/>
      </c>
      <c r="T148" s="1" t="str">
        <f t="array" ref="T148">IF(O148="","",AVERAGE(IF(L$1:L$2881=L148,I$1:I$2881)))</f>
        <v/>
      </c>
      <c r="U148" s="1" t="str">
        <f t="shared" ca="1" si="34"/>
        <v/>
      </c>
      <c r="V148" s="1" t="str">
        <f t="shared" ca="1" si="38"/>
        <v/>
      </c>
      <c r="W148" s="1" t="str">
        <f t="array" aca="1" ref="W148" ca="1">IF(V148="","",IF(AVERAGE(IF(Z$2:Z$2881="Neg"&amp;" "&amp;B148&amp;" "&amp;X148,J$2:J$2881,0))&gt;AVERAGE(IF(Z$2:Z$2881="pos"&amp;" "&amp;B148&amp;" "&amp;X148,J$2:J$2881,0)),"neg","pos"))</f>
        <v/>
      </c>
      <c r="X148" s="1" t="str">
        <f t="shared" ca="1" si="35"/>
        <v/>
      </c>
      <c r="Y148" s="1" t="str">
        <f t="shared" ca="1" si="36"/>
        <v/>
      </c>
      <c r="Z148" s="1" t="str">
        <f t="shared" si="37"/>
        <v>pos (N-acetylornithine minus H2O) YE_</v>
      </c>
      <c r="AA148" s="1" t="str">
        <f t="shared" si="39"/>
        <v/>
      </c>
    </row>
    <row r="149" spans="1:27" x14ac:dyDescent="0.2">
      <c r="A149" s="1" t="s">
        <v>28</v>
      </c>
      <c r="B149" s="1" t="s">
        <v>156</v>
      </c>
      <c r="C149" s="1" t="s">
        <v>101</v>
      </c>
      <c r="D149" s="1">
        <v>156.08987763355998</v>
      </c>
      <c r="E149" s="1">
        <v>6.38</v>
      </c>
      <c r="F149" s="5" t="s">
        <v>146</v>
      </c>
      <c r="H149" s="1" t="s">
        <v>151</v>
      </c>
      <c r="I149" s="1">
        <v>4088</v>
      </c>
      <c r="K149" s="1">
        <f t="shared" si="28"/>
        <v>8.316055720364643</v>
      </c>
      <c r="L149" s="1" t="str">
        <f t="shared" si="29"/>
        <v>pos (N-acetylornithine minus H2O) YE_Ctr</v>
      </c>
      <c r="M149" s="1" t="str">
        <f t="shared" si="30"/>
        <v>D</v>
      </c>
      <c r="N149" s="1" t="str">
        <f t="shared" si="31"/>
        <v>pos (N-acetylornithine minus H2O) YE_Ctr_D</v>
      </c>
      <c r="O149" s="2" t="str">
        <f t="shared" si="32"/>
        <v/>
      </c>
      <c r="P149" s="1" t="str">
        <f t="array" ref="P149">IF(O149="","",AVERAGE(IF(L$1:L$2881=L149,K$1:K$2881)))</f>
        <v/>
      </c>
      <c r="Q149" s="1" t="str">
        <f t="array" ref="Q149">IF(O149="","",_xlfn.F.TEST(IF((L$1:L$2881=LEFT(L149,LEN(L149)-3)&amp;"ctr"),K$1:K$2881),IF((L$1:L$2881=L149),K$1:K$2881)))</f>
        <v/>
      </c>
      <c r="R149" s="1" t="str">
        <f t="array" ref="R149">IF(O149="","",TTEST(IF(L$1:L$2881=LEFT(L149,LEN(L149)-3)&amp;"ctr",K$1:K$2881),IF(L$1:L$2881=L149,K$1:K$2881),2,IF(ISERROR(Q149),3,IF(Q149&lt;0.05,3,2))))</f>
        <v/>
      </c>
      <c r="S149" s="1" t="str">
        <f t="shared" ca="1" si="33"/>
        <v/>
      </c>
      <c r="T149" s="1" t="str">
        <f t="array" ref="T149">IF(O149="","",AVERAGE(IF(L$1:L$2881=L149,I$1:I$2881)))</f>
        <v/>
      </c>
      <c r="U149" s="1" t="str">
        <f t="shared" ca="1" si="34"/>
        <v/>
      </c>
      <c r="V149" s="1" t="str">
        <f t="shared" ca="1" si="38"/>
        <v/>
      </c>
      <c r="W149" s="1" t="str">
        <f t="array" aca="1" ref="W149" ca="1">IF(V149="","",IF(AVERAGE(IF(Z$2:Z$2881="Neg"&amp;" "&amp;B149&amp;" "&amp;X149,J$2:J$2881,0))&gt;AVERAGE(IF(Z$2:Z$2881="pos"&amp;" "&amp;B149&amp;" "&amp;X149,J$2:J$2881,0)),"neg","pos"))</f>
        <v/>
      </c>
      <c r="X149" s="1" t="str">
        <f t="shared" ca="1" si="35"/>
        <v/>
      </c>
      <c r="Y149" s="1" t="str">
        <f t="shared" ca="1" si="36"/>
        <v/>
      </c>
      <c r="Z149" s="1" t="str">
        <f t="shared" si="37"/>
        <v>pos (N-acetylornithine minus H2O) YE_</v>
      </c>
      <c r="AA149" s="1" t="str">
        <f t="shared" si="39"/>
        <v/>
      </c>
    </row>
    <row r="150" spans="1:27" x14ac:dyDescent="0.2">
      <c r="A150" s="1" t="s">
        <v>28</v>
      </c>
      <c r="B150" s="1" t="s">
        <v>156</v>
      </c>
      <c r="C150" s="1" t="s">
        <v>101</v>
      </c>
      <c r="D150" s="1">
        <v>156.08987763355998</v>
      </c>
      <c r="E150" s="1">
        <v>6.38</v>
      </c>
      <c r="F150" s="5" t="s">
        <v>146</v>
      </c>
      <c r="H150" s="1" t="s">
        <v>152</v>
      </c>
      <c r="I150" s="1">
        <v>534429</v>
      </c>
      <c r="K150" s="1">
        <f t="shared" si="28"/>
        <v>13.18895603735346</v>
      </c>
      <c r="L150" s="1" t="str">
        <f t="shared" si="29"/>
        <v>pos (N-acetylornithine minus H2O) YE_Syn</v>
      </c>
      <c r="M150" s="1" t="str">
        <f t="shared" si="30"/>
        <v>D</v>
      </c>
      <c r="N150" s="1" t="str">
        <f t="shared" si="31"/>
        <v>pos (N-acetylornithine minus H2O) YE_Syn_D</v>
      </c>
      <c r="O150" s="2" t="str">
        <f t="shared" si="32"/>
        <v>D</v>
      </c>
      <c r="P150" s="1">
        <f t="array" ref="P150">IF(O150="","",AVERAGE(IF(L$1:L$2881=L150,K$1:K$2881)))</f>
        <v>13.273900912390065</v>
      </c>
      <c r="Q150" s="1">
        <f t="array" ref="Q150">IF(O150="","",_xlfn.F.TEST(IF((L$1:L$2881=LEFT(L150,LEN(L150)-3)&amp;"ctr"),K$1:K$2881),IF((L$1:L$2881=L150),K$1:K$2881)))</f>
        <v>0.99842018968448243</v>
      </c>
      <c r="R150" s="1">
        <f t="array" ref="R150">IF(O150="","",TTEST(IF(L$1:L$2881=LEFT(L150,LEN(L150)-3)&amp;"ctr",K$1:K$2881),IF(L$1:L$2881=L150,K$1:K$2881),2,IF(ISERROR(Q150),3,IF(Q150&lt;0.05,3,2))))</f>
        <v>1.4736548095499156E-8</v>
      </c>
      <c r="S150" s="1" t="str">
        <f t="shared" ca="1" si="33"/>
        <v>E</v>
      </c>
      <c r="T150" s="1">
        <f t="array" ref="T150">IF(O150="","",AVERAGE(IF(L$1:L$2881=L150,I$1:I$2881)))</f>
        <v>588731</v>
      </c>
      <c r="U150" s="1">
        <f t="shared" ca="1" si="34"/>
        <v>7.1867524339161992</v>
      </c>
      <c r="V150" s="1" t="str">
        <f t="shared" ca="1" si="38"/>
        <v>5</v>
      </c>
      <c r="W150" s="1" t="str">
        <f t="array" aca="1" ref="W150" ca="1">IF(V150="","",IF(AVERAGE(IF(Z$2:Z$2881="Neg"&amp;" "&amp;B150&amp;" "&amp;X150,J$2:J$2881,0))&gt;AVERAGE(IF(Z$2:Z$2881="pos"&amp;" "&amp;B150&amp;" "&amp;X150,J$2:J$2881,0)),"neg","pos"))</f>
        <v>pos</v>
      </c>
      <c r="X150" s="1" t="str">
        <f t="shared" ca="1" si="35"/>
        <v>YE_</v>
      </c>
      <c r="Y150" s="1" t="str">
        <f t="shared" ca="1" si="36"/>
        <v>Syn</v>
      </c>
      <c r="Z150" s="1" t="str">
        <f t="shared" si="37"/>
        <v>pos (N-acetylornithine minus H2O) YE_</v>
      </c>
      <c r="AA150" s="1" t="str">
        <f t="shared" si="39"/>
        <v>Good</v>
      </c>
    </row>
    <row r="151" spans="1:27" x14ac:dyDescent="0.2">
      <c r="A151" s="1" t="s">
        <v>28</v>
      </c>
      <c r="B151" s="1" t="s">
        <v>156</v>
      </c>
      <c r="C151" s="1" t="s">
        <v>101</v>
      </c>
      <c r="D151" s="1">
        <v>156.08987763355998</v>
      </c>
      <c r="E151" s="1">
        <v>6.38</v>
      </c>
      <c r="F151" s="5" t="s">
        <v>146</v>
      </c>
      <c r="H151" s="1" t="s">
        <v>152</v>
      </c>
      <c r="I151" s="1">
        <v>515459</v>
      </c>
      <c r="K151" s="1">
        <f t="shared" si="28"/>
        <v>13.152814984860157</v>
      </c>
      <c r="L151" s="1" t="str">
        <f t="shared" si="29"/>
        <v>pos (N-acetylornithine minus H2O) YE_Syn</v>
      </c>
      <c r="M151" s="1" t="str">
        <f t="shared" si="30"/>
        <v>D</v>
      </c>
      <c r="N151" s="1" t="str">
        <f t="shared" si="31"/>
        <v>pos (N-acetylornithine minus H2O) YE_Syn_D</v>
      </c>
      <c r="O151" s="2" t="str">
        <f t="shared" si="32"/>
        <v/>
      </c>
      <c r="P151" s="1" t="str">
        <f t="array" ref="P151">IF(O151="","",AVERAGE(IF(L$1:L$2881=L151,K$1:K$2881)))</f>
        <v/>
      </c>
      <c r="Q151" s="1" t="str">
        <f t="array" ref="Q151">IF(O151="","",_xlfn.F.TEST(IF((L$1:L$2881=LEFT(L151,LEN(L151)-3)&amp;"ctr"),K$1:K$2881),IF((L$1:L$2881=L151),K$1:K$2881)))</f>
        <v/>
      </c>
      <c r="R151" s="1" t="str">
        <f t="array" ref="R151">IF(O151="","",TTEST(IF(L$1:L$2881=LEFT(L151,LEN(L151)-3)&amp;"ctr",K$1:K$2881),IF(L$1:L$2881=L151,K$1:K$2881),2,IF(ISERROR(Q151),3,IF(Q151&lt;0.05,3,2))))</f>
        <v/>
      </c>
      <c r="S151" s="1" t="str">
        <f t="shared" ca="1" si="33"/>
        <v/>
      </c>
      <c r="T151" s="1" t="str">
        <f t="array" ref="T151">IF(O151="","",AVERAGE(IF(L$1:L$2881=L151,I$1:I$2881)))</f>
        <v/>
      </c>
      <c r="U151" s="1" t="str">
        <f t="shared" ca="1" si="34"/>
        <v/>
      </c>
      <c r="V151" s="1" t="str">
        <f t="shared" ca="1" si="38"/>
        <v/>
      </c>
      <c r="W151" s="1" t="str">
        <f t="array" aca="1" ref="W151" ca="1">IF(V151="","",IF(AVERAGE(IF(Z$2:Z$2881="Neg"&amp;" "&amp;B151&amp;" "&amp;X151,J$2:J$2881,0))&gt;AVERAGE(IF(Z$2:Z$2881="pos"&amp;" "&amp;B151&amp;" "&amp;X151,J$2:J$2881,0)),"neg","pos"))</f>
        <v/>
      </c>
      <c r="X151" s="1" t="str">
        <f t="shared" ca="1" si="35"/>
        <v/>
      </c>
      <c r="Y151" s="1" t="str">
        <f t="shared" ca="1" si="36"/>
        <v/>
      </c>
      <c r="Z151" s="1" t="str">
        <f t="shared" si="37"/>
        <v>pos (N-acetylornithine minus H2O) YE_</v>
      </c>
      <c r="AA151" s="1" t="str">
        <f t="shared" si="39"/>
        <v/>
      </c>
    </row>
    <row r="152" spans="1:27" x14ac:dyDescent="0.2">
      <c r="A152" s="1" t="s">
        <v>28</v>
      </c>
      <c r="B152" s="1" t="s">
        <v>156</v>
      </c>
      <c r="C152" s="1" t="s">
        <v>101</v>
      </c>
      <c r="D152" s="1">
        <v>156.08987763355998</v>
      </c>
      <c r="E152" s="1">
        <v>6.38</v>
      </c>
      <c r="F152" s="5" t="s">
        <v>146</v>
      </c>
      <c r="H152" s="1" t="s">
        <v>152</v>
      </c>
      <c r="I152" s="1">
        <v>553370</v>
      </c>
      <c r="K152" s="1">
        <f t="shared" si="28"/>
        <v>13.22378394163696</v>
      </c>
      <c r="L152" s="1" t="str">
        <f t="shared" si="29"/>
        <v>pos (N-acetylornithine minus H2O) YE_Syn</v>
      </c>
      <c r="M152" s="1" t="str">
        <f t="shared" si="30"/>
        <v>D</v>
      </c>
      <c r="N152" s="1" t="str">
        <f t="shared" si="31"/>
        <v>pos (N-acetylornithine minus H2O) YE_Syn_D</v>
      </c>
      <c r="O152" s="2" t="str">
        <f t="shared" si="32"/>
        <v/>
      </c>
      <c r="P152" s="1" t="str">
        <f t="array" ref="P152">IF(O152="","",AVERAGE(IF(L$1:L$2881=L152,K$1:K$2881)))</f>
        <v/>
      </c>
      <c r="Q152" s="1" t="str">
        <f t="array" ref="Q152">IF(O152="","",_xlfn.F.TEST(IF((L$1:L$2881=LEFT(L152,LEN(L152)-3)&amp;"ctr"),K$1:K$2881),IF((L$1:L$2881=L152),K$1:K$2881)))</f>
        <v/>
      </c>
      <c r="R152" s="1" t="str">
        <f t="array" ref="R152">IF(O152="","",TTEST(IF(L$1:L$2881=LEFT(L152,LEN(L152)-3)&amp;"ctr",K$1:K$2881),IF(L$1:L$2881=L152,K$1:K$2881),2,IF(ISERROR(Q152),3,IF(Q152&lt;0.05,3,2))))</f>
        <v/>
      </c>
      <c r="S152" s="1" t="str">
        <f t="shared" ca="1" si="33"/>
        <v/>
      </c>
      <c r="T152" s="1" t="str">
        <f t="array" ref="T152">IF(O152="","",AVERAGE(IF(L$1:L$2881=L152,I$1:I$2881)))</f>
        <v/>
      </c>
      <c r="U152" s="1" t="str">
        <f t="shared" ca="1" si="34"/>
        <v/>
      </c>
      <c r="V152" s="1" t="str">
        <f t="shared" ca="1" si="38"/>
        <v/>
      </c>
      <c r="W152" s="1" t="str">
        <f t="array" aca="1" ref="W152" ca="1">IF(V152="","",IF(AVERAGE(IF(Z$2:Z$2881="Neg"&amp;" "&amp;B152&amp;" "&amp;X152,J$2:J$2881,0))&gt;AVERAGE(IF(Z$2:Z$2881="pos"&amp;" "&amp;B152&amp;" "&amp;X152,J$2:J$2881,0)),"neg","pos"))</f>
        <v/>
      </c>
      <c r="X152" s="1" t="str">
        <f t="shared" ca="1" si="35"/>
        <v/>
      </c>
      <c r="Y152" s="1" t="str">
        <f t="shared" ca="1" si="36"/>
        <v/>
      </c>
      <c r="Z152" s="1" t="str">
        <f t="shared" si="37"/>
        <v>pos (N-acetylornithine minus H2O) YE_</v>
      </c>
      <c r="AA152" s="1" t="str">
        <f t="shared" si="39"/>
        <v/>
      </c>
    </row>
    <row r="153" spans="1:27" x14ac:dyDescent="0.2">
      <c r="A153" s="1" t="s">
        <v>28</v>
      </c>
      <c r="B153" s="1" t="s">
        <v>156</v>
      </c>
      <c r="C153" s="1" t="s">
        <v>101</v>
      </c>
      <c r="D153" s="1">
        <v>156.08987763355998</v>
      </c>
      <c r="E153" s="1">
        <v>6.38</v>
      </c>
      <c r="F153" s="5" t="s">
        <v>146</v>
      </c>
      <c r="H153" s="1" t="s">
        <v>152</v>
      </c>
      <c r="I153" s="1">
        <v>751666</v>
      </c>
      <c r="K153" s="1">
        <f t="shared" si="28"/>
        <v>13.530048685709687</v>
      </c>
      <c r="L153" s="1" t="str">
        <f t="shared" si="29"/>
        <v>pos (N-acetylornithine minus H2O) YE_Syn</v>
      </c>
      <c r="M153" s="1" t="str">
        <f t="shared" si="30"/>
        <v>D</v>
      </c>
      <c r="N153" s="1" t="str">
        <f t="shared" si="31"/>
        <v>pos (N-acetylornithine minus H2O) YE_Syn_D</v>
      </c>
      <c r="O153" s="2" t="str">
        <f t="shared" si="32"/>
        <v/>
      </c>
      <c r="P153" s="1" t="str">
        <f t="array" ref="P153">IF(O153="","",AVERAGE(IF(L$1:L$2881=L153,K$1:K$2881)))</f>
        <v/>
      </c>
      <c r="Q153" s="1" t="str">
        <f t="array" ref="Q153">IF(O153="","",_xlfn.F.TEST(IF((L$1:L$2881=LEFT(L153,LEN(L153)-3)&amp;"ctr"),K$1:K$2881),IF((L$1:L$2881=L153),K$1:K$2881)))</f>
        <v/>
      </c>
      <c r="R153" s="1" t="str">
        <f t="array" ref="R153">IF(O153="","",TTEST(IF(L$1:L$2881=LEFT(L153,LEN(L153)-3)&amp;"ctr",K$1:K$2881),IF(L$1:L$2881=L153,K$1:K$2881),2,IF(ISERROR(Q153),3,IF(Q153&lt;0.05,3,2))))</f>
        <v/>
      </c>
      <c r="S153" s="1" t="str">
        <f t="shared" ca="1" si="33"/>
        <v/>
      </c>
      <c r="T153" s="1" t="str">
        <f t="array" ref="T153">IF(O153="","",AVERAGE(IF(L$1:L$2881=L153,I$1:I$2881)))</f>
        <v/>
      </c>
      <c r="U153" s="1" t="str">
        <f t="shared" ca="1" si="34"/>
        <v/>
      </c>
      <c r="V153" s="1" t="str">
        <f t="shared" ca="1" si="38"/>
        <v/>
      </c>
      <c r="W153" s="1" t="str">
        <f t="array" aca="1" ref="W153" ca="1">IF(V153="","",IF(AVERAGE(IF(Z$2:Z$2881="Neg"&amp;" "&amp;B153&amp;" "&amp;X153,J$2:J$2881,0))&gt;AVERAGE(IF(Z$2:Z$2881="pos"&amp;" "&amp;B153&amp;" "&amp;X153,J$2:J$2881,0)),"neg","pos"))</f>
        <v/>
      </c>
      <c r="X153" s="1" t="str">
        <f t="shared" ca="1" si="35"/>
        <v/>
      </c>
      <c r="Y153" s="1" t="str">
        <f t="shared" ca="1" si="36"/>
        <v/>
      </c>
      <c r="Z153" s="1" t="str">
        <f t="shared" si="37"/>
        <v>pos (N-acetylornithine minus H2O) YE_</v>
      </c>
      <c r="AA153" s="1" t="str">
        <f t="shared" si="39"/>
        <v/>
      </c>
    </row>
    <row r="154" spans="1:27" x14ac:dyDescent="0.2">
      <c r="A154" s="1" t="s">
        <v>28</v>
      </c>
      <c r="B154" s="1" t="s">
        <v>156</v>
      </c>
      <c r="C154" s="1" t="s">
        <v>101</v>
      </c>
      <c r="D154" s="1">
        <v>156.08987763355998</v>
      </c>
      <c r="E154" s="1">
        <v>6.38</v>
      </c>
      <c r="F154" s="5" t="s">
        <v>146</v>
      </c>
      <c r="H154" s="1" t="s">
        <v>153</v>
      </c>
      <c r="I154" s="1">
        <v>1491</v>
      </c>
      <c r="K154" s="1">
        <f t="shared" si="28"/>
        <v>7.3078727807637058</v>
      </c>
      <c r="L154" s="1" t="str">
        <f t="shared" si="29"/>
        <v>pos (N-acetylornithine minus H2O) SE_Ctr</v>
      </c>
      <c r="M154" s="1" t="str">
        <f t="shared" si="30"/>
        <v>D</v>
      </c>
      <c r="N154" s="1" t="str">
        <f t="shared" si="31"/>
        <v>pos (N-acetylornithine minus H2O) SE_Ctr_D</v>
      </c>
      <c r="O154" s="2" t="str">
        <f t="shared" si="32"/>
        <v>D</v>
      </c>
      <c r="P154" s="1">
        <f t="array" ref="P154">IF(O154="","",AVERAGE(IF(L$1:L$2881=L154,K$1:K$2881)))</f>
        <v>7.0852630692277261</v>
      </c>
      <c r="Q154" s="1">
        <f t="array" ref="Q154">IF(O154="","",_xlfn.F.TEST(IF((L$1:L$2881=LEFT(L154,LEN(L154)-3)&amp;"ctr"),K$1:K$2881),IF((L$1:L$2881=L154),K$1:K$2881)))</f>
        <v>1</v>
      </c>
      <c r="R154" s="1">
        <f t="array" ref="R154">IF(O154="","",TTEST(IF(L$1:L$2881=LEFT(L154,LEN(L154)-3)&amp;"ctr",K$1:K$2881),IF(L$1:L$2881=L154,K$1:K$2881),2,IF(ISERROR(Q154),3,IF(Q154&lt;0.05,3,2))))</f>
        <v>1</v>
      </c>
      <c r="S154" s="1" t="str">
        <f t="shared" ca="1" si="33"/>
        <v>D</v>
      </c>
      <c r="T154" s="1">
        <f t="array" ref="T154">IF(O154="","",AVERAGE(IF(L$1:L$2881=L154,I$1:I$2881)))</f>
        <v>1272.75</v>
      </c>
      <c r="U154" s="1" t="b">
        <f t="shared" ca="1" si="34"/>
        <v>0</v>
      </c>
      <c r="V154" s="1" t="str">
        <f t="shared" ca="1" si="38"/>
        <v>1</v>
      </c>
      <c r="W154" s="1" t="str">
        <f t="array" aca="1" ref="W154" ca="1">IF(V154="","",IF(AVERAGE(IF(Z$2:Z$2881="Neg"&amp;" "&amp;B154&amp;" "&amp;X154,J$2:J$2881,0))&gt;AVERAGE(IF(Z$2:Z$2881="pos"&amp;" "&amp;B154&amp;" "&amp;X154,J$2:J$2881,0)),"neg","pos"))</f>
        <v>pos</v>
      </c>
      <c r="X154" s="1" t="str">
        <f t="shared" ca="1" si="35"/>
        <v>SE_</v>
      </c>
      <c r="Y154" s="1" t="str">
        <f t="shared" ca="1" si="36"/>
        <v>Ctr</v>
      </c>
      <c r="Z154" s="1" t="str">
        <f t="shared" si="37"/>
        <v>pos (N-acetylornithine minus H2O) SE_</v>
      </c>
      <c r="AA154" s="1" t="str">
        <f t="shared" si="39"/>
        <v>Good</v>
      </c>
    </row>
    <row r="155" spans="1:27" x14ac:dyDescent="0.2">
      <c r="A155" s="1" t="s">
        <v>28</v>
      </c>
      <c r="B155" s="1" t="s">
        <v>156</v>
      </c>
      <c r="C155" s="1" t="s">
        <v>101</v>
      </c>
      <c r="D155" s="1">
        <v>156.08987763355998</v>
      </c>
      <c r="E155" s="1">
        <v>6.38</v>
      </c>
      <c r="F155" s="5" t="s">
        <v>146</v>
      </c>
      <c r="H155" s="1" t="s">
        <v>153</v>
      </c>
      <c r="I155" s="1">
        <v>1188</v>
      </c>
      <c r="K155" s="1">
        <f t="shared" si="28"/>
        <v>7.0808678966907816</v>
      </c>
      <c r="L155" s="1" t="str">
        <f t="shared" si="29"/>
        <v>pos (N-acetylornithine minus H2O) SE_Ctr</v>
      </c>
      <c r="M155" s="1" t="str">
        <f t="shared" si="30"/>
        <v>D</v>
      </c>
      <c r="N155" s="1" t="str">
        <f t="shared" si="31"/>
        <v>pos (N-acetylornithine minus H2O) SE_Ctr_D</v>
      </c>
      <c r="O155" s="2" t="str">
        <f t="shared" si="32"/>
        <v/>
      </c>
      <c r="P155" s="1" t="str">
        <f t="array" ref="P155">IF(O155="","",AVERAGE(IF(L$1:L$2881=L155,K$1:K$2881)))</f>
        <v/>
      </c>
      <c r="Q155" s="1" t="str">
        <f t="array" ref="Q155">IF(O155="","",_xlfn.F.TEST(IF((L$1:L$2881=LEFT(L155,LEN(L155)-3)&amp;"ctr"),K$1:K$2881),IF((L$1:L$2881=L155),K$1:K$2881)))</f>
        <v/>
      </c>
      <c r="R155" s="1" t="str">
        <f t="array" ref="R155">IF(O155="","",TTEST(IF(L$1:L$2881=LEFT(L155,LEN(L155)-3)&amp;"ctr",K$1:K$2881),IF(L$1:L$2881=L155,K$1:K$2881),2,IF(ISERROR(Q155),3,IF(Q155&lt;0.05,3,2))))</f>
        <v/>
      </c>
      <c r="S155" s="1" t="str">
        <f t="shared" ca="1" si="33"/>
        <v/>
      </c>
      <c r="T155" s="1" t="str">
        <f t="array" ref="T155">IF(O155="","",AVERAGE(IF(L$1:L$2881=L155,I$1:I$2881)))</f>
        <v/>
      </c>
      <c r="U155" s="1" t="str">
        <f t="shared" ca="1" si="34"/>
        <v/>
      </c>
      <c r="V155" s="1" t="str">
        <f t="shared" ca="1" si="38"/>
        <v/>
      </c>
      <c r="W155" s="1" t="str">
        <f t="array" aca="1" ref="W155" ca="1">IF(V155="","",IF(AVERAGE(IF(Z$2:Z$2881="Neg"&amp;" "&amp;B155&amp;" "&amp;X155,J$2:J$2881,0))&gt;AVERAGE(IF(Z$2:Z$2881="pos"&amp;" "&amp;B155&amp;" "&amp;X155,J$2:J$2881,0)),"neg","pos"))</f>
        <v/>
      </c>
      <c r="X155" s="1" t="str">
        <f t="shared" ca="1" si="35"/>
        <v/>
      </c>
      <c r="Y155" s="1" t="str">
        <f t="shared" ca="1" si="36"/>
        <v/>
      </c>
      <c r="Z155" s="1" t="str">
        <f t="shared" si="37"/>
        <v>pos (N-acetylornithine minus H2O) SE_</v>
      </c>
      <c r="AA155" s="1" t="str">
        <f t="shared" si="39"/>
        <v/>
      </c>
    </row>
    <row r="156" spans="1:27" x14ac:dyDescent="0.2">
      <c r="A156" s="1" t="s">
        <v>28</v>
      </c>
      <c r="B156" s="1" t="s">
        <v>156</v>
      </c>
      <c r="C156" s="1" t="s">
        <v>101</v>
      </c>
      <c r="D156" s="1">
        <v>156.08987763355998</v>
      </c>
      <c r="E156" s="1">
        <v>6.38</v>
      </c>
      <c r="F156" s="5" t="s">
        <v>146</v>
      </c>
      <c r="H156" s="1" t="s">
        <v>153</v>
      </c>
      <c r="I156" s="1">
        <v>649</v>
      </c>
      <c r="K156" s="1">
        <f t="shared" si="28"/>
        <v>6.4769723628896827</v>
      </c>
      <c r="L156" s="1" t="str">
        <f t="shared" si="29"/>
        <v>pos (N-acetylornithine minus H2O) SE_Ctr</v>
      </c>
      <c r="M156" s="1" t="str">
        <f t="shared" si="30"/>
        <v>D</v>
      </c>
      <c r="N156" s="1" t="str">
        <f t="shared" si="31"/>
        <v>pos (N-acetylornithine minus H2O) SE_Ctr_D</v>
      </c>
      <c r="O156" s="2" t="str">
        <f t="shared" si="32"/>
        <v/>
      </c>
      <c r="P156" s="1" t="str">
        <f t="array" ref="P156">IF(O156="","",AVERAGE(IF(L$1:L$2881=L156,K$1:K$2881)))</f>
        <v/>
      </c>
      <c r="Q156" s="1" t="str">
        <f t="array" ref="Q156">IF(O156="","",_xlfn.F.TEST(IF((L$1:L$2881=LEFT(L156,LEN(L156)-3)&amp;"ctr"),K$1:K$2881),IF((L$1:L$2881=L156),K$1:K$2881)))</f>
        <v/>
      </c>
      <c r="R156" s="1" t="str">
        <f t="array" ref="R156">IF(O156="","",TTEST(IF(L$1:L$2881=LEFT(L156,LEN(L156)-3)&amp;"ctr",K$1:K$2881),IF(L$1:L$2881=L156,K$1:K$2881),2,IF(ISERROR(Q156),3,IF(Q156&lt;0.05,3,2))))</f>
        <v/>
      </c>
      <c r="S156" s="1" t="str">
        <f t="shared" ca="1" si="33"/>
        <v/>
      </c>
      <c r="T156" s="1" t="str">
        <f t="array" ref="T156">IF(O156="","",AVERAGE(IF(L$1:L$2881=L156,I$1:I$2881)))</f>
        <v/>
      </c>
      <c r="U156" s="1" t="str">
        <f t="shared" ca="1" si="34"/>
        <v/>
      </c>
      <c r="V156" s="1" t="str">
        <f t="shared" ca="1" si="38"/>
        <v/>
      </c>
      <c r="W156" s="1" t="str">
        <f t="array" aca="1" ref="W156" ca="1">IF(V156="","",IF(AVERAGE(IF(Z$2:Z$2881="Neg"&amp;" "&amp;B156&amp;" "&amp;X156,J$2:J$2881,0))&gt;AVERAGE(IF(Z$2:Z$2881="pos"&amp;" "&amp;B156&amp;" "&amp;X156,J$2:J$2881,0)),"neg","pos"))</f>
        <v/>
      </c>
      <c r="X156" s="1" t="str">
        <f t="shared" ca="1" si="35"/>
        <v/>
      </c>
      <c r="Y156" s="1" t="str">
        <f t="shared" ca="1" si="36"/>
        <v/>
      </c>
      <c r="Z156" s="1" t="str">
        <f t="shared" si="37"/>
        <v>pos (N-acetylornithine minus H2O) SE_</v>
      </c>
      <c r="AA156" s="1" t="str">
        <f t="shared" si="39"/>
        <v/>
      </c>
    </row>
    <row r="157" spans="1:27" x14ac:dyDescent="0.2">
      <c r="A157" s="1" t="s">
        <v>28</v>
      </c>
      <c r="B157" s="1" t="s">
        <v>156</v>
      </c>
      <c r="C157" s="1" t="s">
        <v>101</v>
      </c>
      <c r="D157" s="1">
        <v>156.08987763355998</v>
      </c>
      <c r="E157" s="1">
        <v>6.38</v>
      </c>
      <c r="F157" s="5" t="s">
        <v>146</v>
      </c>
      <c r="H157" s="1" t="s">
        <v>153</v>
      </c>
      <c r="I157" s="1">
        <v>1763</v>
      </c>
      <c r="K157" s="1">
        <f t="shared" si="28"/>
        <v>7.4753392365667368</v>
      </c>
      <c r="L157" s="1" t="str">
        <f t="shared" si="29"/>
        <v>pos (N-acetylornithine minus H2O) SE_Ctr</v>
      </c>
      <c r="M157" s="1" t="str">
        <f t="shared" si="30"/>
        <v>D</v>
      </c>
      <c r="N157" s="1" t="str">
        <f t="shared" si="31"/>
        <v>pos (N-acetylornithine minus H2O) SE_Ctr_D</v>
      </c>
      <c r="O157" s="2" t="str">
        <f t="shared" si="32"/>
        <v/>
      </c>
      <c r="P157" s="1" t="str">
        <f t="array" ref="P157">IF(O157="","",AVERAGE(IF(L$1:L$2881=L157,K$1:K$2881)))</f>
        <v/>
      </c>
      <c r="Q157" s="1" t="str">
        <f t="array" ref="Q157">IF(O157="","",_xlfn.F.TEST(IF((L$1:L$2881=LEFT(L157,LEN(L157)-3)&amp;"ctr"),K$1:K$2881),IF((L$1:L$2881=L157),K$1:K$2881)))</f>
        <v/>
      </c>
      <c r="R157" s="1" t="str">
        <f t="array" ref="R157">IF(O157="","",TTEST(IF(L$1:L$2881=LEFT(L157,LEN(L157)-3)&amp;"ctr",K$1:K$2881),IF(L$1:L$2881=L157,K$1:K$2881),2,IF(ISERROR(Q157),3,IF(Q157&lt;0.05,3,2))))</f>
        <v/>
      </c>
      <c r="S157" s="1" t="str">
        <f t="shared" ca="1" si="33"/>
        <v/>
      </c>
      <c r="T157" s="1" t="str">
        <f t="array" ref="T157">IF(O157="","",AVERAGE(IF(L$1:L$2881=L157,I$1:I$2881)))</f>
        <v/>
      </c>
      <c r="U157" s="1" t="str">
        <f t="shared" ca="1" si="34"/>
        <v/>
      </c>
      <c r="V157" s="1" t="str">
        <f t="shared" ca="1" si="38"/>
        <v/>
      </c>
      <c r="W157" s="1" t="str">
        <f t="array" aca="1" ref="W157" ca="1">IF(V157="","",IF(AVERAGE(IF(Z$2:Z$2881="Neg"&amp;" "&amp;B157&amp;" "&amp;X157,J$2:J$2881,0))&gt;AVERAGE(IF(Z$2:Z$2881="pos"&amp;" "&amp;B157&amp;" "&amp;X157,J$2:J$2881,0)),"neg","pos"))</f>
        <v/>
      </c>
      <c r="X157" s="1" t="str">
        <f t="shared" ca="1" si="35"/>
        <v/>
      </c>
      <c r="Y157" s="1" t="str">
        <f t="shared" ca="1" si="36"/>
        <v/>
      </c>
      <c r="Z157" s="1" t="str">
        <f t="shared" si="37"/>
        <v>pos (N-acetylornithine minus H2O) SE_</v>
      </c>
      <c r="AA157" s="1" t="str">
        <f t="shared" si="39"/>
        <v/>
      </c>
    </row>
    <row r="158" spans="1:27" x14ac:dyDescent="0.2">
      <c r="A158" s="1" t="s">
        <v>28</v>
      </c>
      <c r="B158" s="1" t="s">
        <v>156</v>
      </c>
      <c r="C158" s="1" t="s">
        <v>101</v>
      </c>
      <c r="D158" s="1">
        <v>156.08987763355998</v>
      </c>
      <c r="E158" s="1">
        <v>6.38</v>
      </c>
      <c r="F158" s="5" t="s">
        <v>146</v>
      </c>
      <c r="H158" s="1" t="s">
        <v>154</v>
      </c>
      <c r="I158" s="1">
        <v>25078</v>
      </c>
      <c r="K158" s="1">
        <f t="shared" si="28"/>
        <v>10.129786121543638</v>
      </c>
      <c r="L158" s="1" t="str">
        <f t="shared" si="29"/>
        <v>pos (N-acetylornithine minus H2O) SE_Syn</v>
      </c>
      <c r="M158" s="1" t="str">
        <f t="shared" si="30"/>
        <v>D</v>
      </c>
      <c r="N158" s="1" t="str">
        <f t="shared" si="31"/>
        <v>pos (N-acetylornithine minus H2O) SE_Syn_D</v>
      </c>
      <c r="O158" s="2" t="str">
        <f t="shared" si="32"/>
        <v>D</v>
      </c>
      <c r="P158" s="1">
        <f t="array" ref="P158">IF(O158="","",AVERAGE(IF(L$1:L$2881=L158,K$1:K$2881)))</f>
        <v>9.9907262037832485</v>
      </c>
      <c r="Q158" s="1">
        <f t="array" ref="Q158">IF(O158="","",_xlfn.F.TEST(IF((L$1:L$2881=LEFT(L158,LEN(L158)-3)&amp;"ctr"),K$1:K$2881),IF((L$1:L$2881=L158),K$1:K$2881)))</f>
        <v>4.827645171840083E-2</v>
      </c>
      <c r="R158" s="1">
        <f t="array" ref="R158">IF(O158="","",TTEST(IF(L$1:L$2881=LEFT(L158,LEN(L158)-3)&amp;"ctr",K$1:K$2881),IF(L$1:L$2881=L158,K$1:K$2881),2,IF(ISERROR(Q158),3,IF(Q158&lt;0.05,3,2))))</f>
        <v>5.4270943763733983E-4</v>
      </c>
      <c r="S158" s="1" t="str">
        <f t="shared" ca="1" si="33"/>
        <v>E</v>
      </c>
      <c r="T158" s="1">
        <f t="array" ref="T158">IF(O158="","",AVERAGE(IF(L$1:L$2881=L158,I$1:I$2881)))</f>
        <v>21922</v>
      </c>
      <c r="U158" s="1">
        <f t="shared" ca="1" si="34"/>
        <v>4.1063584543384959</v>
      </c>
      <c r="V158" s="1" t="str">
        <f t="shared" ca="1" si="38"/>
        <v>4</v>
      </c>
      <c r="W158" s="1" t="str">
        <f t="array" aca="1" ref="W158" ca="1">IF(V158="","",IF(AVERAGE(IF(Z$2:Z$2881="Neg"&amp;" "&amp;B158&amp;" "&amp;X158,J$2:J$2881,0))&gt;AVERAGE(IF(Z$2:Z$2881="pos"&amp;" "&amp;B158&amp;" "&amp;X158,J$2:J$2881,0)),"neg","pos"))</f>
        <v>pos</v>
      </c>
      <c r="X158" s="1" t="str">
        <f t="shared" ca="1" si="35"/>
        <v>SE_</v>
      </c>
      <c r="Y158" s="1" t="str">
        <f t="shared" ca="1" si="36"/>
        <v>Syn</v>
      </c>
      <c r="Z158" s="1" t="str">
        <f t="shared" si="37"/>
        <v>pos (N-acetylornithine minus H2O) SE_</v>
      </c>
      <c r="AA158" s="1" t="str">
        <f t="shared" si="39"/>
        <v>Good</v>
      </c>
    </row>
    <row r="159" spans="1:27" x14ac:dyDescent="0.2">
      <c r="A159" s="1" t="s">
        <v>28</v>
      </c>
      <c r="B159" s="1" t="s">
        <v>156</v>
      </c>
      <c r="C159" s="1" t="s">
        <v>101</v>
      </c>
      <c r="D159" s="1">
        <v>156.08987763355998</v>
      </c>
      <c r="E159" s="1">
        <v>6.38</v>
      </c>
      <c r="F159" s="5" t="s">
        <v>146</v>
      </c>
      <c r="H159" s="1" t="s">
        <v>154</v>
      </c>
      <c r="I159" s="1">
        <v>19836</v>
      </c>
      <c r="K159" s="1">
        <f t="shared" si="28"/>
        <v>9.8953041597281093</v>
      </c>
      <c r="L159" s="1" t="str">
        <f t="shared" si="29"/>
        <v>pos (N-acetylornithine minus H2O) SE_Syn</v>
      </c>
      <c r="M159" s="1" t="str">
        <f t="shared" si="30"/>
        <v>D</v>
      </c>
      <c r="N159" s="1" t="str">
        <f t="shared" si="31"/>
        <v>pos (N-acetylornithine minus H2O) SE_Syn_D</v>
      </c>
      <c r="O159" s="2" t="str">
        <f t="shared" si="32"/>
        <v/>
      </c>
      <c r="P159" s="1" t="str">
        <f t="array" ref="P159">IF(O159="","",AVERAGE(IF(L$1:L$2881=L159,K$1:K$2881)))</f>
        <v/>
      </c>
      <c r="Q159" s="1" t="str">
        <f t="array" ref="Q159">IF(O159="","",_xlfn.F.TEST(IF((L$1:L$2881=LEFT(L159,LEN(L159)-3)&amp;"ctr"),K$1:K$2881),IF((L$1:L$2881=L159),K$1:K$2881)))</f>
        <v/>
      </c>
      <c r="R159" s="1" t="str">
        <f t="array" ref="R159">IF(O159="","",TTEST(IF(L$1:L$2881=LEFT(L159,LEN(L159)-3)&amp;"ctr",K$1:K$2881),IF(L$1:L$2881=L159,K$1:K$2881),2,IF(ISERROR(Q159),3,IF(Q159&lt;0.05,3,2))))</f>
        <v/>
      </c>
      <c r="S159" s="1" t="str">
        <f t="shared" ca="1" si="33"/>
        <v/>
      </c>
      <c r="T159" s="1" t="str">
        <f t="array" ref="T159">IF(O159="","",AVERAGE(IF(L$1:L$2881=L159,I$1:I$2881)))</f>
        <v/>
      </c>
      <c r="U159" s="1" t="str">
        <f t="shared" ca="1" si="34"/>
        <v/>
      </c>
      <c r="V159" s="1" t="str">
        <f t="shared" ca="1" si="38"/>
        <v/>
      </c>
      <c r="W159" s="1" t="str">
        <f t="array" aca="1" ref="W159" ca="1">IF(V159="","",IF(AVERAGE(IF(Z$2:Z$2881="Neg"&amp;" "&amp;B159&amp;" "&amp;X159,J$2:J$2881,0))&gt;AVERAGE(IF(Z$2:Z$2881="pos"&amp;" "&amp;B159&amp;" "&amp;X159,J$2:J$2881,0)),"neg","pos"))</f>
        <v/>
      </c>
      <c r="X159" s="1" t="str">
        <f t="shared" ca="1" si="35"/>
        <v/>
      </c>
      <c r="Y159" s="1" t="str">
        <f t="shared" ca="1" si="36"/>
        <v/>
      </c>
      <c r="Z159" s="1" t="str">
        <f t="shared" si="37"/>
        <v>pos (N-acetylornithine minus H2O) SE_</v>
      </c>
      <c r="AA159" s="1" t="str">
        <f t="shared" si="39"/>
        <v/>
      </c>
    </row>
    <row r="160" spans="1:27" x14ac:dyDescent="0.2">
      <c r="A160" s="1" t="s">
        <v>28</v>
      </c>
      <c r="B160" s="1" t="s">
        <v>156</v>
      </c>
      <c r="C160" s="1" t="s">
        <v>101</v>
      </c>
      <c r="D160" s="1">
        <v>156.08987763355998</v>
      </c>
      <c r="E160" s="1">
        <v>6.38</v>
      </c>
      <c r="F160" s="5" t="s">
        <v>146</v>
      </c>
      <c r="H160" s="1" t="s">
        <v>154</v>
      </c>
      <c r="I160" s="1">
        <v>22625</v>
      </c>
      <c r="K160" s="1">
        <f t="shared" si="28"/>
        <v>10.026854966486413</v>
      </c>
      <c r="L160" s="1" t="str">
        <f t="shared" si="29"/>
        <v>pos (N-acetylornithine minus H2O) SE_Syn</v>
      </c>
      <c r="M160" s="1" t="str">
        <f t="shared" si="30"/>
        <v>D</v>
      </c>
      <c r="N160" s="1" t="str">
        <f t="shared" si="31"/>
        <v>pos (N-acetylornithine minus H2O) SE_Syn_D</v>
      </c>
      <c r="O160" s="2" t="str">
        <f t="shared" si="32"/>
        <v/>
      </c>
      <c r="P160" s="1" t="str">
        <f t="array" ref="P160">IF(O160="","",AVERAGE(IF(L$1:L$2881=L160,K$1:K$2881)))</f>
        <v/>
      </c>
      <c r="Q160" s="1" t="str">
        <f t="array" ref="Q160">IF(O160="","",_xlfn.F.TEST(IF((L$1:L$2881=LEFT(L160,LEN(L160)-3)&amp;"ctr"),K$1:K$2881),IF((L$1:L$2881=L160),K$1:K$2881)))</f>
        <v/>
      </c>
      <c r="R160" s="1" t="str">
        <f t="array" ref="R160">IF(O160="","",TTEST(IF(L$1:L$2881=LEFT(L160,LEN(L160)-3)&amp;"ctr",K$1:K$2881),IF(L$1:L$2881=L160,K$1:K$2881),2,IF(ISERROR(Q160),3,IF(Q160&lt;0.05,3,2))))</f>
        <v/>
      </c>
      <c r="S160" s="1" t="str">
        <f t="shared" ca="1" si="33"/>
        <v/>
      </c>
      <c r="T160" s="1" t="str">
        <f t="array" ref="T160">IF(O160="","",AVERAGE(IF(L$1:L$2881=L160,I$1:I$2881)))</f>
        <v/>
      </c>
      <c r="U160" s="1" t="str">
        <f t="shared" ca="1" si="34"/>
        <v/>
      </c>
      <c r="V160" s="1" t="str">
        <f t="shared" ca="1" si="38"/>
        <v/>
      </c>
      <c r="W160" s="1" t="str">
        <f t="array" aca="1" ref="W160" ca="1">IF(V160="","",IF(AVERAGE(IF(Z$2:Z$2881="Neg"&amp;" "&amp;B160&amp;" "&amp;X160,J$2:J$2881,0))&gt;AVERAGE(IF(Z$2:Z$2881="pos"&amp;" "&amp;B160&amp;" "&amp;X160,J$2:J$2881,0)),"neg","pos"))</f>
        <v/>
      </c>
      <c r="X160" s="1" t="str">
        <f t="shared" ca="1" si="35"/>
        <v/>
      </c>
      <c r="Y160" s="1" t="str">
        <f t="shared" ca="1" si="36"/>
        <v/>
      </c>
      <c r="Z160" s="1" t="str">
        <f t="shared" si="37"/>
        <v>pos (N-acetylornithine minus H2O) SE_</v>
      </c>
      <c r="AA160" s="1" t="str">
        <f t="shared" si="39"/>
        <v/>
      </c>
    </row>
    <row r="161" spans="1:27" x14ac:dyDescent="0.2">
      <c r="A161" s="1" t="s">
        <v>28</v>
      </c>
      <c r="B161" s="1" t="s">
        <v>156</v>
      </c>
      <c r="C161" s="1" t="s">
        <v>101</v>
      </c>
      <c r="D161" s="1">
        <v>156.08987763355998</v>
      </c>
      <c r="E161" s="1">
        <v>6.38</v>
      </c>
      <c r="F161" s="5" t="s">
        <v>146</v>
      </c>
      <c r="H161" s="1" t="s">
        <v>154</v>
      </c>
      <c r="I161" s="1">
        <v>20149</v>
      </c>
      <c r="K161" s="1">
        <f t="shared" si="28"/>
        <v>9.9109595673748299</v>
      </c>
      <c r="L161" s="1" t="str">
        <f t="shared" si="29"/>
        <v>pos (N-acetylornithine minus H2O) SE_Syn</v>
      </c>
      <c r="M161" s="1" t="str">
        <f t="shared" si="30"/>
        <v>D</v>
      </c>
      <c r="N161" s="1" t="str">
        <f t="shared" si="31"/>
        <v>pos (N-acetylornithine minus H2O) SE_Syn_D</v>
      </c>
      <c r="O161" s="2" t="str">
        <f t="shared" si="32"/>
        <v/>
      </c>
      <c r="P161" s="1" t="str">
        <f t="array" ref="P161">IF(O161="","",AVERAGE(IF(L$1:L$2881=L161,K$1:K$2881)))</f>
        <v/>
      </c>
      <c r="Q161" s="1" t="str">
        <f t="array" ref="Q161">IF(O161="","",_xlfn.F.TEST(IF((L$1:L$2881=LEFT(L161,LEN(L161)-3)&amp;"ctr"),K$1:K$2881),IF((L$1:L$2881=L161),K$1:K$2881)))</f>
        <v/>
      </c>
      <c r="R161" s="1" t="str">
        <f t="array" ref="R161">IF(O161="","",TTEST(IF(L$1:L$2881=LEFT(L161,LEN(L161)-3)&amp;"ctr",K$1:K$2881),IF(L$1:L$2881=L161,K$1:K$2881),2,IF(ISERROR(Q161),3,IF(Q161&lt;0.05,3,2))))</f>
        <v/>
      </c>
      <c r="S161" s="1" t="str">
        <f t="shared" ca="1" si="33"/>
        <v/>
      </c>
      <c r="T161" s="1" t="str">
        <f t="array" ref="T161">IF(O161="","",AVERAGE(IF(L$1:L$2881=L161,I$1:I$2881)))</f>
        <v/>
      </c>
      <c r="U161" s="1" t="str">
        <f t="shared" ca="1" si="34"/>
        <v/>
      </c>
      <c r="V161" s="1" t="str">
        <f t="shared" ca="1" si="38"/>
        <v/>
      </c>
      <c r="W161" s="1" t="str">
        <f t="array" aca="1" ref="W161" ca="1">IF(V161="","",IF(AVERAGE(IF(Z$2:Z$2881="Neg"&amp;" "&amp;B161&amp;" "&amp;X161,J$2:J$2881,0))&gt;AVERAGE(IF(Z$2:Z$2881="pos"&amp;" "&amp;B161&amp;" "&amp;X161,J$2:J$2881,0)),"neg","pos"))</f>
        <v/>
      </c>
      <c r="X161" s="1" t="str">
        <f t="shared" ca="1" si="35"/>
        <v/>
      </c>
      <c r="Y161" s="1" t="str">
        <f t="shared" ca="1" si="36"/>
        <v/>
      </c>
      <c r="Z161" s="1" t="str">
        <f t="shared" si="37"/>
        <v>pos (N-acetylornithine minus H2O) SE_</v>
      </c>
      <c r="AA161" s="1" t="str">
        <f t="shared" si="39"/>
        <v/>
      </c>
    </row>
    <row r="162" spans="1:27" x14ac:dyDescent="0.2">
      <c r="A162" s="1" t="s">
        <v>94</v>
      </c>
      <c r="B162" s="1" t="s">
        <v>216</v>
      </c>
      <c r="C162" s="1" t="s">
        <v>39</v>
      </c>
      <c r="D162" s="1">
        <v>112.02800000000001</v>
      </c>
      <c r="E162" s="1">
        <v>6.98</v>
      </c>
      <c r="F162" s="5" t="s">
        <v>146</v>
      </c>
      <c r="H162" s="1" t="s">
        <v>147</v>
      </c>
      <c r="K162" s="1">
        <f t="shared" ref="K162" si="40">LN(I162+1)</f>
        <v>0</v>
      </c>
      <c r="L162" s="1" t="str">
        <f t="shared" ref="L162" si="41">A162&amp;" "&amp;B162&amp;" "&amp;H162</f>
        <v>both uracil Min_Ctr</v>
      </c>
      <c r="M162" s="1" t="str">
        <f t="shared" si="30"/>
        <v>ND</v>
      </c>
      <c r="N162" s="1" t="str">
        <f t="shared" si="31"/>
        <v>both uracil Min_CtrND</v>
      </c>
      <c r="O162" s="2" t="str">
        <f t="shared" si="32"/>
        <v>ND</v>
      </c>
      <c r="P162" s="1">
        <f t="array" ref="P162">IF(O162="","",AVERAGE(IF(L$1:L$2881=L162,K$1:K$2881)))</f>
        <v>0</v>
      </c>
      <c r="Q162" s="1" t="e">
        <f t="array" ref="Q162">IF(O162="","",_xlfn.F.TEST(IF((L$1:L$2881=LEFT(L162,LEN(L162)-3)&amp;"ctr"),K$1:K$2881),IF((L$1:L$2881=L162),K$1:K$2881)))</f>
        <v>#DIV/0!</v>
      </c>
      <c r="R162" s="1" t="e">
        <f t="array" ref="R162">IF(O162="","",TTEST(IF(L$1:L$2881=LEFT(L162,LEN(L162)-3)&amp;"ctr",K$1:K$2881),IF(L$1:L$2881=L162,K$1:K$2881),2,IF(ISERROR(Q162),3,IF(Q162&lt;0.05,3,2))))</f>
        <v>#DIV/0!</v>
      </c>
      <c r="S162" s="1" t="str">
        <f t="shared" ca="1" si="33"/>
        <v>ND</v>
      </c>
      <c r="T162" s="1">
        <f t="array" ref="T162">IF(O162="","",AVERAGE(IF(L$1:L$2881=L162,I$1:I$2881)))</f>
        <v>0</v>
      </c>
      <c r="U162" s="1" t="str">
        <f t="shared" ca="1" si="34"/>
        <v>n/a</v>
      </c>
      <c r="V162" s="1" t="str">
        <f t="shared" ca="1" si="38"/>
        <v/>
      </c>
      <c r="W162" s="1" t="str">
        <f t="array" aca="1" ref="W162" ca="1">IF(V162="","",IF(AVERAGE(IF(Z$2:Z$2881="Neg"&amp;" "&amp;B162&amp;" "&amp;X162,J$2:J$2881,0))&gt;AVERAGE(IF(Z$2:Z$2881="pos"&amp;" "&amp;B162&amp;" "&amp;X162,J$2:J$2881,0)),"neg","pos"))</f>
        <v/>
      </c>
      <c r="X162" s="1" t="str">
        <f t="shared" ca="1" si="35"/>
        <v/>
      </c>
      <c r="Y162" s="1" t="str">
        <f t="shared" ca="1" si="36"/>
        <v/>
      </c>
      <c r="Z162" s="1" t="str">
        <f t="shared" si="37"/>
        <v>both uracil Min</v>
      </c>
      <c r="AA162" s="1" t="str">
        <f t="shared" si="39"/>
        <v>Good</v>
      </c>
    </row>
    <row r="163" spans="1:27" x14ac:dyDescent="0.2">
      <c r="A163" s="1" t="s">
        <v>94</v>
      </c>
      <c r="B163" s="1" t="s">
        <v>216</v>
      </c>
      <c r="C163" s="1" t="s">
        <v>39</v>
      </c>
      <c r="D163" s="1">
        <v>112.02800000000001</v>
      </c>
      <c r="E163" s="1">
        <v>6.98</v>
      </c>
      <c r="F163" s="5" t="s">
        <v>146</v>
      </c>
      <c r="H163" s="1" t="s">
        <v>147</v>
      </c>
      <c r="K163" s="1">
        <f t="shared" ref="K163:K194" si="42">LN(I163+1)</f>
        <v>0</v>
      </c>
      <c r="L163" s="1" t="str">
        <f t="shared" ref="L163:L194" si="43">A163&amp;" "&amp;B163&amp;" "&amp;H163</f>
        <v>both uracil Min_Ctr</v>
      </c>
      <c r="M163" s="1" t="str">
        <f t="shared" si="30"/>
        <v>ND</v>
      </c>
      <c r="N163" s="1" t="str">
        <f t="shared" si="31"/>
        <v>both uracil Min_CtrND</v>
      </c>
      <c r="O163" s="2" t="str">
        <f t="shared" si="32"/>
        <v/>
      </c>
      <c r="P163" s="1" t="str">
        <f t="array" ref="P163">IF(O163="","",AVERAGE(IF(L$1:L$2881=L163,K$1:K$2881)))</f>
        <v/>
      </c>
      <c r="Q163" s="1" t="str">
        <f t="array" ref="Q163">IF(O163="","",_xlfn.F.TEST(IF((L$1:L$2881=LEFT(L163,LEN(L163)-3)&amp;"ctr"),K$1:K$2881),IF((L$1:L$2881=L163),K$1:K$2881)))</f>
        <v/>
      </c>
      <c r="R163" s="1" t="str">
        <f t="array" ref="R163">IF(O163="","",TTEST(IF(L$1:L$2881=LEFT(L163,LEN(L163)-3)&amp;"ctr",K$1:K$2881),IF(L$1:L$2881=L163,K$1:K$2881),2,IF(ISERROR(Q163),3,IF(Q163&lt;0.05,3,2))))</f>
        <v/>
      </c>
      <c r="S163" s="1" t="str">
        <f t="shared" ca="1" si="33"/>
        <v/>
      </c>
      <c r="T163" s="1" t="str">
        <f t="array" ref="T163">IF(O163="","",AVERAGE(IF(L$1:L$2881=L163,I$1:I$2881)))</f>
        <v/>
      </c>
      <c r="U163" s="1" t="str">
        <f t="shared" ca="1" si="34"/>
        <v/>
      </c>
      <c r="V163" s="1" t="str">
        <f t="shared" ca="1" si="38"/>
        <v/>
      </c>
      <c r="W163" s="1" t="str">
        <f t="array" aca="1" ref="W163" ca="1">IF(V163="","",IF(AVERAGE(IF(Z$2:Z$2881="Neg"&amp;" "&amp;B163&amp;" "&amp;X163,J$2:J$2881,0))&gt;AVERAGE(IF(Z$2:Z$2881="pos"&amp;" "&amp;B163&amp;" "&amp;X163,J$2:J$2881,0)),"neg","pos"))</f>
        <v/>
      </c>
      <c r="X163" s="1" t="str">
        <f t="shared" ca="1" si="35"/>
        <v/>
      </c>
      <c r="Y163" s="1" t="str">
        <f t="shared" ca="1" si="36"/>
        <v/>
      </c>
      <c r="Z163" s="1" t="str">
        <f t="shared" si="37"/>
        <v>both uracil Min</v>
      </c>
      <c r="AA163" s="1" t="str">
        <f t="shared" ref="AA163:AA226" si="44">IF(T163="","","Good")</f>
        <v/>
      </c>
    </row>
    <row r="164" spans="1:27" x14ac:dyDescent="0.2">
      <c r="A164" s="1" t="s">
        <v>94</v>
      </c>
      <c r="B164" s="1" t="s">
        <v>216</v>
      </c>
      <c r="C164" s="1" t="s">
        <v>39</v>
      </c>
      <c r="D164" s="1">
        <v>112.02800000000001</v>
      </c>
      <c r="E164" s="1">
        <v>6.98</v>
      </c>
      <c r="F164" s="5" t="s">
        <v>146</v>
      </c>
      <c r="H164" s="1" t="s">
        <v>147</v>
      </c>
      <c r="K164" s="1">
        <f t="shared" si="42"/>
        <v>0</v>
      </c>
      <c r="L164" s="1" t="str">
        <f t="shared" si="43"/>
        <v>both uracil Min_Ctr</v>
      </c>
      <c r="M164" s="1" t="str">
        <f t="shared" si="30"/>
        <v>ND</v>
      </c>
      <c r="N164" s="1" t="str">
        <f t="shared" si="31"/>
        <v>both uracil Min_CtrND</v>
      </c>
      <c r="O164" s="2" t="str">
        <f t="shared" si="32"/>
        <v/>
      </c>
      <c r="P164" s="1" t="str">
        <f t="array" ref="P164">IF(O164="","",AVERAGE(IF(L$1:L$2881=L164,K$1:K$2881)))</f>
        <v/>
      </c>
      <c r="Q164" s="1" t="str">
        <f t="array" ref="Q164">IF(O164="","",_xlfn.F.TEST(IF((L$1:L$2881=LEFT(L164,LEN(L164)-3)&amp;"ctr"),K$1:K$2881),IF((L$1:L$2881=L164),K$1:K$2881)))</f>
        <v/>
      </c>
      <c r="R164" s="1" t="str">
        <f t="array" ref="R164">IF(O164="","",TTEST(IF(L$1:L$2881=LEFT(L164,LEN(L164)-3)&amp;"ctr",K$1:K$2881),IF(L$1:L$2881=L164,K$1:K$2881),2,IF(ISERROR(Q164),3,IF(Q164&lt;0.05,3,2))))</f>
        <v/>
      </c>
      <c r="S164" s="1" t="str">
        <f t="shared" ca="1" si="33"/>
        <v/>
      </c>
      <c r="T164" s="1" t="str">
        <f t="array" ref="T164">IF(O164="","",AVERAGE(IF(L$1:L$2881=L164,I$1:I$2881)))</f>
        <v/>
      </c>
      <c r="U164" s="1" t="str">
        <f t="shared" ca="1" si="34"/>
        <v/>
      </c>
      <c r="V164" s="1" t="str">
        <f t="shared" ca="1" si="38"/>
        <v/>
      </c>
      <c r="W164" s="1" t="str">
        <f t="array" aca="1" ref="W164" ca="1">IF(V164="","",IF(AVERAGE(IF(Z$2:Z$2881="Neg"&amp;" "&amp;B164&amp;" "&amp;X164,J$2:J$2881,0))&gt;AVERAGE(IF(Z$2:Z$2881="pos"&amp;" "&amp;B164&amp;" "&amp;X164,J$2:J$2881,0)),"neg","pos"))</f>
        <v/>
      </c>
      <c r="X164" s="1" t="str">
        <f t="shared" ca="1" si="35"/>
        <v/>
      </c>
      <c r="Y164" s="1" t="str">
        <f t="shared" ca="1" si="36"/>
        <v/>
      </c>
      <c r="Z164" s="1" t="str">
        <f t="shared" si="37"/>
        <v>both uracil Min</v>
      </c>
      <c r="AA164" s="1" t="str">
        <f t="shared" si="44"/>
        <v/>
      </c>
    </row>
    <row r="165" spans="1:27" x14ac:dyDescent="0.2">
      <c r="A165" s="1" t="s">
        <v>94</v>
      </c>
      <c r="B165" s="1" t="s">
        <v>216</v>
      </c>
      <c r="C165" s="1" t="s">
        <v>39</v>
      </c>
      <c r="D165" s="1">
        <v>112.02800000000001</v>
      </c>
      <c r="E165" s="1">
        <v>6.98</v>
      </c>
      <c r="F165" s="5" t="s">
        <v>146</v>
      </c>
      <c r="H165" s="1" t="s">
        <v>147</v>
      </c>
      <c r="K165" s="1">
        <f t="shared" si="42"/>
        <v>0</v>
      </c>
      <c r="L165" s="1" t="str">
        <f t="shared" si="43"/>
        <v>both uracil Min_Ctr</v>
      </c>
      <c r="M165" s="1" t="str">
        <f t="shared" si="30"/>
        <v>ND</v>
      </c>
      <c r="N165" s="1" t="str">
        <f t="shared" si="31"/>
        <v>both uracil Min_CtrND</v>
      </c>
      <c r="O165" s="2" t="str">
        <f t="shared" si="32"/>
        <v/>
      </c>
      <c r="P165" s="1" t="str">
        <f t="array" ref="P165">IF(O165="","",AVERAGE(IF(L$1:L$2881=L165,K$1:K$2881)))</f>
        <v/>
      </c>
      <c r="Q165" s="1" t="str">
        <f t="array" ref="Q165">IF(O165="","",_xlfn.F.TEST(IF((L$1:L$2881=LEFT(L165,LEN(L165)-3)&amp;"ctr"),K$1:K$2881),IF((L$1:L$2881=L165),K$1:K$2881)))</f>
        <v/>
      </c>
      <c r="R165" s="1" t="str">
        <f t="array" ref="R165">IF(O165="","",TTEST(IF(L$1:L$2881=LEFT(L165,LEN(L165)-3)&amp;"ctr",K$1:K$2881),IF(L$1:L$2881=L165,K$1:K$2881),2,IF(ISERROR(Q165),3,IF(Q165&lt;0.05,3,2))))</f>
        <v/>
      </c>
      <c r="S165" s="1" t="str">
        <f t="shared" ca="1" si="33"/>
        <v/>
      </c>
      <c r="T165" s="1" t="str">
        <f t="array" ref="T165">IF(O165="","",AVERAGE(IF(L$1:L$2881=L165,I$1:I$2881)))</f>
        <v/>
      </c>
      <c r="U165" s="1" t="str">
        <f t="shared" ca="1" si="34"/>
        <v/>
      </c>
      <c r="V165" s="1" t="str">
        <f t="shared" ca="1" si="38"/>
        <v/>
      </c>
      <c r="W165" s="1" t="str">
        <f t="array" aca="1" ref="W165" ca="1">IF(V165="","",IF(AVERAGE(IF(Z$2:Z$2881="Neg"&amp;" "&amp;B165&amp;" "&amp;X165,J$2:J$2881,0))&gt;AVERAGE(IF(Z$2:Z$2881="pos"&amp;" "&amp;B165&amp;" "&amp;X165,J$2:J$2881,0)),"neg","pos"))</f>
        <v/>
      </c>
      <c r="X165" s="1" t="str">
        <f t="shared" ca="1" si="35"/>
        <v/>
      </c>
      <c r="Y165" s="1" t="str">
        <f t="shared" ca="1" si="36"/>
        <v/>
      </c>
      <c r="Z165" s="1" t="str">
        <f t="shared" si="37"/>
        <v>both uracil Min</v>
      </c>
      <c r="AA165" s="1" t="str">
        <f t="shared" si="44"/>
        <v/>
      </c>
    </row>
    <row r="166" spans="1:27" x14ac:dyDescent="0.2">
      <c r="A166" s="1" t="s">
        <v>94</v>
      </c>
      <c r="B166" s="1" t="s">
        <v>216</v>
      </c>
      <c r="C166" s="1" t="s">
        <v>39</v>
      </c>
      <c r="D166" s="1">
        <v>112.02800000000001</v>
      </c>
      <c r="E166" s="1">
        <v>6.98</v>
      </c>
      <c r="F166" s="5" t="s">
        <v>146</v>
      </c>
      <c r="H166" s="1" t="s">
        <v>148</v>
      </c>
      <c r="K166" s="1">
        <f t="shared" si="42"/>
        <v>0</v>
      </c>
      <c r="L166" s="1" t="str">
        <f t="shared" si="43"/>
        <v>both uracil Min_Syn</v>
      </c>
      <c r="M166" s="1" t="str">
        <f t="shared" si="30"/>
        <v>ND</v>
      </c>
      <c r="N166" s="1" t="str">
        <f t="shared" si="31"/>
        <v>both uracil Min_SynND</v>
      </c>
      <c r="O166" s="2" t="str">
        <f t="shared" si="32"/>
        <v>ND</v>
      </c>
      <c r="P166" s="1">
        <f t="array" ref="P166">IF(O166="","",AVERAGE(IF(L$1:L$2881=L166,K$1:K$2881)))</f>
        <v>0</v>
      </c>
      <c r="Q166" s="1" t="e">
        <f t="array" ref="Q166">IF(O166="","",_xlfn.F.TEST(IF((L$1:L$2881=LEFT(L166,LEN(L166)-3)&amp;"ctr"),K$1:K$2881),IF((L$1:L$2881=L166),K$1:K$2881)))</f>
        <v>#DIV/0!</v>
      </c>
      <c r="R166" s="1" t="e">
        <f t="array" ref="R166">IF(O166="","",TTEST(IF(L$1:L$2881=LEFT(L166,LEN(L166)-3)&amp;"ctr",K$1:K$2881),IF(L$1:L$2881=L166,K$1:K$2881),2,IF(ISERROR(Q166),3,IF(Q166&lt;0.05,3,2))))</f>
        <v>#DIV/0!</v>
      </c>
      <c r="S166" s="1" t="str">
        <f t="shared" ca="1" si="33"/>
        <v>ND</v>
      </c>
      <c r="T166" s="1">
        <f t="array" ref="T166">IF(O166="","",AVERAGE(IF(L$1:L$2881=L166,I$1:I$2881)))</f>
        <v>0</v>
      </c>
      <c r="U166" s="1" t="str">
        <f t="shared" ca="1" si="34"/>
        <v>n/a</v>
      </c>
      <c r="V166" s="1" t="str">
        <f t="shared" ca="1" si="38"/>
        <v/>
      </c>
      <c r="W166" s="1" t="str">
        <f t="array" aca="1" ref="W166" ca="1">IF(V166="","",IF(AVERAGE(IF(Z$2:Z$2881="Neg"&amp;" "&amp;B166&amp;" "&amp;X166,J$2:J$2881,0))&gt;AVERAGE(IF(Z$2:Z$2881="pos"&amp;" "&amp;B166&amp;" "&amp;X166,J$2:J$2881,0)),"neg","pos"))</f>
        <v/>
      </c>
      <c r="X166" s="1" t="str">
        <f t="shared" ca="1" si="35"/>
        <v/>
      </c>
      <c r="Y166" s="1" t="str">
        <f t="shared" ca="1" si="36"/>
        <v/>
      </c>
      <c r="Z166" s="1" t="str">
        <f t="shared" si="37"/>
        <v>both uracil Min</v>
      </c>
      <c r="AA166" s="1" t="str">
        <f t="shared" si="44"/>
        <v>Good</v>
      </c>
    </row>
    <row r="167" spans="1:27" x14ac:dyDescent="0.2">
      <c r="A167" s="1" t="s">
        <v>94</v>
      </c>
      <c r="B167" s="1" t="s">
        <v>216</v>
      </c>
      <c r="C167" s="1" t="s">
        <v>39</v>
      </c>
      <c r="D167" s="1">
        <v>112.02800000000001</v>
      </c>
      <c r="E167" s="1">
        <v>6.98</v>
      </c>
      <c r="F167" s="5" t="s">
        <v>146</v>
      </c>
      <c r="H167" s="1" t="s">
        <v>148</v>
      </c>
      <c r="K167" s="1">
        <f t="shared" si="42"/>
        <v>0</v>
      </c>
      <c r="L167" s="1" t="str">
        <f t="shared" si="43"/>
        <v>both uracil Min_Syn</v>
      </c>
      <c r="M167" s="1" t="str">
        <f t="shared" si="30"/>
        <v>ND</v>
      </c>
      <c r="N167" s="1" t="str">
        <f t="shared" si="31"/>
        <v>both uracil Min_SynND</v>
      </c>
      <c r="O167" s="2" t="str">
        <f t="shared" si="32"/>
        <v/>
      </c>
      <c r="P167" s="1" t="str">
        <f t="array" ref="P167">IF(O167="","",AVERAGE(IF(L$1:L$2881=L167,K$1:K$2881)))</f>
        <v/>
      </c>
      <c r="Q167" s="1" t="str">
        <f t="array" ref="Q167">IF(O167="","",_xlfn.F.TEST(IF((L$1:L$2881=LEFT(L167,LEN(L167)-3)&amp;"ctr"),K$1:K$2881),IF((L$1:L$2881=L167),K$1:K$2881)))</f>
        <v/>
      </c>
      <c r="R167" s="1" t="str">
        <f t="array" ref="R167">IF(O167="","",TTEST(IF(L$1:L$2881=LEFT(L167,LEN(L167)-3)&amp;"ctr",K$1:K$2881),IF(L$1:L$2881=L167,K$1:K$2881),2,IF(ISERROR(Q167),3,IF(Q167&lt;0.05,3,2))))</f>
        <v/>
      </c>
      <c r="S167" s="1" t="str">
        <f t="shared" ca="1" si="33"/>
        <v/>
      </c>
      <c r="T167" s="1" t="str">
        <f t="array" ref="T167">IF(O167="","",AVERAGE(IF(L$1:L$2881=L167,I$1:I$2881)))</f>
        <v/>
      </c>
      <c r="U167" s="1" t="str">
        <f t="shared" ca="1" si="34"/>
        <v/>
      </c>
      <c r="V167" s="1" t="str">
        <f t="shared" ca="1" si="38"/>
        <v/>
      </c>
      <c r="W167" s="1" t="str">
        <f t="array" aca="1" ref="W167" ca="1">IF(V167="","",IF(AVERAGE(IF(Z$2:Z$2881="Neg"&amp;" "&amp;B167&amp;" "&amp;X167,J$2:J$2881,0))&gt;AVERAGE(IF(Z$2:Z$2881="pos"&amp;" "&amp;B167&amp;" "&amp;X167,J$2:J$2881,0)),"neg","pos"))</f>
        <v/>
      </c>
      <c r="X167" s="1" t="str">
        <f t="shared" ca="1" si="35"/>
        <v/>
      </c>
      <c r="Y167" s="1" t="str">
        <f t="shared" ca="1" si="36"/>
        <v/>
      </c>
      <c r="Z167" s="1" t="str">
        <f t="shared" si="37"/>
        <v>both uracil Min</v>
      </c>
      <c r="AA167" s="1" t="str">
        <f t="shared" si="44"/>
        <v/>
      </c>
    </row>
    <row r="168" spans="1:27" x14ac:dyDescent="0.2">
      <c r="A168" s="1" t="s">
        <v>94</v>
      </c>
      <c r="B168" s="1" t="s">
        <v>216</v>
      </c>
      <c r="C168" s="1" t="s">
        <v>39</v>
      </c>
      <c r="D168" s="1">
        <v>112.02800000000001</v>
      </c>
      <c r="E168" s="1">
        <v>6.98</v>
      </c>
      <c r="F168" s="5" t="s">
        <v>146</v>
      </c>
      <c r="H168" s="1" t="s">
        <v>148</v>
      </c>
      <c r="K168" s="1">
        <f t="shared" si="42"/>
        <v>0</v>
      </c>
      <c r="L168" s="1" t="str">
        <f t="shared" si="43"/>
        <v>both uracil Min_Syn</v>
      </c>
      <c r="M168" s="1" t="str">
        <f t="shared" si="30"/>
        <v>ND</v>
      </c>
      <c r="N168" s="1" t="str">
        <f t="shared" si="31"/>
        <v>both uracil Min_SynND</v>
      </c>
      <c r="O168" s="2" t="str">
        <f t="shared" si="32"/>
        <v/>
      </c>
      <c r="P168" s="1" t="str">
        <f t="array" ref="P168">IF(O168="","",AVERAGE(IF(L$1:L$2881=L168,K$1:K$2881)))</f>
        <v/>
      </c>
      <c r="Q168" s="1" t="str">
        <f t="array" ref="Q168">IF(O168="","",_xlfn.F.TEST(IF((L$1:L$2881=LEFT(L168,LEN(L168)-3)&amp;"ctr"),K$1:K$2881),IF((L$1:L$2881=L168),K$1:K$2881)))</f>
        <v/>
      </c>
      <c r="R168" s="1" t="str">
        <f t="array" ref="R168">IF(O168="","",TTEST(IF(L$1:L$2881=LEFT(L168,LEN(L168)-3)&amp;"ctr",K$1:K$2881),IF(L$1:L$2881=L168,K$1:K$2881),2,IF(ISERROR(Q168),3,IF(Q168&lt;0.05,3,2))))</f>
        <v/>
      </c>
      <c r="S168" s="1" t="str">
        <f t="shared" ca="1" si="33"/>
        <v/>
      </c>
      <c r="T168" s="1" t="str">
        <f t="array" ref="T168">IF(O168="","",AVERAGE(IF(L$1:L$2881=L168,I$1:I$2881)))</f>
        <v/>
      </c>
      <c r="U168" s="1" t="str">
        <f t="shared" ca="1" si="34"/>
        <v/>
      </c>
      <c r="V168" s="1" t="str">
        <f t="shared" ca="1" si="38"/>
        <v/>
      </c>
      <c r="W168" s="1" t="str">
        <f t="array" aca="1" ref="W168" ca="1">IF(V168="","",IF(AVERAGE(IF(Z$2:Z$2881="Neg"&amp;" "&amp;B168&amp;" "&amp;X168,J$2:J$2881,0))&gt;AVERAGE(IF(Z$2:Z$2881="pos"&amp;" "&amp;B168&amp;" "&amp;X168,J$2:J$2881,0)),"neg","pos"))</f>
        <v/>
      </c>
      <c r="X168" s="1" t="str">
        <f t="shared" ca="1" si="35"/>
        <v/>
      </c>
      <c r="Y168" s="1" t="str">
        <f t="shared" ca="1" si="36"/>
        <v/>
      </c>
      <c r="Z168" s="1" t="str">
        <f t="shared" si="37"/>
        <v>both uracil Min</v>
      </c>
      <c r="AA168" s="1" t="str">
        <f t="shared" si="44"/>
        <v/>
      </c>
    </row>
    <row r="169" spans="1:27" x14ac:dyDescent="0.2">
      <c r="A169" s="1" t="s">
        <v>94</v>
      </c>
      <c r="B169" s="1" t="s">
        <v>216</v>
      </c>
      <c r="C169" s="1" t="s">
        <v>39</v>
      </c>
      <c r="D169" s="1">
        <v>112.02800000000001</v>
      </c>
      <c r="E169" s="1">
        <v>6.98</v>
      </c>
      <c r="F169" s="5" t="s">
        <v>146</v>
      </c>
      <c r="H169" s="1" t="s">
        <v>148</v>
      </c>
      <c r="K169" s="1">
        <f t="shared" si="42"/>
        <v>0</v>
      </c>
      <c r="L169" s="1" t="str">
        <f t="shared" si="43"/>
        <v>both uracil Min_Syn</v>
      </c>
      <c r="M169" s="1" t="str">
        <f t="shared" si="30"/>
        <v>ND</v>
      </c>
      <c r="N169" s="1" t="str">
        <f t="shared" si="31"/>
        <v>both uracil Min_SynND</v>
      </c>
      <c r="O169" s="2" t="str">
        <f t="shared" si="32"/>
        <v/>
      </c>
      <c r="P169" s="1" t="str">
        <f t="array" ref="P169">IF(O169="","",AVERAGE(IF(L$1:L$2881=L169,K$1:K$2881)))</f>
        <v/>
      </c>
      <c r="Q169" s="1" t="str">
        <f t="array" ref="Q169">IF(O169="","",_xlfn.F.TEST(IF((L$1:L$2881=LEFT(L169,LEN(L169)-3)&amp;"ctr"),K$1:K$2881),IF((L$1:L$2881=L169),K$1:K$2881)))</f>
        <v/>
      </c>
      <c r="R169" s="1" t="str">
        <f t="array" ref="R169">IF(O169="","",TTEST(IF(L$1:L$2881=LEFT(L169,LEN(L169)-3)&amp;"ctr",K$1:K$2881),IF(L$1:L$2881=L169,K$1:K$2881),2,IF(ISERROR(Q169),3,IF(Q169&lt;0.05,3,2))))</f>
        <v/>
      </c>
      <c r="S169" s="1" t="str">
        <f t="shared" ca="1" si="33"/>
        <v/>
      </c>
      <c r="T169" s="1" t="str">
        <f t="array" ref="T169">IF(O169="","",AVERAGE(IF(L$1:L$2881=L169,I$1:I$2881)))</f>
        <v/>
      </c>
      <c r="U169" s="1" t="str">
        <f t="shared" ca="1" si="34"/>
        <v/>
      </c>
      <c r="V169" s="1" t="str">
        <f t="shared" ca="1" si="38"/>
        <v/>
      </c>
      <c r="W169" s="1" t="str">
        <f t="array" aca="1" ref="W169" ca="1">IF(V169="","",IF(AVERAGE(IF(Z$2:Z$2881="Neg"&amp;" "&amp;B169&amp;" "&amp;X169,J$2:J$2881,0))&gt;AVERAGE(IF(Z$2:Z$2881="pos"&amp;" "&amp;B169&amp;" "&amp;X169,J$2:J$2881,0)),"neg","pos"))</f>
        <v/>
      </c>
      <c r="X169" s="1" t="str">
        <f t="shared" ca="1" si="35"/>
        <v/>
      </c>
      <c r="Y169" s="1" t="str">
        <f t="shared" ca="1" si="36"/>
        <v/>
      </c>
      <c r="Z169" s="1" t="str">
        <f t="shared" si="37"/>
        <v>both uracil Min</v>
      </c>
      <c r="AA169" s="1" t="str">
        <f t="shared" si="44"/>
        <v/>
      </c>
    </row>
    <row r="170" spans="1:27" x14ac:dyDescent="0.2">
      <c r="A170" s="1" t="s">
        <v>94</v>
      </c>
      <c r="B170" s="1" t="s">
        <v>216</v>
      </c>
      <c r="C170" s="1" t="s">
        <v>39</v>
      </c>
      <c r="D170" s="1">
        <v>112.02800000000001</v>
      </c>
      <c r="E170" s="1">
        <v>6.98</v>
      </c>
      <c r="F170" s="5" t="s">
        <v>146</v>
      </c>
      <c r="H170" s="1" t="s">
        <v>149</v>
      </c>
      <c r="K170" s="1">
        <f t="shared" si="42"/>
        <v>0</v>
      </c>
      <c r="L170" s="1" t="str">
        <f t="shared" si="43"/>
        <v>both uracil MEBM_Ctr</v>
      </c>
      <c r="M170" s="1" t="str">
        <f t="shared" si="30"/>
        <v>ND</v>
      </c>
      <c r="N170" s="1" t="str">
        <f t="shared" si="31"/>
        <v>both uracil MEBM_CtrND</v>
      </c>
      <c r="O170" s="2" t="str">
        <f t="shared" si="32"/>
        <v>ND</v>
      </c>
      <c r="P170" s="1">
        <f t="array" ref="P170">IF(O170="","",AVERAGE(IF(L$1:L$2881=L170,K$1:K$2881)))</f>
        <v>0</v>
      </c>
      <c r="Q170" s="1" t="e">
        <f t="array" ref="Q170">IF(O170="","",_xlfn.F.TEST(IF((L$1:L$2881=LEFT(L170,LEN(L170)-3)&amp;"ctr"),K$1:K$2881),IF((L$1:L$2881=L170),K$1:K$2881)))</f>
        <v>#DIV/0!</v>
      </c>
      <c r="R170" s="1" t="e">
        <f t="array" ref="R170">IF(O170="","",TTEST(IF(L$1:L$2881=LEFT(L170,LEN(L170)-3)&amp;"ctr",K$1:K$2881),IF(L$1:L$2881=L170,K$1:K$2881),2,IF(ISERROR(Q170),3,IF(Q170&lt;0.05,3,2))))</f>
        <v>#DIV/0!</v>
      </c>
      <c r="S170" s="1" t="str">
        <f t="shared" ca="1" si="33"/>
        <v>ND</v>
      </c>
      <c r="T170" s="1">
        <f t="array" ref="T170">IF(O170="","",AVERAGE(IF(L$1:L$2881=L170,I$1:I$2881)))</f>
        <v>0</v>
      </c>
      <c r="U170" s="1" t="str">
        <f t="shared" ca="1" si="34"/>
        <v>n/a</v>
      </c>
      <c r="V170" s="1" t="str">
        <f t="shared" ca="1" si="38"/>
        <v/>
      </c>
      <c r="W170" s="1" t="str">
        <f t="array" aca="1" ref="W170" ca="1">IF(V170="","",IF(AVERAGE(IF(Z$2:Z$2881="Neg"&amp;" "&amp;B170&amp;" "&amp;X170,J$2:J$2881,0))&gt;AVERAGE(IF(Z$2:Z$2881="pos"&amp;" "&amp;B170&amp;" "&amp;X170,J$2:J$2881,0)),"neg","pos"))</f>
        <v/>
      </c>
      <c r="X170" s="1" t="str">
        <f t="shared" ca="1" si="35"/>
        <v/>
      </c>
      <c r="Y170" s="1" t="str">
        <f t="shared" ca="1" si="36"/>
        <v/>
      </c>
      <c r="Z170" s="1" t="str">
        <f t="shared" si="37"/>
        <v>both uracil MEB</v>
      </c>
      <c r="AA170" s="1" t="str">
        <f t="shared" si="44"/>
        <v>Good</v>
      </c>
    </row>
    <row r="171" spans="1:27" x14ac:dyDescent="0.2">
      <c r="A171" s="1" t="s">
        <v>94</v>
      </c>
      <c r="B171" s="1" t="s">
        <v>216</v>
      </c>
      <c r="C171" s="1" t="s">
        <v>39</v>
      </c>
      <c r="D171" s="1">
        <v>112.02800000000001</v>
      </c>
      <c r="E171" s="1">
        <v>6.98</v>
      </c>
      <c r="F171" s="5" t="s">
        <v>146</v>
      </c>
      <c r="H171" s="1" t="s">
        <v>149</v>
      </c>
      <c r="K171" s="1">
        <f t="shared" si="42"/>
        <v>0</v>
      </c>
      <c r="L171" s="1" t="str">
        <f t="shared" si="43"/>
        <v>both uracil MEBM_Ctr</v>
      </c>
      <c r="M171" s="1" t="str">
        <f t="shared" si="30"/>
        <v>ND</v>
      </c>
      <c r="N171" s="1" t="str">
        <f t="shared" si="31"/>
        <v>both uracil MEBM_CtrND</v>
      </c>
      <c r="O171" s="2" t="str">
        <f t="shared" si="32"/>
        <v/>
      </c>
      <c r="P171" s="1" t="str">
        <f t="array" ref="P171">IF(O171="","",AVERAGE(IF(L$1:L$2881=L171,K$1:K$2881)))</f>
        <v/>
      </c>
      <c r="Q171" s="1" t="str">
        <f t="array" ref="Q171">IF(O171="","",_xlfn.F.TEST(IF((L$1:L$2881=LEFT(L171,LEN(L171)-3)&amp;"ctr"),K$1:K$2881),IF((L$1:L$2881=L171),K$1:K$2881)))</f>
        <v/>
      </c>
      <c r="R171" s="1" t="str">
        <f t="array" ref="R171">IF(O171="","",TTEST(IF(L$1:L$2881=LEFT(L171,LEN(L171)-3)&amp;"ctr",K$1:K$2881),IF(L$1:L$2881=L171,K$1:K$2881),2,IF(ISERROR(Q171),3,IF(Q171&lt;0.05,3,2))))</f>
        <v/>
      </c>
      <c r="S171" s="1" t="str">
        <f t="shared" ca="1" si="33"/>
        <v/>
      </c>
      <c r="T171" s="1" t="str">
        <f t="array" ref="T171">IF(O171="","",AVERAGE(IF(L$1:L$2881=L171,I$1:I$2881)))</f>
        <v/>
      </c>
      <c r="U171" s="1" t="str">
        <f t="shared" ca="1" si="34"/>
        <v/>
      </c>
      <c r="V171" s="1" t="str">
        <f t="shared" ca="1" si="38"/>
        <v/>
      </c>
      <c r="W171" s="1" t="str">
        <f t="array" aca="1" ref="W171" ca="1">IF(V171="","",IF(AVERAGE(IF(Z$2:Z$2881="Neg"&amp;" "&amp;B171&amp;" "&amp;X171,J$2:J$2881,0))&gt;AVERAGE(IF(Z$2:Z$2881="pos"&amp;" "&amp;B171&amp;" "&amp;X171,J$2:J$2881,0)),"neg","pos"))</f>
        <v/>
      </c>
      <c r="X171" s="1" t="str">
        <f t="shared" ca="1" si="35"/>
        <v/>
      </c>
      <c r="Y171" s="1" t="str">
        <f t="shared" ca="1" si="36"/>
        <v/>
      </c>
      <c r="Z171" s="1" t="str">
        <f t="shared" si="37"/>
        <v>both uracil MEB</v>
      </c>
      <c r="AA171" s="1" t="str">
        <f t="shared" si="44"/>
        <v/>
      </c>
    </row>
    <row r="172" spans="1:27" x14ac:dyDescent="0.2">
      <c r="A172" s="1" t="s">
        <v>94</v>
      </c>
      <c r="B172" s="1" t="s">
        <v>216</v>
      </c>
      <c r="C172" s="1" t="s">
        <v>39</v>
      </c>
      <c r="D172" s="1">
        <v>112.02800000000001</v>
      </c>
      <c r="E172" s="1">
        <v>6.98</v>
      </c>
      <c r="F172" s="5" t="s">
        <v>146</v>
      </c>
      <c r="H172" s="1" t="s">
        <v>149</v>
      </c>
      <c r="K172" s="1">
        <f t="shared" si="42"/>
        <v>0</v>
      </c>
      <c r="L172" s="1" t="str">
        <f t="shared" si="43"/>
        <v>both uracil MEBM_Ctr</v>
      </c>
      <c r="M172" s="1" t="str">
        <f t="shared" si="30"/>
        <v>ND</v>
      </c>
      <c r="N172" s="1" t="str">
        <f t="shared" si="31"/>
        <v>both uracil MEBM_CtrND</v>
      </c>
      <c r="O172" s="2" t="str">
        <f t="shared" si="32"/>
        <v/>
      </c>
      <c r="P172" s="1" t="str">
        <f t="array" ref="P172">IF(O172="","",AVERAGE(IF(L$1:L$2881=L172,K$1:K$2881)))</f>
        <v/>
      </c>
      <c r="Q172" s="1" t="str">
        <f t="array" ref="Q172">IF(O172="","",_xlfn.F.TEST(IF((L$1:L$2881=LEFT(L172,LEN(L172)-3)&amp;"ctr"),K$1:K$2881),IF((L$1:L$2881=L172),K$1:K$2881)))</f>
        <v/>
      </c>
      <c r="R172" s="1" t="str">
        <f t="array" ref="R172">IF(O172="","",TTEST(IF(L$1:L$2881=LEFT(L172,LEN(L172)-3)&amp;"ctr",K$1:K$2881),IF(L$1:L$2881=L172,K$1:K$2881),2,IF(ISERROR(Q172),3,IF(Q172&lt;0.05,3,2))))</f>
        <v/>
      </c>
      <c r="S172" s="1" t="str">
        <f t="shared" ca="1" si="33"/>
        <v/>
      </c>
      <c r="T172" s="1" t="str">
        <f t="array" ref="T172">IF(O172="","",AVERAGE(IF(L$1:L$2881=L172,I$1:I$2881)))</f>
        <v/>
      </c>
      <c r="U172" s="1" t="str">
        <f t="shared" ca="1" si="34"/>
        <v/>
      </c>
      <c r="V172" s="1" t="str">
        <f t="shared" ca="1" si="38"/>
        <v/>
      </c>
      <c r="W172" s="1" t="str">
        <f t="array" aca="1" ref="W172" ca="1">IF(V172="","",IF(AVERAGE(IF(Z$2:Z$2881="Neg"&amp;" "&amp;B172&amp;" "&amp;X172,J$2:J$2881,0))&gt;AVERAGE(IF(Z$2:Z$2881="pos"&amp;" "&amp;B172&amp;" "&amp;X172,J$2:J$2881,0)),"neg","pos"))</f>
        <v/>
      </c>
      <c r="X172" s="1" t="str">
        <f t="shared" ca="1" si="35"/>
        <v/>
      </c>
      <c r="Y172" s="1" t="str">
        <f t="shared" ca="1" si="36"/>
        <v/>
      </c>
      <c r="Z172" s="1" t="str">
        <f t="shared" si="37"/>
        <v>both uracil MEB</v>
      </c>
      <c r="AA172" s="1" t="str">
        <f t="shared" si="44"/>
        <v/>
      </c>
    </row>
    <row r="173" spans="1:27" x14ac:dyDescent="0.2">
      <c r="A173" s="1" t="s">
        <v>94</v>
      </c>
      <c r="B173" s="1" t="s">
        <v>216</v>
      </c>
      <c r="C173" s="1" t="s">
        <v>39</v>
      </c>
      <c r="D173" s="1">
        <v>112.02800000000001</v>
      </c>
      <c r="E173" s="1">
        <v>6.98</v>
      </c>
      <c r="F173" s="5" t="s">
        <v>146</v>
      </c>
      <c r="H173" s="1" t="s">
        <v>149</v>
      </c>
      <c r="K173" s="1">
        <f t="shared" si="42"/>
        <v>0</v>
      </c>
      <c r="L173" s="1" t="str">
        <f t="shared" si="43"/>
        <v>both uracil MEBM_Ctr</v>
      </c>
      <c r="M173" s="1" t="str">
        <f t="shared" si="30"/>
        <v>ND</v>
      </c>
      <c r="N173" s="1" t="str">
        <f t="shared" si="31"/>
        <v>both uracil MEBM_CtrND</v>
      </c>
      <c r="O173" s="2" t="str">
        <f t="shared" si="32"/>
        <v/>
      </c>
      <c r="P173" s="1" t="str">
        <f t="array" ref="P173">IF(O173="","",AVERAGE(IF(L$1:L$2881=L173,K$1:K$2881)))</f>
        <v/>
      </c>
      <c r="Q173" s="1" t="str">
        <f t="array" ref="Q173">IF(O173="","",_xlfn.F.TEST(IF((L$1:L$2881=LEFT(L173,LEN(L173)-3)&amp;"ctr"),K$1:K$2881),IF((L$1:L$2881=L173),K$1:K$2881)))</f>
        <v/>
      </c>
      <c r="R173" s="1" t="str">
        <f t="array" ref="R173">IF(O173="","",TTEST(IF(L$1:L$2881=LEFT(L173,LEN(L173)-3)&amp;"ctr",K$1:K$2881),IF(L$1:L$2881=L173,K$1:K$2881),2,IF(ISERROR(Q173),3,IF(Q173&lt;0.05,3,2))))</f>
        <v/>
      </c>
      <c r="S173" s="1" t="str">
        <f t="shared" ca="1" si="33"/>
        <v/>
      </c>
      <c r="T173" s="1" t="str">
        <f t="array" ref="T173">IF(O173="","",AVERAGE(IF(L$1:L$2881=L173,I$1:I$2881)))</f>
        <v/>
      </c>
      <c r="U173" s="1" t="str">
        <f t="shared" ca="1" si="34"/>
        <v/>
      </c>
      <c r="V173" s="1" t="str">
        <f t="shared" ca="1" si="38"/>
        <v/>
      </c>
      <c r="W173" s="1" t="str">
        <f t="array" aca="1" ref="W173" ca="1">IF(V173="","",IF(AVERAGE(IF(Z$2:Z$2881="Neg"&amp;" "&amp;B173&amp;" "&amp;X173,J$2:J$2881,0))&gt;AVERAGE(IF(Z$2:Z$2881="pos"&amp;" "&amp;B173&amp;" "&amp;X173,J$2:J$2881,0)),"neg","pos"))</f>
        <v/>
      </c>
      <c r="X173" s="1" t="str">
        <f t="shared" ca="1" si="35"/>
        <v/>
      </c>
      <c r="Y173" s="1" t="str">
        <f t="shared" ca="1" si="36"/>
        <v/>
      </c>
      <c r="Z173" s="1" t="str">
        <f t="shared" si="37"/>
        <v>both uracil MEB</v>
      </c>
      <c r="AA173" s="1" t="str">
        <f t="shared" si="44"/>
        <v/>
      </c>
    </row>
    <row r="174" spans="1:27" x14ac:dyDescent="0.2">
      <c r="A174" s="1" t="s">
        <v>94</v>
      </c>
      <c r="B174" s="1" t="s">
        <v>216</v>
      </c>
      <c r="C174" s="1" t="s">
        <v>39</v>
      </c>
      <c r="D174" s="1">
        <v>112.02800000000001</v>
      </c>
      <c r="E174" s="1">
        <v>6.98</v>
      </c>
      <c r="F174" s="5" t="s">
        <v>146</v>
      </c>
      <c r="H174" s="1" t="s">
        <v>150</v>
      </c>
      <c r="K174" s="1">
        <f t="shared" si="42"/>
        <v>0</v>
      </c>
      <c r="L174" s="1" t="str">
        <f t="shared" si="43"/>
        <v>both uracil MEBM_Syn</v>
      </c>
      <c r="M174" s="1" t="str">
        <f t="shared" si="30"/>
        <v>ND</v>
      </c>
      <c r="N174" s="1" t="str">
        <f t="shared" si="31"/>
        <v>both uracil MEBM_SynND</v>
      </c>
      <c r="O174" s="2" t="str">
        <f t="shared" si="32"/>
        <v>ND</v>
      </c>
      <c r="P174" s="1">
        <f t="array" ref="P174">IF(O174="","",AVERAGE(IF(L$1:L$2881=L174,K$1:K$2881)))</f>
        <v>0</v>
      </c>
      <c r="Q174" s="1" t="e">
        <f t="array" ref="Q174">IF(O174="","",_xlfn.F.TEST(IF((L$1:L$2881=LEFT(L174,LEN(L174)-3)&amp;"ctr"),K$1:K$2881),IF((L$1:L$2881=L174),K$1:K$2881)))</f>
        <v>#DIV/0!</v>
      </c>
      <c r="R174" s="1" t="e">
        <f t="array" ref="R174">IF(O174="","",TTEST(IF(L$1:L$2881=LEFT(L174,LEN(L174)-3)&amp;"ctr",K$1:K$2881),IF(L$1:L$2881=L174,K$1:K$2881),2,IF(ISERROR(Q174),3,IF(Q174&lt;0.05,3,2))))</f>
        <v>#DIV/0!</v>
      </c>
      <c r="S174" s="1" t="str">
        <f t="shared" ca="1" si="33"/>
        <v>ND</v>
      </c>
      <c r="T174" s="1">
        <f t="array" ref="T174">IF(O174="","",AVERAGE(IF(L$1:L$2881=L174,I$1:I$2881)))</f>
        <v>0</v>
      </c>
      <c r="U174" s="1" t="str">
        <f t="shared" ca="1" si="34"/>
        <v>n/a</v>
      </c>
      <c r="V174" s="1" t="str">
        <f t="shared" ca="1" si="38"/>
        <v/>
      </c>
      <c r="W174" s="1" t="str">
        <f t="array" aca="1" ref="W174" ca="1">IF(V174="","",IF(AVERAGE(IF(Z$2:Z$2881="Neg"&amp;" "&amp;B174&amp;" "&amp;X174,J$2:J$2881,0))&gt;AVERAGE(IF(Z$2:Z$2881="pos"&amp;" "&amp;B174&amp;" "&amp;X174,J$2:J$2881,0)),"neg","pos"))</f>
        <v/>
      </c>
      <c r="X174" s="1" t="str">
        <f t="shared" ca="1" si="35"/>
        <v/>
      </c>
      <c r="Y174" s="1" t="str">
        <f t="shared" ca="1" si="36"/>
        <v/>
      </c>
      <c r="Z174" s="1" t="str">
        <f t="shared" si="37"/>
        <v>both uracil MEB</v>
      </c>
      <c r="AA174" s="1" t="str">
        <f t="shared" si="44"/>
        <v>Good</v>
      </c>
    </row>
    <row r="175" spans="1:27" x14ac:dyDescent="0.2">
      <c r="A175" s="1" t="s">
        <v>94</v>
      </c>
      <c r="B175" s="1" t="s">
        <v>216</v>
      </c>
      <c r="C175" s="1" t="s">
        <v>39</v>
      </c>
      <c r="D175" s="1">
        <v>112.02800000000001</v>
      </c>
      <c r="E175" s="1">
        <v>6.98</v>
      </c>
      <c r="F175" s="5" t="s">
        <v>146</v>
      </c>
      <c r="H175" s="1" t="s">
        <v>150</v>
      </c>
      <c r="K175" s="1">
        <f t="shared" si="42"/>
        <v>0</v>
      </c>
      <c r="L175" s="1" t="str">
        <f t="shared" si="43"/>
        <v>both uracil MEBM_Syn</v>
      </c>
      <c r="M175" s="1" t="str">
        <f t="shared" si="30"/>
        <v>ND</v>
      </c>
      <c r="N175" s="1" t="str">
        <f t="shared" si="31"/>
        <v>both uracil MEBM_SynND</v>
      </c>
      <c r="O175" s="2" t="str">
        <f t="shared" si="32"/>
        <v/>
      </c>
      <c r="P175" s="1" t="str">
        <f t="array" ref="P175">IF(O175="","",AVERAGE(IF(L$1:L$2881=L175,K$1:K$2881)))</f>
        <v/>
      </c>
      <c r="Q175" s="1" t="str">
        <f t="array" ref="Q175">IF(O175="","",_xlfn.F.TEST(IF((L$1:L$2881=LEFT(L175,LEN(L175)-3)&amp;"ctr"),K$1:K$2881),IF((L$1:L$2881=L175),K$1:K$2881)))</f>
        <v/>
      </c>
      <c r="R175" s="1" t="str">
        <f t="array" ref="R175">IF(O175="","",TTEST(IF(L$1:L$2881=LEFT(L175,LEN(L175)-3)&amp;"ctr",K$1:K$2881),IF(L$1:L$2881=L175,K$1:K$2881),2,IF(ISERROR(Q175),3,IF(Q175&lt;0.05,3,2))))</f>
        <v/>
      </c>
      <c r="S175" s="1" t="str">
        <f t="shared" ca="1" si="33"/>
        <v/>
      </c>
      <c r="T175" s="1" t="str">
        <f t="array" ref="T175">IF(O175="","",AVERAGE(IF(L$1:L$2881=L175,I$1:I$2881)))</f>
        <v/>
      </c>
      <c r="U175" s="1" t="str">
        <f t="shared" ca="1" si="34"/>
        <v/>
      </c>
      <c r="V175" s="1" t="str">
        <f t="shared" ca="1" si="38"/>
        <v/>
      </c>
      <c r="W175" s="1" t="str">
        <f t="array" aca="1" ref="W175" ca="1">IF(V175="","",IF(AVERAGE(IF(Z$2:Z$2881="Neg"&amp;" "&amp;B175&amp;" "&amp;X175,J$2:J$2881,0))&gt;AVERAGE(IF(Z$2:Z$2881="pos"&amp;" "&amp;B175&amp;" "&amp;X175,J$2:J$2881,0)),"neg","pos"))</f>
        <v/>
      </c>
      <c r="X175" s="1" t="str">
        <f t="shared" ca="1" si="35"/>
        <v/>
      </c>
      <c r="Y175" s="1" t="str">
        <f t="shared" ca="1" si="36"/>
        <v/>
      </c>
      <c r="Z175" s="1" t="str">
        <f t="shared" si="37"/>
        <v>both uracil MEB</v>
      </c>
      <c r="AA175" s="1" t="str">
        <f t="shared" si="44"/>
        <v/>
      </c>
    </row>
    <row r="176" spans="1:27" x14ac:dyDescent="0.2">
      <c r="A176" s="1" t="s">
        <v>94</v>
      </c>
      <c r="B176" s="1" t="s">
        <v>216</v>
      </c>
      <c r="C176" s="1" t="s">
        <v>39</v>
      </c>
      <c r="D176" s="1">
        <v>112.02800000000001</v>
      </c>
      <c r="E176" s="1">
        <v>6.98</v>
      </c>
      <c r="F176" s="5" t="s">
        <v>146</v>
      </c>
      <c r="H176" s="1" t="s">
        <v>150</v>
      </c>
      <c r="K176" s="1">
        <f t="shared" si="42"/>
        <v>0</v>
      </c>
      <c r="L176" s="1" t="str">
        <f t="shared" si="43"/>
        <v>both uracil MEBM_Syn</v>
      </c>
      <c r="M176" s="1" t="str">
        <f t="shared" si="30"/>
        <v>ND</v>
      </c>
      <c r="N176" s="1" t="str">
        <f t="shared" si="31"/>
        <v>both uracil MEBM_SynND</v>
      </c>
      <c r="O176" s="2" t="str">
        <f t="shared" si="32"/>
        <v/>
      </c>
      <c r="P176" s="1" t="str">
        <f t="array" ref="P176">IF(O176="","",AVERAGE(IF(L$1:L$2881=L176,K$1:K$2881)))</f>
        <v/>
      </c>
      <c r="Q176" s="1" t="str">
        <f t="array" ref="Q176">IF(O176="","",_xlfn.F.TEST(IF((L$1:L$2881=LEFT(L176,LEN(L176)-3)&amp;"ctr"),K$1:K$2881),IF((L$1:L$2881=L176),K$1:K$2881)))</f>
        <v/>
      </c>
      <c r="R176" s="1" t="str">
        <f t="array" ref="R176">IF(O176="","",TTEST(IF(L$1:L$2881=LEFT(L176,LEN(L176)-3)&amp;"ctr",K$1:K$2881),IF(L$1:L$2881=L176,K$1:K$2881),2,IF(ISERROR(Q176),3,IF(Q176&lt;0.05,3,2))))</f>
        <v/>
      </c>
      <c r="S176" s="1" t="str">
        <f t="shared" ca="1" si="33"/>
        <v/>
      </c>
      <c r="T176" s="1" t="str">
        <f t="array" ref="T176">IF(O176="","",AVERAGE(IF(L$1:L$2881=L176,I$1:I$2881)))</f>
        <v/>
      </c>
      <c r="U176" s="1" t="str">
        <f t="shared" ca="1" si="34"/>
        <v/>
      </c>
      <c r="V176" s="1" t="str">
        <f t="shared" ca="1" si="38"/>
        <v/>
      </c>
      <c r="W176" s="1" t="str">
        <f t="array" aca="1" ref="W176" ca="1">IF(V176="","",IF(AVERAGE(IF(Z$2:Z$2881="Neg"&amp;" "&amp;B176&amp;" "&amp;X176,J$2:J$2881,0))&gt;AVERAGE(IF(Z$2:Z$2881="pos"&amp;" "&amp;B176&amp;" "&amp;X176,J$2:J$2881,0)),"neg","pos"))</f>
        <v/>
      </c>
      <c r="X176" s="1" t="str">
        <f t="shared" ca="1" si="35"/>
        <v/>
      </c>
      <c r="Y176" s="1" t="str">
        <f t="shared" ca="1" si="36"/>
        <v/>
      </c>
      <c r="Z176" s="1" t="str">
        <f t="shared" si="37"/>
        <v>both uracil MEB</v>
      </c>
      <c r="AA176" s="1" t="str">
        <f t="shared" si="44"/>
        <v/>
      </c>
    </row>
    <row r="177" spans="1:27" x14ac:dyDescent="0.2">
      <c r="A177" s="1" t="s">
        <v>94</v>
      </c>
      <c r="B177" s="1" t="s">
        <v>216</v>
      </c>
      <c r="C177" s="1" t="s">
        <v>39</v>
      </c>
      <c r="D177" s="1">
        <v>112.02800000000001</v>
      </c>
      <c r="E177" s="1">
        <v>6.98</v>
      </c>
      <c r="F177" s="5" t="s">
        <v>146</v>
      </c>
      <c r="H177" s="1" t="s">
        <v>150</v>
      </c>
      <c r="K177" s="1">
        <f t="shared" si="42"/>
        <v>0</v>
      </c>
      <c r="L177" s="1" t="str">
        <f t="shared" si="43"/>
        <v>both uracil MEBM_Syn</v>
      </c>
      <c r="M177" s="1" t="str">
        <f t="shared" si="30"/>
        <v>ND</v>
      </c>
      <c r="N177" s="1" t="str">
        <f t="shared" si="31"/>
        <v>both uracil MEBM_SynND</v>
      </c>
      <c r="O177" s="2" t="str">
        <f t="shared" si="32"/>
        <v/>
      </c>
      <c r="P177" s="1" t="str">
        <f t="array" ref="P177">IF(O177="","",AVERAGE(IF(L$1:L$2881=L177,K$1:K$2881)))</f>
        <v/>
      </c>
      <c r="Q177" s="1" t="str">
        <f t="array" ref="Q177">IF(O177="","",_xlfn.F.TEST(IF((L$1:L$2881=LEFT(L177,LEN(L177)-3)&amp;"ctr"),K$1:K$2881),IF((L$1:L$2881=L177),K$1:K$2881)))</f>
        <v/>
      </c>
      <c r="R177" s="1" t="str">
        <f t="array" ref="R177">IF(O177="","",TTEST(IF(L$1:L$2881=LEFT(L177,LEN(L177)-3)&amp;"ctr",K$1:K$2881),IF(L$1:L$2881=L177,K$1:K$2881),2,IF(ISERROR(Q177),3,IF(Q177&lt;0.05,3,2))))</f>
        <v/>
      </c>
      <c r="S177" s="1" t="str">
        <f t="shared" ca="1" si="33"/>
        <v/>
      </c>
      <c r="T177" s="1" t="str">
        <f t="array" ref="T177">IF(O177="","",AVERAGE(IF(L$1:L$2881=L177,I$1:I$2881)))</f>
        <v/>
      </c>
      <c r="U177" s="1" t="str">
        <f t="shared" ca="1" si="34"/>
        <v/>
      </c>
      <c r="V177" s="1" t="str">
        <f t="shared" ca="1" si="38"/>
        <v/>
      </c>
      <c r="W177" s="1" t="str">
        <f t="array" aca="1" ref="W177" ca="1">IF(V177="","",IF(AVERAGE(IF(Z$2:Z$2881="Neg"&amp;" "&amp;B177&amp;" "&amp;X177,J$2:J$2881,0))&gt;AVERAGE(IF(Z$2:Z$2881="pos"&amp;" "&amp;B177&amp;" "&amp;X177,J$2:J$2881,0)),"neg","pos"))</f>
        <v/>
      </c>
      <c r="X177" s="1" t="str">
        <f t="shared" ca="1" si="35"/>
        <v/>
      </c>
      <c r="Y177" s="1" t="str">
        <f t="shared" ca="1" si="36"/>
        <v/>
      </c>
      <c r="Z177" s="1" t="str">
        <f t="shared" si="37"/>
        <v>both uracil MEB</v>
      </c>
      <c r="AA177" s="1" t="str">
        <f t="shared" si="44"/>
        <v/>
      </c>
    </row>
    <row r="178" spans="1:27" x14ac:dyDescent="0.2">
      <c r="A178" s="1" t="s">
        <v>94</v>
      </c>
      <c r="B178" s="1" t="s">
        <v>216</v>
      </c>
      <c r="C178" s="1" t="s">
        <v>39</v>
      </c>
      <c r="D178" s="1">
        <v>112.02800000000001</v>
      </c>
      <c r="E178" s="1">
        <v>6.98</v>
      </c>
      <c r="F178" s="5" t="s">
        <v>146</v>
      </c>
      <c r="H178" s="1" t="s">
        <v>151</v>
      </c>
      <c r="I178" s="1">
        <v>505018</v>
      </c>
      <c r="K178" s="1">
        <f t="shared" si="42"/>
        <v>13.132351331312117</v>
      </c>
      <c r="L178" s="1" t="str">
        <f t="shared" si="43"/>
        <v>both uracil YE_Ctr</v>
      </c>
      <c r="M178" s="1" t="str">
        <f t="shared" si="30"/>
        <v>D</v>
      </c>
      <c r="N178" s="1" t="str">
        <f t="shared" si="31"/>
        <v>both uracil YE_Ctr_D</v>
      </c>
      <c r="O178" s="2" t="str">
        <f t="shared" si="32"/>
        <v>D</v>
      </c>
      <c r="P178" s="1">
        <f t="array" ref="P178">IF(O178="","",AVERAGE(IF(L$1:L$2881=L178,K$1:K$2881)))</f>
        <v>13.051789519779394</v>
      </c>
      <c r="Q178" s="1">
        <f t="array" ref="Q178">IF(O178="","",_xlfn.F.TEST(IF((L$1:L$2881=LEFT(L178,LEN(L178)-3)&amp;"ctr"),K$1:K$2881),IF((L$1:L$2881=L178),K$1:K$2881)))</f>
        <v>1</v>
      </c>
      <c r="R178" s="1">
        <f t="array" ref="R178">IF(O178="","",TTEST(IF(L$1:L$2881=LEFT(L178,LEN(L178)-3)&amp;"ctr",K$1:K$2881),IF(L$1:L$2881=L178,K$1:K$2881),2,IF(ISERROR(Q178),3,IF(Q178&lt;0.05,3,2))))</f>
        <v>1</v>
      </c>
      <c r="S178" s="1" t="str">
        <f t="shared" ca="1" si="33"/>
        <v>D</v>
      </c>
      <c r="T178" s="1">
        <f t="array" ref="T178">IF(O178="","",AVERAGE(IF(L$1:L$2881=L178,I$1:I$2881)))</f>
        <v>466578.5</v>
      </c>
      <c r="U178" s="1" t="b">
        <f t="shared" ca="1" si="34"/>
        <v>0</v>
      </c>
      <c r="V178" s="1" t="str">
        <f t="shared" ca="1" si="38"/>
        <v>1</v>
      </c>
      <c r="W178" s="1" t="str">
        <f t="array" aca="1" ref="W178" ca="1">IF(V178="","",IF(AVERAGE(IF(Z$2:Z$2881="Neg"&amp;" "&amp;B178&amp;" "&amp;X178,J$2:J$2881,0))&gt;AVERAGE(IF(Z$2:Z$2881="pos"&amp;" "&amp;B178&amp;" "&amp;X178,J$2:J$2881,0)),"neg","pos"))</f>
        <v>pos</v>
      </c>
      <c r="X178" s="1" t="str">
        <f t="shared" ca="1" si="35"/>
        <v>YE_</v>
      </c>
      <c r="Y178" s="1" t="str">
        <f t="shared" ca="1" si="36"/>
        <v>Ctr</v>
      </c>
      <c r="Z178" s="1" t="str">
        <f t="shared" si="37"/>
        <v>both uracil YE_</v>
      </c>
      <c r="AA178" s="1" t="str">
        <f t="shared" si="44"/>
        <v>Good</v>
      </c>
    </row>
    <row r="179" spans="1:27" x14ac:dyDescent="0.2">
      <c r="A179" s="1" t="s">
        <v>94</v>
      </c>
      <c r="B179" s="1" t="s">
        <v>216</v>
      </c>
      <c r="C179" s="1" t="s">
        <v>39</v>
      </c>
      <c r="D179" s="1">
        <v>112.02800000000001</v>
      </c>
      <c r="E179" s="1">
        <v>6.98</v>
      </c>
      <c r="F179" s="5" t="s">
        <v>146</v>
      </c>
      <c r="H179" s="1" t="s">
        <v>151</v>
      </c>
      <c r="I179" s="1">
        <v>453332</v>
      </c>
      <c r="K179" s="1">
        <f t="shared" si="42"/>
        <v>13.024382233749737</v>
      </c>
      <c r="L179" s="1" t="str">
        <f t="shared" si="43"/>
        <v>both uracil YE_Ctr</v>
      </c>
      <c r="M179" s="1" t="str">
        <f t="shared" si="30"/>
        <v>D</v>
      </c>
      <c r="N179" s="1" t="str">
        <f t="shared" si="31"/>
        <v>both uracil YE_Ctr_D</v>
      </c>
      <c r="O179" s="2" t="str">
        <f t="shared" si="32"/>
        <v/>
      </c>
      <c r="P179" s="1" t="str">
        <f t="array" ref="P179">IF(O179="","",AVERAGE(IF(L$1:L$2881=L179,K$1:K$2881)))</f>
        <v/>
      </c>
      <c r="Q179" s="1" t="str">
        <f t="array" ref="Q179">IF(O179="","",_xlfn.F.TEST(IF((L$1:L$2881=LEFT(L179,LEN(L179)-3)&amp;"ctr"),K$1:K$2881),IF((L$1:L$2881=L179),K$1:K$2881)))</f>
        <v/>
      </c>
      <c r="R179" s="1" t="str">
        <f t="array" ref="R179">IF(O179="","",TTEST(IF(L$1:L$2881=LEFT(L179,LEN(L179)-3)&amp;"ctr",K$1:K$2881),IF(L$1:L$2881=L179,K$1:K$2881),2,IF(ISERROR(Q179),3,IF(Q179&lt;0.05,3,2))))</f>
        <v/>
      </c>
      <c r="S179" s="1" t="str">
        <f t="shared" ca="1" si="33"/>
        <v/>
      </c>
      <c r="T179" s="1" t="str">
        <f t="array" ref="T179">IF(O179="","",AVERAGE(IF(L$1:L$2881=L179,I$1:I$2881)))</f>
        <v/>
      </c>
      <c r="U179" s="1" t="str">
        <f t="shared" ca="1" si="34"/>
        <v/>
      </c>
      <c r="V179" s="1" t="str">
        <f t="shared" ca="1" si="38"/>
        <v/>
      </c>
      <c r="W179" s="1" t="str">
        <f t="array" aca="1" ref="W179" ca="1">IF(V179="","",IF(AVERAGE(IF(Z$2:Z$2881="Neg"&amp;" "&amp;B179&amp;" "&amp;X179,J$2:J$2881,0))&gt;AVERAGE(IF(Z$2:Z$2881="pos"&amp;" "&amp;B179&amp;" "&amp;X179,J$2:J$2881,0)),"neg","pos"))</f>
        <v/>
      </c>
      <c r="X179" s="1" t="str">
        <f t="shared" ca="1" si="35"/>
        <v/>
      </c>
      <c r="Y179" s="1" t="str">
        <f t="shared" ca="1" si="36"/>
        <v/>
      </c>
      <c r="Z179" s="1" t="str">
        <f t="shared" si="37"/>
        <v>both uracil YE_</v>
      </c>
      <c r="AA179" s="1" t="str">
        <f t="shared" si="44"/>
        <v/>
      </c>
    </row>
    <row r="180" spans="1:27" x14ac:dyDescent="0.2">
      <c r="A180" s="1" t="s">
        <v>94</v>
      </c>
      <c r="B180" s="1" t="s">
        <v>216</v>
      </c>
      <c r="C180" s="1" t="s">
        <v>39</v>
      </c>
      <c r="D180" s="1">
        <v>112.02800000000001</v>
      </c>
      <c r="E180" s="1">
        <v>6.98</v>
      </c>
      <c r="F180" s="5" t="s">
        <v>146</v>
      </c>
      <c r="H180" s="1" t="s">
        <v>151</v>
      </c>
      <c r="I180" s="1">
        <v>438224</v>
      </c>
      <c r="K180" s="1">
        <f t="shared" si="42"/>
        <v>12.990487756090747</v>
      </c>
      <c r="L180" s="1" t="str">
        <f t="shared" si="43"/>
        <v>both uracil YE_Ctr</v>
      </c>
      <c r="M180" s="1" t="str">
        <f t="shared" si="30"/>
        <v>D</v>
      </c>
      <c r="N180" s="1" t="str">
        <f t="shared" si="31"/>
        <v>both uracil YE_Ctr_D</v>
      </c>
      <c r="O180" s="2" t="str">
        <f t="shared" si="32"/>
        <v/>
      </c>
      <c r="P180" s="1" t="str">
        <f t="array" ref="P180">IF(O180="","",AVERAGE(IF(L$1:L$2881=L180,K$1:K$2881)))</f>
        <v/>
      </c>
      <c r="Q180" s="1" t="str">
        <f t="array" ref="Q180">IF(O180="","",_xlfn.F.TEST(IF((L$1:L$2881=LEFT(L180,LEN(L180)-3)&amp;"ctr"),K$1:K$2881),IF((L$1:L$2881=L180),K$1:K$2881)))</f>
        <v/>
      </c>
      <c r="R180" s="1" t="str">
        <f t="array" ref="R180">IF(O180="","",TTEST(IF(L$1:L$2881=LEFT(L180,LEN(L180)-3)&amp;"ctr",K$1:K$2881),IF(L$1:L$2881=L180,K$1:K$2881),2,IF(ISERROR(Q180),3,IF(Q180&lt;0.05,3,2))))</f>
        <v/>
      </c>
      <c r="S180" s="1" t="str">
        <f t="shared" ca="1" si="33"/>
        <v/>
      </c>
      <c r="T180" s="1" t="str">
        <f t="array" ref="T180">IF(O180="","",AVERAGE(IF(L$1:L$2881=L180,I$1:I$2881)))</f>
        <v/>
      </c>
      <c r="U180" s="1" t="str">
        <f t="shared" ca="1" si="34"/>
        <v/>
      </c>
      <c r="V180" s="1" t="str">
        <f t="shared" ca="1" si="38"/>
        <v/>
      </c>
      <c r="W180" s="1" t="str">
        <f t="array" aca="1" ref="W180" ca="1">IF(V180="","",IF(AVERAGE(IF(Z$2:Z$2881="Neg"&amp;" "&amp;B180&amp;" "&amp;X180,J$2:J$2881,0))&gt;AVERAGE(IF(Z$2:Z$2881="pos"&amp;" "&amp;B180&amp;" "&amp;X180,J$2:J$2881,0)),"neg","pos"))</f>
        <v/>
      </c>
      <c r="X180" s="1" t="str">
        <f t="shared" ca="1" si="35"/>
        <v/>
      </c>
      <c r="Y180" s="1" t="str">
        <f t="shared" ca="1" si="36"/>
        <v/>
      </c>
      <c r="Z180" s="1" t="str">
        <f t="shared" si="37"/>
        <v>both uracil YE_</v>
      </c>
      <c r="AA180" s="1" t="str">
        <f t="shared" si="44"/>
        <v/>
      </c>
    </row>
    <row r="181" spans="1:27" x14ac:dyDescent="0.2">
      <c r="A181" s="1" t="s">
        <v>94</v>
      </c>
      <c r="B181" s="1" t="s">
        <v>216</v>
      </c>
      <c r="C181" s="1" t="s">
        <v>39</v>
      </c>
      <c r="D181" s="1">
        <v>112.02800000000001</v>
      </c>
      <c r="E181" s="1">
        <v>6.98</v>
      </c>
      <c r="F181" s="5" t="s">
        <v>146</v>
      </c>
      <c r="H181" s="1" t="s">
        <v>151</v>
      </c>
      <c r="I181" s="1">
        <v>469740</v>
      </c>
      <c r="K181" s="1">
        <f t="shared" si="42"/>
        <v>13.059936757964978</v>
      </c>
      <c r="L181" s="1" t="str">
        <f t="shared" si="43"/>
        <v>both uracil YE_Ctr</v>
      </c>
      <c r="M181" s="1" t="str">
        <f t="shared" si="30"/>
        <v>D</v>
      </c>
      <c r="N181" s="1" t="str">
        <f t="shared" si="31"/>
        <v>both uracil YE_Ctr_D</v>
      </c>
      <c r="O181" s="2" t="str">
        <f t="shared" si="32"/>
        <v/>
      </c>
      <c r="P181" s="1" t="str">
        <f t="array" ref="P181">IF(O181="","",AVERAGE(IF(L$1:L$2881=L181,K$1:K$2881)))</f>
        <v/>
      </c>
      <c r="Q181" s="1" t="str">
        <f t="array" ref="Q181">IF(O181="","",_xlfn.F.TEST(IF((L$1:L$2881=LEFT(L181,LEN(L181)-3)&amp;"ctr"),K$1:K$2881),IF((L$1:L$2881=L181),K$1:K$2881)))</f>
        <v/>
      </c>
      <c r="R181" s="1" t="str">
        <f t="array" ref="R181">IF(O181="","",TTEST(IF(L$1:L$2881=LEFT(L181,LEN(L181)-3)&amp;"ctr",K$1:K$2881),IF(L$1:L$2881=L181,K$1:K$2881),2,IF(ISERROR(Q181),3,IF(Q181&lt;0.05,3,2))))</f>
        <v/>
      </c>
      <c r="S181" s="1" t="str">
        <f t="shared" ca="1" si="33"/>
        <v/>
      </c>
      <c r="T181" s="1" t="str">
        <f t="array" ref="T181">IF(O181="","",AVERAGE(IF(L$1:L$2881=L181,I$1:I$2881)))</f>
        <v/>
      </c>
      <c r="U181" s="1" t="str">
        <f t="shared" ca="1" si="34"/>
        <v/>
      </c>
      <c r="V181" s="1" t="str">
        <f t="shared" ca="1" si="38"/>
        <v/>
      </c>
      <c r="W181" s="1" t="str">
        <f t="array" aca="1" ref="W181" ca="1">IF(V181="","",IF(AVERAGE(IF(Z$2:Z$2881="Neg"&amp;" "&amp;B181&amp;" "&amp;X181,J$2:J$2881,0))&gt;AVERAGE(IF(Z$2:Z$2881="pos"&amp;" "&amp;B181&amp;" "&amp;X181,J$2:J$2881,0)),"neg","pos"))</f>
        <v/>
      </c>
      <c r="X181" s="1" t="str">
        <f t="shared" ca="1" si="35"/>
        <v/>
      </c>
      <c r="Y181" s="1" t="str">
        <f t="shared" ca="1" si="36"/>
        <v/>
      </c>
      <c r="Z181" s="1" t="str">
        <f t="shared" si="37"/>
        <v>both uracil YE_</v>
      </c>
      <c r="AA181" s="1" t="str">
        <f t="shared" si="44"/>
        <v/>
      </c>
    </row>
    <row r="182" spans="1:27" x14ac:dyDescent="0.2">
      <c r="A182" s="1" t="s">
        <v>94</v>
      </c>
      <c r="B182" s="1" t="s">
        <v>216</v>
      </c>
      <c r="C182" s="1" t="s">
        <v>39</v>
      </c>
      <c r="D182" s="1">
        <v>112.02800000000001</v>
      </c>
      <c r="E182" s="1">
        <v>6.98</v>
      </c>
      <c r="F182" s="5" t="s">
        <v>146</v>
      </c>
      <c r="H182" s="1" t="s">
        <v>152</v>
      </c>
      <c r="I182" s="1">
        <v>97087</v>
      </c>
      <c r="K182" s="1">
        <f t="shared" si="42"/>
        <v>11.483373062708203</v>
      </c>
      <c r="L182" s="1" t="str">
        <f t="shared" si="43"/>
        <v>both uracil YE_Syn</v>
      </c>
      <c r="M182" s="1" t="str">
        <f t="shared" si="30"/>
        <v>D</v>
      </c>
      <c r="N182" s="1" t="str">
        <f t="shared" si="31"/>
        <v>both uracil YE_Syn_D</v>
      </c>
      <c r="O182" s="2" t="str">
        <f t="shared" si="32"/>
        <v>D</v>
      </c>
      <c r="P182" s="1">
        <f t="array" ref="P182">IF(O182="","",AVERAGE(IF(L$1:L$2881=L182,K$1:K$2881)))</f>
        <v>11.633011605555165</v>
      </c>
      <c r="Q182" s="1">
        <f t="array" ref="Q182">IF(O182="","",_xlfn.F.TEST(IF((L$1:L$2881=LEFT(L182,LEN(L182)-3)&amp;"ctr"),K$1:K$2881),IF((L$1:L$2881=L182),K$1:K$2881)))</f>
        <v>7.781202600695758E-2</v>
      </c>
      <c r="R182" s="1">
        <f t="array" ref="R182">IF(O182="","",TTEST(IF(L$1:L$2881=LEFT(L182,LEN(L182)-3)&amp;"ctr",K$1:K$2881),IF(L$1:L$2881=L182,K$1:K$2881),2,IF(ISERROR(Q182),3,IF(Q182&lt;0.05,3,2))))</f>
        <v>1.0772324572556905E-5</v>
      </c>
      <c r="S182" s="1" t="str">
        <f t="shared" ca="1" si="33"/>
        <v>I</v>
      </c>
      <c r="T182" s="1">
        <f t="array" ref="T182">IF(O182="","",AVERAGE(IF(L$1:L$2881=L182,I$1:I$2881)))</f>
        <v>114535</v>
      </c>
      <c r="U182" s="1">
        <f t="shared" ca="1" si="34"/>
        <v>-2.0263312998537892</v>
      </c>
      <c r="V182" s="1" t="str">
        <f t="shared" ca="1" si="38"/>
        <v>2</v>
      </c>
      <c r="W182" s="1" t="str">
        <f t="array" aca="1" ref="W182" ca="1">IF(V182="","",IF(AVERAGE(IF(Z$2:Z$2881="Neg"&amp;" "&amp;B182&amp;" "&amp;X182,J$2:J$2881,0))&gt;AVERAGE(IF(Z$2:Z$2881="pos"&amp;" "&amp;B182&amp;" "&amp;X182,J$2:J$2881,0)),"neg","pos"))</f>
        <v>pos</v>
      </c>
      <c r="X182" s="1" t="str">
        <f t="shared" ca="1" si="35"/>
        <v>YE_</v>
      </c>
      <c r="Y182" s="1" t="str">
        <f t="shared" ca="1" si="36"/>
        <v>Syn</v>
      </c>
      <c r="Z182" s="1" t="str">
        <f t="shared" si="37"/>
        <v>both uracil YE_</v>
      </c>
      <c r="AA182" s="1" t="str">
        <f t="shared" si="44"/>
        <v>Good</v>
      </c>
    </row>
    <row r="183" spans="1:27" x14ac:dyDescent="0.2">
      <c r="A183" s="1" t="s">
        <v>94</v>
      </c>
      <c r="B183" s="1" t="s">
        <v>216</v>
      </c>
      <c r="C183" s="1" t="s">
        <v>39</v>
      </c>
      <c r="D183" s="1">
        <v>112.02800000000001</v>
      </c>
      <c r="E183" s="1">
        <v>6.98</v>
      </c>
      <c r="F183" s="5" t="s">
        <v>146</v>
      </c>
      <c r="H183" s="1" t="s">
        <v>152</v>
      </c>
      <c r="I183" s="1">
        <v>123560</v>
      </c>
      <c r="K183" s="1">
        <f t="shared" si="42"/>
        <v>11.724490240233825</v>
      </c>
      <c r="L183" s="1" t="str">
        <f t="shared" si="43"/>
        <v>both uracil YE_Syn</v>
      </c>
      <c r="M183" s="1" t="str">
        <f t="shared" si="30"/>
        <v>D</v>
      </c>
      <c r="N183" s="1" t="str">
        <f t="shared" si="31"/>
        <v>both uracil YE_Syn_D</v>
      </c>
      <c r="O183" s="2" t="str">
        <f t="shared" si="32"/>
        <v/>
      </c>
      <c r="P183" s="1" t="str">
        <f t="array" ref="P183">IF(O183="","",AVERAGE(IF(L$1:L$2881=L183,K$1:K$2881)))</f>
        <v/>
      </c>
      <c r="Q183" s="1" t="str">
        <f t="array" ref="Q183">IF(O183="","",_xlfn.F.TEST(IF((L$1:L$2881=LEFT(L183,LEN(L183)-3)&amp;"ctr"),K$1:K$2881),IF((L$1:L$2881=L183),K$1:K$2881)))</f>
        <v/>
      </c>
      <c r="R183" s="1" t="str">
        <f t="array" ref="R183">IF(O183="","",TTEST(IF(L$1:L$2881=LEFT(L183,LEN(L183)-3)&amp;"ctr",K$1:K$2881),IF(L$1:L$2881=L183,K$1:K$2881),2,IF(ISERROR(Q183),3,IF(Q183&lt;0.05,3,2))))</f>
        <v/>
      </c>
      <c r="S183" s="1" t="str">
        <f t="shared" ca="1" si="33"/>
        <v/>
      </c>
      <c r="T183" s="1" t="str">
        <f t="array" ref="T183">IF(O183="","",AVERAGE(IF(L$1:L$2881=L183,I$1:I$2881)))</f>
        <v/>
      </c>
      <c r="U183" s="1" t="str">
        <f t="shared" ca="1" si="34"/>
        <v/>
      </c>
      <c r="V183" s="1" t="str">
        <f t="shared" ca="1" si="38"/>
        <v/>
      </c>
      <c r="W183" s="1" t="str">
        <f t="array" aca="1" ref="W183" ca="1">IF(V183="","",IF(AVERAGE(IF(Z$2:Z$2881="Neg"&amp;" "&amp;B183&amp;" "&amp;X183,J$2:J$2881,0))&gt;AVERAGE(IF(Z$2:Z$2881="pos"&amp;" "&amp;B183&amp;" "&amp;X183,J$2:J$2881,0)),"neg","pos"))</f>
        <v/>
      </c>
      <c r="X183" s="1" t="str">
        <f t="shared" ca="1" si="35"/>
        <v/>
      </c>
      <c r="Y183" s="1" t="str">
        <f t="shared" ca="1" si="36"/>
        <v/>
      </c>
      <c r="Z183" s="1" t="str">
        <f t="shared" si="37"/>
        <v>both uracil YE_</v>
      </c>
      <c r="AA183" s="1" t="str">
        <f t="shared" si="44"/>
        <v/>
      </c>
    </row>
    <row r="184" spans="1:27" x14ac:dyDescent="0.2">
      <c r="A184" s="1" t="s">
        <v>94</v>
      </c>
      <c r="B184" s="1" t="s">
        <v>216</v>
      </c>
      <c r="C184" s="1" t="s">
        <v>39</v>
      </c>
      <c r="D184" s="1">
        <v>112.02800000000001</v>
      </c>
      <c r="E184" s="1">
        <v>6.98</v>
      </c>
      <c r="F184" s="5" t="s">
        <v>146</v>
      </c>
      <c r="H184" s="1" t="s">
        <v>152</v>
      </c>
      <c r="I184" s="1">
        <v>143744</v>
      </c>
      <c r="K184" s="1">
        <f t="shared" si="42"/>
        <v>11.875796175445972</v>
      </c>
      <c r="L184" s="1" t="str">
        <f t="shared" si="43"/>
        <v>both uracil YE_Syn</v>
      </c>
      <c r="M184" s="1" t="str">
        <f t="shared" si="30"/>
        <v>D</v>
      </c>
      <c r="N184" s="1" t="str">
        <f t="shared" si="31"/>
        <v>both uracil YE_Syn_D</v>
      </c>
      <c r="O184" s="2" t="str">
        <f t="shared" si="32"/>
        <v/>
      </c>
      <c r="P184" s="1" t="str">
        <f t="array" ref="P184">IF(O184="","",AVERAGE(IF(L$1:L$2881=L184,K$1:K$2881)))</f>
        <v/>
      </c>
      <c r="Q184" s="1" t="str">
        <f t="array" ref="Q184">IF(O184="","",_xlfn.F.TEST(IF((L$1:L$2881=LEFT(L184,LEN(L184)-3)&amp;"ctr"),K$1:K$2881),IF((L$1:L$2881=L184),K$1:K$2881)))</f>
        <v/>
      </c>
      <c r="R184" s="1" t="str">
        <f t="array" ref="R184">IF(O184="","",TTEST(IF(L$1:L$2881=LEFT(L184,LEN(L184)-3)&amp;"ctr",K$1:K$2881),IF(L$1:L$2881=L184,K$1:K$2881),2,IF(ISERROR(Q184),3,IF(Q184&lt;0.05,3,2))))</f>
        <v/>
      </c>
      <c r="S184" s="1" t="str">
        <f t="shared" ca="1" si="33"/>
        <v/>
      </c>
      <c r="T184" s="1" t="str">
        <f t="array" ref="T184">IF(O184="","",AVERAGE(IF(L$1:L$2881=L184,I$1:I$2881)))</f>
        <v/>
      </c>
      <c r="U184" s="1" t="str">
        <f t="shared" ca="1" si="34"/>
        <v/>
      </c>
      <c r="V184" s="1" t="str">
        <f t="shared" ca="1" si="38"/>
        <v/>
      </c>
      <c r="W184" s="1" t="str">
        <f t="array" aca="1" ref="W184" ca="1">IF(V184="","",IF(AVERAGE(IF(Z$2:Z$2881="Neg"&amp;" "&amp;B184&amp;" "&amp;X184,J$2:J$2881,0))&gt;AVERAGE(IF(Z$2:Z$2881="pos"&amp;" "&amp;B184&amp;" "&amp;X184,J$2:J$2881,0)),"neg","pos"))</f>
        <v/>
      </c>
      <c r="X184" s="1" t="str">
        <f t="shared" ca="1" si="35"/>
        <v/>
      </c>
      <c r="Y184" s="1" t="str">
        <f t="shared" ca="1" si="36"/>
        <v/>
      </c>
      <c r="Z184" s="1" t="str">
        <f t="shared" si="37"/>
        <v>both uracil YE_</v>
      </c>
      <c r="AA184" s="1" t="str">
        <f t="shared" si="44"/>
        <v/>
      </c>
    </row>
    <row r="185" spans="1:27" x14ac:dyDescent="0.2">
      <c r="A185" s="1" t="s">
        <v>94</v>
      </c>
      <c r="B185" s="1" t="s">
        <v>216</v>
      </c>
      <c r="C185" s="1" t="s">
        <v>39</v>
      </c>
      <c r="D185" s="1">
        <v>112.02800000000001</v>
      </c>
      <c r="E185" s="1">
        <v>6.98</v>
      </c>
      <c r="F185" s="5" t="s">
        <v>146</v>
      </c>
      <c r="H185" s="1" t="s">
        <v>152</v>
      </c>
      <c r="I185" s="1">
        <v>93749</v>
      </c>
      <c r="K185" s="1">
        <f t="shared" si="42"/>
        <v>11.448386943832658</v>
      </c>
      <c r="L185" s="1" t="str">
        <f t="shared" si="43"/>
        <v>both uracil YE_Syn</v>
      </c>
      <c r="M185" s="1" t="str">
        <f t="shared" si="30"/>
        <v>D</v>
      </c>
      <c r="N185" s="1" t="str">
        <f t="shared" si="31"/>
        <v>both uracil YE_Syn_D</v>
      </c>
      <c r="O185" s="2" t="str">
        <f t="shared" si="32"/>
        <v/>
      </c>
      <c r="P185" s="1" t="str">
        <f t="array" ref="P185">IF(O185="","",AVERAGE(IF(L$1:L$2881=L185,K$1:K$2881)))</f>
        <v/>
      </c>
      <c r="Q185" s="1" t="str">
        <f t="array" ref="Q185">IF(O185="","",_xlfn.F.TEST(IF((L$1:L$2881=LEFT(L185,LEN(L185)-3)&amp;"ctr"),K$1:K$2881),IF((L$1:L$2881=L185),K$1:K$2881)))</f>
        <v/>
      </c>
      <c r="R185" s="1" t="str">
        <f t="array" ref="R185">IF(O185="","",TTEST(IF(L$1:L$2881=LEFT(L185,LEN(L185)-3)&amp;"ctr",K$1:K$2881),IF(L$1:L$2881=L185,K$1:K$2881),2,IF(ISERROR(Q185),3,IF(Q185&lt;0.05,3,2))))</f>
        <v/>
      </c>
      <c r="S185" s="1" t="str">
        <f t="shared" ca="1" si="33"/>
        <v/>
      </c>
      <c r="T185" s="1" t="str">
        <f t="array" ref="T185">IF(O185="","",AVERAGE(IF(L$1:L$2881=L185,I$1:I$2881)))</f>
        <v/>
      </c>
      <c r="U185" s="1" t="str">
        <f t="shared" ca="1" si="34"/>
        <v/>
      </c>
      <c r="V185" s="1" t="str">
        <f t="shared" ca="1" si="38"/>
        <v/>
      </c>
      <c r="W185" s="1" t="str">
        <f t="array" aca="1" ref="W185" ca="1">IF(V185="","",IF(AVERAGE(IF(Z$2:Z$2881="Neg"&amp;" "&amp;B185&amp;" "&amp;X185,J$2:J$2881,0))&gt;AVERAGE(IF(Z$2:Z$2881="pos"&amp;" "&amp;B185&amp;" "&amp;X185,J$2:J$2881,0)),"neg","pos"))</f>
        <v/>
      </c>
      <c r="X185" s="1" t="str">
        <f t="shared" ca="1" si="35"/>
        <v/>
      </c>
      <c r="Y185" s="1" t="str">
        <f t="shared" ca="1" si="36"/>
        <v/>
      </c>
      <c r="Z185" s="1" t="str">
        <f t="shared" si="37"/>
        <v>both uracil YE_</v>
      </c>
      <c r="AA185" s="1" t="str">
        <f t="shared" si="44"/>
        <v/>
      </c>
    </row>
    <row r="186" spans="1:27" x14ac:dyDescent="0.2">
      <c r="A186" s="1" t="s">
        <v>94</v>
      </c>
      <c r="B186" s="1" t="s">
        <v>216</v>
      </c>
      <c r="C186" s="1" t="s">
        <v>39</v>
      </c>
      <c r="D186" s="1">
        <v>112.02800000000001</v>
      </c>
      <c r="E186" s="1">
        <v>6.98</v>
      </c>
      <c r="F186" s="5" t="s">
        <v>146</v>
      </c>
      <c r="H186" s="1" t="s">
        <v>153</v>
      </c>
      <c r="I186" s="1">
        <v>2340</v>
      </c>
      <c r="K186" s="1">
        <f t="shared" si="42"/>
        <v>7.7583334674909104</v>
      </c>
      <c r="L186" s="1" t="str">
        <f t="shared" si="43"/>
        <v>both uracil SE_Ctr</v>
      </c>
      <c r="M186" s="1" t="str">
        <f t="shared" si="30"/>
        <v>D</v>
      </c>
      <c r="N186" s="1" t="str">
        <f t="shared" si="31"/>
        <v>both uracil SE_Ctr_D</v>
      </c>
      <c r="O186" s="2" t="str">
        <f t="shared" si="32"/>
        <v>D</v>
      </c>
      <c r="P186" s="1">
        <f t="array" ref="P186">IF(O186="","",AVERAGE(IF(L$1:L$2881=L186,K$1:K$2881)))</f>
        <v>7.6839746258590891</v>
      </c>
      <c r="Q186" s="1">
        <f t="array" ref="Q186">IF(O186="","",_xlfn.F.TEST(IF((L$1:L$2881=LEFT(L186,LEN(L186)-3)&amp;"ctr"),K$1:K$2881),IF((L$1:L$2881=L186),K$1:K$2881)))</f>
        <v>1</v>
      </c>
      <c r="R186" s="1">
        <f t="array" ref="R186">IF(O186="","",TTEST(IF(L$1:L$2881=LEFT(L186,LEN(L186)-3)&amp;"ctr",K$1:K$2881),IF(L$1:L$2881=L186,K$1:K$2881),2,IF(ISERROR(Q186),3,IF(Q186&lt;0.05,3,2))))</f>
        <v>1</v>
      </c>
      <c r="S186" s="1" t="str">
        <f t="shared" ca="1" si="33"/>
        <v>D</v>
      </c>
      <c r="T186" s="1">
        <f t="array" ref="T186">IF(O186="","",AVERAGE(IF(L$1:L$2881=L186,I$1:I$2881)))</f>
        <v>2181</v>
      </c>
      <c r="U186" s="1" t="b">
        <f t="shared" ca="1" si="34"/>
        <v>0</v>
      </c>
      <c r="V186" s="1" t="str">
        <f t="shared" ca="1" si="38"/>
        <v>1</v>
      </c>
      <c r="W186" s="1" t="str">
        <f t="array" aca="1" ref="W186" ca="1">IF(V186="","",IF(AVERAGE(IF(Z$2:Z$2881="Neg"&amp;" "&amp;B186&amp;" "&amp;X186,J$2:J$2881,0))&gt;AVERAGE(IF(Z$2:Z$2881="pos"&amp;" "&amp;B186&amp;" "&amp;X186,J$2:J$2881,0)),"neg","pos"))</f>
        <v>pos</v>
      </c>
      <c r="X186" s="1" t="str">
        <f t="shared" ca="1" si="35"/>
        <v>SE_</v>
      </c>
      <c r="Y186" s="1" t="str">
        <f t="shared" ca="1" si="36"/>
        <v>Ctr</v>
      </c>
      <c r="Z186" s="1" t="str">
        <f t="shared" si="37"/>
        <v>both uracil SE_</v>
      </c>
      <c r="AA186" s="1" t="str">
        <f t="shared" si="44"/>
        <v>Good</v>
      </c>
    </row>
    <row r="187" spans="1:27" x14ac:dyDescent="0.2">
      <c r="A187" s="1" t="s">
        <v>94</v>
      </c>
      <c r="B187" s="1" t="s">
        <v>216</v>
      </c>
      <c r="C187" s="1" t="s">
        <v>39</v>
      </c>
      <c r="D187" s="1">
        <v>112.02800000000001</v>
      </c>
      <c r="E187" s="1">
        <v>6.98</v>
      </c>
      <c r="F187" s="5" t="s">
        <v>146</v>
      </c>
      <c r="H187" s="1" t="s">
        <v>153</v>
      </c>
      <c r="I187" s="1">
        <v>1865</v>
      </c>
      <c r="K187" s="1">
        <f t="shared" si="42"/>
        <v>7.5315523814072893</v>
      </c>
      <c r="L187" s="1" t="str">
        <f t="shared" si="43"/>
        <v>both uracil SE_Ctr</v>
      </c>
      <c r="M187" s="1" t="str">
        <f t="shared" si="30"/>
        <v>D</v>
      </c>
      <c r="N187" s="1" t="str">
        <f t="shared" si="31"/>
        <v>both uracil SE_Ctr_D</v>
      </c>
      <c r="O187" s="2" t="str">
        <f t="shared" si="32"/>
        <v/>
      </c>
      <c r="P187" s="1" t="str">
        <f t="array" ref="P187">IF(O187="","",AVERAGE(IF(L$1:L$2881=L187,K$1:K$2881)))</f>
        <v/>
      </c>
      <c r="Q187" s="1" t="str">
        <f t="array" ref="Q187">IF(O187="","",_xlfn.F.TEST(IF((L$1:L$2881=LEFT(L187,LEN(L187)-3)&amp;"ctr"),K$1:K$2881),IF((L$1:L$2881=L187),K$1:K$2881)))</f>
        <v/>
      </c>
      <c r="R187" s="1" t="str">
        <f t="array" ref="R187">IF(O187="","",TTEST(IF(L$1:L$2881=LEFT(L187,LEN(L187)-3)&amp;"ctr",K$1:K$2881),IF(L$1:L$2881=L187,K$1:K$2881),2,IF(ISERROR(Q187),3,IF(Q187&lt;0.05,3,2))))</f>
        <v/>
      </c>
      <c r="S187" s="1" t="str">
        <f t="shared" ca="1" si="33"/>
        <v/>
      </c>
      <c r="T187" s="1" t="str">
        <f t="array" ref="T187">IF(O187="","",AVERAGE(IF(L$1:L$2881=L187,I$1:I$2881)))</f>
        <v/>
      </c>
      <c r="U187" s="1" t="str">
        <f t="shared" ca="1" si="34"/>
        <v/>
      </c>
      <c r="V187" s="1" t="str">
        <f t="shared" ca="1" si="38"/>
        <v/>
      </c>
      <c r="W187" s="1" t="str">
        <f t="array" aca="1" ref="W187" ca="1">IF(V187="","",IF(AVERAGE(IF(Z$2:Z$2881="Neg"&amp;" "&amp;B187&amp;" "&amp;X187,J$2:J$2881,0))&gt;AVERAGE(IF(Z$2:Z$2881="pos"&amp;" "&amp;B187&amp;" "&amp;X187,J$2:J$2881,0)),"neg","pos"))</f>
        <v/>
      </c>
      <c r="X187" s="1" t="str">
        <f t="shared" ca="1" si="35"/>
        <v/>
      </c>
      <c r="Y187" s="1" t="str">
        <f t="shared" ca="1" si="36"/>
        <v/>
      </c>
      <c r="Z187" s="1" t="str">
        <f t="shared" si="37"/>
        <v>both uracil SE_</v>
      </c>
      <c r="AA187" s="1" t="str">
        <f t="shared" si="44"/>
        <v/>
      </c>
    </row>
    <row r="188" spans="1:27" x14ac:dyDescent="0.2">
      <c r="A188" s="1" t="s">
        <v>94</v>
      </c>
      <c r="B188" s="1" t="s">
        <v>216</v>
      </c>
      <c r="C188" s="1" t="s">
        <v>39</v>
      </c>
      <c r="D188" s="1">
        <v>112.02800000000001</v>
      </c>
      <c r="E188" s="1">
        <v>6.98</v>
      </c>
      <c r="F188" s="5" t="s">
        <v>146</v>
      </c>
      <c r="H188" s="1" t="s">
        <v>153</v>
      </c>
      <c r="I188" s="1">
        <v>2201</v>
      </c>
      <c r="K188" s="1">
        <f t="shared" si="42"/>
        <v>7.6971213172826252</v>
      </c>
      <c r="L188" s="1" t="str">
        <f t="shared" si="43"/>
        <v>both uracil SE_Ctr</v>
      </c>
      <c r="M188" s="1" t="str">
        <f t="shared" si="30"/>
        <v>D</v>
      </c>
      <c r="N188" s="1" t="str">
        <f t="shared" si="31"/>
        <v>both uracil SE_Ctr_D</v>
      </c>
      <c r="O188" s="2" t="str">
        <f t="shared" si="32"/>
        <v/>
      </c>
      <c r="P188" s="1" t="str">
        <f t="array" ref="P188">IF(O188="","",AVERAGE(IF(L$1:L$2881=L188,K$1:K$2881)))</f>
        <v/>
      </c>
      <c r="Q188" s="1" t="str">
        <f t="array" ref="Q188">IF(O188="","",_xlfn.F.TEST(IF((L$1:L$2881=LEFT(L188,LEN(L188)-3)&amp;"ctr"),K$1:K$2881),IF((L$1:L$2881=L188),K$1:K$2881)))</f>
        <v/>
      </c>
      <c r="R188" s="1" t="str">
        <f t="array" ref="R188">IF(O188="","",TTEST(IF(L$1:L$2881=LEFT(L188,LEN(L188)-3)&amp;"ctr",K$1:K$2881),IF(L$1:L$2881=L188,K$1:K$2881),2,IF(ISERROR(Q188),3,IF(Q188&lt;0.05,3,2))))</f>
        <v/>
      </c>
      <c r="S188" s="1" t="str">
        <f t="shared" ca="1" si="33"/>
        <v/>
      </c>
      <c r="T188" s="1" t="str">
        <f t="array" ref="T188">IF(O188="","",AVERAGE(IF(L$1:L$2881=L188,I$1:I$2881)))</f>
        <v/>
      </c>
      <c r="U188" s="1" t="str">
        <f t="shared" ca="1" si="34"/>
        <v/>
      </c>
      <c r="V188" s="1" t="str">
        <f t="shared" ca="1" si="38"/>
        <v/>
      </c>
      <c r="W188" s="1" t="str">
        <f t="array" aca="1" ref="W188" ca="1">IF(V188="","",IF(AVERAGE(IF(Z$2:Z$2881="Neg"&amp;" "&amp;B188&amp;" "&amp;X188,J$2:J$2881,0))&gt;AVERAGE(IF(Z$2:Z$2881="pos"&amp;" "&amp;B188&amp;" "&amp;X188,J$2:J$2881,0)),"neg","pos"))</f>
        <v/>
      </c>
      <c r="X188" s="1" t="str">
        <f t="shared" ca="1" si="35"/>
        <v/>
      </c>
      <c r="Y188" s="1" t="str">
        <f t="shared" ca="1" si="36"/>
        <v/>
      </c>
      <c r="Z188" s="1" t="str">
        <f t="shared" si="37"/>
        <v>both uracil SE_</v>
      </c>
      <c r="AA188" s="1" t="str">
        <f t="shared" si="44"/>
        <v/>
      </c>
    </row>
    <row r="189" spans="1:27" x14ac:dyDescent="0.2">
      <c r="A189" s="1" t="s">
        <v>94</v>
      </c>
      <c r="B189" s="1" t="s">
        <v>216</v>
      </c>
      <c r="C189" s="1" t="s">
        <v>39</v>
      </c>
      <c r="D189" s="1">
        <v>112.02800000000001</v>
      </c>
      <c r="E189" s="1">
        <v>6.98</v>
      </c>
      <c r="F189" s="5" t="s">
        <v>146</v>
      </c>
      <c r="H189" s="1" t="s">
        <v>153</v>
      </c>
      <c r="I189" s="1">
        <v>2318</v>
      </c>
      <c r="K189" s="1">
        <f t="shared" si="42"/>
        <v>7.7488913372555315</v>
      </c>
      <c r="L189" s="1" t="str">
        <f t="shared" si="43"/>
        <v>both uracil SE_Ctr</v>
      </c>
      <c r="M189" s="1" t="str">
        <f t="shared" si="30"/>
        <v>D</v>
      </c>
      <c r="N189" s="1" t="str">
        <f t="shared" si="31"/>
        <v>both uracil SE_Ctr_D</v>
      </c>
      <c r="O189" s="2" t="str">
        <f t="shared" si="32"/>
        <v/>
      </c>
      <c r="P189" s="1" t="str">
        <f t="array" ref="P189">IF(O189="","",AVERAGE(IF(L$1:L$2881=L189,K$1:K$2881)))</f>
        <v/>
      </c>
      <c r="Q189" s="1" t="str">
        <f t="array" ref="Q189">IF(O189="","",_xlfn.F.TEST(IF((L$1:L$2881=LEFT(L189,LEN(L189)-3)&amp;"ctr"),K$1:K$2881),IF((L$1:L$2881=L189),K$1:K$2881)))</f>
        <v/>
      </c>
      <c r="R189" s="1" t="str">
        <f t="array" ref="R189">IF(O189="","",TTEST(IF(L$1:L$2881=LEFT(L189,LEN(L189)-3)&amp;"ctr",K$1:K$2881),IF(L$1:L$2881=L189,K$1:K$2881),2,IF(ISERROR(Q189),3,IF(Q189&lt;0.05,3,2))))</f>
        <v/>
      </c>
      <c r="S189" s="1" t="str">
        <f t="shared" ca="1" si="33"/>
        <v/>
      </c>
      <c r="T189" s="1" t="str">
        <f t="array" ref="T189">IF(O189="","",AVERAGE(IF(L$1:L$2881=L189,I$1:I$2881)))</f>
        <v/>
      </c>
      <c r="U189" s="1" t="str">
        <f t="shared" ca="1" si="34"/>
        <v/>
      </c>
      <c r="V189" s="1" t="str">
        <f t="shared" ca="1" si="38"/>
        <v/>
      </c>
      <c r="W189" s="1" t="str">
        <f t="array" aca="1" ref="W189" ca="1">IF(V189="","",IF(AVERAGE(IF(Z$2:Z$2881="Neg"&amp;" "&amp;B189&amp;" "&amp;X189,J$2:J$2881,0))&gt;AVERAGE(IF(Z$2:Z$2881="pos"&amp;" "&amp;B189&amp;" "&amp;X189,J$2:J$2881,0)),"neg","pos"))</f>
        <v/>
      </c>
      <c r="X189" s="1" t="str">
        <f t="shared" ca="1" si="35"/>
        <v/>
      </c>
      <c r="Y189" s="1" t="str">
        <f t="shared" ca="1" si="36"/>
        <v/>
      </c>
      <c r="Z189" s="1" t="str">
        <f t="shared" si="37"/>
        <v>both uracil SE_</v>
      </c>
      <c r="AA189" s="1" t="str">
        <f t="shared" si="44"/>
        <v/>
      </c>
    </row>
    <row r="190" spans="1:27" x14ac:dyDescent="0.2">
      <c r="A190" s="1" t="s">
        <v>94</v>
      </c>
      <c r="B190" s="1" t="s">
        <v>216</v>
      </c>
      <c r="C190" s="1" t="s">
        <v>39</v>
      </c>
      <c r="D190" s="1">
        <v>112.02800000000001</v>
      </c>
      <c r="E190" s="1">
        <v>6.98</v>
      </c>
      <c r="F190" s="5" t="s">
        <v>146</v>
      </c>
      <c r="H190" s="1" t="s">
        <v>154</v>
      </c>
      <c r="I190" s="1">
        <v>2194</v>
      </c>
      <c r="K190" s="1">
        <f t="shared" si="42"/>
        <v>7.693937325509272</v>
      </c>
      <c r="L190" s="1" t="str">
        <f t="shared" si="43"/>
        <v>both uracil SE_Syn</v>
      </c>
      <c r="M190" s="1" t="str">
        <f t="shared" si="30"/>
        <v>D</v>
      </c>
      <c r="N190" s="1" t="str">
        <f t="shared" si="31"/>
        <v>both uracil SE_Syn_D</v>
      </c>
      <c r="O190" s="2" t="str">
        <f t="shared" si="32"/>
        <v>D</v>
      </c>
      <c r="P190" s="1">
        <f t="array" ref="P190">IF(O190="","",AVERAGE(IF(L$1:L$2881=L190,K$1:K$2881)))</f>
        <v>7.8648530966906858</v>
      </c>
      <c r="Q190" s="1">
        <f t="array" ref="Q190">IF(O190="","",_xlfn.F.TEST(IF((L$1:L$2881=LEFT(L190,LEN(L190)-3)&amp;"ctr"),K$1:K$2881),IF((L$1:L$2881=L190),K$1:K$2881)))</f>
        <v>0.47061393369784271</v>
      </c>
      <c r="R190" s="1">
        <f t="array" ref="R190">IF(O190="","",TTEST(IF(L$1:L$2881=LEFT(L190,LEN(L190)-3)&amp;"ctr",K$1:K$2881),IF(L$1:L$2881=L190,K$1:K$2881),2,IF(ISERROR(Q190),3,IF(Q190&lt;0.05,3,2))))</f>
        <v>0.11565541486814294</v>
      </c>
      <c r="S190" s="1" t="str">
        <f t="shared" ca="1" si="33"/>
        <v>N</v>
      </c>
      <c r="T190" s="1">
        <f t="array" ref="T190">IF(O190="","",AVERAGE(IF(L$1:L$2881=L190,I$1:I$2881)))</f>
        <v>2630.25</v>
      </c>
      <c r="U190" s="1" t="str">
        <f t="shared" ca="1" si="34"/>
        <v>n/a</v>
      </c>
      <c r="V190" s="1" t="str">
        <f t="shared" ca="1" si="38"/>
        <v>1</v>
      </c>
      <c r="W190" s="1" t="str">
        <f t="array" aca="1" ref="W190" ca="1">IF(V190="","",IF(AVERAGE(IF(Z$2:Z$2881="Neg"&amp;" "&amp;B190&amp;" "&amp;X190,J$2:J$2881,0))&gt;AVERAGE(IF(Z$2:Z$2881="pos"&amp;" "&amp;B190&amp;" "&amp;X190,J$2:J$2881,0)),"neg","pos"))</f>
        <v>pos</v>
      </c>
      <c r="X190" s="1" t="str">
        <f t="shared" ca="1" si="35"/>
        <v>SE_</v>
      </c>
      <c r="Y190" s="1" t="str">
        <f t="shared" ca="1" si="36"/>
        <v>Syn</v>
      </c>
      <c r="Z190" s="1" t="str">
        <f t="shared" si="37"/>
        <v>both uracil SE_</v>
      </c>
      <c r="AA190" s="1" t="str">
        <f t="shared" si="44"/>
        <v>Good</v>
      </c>
    </row>
    <row r="191" spans="1:27" x14ac:dyDescent="0.2">
      <c r="A191" s="1" t="s">
        <v>94</v>
      </c>
      <c r="B191" s="1" t="s">
        <v>216</v>
      </c>
      <c r="C191" s="1" t="s">
        <v>39</v>
      </c>
      <c r="D191" s="1">
        <v>112.02800000000001</v>
      </c>
      <c r="E191" s="1">
        <v>6.98</v>
      </c>
      <c r="F191" s="5" t="s">
        <v>146</v>
      </c>
      <c r="H191" s="1" t="s">
        <v>154</v>
      </c>
      <c r="I191" s="1">
        <v>2886</v>
      </c>
      <c r="K191" s="1">
        <f t="shared" si="42"/>
        <v>7.9679731796629349</v>
      </c>
      <c r="L191" s="1" t="str">
        <f t="shared" si="43"/>
        <v>both uracil SE_Syn</v>
      </c>
      <c r="M191" s="1" t="str">
        <f t="shared" si="30"/>
        <v>D</v>
      </c>
      <c r="N191" s="1" t="str">
        <f t="shared" si="31"/>
        <v>both uracil SE_Syn_D</v>
      </c>
      <c r="O191" s="2" t="str">
        <f t="shared" si="32"/>
        <v/>
      </c>
      <c r="P191" s="1" t="str">
        <f t="array" ref="P191">IF(O191="","",AVERAGE(IF(L$1:L$2881=L191,K$1:K$2881)))</f>
        <v/>
      </c>
      <c r="Q191" s="1" t="str">
        <f t="array" ref="Q191">IF(O191="","",_xlfn.F.TEST(IF((L$1:L$2881=LEFT(L191,LEN(L191)-3)&amp;"ctr"),K$1:K$2881),IF((L$1:L$2881=L191),K$1:K$2881)))</f>
        <v/>
      </c>
      <c r="R191" s="1" t="str">
        <f t="array" ref="R191">IF(O191="","",TTEST(IF(L$1:L$2881=LEFT(L191,LEN(L191)-3)&amp;"ctr",K$1:K$2881),IF(L$1:L$2881=L191,K$1:K$2881),2,IF(ISERROR(Q191),3,IF(Q191&lt;0.05,3,2))))</f>
        <v/>
      </c>
      <c r="S191" s="1" t="str">
        <f t="shared" ca="1" si="33"/>
        <v/>
      </c>
      <c r="T191" s="1" t="str">
        <f t="array" ref="T191">IF(O191="","",AVERAGE(IF(L$1:L$2881=L191,I$1:I$2881)))</f>
        <v/>
      </c>
      <c r="U191" s="1" t="str">
        <f t="shared" ca="1" si="34"/>
        <v/>
      </c>
      <c r="V191" s="1" t="str">
        <f t="shared" ca="1" si="38"/>
        <v/>
      </c>
      <c r="W191" s="1" t="str">
        <f t="array" aca="1" ref="W191" ca="1">IF(V191="","",IF(AVERAGE(IF(Z$2:Z$2881="Neg"&amp;" "&amp;B191&amp;" "&amp;X191,J$2:J$2881,0))&gt;AVERAGE(IF(Z$2:Z$2881="pos"&amp;" "&amp;B191&amp;" "&amp;X191,J$2:J$2881,0)),"neg","pos"))</f>
        <v/>
      </c>
      <c r="X191" s="1" t="str">
        <f t="shared" ca="1" si="35"/>
        <v/>
      </c>
      <c r="Y191" s="1" t="str">
        <f t="shared" ca="1" si="36"/>
        <v/>
      </c>
      <c r="Z191" s="1" t="str">
        <f t="shared" si="37"/>
        <v>both uracil SE_</v>
      </c>
      <c r="AA191" s="1" t="str">
        <f t="shared" si="44"/>
        <v/>
      </c>
    </row>
    <row r="192" spans="1:27" x14ac:dyDescent="0.2">
      <c r="A192" s="1" t="s">
        <v>94</v>
      </c>
      <c r="B192" s="1" t="s">
        <v>216</v>
      </c>
      <c r="C192" s="1" t="s">
        <v>39</v>
      </c>
      <c r="D192" s="1">
        <v>112.02800000000001</v>
      </c>
      <c r="E192" s="1">
        <v>6.98</v>
      </c>
      <c r="F192" s="5" t="s">
        <v>146</v>
      </c>
      <c r="H192" s="1" t="s">
        <v>154</v>
      </c>
      <c r="I192" s="1">
        <v>3107</v>
      </c>
      <c r="K192" s="1">
        <f t="shared" si="42"/>
        <v>8.0417347114875373</v>
      </c>
      <c r="L192" s="1" t="str">
        <f t="shared" si="43"/>
        <v>both uracil SE_Syn</v>
      </c>
      <c r="M192" s="1" t="str">
        <f t="shared" si="30"/>
        <v>D</v>
      </c>
      <c r="N192" s="1" t="str">
        <f t="shared" si="31"/>
        <v>both uracil SE_Syn_D</v>
      </c>
      <c r="O192" s="2" t="str">
        <f t="shared" si="32"/>
        <v/>
      </c>
      <c r="P192" s="1" t="str">
        <f t="array" ref="P192">IF(O192="","",AVERAGE(IF(L$1:L$2881=L192,K$1:K$2881)))</f>
        <v/>
      </c>
      <c r="Q192" s="1" t="str">
        <f t="array" ref="Q192">IF(O192="","",_xlfn.F.TEST(IF((L$1:L$2881=LEFT(L192,LEN(L192)-3)&amp;"ctr"),K$1:K$2881),IF((L$1:L$2881=L192),K$1:K$2881)))</f>
        <v/>
      </c>
      <c r="R192" s="1" t="str">
        <f t="array" ref="R192">IF(O192="","",TTEST(IF(L$1:L$2881=LEFT(L192,LEN(L192)-3)&amp;"ctr",K$1:K$2881),IF(L$1:L$2881=L192,K$1:K$2881),2,IF(ISERROR(Q192),3,IF(Q192&lt;0.05,3,2))))</f>
        <v/>
      </c>
      <c r="S192" s="1" t="str">
        <f t="shared" ca="1" si="33"/>
        <v/>
      </c>
      <c r="T192" s="1" t="str">
        <f t="array" ref="T192">IF(O192="","",AVERAGE(IF(L$1:L$2881=L192,I$1:I$2881)))</f>
        <v/>
      </c>
      <c r="U192" s="1" t="str">
        <f t="shared" ca="1" si="34"/>
        <v/>
      </c>
      <c r="V192" s="1" t="str">
        <f t="shared" ca="1" si="38"/>
        <v/>
      </c>
      <c r="W192" s="1" t="str">
        <f t="array" aca="1" ref="W192" ca="1">IF(V192="","",IF(AVERAGE(IF(Z$2:Z$2881="Neg"&amp;" "&amp;B192&amp;" "&amp;X192,J$2:J$2881,0))&gt;AVERAGE(IF(Z$2:Z$2881="pos"&amp;" "&amp;B192&amp;" "&amp;X192,J$2:J$2881,0)),"neg","pos"))</f>
        <v/>
      </c>
      <c r="X192" s="1" t="str">
        <f t="shared" ca="1" si="35"/>
        <v/>
      </c>
      <c r="Y192" s="1" t="str">
        <f t="shared" ca="1" si="36"/>
        <v/>
      </c>
      <c r="Z192" s="1" t="str">
        <f t="shared" si="37"/>
        <v>both uracil SE_</v>
      </c>
      <c r="AA192" s="1" t="str">
        <f t="shared" si="44"/>
        <v/>
      </c>
    </row>
    <row r="193" spans="1:27" x14ac:dyDescent="0.2">
      <c r="A193" s="1" t="s">
        <v>94</v>
      </c>
      <c r="B193" s="1" t="s">
        <v>216</v>
      </c>
      <c r="C193" s="1" t="s">
        <v>39</v>
      </c>
      <c r="D193" s="1">
        <v>112.02800000000001</v>
      </c>
      <c r="E193" s="1">
        <v>6.98</v>
      </c>
      <c r="F193" s="5" t="s">
        <v>146</v>
      </c>
      <c r="H193" s="1" t="s">
        <v>154</v>
      </c>
      <c r="I193" s="1">
        <v>2334</v>
      </c>
      <c r="K193" s="1">
        <f t="shared" si="42"/>
        <v>7.755767170102998</v>
      </c>
      <c r="L193" s="1" t="str">
        <f t="shared" si="43"/>
        <v>both uracil SE_Syn</v>
      </c>
      <c r="M193" s="1" t="str">
        <f t="shared" si="30"/>
        <v>D</v>
      </c>
      <c r="N193" s="1" t="str">
        <f t="shared" si="31"/>
        <v>both uracil SE_Syn_D</v>
      </c>
      <c r="O193" s="2" t="str">
        <f t="shared" si="32"/>
        <v/>
      </c>
      <c r="P193" s="1" t="str">
        <f t="array" ref="P193">IF(O193="","",AVERAGE(IF(L$1:L$2881=L193,K$1:K$2881)))</f>
        <v/>
      </c>
      <c r="Q193" s="1" t="str">
        <f t="array" ref="Q193">IF(O193="","",_xlfn.F.TEST(IF((L$1:L$2881=LEFT(L193,LEN(L193)-3)&amp;"ctr"),K$1:K$2881),IF((L$1:L$2881=L193),K$1:K$2881)))</f>
        <v/>
      </c>
      <c r="R193" s="1" t="str">
        <f t="array" ref="R193">IF(O193="","",TTEST(IF(L$1:L$2881=LEFT(L193,LEN(L193)-3)&amp;"ctr",K$1:K$2881),IF(L$1:L$2881=L193,K$1:K$2881),2,IF(ISERROR(Q193),3,IF(Q193&lt;0.05,3,2))))</f>
        <v/>
      </c>
      <c r="S193" s="1" t="str">
        <f t="shared" ca="1" si="33"/>
        <v/>
      </c>
      <c r="T193" s="1" t="str">
        <f t="array" ref="T193">IF(O193="","",AVERAGE(IF(L$1:L$2881=L193,I$1:I$2881)))</f>
        <v/>
      </c>
      <c r="U193" s="1" t="str">
        <f t="shared" ca="1" si="34"/>
        <v/>
      </c>
      <c r="V193" s="1" t="str">
        <f t="shared" ca="1" si="38"/>
        <v/>
      </c>
      <c r="W193" s="1" t="str">
        <f t="array" aca="1" ref="W193" ca="1">IF(V193="","",IF(AVERAGE(IF(Z$2:Z$2881="Neg"&amp;" "&amp;B193&amp;" "&amp;X193,J$2:J$2881,0))&gt;AVERAGE(IF(Z$2:Z$2881="pos"&amp;" "&amp;B193&amp;" "&amp;X193,J$2:J$2881,0)),"neg","pos"))</f>
        <v/>
      </c>
      <c r="X193" s="1" t="str">
        <f t="shared" ca="1" si="35"/>
        <v/>
      </c>
      <c r="Y193" s="1" t="str">
        <f t="shared" ca="1" si="36"/>
        <v/>
      </c>
      <c r="Z193" s="1" t="str">
        <f t="shared" si="37"/>
        <v>both uracil SE_</v>
      </c>
      <c r="AA193" s="1" t="str">
        <f t="shared" si="44"/>
        <v/>
      </c>
    </row>
    <row r="194" spans="1:27" x14ac:dyDescent="0.2">
      <c r="A194" s="1" t="s">
        <v>94</v>
      </c>
      <c r="B194" s="1" t="s">
        <v>208</v>
      </c>
      <c r="C194" s="1" t="s">
        <v>58</v>
      </c>
      <c r="D194" s="1">
        <v>169.07390000000001</v>
      </c>
      <c r="E194" s="1">
        <v>7.04</v>
      </c>
      <c r="F194" s="5" t="s">
        <v>146</v>
      </c>
      <c r="H194" s="1" t="s">
        <v>147</v>
      </c>
      <c r="K194" s="1">
        <f t="shared" si="42"/>
        <v>0</v>
      </c>
      <c r="L194" s="1" t="str">
        <f t="shared" si="43"/>
        <v>both pyridoxine Min_Ctr</v>
      </c>
      <c r="M194" s="1" t="str">
        <f t="shared" ref="M194:M257" si="45">IF(I194&lt;&gt;"","D","ND")</f>
        <v>ND</v>
      </c>
      <c r="N194" s="1" t="str">
        <f t="shared" ref="N194:N257" si="46">L194&amp;IF(LEN(M194)=2,M194,"_"&amp;M194)</f>
        <v>both pyridoxine Min_CtrND</v>
      </c>
      <c r="O194" s="2" t="str">
        <f t="shared" ref="O194:O257" si="47">IF(ROW()&lt;&gt;MATCH(L194,L$1:L$2881,0),"",IF(COUNTIF(N$1:N$2881,LEFT(N194,LEN(N194)-2)&amp;"_D")=COUNTIF(L$1:L$2881,L194),"D","ND"))</f>
        <v>ND</v>
      </c>
      <c r="P194" s="1">
        <f t="array" ref="P194">IF(O194="","",AVERAGE(IF(L$1:L$2881=L194,K$1:K$2881)))</f>
        <v>0</v>
      </c>
      <c r="Q194" s="1" t="e">
        <f t="array" ref="Q194">IF(O194="","",_xlfn.F.TEST(IF((L$1:L$2881=LEFT(L194,LEN(L194)-3)&amp;"ctr"),K$1:K$2881),IF((L$1:L$2881=L194),K$1:K$2881)))</f>
        <v>#DIV/0!</v>
      </c>
      <c r="R194" s="1" t="e">
        <f t="array" ref="R194">IF(O194="","",TTEST(IF(L$1:L$2881=LEFT(L194,LEN(L194)-3)&amp;"ctr",K$1:K$2881),IF(L$1:L$2881=L194,K$1:K$2881),2,IF(ISERROR(Q194),3,IF(Q194&lt;0.05,3,2))))</f>
        <v>#DIV/0!</v>
      </c>
      <c r="S194" s="1" t="str">
        <f t="shared" ref="S194:S257" ca="1" si="48">IF(P194="","",IF(RIGHT(L194,3)="ctr",O194,IF(AND(O194="ND",INDIRECT("r"&amp;MATCH(LEFT(L194,LEN(L194)-3)&amp;"ctr",L$1:L$2881,0)&amp;"c"&amp;COLUMN(O194),FALSE)="ND"),"ND",IF(R194&gt;=0.05,"N",IF(AND(R194&lt;0.05,P194&lt;INDIRECT("r"&amp;MATCH(LEFT(L194,LEN(L194)-3)&amp;"ctr",L$1:L$2881,0)&amp;"C"&amp;COLUMN(P194),FALSE)),"I",IF(AND(R194&lt;0.05,P194&gt;INDIRECT("r"&amp;MATCH(LEFT(L194,LEN(L194)-3)&amp;"ctr",L$1:L$2881,0)&amp;"c"&amp;COLUMN(P194),FALSE)),"E","err"))))))</f>
        <v>ND</v>
      </c>
      <c r="T194" s="1">
        <f t="array" ref="T194">IF(O194="","",AVERAGE(IF(L$1:L$2881=L194,I$1:I$2881)))</f>
        <v>0</v>
      </c>
      <c r="U194" s="1" t="str">
        <f t="shared" ref="U194:U257" ca="1" si="49">IF(O194="","",IF(OR(S194="ND",S194="N"),"n/a",IF(OR(S194="e",S194="I"),IF(OR(T194=0,INDIRECT("r"&amp;MATCH(LEFT(L194,LEN(L194)-3)&amp;"ctr",L$1:L$2881,0)&amp;"c"&amp;COLUMN(T194),FALSE)=0),5,LOG(T194/INDIRECT("r"&amp;MATCH(LEFT(L194,LEN(L194)-3)&amp;"ctr",L$1:L$2881,0)&amp;"c"&amp;COLUMN(T194),FALSE),2)))))</f>
        <v>n/a</v>
      </c>
      <c r="V194" s="1" t="str">
        <f t="shared" ca="1" si="38"/>
        <v/>
      </c>
      <c r="W194" s="1" t="str">
        <f t="array" aca="1" ref="W194" ca="1">IF(V194="","",IF(AVERAGE(IF(Z$2:Z$2881="Neg"&amp;" "&amp;B194&amp;" "&amp;X194,J$2:J$2881,0))&gt;AVERAGE(IF(Z$2:Z$2881="pos"&amp;" "&amp;B194&amp;" "&amp;X194,J$2:J$2881,0)),"neg","pos"))</f>
        <v/>
      </c>
      <c r="X194" s="1" t="str">
        <f t="shared" ref="X194:X257" ca="1" si="50">IF(V194="","",LEFT(H194,3))</f>
        <v/>
      </c>
      <c r="Y194" s="1" t="str">
        <f t="shared" ref="Y194:Y257" ca="1" si="51">IF(W194="","",RIGHT(H194,3))</f>
        <v/>
      </c>
      <c r="Z194" s="1" t="str">
        <f t="shared" ref="Z194:Z257" si="52">A194&amp;" "&amp;B194&amp;" "&amp;LEFT(H194,3)</f>
        <v>both pyridoxine Min</v>
      </c>
      <c r="AA194" s="1" t="str">
        <f t="shared" si="44"/>
        <v>Good</v>
      </c>
    </row>
    <row r="195" spans="1:27" x14ac:dyDescent="0.2">
      <c r="A195" s="1" t="s">
        <v>94</v>
      </c>
      <c r="B195" s="1" t="s">
        <v>208</v>
      </c>
      <c r="C195" s="1" t="s">
        <v>58</v>
      </c>
      <c r="D195" s="1">
        <v>169.07390000000001</v>
      </c>
      <c r="E195" s="1">
        <v>7.04</v>
      </c>
      <c r="F195" s="5" t="s">
        <v>146</v>
      </c>
      <c r="H195" s="1" t="s">
        <v>147</v>
      </c>
      <c r="K195" s="1">
        <f t="shared" ref="K195:K225" si="53">LN(I195+1)</f>
        <v>0</v>
      </c>
      <c r="L195" s="1" t="str">
        <f t="shared" ref="L195:L225" si="54">A195&amp;" "&amp;B195&amp;" "&amp;H195</f>
        <v>both pyridoxine Min_Ctr</v>
      </c>
      <c r="M195" s="1" t="str">
        <f t="shared" si="45"/>
        <v>ND</v>
      </c>
      <c r="N195" s="1" t="str">
        <f t="shared" si="46"/>
        <v>both pyridoxine Min_CtrND</v>
      </c>
      <c r="O195" s="2" t="str">
        <f t="shared" si="47"/>
        <v/>
      </c>
      <c r="P195" s="1" t="str">
        <f t="array" ref="P195">IF(O195="","",AVERAGE(IF(L$1:L$2881=L195,K$1:K$2881)))</f>
        <v/>
      </c>
      <c r="Q195" s="1" t="str">
        <f t="array" ref="Q195">IF(O195="","",_xlfn.F.TEST(IF((L$1:L$2881=LEFT(L195,LEN(L195)-3)&amp;"ctr"),K$1:K$2881),IF((L$1:L$2881=L195),K$1:K$2881)))</f>
        <v/>
      </c>
      <c r="R195" s="1" t="str">
        <f t="array" ref="R195">IF(O195="","",TTEST(IF(L$1:L$2881=LEFT(L195,LEN(L195)-3)&amp;"ctr",K$1:K$2881),IF(L$1:L$2881=L195,K$1:K$2881),2,IF(ISERROR(Q195),3,IF(Q195&lt;0.05,3,2))))</f>
        <v/>
      </c>
      <c r="S195" s="1" t="str">
        <f t="shared" ca="1" si="48"/>
        <v/>
      </c>
      <c r="T195" s="1" t="str">
        <f t="array" ref="T195">IF(O195="","",AVERAGE(IF(L$1:L$2881=L195,I$1:I$2881)))</f>
        <v/>
      </c>
      <c r="U195" s="1" t="str">
        <f t="shared" ca="1" si="49"/>
        <v/>
      </c>
      <c r="V195" s="1" t="str">
        <f t="shared" ref="V195:V258" ca="1" si="55">IF(S195="N","1",IF(U195="n/a","",IF(U195="","",IF(ABS(U195)&lt;1.5,"1",IF(ABS(U195)&lt;2.5,"2",IF(ABS(U195)&lt;3.5,"3",IF(ABS(U195)&lt;4.5,"4",IF(ABS(U195)&gt;=4.5,"5"))))))))</f>
        <v/>
      </c>
      <c r="W195" s="1" t="str">
        <f t="array" aca="1" ref="W195" ca="1">IF(V195="","",IF(AVERAGE(IF(Z$2:Z$2881="Neg"&amp;" "&amp;B195&amp;" "&amp;X195,J$2:J$2881,0))&gt;AVERAGE(IF(Z$2:Z$2881="pos"&amp;" "&amp;B195&amp;" "&amp;X195,J$2:J$2881,0)),"neg","pos"))</f>
        <v/>
      </c>
      <c r="X195" s="1" t="str">
        <f t="shared" ca="1" si="50"/>
        <v/>
      </c>
      <c r="Y195" s="1" t="str">
        <f t="shared" ca="1" si="51"/>
        <v/>
      </c>
      <c r="Z195" s="1" t="str">
        <f t="shared" si="52"/>
        <v>both pyridoxine Min</v>
      </c>
      <c r="AA195" s="1" t="str">
        <f t="shared" si="44"/>
        <v/>
      </c>
    </row>
    <row r="196" spans="1:27" x14ac:dyDescent="0.2">
      <c r="A196" s="1" t="s">
        <v>94</v>
      </c>
      <c r="B196" s="1" t="s">
        <v>208</v>
      </c>
      <c r="C196" s="1" t="s">
        <v>58</v>
      </c>
      <c r="D196" s="1">
        <v>169.07390000000001</v>
      </c>
      <c r="E196" s="1">
        <v>7.04</v>
      </c>
      <c r="F196" s="5" t="s">
        <v>146</v>
      </c>
      <c r="H196" s="1" t="s">
        <v>147</v>
      </c>
      <c r="K196" s="1">
        <f t="shared" si="53"/>
        <v>0</v>
      </c>
      <c r="L196" s="1" t="str">
        <f t="shared" si="54"/>
        <v>both pyridoxine Min_Ctr</v>
      </c>
      <c r="M196" s="1" t="str">
        <f t="shared" si="45"/>
        <v>ND</v>
      </c>
      <c r="N196" s="1" t="str">
        <f t="shared" si="46"/>
        <v>both pyridoxine Min_CtrND</v>
      </c>
      <c r="O196" s="2" t="str">
        <f t="shared" si="47"/>
        <v/>
      </c>
      <c r="P196" s="1" t="str">
        <f t="array" ref="P196">IF(O196="","",AVERAGE(IF(L$1:L$2881=L196,K$1:K$2881)))</f>
        <v/>
      </c>
      <c r="Q196" s="1" t="str">
        <f t="array" ref="Q196">IF(O196="","",_xlfn.F.TEST(IF((L$1:L$2881=LEFT(L196,LEN(L196)-3)&amp;"ctr"),K$1:K$2881),IF((L$1:L$2881=L196),K$1:K$2881)))</f>
        <v/>
      </c>
      <c r="R196" s="1" t="str">
        <f t="array" ref="R196">IF(O196="","",TTEST(IF(L$1:L$2881=LEFT(L196,LEN(L196)-3)&amp;"ctr",K$1:K$2881),IF(L$1:L$2881=L196,K$1:K$2881),2,IF(ISERROR(Q196),3,IF(Q196&lt;0.05,3,2))))</f>
        <v/>
      </c>
      <c r="S196" s="1" t="str">
        <f t="shared" ca="1" si="48"/>
        <v/>
      </c>
      <c r="T196" s="1" t="str">
        <f t="array" ref="T196">IF(O196="","",AVERAGE(IF(L$1:L$2881=L196,I$1:I$2881)))</f>
        <v/>
      </c>
      <c r="U196" s="1" t="str">
        <f t="shared" ca="1" si="49"/>
        <v/>
      </c>
      <c r="V196" s="1" t="str">
        <f t="shared" ca="1" si="55"/>
        <v/>
      </c>
      <c r="W196" s="1" t="str">
        <f t="array" aca="1" ref="W196" ca="1">IF(V196="","",IF(AVERAGE(IF(Z$2:Z$2881="Neg"&amp;" "&amp;B196&amp;" "&amp;X196,J$2:J$2881,0))&gt;AVERAGE(IF(Z$2:Z$2881="pos"&amp;" "&amp;B196&amp;" "&amp;X196,J$2:J$2881,0)),"neg","pos"))</f>
        <v/>
      </c>
      <c r="X196" s="1" t="str">
        <f t="shared" ca="1" si="50"/>
        <v/>
      </c>
      <c r="Y196" s="1" t="str">
        <f t="shared" ca="1" si="51"/>
        <v/>
      </c>
      <c r="Z196" s="1" t="str">
        <f t="shared" si="52"/>
        <v>both pyridoxine Min</v>
      </c>
      <c r="AA196" s="1" t="str">
        <f t="shared" si="44"/>
        <v/>
      </c>
    </row>
    <row r="197" spans="1:27" x14ac:dyDescent="0.2">
      <c r="A197" s="1" t="s">
        <v>94</v>
      </c>
      <c r="B197" s="1" t="s">
        <v>208</v>
      </c>
      <c r="C197" s="1" t="s">
        <v>58</v>
      </c>
      <c r="D197" s="1">
        <v>169.07390000000001</v>
      </c>
      <c r="E197" s="1">
        <v>7.04</v>
      </c>
      <c r="F197" s="5" t="s">
        <v>146</v>
      </c>
      <c r="H197" s="1" t="s">
        <v>147</v>
      </c>
      <c r="K197" s="1">
        <f t="shared" si="53"/>
        <v>0</v>
      </c>
      <c r="L197" s="1" t="str">
        <f t="shared" si="54"/>
        <v>both pyridoxine Min_Ctr</v>
      </c>
      <c r="M197" s="1" t="str">
        <f t="shared" si="45"/>
        <v>ND</v>
      </c>
      <c r="N197" s="1" t="str">
        <f t="shared" si="46"/>
        <v>both pyridoxine Min_CtrND</v>
      </c>
      <c r="O197" s="2" t="str">
        <f t="shared" si="47"/>
        <v/>
      </c>
      <c r="P197" s="1" t="str">
        <f t="array" ref="P197">IF(O197="","",AVERAGE(IF(L$1:L$2881=L197,K$1:K$2881)))</f>
        <v/>
      </c>
      <c r="Q197" s="1" t="str">
        <f t="array" ref="Q197">IF(O197="","",_xlfn.F.TEST(IF((L$1:L$2881=LEFT(L197,LEN(L197)-3)&amp;"ctr"),K$1:K$2881),IF((L$1:L$2881=L197),K$1:K$2881)))</f>
        <v/>
      </c>
      <c r="R197" s="1" t="str">
        <f t="array" ref="R197">IF(O197="","",TTEST(IF(L$1:L$2881=LEFT(L197,LEN(L197)-3)&amp;"ctr",K$1:K$2881),IF(L$1:L$2881=L197,K$1:K$2881),2,IF(ISERROR(Q197),3,IF(Q197&lt;0.05,3,2))))</f>
        <v/>
      </c>
      <c r="S197" s="1" t="str">
        <f t="shared" ca="1" si="48"/>
        <v/>
      </c>
      <c r="T197" s="1" t="str">
        <f t="array" ref="T197">IF(O197="","",AVERAGE(IF(L$1:L$2881=L197,I$1:I$2881)))</f>
        <v/>
      </c>
      <c r="U197" s="1" t="str">
        <f t="shared" ca="1" si="49"/>
        <v/>
      </c>
      <c r="V197" s="1" t="str">
        <f t="shared" ca="1" si="55"/>
        <v/>
      </c>
      <c r="W197" s="1" t="str">
        <f t="array" aca="1" ref="W197" ca="1">IF(V197="","",IF(AVERAGE(IF(Z$2:Z$2881="Neg"&amp;" "&amp;B197&amp;" "&amp;X197,J$2:J$2881,0))&gt;AVERAGE(IF(Z$2:Z$2881="pos"&amp;" "&amp;B197&amp;" "&amp;X197,J$2:J$2881,0)),"neg","pos"))</f>
        <v/>
      </c>
      <c r="X197" s="1" t="str">
        <f t="shared" ca="1" si="50"/>
        <v/>
      </c>
      <c r="Y197" s="1" t="str">
        <f t="shared" ca="1" si="51"/>
        <v/>
      </c>
      <c r="Z197" s="1" t="str">
        <f t="shared" si="52"/>
        <v>both pyridoxine Min</v>
      </c>
      <c r="AA197" s="1" t="str">
        <f t="shared" si="44"/>
        <v/>
      </c>
    </row>
    <row r="198" spans="1:27" x14ac:dyDescent="0.2">
      <c r="A198" s="1" t="s">
        <v>94</v>
      </c>
      <c r="B198" s="1" t="s">
        <v>208</v>
      </c>
      <c r="C198" s="1" t="s">
        <v>58</v>
      </c>
      <c r="D198" s="1">
        <v>169.07390000000001</v>
      </c>
      <c r="E198" s="1">
        <v>7.04</v>
      </c>
      <c r="F198" s="5" t="s">
        <v>146</v>
      </c>
      <c r="H198" s="1" t="s">
        <v>148</v>
      </c>
      <c r="K198" s="1">
        <f t="shared" si="53"/>
        <v>0</v>
      </c>
      <c r="L198" s="1" t="str">
        <f t="shared" si="54"/>
        <v>both pyridoxine Min_Syn</v>
      </c>
      <c r="M198" s="1" t="str">
        <f t="shared" si="45"/>
        <v>ND</v>
      </c>
      <c r="N198" s="1" t="str">
        <f t="shared" si="46"/>
        <v>both pyridoxine Min_SynND</v>
      </c>
      <c r="O198" s="2" t="str">
        <f t="shared" si="47"/>
        <v>ND</v>
      </c>
      <c r="P198" s="1">
        <f t="array" ref="P198">IF(O198="","",AVERAGE(IF(L$1:L$2881=L198,K$1:K$2881)))</f>
        <v>0</v>
      </c>
      <c r="Q198" s="1" t="e">
        <f t="array" ref="Q198">IF(O198="","",_xlfn.F.TEST(IF((L$1:L$2881=LEFT(L198,LEN(L198)-3)&amp;"ctr"),K$1:K$2881),IF((L$1:L$2881=L198),K$1:K$2881)))</f>
        <v>#DIV/0!</v>
      </c>
      <c r="R198" s="1" t="e">
        <f t="array" ref="R198">IF(O198="","",TTEST(IF(L$1:L$2881=LEFT(L198,LEN(L198)-3)&amp;"ctr",K$1:K$2881),IF(L$1:L$2881=L198,K$1:K$2881),2,IF(ISERROR(Q198),3,IF(Q198&lt;0.05,3,2))))</f>
        <v>#DIV/0!</v>
      </c>
      <c r="S198" s="1" t="str">
        <f t="shared" ca="1" si="48"/>
        <v>ND</v>
      </c>
      <c r="T198" s="1">
        <f t="array" ref="T198">IF(O198="","",AVERAGE(IF(L$1:L$2881=L198,I$1:I$2881)))</f>
        <v>0</v>
      </c>
      <c r="U198" s="1" t="str">
        <f t="shared" ca="1" si="49"/>
        <v>n/a</v>
      </c>
      <c r="V198" s="1" t="str">
        <f t="shared" ca="1" si="55"/>
        <v/>
      </c>
      <c r="W198" s="1" t="str">
        <f t="array" aca="1" ref="W198" ca="1">IF(V198="","",IF(AVERAGE(IF(Z$2:Z$2881="Neg"&amp;" "&amp;B198&amp;" "&amp;X198,J$2:J$2881,0))&gt;AVERAGE(IF(Z$2:Z$2881="pos"&amp;" "&amp;B198&amp;" "&amp;X198,J$2:J$2881,0)),"neg","pos"))</f>
        <v/>
      </c>
      <c r="X198" s="1" t="str">
        <f t="shared" ca="1" si="50"/>
        <v/>
      </c>
      <c r="Y198" s="1" t="str">
        <f t="shared" ca="1" si="51"/>
        <v/>
      </c>
      <c r="Z198" s="1" t="str">
        <f t="shared" si="52"/>
        <v>both pyridoxine Min</v>
      </c>
      <c r="AA198" s="1" t="str">
        <f t="shared" si="44"/>
        <v>Good</v>
      </c>
    </row>
    <row r="199" spans="1:27" x14ac:dyDescent="0.2">
      <c r="A199" s="1" t="s">
        <v>94</v>
      </c>
      <c r="B199" s="1" t="s">
        <v>208</v>
      </c>
      <c r="C199" s="1" t="s">
        <v>58</v>
      </c>
      <c r="D199" s="1">
        <v>169.07390000000001</v>
      </c>
      <c r="E199" s="1">
        <v>7.04</v>
      </c>
      <c r="F199" s="5" t="s">
        <v>146</v>
      </c>
      <c r="H199" s="1" t="s">
        <v>148</v>
      </c>
      <c r="K199" s="1">
        <f t="shared" si="53"/>
        <v>0</v>
      </c>
      <c r="L199" s="1" t="str">
        <f t="shared" si="54"/>
        <v>both pyridoxine Min_Syn</v>
      </c>
      <c r="M199" s="1" t="str">
        <f t="shared" si="45"/>
        <v>ND</v>
      </c>
      <c r="N199" s="1" t="str">
        <f t="shared" si="46"/>
        <v>both pyridoxine Min_SynND</v>
      </c>
      <c r="O199" s="2" t="str">
        <f t="shared" si="47"/>
        <v/>
      </c>
      <c r="P199" s="1" t="str">
        <f t="array" ref="P199">IF(O199="","",AVERAGE(IF(L$1:L$2881=L199,K$1:K$2881)))</f>
        <v/>
      </c>
      <c r="Q199" s="1" t="str">
        <f t="array" ref="Q199">IF(O199="","",_xlfn.F.TEST(IF((L$1:L$2881=LEFT(L199,LEN(L199)-3)&amp;"ctr"),K$1:K$2881),IF((L$1:L$2881=L199),K$1:K$2881)))</f>
        <v/>
      </c>
      <c r="R199" s="1" t="str">
        <f t="array" ref="R199">IF(O199="","",TTEST(IF(L$1:L$2881=LEFT(L199,LEN(L199)-3)&amp;"ctr",K$1:K$2881),IF(L$1:L$2881=L199,K$1:K$2881),2,IF(ISERROR(Q199),3,IF(Q199&lt;0.05,3,2))))</f>
        <v/>
      </c>
      <c r="S199" s="1" t="str">
        <f t="shared" ca="1" si="48"/>
        <v/>
      </c>
      <c r="T199" s="1" t="str">
        <f t="array" ref="T199">IF(O199="","",AVERAGE(IF(L$1:L$2881=L199,I$1:I$2881)))</f>
        <v/>
      </c>
      <c r="U199" s="1" t="str">
        <f t="shared" ca="1" si="49"/>
        <v/>
      </c>
      <c r="V199" s="1" t="str">
        <f t="shared" ca="1" si="55"/>
        <v/>
      </c>
      <c r="W199" s="1" t="str">
        <f t="array" aca="1" ref="W199" ca="1">IF(V199="","",IF(AVERAGE(IF(Z$2:Z$2881="Neg"&amp;" "&amp;B199&amp;" "&amp;X199,J$2:J$2881,0))&gt;AVERAGE(IF(Z$2:Z$2881="pos"&amp;" "&amp;B199&amp;" "&amp;X199,J$2:J$2881,0)),"neg","pos"))</f>
        <v/>
      </c>
      <c r="X199" s="1" t="str">
        <f t="shared" ca="1" si="50"/>
        <v/>
      </c>
      <c r="Y199" s="1" t="str">
        <f t="shared" ca="1" si="51"/>
        <v/>
      </c>
      <c r="Z199" s="1" t="str">
        <f t="shared" si="52"/>
        <v>both pyridoxine Min</v>
      </c>
      <c r="AA199" s="1" t="str">
        <f t="shared" si="44"/>
        <v/>
      </c>
    </row>
    <row r="200" spans="1:27" x14ac:dyDescent="0.2">
      <c r="A200" s="1" t="s">
        <v>94</v>
      </c>
      <c r="B200" s="1" t="s">
        <v>208</v>
      </c>
      <c r="C200" s="1" t="s">
        <v>58</v>
      </c>
      <c r="D200" s="1">
        <v>169.07390000000001</v>
      </c>
      <c r="E200" s="1">
        <v>7.04</v>
      </c>
      <c r="F200" s="5" t="s">
        <v>146</v>
      </c>
      <c r="H200" s="1" t="s">
        <v>148</v>
      </c>
      <c r="K200" s="1">
        <f t="shared" si="53"/>
        <v>0</v>
      </c>
      <c r="L200" s="1" t="str">
        <f t="shared" si="54"/>
        <v>both pyridoxine Min_Syn</v>
      </c>
      <c r="M200" s="1" t="str">
        <f t="shared" si="45"/>
        <v>ND</v>
      </c>
      <c r="N200" s="1" t="str">
        <f t="shared" si="46"/>
        <v>both pyridoxine Min_SynND</v>
      </c>
      <c r="O200" s="2" t="str">
        <f t="shared" si="47"/>
        <v/>
      </c>
      <c r="P200" s="1" t="str">
        <f t="array" ref="P200">IF(O200="","",AVERAGE(IF(L$1:L$2881=L200,K$1:K$2881)))</f>
        <v/>
      </c>
      <c r="Q200" s="1" t="str">
        <f t="array" ref="Q200">IF(O200="","",_xlfn.F.TEST(IF((L$1:L$2881=LEFT(L200,LEN(L200)-3)&amp;"ctr"),K$1:K$2881),IF((L$1:L$2881=L200),K$1:K$2881)))</f>
        <v/>
      </c>
      <c r="R200" s="1" t="str">
        <f t="array" ref="R200">IF(O200="","",TTEST(IF(L$1:L$2881=LEFT(L200,LEN(L200)-3)&amp;"ctr",K$1:K$2881),IF(L$1:L$2881=L200,K$1:K$2881),2,IF(ISERROR(Q200),3,IF(Q200&lt;0.05,3,2))))</f>
        <v/>
      </c>
      <c r="S200" s="1" t="str">
        <f t="shared" ca="1" si="48"/>
        <v/>
      </c>
      <c r="T200" s="1" t="str">
        <f t="array" ref="T200">IF(O200="","",AVERAGE(IF(L$1:L$2881=L200,I$1:I$2881)))</f>
        <v/>
      </c>
      <c r="U200" s="1" t="str">
        <f t="shared" ca="1" si="49"/>
        <v/>
      </c>
      <c r="V200" s="1" t="str">
        <f t="shared" ca="1" si="55"/>
        <v/>
      </c>
      <c r="W200" s="1" t="str">
        <f t="array" aca="1" ref="W200" ca="1">IF(V200="","",IF(AVERAGE(IF(Z$2:Z$2881="Neg"&amp;" "&amp;B200&amp;" "&amp;X200,J$2:J$2881,0))&gt;AVERAGE(IF(Z$2:Z$2881="pos"&amp;" "&amp;B200&amp;" "&amp;X200,J$2:J$2881,0)),"neg","pos"))</f>
        <v/>
      </c>
      <c r="X200" s="1" t="str">
        <f t="shared" ca="1" si="50"/>
        <v/>
      </c>
      <c r="Y200" s="1" t="str">
        <f t="shared" ca="1" si="51"/>
        <v/>
      </c>
      <c r="Z200" s="1" t="str">
        <f t="shared" si="52"/>
        <v>both pyridoxine Min</v>
      </c>
      <c r="AA200" s="1" t="str">
        <f t="shared" si="44"/>
        <v/>
      </c>
    </row>
    <row r="201" spans="1:27" x14ac:dyDescent="0.2">
      <c r="A201" s="1" t="s">
        <v>94</v>
      </c>
      <c r="B201" s="1" t="s">
        <v>208</v>
      </c>
      <c r="C201" s="1" t="s">
        <v>58</v>
      </c>
      <c r="D201" s="1">
        <v>169.07390000000001</v>
      </c>
      <c r="E201" s="1">
        <v>7.04</v>
      </c>
      <c r="F201" s="5" t="s">
        <v>146</v>
      </c>
      <c r="H201" s="1" t="s">
        <v>148</v>
      </c>
      <c r="K201" s="1">
        <f t="shared" si="53"/>
        <v>0</v>
      </c>
      <c r="L201" s="1" t="str">
        <f t="shared" si="54"/>
        <v>both pyridoxine Min_Syn</v>
      </c>
      <c r="M201" s="1" t="str">
        <f t="shared" si="45"/>
        <v>ND</v>
      </c>
      <c r="N201" s="1" t="str">
        <f t="shared" si="46"/>
        <v>both pyridoxine Min_SynND</v>
      </c>
      <c r="O201" s="2" t="str">
        <f t="shared" si="47"/>
        <v/>
      </c>
      <c r="P201" s="1" t="str">
        <f t="array" ref="P201">IF(O201="","",AVERAGE(IF(L$1:L$2881=L201,K$1:K$2881)))</f>
        <v/>
      </c>
      <c r="Q201" s="1" t="str">
        <f t="array" ref="Q201">IF(O201="","",_xlfn.F.TEST(IF((L$1:L$2881=LEFT(L201,LEN(L201)-3)&amp;"ctr"),K$1:K$2881),IF((L$1:L$2881=L201),K$1:K$2881)))</f>
        <v/>
      </c>
      <c r="R201" s="1" t="str">
        <f t="array" ref="R201">IF(O201="","",TTEST(IF(L$1:L$2881=LEFT(L201,LEN(L201)-3)&amp;"ctr",K$1:K$2881),IF(L$1:L$2881=L201,K$1:K$2881),2,IF(ISERROR(Q201),3,IF(Q201&lt;0.05,3,2))))</f>
        <v/>
      </c>
      <c r="S201" s="1" t="str">
        <f t="shared" ca="1" si="48"/>
        <v/>
      </c>
      <c r="T201" s="1" t="str">
        <f t="array" ref="T201">IF(O201="","",AVERAGE(IF(L$1:L$2881=L201,I$1:I$2881)))</f>
        <v/>
      </c>
      <c r="U201" s="1" t="str">
        <f t="shared" ca="1" si="49"/>
        <v/>
      </c>
      <c r="V201" s="1" t="str">
        <f t="shared" ca="1" si="55"/>
        <v/>
      </c>
      <c r="W201" s="1" t="str">
        <f t="array" aca="1" ref="W201" ca="1">IF(V201="","",IF(AVERAGE(IF(Z$2:Z$2881="Neg"&amp;" "&amp;B201&amp;" "&amp;X201,J$2:J$2881,0))&gt;AVERAGE(IF(Z$2:Z$2881="pos"&amp;" "&amp;B201&amp;" "&amp;X201,J$2:J$2881,0)),"neg","pos"))</f>
        <v/>
      </c>
      <c r="X201" s="1" t="str">
        <f t="shared" ca="1" si="50"/>
        <v/>
      </c>
      <c r="Y201" s="1" t="str">
        <f t="shared" ca="1" si="51"/>
        <v/>
      </c>
      <c r="Z201" s="1" t="str">
        <f t="shared" si="52"/>
        <v>both pyridoxine Min</v>
      </c>
      <c r="AA201" s="1" t="str">
        <f t="shared" si="44"/>
        <v/>
      </c>
    </row>
    <row r="202" spans="1:27" x14ac:dyDescent="0.2">
      <c r="A202" s="1" t="s">
        <v>94</v>
      </c>
      <c r="B202" s="1" t="s">
        <v>208</v>
      </c>
      <c r="C202" s="1" t="s">
        <v>58</v>
      </c>
      <c r="D202" s="1">
        <v>169.07390000000001</v>
      </c>
      <c r="E202" s="1">
        <v>7.04</v>
      </c>
      <c r="F202" s="5" t="s">
        <v>146</v>
      </c>
      <c r="H202" s="1" t="s">
        <v>149</v>
      </c>
      <c r="I202" s="1">
        <v>29455</v>
      </c>
      <c r="K202" s="1">
        <f t="shared" si="53"/>
        <v>10.290652903472859</v>
      </c>
      <c r="L202" s="1" t="str">
        <f t="shared" si="54"/>
        <v>both pyridoxine MEBM_Ctr</v>
      </c>
      <c r="M202" s="1" t="str">
        <f t="shared" si="45"/>
        <v>D</v>
      </c>
      <c r="N202" s="1" t="str">
        <f t="shared" si="46"/>
        <v>both pyridoxine MEBM_Ctr_D</v>
      </c>
      <c r="O202" s="2" t="str">
        <f t="shared" si="47"/>
        <v>D</v>
      </c>
      <c r="P202" s="1">
        <f t="array" ref="P202">IF(O202="","",AVERAGE(IF(L$1:L$2881=L202,K$1:K$2881)))</f>
        <v>10.235906568620937</v>
      </c>
      <c r="Q202" s="1">
        <f t="array" ref="Q202">IF(O202="","",_xlfn.F.TEST(IF((L$1:L$2881=LEFT(L202,LEN(L202)-3)&amp;"ctr"),K$1:K$2881),IF((L$1:L$2881=L202),K$1:K$2881)))</f>
        <v>1</v>
      </c>
      <c r="R202" s="1">
        <f t="array" ref="R202">IF(O202="","",TTEST(IF(L$1:L$2881=LEFT(L202,LEN(L202)-3)&amp;"ctr",K$1:K$2881),IF(L$1:L$2881=L202,K$1:K$2881),2,IF(ISERROR(Q202),3,IF(Q202&lt;0.05,3,2))))</f>
        <v>1</v>
      </c>
      <c r="S202" s="1" t="str">
        <f t="shared" ca="1" si="48"/>
        <v>D</v>
      </c>
      <c r="T202" s="1">
        <f t="array" ref="T202">IF(O202="","",AVERAGE(IF(L$1:L$2881=L202,I$1:I$2881)))</f>
        <v>28017.75</v>
      </c>
      <c r="U202" s="1" t="b">
        <f t="shared" ca="1" si="49"/>
        <v>0</v>
      </c>
      <c r="V202" s="1" t="str">
        <f t="shared" ca="1" si="55"/>
        <v>1</v>
      </c>
      <c r="W202" s="1" t="str">
        <f t="array" aca="1" ref="W202" ca="1">IF(V202="","",IF(AVERAGE(IF(Z$2:Z$2881="Neg"&amp;" "&amp;B202&amp;" "&amp;X202,J$2:J$2881,0))&gt;AVERAGE(IF(Z$2:Z$2881="pos"&amp;" "&amp;B202&amp;" "&amp;X202,J$2:J$2881,0)),"neg","pos"))</f>
        <v>pos</v>
      </c>
      <c r="X202" s="1" t="str">
        <f t="shared" ca="1" si="50"/>
        <v>MEB</v>
      </c>
      <c r="Y202" s="1" t="str">
        <f t="shared" ca="1" si="51"/>
        <v>Ctr</v>
      </c>
      <c r="Z202" s="1" t="str">
        <f t="shared" si="52"/>
        <v>both pyridoxine MEB</v>
      </c>
      <c r="AA202" s="1" t="str">
        <f t="shared" si="44"/>
        <v>Good</v>
      </c>
    </row>
    <row r="203" spans="1:27" x14ac:dyDescent="0.2">
      <c r="A203" s="1" t="s">
        <v>94</v>
      </c>
      <c r="B203" s="1" t="s">
        <v>208</v>
      </c>
      <c r="C203" s="1" t="s">
        <v>58</v>
      </c>
      <c r="D203" s="1">
        <v>169.07390000000001</v>
      </c>
      <c r="E203" s="1">
        <v>7.04</v>
      </c>
      <c r="F203" s="5" t="s">
        <v>146</v>
      </c>
      <c r="H203" s="1" t="s">
        <v>149</v>
      </c>
      <c r="I203" s="1">
        <v>28945</v>
      </c>
      <c r="K203" s="1">
        <f t="shared" si="53"/>
        <v>10.273187304197549</v>
      </c>
      <c r="L203" s="1" t="str">
        <f t="shared" si="54"/>
        <v>both pyridoxine MEBM_Ctr</v>
      </c>
      <c r="M203" s="1" t="str">
        <f t="shared" si="45"/>
        <v>D</v>
      </c>
      <c r="N203" s="1" t="str">
        <f t="shared" si="46"/>
        <v>both pyridoxine MEBM_Ctr_D</v>
      </c>
      <c r="O203" s="2" t="str">
        <f t="shared" si="47"/>
        <v/>
      </c>
      <c r="P203" s="1" t="str">
        <f t="array" ref="P203">IF(O203="","",AVERAGE(IF(L$1:L$2881=L203,K$1:K$2881)))</f>
        <v/>
      </c>
      <c r="Q203" s="1" t="str">
        <f t="array" ref="Q203">IF(O203="","",_xlfn.F.TEST(IF((L$1:L$2881=LEFT(L203,LEN(L203)-3)&amp;"ctr"),K$1:K$2881),IF((L$1:L$2881=L203),K$1:K$2881)))</f>
        <v/>
      </c>
      <c r="R203" s="1" t="str">
        <f t="array" ref="R203">IF(O203="","",TTEST(IF(L$1:L$2881=LEFT(L203,LEN(L203)-3)&amp;"ctr",K$1:K$2881),IF(L$1:L$2881=L203,K$1:K$2881),2,IF(ISERROR(Q203),3,IF(Q203&lt;0.05,3,2))))</f>
        <v/>
      </c>
      <c r="S203" s="1" t="str">
        <f t="shared" ca="1" si="48"/>
        <v/>
      </c>
      <c r="T203" s="1" t="str">
        <f t="array" ref="T203">IF(O203="","",AVERAGE(IF(L$1:L$2881=L203,I$1:I$2881)))</f>
        <v/>
      </c>
      <c r="U203" s="1" t="str">
        <f t="shared" ca="1" si="49"/>
        <v/>
      </c>
      <c r="V203" s="1" t="str">
        <f t="shared" ca="1" si="55"/>
        <v/>
      </c>
      <c r="W203" s="1" t="str">
        <f t="array" aca="1" ref="W203" ca="1">IF(V203="","",IF(AVERAGE(IF(Z$2:Z$2881="Neg"&amp;" "&amp;B203&amp;" "&amp;X203,J$2:J$2881,0))&gt;AVERAGE(IF(Z$2:Z$2881="pos"&amp;" "&amp;B203&amp;" "&amp;X203,J$2:J$2881,0)),"neg","pos"))</f>
        <v/>
      </c>
      <c r="X203" s="1" t="str">
        <f t="shared" ca="1" si="50"/>
        <v/>
      </c>
      <c r="Y203" s="1" t="str">
        <f t="shared" ca="1" si="51"/>
        <v/>
      </c>
      <c r="Z203" s="1" t="str">
        <f t="shared" si="52"/>
        <v>both pyridoxine MEB</v>
      </c>
      <c r="AA203" s="1" t="str">
        <f t="shared" si="44"/>
        <v/>
      </c>
    </row>
    <row r="204" spans="1:27" x14ac:dyDescent="0.2">
      <c r="A204" s="1" t="s">
        <v>94</v>
      </c>
      <c r="B204" s="1" t="s">
        <v>208</v>
      </c>
      <c r="C204" s="1" t="s">
        <v>58</v>
      </c>
      <c r="D204" s="1">
        <v>169.07390000000001</v>
      </c>
      <c r="E204" s="1">
        <v>7.04</v>
      </c>
      <c r="F204" s="5" t="s">
        <v>146</v>
      </c>
      <c r="H204" s="1" t="s">
        <v>149</v>
      </c>
      <c r="I204" s="1">
        <v>30137</v>
      </c>
      <c r="K204" s="1">
        <f t="shared" si="53"/>
        <v>10.3135421129781</v>
      </c>
      <c r="L204" s="1" t="str">
        <f t="shared" si="54"/>
        <v>both pyridoxine MEBM_Ctr</v>
      </c>
      <c r="M204" s="1" t="str">
        <f t="shared" si="45"/>
        <v>D</v>
      </c>
      <c r="N204" s="1" t="str">
        <f t="shared" si="46"/>
        <v>both pyridoxine MEBM_Ctr_D</v>
      </c>
      <c r="O204" s="2" t="str">
        <f t="shared" si="47"/>
        <v/>
      </c>
      <c r="P204" s="1" t="str">
        <f t="array" ref="P204">IF(O204="","",AVERAGE(IF(L$1:L$2881=L204,K$1:K$2881)))</f>
        <v/>
      </c>
      <c r="Q204" s="1" t="str">
        <f t="array" ref="Q204">IF(O204="","",_xlfn.F.TEST(IF((L$1:L$2881=LEFT(L204,LEN(L204)-3)&amp;"ctr"),K$1:K$2881),IF((L$1:L$2881=L204),K$1:K$2881)))</f>
        <v/>
      </c>
      <c r="R204" s="1" t="str">
        <f t="array" ref="R204">IF(O204="","",TTEST(IF(L$1:L$2881=LEFT(L204,LEN(L204)-3)&amp;"ctr",K$1:K$2881),IF(L$1:L$2881=L204,K$1:K$2881),2,IF(ISERROR(Q204),3,IF(Q204&lt;0.05,3,2))))</f>
        <v/>
      </c>
      <c r="S204" s="1" t="str">
        <f t="shared" ca="1" si="48"/>
        <v/>
      </c>
      <c r="T204" s="1" t="str">
        <f t="array" ref="T204">IF(O204="","",AVERAGE(IF(L$1:L$2881=L204,I$1:I$2881)))</f>
        <v/>
      </c>
      <c r="U204" s="1" t="str">
        <f t="shared" ca="1" si="49"/>
        <v/>
      </c>
      <c r="V204" s="1" t="str">
        <f t="shared" ca="1" si="55"/>
        <v/>
      </c>
      <c r="W204" s="1" t="str">
        <f t="array" aca="1" ref="W204" ca="1">IF(V204="","",IF(AVERAGE(IF(Z$2:Z$2881="Neg"&amp;" "&amp;B204&amp;" "&amp;X204,J$2:J$2881,0))&gt;AVERAGE(IF(Z$2:Z$2881="pos"&amp;" "&amp;B204&amp;" "&amp;X204,J$2:J$2881,0)),"neg","pos"))</f>
        <v/>
      </c>
      <c r="X204" s="1" t="str">
        <f t="shared" ca="1" si="50"/>
        <v/>
      </c>
      <c r="Y204" s="1" t="str">
        <f t="shared" ca="1" si="51"/>
        <v/>
      </c>
      <c r="Z204" s="1" t="str">
        <f t="shared" si="52"/>
        <v>both pyridoxine MEB</v>
      </c>
      <c r="AA204" s="1" t="str">
        <f t="shared" si="44"/>
        <v/>
      </c>
    </row>
    <row r="205" spans="1:27" x14ac:dyDescent="0.2">
      <c r="A205" s="1" t="s">
        <v>94</v>
      </c>
      <c r="B205" s="1" t="s">
        <v>208</v>
      </c>
      <c r="C205" s="1" t="s">
        <v>58</v>
      </c>
      <c r="D205" s="1">
        <v>169.07390000000001</v>
      </c>
      <c r="E205" s="1">
        <v>7.04</v>
      </c>
      <c r="F205" s="5" t="s">
        <v>146</v>
      </c>
      <c r="H205" s="1" t="s">
        <v>149</v>
      </c>
      <c r="I205" s="1">
        <v>23534</v>
      </c>
      <c r="K205" s="1">
        <f t="shared" si="53"/>
        <v>10.066243953835242</v>
      </c>
      <c r="L205" s="1" t="str">
        <f t="shared" si="54"/>
        <v>both pyridoxine MEBM_Ctr</v>
      </c>
      <c r="M205" s="1" t="str">
        <f t="shared" si="45"/>
        <v>D</v>
      </c>
      <c r="N205" s="1" t="str">
        <f t="shared" si="46"/>
        <v>both pyridoxine MEBM_Ctr_D</v>
      </c>
      <c r="O205" s="2" t="str">
        <f t="shared" si="47"/>
        <v/>
      </c>
      <c r="P205" s="1" t="str">
        <f t="array" ref="P205">IF(O205="","",AVERAGE(IF(L$1:L$2881=L205,K$1:K$2881)))</f>
        <v/>
      </c>
      <c r="Q205" s="1" t="str">
        <f t="array" ref="Q205">IF(O205="","",_xlfn.F.TEST(IF((L$1:L$2881=LEFT(L205,LEN(L205)-3)&amp;"ctr"),K$1:K$2881),IF((L$1:L$2881=L205),K$1:K$2881)))</f>
        <v/>
      </c>
      <c r="R205" s="1" t="str">
        <f t="array" ref="R205">IF(O205="","",TTEST(IF(L$1:L$2881=LEFT(L205,LEN(L205)-3)&amp;"ctr",K$1:K$2881),IF(L$1:L$2881=L205,K$1:K$2881),2,IF(ISERROR(Q205),3,IF(Q205&lt;0.05,3,2))))</f>
        <v/>
      </c>
      <c r="S205" s="1" t="str">
        <f t="shared" ca="1" si="48"/>
        <v/>
      </c>
      <c r="T205" s="1" t="str">
        <f t="array" ref="T205">IF(O205="","",AVERAGE(IF(L$1:L$2881=L205,I$1:I$2881)))</f>
        <v/>
      </c>
      <c r="U205" s="1" t="str">
        <f t="shared" ca="1" si="49"/>
        <v/>
      </c>
      <c r="V205" s="1" t="str">
        <f t="shared" ca="1" si="55"/>
        <v/>
      </c>
      <c r="W205" s="1" t="str">
        <f t="array" aca="1" ref="W205" ca="1">IF(V205="","",IF(AVERAGE(IF(Z$2:Z$2881="Neg"&amp;" "&amp;B205&amp;" "&amp;X205,J$2:J$2881,0))&gt;AVERAGE(IF(Z$2:Z$2881="pos"&amp;" "&amp;B205&amp;" "&amp;X205,J$2:J$2881,0)),"neg","pos"))</f>
        <v/>
      </c>
      <c r="X205" s="1" t="str">
        <f t="shared" ca="1" si="50"/>
        <v/>
      </c>
      <c r="Y205" s="1" t="str">
        <f t="shared" ca="1" si="51"/>
        <v/>
      </c>
      <c r="Z205" s="1" t="str">
        <f t="shared" si="52"/>
        <v>both pyridoxine MEB</v>
      </c>
      <c r="AA205" s="1" t="str">
        <f t="shared" si="44"/>
        <v/>
      </c>
    </row>
    <row r="206" spans="1:27" x14ac:dyDescent="0.2">
      <c r="A206" s="1" t="s">
        <v>94</v>
      </c>
      <c r="B206" s="1" t="s">
        <v>208</v>
      </c>
      <c r="C206" s="1" t="s">
        <v>58</v>
      </c>
      <c r="D206" s="1">
        <v>169.07390000000001</v>
      </c>
      <c r="E206" s="1">
        <v>7.04</v>
      </c>
      <c r="F206" s="5" t="s">
        <v>146</v>
      </c>
      <c r="H206" s="1" t="s">
        <v>150</v>
      </c>
      <c r="I206" s="1">
        <v>29563</v>
      </c>
      <c r="K206" s="1">
        <f t="shared" si="53"/>
        <v>10.294312683904778</v>
      </c>
      <c r="L206" s="1" t="str">
        <f t="shared" si="54"/>
        <v>both pyridoxine MEBM_Syn</v>
      </c>
      <c r="M206" s="1" t="str">
        <f t="shared" si="45"/>
        <v>D</v>
      </c>
      <c r="N206" s="1" t="str">
        <f t="shared" si="46"/>
        <v>both pyridoxine MEBM_Syn_D</v>
      </c>
      <c r="O206" s="2" t="str">
        <f t="shared" si="47"/>
        <v>D</v>
      </c>
      <c r="P206" s="1">
        <f t="array" ref="P206">IF(O206="","",AVERAGE(IF(L$1:L$2881=L206,K$1:K$2881)))</f>
        <v>10.328702110685784</v>
      </c>
      <c r="Q206" s="1">
        <f t="array" ref="Q206">IF(O206="","",_xlfn.F.TEST(IF((L$1:L$2881=LEFT(L206,LEN(L206)-3)&amp;"ctr"),K$1:K$2881),IF((L$1:L$2881=L206),K$1:K$2881)))</f>
        <v>0.95725798480329871</v>
      </c>
      <c r="R206" s="1">
        <f t="array" ref="R206">IF(O206="","",TTEST(IF(L$1:L$2881=LEFT(L206,LEN(L206)-3)&amp;"ctr",K$1:K$2881),IF(L$1:L$2881=L206,K$1:K$2881),2,IF(ISERROR(Q206),3,IF(Q206&lt;0.05,3,2))))</f>
        <v>0.28742598023002419</v>
      </c>
      <c r="S206" s="1" t="str">
        <f t="shared" ca="1" si="48"/>
        <v>N</v>
      </c>
      <c r="T206" s="1">
        <f t="array" ref="T206">IF(O206="","",AVERAGE(IF(L$1:L$2881=L206,I$1:I$2881)))</f>
        <v>30736.75</v>
      </c>
      <c r="U206" s="1" t="str">
        <f t="shared" ca="1" si="49"/>
        <v>n/a</v>
      </c>
      <c r="V206" s="1" t="str">
        <f t="shared" ca="1" si="55"/>
        <v>1</v>
      </c>
      <c r="W206" s="1" t="str">
        <f t="array" aca="1" ref="W206" ca="1">IF(V206="","",IF(AVERAGE(IF(Z$2:Z$2881="Neg"&amp;" "&amp;B206&amp;" "&amp;X206,J$2:J$2881,0))&gt;AVERAGE(IF(Z$2:Z$2881="pos"&amp;" "&amp;B206&amp;" "&amp;X206,J$2:J$2881,0)),"neg","pos"))</f>
        <v>pos</v>
      </c>
      <c r="X206" s="1" t="str">
        <f t="shared" ca="1" si="50"/>
        <v>MEB</v>
      </c>
      <c r="Y206" s="1" t="str">
        <f t="shared" ca="1" si="51"/>
        <v>Syn</v>
      </c>
      <c r="Z206" s="1" t="str">
        <f t="shared" si="52"/>
        <v>both pyridoxine MEB</v>
      </c>
      <c r="AA206" s="1" t="str">
        <f t="shared" si="44"/>
        <v>Good</v>
      </c>
    </row>
    <row r="207" spans="1:27" x14ac:dyDescent="0.2">
      <c r="A207" s="1" t="s">
        <v>94</v>
      </c>
      <c r="B207" s="1" t="s">
        <v>208</v>
      </c>
      <c r="C207" s="1" t="s">
        <v>58</v>
      </c>
      <c r="D207" s="1">
        <v>169.07390000000001</v>
      </c>
      <c r="E207" s="1">
        <v>7.04</v>
      </c>
      <c r="F207" s="5" t="s">
        <v>146</v>
      </c>
      <c r="H207" s="1" t="s">
        <v>150</v>
      </c>
      <c r="I207" s="1">
        <v>34452</v>
      </c>
      <c r="K207" s="1">
        <f t="shared" si="53"/>
        <v>10.447351355378917</v>
      </c>
      <c r="L207" s="1" t="str">
        <f t="shared" si="54"/>
        <v>both pyridoxine MEBM_Syn</v>
      </c>
      <c r="M207" s="1" t="str">
        <f t="shared" si="45"/>
        <v>D</v>
      </c>
      <c r="N207" s="1" t="str">
        <f t="shared" si="46"/>
        <v>both pyridoxine MEBM_Syn_D</v>
      </c>
      <c r="O207" s="2" t="str">
        <f t="shared" si="47"/>
        <v/>
      </c>
      <c r="P207" s="1" t="str">
        <f t="array" ref="P207">IF(O207="","",AVERAGE(IF(L$1:L$2881=L207,K$1:K$2881)))</f>
        <v/>
      </c>
      <c r="Q207" s="1" t="str">
        <f t="array" ref="Q207">IF(O207="","",_xlfn.F.TEST(IF((L$1:L$2881=LEFT(L207,LEN(L207)-3)&amp;"ctr"),K$1:K$2881),IF((L$1:L$2881=L207),K$1:K$2881)))</f>
        <v/>
      </c>
      <c r="R207" s="1" t="str">
        <f t="array" ref="R207">IF(O207="","",TTEST(IF(L$1:L$2881=LEFT(L207,LEN(L207)-3)&amp;"ctr",K$1:K$2881),IF(L$1:L$2881=L207,K$1:K$2881),2,IF(ISERROR(Q207),3,IF(Q207&lt;0.05,3,2))))</f>
        <v/>
      </c>
      <c r="S207" s="1" t="str">
        <f t="shared" ca="1" si="48"/>
        <v/>
      </c>
      <c r="T207" s="1" t="str">
        <f t="array" ref="T207">IF(O207="","",AVERAGE(IF(L$1:L$2881=L207,I$1:I$2881)))</f>
        <v/>
      </c>
      <c r="U207" s="1" t="str">
        <f t="shared" ca="1" si="49"/>
        <v/>
      </c>
      <c r="V207" s="1" t="str">
        <f t="shared" ca="1" si="55"/>
        <v/>
      </c>
      <c r="W207" s="1" t="str">
        <f t="array" aca="1" ref="W207" ca="1">IF(V207="","",IF(AVERAGE(IF(Z$2:Z$2881="Neg"&amp;" "&amp;B207&amp;" "&amp;X207,J$2:J$2881,0))&gt;AVERAGE(IF(Z$2:Z$2881="pos"&amp;" "&amp;B207&amp;" "&amp;X207,J$2:J$2881,0)),"neg","pos"))</f>
        <v/>
      </c>
      <c r="X207" s="1" t="str">
        <f t="shared" ca="1" si="50"/>
        <v/>
      </c>
      <c r="Y207" s="1" t="str">
        <f t="shared" ca="1" si="51"/>
        <v/>
      </c>
      <c r="Z207" s="1" t="str">
        <f t="shared" si="52"/>
        <v>both pyridoxine MEB</v>
      </c>
      <c r="AA207" s="1" t="str">
        <f t="shared" si="44"/>
        <v/>
      </c>
    </row>
    <row r="208" spans="1:27" x14ac:dyDescent="0.2">
      <c r="A208" s="1" t="s">
        <v>94</v>
      </c>
      <c r="B208" s="1" t="s">
        <v>208</v>
      </c>
      <c r="C208" s="1" t="s">
        <v>58</v>
      </c>
      <c r="D208" s="1">
        <v>169.07390000000001</v>
      </c>
      <c r="E208" s="1">
        <v>7.04</v>
      </c>
      <c r="F208" s="5" t="s">
        <v>146</v>
      </c>
      <c r="H208" s="1" t="s">
        <v>150</v>
      </c>
      <c r="I208" s="1">
        <v>32241</v>
      </c>
      <c r="K208" s="1">
        <f t="shared" si="53"/>
        <v>10.381025229435943</v>
      </c>
      <c r="L208" s="1" t="str">
        <f t="shared" si="54"/>
        <v>both pyridoxine MEBM_Syn</v>
      </c>
      <c r="M208" s="1" t="str">
        <f t="shared" si="45"/>
        <v>D</v>
      </c>
      <c r="N208" s="1" t="str">
        <f t="shared" si="46"/>
        <v>both pyridoxine MEBM_Syn_D</v>
      </c>
      <c r="O208" s="2" t="str">
        <f t="shared" si="47"/>
        <v/>
      </c>
      <c r="P208" s="1" t="str">
        <f t="array" ref="P208">IF(O208="","",AVERAGE(IF(L$1:L$2881=L208,K$1:K$2881)))</f>
        <v/>
      </c>
      <c r="Q208" s="1" t="str">
        <f t="array" ref="Q208">IF(O208="","",_xlfn.F.TEST(IF((L$1:L$2881=LEFT(L208,LEN(L208)-3)&amp;"ctr"),K$1:K$2881),IF((L$1:L$2881=L208),K$1:K$2881)))</f>
        <v/>
      </c>
      <c r="R208" s="1" t="str">
        <f t="array" ref="R208">IF(O208="","",TTEST(IF(L$1:L$2881=LEFT(L208,LEN(L208)-3)&amp;"ctr",K$1:K$2881),IF(L$1:L$2881=L208,K$1:K$2881),2,IF(ISERROR(Q208),3,IF(Q208&lt;0.05,3,2))))</f>
        <v/>
      </c>
      <c r="S208" s="1" t="str">
        <f t="shared" ca="1" si="48"/>
        <v/>
      </c>
      <c r="T208" s="1" t="str">
        <f t="array" ref="T208">IF(O208="","",AVERAGE(IF(L$1:L$2881=L208,I$1:I$2881)))</f>
        <v/>
      </c>
      <c r="U208" s="1" t="str">
        <f t="shared" ca="1" si="49"/>
        <v/>
      </c>
      <c r="V208" s="1" t="str">
        <f t="shared" ca="1" si="55"/>
        <v/>
      </c>
      <c r="W208" s="1" t="str">
        <f t="array" aca="1" ref="W208" ca="1">IF(V208="","",IF(AVERAGE(IF(Z$2:Z$2881="Neg"&amp;" "&amp;B208&amp;" "&amp;X208,J$2:J$2881,0))&gt;AVERAGE(IF(Z$2:Z$2881="pos"&amp;" "&amp;B208&amp;" "&amp;X208,J$2:J$2881,0)),"neg","pos"))</f>
        <v/>
      </c>
      <c r="X208" s="1" t="str">
        <f t="shared" ca="1" si="50"/>
        <v/>
      </c>
      <c r="Y208" s="1" t="str">
        <f t="shared" ca="1" si="51"/>
        <v/>
      </c>
      <c r="Z208" s="1" t="str">
        <f t="shared" si="52"/>
        <v>both pyridoxine MEB</v>
      </c>
      <c r="AA208" s="1" t="str">
        <f t="shared" si="44"/>
        <v/>
      </c>
    </row>
    <row r="209" spans="1:27" x14ac:dyDescent="0.2">
      <c r="A209" s="1" t="s">
        <v>94</v>
      </c>
      <c r="B209" s="1" t="s">
        <v>208</v>
      </c>
      <c r="C209" s="1" t="s">
        <v>58</v>
      </c>
      <c r="D209" s="1">
        <v>169.07390000000001</v>
      </c>
      <c r="E209" s="1">
        <v>7.04</v>
      </c>
      <c r="F209" s="5" t="s">
        <v>146</v>
      </c>
      <c r="H209" s="1" t="s">
        <v>150</v>
      </c>
      <c r="I209" s="1">
        <v>26691</v>
      </c>
      <c r="K209" s="1">
        <f t="shared" si="53"/>
        <v>10.192119174023498</v>
      </c>
      <c r="L209" s="1" t="str">
        <f t="shared" si="54"/>
        <v>both pyridoxine MEBM_Syn</v>
      </c>
      <c r="M209" s="1" t="str">
        <f t="shared" si="45"/>
        <v>D</v>
      </c>
      <c r="N209" s="1" t="str">
        <f t="shared" si="46"/>
        <v>both pyridoxine MEBM_Syn_D</v>
      </c>
      <c r="O209" s="2" t="str">
        <f t="shared" si="47"/>
        <v/>
      </c>
      <c r="P209" s="1" t="str">
        <f t="array" ref="P209">IF(O209="","",AVERAGE(IF(L$1:L$2881=L209,K$1:K$2881)))</f>
        <v/>
      </c>
      <c r="Q209" s="1" t="str">
        <f t="array" ref="Q209">IF(O209="","",_xlfn.F.TEST(IF((L$1:L$2881=LEFT(L209,LEN(L209)-3)&amp;"ctr"),K$1:K$2881),IF((L$1:L$2881=L209),K$1:K$2881)))</f>
        <v/>
      </c>
      <c r="R209" s="1" t="str">
        <f t="array" ref="R209">IF(O209="","",TTEST(IF(L$1:L$2881=LEFT(L209,LEN(L209)-3)&amp;"ctr",K$1:K$2881),IF(L$1:L$2881=L209,K$1:K$2881),2,IF(ISERROR(Q209),3,IF(Q209&lt;0.05,3,2))))</f>
        <v/>
      </c>
      <c r="S209" s="1" t="str">
        <f t="shared" ca="1" si="48"/>
        <v/>
      </c>
      <c r="T209" s="1" t="str">
        <f t="array" ref="T209">IF(O209="","",AVERAGE(IF(L$1:L$2881=L209,I$1:I$2881)))</f>
        <v/>
      </c>
      <c r="U209" s="1" t="str">
        <f t="shared" ca="1" si="49"/>
        <v/>
      </c>
      <c r="V209" s="1" t="str">
        <f t="shared" ca="1" si="55"/>
        <v/>
      </c>
      <c r="W209" s="1" t="str">
        <f t="array" aca="1" ref="W209" ca="1">IF(V209="","",IF(AVERAGE(IF(Z$2:Z$2881="Neg"&amp;" "&amp;B209&amp;" "&amp;X209,J$2:J$2881,0))&gt;AVERAGE(IF(Z$2:Z$2881="pos"&amp;" "&amp;B209&amp;" "&amp;X209,J$2:J$2881,0)),"neg","pos"))</f>
        <v/>
      </c>
      <c r="X209" s="1" t="str">
        <f t="shared" ca="1" si="50"/>
        <v/>
      </c>
      <c r="Y209" s="1" t="str">
        <f t="shared" ca="1" si="51"/>
        <v/>
      </c>
      <c r="Z209" s="1" t="str">
        <f t="shared" si="52"/>
        <v>both pyridoxine MEB</v>
      </c>
      <c r="AA209" s="1" t="str">
        <f t="shared" si="44"/>
        <v/>
      </c>
    </row>
    <row r="210" spans="1:27" x14ac:dyDescent="0.2">
      <c r="A210" s="1" t="s">
        <v>94</v>
      </c>
      <c r="B210" s="1" t="s">
        <v>208</v>
      </c>
      <c r="C210" s="1" t="s">
        <v>58</v>
      </c>
      <c r="D210" s="1">
        <v>169.07390000000001</v>
      </c>
      <c r="E210" s="1">
        <v>7.04</v>
      </c>
      <c r="F210" s="5" t="s">
        <v>146</v>
      </c>
      <c r="H210" s="1" t="s">
        <v>151</v>
      </c>
      <c r="I210" s="1">
        <v>49823</v>
      </c>
      <c r="K210" s="1">
        <f t="shared" si="53"/>
        <v>10.816252074633725</v>
      </c>
      <c r="L210" s="1" t="str">
        <f t="shared" si="54"/>
        <v>both pyridoxine YE_Ctr</v>
      </c>
      <c r="M210" s="1" t="str">
        <f t="shared" si="45"/>
        <v>D</v>
      </c>
      <c r="N210" s="1" t="str">
        <f t="shared" si="46"/>
        <v>both pyridoxine YE_Ctr_D</v>
      </c>
      <c r="O210" s="2" t="str">
        <f t="shared" si="47"/>
        <v>D</v>
      </c>
      <c r="P210" s="1">
        <f t="array" ref="P210">IF(O210="","",AVERAGE(IF(L$1:L$2881=L210,K$1:K$2881)))</f>
        <v>10.723921752307069</v>
      </c>
      <c r="Q210" s="1">
        <f t="array" ref="Q210">IF(O210="","",_xlfn.F.TEST(IF((L$1:L$2881=LEFT(L210,LEN(L210)-3)&amp;"ctr"),K$1:K$2881),IF((L$1:L$2881=L210),K$1:K$2881)))</f>
        <v>1</v>
      </c>
      <c r="R210" s="1">
        <f t="array" ref="R210">IF(O210="","",TTEST(IF(L$1:L$2881=LEFT(L210,LEN(L210)-3)&amp;"ctr",K$1:K$2881),IF(L$1:L$2881=L210,K$1:K$2881),2,IF(ISERROR(Q210),3,IF(Q210&lt;0.05,3,2))))</f>
        <v>1</v>
      </c>
      <c r="S210" s="1" t="str">
        <f t="shared" ca="1" si="48"/>
        <v>D</v>
      </c>
      <c r="T210" s="1">
        <f t="array" ref="T210">IF(O210="","",AVERAGE(IF(L$1:L$2881=L210,I$1:I$2881)))</f>
        <v>45744</v>
      </c>
      <c r="U210" s="1" t="b">
        <f t="shared" ca="1" si="49"/>
        <v>0</v>
      </c>
      <c r="V210" s="1" t="str">
        <f t="shared" ca="1" si="55"/>
        <v>1</v>
      </c>
      <c r="W210" s="1" t="str">
        <f t="array" aca="1" ref="W210" ca="1">IF(V210="","",IF(AVERAGE(IF(Z$2:Z$2881="Neg"&amp;" "&amp;B210&amp;" "&amp;X210,J$2:J$2881,0))&gt;AVERAGE(IF(Z$2:Z$2881="pos"&amp;" "&amp;B210&amp;" "&amp;X210,J$2:J$2881,0)),"neg","pos"))</f>
        <v>pos</v>
      </c>
      <c r="X210" s="1" t="str">
        <f t="shared" ca="1" si="50"/>
        <v>YE_</v>
      </c>
      <c r="Y210" s="1" t="str">
        <f t="shared" ca="1" si="51"/>
        <v>Ctr</v>
      </c>
      <c r="Z210" s="1" t="str">
        <f t="shared" si="52"/>
        <v>both pyridoxine YE_</v>
      </c>
      <c r="AA210" s="1" t="str">
        <f t="shared" si="44"/>
        <v>Good</v>
      </c>
    </row>
    <row r="211" spans="1:27" x14ac:dyDescent="0.2">
      <c r="A211" s="1" t="s">
        <v>94</v>
      </c>
      <c r="B211" s="1" t="s">
        <v>208</v>
      </c>
      <c r="C211" s="1" t="s">
        <v>58</v>
      </c>
      <c r="D211" s="1">
        <v>169.07390000000001</v>
      </c>
      <c r="E211" s="1">
        <v>7.04</v>
      </c>
      <c r="F211" s="5" t="s">
        <v>146</v>
      </c>
      <c r="H211" s="1" t="s">
        <v>151</v>
      </c>
      <c r="I211" s="1">
        <v>41933</v>
      </c>
      <c r="K211" s="1">
        <f t="shared" si="53"/>
        <v>10.643852232705184</v>
      </c>
      <c r="L211" s="1" t="str">
        <f t="shared" si="54"/>
        <v>both pyridoxine YE_Ctr</v>
      </c>
      <c r="M211" s="1" t="str">
        <f t="shared" si="45"/>
        <v>D</v>
      </c>
      <c r="N211" s="1" t="str">
        <f t="shared" si="46"/>
        <v>both pyridoxine YE_Ctr_D</v>
      </c>
      <c r="O211" s="2" t="str">
        <f t="shared" si="47"/>
        <v/>
      </c>
      <c r="P211" s="1" t="str">
        <f t="array" ref="P211">IF(O211="","",AVERAGE(IF(L$1:L$2881=L211,K$1:K$2881)))</f>
        <v/>
      </c>
      <c r="Q211" s="1" t="str">
        <f t="array" ref="Q211">IF(O211="","",_xlfn.F.TEST(IF((L$1:L$2881=LEFT(L211,LEN(L211)-3)&amp;"ctr"),K$1:K$2881),IF((L$1:L$2881=L211),K$1:K$2881)))</f>
        <v/>
      </c>
      <c r="R211" s="1" t="str">
        <f t="array" ref="R211">IF(O211="","",TTEST(IF(L$1:L$2881=LEFT(L211,LEN(L211)-3)&amp;"ctr",K$1:K$2881),IF(L$1:L$2881=L211,K$1:K$2881),2,IF(ISERROR(Q211),3,IF(Q211&lt;0.05,3,2))))</f>
        <v/>
      </c>
      <c r="S211" s="1" t="str">
        <f t="shared" ca="1" si="48"/>
        <v/>
      </c>
      <c r="T211" s="1" t="str">
        <f t="array" ref="T211">IF(O211="","",AVERAGE(IF(L$1:L$2881=L211,I$1:I$2881)))</f>
        <v/>
      </c>
      <c r="U211" s="1" t="str">
        <f t="shared" ca="1" si="49"/>
        <v/>
      </c>
      <c r="V211" s="1" t="str">
        <f t="shared" ca="1" si="55"/>
        <v/>
      </c>
      <c r="W211" s="1" t="str">
        <f t="array" aca="1" ref="W211" ca="1">IF(V211="","",IF(AVERAGE(IF(Z$2:Z$2881="Neg"&amp;" "&amp;B211&amp;" "&amp;X211,J$2:J$2881,0))&gt;AVERAGE(IF(Z$2:Z$2881="pos"&amp;" "&amp;B211&amp;" "&amp;X211,J$2:J$2881,0)),"neg","pos"))</f>
        <v/>
      </c>
      <c r="X211" s="1" t="str">
        <f t="shared" ca="1" si="50"/>
        <v/>
      </c>
      <c r="Y211" s="1" t="str">
        <f t="shared" ca="1" si="51"/>
        <v/>
      </c>
      <c r="Z211" s="1" t="str">
        <f t="shared" si="52"/>
        <v>both pyridoxine YE_</v>
      </c>
      <c r="AA211" s="1" t="str">
        <f t="shared" si="44"/>
        <v/>
      </c>
    </row>
    <row r="212" spans="1:27" x14ac:dyDescent="0.2">
      <c r="A212" s="1" t="s">
        <v>94</v>
      </c>
      <c r="B212" s="1" t="s">
        <v>208</v>
      </c>
      <c r="C212" s="1" t="s">
        <v>58</v>
      </c>
      <c r="D212" s="1">
        <v>169.07390000000001</v>
      </c>
      <c r="E212" s="1">
        <v>7.04</v>
      </c>
      <c r="F212" s="5" t="s">
        <v>146</v>
      </c>
      <c r="H212" s="1" t="s">
        <v>151</v>
      </c>
      <c r="I212" s="1">
        <v>39156</v>
      </c>
      <c r="K212" s="1">
        <f t="shared" si="53"/>
        <v>10.575334484925371</v>
      </c>
      <c r="L212" s="1" t="str">
        <f t="shared" si="54"/>
        <v>both pyridoxine YE_Ctr</v>
      </c>
      <c r="M212" s="1" t="str">
        <f t="shared" si="45"/>
        <v>D</v>
      </c>
      <c r="N212" s="1" t="str">
        <f t="shared" si="46"/>
        <v>both pyridoxine YE_Ctr_D</v>
      </c>
      <c r="O212" s="2" t="str">
        <f t="shared" si="47"/>
        <v/>
      </c>
      <c r="P212" s="1" t="str">
        <f t="array" ref="P212">IF(O212="","",AVERAGE(IF(L$1:L$2881=L212,K$1:K$2881)))</f>
        <v/>
      </c>
      <c r="Q212" s="1" t="str">
        <f t="array" ref="Q212">IF(O212="","",_xlfn.F.TEST(IF((L$1:L$2881=LEFT(L212,LEN(L212)-3)&amp;"ctr"),K$1:K$2881),IF((L$1:L$2881=L212),K$1:K$2881)))</f>
        <v/>
      </c>
      <c r="R212" s="1" t="str">
        <f t="array" ref="R212">IF(O212="","",TTEST(IF(L$1:L$2881=LEFT(L212,LEN(L212)-3)&amp;"ctr",K$1:K$2881),IF(L$1:L$2881=L212,K$1:K$2881),2,IF(ISERROR(Q212),3,IF(Q212&lt;0.05,3,2))))</f>
        <v/>
      </c>
      <c r="S212" s="1" t="str">
        <f t="shared" ca="1" si="48"/>
        <v/>
      </c>
      <c r="T212" s="1" t="str">
        <f t="array" ref="T212">IF(O212="","",AVERAGE(IF(L$1:L$2881=L212,I$1:I$2881)))</f>
        <v/>
      </c>
      <c r="U212" s="1" t="str">
        <f t="shared" ca="1" si="49"/>
        <v/>
      </c>
      <c r="V212" s="1" t="str">
        <f t="shared" ca="1" si="55"/>
        <v/>
      </c>
      <c r="W212" s="1" t="str">
        <f t="array" aca="1" ref="W212" ca="1">IF(V212="","",IF(AVERAGE(IF(Z$2:Z$2881="Neg"&amp;" "&amp;B212&amp;" "&amp;X212,J$2:J$2881,0))&gt;AVERAGE(IF(Z$2:Z$2881="pos"&amp;" "&amp;B212&amp;" "&amp;X212,J$2:J$2881,0)),"neg","pos"))</f>
        <v/>
      </c>
      <c r="X212" s="1" t="str">
        <f t="shared" ca="1" si="50"/>
        <v/>
      </c>
      <c r="Y212" s="1" t="str">
        <f t="shared" ca="1" si="51"/>
        <v/>
      </c>
      <c r="Z212" s="1" t="str">
        <f t="shared" si="52"/>
        <v>both pyridoxine YE_</v>
      </c>
      <c r="AA212" s="1" t="str">
        <f t="shared" si="44"/>
        <v/>
      </c>
    </row>
    <row r="213" spans="1:27" x14ac:dyDescent="0.2">
      <c r="A213" s="1" t="s">
        <v>94</v>
      </c>
      <c r="B213" s="1" t="s">
        <v>208</v>
      </c>
      <c r="C213" s="1" t="s">
        <v>58</v>
      </c>
      <c r="D213" s="1">
        <v>169.07390000000001</v>
      </c>
      <c r="E213" s="1">
        <v>7.04</v>
      </c>
      <c r="F213" s="5" t="s">
        <v>146</v>
      </c>
      <c r="H213" s="1" t="s">
        <v>151</v>
      </c>
      <c r="I213" s="1">
        <v>52064</v>
      </c>
      <c r="K213" s="1">
        <f t="shared" si="53"/>
        <v>10.860248216963996</v>
      </c>
      <c r="L213" s="1" t="str">
        <f t="shared" si="54"/>
        <v>both pyridoxine YE_Ctr</v>
      </c>
      <c r="M213" s="1" t="str">
        <f t="shared" si="45"/>
        <v>D</v>
      </c>
      <c r="N213" s="1" t="str">
        <f t="shared" si="46"/>
        <v>both pyridoxine YE_Ctr_D</v>
      </c>
      <c r="O213" s="2" t="str">
        <f t="shared" si="47"/>
        <v/>
      </c>
      <c r="P213" s="1" t="str">
        <f t="array" ref="P213">IF(O213="","",AVERAGE(IF(L$1:L$2881=L213,K$1:K$2881)))</f>
        <v/>
      </c>
      <c r="Q213" s="1" t="str">
        <f t="array" ref="Q213">IF(O213="","",_xlfn.F.TEST(IF((L$1:L$2881=LEFT(L213,LEN(L213)-3)&amp;"ctr"),K$1:K$2881),IF((L$1:L$2881=L213),K$1:K$2881)))</f>
        <v/>
      </c>
      <c r="R213" s="1" t="str">
        <f t="array" ref="R213">IF(O213="","",TTEST(IF(L$1:L$2881=LEFT(L213,LEN(L213)-3)&amp;"ctr",K$1:K$2881),IF(L$1:L$2881=L213,K$1:K$2881),2,IF(ISERROR(Q213),3,IF(Q213&lt;0.05,3,2))))</f>
        <v/>
      </c>
      <c r="S213" s="1" t="str">
        <f t="shared" ca="1" si="48"/>
        <v/>
      </c>
      <c r="T213" s="1" t="str">
        <f t="array" ref="T213">IF(O213="","",AVERAGE(IF(L$1:L$2881=L213,I$1:I$2881)))</f>
        <v/>
      </c>
      <c r="U213" s="1" t="str">
        <f t="shared" ca="1" si="49"/>
        <v/>
      </c>
      <c r="V213" s="1" t="str">
        <f t="shared" ca="1" si="55"/>
        <v/>
      </c>
      <c r="W213" s="1" t="str">
        <f t="array" aca="1" ref="W213" ca="1">IF(V213="","",IF(AVERAGE(IF(Z$2:Z$2881="Neg"&amp;" "&amp;B213&amp;" "&amp;X213,J$2:J$2881,0))&gt;AVERAGE(IF(Z$2:Z$2881="pos"&amp;" "&amp;B213&amp;" "&amp;X213,J$2:J$2881,0)),"neg","pos"))</f>
        <v/>
      </c>
      <c r="X213" s="1" t="str">
        <f t="shared" ca="1" si="50"/>
        <v/>
      </c>
      <c r="Y213" s="1" t="str">
        <f t="shared" ca="1" si="51"/>
        <v/>
      </c>
      <c r="Z213" s="1" t="str">
        <f t="shared" si="52"/>
        <v>both pyridoxine YE_</v>
      </c>
      <c r="AA213" s="1" t="str">
        <f t="shared" si="44"/>
        <v/>
      </c>
    </row>
    <row r="214" spans="1:27" x14ac:dyDescent="0.2">
      <c r="A214" s="1" t="s">
        <v>94</v>
      </c>
      <c r="B214" s="1" t="s">
        <v>208</v>
      </c>
      <c r="C214" s="1" t="s">
        <v>58</v>
      </c>
      <c r="D214" s="1">
        <v>169.07390000000001</v>
      </c>
      <c r="E214" s="1">
        <v>7.04</v>
      </c>
      <c r="F214" s="5" t="s">
        <v>146</v>
      </c>
      <c r="H214" s="1" t="s">
        <v>152</v>
      </c>
      <c r="I214" s="1">
        <v>40346</v>
      </c>
      <c r="K214" s="1">
        <f t="shared" si="53"/>
        <v>10.605272321491659</v>
      </c>
      <c r="L214" s="1" t="str">
        <f t="shared" si="54"/>
        <v>both pyridoxine YE_Syn</v>
      </c>
      <c r="M214" s="1" t="str">
        <f t="shared" si="45"/>
        <v>D</v>
      </c>
      <c r="N214" s="1" t="str">
        <f t="shared" si="46"/>
        <v>both pyridoxine YE_Syn_D</v>
      </c>
      <c r="O214" s="2" t="str">
        <f t="shared" si="47"/>
        <v>D</v>
      </c>
      <c r="P214" s="1">
        <f t="array" ref="P214">IF(O214="","",AVERAGE(IF(L$1:L$2881=L214,K$1:K$2881)))</f>
        <v>10.639867808228423</v>
      </c>
      <c r="Q214" s="1">
        <f t="array" ref="Q214">IF(O214="","",_xlfn.F.TEST(IF((L$1:L$2881=LEFT(L214,LEN(L214)-3)&amp;"ctr"),K$1:K$2881),IF((L$1:L$2881=L214),K$1:K$2881)))</f>
        <v>0.75458174609123974</v>
      </c>
      <c r="R214" s="1">
        <f t="array" ref="R214">IF(O214="","",TTEST(IF(L$1:L$2881=LEFT(L214,LEN(L214)-3)&amp;"ctr",K$1:K$2881),IF(L$1:L$2881=L214,K$1:K$2881),2,IF(ISERROR(Q214),3,IF(Q214&lt;0.05,3,2))))</f>
        <v>0.46289919411402847</v>
      </c>
      <c r="S214" s="1" t="str">
        <f t="shared" ca="1" si="48"/>
        <v>N</v>
      </c>
      <c r="T214" s="1">
        <f t="array" ref="T214">IF(O214="","",AVERAGE(IF(L$1:L$2881=L214,I$1:I$2881)))</f>
        <v>42218</v>
      </c>
      <c r="U214" s="1" t="str">
        <f t="shared" ca="1" si="49"/>
        <v>n/a</v>
      </c>
      <c r="V214" s="1" t="str">
        <f t="shared" ca="1" si="55"/>
        <v>1</v>
      </c>
      <c r="W214" s="1" t="str">
        <f t="array" aca="1" ref="W214" ca="1">IF(V214="","",IF(AVERAGE(IF(Z$2:Z$2881="Neg"&amp;" "&amp;B214&amp;" "&amp;X214,J$2:J$2881,0))&gt;AVERAGE(IF(Z$2:Z$2881="pos"&amp;" "&amp;B214&amp;" "&amp;X214,J$2:J$2881,0)),"neg","pos"))</f>
        <v>pos</v>
      </c>
      <c r="X214" s="1" t="str">
        <f t="shared" ca="1" si="50"/>
        <v>YE_</v>
      </c>
      <c r="Y214" s="1" t="str">
        <f t="shared" ca="1" si="51"/>
        <v>Syn</v>
      </c>
      <c r="Z214" s="1" t="str">
        <f t="shared" si="52"/>
        <v>both pyridoxine YE_</v>
      </c>
      <c r="AA214" s="1" t="str">
        <f t="shared" si="44"/>
        <v>Good</v>
      </c>
    </row>
    <row r="215" spans="1:27" x14ac:dyDescent="0.2">
      <c r="A215" s="1" t="s">
        <v>94</v>
      </c>
      <c r="B215" s="1" t="s">
        <v>208</v>
      </c>
      <c r="C215" s="1" t="s">
        <v>58</v>
      </c>
      <c r="D215" s="1">
        <v>169.07390000000001</v>
      </c>
      <c r="E215" s="1">
        <v>7.04</v>
      </c>
      <c r="F215" s="5" t="s">
        <v>146</v>
      </c>
      <c r="H215" s="1" t="s">
        <v>152</v>
      </c>
      <c r="I215" s="1">
        <v>38569</v>
      </c>
      <c r="K215" s="1">
        <f t="shared" si="53"/>
        <v>10.560230051202273</v>
      </c>
      <c r="L215" s="1" t="str">
        <f t="shared" si="54"/>
        <v>both pyridoxine YE_Syn</v>
      </c>
      <c r="M215" s="1" t="str">
        <f t="shared" si="45"/>
        <v>D</v>
      </c>
      <c r="N215" s="1" t="str">
        <f t="shared" si="46"/>
        <v>both pyridoxine YE_Syn_D</v>
      </c>
      <c r="O215" s="2" t="str">
        <f t="shared" si="47"/>
        <v/>
      </c>
      <c r="P215" s="1" t="str">
        <f t="array" ref="P215">IF(O215="","",AVERAGE(IF(L$1:L$2881=L215,K$1:K$2881)))</f>
        <v/>
      </c>
      <c r="Q215" s="1" t="str">
        <f t="array" ref="Q215">IF(O215="","",_xlfn.F.TEST(IF((L$1:L$2881=LEFT(L215,LEN(L215)-3)&amp;"ctr"),K$1:K$2881),IF((L$1:L$2881=L215),K$1:K$2881)))</f>
        <v/>
      </c>
      <c r="R215" s="1" t="str">
        <f t="array" ref="R215">IF(O215="","",TTEST(IF(L$1:L$2881=LEFT(L215,LEN(L215)-3)&amp;"ctr",K$1:K$2881),IF(L$1:L$2881=L215,K$1:K$2881),2,IF(ISERROR(Q215),3,IF(Q215&lt;0.05,3,2))))</f>
        <v/>
      </c>
      <c r="S215" s="1" t="str">
        <f t="shared" ca="1" si="48"/>
        <v/>
      </c>
      <c r="T215" s="1" t="str">
        <f t="array" ref="T215">IF(O215="","",AVERAGE(IF(L$1:L$2881=L215,I$1:I$2881)))</f>
        <v/>
      </c>
      <c r="U215" s="1" t="str">
        <f t="shared" ca="1" si="49"/>
        <v/>
      </c>
      <c r="V215" s="1" t="str">
        <f t="shared" ca="1" si="55"/>
        <v/>
      </c>
      <c r="W215" s="1" t="str">
        <f t="array" aca="1" ref="W215" ca="1">IF(V215="","",IF(AVERAGE(IF(Z$2:Z$2881="Neg"&amp;" "&amp;B215&amp;" "&amp;X215,J$2:J$2881,0))&gt;AVERAGE(IF(Z$2:Z$2881="pos"&amp;" "&amp;B215&amp;" "&amp;X215,J$2:J$2881,0)),"neg","pos"))</f>
        <v/>
      </c>
      <c r="X215" s="1" t="str">
        <f t="shared" ca="1" si="50"/>
        <v/>
      </c>
      <c r="Y215" s="1" t="str">
        <f t="shared" ca="1" si="51"/>
        <v/>
      </c>
      <c r="Z215" s="1" t="str">
        <f t="shared" si="52"/>
        <v>both pyridoxine YE_</v>
      </c>
      <c r="AA215" s="1" t="str">
        <f t="shared" si="44"/>
        <v/>
      </c>
    </row>
    <row r="216" spans="1:27" x14ac:dyDescent="0.2">
      <c r="A216" s="1" t="s">
        <v>94</v>
      </c>
      <c r="B216" s="1" t="s">
        <v>208</v>
      </c>
      <c r="C216" s="1" t="s">
        <v>58</v>
      </c>
      <c r="D216" s="1">
        <v>169.07390000000001</v>
      </c>
      <c r="E216" s="1">
        <v>7.04</v>
      </c>
      <c r="F216" s="5" t="s">
        <v>146</v>
      </c>
      <c r="H216" s="1" t="s">
        <v>152</v>
      </c>
      <c r="I216" s="1">
        <v>36760</v>
      </c>
      <c r="K216" s="1">
        <f t="shared" si="53"/>
        <v>10.51219277958166</v>
      </c>
      <c r="L216" s="1" t="str">
        <f t="shared" si="54"/>
        <v>both pyridoxine YE_Syn</v>
      </c>
      <c r="M216" s="1" t="str">
        <f t="shared" si="45"/>
        <v>D</v>
      </c>
      <c r="N216" s="1" t="str">
        <f t="shared" si="46"/>
        <v>both pyridoxine YE_Syn_D</v>
      </c>
      <c r="O216" s="2" t="str">
        <f t="shared" si="47"/>
        <v/>
      </c>
      <c r="P216" s="1" t="str">
        <f t="array" ref="P216">IF(O216="","",AVERAGE(IF(L$1:L$2881=L216,K$1:K$2881)))</f>
        <v/>
      </c>
      <c r="Q216" s="1" t="str">
        <f t="array" ref="Q216">IF(O216="","",_xlfn.F.TEST(IF((L$1:L$2881=LEFT(L216,LEN(L216)-3)&amp;"ctr"),K$1:K$2881),IF((L$1:L$2881=L216),K$1:K$2881)))</f>
        <v/>
      </c>
      <c r="R216" s="1" t="str">
        <f t="array" ref="R216">IF(O216="","",TTEST(IF(L$1:L$2881=LEFT(L216,LEN(L216)-3)&amp;"ctr",K$1:K$2881),IF(L$1:L$2881=L216,K$1:K$2881),2,IF(ISERROR(Q216),3,IF(Q216&lt;0.05,3,2))))</f>
        <v/>
      </c>
      <c r="S216" s="1" t="str">
        <f t="shared" ca="1" si="48"/>
        <v/>
      </c>
      <c r="T216" s="1" t="str">
        <f t="array" ref="T216">IF(O216="","",AVERAGE(IF(L$1:L$2881=L216,I$1:I$2881)))</f>
        <v/>
      </c>
      <c r="U216" s="1" t="str">
        <f t="shared" ca="1" si="49"/>
        <v/>
      </c>
      <c r="V216" s="1" t="str">
        <f t="shared" ca="1" si="55"/>
        <v/>
      </c>
      <c r="W216" s="1" t="str">
        <f t="array" aca="1" ref="W216" ca="1">IF(V216="","",IF(AVERAGE(IF(Z$2:Z$2881="Neg"&amp;" "&amp;B216&amp;" "&amp;X216,J$2:J$2881,0))&gt;AVERAGE(IF(Z$2:Z$2881="pos"&amp;" "&amp;B216&amp;" "&amp;X216,J$2:J$2881,0)),"neg","pos"))</f>
        <v/>
      </c>
      <c r="X216" s="1" t="str">
        <f t="shared" ca="1" si="50"/>
        <v/>
      </c>
      <c r="Y216" s="1" t="str">
        <f t="shared" ca="1" si="51"/>
        <v/>
      </c>
      <c r="Z216" s="1" t="str">
        <f t="shared" si="52"/>
        <v>both pyridoxine YE_</v>
      </c>
      <c r="AA216" s="1" t="str">
        <f t="shared" si="44"/>
        <v/>
      </c>
    </row>
    <row r="217" spans="1:27" x14ac:dyDescent="0.2">
      <c r="A217" s="1" t="s">
        <v>94</v>
      </c>
      <c r="B217" s="1" t="s">
        <v>208</v>
      </c>
      <c r="C217" s="1" t="s">
        <v>58</v>
      </c>
      <c r="D217" s="1">
        <v>169.07390000000001</v>
      </c>
      <c r="E217" s="1">
        <v>7.04</v>
      </c>
      <c r="F217" s="5" t="s">
        <v>146</v>
      </c>
      <c r="H217" s="1" t="s">
        <v>152</v>
      </c>
      <c r="I217" s="1">
        <v>53197</v>
      </c>
      <c r="K217" s="1">
        <f t="shared" si="53"/>
        <v>10.881776080638101</v>
      </c>
      <c r="L217" s="1" t="str">
        <f t="shared" si="54"/>
        <v>both pyridoxine YE_Syn</v>
      </c>
      <c r="M217" s="1" t="str">
        <f t="shared" si="45"/>
        <v>D</v>
      </c>
      <c r="N217" s="1" t="str">
        <f t="shared" si="46"/>
        <v>both pyridoxine YE_Syn_D</v>
      </c>
      <c r="O217" s="2" t="str">
        <f t="shared" si="47"/>
        <v/>
      </c>
      <c r="P217" s="1" t="str">
        <f t="array" ref="P217">IF(O217="","",AVERAGE(IF(L$1:L$2881=L217,K$1:K$2881)))</f>
        <v/>
      </c>
      <c r="Q217" s="1" t="str">
        <f t="array" ref="Q217">IF(O217="","",_xlfn.F.TEST(IF((L$1:L$2881=LEFT(L217,LEN(L217)-3)&amp;"ctr"),K$1:K$2881),IF((L$1:L$2881=L217),K$1:K$2881)))</f>
        <v/>
      </c>
      <c r="R217" s="1" t="str">
        <f t="array" ref="R217">IF(O217="","",TTEST(IF(L$1:L$2881=LEFT(L217,LEN(L217)-3)&amp;"ctr",K$1:K$2881),IF(L$1:L$2881=L217,K$1:K$2881),2,IF(ISERROR(Q217),3,IF(Q217&lt;0.05,3,2))))</f>
        <v/>
      </c>
      <c r="S217" s="1" t="str">
        <f t="shared" ca="1" si="48"/>
        <v/>
      </c>
      <c r="T217" s="1" t="str">
        <f t="array" ref="T217">IF(O217="","",AVERAGE(IF(L$1:L$2881=L217,I$1:I$2881)))</f>
        <v/>
      </c>
      <c r="U217" s="1" t="str">
        <f t="shared" ca="1" si="49"/>
        <v/>
      </c>
      <c r="V217" s="1" t="str">
        <f t="shared" ca="1" si="55"/>
        <v/>
      </c>
      <c r="W217" s="1" t="str">
        <f t="array" aca="1" ref="W217" ca="1">IF(V217="","",IF(AVERAGE(IF(Z$2:Z$2881="Neg"&amp;" "&amp;B217&amp;" "&amp;X217,J$2:J$2881,0))&gt;AVERAGE(IF(Z$2:Z$2881="pos"&amp;" "&amp;B217&amp;" "&amp;X217,J$2:J$2881,0)),"neg","pos"))</f>
        <v/>
      </c>
      <c r="X217" s="1" t="str">
        <f t="shared" ca="1" si="50"/>
        <v/>
      </c>
      <c r="Y217" s="1" t="str">
        <f t="shared" ca="1" si="51"/>
        <v/>
      </c>
      <c r="Z217" s="1" t="str">
        <f t="shared" si="52"/>
        <v>both pyridoxine YE_</v>
      </c>
      <c r="AA217" s="1" t="str">
        <f t="shared" si="44"/>
        <v/>
      </c>
    </row>
    <row r="218" spans="1:27" x14ac:dyDescent="0.2">
      <c r="A218" s="1" t="s">
        <v>94</v>
      </c>
      <c r="B218" s="1" t="s">
        <v>208</v>
      </c>
      <c r="C218" s="1" t="s">
        <v>58</v>
      </c>
      <c r="D218" s="1">
        <v>169.07390000000001</v>
      </c>
      <c r="E218" s="1">
        <v>7.04</v>
      </c>
      <c r="F218" s="5" t="s">
        <v>146</v>
      </c>
      <c r="H218" s="1" t="s">
        <v>153</v>
      </c>
      <c r="K218" s="1">
        <f t="shared" si="53"/>
        <v>0</v>
      </c>
      <c r="L218" s="1" t="str">
        <f t="shared" si="54"/>
        <v>both pyridoxine SE_Ctr</v>
      </c>
      <c r="M218" s="1" t="str">
        <f t="shared" si="45"/>
        <v>ND</v>
      </c>
      <c r="N218" s="1" t="str">
        <f t="shared" si="46"/>
        <v>both pyridoxine SE_CtrND</v>
      </c>
      <c r="O218" s="2" t="str">
        <f t="shared" si="47"/>
        <v>ND</v>
      </c>
      <c r="P218" s="1">
        <f t="array" ref="P218">IF(O218="","",AVERAGE(IF(L$1:L$2881=L218,K$1:K$2881)))</f>
        <v>0</v>
      </c>
      <c r="Q218" s="1" t="e">
        <f t="array" ref="Q218">IF(O218="","",_xlfn.F.TEST(IF((L$1:L$2881=LEFT(L218,LEN(L218)-3)&amp;"ctr"),K$1:K$2881),IF((L$1:L$2881=L218),K$1:K$2881)))</f>
        <v>#DIV/0!</v>
      </c>
      <c r="R218" s="1" t="e">
        <f t="array" ref="R218">IF(O218="","",TTEST(IF(L$1:L$2881=LEFT(L218,LEN(L218)-3)&amp;"ctr",K$1:K$2881),IF(L$1:L$2881=L218,K$1:K$2881),2,IF(ISERROR(Q218),3,IF(Q218&lt;0.05,3,2))))</f>
        <v>#DIV/0!</v>
      </c>
      <c r="S218" s="1" t="str">
        <f t="shared" ca="1" si="48"/>
        <v>ND</v>
      </c>
      <c r="T218" s="1">
        <f t="array" ref="T218">IF(O218="","",AVERAGE(IF(L$1:L$2881=L218,I$1:I$2881)))</f>
        <v>0</v>
      </c>
      <c r="U218" s="1" t="str">
        <f t="shared" ca="1" si="49"/>
        <v>n/a</v>
      </c>
      <c r="V218" s="1" t="str">
        <f t="shared" ca="1" si="55"/>
        <v/>
      </c>
      <c r="W218" s="1" t="str">
        <f t="array" aca="1" ref="W218" ca="1">IF(V218="","",IF(AVERAGE(IF(Z$2:Z$2881="Neg"&amp;" "&amp;B218&amp;" "&amp;X218,J$2:J$2881,0))&gt;AVERAGE(IF(Z$2:Z$2881="pos"&amp;" "&amp;B218&amp;" "&amp;X218,J$2:J$2881,0)),"neg","pos"))</f>
        <v/>
      </c>
      <c r="X218" s="1" t="str">
        <f t="shared" ca="1" si="50"/>
        <v/>
      </c>
      <c r="Y218" s="1" t="str">
        <f t="shared" ca="1" si="51"/>
        <v/>
      </c>
      <c r="Z218" s="1" t="str">
        <f t="shared" si="52"/>
        <v>both pyridoxine SE_</v>
      </c>
      <c r="AA218" s="1" t="str">
        <f t="shared" si="44"/>
        <v>Good</v>
      </c>
    </row>
    <row r="219" spans="1:27" x14ac:dyDescent="0.2">
      <c r="A219" s="1" t="s">
        <v>94</v>
      </c>
      <c r="B219" s="1" t="s">
        <v>208</v>
      </c>
      <c r="C219" s="1" t="s">
        <v>58</v>
      </c>
      <c r="D219" s="1">
        <v>169.07390000000001</v>
      </c>
      <c r="E219" s="1">
        <v>7.04</v>
      </c>
      <c r="F219" s="5" t="s">
        <v>146</v>
      </c>
      <c r="H219" s="1" t="s">
        <v>153</v>
      </c>
      <c r="K219" s="1">
        <f t="shared" si="53"/>
        <v>0</v>
      </c>
      <c r="L219" s="1" t="str">
        <f t="shared" si="54"/>
        <v>both pyridoxine SE_Ctr</v>
      </c>
      <c r="M219" s="1" t="str">
        <f t="shared" si="45"/>
        <v>ND</v>
      </c>
      <c r="N219" s="1" t="str">
        <f t="shared" si="46"/>
        <v>both pyridoxine SE_CtrND</v>
      </c>
      <c r="O219" s="2" t="str">
        <f t="shared" si="47"/>
        <v/>
      </c>
      <c r="P219" s="1" t="str">
        <f t="array" ref="P219">IF(O219="","",AVERAGE(IF(L$1:L$2881=L219,K$1:K$2881)))</f>
        <v/>
      </c>
      <c r="Q219" s="1" t="str">
        <f t="array" ref="Q219">IF(O219="","",_xlfn.F.TEST(IF((L$1:L$2881=LEFT(L219,LEN(L219)-3)&amp;"ctr"),K$1:K$2881),IF((L$1:L$2881=L219),K$1:K$2881)))</f>
        <v/>
      </c>
      <c r="R219" s="1" t="str">
        <f t="array" ref="R219">IF(O219="","",TTEST(IF(L$1:L$2881=LEFT(L219,LEN(L219)-3)&amp;"ctr",K$1:K$2881),IF(L$1:L$2881=L219,K$1:K$2881),2,IF(ISERROR(Q219),3,IF(Q219&lt;0.05,3,2))))</f>
        <v/>
      </c>
      <c r="S219" s="1" t="str">
        <f t="shared" ca="1" si="48"/>
        <v/>
      </c>
      <c r="T219" s="1" t="str">
        <f t="array" ref="T219">IF(O219="","",AVERAGE(IF(L$1:L$2881=L219,I$1:I$2881)))</f>
        <v/>
      </c>
      <c r="U219" s="1" t="str">
        <f t="shared" ca="1" si="49"/>
        <v/>
      </c>
      <c r="V219" s="1" t="str">
        <f t="shared" ca="1" si="55"/>
        <v/>
      </c>
      <c r="W219" s="1" t="str">
        <f t="array" aca="1" ref="W219" ca="1">IF(V219="","",IF(AVERAGE(IF(Z$2:Z$2881="Neg"&amp;" "&amp;B219&amp;" "&amp;X219,J$2:J$2881,0))&gt;AVERAGE(IF(Z$2:Z$2881="pos"&amp;" "&amp;B219&amp;" "&amp;X219,J$2:J$2881,0)),"neg","pos"))</f>
        <v/>
      </c>
      <c r="X219" s="1" t="str">
        <f t="shared" ca="1" si="50"/>
        <v/>
      </c>
      <c r="Y219" s="1" t="str">
        <f t="shared" ca="1" si="51"/>
        <v/>
      </c>
      <c r="Z219" s="1" t="str">
        <f t="shared" si="52"/>
        <v>both pyridoxine SE_</v>
      </c>
      <c r="AA219" s="1" t="str">
        <f t="shared" si="44"/>
        <v/>
      </c>
    </row>
    <row r="220" spans="1:27" x14ac:dyDescent="0.2">
      <c r="A220" s="1" t="s">
        <v>94</v>
      </c>
      <c r="B220" s="1" t="s">
        <v>208</v>
      </c>
      <c r="C220" s="1" t="s">
        <v>58</v>
      </c>
      <c r="D220" s="1">
        <v>169.07390000000001</v>
      </c>
      <c r="E220" s="1">
        <v>7.04</v>
      </c>
      <c r="F220" s="5" t="s">
        <v>146</v>
      </c>
      <c r="H220" s="1" t="s">
        <v>153</v>
      </c>
      <c r="K220" s="1">
        <f t="shared" si="53"/>
        <v>0</v>
      </c>
      <c r="L220" s="1" t="str">
        <f t="shared" si="54"/>
        <v>both pyridoxine SE_Ctr</v>
      </c>
      <c r="M220" s="1" t="str">
        <f t="shared" si="45"/>
        <v>ND</v>
      </c>
      <c r="N220" s="1" t="str">
        <f t="shared" si="46"/>
        <v>both pyridoxine SE_CtrND</v>
      </c>
      <c r="O220" s="2" t="str">
        <f t="shared" si="47"/>
        <v/>
      </c>
      <c r="P220" s="1" t="str">
        <f t="array" ref="P220">IF(O220="","",AVERAGE(IF(L$1:L$2881=L220,K$1:K$2881)))</f>
        <v/>
      </c>
      <c r="Q220" s="1" t="str">
        <f t="array" ref="Q220">IF(O220="","",_xlfn.F.TEST(IF((L$1:L$2881=LEFT(L220,LEN(L220)-3)&amp;"ctr"),K$1:K$2881),IF((L$1:L$2881=L220),K$1:K$2881)))</f>
        <v/>
      </c>
      <c r="R220" s="1" t="str">
        <f t="array" ref="R220">IF(O220="","",TTEST(IF(L$1:L$2881=LEFT(L220,LEN(L220)-3)&amp;"ctr",K$1:K$2881),IF(L$1:L$2881=L220,K$1:K$2881),2,IF(ISERROR(Q220),3,IF(Q220&lt;0.05,3,2))))</f>
        <v/>
      </c>
      <c r="S220" s="1" t="str">
        <f t="shared" ca="1" si="48"/>
        <v/>
      </c>
      <c r="T220" s="1" t="str">
        <f t="array" ref="T220">IF(O220="","",AVERAGE(IF(L$1:L$2881=L220,I$1:I$2881)))</f>
        <v/>
      </c>
      <c r="U220" s="1" t="str">
        <f t="shared" ca="1" si="49"/>
        <v/>
      </c>
      <c r="V220" s="1" t="str">
        <f t="shared" ca="1" si="55"/>
        <v/>
      </c>
      <c r="W220" s="1" t="str">
        <f t="array" aca="1" ref="W220" ca="1">IF(V220="","",IF(AVERAGE(IF(Z$2:Z$2881="Neg"&amp;" "&amp;B220&amp;" "&amp;X220,J$2:J$2881,0))&gt;AVERAGE(IF(Z$2:Z$2881="pos"&amp;" "&amp;B220&amp;" "&amp;X220,J$2:J$2881,0)),"neg","pos"))</f>
        <v/>
      </c>
      <c r="X220" s="1" t="str">
        <f t="shared" ca="1" si="50"/>
        <v/>
      </c>
      <c r="Y220" s="1" t="str">
        <f t="shared" ca="1" si="51"/>
        <v/>
      </c>
      <c r="Z220" s="1" t="str">
        <f t="shared" si="52"/>
        <v>both pyridoxine SE_</v>
      </c>
      <c r="AA220" s="1" t="str">
        <f t="shared" si="44"/>
        <v/>
      </c>
    </row>
    <row r="221" spans="1:27" x14ac:dyDescent="0.2">
      <c r="A221" s="1" t="s">
        <v>94</v>
      </c>
      <c r="B221" s="1" t="s">
        <v>208</v>
      </c>
      <c r="C221" s="1" t="s">
        <v>58</v>
      </c>
      <c r="D221" s="1">
        <v>169.07390000000001</v>
      </c>
      <c r="E221" s="1">
        <v>7.04</v>
      </c>
      <c r="F221" s="5" t="s">
        <v>146</v>
      </c>
      <c r="H221" s="1" t="s">
        <v>153</v>
      </c>
      <c r="K221" s="1">
        <f t="shared" si="53"/>
        <v>0</v>
      </c>
      <c r="L221" s="1" t="str">
        <f t="shared" si="54"/>
        <v>both pyridoxine SE_Ctr</v>
      </c>
      <c r="M221" s="1" t="str">
        <f t="shared" si="45"/>
        <v>ND</v>
      </c>
      <c r="N221" s="1" t="str">
        <f t="shared" si="46"/>
        <v>both pyridoxine SE_CtrND</v>
      </c>
      <c r="O221" s="2" t="str">
        <f t="shared" si="47"/>
        <v/>
      </c>
      <c r="P221" s="1" t="str">
        <f t="array" ref="P221">IF(O221="","",AVERAGE(IF(L$1:L$2881=L221,K$1:K$2881)))</f>
        <v/>
      </c>
      <c r="Q221" s="1" t="str">
        <f t="array" ref="Q221">IF(O221="","",_xlfn.F.TEST(IF((L$1:L$2881=LEFT(L221,LEN(L221)-3)&amp;"ctr"),K$1:K$2881),IF((L$1:L$2881=L221),K$1:K$2881)))</f>
        <v/>
      </c>
      <c r="R221" s="1" t="str">
        <f t="array" ref="R221">IF(O221="","",TTEST(IF(L$1:L$2881=LEFT(L221,LEN(L221)-3)&amp;"ctr",K$1:K$2881),IF(L$1:L$2881=L221,K$1:K$2881),2,IF(ISERROR(Q221),3,IF(Q221&lt;0.05,3,2))))</f>
        <v/>
      </c>
      <c r="S221" s="1" t="str">
        <f t="shared" ca="1" si="48"/>
        <v/>
      </c>
      <c r="T221" s="1" t="str">
        <f t="array" ref="T221">IF(O221="","",AVERAGE(IF(L$1:L$2881=L221,I$1:I$2881)))</f>
        <v/>
      </c>
      <c r="U221" s="1" t="str">
        <f t="shared" ca="1" si="49"/>
        <v/>
      </c>
      <c r="V221" s="1" t="str">
        <f t="shared" ca="1" si="55"/>
        <v/>
      </c>
      <c r="W221" s="1" t="str">
        <f t="array" aca="1" ref="W221" ca="1">IF(V221="","",IF(AVERAGE(IF(Z$2:Z$2881="Neg"&amp;" "&amp;B221&amp;" "&amp;X221,J$2:J$2881,0))&gt;AVERAGE(IF(Z$2:Z$2881="pos"&amp;" "&amp;B221&amp;" "&amp;X221,J$2:J$2881,0)),"neg","pos"))</f>
        <v/>
      </c>
      <c r="X221" s="1" t="str">
        <f t="shared" ca="1" si="50"/>
        <v/>
      </c>
      <c r="Y221" s="1" t="str">
        <f t="shared" ca="1" si="51"/>
        <v/>
      </c>
      <c r="Z221" s="1" t="str">
        <f t="shared" si="52"/>
        <v>both pyridoxine SE_</v>
      </c>
      <c r="AA221" s="1" t="str">
        <f t="shared" si="44"/>
        <v/>
      </c>
    </row>
    <row r="222" spans="1:27" x14ac:dyDescent="0.2">
      <c r="A222" s="1" t="s">
        <v>94</v>
      </c>
      <c r="B222" s="1" t="s">
        <v>208</v>
      </c>
      <c r="C222" s="1" t="s">
        <v>58</v>
      </c>
      <c r="D222" s="1">
        <v>169.07390000000001</v>
      </c>
      <c r="E222" s="1">
        <v>7.04</v>
      </c>
      <c r="F222" s="5" t="s">
        <v>146</v>
      </c>
      <c r="H222" s="1" t="s">
        <v>154</v>
      </c>
      <c r="K222" s="1">
        <f t="shared" si="53"/>
        <v>0</v>
      </c>
      <c r="L222" s="1" t="str">
        <f t="shared" si="54"/>
        <v>both pyridoxine SE_Syn</v>
      </c>
      <c r="M222" s="1" t="str">
        <f t="shared" si="45"/>
        <v>ND</v>
      </c>
      <c r="N222" s="1" t="str">
        <f t="shared" si="46"/>
        <v>both pyridoxine SE_SynND</v>
      </c>
      <c r="O222" s="2" t="str">
        <f t="shared" si="47"/>
        <v>ND</v>
      </c>
      <c r="P222" s="1">
        <f t="array" ref="P222">IF(O222="","",AVERAGE(IF(L$1:L$2881=L222,K$1:K$2881)))</f>
        <v>0</v>
      </c>
      <c r="Q222" s="1" t="e">
        <f t="array" ref="Q222">IF(O222="","",_xlfn.F.TEST(IF((L$1:L$2881=LEFT(L222,LEN(L222)-3)&amp;"ctr"),K$1:K$2881),IF((L$1:L$2881=L222),K$1:K$2881)))</f>
        <v>#DIV/0!</v>
      </c>
      <c r="R222" s="1" t="e">
        <f t="array" ref="R222">IF(O222="","",TTEST(IF(L$1:L$2881=LEFT(L222,LEN(L222)-3)&amp;"ctr",K$1:K$2881),IF(L$1:L$2881=L222,K$1:K$2881),2,IF(ISERROR(Q222),3,IF(Q222&lt;0.05,3,2))))</f>
        <v>#DIV/0!</v>
      </c>
      <c r="S222" s="1" t="str">
        <f t="shared" ca="1" si="48"/>
        <v>ND</v>
      </c>
      <c r="T222" s="1">
        <f t="array" ref="T222">IF(O222="","",AVERAGE(IF(L$1:L$2881=L222,I$1:I$2881)))</f>
        <v>0</v>
      </c>
      <c r="U222" s="1" t="str">
        <f t="shared" ca="1" si="49"/>
        <v>n/a</v>
      </c>
      <c r="V222" s="1" t="str">
        <f t="shared" ca="1" si="55"/>
        <v/>
      </c>
      <c r="W222" s="1" t="str">
        <f t="array" aca="1" ref="W222" ca="1">IF(V222="","",IF(AVERAGE(IF(Z$2:Z$2881="Neg"&amp;" "&amp;B222&amp;" "&amp;X222,J$2:J$2881,0))&gt;AVERAGE(IF(Z$2:Z$2881="pos"&amp;" "&amp;B222&amp;" "&amp;X222,J$2:J$2881,0)),"neg","pos"))</f>
        <v/>
      </c>
      <c r="X222" s="1" t="str">
        <f t="shared" ca="1" si="50"/>
        <v/>
      </c>
      <c r="Y222" s="1" t="str">
        <f t="shared" ca="1" si="51"/>
        <v/>
      </c>
      <c r="Z222" s="1" t="str">
        <f t="shared" si="52"/>
        <v>both pyridoxine SE_</v>
      </c>
      <c r="AA222" s="1" t="str">
        <f t="shared" si="44"/>
        <v>Good</v>
      </c>
    </row>
    <row r="223" spans="1:27" x14ac:dyDescent="0.2">
      <c r="A223" s="1" t="s">
        <v>94</v>
      </c>
      <c r="B223" s="1" t="s">
        <v>208</v>
      </c>
      <c r="C223" s="1" t="s">
        <v>58</v>
      </c>
      <c r="D223" s="1">
        <v>169.07390000000001</v>
      </c>
      <c r="E223" s="1">
        <v>7.04</v>
      </c>
      <c r="F223" s="5" t="s">
        <v>146</v>
      </c>
      <c r="H223" s="1" t="s">
        <v>154</v>
      </c>
      <c r="K223" s="1">
        <f t="shared" si="53"/>
        <v>0</v>
      </c>
      <c r="L223" s="1" t="str">
        <f t="shared" si="54"/>
        <v>both pyridoxine SE_Syn</v>
      </c>
      <c r="M223" s="1" t="str">
        <f t="shared" si="45"/>
        <v>ND</v>
      </c>
      <c r="N223" s="1" t="str">
        <f t="shared" si="46"/>
        <v>both pyridoxine SE_SynND</v>
      </c>
      <c r="O223" s="2" t="str">
        <f t="shared" si="47"/>
        <v/>
      </c>
      <c r="P223" s="1" t="str">
        <f t="array" ref="P223">IF(O223="","",AVERAGE(IF(L$1:L$2881=L223,K$1:K$2881)))</f>
        <v/>
      </c>
      <c r="Q223" s="1" t="str">
        <f t="array" ref="Q223">IF(O223="","",_xlfn.F.TEST(IF((L$1:L$2881=LEFT(L223,LEN(L223)-3)&amp;"ctr"),K$1:K$2881),IF((L$1:L$2881=L223),K$1:K$2881)))</f>
        <v/>
      </c>
      <c r="R223" s="1" t="str">
        <f t="array" ref="R223">IF(O223="","",TTEST(IF(L$1:L$2881=LEFT(L223,LEN(L223)-3)&amp;"ctr",K$1:K$2881),IF(L$1:L$2881=L223,K$1:K$2881),2,IF(ISERROR(Q223),3,IF(Q223&lt;0.05,3,2))))</f>
        <v/>
      </c>
      <c r="S223" s="1" t="str">
        <f t="shared" ca="1" si="48"/>
        <v/>
      </c>
      <c r="T223" s="1" t="str">
        <f t="array" ref="T223">IF(O223="","",AVERAGE(IF(L$1:L$2881=L223,I$1:I$2881)))</f>
        <v/>
      </c>
      <c r="U223" s="1" t="str">
        <f t="shared" ca="1" si="49"/>
        <v/>
      </c>
      <c r="V223" s="1" t="str">
        <f t="shared" ca="1" si="55"/>
        <v/>
      </c>
      <c r="W223" s="1" t="str">
        <f t="array" aca="1" ref="W223" ca="1">IF(V223="","",IF(AVERAGE(IF(Z$2:Z$2881="Neg"&amp;" "&amp;B223&amp;" "&amp;X223,J$2:J$2881,0))&gt;AVERAGE(IF(Z$2:Z$2881="pos"&amp;" "&amp;B223&amp;" "&amp;X223,J$2:J$2881,0)),"neg","pos"))</f>
        <v/>
      </c>
      <c r="X223" s="1" t="str">
        <f t="shared" ca="1" si="50"/>
        <v/>
      </c>
      <c r="Y223" s="1" t="str">
        <f t="shared" ca="1" si="51"/>
        <v/>
      </c>
      <c r="Z223" s="1" t="str">
        <f t="shared" si="52"/>
        <v>both pyridoxine SE_</v>
      </c>
      <c r="AA223" s="1" t="str">
        <f t="shared" si="44"/>
        <v/>
      </c>
    </row>
    <row r="224" spans="1:27" x14ac:dyDescent="0.2">
      <c r="A224" s="1" t="s">
        <v>94</v>
      </c>
      <c r="B224" s="1" t="s">
        <v>208</v>
      </c>
      <c r="C224" s="1" t="s">
        <v>58</v>
      </c>
      <c r="D224" s="1">
        <v>169.07390000000001</v>
      </c>
      <c r="E224" s="1">
        <v>7.04</v>
      </c>
      <c r="F224" s="5" t="s">
        <v>146</v>
      </c>
      <c r="H224" s="1" t="s">
        <v>154</v>
      </c>
      <c r="K224" s="1">
        <f t="shared" si="53"/>
        <v>0</v>
      </c>
      <c r="L224" s="1" t="str">
        <f t="shared" si="54"/>
        <v>both pyridoxine SE_Syn</v>
      </c>
      <c r="M224" s="1" t="str">
        <f t="shared" si="45"/>
        <v>ND</v>
      </c>
      <c r="N224" s="1" t="str">
        <f t="shared" si="46"/>
        <v>both pyridoxine SE_SynND</v>
      </c>
      <c r="O224" s="2" t="str">
        <f t="shared" si="47"/>
        <v/>
      </c>
      <c r="P224" s="1" t="str">
        <f t="array" ref="P224">IF(O224="","",AVERAGE(IF(L$1:L$2881=L224,K$1:K$2881)))</f>
        <v/>
      </c>
      <c r="Q224" s="1" t="str">
        <f t="array" ref="Q224">IF(O224="","",_xlfn.F.TEST(IF((L$1:L$2881=LEFT(L224,LEN(L224)-3)&amp;"ctr"),K$1:K$2881),IF((L$1:L$2881=L224),K$1:K$2881)))</f>
        <v/>
      </c>
      <c r="R224" s="1" t="str">
        <f t="array" ref="R224">IF(O224="","",TTEST(IF(L$1:L$2881=LEFT(L224,LEN(L224)-3)&amp;"ctr",K$1:K$2881),IF(L$1:L$2881=L224,K$1:K$2881),2,IF(ISERROR(Q224),3,IF(Q224&lt;0.05,3,2))))</f>
        <v/>
      </c>
      <c r="S224" s="1" t="str">
        <f t="shared" ca="1" si="48"/>
        <v/>
      </c>
      <c r="T224" s="1" t="str">
        <f t="array" ref="T224">IF(O224="","",AVERAGE(IF(L$1:L$2881=L224,I$1:I$2881)))</f>
        <v/>
      </c>
      <c r="U224" s="1" t="str">
        <f t="shared" ca="1" si="49"/>
        <v/>
      </c>
      <c r="V224" s="1" t="str">
        <f t="shared" ca="1" si="55"/>
        <v/>
      </c>
      <c r="W224" s="1" t="str">
        <f t="array" aca="1" ref="W224" ca="1">IF(V224="","",IF(AVERAGE(IF(Z$2:Z$2881="Neg"&amp;" "&amp;B224&amp;" "&amp;X224,J$2:J$2881,0))&gt;AVERAGE(IF(Z$2:Z$2881="pos"&amp;" "&amp;B224&amp;" "&amp;X224,J$2:J$2881,0)),"neg","pos"))</f>
        <v/>
      </c>
      <c r="X224" s="1" t="str">
        <f t="shared" ca="1" si="50"/>
        <v/>
      </c>
      <c r="Y224" s="1" t="str">
        <f t="shared" ca="1" si="51"/>
        <v/>
      </c>
      <c r="Z224" s="1" t="str">
        <f t="shared" si="52"/>
        <v>both pyridoxine SE_</v>
      </c>
      <c r="AA224" s="1" t="str">
        <f t="shared" si="44"/>
        <v/>
      </c>
    </row>
    <row r="225" spans="1:27" x14ac:dyDescent="0.2">
      <c r="A225" s="1" t="s">
        <v>94</v>
      </c>
      <c r="B225" s="1" t="s">
        <v>208</v>
      </c>
      <c r="C225" s="1" t="s">
        <v>58</v>
      </c>
      <c r="D225" s="1">
        <v>169.07390000000001</v>
      </c>
      <c r="E225" s="1">
        <v>7.04</v>
      </c>
      <c r="F225" s="5" t="s">
        <v>146</v>
      </c>
      <c r="H225" s="1" t="s">
        <v>154</v>
      </c>
      <c r="K225" s="1">
        <f t="shared" si="53"/>
        <v>0</v>
      </c>
      <c r="L225" s="1" t="str">
        <f t="shared" si="54"/>
        <v>both pyridoxine SE_Syn</v>
      </c>
      <c r="M225" s="1" t="str">
        <f t="shared" si="45"/>
        <v>ND</v>
      </c>
      <c r="N225" s="1" t="str">
        <f t="shared" si="46"/>
        <v>both pyridoxine SE_SynND</v>
      </c>
      <c r="O225" s="2" t="str">
        <f t="shared" si="47"/>
        <v/>
      </c>
      <c r="P225" s="1" t="str">
        <f t="array" ref="P225">IF(O225="","",AVERAGE(IF(L$1:L$2881=L225,K$1:K$2881)))</f>
        <v/>
      </c>
      <c r="Q225" s="1" t="str">
        <f t="array" ref="Q225">IF(O225="","",_xlfn.F.TEST(IF((L$1:L$2881=LEFT(L225,LEN(L225)-3)&amp;"ctr"),K$1:K$2881),IF((L$1:L$2881=L225),K$1:K$2881)))</f>
        <v/>
      </c>
      <c r="R225" s="1" t="str">
        <f t="array" ref="R225">IF(O225="","",TTEST(IF(L$1:L$2881=LEFT(L225,LEN(L225)-3)&amp;"ctr",K$1:K$2881),IF(L$1:L$2881=L225,K$1:K$2881),2,IF(ISERROR(Q225),3,IF(Q225&lt;0.05,3,2))))</f>
        <v/>
      </c>
      <c r="S225" s="1" t="str">
        <f t="shared" ca="1" si="48"/>
        <v/>
      </c>
      <c r="T225" s="1" t="str">
        <f t="array" ref="T225">IF(O225="","",AVERAGE(IF(L$1:L$2881=L225,I$1:I$2881)))</f>
        <v/>
      </c>
      <c r="U225" s="1" t="str">
        <f t="shared" ca="1" si="49"/>
        <v/>
      </c>
      <c r="V225" s="1" t="str">
        <f t="shared" ca="1" si="55"/>
        <v/>
      </c>
      <c r="W225" s="1" t="str">
        <f t="array" aca="1" ref="W225" ca="1">IF(V225="","",IF(AVERAGE(IF(Z$2:Z$2881="Neg"&amp;" "&amp;B225&amp;" "&amp;X225,J$2:J$2881,0))&gt;AVERAGE(IF(Z$2:Z$2881="pos"&amp;" "&amp;B225&amp;" "&amp;X225,J$2:J$2881,0)),"neg","pos"))</f>
        <v/>
      </c>
      <c r="X225" s="1" t="str">
        <f t="shared" ca="1" si="50"/>
        <v/>
      </c>
      <c r="Y225" s="1" t="str">
        <f t="shared" ca="1" si="51"/>
        <v/>
      </c>
      <c r="Z225" s="1" t="str">
        <f t="shared" si="52"/>
        <v>both pyridoxine SE_</v>
      </c>
      <c r="AA225" s="1" t="str">
        <f t="shared" si="44"/>
        <v/>
      </c>
    </row>
    <row r="226" spans="1:27" x14ac:dyDescent="0.2">
      <c r="A226" s="1" t="s">
        <v>28</v>
      </c>
      <c r="B226" s="1" t="s">
        <v>198</v>
      </c>
      <c r="C226" s="1" t="s">
        <v>102</v>
      </c>
      <c r="D226" s="1">
        <v>281.1121</v>
      </c>
      <c r="E226" s="1">
        <v>7.38</v>
      </c>
      <c r="F226" s="5" t="s">
        <v>146</v>
      </c>
      <c r="H226" s="1" t="s">
        <v>147</v>
      </c>
      <c r="I226" s="1">
        <v>0</v>
      </c>
      <c r="K226" s="1">
        <f t="shared" ref="K226:K257" si="56">LN(I226+1)</f>
        <v>0</v>
      </c>
      <c r="L226" s="1" t="str">
        <f t="shared" ref="L226:L257" si="57">A226&amp;" "&amp;B226&amp;" "&amp;H226</f>
        <v>pos methyladenosine Min_Ctr</v>
      </c>
      <c r="M226" s="1" t="str">
        <f t="shared" si="45"/>
        <v>D</v>
      </c>
      <c r="N226" s="1" t="str">
        <f t="shared" si="46"/>
        <v>pos methyladenosine Min_Ctr_D</v>
      </c>
      <c r="O226" s="2" t="str">
        <f t="shared" si="47"/>
        <v>D</v>
      </c>
      <c r="P226" s="1">
        <f t="array" ref="P226">IF(O226="","",AVERAGE(IF(L$1:L$2881=L226,K$1:K$2881)))</f>
        <v>0</v>
      </c>
      <c r="Q226" s="1" t="e">
        <f t="array" ref="Q226">IF(O226="","",_xlfn.F.TEST(IF((L$1:L$2881=LEFT(L226,LEN(L226)-3)&amp;"ctr"),K$1:K$2881),IF((L$1:L$2881=L226),K$1:K$2881)))</f>
        <v>#DIV/0!</v>
      </c>
      <c r="R226" s="1" t="e">
        <f t="array" ref="R226">IF(O226="","",TTEST(IF(L$1:L$2881=LEFT(L226,LEN(L226)-3)&amp;"ctr",K$1:K$2881),IF(L$1:L$2881=L226,K$1:K$2881),2,IF(ISERROR(Q226),3,IF(Q226&lt;0.05,3,2))))</f>
        <v>#DIV/0!</v>
      </c>
      <c r="S226" s="1" t="str">
        <f t="shared" ca="1" si="48"/>
        <v>D</v>
      </c>
      <c r="T226" s="1">
        <f t="array" ref="T226">IF(O226="","",AVERAGE(IF(L$1:L$2881=L226,I$1:I$2881)))</f>
        <v>0</v>
      </c>
      <c r="U226" s="1" t="b">
        <f t="shared" ca="1" si="49"/>
        <v>0</v>
      </c>
      <c r="V226" s="1" t="str">
        <f t="shared" ca="1" si="55"/>
        <v>1</v>
      </c>
      <c r="W226" s="1" t="str">
        <f t="array" aca="1" ref="W226" ca="1">IF(V226="","",IF(AVERAGE(IF(Z$2:Z$2881="Neg"&amp;" "&amp;B226&amp;" "&amp;X226,J$2:J$2881,0))&gt;AVERAGE(IF(Z$2:Z$2881="pos"&amp;" "&amp;B226&amp;" "&amp;X226,J$2:J$2881,0)),"neg","pos"))</f>
        <v>pos</v>
      </c>
      <c r="X226" s="1" t="str">
        <f t="shared" ca="1" si="50"/>
        <v>Min</v>
      </c>
      <c r="Y226" s="1" t="str">
        <f t="shared" ca="1" si="51"/>
        <v>Ctr</v>
      </c>
      <c r="Z226" s="1" t="str">
        <f t="shared" si="52"/>
        <v>pos methyladenosine Min</v>
      </c>
      <c r="AA226" s="1" t="str">
        <f t="shared" si="44"/>
        <v>Good</v>
      </c>
    </row>
    <row r="227" spans="1:27" x14ac:dyDescent="0.2">
      <c r="A227" s="1" t="s">
        <v>28</v>
      </c>
      <c r="B227" s="1" t="s">
        <v>198</v>
      </c>
      <c r="C227" s="1" t="s">
        <v>102</v>
      </c>
      <c r="D227" s="1">
        <v>281.1121</v>
      </c>
      <c r="E227" s="1">
        <v>7.38</v>
      </c>
      <c r="F227" s="5" t="s">
        <v>146</v>
      </c>
      <c r="H227" s="1" t="s">
        <v>147</v>
      </c>
      <c r="I227" s="1">
        <v>0</v>
      </c>
      <c r="K227" s="1">
        <f t="shared" si="56"/>
        <v>0</v>
      </c>
      <c r="L227" s="1" t="str">
        <f t="shared" si="57"/>
        <v>pos methyladenosine Min_Ctr</v>
      </c>
      <c r="M227" s="1" t="str">
        <f t="shared" si="45"/>
        <v>D</v>
      </c>
      <c r="N227" s="1" t="str">
        <f t="shared" si="46"/>
        <v>pos methyladenosine Min_Ctr_D</v>
      </c>
      <c r="O227" s="2" t="str">
        <f t="shared" si="47"/>
        <v/>
      </c>
      <c r="P227" s="1" t="str">
        <f t="array" ref="P227">IF(O227="","",AVERAGE(IF(L$1:L$2881=L227,K$1:K$2881)))</f>
        <v/>
      </c>
      <c r="Q227" s="1" t="str">
        <f t="array" ref="Q227">IF(O227="","",_xlfn.F.TEST(IF((L$1:L$2881=LEFT(L227,LEN(L227)-3)&amp;"ctr"),K$1:K$2881),IF((L$1:L$2881=L227),K$1:K$2881)))</f>
        <v/>
      </c>
      <c r="R227" s="1" t="str">
        <f t="array" ref="R227">IF(O227="","",TTEST(IF(L$1:L$2881=LEFT(L227,LEN(L227)-3)&amp;"ctr",K$1:K$2881),IF(L$1:L$2881=L227,K$1:K$2881),2,IF(ISERROR(Q227),3,IF(Q227&lt;0.05,3,2))))</f>
        <v/>
      </c>
      <c r="S227" s="1" t="str">
        <f t="shared" ca="1" si="48"/>
        <v/>
      </c>
      <c r="T227" s="1" t="str">
        <f t="array" ref="T227">IF(O227="","",AVERAGE(IF(L$1:L$2881=L227,I$1:I$2881)))</f>
        <v/>
      </c>
      <c r="U227" s="1" t="str">
        <f t="shared" ca="1" si="49"/>
        <v/>
      </c>
      <c r="V227" s="1" t="str">
        <f t="shared" ca="1" si="55"/>
        <v/>
      </c>
      <c r="W227" s="1" t="str">
        <f t="array" aca="1" ref="W227" ca="1">IF(V227="","",IF(AVERAGE(IF(Z$2:Z$2881="Neg"&amp;" "&amp;B227&amp;" "&amp;X227,J$2:J$2881,0))&gt;AVERAGE(IF(Z$2:Z$2881="pos"&amp;" "&amp;B227&amp;" "&amp;X227,J$2:J$2881,0)),"neg","pos"))</f>
        <v/>
      </c>
      <c r="X227" s="1" t="str">
        <f t="shared" ca="1" si="50"/>
        <v/>
      </c>
      <c r="Y227" s="1" t="str">
        <f t="shared" ca="1" si="51"/>
        <v/>
      </c>
      <c r="Z227" s="1" t="str">
        <f t="shared" si="52"/>
        <v>pos methyladenosine Min</v>
      </c>
      <c r="AA227" s="1" t="str">
        <f t="shared" ref="AA227:AA290" si="58">IF(T227="","","Good")</f>
        <v/>
      </c>
    </row>
    <row r="228" spans="1:27" x14ac:dyDescent="0.2">
      <c r="A228" s="1" t="s">
        <v>28</v>
      </c>
      <c r="B228" s="1" t="s">
        <v>198</v>
      </c>
      <c r="C228" s="1" t="s">
        <v>102</v>
      </c>
      <c r="D228" s="1">
        <v>281.1121</v>
      </c>
      <c r="E228" s="1">
        <v>7.38</v>
      </c>
      <c r="F228" s="5" t="s">
        <v>146</v>
      </c>
      <c r="H228" s="1" t="s">
        <v>147</v>
      </c>
      <c r="I228" s="1">
        <v>0</v>
      </c>
      <c r="K228" s="1">
        <f t="shared" si="56"/>
        <v>0</v>
      </c>
      <c r="L228" s="1" t="str">
        <f t="shared" si="57"/>
        <v>pos methyladenosine Min_Ctr</v>
      </c>
      <c r="M228" s="1" t="str">
        <f t="shared" si="45"/>
        <v>D</v>
      </c>
      <c r="N228" s="1" t="str">
        <f t="shared" si="46"/>
        <v>pos methyladenosine Min_Ctr_D</v>
      </c>
      <c r="O228" s="2" t="str">
        <f t="shared" si="47"/>
        <v/>
      </c>
      <c r="P228" s="1" t="str">
        <f t="array" ref="P228">IF(O228="","",AVERAGE(IF(L$1:L$2881=L228,K$1:K$2881)))</f>
        <v/>
      </c>
      <c r="Q228" s="1" t="str">
        <f t="array" ref="Q228">IF(O228="","",_xlfn.F.TEST(IF((L$1:L$2881=LEFT(L228,LEN(L228)-3)&amp;"ctr"),K$1:K$2881),IF((L$1:L$2881=L228),K$1:K$2881)))</f>
        <v/>
      </c>
      <c r="R228" s="1" t="str">
        <f t="array" ref="R228">IF(O228="","",TTEST(IF(L$1:L$2881=LEFT(L228,LEN(L228)-3)&amp;"ctr",K$1:K$2881),IF(L$1:L$2881=L228,K$1:K$2881),2,IF(ISERROR(Q228),3,IF(Q228&lt;0.05,3,2))))</f>
        <v/>
      </c>
      <c r="S228" s="1" t="str">
        <f t="shared" ca="1" si="48"/>
        <v/>
      </c>
      <c r="T228" s="1" t="str">
        <f t="array" ref="T228">IF(O228="","",AVERAGE(IF(L$1:L$2881=L228,I$1:I$2881)))</f>
        <v/>
      </c>
      <c r="U228" s="1" t="str">
        <f t="shared" ca="1" si="49"/>
        <v/>
      </c>
      <c r="V228" s="1" t="str">
        <f t="shared" ca="1" si="55"/>
        <v/>
      </c>
      <c r="W228" s="1" t="str">
        <f t="array" aca="1" ref="W228" ca="1">IF(V228="","",IF(AVERAGE(IF(Z$2:Z$2881="Neg"&amp;" "&amp;B228&amp;" "&amp;X228,J$2:J$2881,0))&gt;AVERAGE(IF(Z$2:Z$2881="pos"&amp;" "&amp;B228&amp;" "&amp;X228,J$2:J$2881,0)),"neg","pos"))</f>
        <v/>
      </c>
      <c r="X228" s="1" t="str">
        <f t="shared" ca="1" si="50"/>
        <v/>
      </c>
      <c r="Y228" s="1" t="str">
        <f t="shared" ca="1" si="51"/>
        <v/>
      </c>
      <c r="Z228" s="1" t="str">
        <f t="shared" si="52"/>
        <v>pos methyladenosine Min</v>
      </c>
      <c r="AA228" s="1" t="str">
        <f t="shared" si="58"/>
        <v/>
      </c>
    </row>
    <row r="229" spans="1:27" x14ac:dyDescent="0.2">
      <c r="A229" s="1" t="s">
        <v>28</v>
      </c>
      <c r="B229" s="1" t="s">
        <v>198</v>
      </c>
      <c r="C229" s="1" t="s">
        <v>102</v>
      </c>
      <c r="D229" s="1">
        <v>281.1121</v>
      </c>
      <c r="E229" s="1">
        <v>7.38</v>
      </c>
      <c r="F229" s="5" t="s">
        <v>146</v>
      </c>
      <c r="H229" s="1" t="s">
        <v>147</v>
      </c>
      <c r="I229" s="1">
        <v>0</v>
      </c>
      <c r="K229" s="1">
        <f t="shared" si="56"/>
        <v>0</v>
      </c>
      <c r="L229" s="1" t="str">
        <f t="shared" si="57"/>
        <v>pos methyladenosine Min_Ctr</v>
      </c>
      <c r="M229" s="1" t="str">
        <f t="shared" si="45"/>
        <v>D</v>
      </c>
      <c r="N229" s="1" t="str">
        <f t="shared" si="46"/>
        <v>pos methyladenosine Min_Ctr_D</v>
      </c>
      <c r="O229" s="2" t="str">
        <f t="shared" si="47"/>
        <v/>
      </c>
      <c r="P229" s="1" t="str">
        <f t="array" ref="P229">IF(O229="","",AVERAGE(IF(L$1:L$2881=L229,K$1:K$2881)))</f>
        <v/>
      </c>
      <c r="Q229" s="1" t="str">
        <f t="array" ref="Q229">IF(O229="","",_xlfn.F.TEST(IF((L$1:L$2881=LEFT(L229,LEN(L229)-3)&amp;"ctr"),K$1:K$2881),IF((L$1:L$2881=L229),K$1:K$2881)))</f>
        <v/>
      </c>
      <c r="R229" s="1" t="str">
        <f t="array" ref="R229">IF(O229="","",TTEST(IF(L$1:L$2881=LEFT(L229,LEN(L229)-3)&amp;"ctr",K$1:K$2881),IF(L$1:L$2881=L229,K$1:K$2881),2,IF(ISERROR(Q229),3,IF(Q229&lt;0.05,3,2))))</f>
        <v/>
      </c>
      <c r="S229" s="1" t="str">
        <f t="shared" ca="1" si="48"/>
        <v/>
      </c>
      <c r="T229" s="1" t="str">
        <f t="array" ref="T229">IF(O229="","",AVERAGE(IF(L$1:L$2881=L229,I$1:I$2881)))</f>
        <v/>
      </c>
      <c r="U229" s="1" t="str">
        <f t="shared" ca="1" si="49"/>
        <v/>
      </c>
      <c r="V229" s="1" t="str">
        <f t="shared" ca="1" si="55"/>
        <v/>
      </c>
      <c r="W229" s="1" t="str">
        <f t="array" aca="1" ref="W229" ca="1">IF(V229="","",IF(AVERAGE(IF(Z$2:Z$2881="Neg"&amp;" "&amp;B229&amp;" "&amp;X229,J$2:J$2881,0))&gt;AVERAGE(IF(Z$2:Z$2881="pos"&amp;" "&amp;B229&amp;" "&amp;X229,J$2:J$2881,0)),"neg","pos"))</f>
        <v/>
      </c>
      <c r="X229" s="1" t="str">
        <f t="shared" ca="1" si="50"/>
        <v/>
      </c>
      <c r="Y229" s="1" t="str">
        <f t="shared" ca="1" si="51"/>
        <v/>
      </c>
      <c r="Z229" s="1" t="str">
        <f t="shared" si="52"/>
        <v>pos methyladenosine Min</v>
      </c>
      <c r="AA229" s="1" t="str">
        <f t="shared" si="58"/>
        <v/>
      </c>
    </row>
    <row r="230" spans="1:27" x14ac:dyDescent="0.2">
      <c r="A230" s="1" t="s">
        <v>28</v>
      </c>
      <c r="B230" s="1" t="s">
        <v>198</v>
      </c>
      <c r="C230" s="1" t="s">
        <v>102</v>
      </c>
      <c r="D230" s="1">
        <v>281.1121</v>
      </c>
      <c r="E230" s="1">
        <v>7.38</v>
      </c>
      <c r="F230" s="5" t="s">
        <v>146</v>
      </c>
      <c r="H230" s="1" t="s">
        <v>148</v>
      </c>
      <c r="I230" s="1">
        <v>5353</v>
      </c>
      <c r="K230" s="1">
        <f t="shared" si="56"/>
        <v>8.5855992240802976</v>
      </c>
      <c r="L230" s="1" t="str">
        <f t="shared" si="57"/>
        <v>pos methyladenosine Min_Syn</v>
      </c>
      <c r="M230" s="1" t="str">
        <f t="shared" si="45"/>
        <v>D</v>
      </c>
      <c r="N230" s="1" t="str">
        <f t="shared" si="46"/>
        <v>pos methyladenosine Min_Syn_D</v>
      </c>
      <c r="O230" s="2" t="str">
        <f t="shared" si="47"/>
        <v>D</v>
      </c>
      <c r="P230" s="1">
        <f t="array" ref="P230">IF(O230="","",AVERAGE(IF(L$1:L$2881=L230,K$1:K$2881)))</f>
        <v>8.8887418474797428</v>
      </c>
      <c r="Q230" s="1" t="e">
        <f t="array" ref="Q230">IF(O230="","",_xlfn.F.TEST(IF((L$1:L$2881=LEFT(L230,LEN(L230)-3)&amp;"ctr"),K$1:K$2881),IF((L$1:L$2881=L230),K$1:K$2881)))</f>
        <v>#DIV/0!</v>
      </c>
      <c r="R230" s="1">
        <f t="array" ref="R230">IF(O230="","",TTEST(IF(L$1:L$2881=LEFT(L230,LEN(L230)-3)&amp;"ctr",K$1:K$2881),IF(L$1:L$2881=L230,K$1:K$2881),2,IF(ISERROR(Q230),3,IF(Q230&lt;0.05,3,2))))</f>
        <v>1.4683196970209235E-5</v>
      </c>
      <c r="S230" s="1" t="str">
        <f t="shared" ca="1" si="48"/>
        <v>E</v>
      </c>
      <c r="T230" s="1">
        <f t="array" ref="T230">IF(O230="","",AVERAGE(IF(L$1:L$2881=L230,I$1:I$2881)))</f>
        <v>7580.25</v>
      </c>
      <c r="U230" s="1">
        <f t="shared" ca="1" si="49"/>
        <v>5</v>
      </c>
      <c r="V230" s="1" t="str">
        <f t="shared" ca="1" si="55"/>
        <v>5</v>
      </c>
      <c r="W230" s="1" t="str">
        <f t="array" aca="1" ref="W230" ca="1">IF(V230="","",IF(AVERAGE(IF(Z$2:Z$2881="Neg"&amp;" "&amp;B230&amp;" "&amp;X230,J$2:J$2881,0))&gt;AVERAGE(IF(Z$2:Z$2881="pos"&amp;" "&amp;B230&amp;" "&amp;X230,J$2:J$2881,0)),"neg","pos"))</f>
        <v>pos</v>
      </c>
      <c r="X230" s="1" t="str">
        <f t="shared" ca="1" si="50"/>
        <v>Min</v>
      </c>
      <c r="Y230" s="1" t="str">
        <f t="shared" ca="1" si="51"/>
        <v>Syn</v>
      </c>
      <c r="Z230" s="1" t="str">
        <f t="shared" si="52"/>
        <v>pos methyladenosine Min</v>
      </c>
      <c r="AA230" s="1" t="str">
        <f t="shared" si="58"/>
        <v>Good</v>
      </c>
    </row>
    <row r="231" spans="1:27" x14ac:dyDescent="0.2">
      <c r="A231" s="1" t="s">
        <v>28</v>
      </c>
      <c r="B231" s="1" t="s">
        <v>198</v>
      </c>
      <c r="C231" s="1" t="s">
        <v>102</v>
      </c>
      <c r="D231" s="1">
        <v>281.1121</v>
      </c>
      <c r="E231" s="1">
        <v>7.38</v>
      </c>
      <c r="F231" s="5" t="s">
        <v>146</v>
      </c>
      <c r="H231" s="1" t="s">
        <v>148</v>
      </c>
      <c r="I231" s="1">
        <v>7090</v>
      </c>
      <c r="K231" s="1">
        <f t="shared" si="56"/>
        <v>8.8665816533039958</v>
      </c>
      <c r="L231" s="1" t="str">
        <f t="shared" si="57"/>
        <v>pos methyladenosine Min_Syn</v>
      </c>
      <c r="M231" s="1" t="str">
        <f t="shared" si="45"/>
        <v>D</v>
      </c>
      <c r="N231" s="1" t="str">
        <f t="shared" si="46"/>
        <v>pos methyladenosine Min_Syn_D</v>
      </c>
      <c r="O231" s="2" t="str">
        <f t="shared" si="47"/>
        <v/>
      </c>
      <c r="P231" s="1" t="str">
        <f t="array" ref="P231">IF(O231="","",AVERAGE(IF(L$1:L$2881=L231,K$1:K$2881)))</f>
        <v/>
      </c>
      <c r="Q231" s="1" t="str">
        <f t="array" ref="Q231">IF(O231="","",_xlfn.F.TEST(IF((L$1:L$2881=LEFT(L231,LEN(L231)-3)&amp;"ctr"),K$1:K$2881),IF((L$1:L$2881=L231),K$1:K$2881)))</f>
        <v/>
      </c>
      <c r="R231" s="1" t="str">
        <f t="array" ref="R231">IF(O231="","",TTEST(IF(L$1:L$2881=LEFT(L231,LEN(L231)-3)&amp;"ctr",K$1:K$2881),IF(L$1:L$2881=L231,K$1:K$2881),2,IF(ISERROR(Q231),3,IF(Q231&lt;0.05,3,2))))</f>
        <v/>
      </c>
      <c r="S231" s="1" t="str">
        <f t="shared" ca="1" si="48"/>
        <v/>
      </c>
      <c r="T231" s="1" t="str">
        <f t="array" ref="T231">IF(O231="","",AVERAGE(IF(L$1:L$2881=L231,I$1:I$2881)))</f>
        <v/>
      </c>
      <c r="U231" s="1" t="str">
        <f t="shared" ca="1" si="49"/>
        <v/>
      </c>
      <c r="V231" s="1" t="str">
        <f t="shared" ca="1" si="55"/>
        <v/>
      </c>
      <c r="W231" s="1" t="str">
        <f t="array" aca="1" ref="W231" ca="1">IF(V231="","",IF(AVERAGE(IF(Z$2:Z$2881="Neg"&amp;" "&amp;B231&amp;" "&amp;X231,J$2:J$2881,0))&gt;AVERAGE(IF(Z$2:Z$2881="pos"&amp;" "&amp;B231&amp;" "&amp;X231,J$2:J$2881,0)),"neg","pos"))</f>
        <v/>
      </c>
      <c r="X231" s="1" t="str">
        <f t="shared" ca="1" si="50"/>
        <v/>
      </c>
      <c r="Y231" s="1" t="str">
        <f t="shared" ca="1" si="51"/>
        <v/>
      </c>
      <c r="Z231" s="1" t="str">
        <f t="shared" si="52"/>
        <v>pos methyladenosine Min</v>
      </c>
      <c r="AA231" s="1" t="str">
        <f t="shared" si="58"/>
        <v/>
      </c>
    </row>
    <row r="232" spans="1:27" x14ac:dyDescent="0.2">
      <c r="A232" s="1" t="s">
        <v>28</v>
      </c>
      <c r="B232" s="1" t="s">
        <v>198</v>
      </c>
      <c r="C232" s="1" t="s">
        <v>102</v>
      </c>
      <c r="D232" s="1">
        <v>281.1121</v>
      </c>
      <c r="E232" s="1">
        <v>7.38</v>
      </c>
      <c r="F232" s="5" t="s">
        <v>146</v>
      </c>
      <c r="H232" s="1" t="s">
        <v>148</v>
      </c>
      <c r="I232" s="1">
        <v>6264</v>
      </c>
      <c r="K232" s="1">
        <f t="shared" si="56"/>
        <v>8.742733867330168</v>
      </c>
      <c r="L232" s="1" t="str">
        <f t="shared" si="57"/>
        <v>pos methyladenosine Min_Syn</v>
      </c>
      <c r="M232" s="1" t="str">
        <f t="shared" si="45"/>
        <v>D</v>
      </c>
      <c r="N232" s="1" t="str">
        <f t="shared" si="46"/>
        <v>pos methyladenosine Min_Syn_D</v>
      </c>
      <c r="O232" s="2" t="str">
        <f t="shared" si="47"/>
        <v/>
      </c>
      <c r="P232" s="1" t="str">
        <f t="array" ref="P232">IF(O232="","",AVERAGE(IF(L$1:L$2881=L232,K$1:K$2881)))</f>
        <v/>
      </c>
      <c r="Q232" s="1" t="str">
        <f t="array" ref="Q232">IF(O232="","",_xlfn.F.TEST(IF((L$1:L$2881=LEFT(L232,LEN(L232)-3)&amp;"ctr"),K$1:K$2881),IF((L$1:L$2881=L232),K$1:K$2881)))</f>
        <v/>
      </c>
      <c r="R232" s="1" t="str">
        <f t="array" ref="R232">IF(O232="","",TTEST(IF(L$1:L$2881=LEFT(L232,LEN(L232)-3)&amp;"ctr",K$1:K$2881),IF(L$1:L$2881=L232,K$1:K$2881),2,IF(ISERROR(Q232),3,IF(Q232&lt;0.05,3,2))))</f>
        <v/>
      </c>
      <c r="S232" s="1" t="str">
        <f t="shared" ca="1" si="48"/>
        <v/>
      </c>
      <c r="T232" s="1" t="str">
        <f t="array" ref="T232">IF(O232="","",AVERAGE(IF(L$1:L$2881=L232,I$1:I$2881)))</f>
        <v/>
      </c>
      <c r="U232" s="1" t="str">
        <f t="shared" ca="1" si="49"/>
        <v/>
      </c>
      <c r="V232" s="1" t="str">
        <f t="shared" ca="1" si="55"/>
        <v/>
      </c>
      <c r="W232" s="1" t="str">
        <f t="array" aca="1" ref="W232" ca="1">IF(V232="","",IF(AVERAGE(IF(Z$2:Z$2881="Neg"&amp;" "&amp;B232&amp;" "&amp;X232,J$2:J$2881,0))&gt;AVERAGE(IF(Z$2:Z$2881="pos"&amp;" "&amp;B232&amp;" "&amp;X232,J$2:J$2881,0)),"neg","pos"))</f>
        <v/>
      </c>
      <c r="X232" s="1" t="str">
        <f t="shared" ca="1" si="50"/>
        <v/>
      </c>
      <c r="Y232" s="1" t="str">
        <f t="shared" ca="1" si="51"/>
        <v/>
      </c>
      <c r="Z232" s="1" t="str">
        <f t="shared" si="52"/>
        <v>pos methyladenosine Min</v>
      </c>
      <c r="AA232" s="1" t="str">
        <f t="shared" si="58"/>
        <v/>
      </c>
    </row>
    <row r="233" spans="1:27" x14ac:dyDescent="0.2">
      <c r="A233" s="1" t="s">
        <v>28</v>
      </c>
      <c r="B233" s="1" t="s">
        <v>198</v>
      </c>
      <c r="C233" s="1" t="s">
        <v>102</v>
      </c>
      <c r="D233" s="1">
        <v>281.1121</v>
      </c>
      <c r="E233" s="1">
        <v>7.38</v>
      </c>
      <c r="F233" s="5" t="s">
        <v>146</v>
      </c>
      <c r="H233" s="1" t="s">
        <v>148</v>
      </c>
      <c r="I233" s="1">
        <v>11614</v>
      </c>
      <c r="K233" s="1">
        <f t="shared" si="56"/>
        <v>9.3600526452045099</v>
      </c>
      <c r="L233" s="1" t="str">
        <f t="shared" si="57"/>
        <v>pos methyladenosine Min_Syn</v>
      </c>
      <c r="M233" s="1" t="str">
        <f t="shared" si="45"/>
        <v>D</v>
      </c>
      <c r="N233" s="1" t="str">
        <f t="shared" si="46"/>
        <v>pos methyladenosine Min_Syn_D</v>
      </c>
      <c r="O233" s="2" t="str">
        <f t="shared" si="47"/>
        <v/>
      </c>
      <c r="P233" s="1" t="str">
        <f t="array" ref="P233">IF(O233="","",AVERAGE(IF(L$1:L$2881=L233,K$1:K$2881)))</f>
        <v/>
      </c>
      <c r="Q233" s="1" t="str">
        <f t="array" ref="Q233">IF(O233="","",_xlfn.F.TEST(IF((L$1:L$2881=LEFT(L233,LEN(L233)-3)&amp;"ctr"),K$1:K$2881),IF((L$1:L$2881=L233),K$1:K$2881)))</f>
        <v/>
      </c>
      <c r="R233" s="1" t="str">
        <f t="array" ref="R233">IF(O233="","",TTEST(IF(L$1:L$2881=LEFT(L233,LEN(L233)-3)&amp;"ctr",K$1:K$2881),IF(L$1:L$2881=L233,K$1:K$2881),2,IF(ISERROR(Q233),3,IF(Q233&lt;0.05,3,2))))</f>
        <v/>
      </c>
      <c r="S233" s="1" t="str">
        <f t="shared" ca="1" si="48"/>
        <v/>
      </c>
      <c r="T233" s="1" t="str">
        <f t="array" ref="T233">IF(O233="","",AVERAGE(IF(L$1:L$2881=L233,I$1:I$2881)))</f>
        <v/>
      </c>
      <c r="U233" s="1" t="str">
        <f t="shared" ca="1" si="49"/>
        <v/>
      </c>
      <c r="V233" s="1" t="str">
        <f t="shared" ca="1" si="55"/>
        <v/>
      </c>
      <c r="W233" s="1" t="str">
        <f t="array" aca="1" ref="W233" ca="1">IF(V233="","",IF(AVERAGE(IF(Z$2:Z$2881="Neg"&amp;" "&amp;B233&amp;" "&amp;X233,J$2:J$2881,0))&gt;AVERAGE(IF(Z$2:Z$2881="pos"&amp;" "&amp;B233&amp;" "&amp;X233,J$2:J$2881,0)),"neg","pos"))</f>
        <v/>
      </c>
      <c r="X233" s="1" t="str">
        <f t="shared" ca="1" si="50"/>
        <v/>
      </c>
      <c r="Y233" s="1" t="str">
        <f t="shared" ca="1" si="51"/>
        <v/>
      </c>
      <c r="Z233" s="1" t="str">
        <f t="shared" si="52"/>
        <v>pos methyladenosine Min</v>
      </c>
      <c r="AA233" s="1" t="str">
        <f t="shared" si="58"/>
        <v/>
      </c>
    </row>
    <row r="234" spans="1:27" x14ac:dyDescent="0.2">
      <c r="A234" s="1" t="s">
        <v>28</v>
      </c>
      <c r="B234" s="1" t="s">
        <v>198</v>
      </c>
      <c r="C234" s="1" t="s">
        <v>102</v>
      </c>
      <c r="D234" s="1">
        <v>281.1121</v>
      </c>
      <c r="E234" s="1">
        <v>7.38</v>
      </c>
      <c r="F234" s="5" t="s">
        <v>146</v>
      </c>
      <c r="H234" s="1" t="s">
        <v>149</v>
      </c>
      <c r="I234" s="1">
        <v>0</v>
      </c>
      <c r="K234" s="1">
        <f t="shared" si="56"/>
        <v>0</v>
      </c>
      <c r="L234" s="1" t="str">
        <f t="shared" si="57"/>
        <v>pos methyladenosine MEBM_Ctr</v>
      </c>
      <c r="M234" s="1" t="str">
        <f t="shared" si="45"/>
        <v>D</v>
      </c>
      <c r="N234" s="1" t="str">
        <f t="shared" si="46"/>
        <v>pos methyladenosine MEBM_Ctr_D</v>
      </c>
      <c r="O234" s="2" t="str">
        <f t="shared" si="47"/>
        <v>D</v>
      </c>
      <c r="P234" s="1">
        <f t="array" ref="P234">IF(O234="","",AVERAGE(IF(L$1:L$2881=L234,K$1:K$2881)))</f>
        <v>0</v>
      </c>
      <c r="Q234" s="1" t="e">
        <f t="array" ref="Q234">IF(O234="","",_xlfn.F.TEST(IF((L$1:L$2881=LEFT(L234,LEN(L234)-3)&amp;"ctr"),K$1:K$2881),IF((L$1:L$2881=L234),K$1:K$2881)))</f>
        <v>#DIV/0!</v>
      </c>
      <c r="R234" s="1" t="e">
        <f t="array" ref="R234">IF(O234="","",TTEST(IF(L$1:L$2881=LEFT(L234,LEN(L234)-3)&amp;"ctr",K$1:K$2881),IF(L$1:L$2881=L234,K$1:K$2881),2,IF(ISERROR(Q234),3,IF(Q234&lt;0.05,3,2))))</f>
        <v>#DIV/0!</v>
      </c>
      <c r="S234" s="1" t="str">
        <f t="shared" ca="1" si="48"/>
        <v>D</v>
      </c>
      <c r="T234" s="1">
        <f t="array" ref="T234">IF(O234="","",AVERAGE(IF(L$1:L$2881=L234,I$1:I$2881)))</f>
        <v>0</v>
      </c>
      <c r="U234" s="1" t="b">
        <f t="shared" ca="1" si="49"/>
        <v>0</v>
      </c>
      <c r="V234" s="1" t="str">
        <f t="shared" ca="1" si="55"/>
        <v>1</v>
      </c>
      <c r="W234" s="1" t="str">
        <f t="array" aca="1" ref="W234" ca="1">IF(V234="","",IF(AVERAGE(IF(Z$2:Z$2881="Neg"&amp;" "&amp;B234&amp;" "&amp;X234,J$2:J$2881,0))&gt;AVERAGE(IF(Z$2:Z$2881="pos"&amp;" "&amp;B234&amp;" "&amp;X234,J$2:J$2881,0)),"neg","pos"))</f>
        <v>pos</v>
      </c>
      <c r="X234" s="1" t="str">
        <f t="shared" ca="1" si="50"/>
        <v>MEB</v>
      </c>
      <c r="Y234" s="1" t="str">
        <f t="shared" ca="1" si="51"/>
        <v>Ctr</v>
      </c>
      <c r="Z234" s="1" t="str">
        <f t="shared" si="52"/>
        <v>pos methyladenosine MEB</v>
      </c>
      <c r="AA234" s="1" t="str">
        <f t="shared" si="58"/>
        <v>Good</v>
      </c>
    </row>
    <row r="235" spans="1:27" x14ac:dyDescent="0.2">
      <c r="A235" s="1" t="s">
        <v>28</v>
      </c>
      <c r="B235" s="1" t="s">
        <v>198</v>
      </c>
      <c r="C235" s="1" t="s">
        <v>102</v>
      </c>
      <c r="D235" s="1">
        <v>281.1121</v>
      </c>
      <c r="E235" s="1">
        <v>7.38</v>
      </c>
      <c r="F235" s="5" t="s">
        <v>146</v>
      </c>
      <c r="H235" s="1" t="s">
        <v>149</v>
      </c>
      <c r="I235" s="1">
        <v>0</v>
      </c>
      <c r="K235" s="1">
        <f t="shared" si="56"/>
        <v>0</v>
      </c>
      <c r="L235" s="1" t="str">
        <f t="shared" si="57"/>
        <v>pos methyladenosine MEBM_Ctr</v>
      </c>
      <c r="M235" s="1" t="str">
        <f t="shared" si="45"/>
        <v>D</v>
      </c>
      <c r="N235" s="1" t="str">
        <f t="shared" si="46"/>
        <v>pos methyladenosine MEBM_Ctr_D</v>
      </c>
      <c r="O235" s="2" t="str">
        <f t="shared" si="47"/>
        <v/>
      </c>
      <c r="P235" s="1" t="str">
        <f t="array" ref="P235">IF(O235="","",AVERAGE(IF(L$1:L$2881=L235,K$1:K$2881)))</f>
        <v/>
      </c>
      <c r="Q235" s="1" t="str">
        <f t="array" ref="Q235">IF(O235="","",_xlfn.F.TEST(IF((L$1:L$2881=LEFT(L235,LEN(L235)-3)&amp;"ctr"),K$1:K$2881),IF((L$1:L$2881=L235),K$1:K$2881)))</f>
        <v/>
      </c>
      <c r="R235" s="1" t="str">
        <f t="array" ref="R235">IF(O235="","",TTEST(IF(L$1:L$2881=LEFT(L235,LEN(L235)-3)&amp;"ctr",K$1:K$2881),IF(L$1:L$2881=L235,K$1:K$2881),2,IF(ISERROR(Q235),3,IF(Q235&lt;0.05,3,2))))</f>
        <v/>
      </c>
      <c r="S235" s="1" t="str">
        <f t="shared" ca="1" si="48"/>
        <v/>
      </c>
      <c r="T235" s="1" t="str">
        <f t="array" ref="T235">IF(O235="","",AVERAGE(IF(L$1:L$2881=L235,I$1:I$2881)))</f>
        <v/>
      </c>
      <c r="U235" s="1" t="str">
        <f t="shared" ca="1" si="49"/>
        <v/>
      </c>
      <c r="V235" s="1" t="str">
        <f t="shared" ca="1" si="55"/>
        <v/>
      </c>
      <c r="W235" s="1" t="str">
        <f t="array" aca="1" ref="W235" ca="1">IF(V235="","",IF(AVERAGE(IF(Z$2:Z$2881="Neg"&amp;" "&amp;B235&amp;" "&amp;X235,J$2:J$2881,0))&gt;AVERAGE(IF(Z$2:Z$2881="pos"&amp;" "&amp;B235&amp;" "&amp;X235,J$2:J$2881,0)),"neg","pos"))</f>
        <v/>
      </c>
      <c r="X235" s="1" t="str">
        <f t="shared" ca="1" si="50"/>
        <v/>
      </c>
      <c r="Y235" s="1" t="str">
        <f t="shared" ca="1" si="51"/>
        <v/>
      </c>
      <c r="Z235" s="1" t="str">
        <f t="shared" si="52"/>
        <v>pos methyladenosine MEB</v>
      </c>
      <c r="AA235" s="1" t="str">
        <f t="shared" si="58"/>
        <v/>
      </c>
    </row>
    <row r="236" spans="1:27" x14ac:dyDescent="0.2">
      <c r="A236" s="1" t="s">
        <v>28</v>
      </c>
      <c r="B236" s="1" t="s">
        <v>198</v>
      </c>
      <c r="C236" s="1" t="s">
        <v>102</v>
      </c>
      <c r="D236" s="1">
        <v>281.1121</v>
      </c>
      <c r="E236" s="1">
        <v>7.38</v>
      </c>
      <c r="F236" s="5" t="s">
        <v>146</v>
      </c>
      <c r="H236" s="1" t="s">
        <v>149</v>
      </c>
      <c r="I236" s="1">
        <v>0</v>
      </c>
      <c r="K236" s="1">
        <f t="shared" si="56"/>
        <v>0</v>
      </c>
      <c r="L236" s="1" t="str">
        <f t="shared" si="57"/>
        <v>pos methyladenosine MEBM_Ctr</v>
      </c>
      <c r="M236" s="1" t="str">
        <f t="shared" si="45"/>
        <v>D</v>
      </c>
      <c r="N236" s="1" t="str">
        <f t="shared" si="46"/>
        <v>pos methyladenosine MEBM_Ctr_D</v>
      </c>
      <c r="O236" s="2" t="str">
        <f t="shared" si="47"/>
        <v/>
      </c>
      <c r="P236" s="1" t="str">
        <f t="array" ref="P236">IF(O236="","",AVERAGE(IF(L$1:L$2881=L236,K$1:K$2881)))</f>
        <v/>
      </c>
      <c r="Q236" s="1" t="str">
        <f t="array" ref="Q236">IF(O236="","",_xlfn.F.TEST(IF((L$1:L$2881=LEFT(L236,LEN(L236)-3)&amp;"ctr"),K$1:K$2881),IF((L$1:L$2881=L236),K$1:K$2881)))</f>
        <v/>
      </c>
      <c r="R236" s="1" t="str">
        <f t="array" ref="R236">IF(O236="","",TTEST(IF(L$1:L$2881=LEFT(L236,LEN(L236)-3)&amp;"ctr",K$1:K$2881),IF(L$1:L$2881=L236,K$1:K$2881),2,IF(ISERROR(Q236),3,IF(Q236&lt;0.05,3,2))))</f>
        <v/>
      </c>
      <c r="S236" s="1" t="str">
        <f t="shared" ca="1" si="48"/>
        <v/>
      </c>
      <c r="T236" s="1" t="str">
        <f t="array" ref="T236">IF(O236="","",AVERAGE(IF(L$1:L$2881=L236,I$1:I$2881)))</f>
        <v/>
      </c>
      <c r="U236" s="1" t="str">
        <f t="shared" ca="1" si="49"/>
        <v/>
      </c>
      <c r="V236" s="1" t="str">
        <f t="shared" ca="1" si="55"/>
        <v/>
      </c>
      <c r="W236" s="1" t="str">
        <f t="array" aca="1" ref="W236" ca="1">IF(V236="","",IF(AVERAGE(IF(Z$2:Z$2881="Neg"&amp;" "&amp;B236&amp;" "&amp;X236,J$2:J$2881,0))&gt;AVERAGE(IF(Z$2:Z$2881="pos"&amp;" "&amp;B236&amp;" "&amp;X236,J$2:J$2881,0)),"neg","pos"))</f>
        <v/>
      </c>
      <c r="X236" s="1" t="str">
        <f t="shared" ca="1" si="50"/>
        <v/>
      </c>
      <c r="Y236" s="1" t="str">
        <f t="shared" ca="1" si="51"/>
        <v/>
      </c>
      <c r="Z236" s="1" t="str">
        <f t="shared" si="52"/>
        <v>pos methyladenosine MEB</v>
      </c>
      <c r="AA236" s="1" t="str">
        <f t="shared" si="58"/>
        <v/>
      </c>
    </row>
    <row r="237" spans="1:27" x14ac:dyDescent="0.2">
      <c r="A237" s="1" t="s">
        <v>28</v>
      </c>
      <c r="B237" s="1" t="s">
        <v>198</v>
      </c>
      <c r="C237" s="1" t="s">
        <v>102</v>
      </c>
      <c r="D237" s="1">
        <v>281.1121</v>
      </c>
      <c r="E237" s="1">
        <v>7.38</v>
      </c>
      <c r="F237" s="5" t="s">
        <v>146</v>
      </c>
      <c r="H237" s="1" t="s">
        <v>149</v>
      </c>
      <c r="I237" s="1">
        <v>0</v>
      </c>
      <c r="K237" s="1">
        <f t="shared" si="56"/>
        <v>0</v>
      </c>
      <c r="L237" s="1" t="str">
        <f t="shared" si="57"/>
        <v>pos methyladenosine MEBM_Ctr</v>
      </c>
      <c r="M237" s="1" t="str">
        <f t="shared" si="45"/>
        <v>D</v>
      </c>
      <c r="N237" s="1" t="str">
        <f t="shared" si="46"/>
        <v>pos methyladenosine MEBM_Ctr_D</v>
      </c>
      <c r="O237" s="2" t="str">
        <f t="shared" si="47"/>
        <v/>
      </c>
      <c r="P237" s="1" t="str">
        <f t="array" ref="P237">IF(O237="","",AVERAGE(IF(L$1:L$2881=L237,K$1:K$2881)))</f>
        <v/>
      </c>
      <c r="Q237" s="1" t="str">
        <f t="array" ref="Q237">IF(O237="","",_xlfn.F.TEST(IF((L$1:L$2881=LEFT(L237,LEN(L237)-3)&amp;"ctr"),K$1:K$2881),IF((L$1:L$2881=L237),K$1:K$2881)))</f>
        <v/>
      </c>
      <c r="R237" s="1" t="str">
        <f t="array" ref="R237">IF(O237="","",TTEST(IF(L$1:L$2881=LEFT(L237,LEN(L237)-3)&amp;"ctr",K$1:K$2881),IF(L$1:L$2881=L237,K$1:K$2881),2,IF(ISERROR(Q237),3,IF(Q237&lt;0.05,3,2))))</f>
        <v/>
      </c>
      <c r="S237" s="1" t="str">
        <f t="shared" ca="1" si="48"/>
        <v/>
      </c>
      <c r="T237" s="1" t="str">
        <f t="array" ref="T237">IF(O237="","",AVERAGE(IF(L$1:L$2881=L237,I$1:I$2881)))</f>
        <v/>
      </c>
      <c r="U237" s="1" t="str">
        <f t="shared" ca="1" si="49"/>
        <v/>
      </c>
      <c r="V237" s="1" t="str">
        <f t="shared" ca="1" si="55"/>
        <v/>
      </c>
      <c r="W237" s="1" t="str">
        <f t="array" aca="1" ref="W237" ca="1">IF(V237="","",IF(AVERAGE(IF(Z$2:Z$2881="Neg"&amp;" "&amp;B237&amp;" "&amp;X237,J$2:J$2881,0))&gt;AVERAGE(IF(Z$2:Z$2881="pos"&amp;" "&amp;B237&amp;" "&amp;X237,J$2:J$2881,0)),"neg","pos"))</f>
        <v/>
      </c>
      <c r="X237" s="1" t="str">
        <f t="shared" ca="1" si="50"/>
        <v/>
      </c>
      <c r="Y237" s="1" t="str">
        <f t="shared" ca="1" si="51"/>
        <v/>
      </c>
      <c r="Z237" s="1" t="str">
        <f t="shared" si="52"/>
        <v>pos methyladenosine MEB</v>
      </c>
      <c r="AA237" s="1" t="str">
        <f t="shared" si="58"/>
        <v/>
      </c>
    </row>
    <row r="238" spans="1:27" x14ac:dyDescent="0.2">
      <c r="A238" s="1" t="s">
        <v>28</v>
      </c>
      <c r="B238" s="1" t="s">
        <v>198</v>
      </c>
      <c r="C238" s="1" t="s">
        <v>102</v>
      </c>
      <c r="D238" s="1">
        <v>281.1121</v>
      </c>
      <c r="E238" s="1">
        <v>7.38</v>
      </c>
      <c r="F238" s="5" t="s">
        <v>146</v>
      </c>
      <c r="H238" s="1" t="s">
        <v>150</v>
      </c>
      <c r="I238" s="1">
        <v>5134</v>
      </c>
      <c r="K238" s="1">
        <f t="shared" si="56"/>
        <v>8.5438351223626583</v>
      </c>
      <c r="L238" s="1" t="str">
        <f t="shared" si="57"/>
        <v>pos methyladenosine MEBM_Syn</v>
      </c>
      <c r="M238" s="1" t="str">
        <f t="shared" si="45"/>
        <v>D</v>
      </c>
      <c r="N238" s="1" t="str">
        <f t="shared" si="46"/>
        <v>pos methyladenosine MEBM_Syn_D</v>
      </c>
      <c r="O238" s="2" t="str">
        <f t="shared" si="47"/>
        <v>D</v>
      </c>
      <c r="P238" s="1">
        <f t="array" ref="P238">IF(O238="","",AVERAGE(IF(L$1:L$2881=L238,K$1:K$2881)))</f>
        <v>8.6686112896841774</v>
      </c>
      <c r="Q238" s="1" t="e">
        <f t="array" ref="Q238">IF(O238="","",_xlfn.F.TEST(IF((L$1:L$2881=LEFT(L238,LEN(L238)-3)&amp;"ctr"),K$1:K$2881),IF((L$1:L$2881=L238),K$1:K$2881)))</f>
        <v>#DIV/0!</v>
      </c>
      <c r="R238" s="1">
        <f t="array" ref="R238">IF(O238="","",TTEST(IF(L$1:L$2881=LEFT(L238,LEN(L238)-3)&amp;"ctr",K$1:K$2881),IF(L$1:L$2881=L238,K$1:K$2881),2,IF(ISERROR(Q238),3,IF(Q238&lt;0.05,3,2))))</f>
        <v>3.442976372542645E-6</v>
      </c>
      <c r="S238" s="1" t="str">
        <f t="shared" ca="1" si="48"/>
        <v>E</v>
      </c>
      <c r="T238" s="1">
        <f t="array" ref="T238">IF(O238="","",AVERAGE(IF(L$1:L$2881=L238,I$1:I$2881)))</f>
        <v>5911</v>
      </c>
      <c r="U238" s="1">
        <f t="shared" ca="1" si="49"/>
        <v>5</v>
      </c>
      <c r="V238" s="1" t="str">
        <f t="shared" ca="1" si="55"/>
        <v>5</v>
      </c>
      <c r="W238" s="1" t="str">
        <f t="array" aca="1" ref="W238" ca="1">IF(V238="","",IF(AVERAGE(IF(Z$2:Z$2881="Neg"&amp;" "&amp;B238&amp;" "&amp;X238,J$2:J$2881,0))&gt;AVERAGE(IF(Z$2:Z$2881="pos"&amp;" "&amp;B238&amp;" "&amp;X238,J$2:J$2881,0)),"neg","pos"))</f>
        <v>pos</v>
      </c>
      <c r="X238" s="1" t="str">
        <f t="shared" ca="1" si="50"/>
        <v>MEB</v>
      </c>
      <c r="Y238" s="1" t="str">
        <f t="shared" ca="1" si="51"/>
        <v>Syn</v>
      </c>
      <c r="Z238" s="1" t="str">
        <f t="shared" si="52"/>
        <v>pos methyladenosine MEB</v>
      </c>
      <c r="AA238" s="1" t="str">
        <f t="shared" si="58"/>
        <v>Good</v>
      </c>
    </row>
    <row r="239" spans="1:27" x14ac:dyDescent="0.2">
      <c r="A239" s="1" t="s">
        <v>28</v>
      </c>
      <c r="B239" s="1" t="s">
        <v>198</v>
      </c>
      <c r="C239" s="1" t="s">
        <v>102</v>
      </c>
      <c r="D239" s="1">
        <v>281.1121</v>
      </c>
      <c r="E239" s="1">
        <v>7.38</v>
      </c>
      <c r="F239" s="5" t="s">
        <v>146</v>
      </c>
      <c r="H239" s="1" t="s">
        <v>150</v>
      </c>
      <c r="I239" s="1">
        <v>7855</v>
      </c>
      <c r="K239" s="1">
        <f t="shared" si="56"/>
        <v>8.9690328500343011</v>
      </c>
      <c r="L239" s="1" t="str">
        <f t="shared" si="57"/>
        <v>pos methyladenosine MEBM_Syn</v>
      </c>
      <c r="M239" s="1" t="str">
        <f t="shared" si="45"/>
        <v>D</v>
      </c>
      <c r="N239" s="1" t="str">
        <f t="shared" si="46"/>
        <v>pos methyladenosine MEBM_Syn_D</v>
      </c>
      <c r="O239" s="2" t="str">
        <f t="shared" si="47"/>
        <v/>
      </c>
      <c r="P239" s="1" t="str">
        <f t="array" ref="P239">IF(O239="","",AVERAGE(IF(L$1:L$2881=L239,K$1:K$2881)))</f>
        <v/>
      </c>
      <c r="Q239" s="1" t="str">
        <f t="array" ref="Q239">IF(O239="","",_xlfn.F.TEST(IF((L$1:L$2881=LEFT(L239,LEN(L239)-3)&amp;"ctr"),K$1:K$2881),IF((L$1:L$2881=L239),K$1:K$2881)))</f>
        <v/>
      </c>
      <c r="R239" s="1" t="str">
        <f t="array" ref="R239">IF(O239="","",TTEST(IF(L$1:L$2881=LEFT(L239,LEN(L239)-3)&amp;"ctr",K$1:K$2881),IF(L$1:L$2881=L239,K$1:K$2881),2,IF(ISERROR(Q239),3,IF(Q239&lt;0.05,3,2))))</f>
        <v/>
      </c>
      <c r="S239" s="1" t="str">
        <f t="shared" ca="1" si="48"/>
        <v/>
      </c>
      <c r="T239" s="1" t="str">
        <f t="array" ref="T239">IF(O239="","",AVERAGE(IF(L$1:L$2881=L239,I$1:I$2881)))</f>
        <v/>
      </c>
      <c r="U239" s="1" t="str">
        <f t="shared" ca="1" si="49"/>
        <v/>
      </c>
      <c r="V239" s="1" t="str">
        <f t="shared" ca="1" si="55"/>
        <v/>
      </c>
      <c r="W239" s="1" t="str">
        <f t="array" aca="1" ref="W239" ca="1">IF(V239="","",IF(AVERAGE(IF(Z$2:Z$2881="Neg"&amp;" "&amp;B239&amp;" "&amp;X239,J$2:J$2881,0))&gt;AVERAGE(IF(Z$2:Z$2881="pos"&amp;" "&amp;B239&amp;" "&amp;X239,J$2:J$2881,0)),"neg","pos"))</f>
        <v/>
      </c>
      <c r="X239" s="1" t="str">
        <f t="shared" ca="1" si="50"/>
        <v/>
      </c>
      <c r="Y239" s="1" t="str">
        <f t="shared" ca="1" si="51"/>
        <v/>
      </c>
      <c r="Z239" s="1" t="str">
        <f t="shared" si="52"/>
        <v>pos methyladenosine MEB</v>
      </c>
      <c r="AA239" s="1" t="str">
        <f t="shared" si="58"/>
        <v/>
      </c>
    </row>
    <row r="240" spans="1:27" x14ac:dyDescent="0.2">
      <c r="A240" s="1" t="s">
        <v>28</v>
      </c>
      <c r="B240" s="1" t="s">
        <v>198</v>
      </c>
      <c r="C240" s="1" t="s">
        <v>102</v>
      </c>
      <c r="D240" s="1">
        <v>281.1121</v>
      </c>
      <c r="E240" s="1">
        <v>7.38</v>
      </c>
      <c r="F240" s="5" t="s">
        <v>146</v>
      </c>
      <c r="H240" s="1" t="s">
        <v>150</v>
      </c>
      <c r="I240" s="1">
        <v>5373</v>
      </c>
      <c r="K240" s="1">
        <f t="shared" si="56"/>
        <v>8.5893277891754369</v>
      </c>
      <c r="L240" s="1" t="str">
        <f t="shared" si="57"/>
        <v>pos methyladenosine MEBM_Syn</v>
      </c>
      <c r="M240" s="1" t="str">
        <f t="shared" si="45"/>
        <v>D</v>
      </c>
      <c r="N240" s="1" t="str">
        <f t="shared" si="46"/>
        <v>pos methyladenosine MEBM_Syn_D</v>
      </c>
      <c r="O240" s="2" t="str">
        <f t="shared" si="47"/>
        <v/>
      </c>
      <c r="P240" s="1" t="str">
        <f t="array" ref="P240">IF(O240="","",AVERAGE(IF(L$1:L$2881=L240,K$1:K$2881)))</f>
        <v/>
      </c>
      <c r="Q240" s="1" t="str">
        <f t="array" ref="Q240">IF(O240="","",_xlfn.F.TEST(IF((L$1:L$2881=LEFT(L240,LEN(L240)-3)&amp;"ctr"),K$1:K$2881),IF((L$1:L$2881=L240),K$1:K$2881)))</f>
        <v/>
      </c>
      <c r="R240" s="1" t="str">
        <f t="array" ref="R240">IF(O240="","",TTEST(IF(L$1:L$2881=LEFT(L240,LEN(L240)-3)&amp;"ctr",K$1:K$2881),IF(L$1:L$2881=L240,K$1:K$2881),2,IF(ISERROR(Q240),3,IF(Q240&lt;0.05,3,2))))</f>
        <v/>
      </c>
      <c r="S240" s="1" t="str">
        <f t="shared" ca="1" si="48"/>
        <v/>
      </c>
      <c r="T240" s="1" t="str">
        <f t="array" ref="T240">IF(O240="","",AVERAGE(IF(L$1:L$2881=L240,I$1:I$2881)))</f>
        <v/>
      </c>
      <c r="U240" s="1" t="str">
        <f t="shared" ca="1" si="49"/>
        <v/>
      </c>
      <c r="V240" s="1" t="str">
        <f t="shared" ca="1" si="55"/>
        <v/>
      </c>
      <c r="W240" s="1" t="str">
        <f t="array" aca="1" ref="W240" ca="1">IF(V240="","",IF(AVERAGE(IF(Z$2:Z$2881="Neg"&amp;" "&amp;B240&amp;" "&amp;X240,J$2:J$2881,0))&gt;AVERAGE(IF(Z$2:Z$2881="pos"&amp;" "&amp;B240&amp;" "&amp;X240,J$2:J$2881,0)),"neg","pos"))</f>
        <v/>
      </c>
      <c r="X240" s="1" t="str">
        <f t="shared" ca="1" si="50"/>
        <v/>
      </c>
      <c r="Y240" s="1" t="str">
        <f t="shared" ca="1" si="51"/>
        <v/>
      </c>
      <c r="Z240" s="1" t="str">
        <f t="shared" si="52"/>
        <v>pos methyladenosine MEB</v>
      </c>
      <c r="AA240" s="1" t="str">
        <f t="shared" si="58"/>
        <v/>
      </c>
    </row>
    <row r="241" spans="1:27" x14ac:dyDescent="0.2">
      <c r="A241" s="1" t="s">
        <v>28</v>
      </c>
      <c r="B241" s="1" t="s">
        <v>198</v>
      </c>
      <c r="C241" s="1" t="s">
        <v>102</v>
      </c>
      <c r="D241" s="1">
        <v>281.1121</v>
      </c>
      <c r="E241" s="1">
        <v>7.38</v>
      </c>
      <c r="F241" s="5" t="s">
        <v>146</v>
      </c>
      <c r="H241" s="1" t="s">
        <v>150</v>
      </c>
      <c r="I241" s="1">
        <v>5282</v>
      </c>
      <c r="K241" s="1">
        <f t="shared" si="56"/>
        <v>8.572249397164315</v>
      </c>
      <c r="L241" s="1" t="str">
        <f t="shared" si="57"/>
        <v>pos methyladenosine MEBM_Syn</v>
      </c>
      <c r="M241" s="1" t="str">
        <f t="shared" si="45"/>
        <v>D</v>
      </c>
      <c r="N241" s="1" t="str">
        <f t="shared" si="46"/>
        <v>pos methyladenosine MEBM_Syn_D</v>
      </c>
      <c r="O241" s="2" t="str">
        <f t="shared" si="47"/>
        <v/>
      </c>
      <c r="P241" s="1" t="str">
        <f t="array" ref="P241">IF(O241="","",AVERAGE(IF(L$1:L$2881=L241,K$1:K$2881)))</f>
        <v/>
      </c>
      <c r="Q241" s="1" t="str">
        <f t="array" ref="Q241">IF(O241="","",_xlfn.F.TEST(IF((L$1:L$2881=LEFT(L241,LEN(L241)-3)&amp;"ctr"),K$1:K$2881),IF((L$1:L$2881=L241),K$1:K$2881)))</f>
        <v/>
      </c>
      <c r="R241" s="1" t="str">
        <f t="array" ref="R241">IF(O241="","",TTEST(IF(L$1:L$2881=LEFT(L241,LEN(L241)-3)&amp;"ctr",K$1:K$2881),IF(L$1:L$2881=L241,K$1:K$2881),2,IF(ISERROR(Q241),3,IF(Q241&lt;0.05,3,2))))</f>
        <v/>
      </c>
      <c r="S241" s="1" t="str">
        <f t="shared" ca="1" si="48"/>
        <v/>
      </c>
      <c r="T241" s="1" t="str">
        <f t="array" ref="T241">IF(O241="","",AVERAGE(IF(L$1:L$2881=L241,I$1:I$2881)))</f>
        <v/>
      </c>
      <c r="U241" s="1" t="str">
        <f t="shared" ca="1" si="49"/>
        <v/>
      </c>
      <c r="V241" s="1" t="str">
        <f t="shared" ca="1" si="55"/>
        <v/>
      </c>
      <c r="W241" s="1" t="str">
        <f t="array" aca="1" ref="W241" ca="1">IF(V241="","",IF(AVERAGE(IF(Z$2:Z$2881="Neg"&amp;" "&amp;B241&amp;" "&amp;X241,J$2:J$2881,0))&gt;AVERAGE(IF(Z$2:Z$2881="pos"&amp;" "&amp;B241&amp;" "&amp;X241,J$2:J$2881,0)),"neg","pos"))</f>
        <v/>
      </c>
      <c r="X241" s="1" t="str">
        <f t="shared" ca="1" si="50"/>
        <v/>
      </c>
      <c r="Y241" s="1" t="str">
        <f t="shared" ca="1" si="51"/>
        <v/>
      </c>
      <c r="Z241" s="1" t="str">
        <f t="shared" si="52"/>
        <v>pos methyladenosine MEB</v>
      </c>
      <c r="AA241" s="1" t="str">
        <f t="shared" si="58"/>
        <v/>
      </c>
    </row>
    <row r="242" spans="1:27" x14ac:dyDescent="0.2">
      <c r="A242" s="1" t="s">
        <v>28</v>
      </c>
      <c r="B242" s="1" t="s">
        <v>198</v>
      </c>
      <c r="C242" s="1" t="s">
        <v>102</v>
      </c>
      <c r="D242" s="1">
        <v>281.1121</v>
      </c>
      <c r="E242" s="1">
        <v>7.38</v>
      </c>
      <c r="F242" s="5" t="s">
        <v>146</v>
      </c>
      <c r="H242" s="1" t="s">
        <v>151</v>
      </c>
      <c r="I242" s="1">
        <v>4718</v>
      </c>
      <c r="K242" s="1">
        <f t="shared" si="56"/>
        <v>8.4593521917263867</v>
      </c>
      <c r="L242" s="1" t="str">
        <f t="shared" si="57"/>
        <v>pos methyladenosine YE_Ctr</v>
      </c>
      <c r="M242" s="1" t="str">
        <f t="shared" si="45"/>
        <v>D</v>
      </c>
      <c r="N242" s="1" t="str">
        <f t="shared" si="46"/>
        <v>pos methyladenosine YE_Ctr_D</v>
      </c>
      <c r="O242" s="2" t="str">
        <f t="shared" si="47"/>
        <v>D</v>
      </c>
      <c r="P242" s="1">
        <f t="array" ref="P242">IF(O242="","",AVERAGE(IF(L$1:L$2881=L242,K$1:K$2881)))</f>
        <v>8.6719796955084547</v>
      </c>
      <c r="Q242" s="1">
        <f t="array" ref="Q242">IF(O242="","",_xlfn.F.TEST(IF((L$1:L$2881=LEFT(L242,LEN(L242)-3)&amp;"ctr"),K$1:K$2881),IF((L$1:L$2881=L242),K$1:K$2881)))</f>
        <v>1</v>
      </c>
      <c r="R242" s="1">
        <f t="array" ref="R242">IF(O242="","",TTEST(IF(L$1:L$2881=LEFT(L242,LEN(L242)-3)&amp;"ctr",K$1:K$2881),IF(L$1:L$2881=L242,K$1:K$2881),2,IF(ISERROR(Q242),3,IF(Q242&lt;0.05,3,2))))</f>
        <v>1</v>
      </c>
      <c r="S242" s="1" t="str">
        <f t="shared" ca="1" si="48"/>
        <v>D</v>
      </c>
      <c r="T242" s="1">
        <f t="array" ref="T242">IF(O242="","",AVERAGE(IF(L$1:L$2881=L242,I$1:I$2881)))</f>
        <v>5913.75</v>
      </c>
      <c r="U242" s="1" t="b">
        <f t="shared" ca="1" si="49"/>
        <v>0</v>
      </c>
      <c r="V242" s="1" t="str">
        <f t="shared" ca="1" si="55"/>
        <v>1</v>
      </c>
      <c r="W242" s="1" t="str">
        <f t="array" aca="1" ref="W242" ca="1">IF(V242="","",IF(AVERAGE(IF(Z$2:Z$2881="Neg"&amp;" "&amp;B242&amp;" "&amp;X242,J$2:J$2881,0))&gt;AVERAGE(IF(Z$2:Z$2881="pos"&amp;" "&amp;B242&amp;" "&amp;X242,J$2:J$2881,0)),"neg","pos"))</f>
        <v>pos</v>
      </c>
      <c r="X242" s="1" t="str">
        <f t="shared" ca="1" si="50"/>
        <v>YE_</v>
      </c>
      <c r="Y242" s="1" t="str">
        <f t="shared" ca="1" si="51"/>
        <v>Ctr</v>
      </c>
      <c r="Z242" s="1" t="str">
        <f t="shared" si="52"/>
        <v>pos methyladenosine YE_</v>
      </c>
      <c r="AA242" s="1" t="str">
        <f t="shared" si="58"/>
        <v>Good</v>
      </c>
    </row>
    <row r="243" spans="1:27" x14ac:dyDescent="0.2">
      <c r="A243" s="1" t="s">
        <v>28</v>
      </c>
      <c r="B243" s="1" t="s">
        <v>198</v>
      </c>
      <c r="C243" s="1" t="s">
        <v>102</v>
      </c>
      <c r="D243" s="1">
        <v>281.1121</v>
      </c>
      <c r="E243" s="1">
        <v>7.38</v>
      </c>
      <c r="F243" s="5" t="s">
        <v>146</v>
      </c>
      <c r="H243" s="1" t="s">
        <v>151</v>
      </c>
      <c r="I243" s="1">
        <v>5336</v>
      </c>
      <c r="K243" s="1">
        <f t="shared" si="56"/>
        <v>8.582418976333944</v>
      </c>
      <c r="L243" s="1" t="str">
        <f t="shared" si="57"/>
        <v>pos methyladenosine YE_Ctr</v>
      </c>
      <c r="M243" s="1" t="str">
        <f t="shared" si="45"/>
        <v>D</v>
      </c>
      <c r="N243" s="1" t="str">
        <f t="shared" si="46"/>
        <v>pos methyladenosine YE_Ctr_D</v>
      </c>
      <c r="O243" s="2" t="str">
        <f t="shared" si="47"/>
        <v/>
      </c>
      <c r="P243" s="1" t="str">
        <f t="array" ref="P243">IF(O243="","",AVERAGE(IF(L$1:L$2881=L243,K$1:K$2881)))</f>
        <v/>
      </c>
      <c r="Q243" s="1" t="str">
        <f t="array" ref="Q243">IF(O243="","",_xlfn.F.TEST(IF((L$1:L$2881=LEFT(L243,LEN(L243)-3)&amp;"ctr"),K$1:K$2881),IF((L$1:L$2881=L243),K$1:K$2881)))</f>
        <v/>
      </c>
      <c r="R243" s="1" t="str">
        <f t="array" ref="R243">IF(O243="","",TTEST(IF(L$1:L$2881=LEFT(L243,LEN(L243)-3)&amp;"ctr",K$1:K$2881),IF(L$1:L$2881=L243,K$1:K$2881),2,IF(ISERROR(Q243),3,IF(Q243&lt;0.05,3,2))))</f>
        <v/>
      </c>
      <c r="S243" s="1" t="str">
        <f t="shared" ca="1" si="48"/>
        <v/>
      </c>
      <c r="T243" s="1" t="str">
        <f t="array" ref="T243">IF(O243="","",AVERAGE(IF(L$1:L$2881=L243,I$1:I$2881)))</f>
        <v/>
      </c>
      <c r="U243" s="1" t="str">
        <f t="shared" ca="1" si="49"/>
        <v/>
      </c>
      <c r="V243" s="1" t="str">
        <f t="shared" ca="1" si="55"/>
        <v/>
      </c>
      <c r="W243" s="1" t="str">
        <f t="array" aca="1" ref="W243" ca="1">IF(V243="","",IF(AVERAGE(IF(Z$2:Z$2881="Neg"&amp;" "&amp;B243&amp;" "&amp;X243,J$2:J$2881,0))&gt;AVERAGE(IF(Z$2:Z$2881="pos"&amp;" "&amp;B243&amp;" "&amp;X243,J$2:J$2881,0)),"neg","pos"))</f>
        <v/>
      </c>
      <c r="X243" s="1" t="str">
        <f t="shared" ca="1" si="50"/>
        <v/>
      </c>
      <c r="Y243" s="1" t="str">
        <f t="shared" ca="1" si="51"/>
        <v/>
      </c>
      <c r="Z243" s="1" t="str">
        <f t="shared" si="52"/>
        <v>pos methyladenosine YE_</v>
      </c>
      <c r="AA243" s="1" t="str">
        <f t="shared" si="58"/>
        <v/>
      </c>
    </row>
    <row r="244" spans="1:27" x14ac:dyDescent="0.2">
      <c r="A244" s="1" t="s">
        <v>28</v>
      </c>
      <c r="B244" s="1" t="s">
        <v>198</v>
      </c>
      <c r="C244" s="1" t="s">
        <v>102</v>
      </c>
      <c r="D244" s="1">
        <v>281.1121</v>
      </c>
      <c r="E244" s="1">
        <v>7.38</v>
      </c>
      <c r="F244" s="5" t="s">
        <v>146</v>
      </c>
      <c r="H244" s="1" t="s">
        <v>151</v>
      </c>
      <c r="I244" s="1">
        <v>6390</v>
      </c>
      <c r="K244" s="1">
        <f t="shared" si="56"/>
        <v>8.7626460296502824</v>
      </c>
      <c r="L244" s="1" t="str">
        <f t="shared" si="57"/>
        <v>pos methyladenosine YE_Ctr</v>
      </c>
      <c r="M244" s="1" t="str">
        <f t="shared" si="45"/>
        <v>D</v>
      </c>
      <c r="N244" s="1" t="str">
        <f t="shared" si="46"/>
        <v>pos methyladenosine YE_Ctr_D</v>
      </c>
      <c r="O244" s="2" t="str">
        <f t="shared" si="47"/>
        <v/>
      </c>
      <c r="P244" s="1" t="str">
        <f t="array" ref="P244">IF(O244="","",AVERAGE(IF(L$1:L$2881=L244,K$1:K$2881)))</f>
        <v/>
      </c>
      <c r="Q244" s="1" t="str">
        <f t="array" ref="Q244">IF(O244="","",_xlfn.F.TEST(IF((L$1:L$2881=LEFT(L244,LEN(L244)-3)&amp;"ctr"),K$1:K$2881),IF((L$1:L$2881=L244),K$1:K$2881)))</f>
        <v/>
      </c>
      <c r="R244" s="1" t="str">
        <f t="array" ref="R244">IF(O244="","",TTEST(IF(L$1:L$2881=LEFT(L244,LEN(L244)-3)&amp;"ctr",K$1:K$2881),IF(L$1:L$2881=L244,K$1:K$2881),2,IF(ISERROR(Q244),3,IF(Q244&lt;0.05,3,2))))</f>
        <v/>
      </c>
      <c r="S244" s="1" t="str">
        <f t="shared" ca="1" si="48"/>
        <v/>
      </c>
      <c r="T244" s="1" t="str">
        <f t="array" ref="T244">IF(O244="","",AVERAGE(IF(L$1:L$2881=L244,I$1:I$2881)))</f>
        <v/>
      </c>
      <c r="U244" s="1" t="str">
        <f t="shared" ca="1" si="49"/>
        <v/>
      </c>
      <c r="V244" s="1" t="str">
        <f t="shared" ca="1" si="55"/>
        <v/>
      </c>
      <c r="W244" s="1" t="str">
        <f t="array" aca="1" ref="W244" ca="1">IF(V244="","",IF(AVERAGE(IF(Z$2:Z$2881="Neg"&amp;" "&amp;B244&amp;" "&amp;X244,J$2:J$2881,0))&gt;AVERAGE(IF(Z$2:Z$2881="pos"&amp;" "&amp;B244&amp;" "&amp;X244,J$2:J$2881,0)),"neg","pos"))</f>
        <v/>
      </c>
      <c r="X244" s="1" t="str">
        <f t="shared" ca="1" si="50"/>
        <v/>
      </c>
      <c r="Y244" s="1" t="str">
        <f t="shared" ca="1" si="51"/>
        <v/>
      </c>
      <c r="Z244" s="1" t="str">
        <f t="shared" si="52"/>
        <v>pos methyladenosine YE_</v>
      </c>
      <c r="AA244" s="1" t="str">
        <f t="shared" si="58"/>
        <v/>
      </c>
    </row>
    <row r="245" spans="1:27" x14ac:dyDescent="0.2">
      <c r="A245" s="1" t="s">
        <v>28</v>
      </c>
      <c r="B245" s="1" t="s">
        <v>198</v>
      </c>
      <c r="C245" s="1" t="s">
        <v>102</v>
      </c>
      <c r="D245" s="1">
        <v>281.1121</v>
      </c>
      <c r="E245" s="1">
        <v>7.38</v>
      </c>
      <c r="F245" s="5" t="s">
        <v>146</v>
      </c>
      <c r="H245" s="1" t="s">
        <v>151</v>
      </c>
      <c r="I245" s="1">
        <v>7211</v>
      </c>
      <c r="K245" s="1">
        <f t="shared" si="56"/>
        <v>8.8835015843232075</v>
      </c>
      <c r="L245" s="1" t="str">
        <f t="shared" si="57"/>
        <v>pos methyladenosine YE_Ctr</v>
      </c>
      <c r="M245" s="1" t="str">
        <f t="shared" si="45"/>
        <v>D</v>
      </c>
      <c r="N245" s="1" t="str">
        <f t="shared" si="46"/>
        <v>pos methyladenosine YE_Ctr_D</v>
      </c>
      <c r="O245" s="2" t="str">
        <f t="shared" si="47"/>
        <v/>
      </c>
      <c r="P245" s="1" t="str">
        <f t="array" ref="P245">IF(O245="","",AVERAGE(IF(L$1:L$2881=L245,K$1:K$2881)))</f>
        <v/>
      </c>
      <c r="Q245" s="1" t="str">
        <f t="array" ref="Q245">IF(O245="","",_xlfn.F.TEST(IF((L$1:L$2881=LEFT(L245,LEN(L245)-3)&amp;"ctr"),K$1:K$2881),IF((L$1:L$2881=L245),K$1:K$2881)))</f>
        <v/>
      </c>
      <c r="R245" s="1" t="str">
        <f t="array" ref="R245">IF(O245="","",TTEST(IF(L$1:L$2881=LEFT(L245,LEN(L245)-3)&amp;"ctr",K$1:K$2881),IF(L$1:L$2881=L245,K$1:K$2881),2,IF(ISERROR(Q245),3,IF(Q245&lt;0.05,3,2))))</f>
        <v/>
      </c>
      <c r="S245" s="1" t="str">
        <f t="shared" ca="1" si="48"/>
        <v/>
      </c>
      <c r="T245" s="1" t="str">
        <f t="array" ref="T245">IF(O245="","",AVERAGE(IF(L$1:L$2881=L245,I$1:I$2881)))</f>
        <v/>
      </c>
      <c r="U245" s="1" t="str">
        <f t="shared" ca="1" si="49"/>
        <v/>
      </c>
      <c r="V245" s="1" t="str">
        <f t="shared" ca="1" si="55"/>
        <v/>
      </c>
      <c r="W245" s="1" t="str">
        <f t="array" aca="1" ref="W245" ca="1">IF(V245="","",IF(AVERAGE(IF(Z$2:Z$2881="Neg"&amp;" "&amp;B245&amp;" "&amp;X245,J$2:J$2881,0))&gt;AVERAGE(IF(Z$2:Z$2881="pos"&amp;" "&amp;B245&amp;" "&amp;X245,J$2:J$2881,0)),"neg","pos"))</f>
        <v/>
      </c>
      <c r="X245" s="1" t="str">
        <f t="shared" ca="1" si="50"/>
        <v/>
      </c>
      <c r="Y245" s="1" t="str">
        <f t="shared" ca="1" si="51"/>
        <v/>
      </c>
      <c r="Z245" s="1" t="str">
        <f t="shared" si="52"/>
        <v>pos methyladenosine YE_</v>
      </c>
      <c r="AA245" s="1" t="str">
        <f t="shared" si="58"/>
        <v/>
      </c>
    </row>
    <row r="246" spans="1:27" x14ac:dyDescent="0.2">
      <c r="A246" s="1" t="s">
        <v>28</v>
      </c>
      <c r="B246" s="1" t="s">
        <v>198</v>
      </c>
      <c r="C246" s="1" t="s">
        <v>102</v>
      </c>
      <c r="D246" s="1">
        <v>281.1121</v>
      </c>
      <c r="E246" s="1">
        <v>7.38</v>
      </c>
      <c r="F246" s="5" t="s">
        <v>146</v>
      </c>
      <c r="H246" s="1" t="s">
        <v>152</v>
      </c>
      <c r="I246" s="1">
        <v>11094</v>
      </c>
      <c r="K246" s="1">
        <f t="shared" si="56"/>
        <v>9.3142498353666952</v>
      </c>
      <c r="L246" s="1" t="str">
        <f t="shared" si="57"/>
        <v>pos methyladenosine YE_Syn</v>
      </c>
      <c r="M246" s="1" t="str">
        <f t="shared" si="45"/>
        <v>D</v>
      </c>
      <c r="N246" s="1" t="str">
        <f t="shared" si="46"/>
        <v>pos methyladenosine YE_Syn_D</v>
      </c>
      <c r="O246" s="2" t="str">
        <f t="shared" si="47"/>
        <v>D</v>
      </c>
      <c r="P246" s="1">
        <f t="array" ref="P246">IF(O246="","",AVERAGE(IF(L$1:L$2881=L246,K$1:K$2881)))</f>
        <v>9.2878063987121386</v>
      </c>
      <c r="Q246" s="1">
        <f t="array" ref="Q246">IF(O246="","",_xlfn.F.TEST(IF((L$1:L$2881=LEFT(L246,LEN(L246)-3)&amp;"ctr"),K$1:K$2881),IF((L$1:L$2881=L246),K$1:K$2881)))</f>
        <v>0.35654410068745507</v>
      </c>
      <c r="R246" s="1">
        <f t="array" ref="R246">IF(O246="","",TTEST(IF(L$1:L$2881=LEFT(L246,LEN(L246)-3)&amp;"ctr",K$1:K$2881),IF(L$1:L$2881=L246,K$1:K$2881),2,IF(ISERROR(Q246),3,IF(Q246&lt;0.05,3,2))))</f>
        <v>1.9365577615435791E-2</v>
      </c>
      <c r="S246" s="1" t="str">
        <f t="shared" ca="1" si="48"/>
        <v>E</v>
      </c>
      <c r="T246" s="1">
        <f t="array" ref="T246">IF(O246="","",AVERAGE(IF(L$1:L$2881=L246,I$1:I$2881)))</f>
        <v>11294.25</v>
      </c>
      <c r="U246" s="1">
        <f t="shared" ca="1" si="49"/>
        <v>0.9334433102173243</v>
      </c>
      <c r="V246" s="1" t="str">
        <f t="shared" ca="1" si="55"/>
        <v>1</v>
      </c>
      <c r="W246" s="1" t="str">
        <f t="array" aca="1" ref="W246" ca="1">IF(V246="","",IF(AVERAGE(IF(Z$2:Z$2881="Neg"&amp;" "&amp;B246&amp;" "&amp;X246,J$2:J$2881,0))&gt;AVERAGE(IF(Z$2:Z$2881="pos"&amp;" "&amp;B246&amp;" "&amp;X246,J$2:J$2881,0)),"neg","pos"))</f>
        <v>pos</v>
      </c>
      <c r="X246" s="1" t="str">
        <f t="shared" ca="1" si="50"/>
        <v>YE_</v>
      </c>
      <c r="Y246" s="1" t="str">
        <f t="shared" ca="1" si="51"/>
        <v>Syn</v>
      </c>
      <c r="Z246" s="1" t="str">
        <f t="shared" si="52"/>
        <v>pos methyladenosine YE_</v>
      </c>
      <c r="AA246" s="1" t="str">
        <f t="shared" si="58"/>
        <v>Good</v>
      </c>
    </row>
    <row r="247" spans="1:27" x14ac:dyDescent="0.2">
      <c r="A247" s="1" t="s">
        <v>28</v>
      </c>
      <c r="B247" s="1" t="s">
        <v>198</v>
      </c>
      <c r="C247" s="1" t="s">
        <v>102</v>
      </c>
      <c r="D247" s="1">
        <v>281.1121</v>
      </c>
      <c r="E247" s="1">
        <v>7.38</v>
      </c>
      <c r="F247" s="5" t="s">
        <v>146</v>
      </c>
      <c r="H247" s="1" t="s">
        <v>152</v>
      </c>
      <c r="I247" s="1">
        <v>7396</v>
      </c>
      <c r="K247" s="1">
        <f t="shared" si="56"/>
        <v>8.908829791587868</v>
      </c>
      <c r="L247" s="1" t="str">
        <f t="shared" si="57"/>
        <v>pos methyladenosine YE_Syn</v>
      </c>
      <c r="M247" s="1" t="str">
        <f t="shared" si="45"/>
        <v>D</v>
      </c>
      <c r="N247" s="1" t="str">
        <f t="shared" si="46"/>
        <v>pos methyladenosine YE_Syn_D</v>
      </c>
      <c r="O247" s="2" t="str">
        <f t="shared" si="47"/>
        <v/>
      </c>
      <c r="P247" s="1" t="str">
        <f t="array" ref="P247">IF(O247="","",AVERAGE(IF(L$1:L$2881=L247,K$1:K$2881)))</f>
        <v/>
      </c>
      <c r="Q247" s="1" t="str">
        <f t="array" ref="Q247">IF(O247="","",_xlfn.F.TEST(IF((L$1:L$2881=LEFT(L247,LEN(L247)-3)&amp;"ctr"),K$1:K$2881),IF((L$1:L$2881=L247),K$1:K$2881)))</f>
        <v/>
      </c>
      <c r="R247" s="1" t="str">
        <f t="array" ref="R247">IF(O247="","",TTEST(IF(L$1:L$2881=LEFT(L247,LEN(L247)-3)&amp;"ctr",K$1:K$2881),IF(L$1:L$2881=L247,K$1:K$2881),2,IF(ISERROR(Q247),3,IF(Q247&lt;0.05,3,2))))</f>
        <v/>
      </c>
      <c r="S247" s="1" t="str">
        <f t="shared" ca="1" si="48"/>
        <v/>
      </c>
      <c r="T247" s="1" t="str">
        <f t="array" ref="T247">IF(O247="","",AVERAGE(IF(L$1:L$2881=L247,I$1:I$2881)))</f>
        <v/>
      </c>
      <c r="U247" s="1" t="str">
        <f t="shared" ca="1" si="49"/>
        <v/>
      </c>
      <c r="V247" s="1" t="str">
        <f t="shared" ca="1" si="55"/>
        <v/>
      </c>
      <c r="W247" s="1" t="str">
        <f t="array" aca="1" ref="W247" ca="1">IF(V247="","",IF(AVERAGE(IF(Z$2:Z$2881="Neg"&amp;" "&amp;B247&amp;" "&amp;X247,J$2:J$2881,0))&gt;AVERAGE(IF(Z$2:Z$2881="pos"&amp;" "&amp;B247&amp;" "&amp;X247,J$2:J$2881,0)),"neg","pos"))</f>
        <v/>
      </c>
      <c r="X247" s="1" t="str">
        <f t="shared" ca="1" si="50"/>
        <v/>
      </c>
      <c r="Y247" s="1" t="str">
        <f t="shared" ca="1" si="51"/>
        <v/>
      </c>
      <c r="Z247" s="1" t="str">
        <f t="shared" si="52"/>
        <v>pos methyladenosine YE_</v>
      </c>
      <c r="AA247" s="1" t="str">
        <f t="shared" si="58"/>
        <v/>
      </c>
    </row>
    <row r="248" spans="1:27" x14ac:dyDescent="0.2">
      <c r="A248" s="1" t="s">
        <v>28</v>
      </c>
      <c r="B248" s="1" t="s">
        <v>198</v>
      </c>
      <c r="C248" s="1" t="s">
        <v>102</v>
      </c>
      <c r="D248" s="1">
        <v>281.1121</v>
      </c>
      <c r="E248" s="1">
        <v>7.38</v>
      </c>
      <c r="F248" s="5" t="s">
        <v>146</v>
      </c>
      <c r="H248" s="1" t="s">
        <v>152</v>
      </c>
      <c r="I248" s="1">
        <v>9884</v>
      </c>
      <c r="K248" s="1">
        <f t="shared" si="56"/>
        <v>9.1987737356047177</v>
      </c>
      <c r="L248" s="1" t="str">
        <f t="shared" si="57"/>
        <v>pos methyladenosine YE_Syn</v>
      </c>
      <c r="M248" s="1" t="str">
        <f t="shared" si="45"/>
        <v>D</v>
      </c>
      <c r="N248" s="1" t="str">
        <f t="shared" si="46"/>
        <v>pos methyladenosine YE_Syn_D</v>
      </c>
      <c r="O248" s="2" t="str">
        <f t="shared" si="47"/>
        <v/>
      </c>
      <c r="P248" s="1" t="str">
        <f t="array" ref="P248">IF(O248="","",AVERAGE(IF(L$1:L$2881=L248,K$1:K$2881)))</f>
        <v/>
      </c>
      <c r="Q248" s="1" t="str">
        <f t="array" ref="Q248">IF(O248="","",_xlfn.F.TEST(IF((L$1:L$2881=LEFT(L248,LEN(L248)-3)&amp;"ctr"),K$1:K$2881),IF((L$1:L$2881=L248),K$1:K$2881)))</f>
        <v/>
      </c>
      <c r="R248" s="1" t="str">
        <f t="array" ref="R248">IF(O248="","",TTEST(IF(L$1:L$2881=LEFT(L248,LEN(L248)-3)&amp;"ctr",K$1:K$2881),IF(L$1:L$2881=L248,K$1:K$2881),2,IF(ISERROR(Q248),3,IF(Q248&lt;0.05,3,2))))</f>
        <v/>
      </c>
      <c r="S248" s="1" t="str">
        <f t="shared" ca="1" si="48"/>
        <v/>
      </c>
      <c r="T248" s="1" t="str">
        <f t="array" ref="T248">IF(O248="","",AVERAGE(IF(L$1:L$2881=L248,I$1:I$2881)))</f>
        <v/>
      </c>
      <c r="U248" s="1" t="str">
        <f t="shared" ca="1" si="49"/>
        <v/>
      </c>
      <c r="V248" s="1" t="str">
        <f t="shared" ca="1" si="55"/>
        <v/>
      </c>
      <c r="W248" s="1" t="str">
        <f t="array" aca="1" ref="W248" ca="1">IF(V248="","",IF(AVERAGE(IF(Z$2:Z$2881="Neg"&amp;" "&amp;B248&amp;" "&amp;X248,J$2:J$2881,0))&gt;AVERAGE(IF(Z$2:Z$2881="pos"&amp;" "&amp;B248&amp;" "&amp;X248,J$2:J$2881,0)),"neg","pos"))</f>
        <v/>
      </c>
      <c r="X248" s="1" t="str">
        <f t="shared" ca="1" si="50"/>
        <v/>
      </c>
      <c r="Y248" s="1" t="str">
        <f t="shared" ca="1" si="51"/>
        <v/>
      </c>
      <c r="Z248" s="1" t="str">
        <f t="shared" si="52"/>
        <v>pos methyladenosine YE_</v>
      </c>
      <c r="AA248" s="1" t="str">
        <f t="shared" si="58"/>
        <v/>
      </c>
    </row>
    <row r="249" spans="1:27" x14ac:dyDescent="0.2">
      <c r="A249" s="1" t="s">
        <v>28</v>
      </c>
      <c r="B249" s="1" t="s">
        <v>198</v>
      </c>
      <c r="C249" s="1" t="s">
        <v>102</v>
      </c>
      <c r="D249" s="1">
        <v>281.1121</v>
      </c>
      <c r="E249" s="1">
        <v>7.38</v>
      </c>
      <c r="F249" s="5" t="s">
        <v>146</v>
      </c>
      <c r="H249" s="1" t="s">
        <v>152</v>
      </c>
      <c r="I249" s="1">
        <v>16803</v>
      </c>
      <c r="K249" s="1">
        <f t="shared" si="56"/>
        <v>9.7293722322892719</v>
      </c>
      <c r="L249" s="1" t="str">
        <f t="shared" si="57"/>
        <v>pos methyladenosine YE_Syn</v>
      </c>
      <c r="M249" s="1" t="str">
        <f t="shared" si="45"/>
        <v>D</v>
      </c>
      <c r="N249" s="1" t="str">
        <f t="shared" si="46"/>
        <v>pos methyladenosine YE_Syn_D</v>
      </c>
      <c r="O249" s="2" t="str">
        <f t="shared" si="47"/>
        <v/>
      </c>
      <c r="P249" s="1" t="str">
        <f t="array" ref="P249">IF(O249="","",AVERAGE(IF(L$1:L$2881=L249,K$1:K$2881)))</f>
        <v/>
      </c>
      <c r="Q249" s="1" t="str">
        <f t="array" ref="Q249">IF(O249="","",_xlfn.F.TEST(IF((L$1:L$2881=LEFT(L249,LEN(L249)-3)&amp;"ctr"),K$1:K$2881),IF((L$1:L$2881=L249),K$1:K$2881)))</f>
        <v/>
      </c>
      <c r="R249" s="1" t="str">
        <f t="array" ref="R249">IF(O249="","",TTEST(IF(L$1:L$2881=LEFT(L249,LEN(L249)-3)&amp;"ctr",K$1:K$2881),IF(L$1:L$2881=L249,K$1:K$2881),2,IF(ISERROR(Q249),3,IF(Q249&lt;0.05,3,2))))</f>
        <v/>
      </c>
      <c r="S249" s="1" t="str">
        <f t="shared" ca="1" si="48"/>
        <v/>
      </c>
      <c r="T249" s="1" t="str">
        <f t="array" ref="T249">IF(O249="","",AVERAGE(IF(L$1:L$2881=L249,I$1:I$2881)))</f>
        <v/>
      </c>
      <c r="U249" s="1" t="str">
        <f t="shared" ca="1" si="49"/>
        <v/>
      </c>
      <c r="V249" s="1" t="str">
        <f t="shared" ca="1" si="55"/>
        <v/>
      </c>
      <c r="W249" s="1" t="str">
        <f t="array" aca="1" ref="W249" ca="1">IF(V249="","",IF(AVERAGE(IF(Z$2:Z$2881="Neg"&amp;" "&amp;B249&amp;" "&amp;X249,J$2:J$2881,0))&gt;AVERAGE(IF(Z$2:Z$2881="pos"&amp;" "&amp;B249&amp;" "&amp;X249,J$2:J$2881,0)),"neg","pos"))</f>
        <v/>
      </c>
      <c r="X249" s="1" t="str">
        <f t="shared" ca="1" si="50"/>
        <v/>
      </c>
      <c r="Y249" s="1" t="str">
        <f t="shared" ca="1" si="51"/>
        <v/>
      </c>
      <c r="Z249" s="1" t="str">
        <f t="shared" si="52"/>
        <v>pos methyladenosine YE_</v>
      </c>
      <c r="AA249" s="1" t="str">
        <f t="shared" si="58"/>
        <v/>
      </c>
    </row>
    <row r="250" spans="1:27" x14ac:dyDescent="0.2">
      <c r="A250" s="1" t="s">
        <v>28</v>
      </c>
      <c r="B250" s="1" t="s">
        <v>198</v>
      </c>
      <c r="C250" s="1" t="s">
        <v>102</v>
      </c>
      <c r="D250" s="1">
        <v>281.1121</v>
      </c>
      <c r="E250" s="1">
        <v>7.38</v>
      </c>
      <c r="F250" s="5" t="s">
        <v>146</v>
      </c>
      <c r="H250" s="1" t="s">
        <v>153</v>
      </c>
      <c r="I250" s="1">
        <v>958</v>
      </c>
      <c r="K250" s="1">
        <f t="shared" si="56"/>
        <v>6.8658910748834385</v>
      </c>
      <c r="L250" s="1" t="str">
        <f t="shared" si="57"/>
        <v>pos methyladenosine SE_Ctr</v>
      </c>
      <c r="M250" s="1" t="str">
        <f t="shared" si="45"/>
        <v>D</v>
      </c>
      <c r="N250" s="1" t="str">
        <f t="shared" si="46"/>
        <v>pos methyladenosine SE_Ctr_D</v>
      </c>
      <c r="O250" s="2" t="str">
        <f t="shared" si="47"/>
        <v>D</v>
      </c>
      <c r="P250" s="1">
        <f t="array" ref="P250">IF(O250="","",AVERAGE(IF(L$1:L$2881=L250,K$1:K$2881)))</f>
        <v>7.2366638841997997</v>
      </c>
      <c r="Q250" s="1">
        <f t="array" ref="Q250">IF(O250="","",_xlfn.F.TEST(IF((L$1:L$2881=LEFT(L250,LEN(L250)-3)&amp;"ctr"),K$1:K$2881),IF((L$1:L$2881=L250),K$1:K$2881)))</f>
        <v>1</v>
      </c>
      <c r="R250" s="1">
        <f t="array" ref="R250">IF(O250="","",TTEST(IF(L$1:L$2881=LEFT(L250,LEN(L250)-3)&amp;"ctr",K$1:K$2881),IF(L$1:L$2881=L250,K$1:K$2881),2,IF(ISERROR(Q250),3,IF(Q250&lt;0.05,3,2))))</f>
        <v>1</v>
      </c>
      <c r="S250" s="1" t="str">
        <f t="shared" ca="1" si="48"/>
        <v>D</v>
      </c>
      <c r="T250" s="1">
        <f t="array" ref="T250">IF(O250="","",AVERAGE(IF(L$1:L$2881=L250,I$1:I$2881)))</f>
        <v>1445.75</v>
      </c>
      <c r="U250" s="1" t="b">
        <f t="shared" ca="1" si="49"/>
        <v>0</v>
      </c>
      <c r="V250" s="1" t="str">
        <f t="shared" ca="1" si="55"/>
        <v>1</v>
      </c>
      <c r="W250" s="1" t="str">
        <f t="array" aca="1" ref="W250" ca="1">IF(V250="","",IF(AVERAGE(IF(Z$2:Z$2881="Neg"&amp;" "&amp;B250&amp;" "&amp;X250,J$2:J$2881,0))&gt;AVERAGE(IF(Z$2:Z$2881="pos"&amp;" "&amp;B250&amp;" "&amp;X250,J$2:J$2881,0)),"neg","pos"))</f>
        <v>pos</v>
      </c>
      <c r="X250" s="1" t="str">
        <f t="shared" ca="1" si="50"/>
        <v>SE_</v>
      </c>
      <c r="Y250" s="1" t="str">
        <f t="shared" ca="1" si="51"/>
        <v>Ctr</v>
      </c>
      <c r="Z250" s="1" t="str">
        <f t="shared" si="52"/>
        <v>pos methyladenosine SE_</v>
      </c>
      <c r="AA250" s="1" t="str">
        <f t="shared" si="58"/>
        <v>Good</v>
      </c>
    </row>
    <row r="251" spans="1:27" x14ac:dyDescent="0.2">
      <c r="A251" s="1" t="s">
        <v>28</v>
      </c>
      <c r="B251" s="1" t="s">
        <v>198</v>
      </c>
      <c r="C251" s="1" t="s">
        <v>102</v>
      </c>
      <c r="D251" s="1">
        <v>281.1121</v>
      </c>
      <c r="E251" s="1">
        <v>7.38</v>
      </c>
      <c r="F251" s="5" t="s">
        <v>146</v>
      </c>
      <c r="H251" s="1" t="s">
        <v>153</v>
      </c>
      <c r="I251" s="1">
        <v>1255</v>
      </c>
      <c r="K251" s="1">
        <f t="shared" si="56"/>
        <v>7.1356873470281439</v>
      </c>
      <c r="L251" s="1" t="str">
        <f t="shared" si="57"/>
        <v>pos methyladenosine SE_Ctr</v>
      </c>
      <c r="M251" s="1" t="str">
        <f t="shared" si="45"/>
        <v>D</v>
      </c>
      <c r="N251" s="1" t="str">
        <f t="shared" si="46"/>
        <v>pos methyladenosine SE_Ctr_D</v>
      </c>
      <c r="O251" s="2" t="str">
        <f t="shared" si="47"/>
        <v/>
      </c>
      <c r="P251" s="1" t="str">
        <f t="array" ref="P251">IF(O251="","",AVERAGE(IF(L$1:L$2881=L251,K$1:K$2881)))</f>
        <v/>
      </c>
      <c r="Q251" s="1" t="str">
        <f t="array" ref="Q251">IF(O251="","",_xlfn.F.TEST(IF((L$1:L$2881=LEFT(L251,LEN(L251)-3)&amp;"ctr"),K$1:K$2881),IF((L$1:L$2881=L251),K$1:K$2881)))</f>
        <v/>
      </c>
      <c r="R251" s="1" t="str">
        <f t="array" ref="R251">IF(O251="","",TTEST(IF(L$1:L$2881=LEFT(L251,LEN(L251)-3)&amp;"ctr",K$1:K$2881),IF(L$1:L$2881=L251,K$1:K$2881),2,IF(ISERROR(Q251),3,IF(Q251&lt;0.05,3,2))))</f>
        <v/>
      </c>
      <c r="S251" s="1" t="str">
        <f t="shared" ca="1" si="48"/>
        <v/>
      </c>
      <c r="T251" s="1" t="str">
        <f t="array" ref="T251">IF(O251="","",AVERAGE(IF(L$1:L$2881=L251,I$1:I$2881)))</f>
        <v/>
      </c>
      <c r="U251" s="1" t="str">
        <f t="shared" ca="1" si="49"/>
        <v/>
      </c>
      <c r="V251" s="1" t="str">
        <f t="shared" ca="1" si="55"/>
        <v/>
      </c>
      <c r="W251" s="1" t="str">
        <f t="array" aca="1" ref="W251" ca="1">IF(V251="","",IF(AVERAGE(IF(Z$2:Z$2881="Neg"&amp;" "&amp;B251&amp;" "&amp;X251,J$2:J$2881,0))&gt;AVERAGE(IF(Z$2:Z$2881="pos"&amp;" "&amp;B251&amp;" "&amp;X251,J$2:J$2881,0)),"neg","pos"))</f>
        <v/>
      </c>
      <c r="X251" s="1" t="str">
        <f t="shared" ca="1" si="50"/>
        <v/>
      </c>
      <c r="Y251" s="1" t="str">
        <f t="shared" ca="1" si="51"/>
        <v/>
      </c>
      <c r="Z251" s="1" t="str">
        <f t="shared" si="52"/>
        <v>pos methyladenosine SE_</v>
      </c>
      <c r="AA251" s="1" t="str">
        <f t="shared" si="58"/>
        <v/>
      </c>
    </row>
    <row r="252" spans="1:27" x14ac:dyDescent="0.2">
      <c r="A252" s="1" t="s">
        <v>28</v>
      </c>
      <c r="B252" s="1" t="s">
        <v>198</v>
      </c>
      <c r="C252" s="1" t="s">
        <v>102</v>
      </c>
      <c r="D252" s="1">
        <v>281.1121</v>
      </c>
      <c r="E252" s="1">
        <v>7.38</v>
      </c>
      <c r="F252" s="5" t="s">
        <v>146</v>
      </c>
      <c r="H252" s="1" t="s">
        <v>153</v>
      </c>
      <c r="I252" s="1">
        <v>2094</v>
      </c>
      <c r="K252" s="1">
        <f t="shared" si="56"/>
        <v>7.6473088323562379</v>
      </c>
      <c r="L252" s="1" t="str">
        <f t="shared" si="57"/>
        <v>pos methyladenosine SE_Ctr</v>
      </c>
      <c r="M252" s="1" t="str">
        <f t="shared" si="45"/>
        <v>D</v>
      </c>
      <c r="N252" s="1" t="str">
        <f t="shared" si="46"/>
        <v>pos methyladenosine SE_Ctr_D</v>
      </c>
      <c r="O252" s="2" t="str">
        <f t="shared" si="47"/>
        <v/>
      </c>
      <c r="P252" s="1" t="str">
        <f t="array" ref="P252">IF(O252="","",AVERAGE(IF(L$1:L$2881=L252,K$1:K$2881)))</f>
        <v/>
      </c>
      <c r="Q252" s="1" t="str">
        <f t="array" ref="Q252">IF(O252="","",_xlfn.F.TEST(IF((L$1:L$2881=LEFT(L252,LEN(L252)-3)&amp;"ctr"),K$1:K$2881),IF((L$1:L$2881=L252),K$1:K$2881)))</f>
        <v/>
      </c>
      <c r="R252" s="1" t="str">
        <f t="array" ref="R252">IF(O252="","",TTEST(IF(L$1:L$2881=LEFT(L252,LEN(L252)-3)&amp;"ctr",K$1:K$2881),IF(L$1:L$2881=L252,K$1:K$2881),2,IF(ISERROR(Q252),3,IF(Q252&lt;0.05,3,2))))</f>
        <v/>
      </c>
      <c r="S252" s="1" t="str">
        <f t="shared" ca="1" si="48"/>
        <v/>
      </c>
      <c r="T252" s="1" t="str">
        <f t="array" ref="T252">IF(O252="","",AVERAGE(IF(L$1:L$2881=L252,I$1:I$2881)))</f>
        <v/>
      </c>
      <c r="U252" s="1" t="str">
        <f t="shared" ca="1" si="49"/>
        <v/>
      </c>
      <c r="V252" s="1" t="str">
        <f t="shared" ca="1" si="55"/>
        <v/>
      </c>
      <c r="W252" s="1" t="str">
        <f t="array" aca="1" ref="W252" ca="1">IF(V252="","",IF(AVERAGE(IF(Z$2:Z$2881="Neg"&amp;" "&amp;B252&amp;" "&amp;X252,J$2:J$2881,0))&gt;AVERAGE(IF(Z$2:Z$2881="pos"&amp;" "&amp;B252&amp;" "&amp;X252,J$2:J$2881,0)),"neg","pos"))</f>
        <v/>
      </c>
      <c r="X252" s="1" t="str">
        <f t="shared" ca="1" si="50"/>
        <v/>
      </c>
      <c r="Y252" s="1" t="str">
        <f t="shared" ca="1" si="51"/>
        <v/>
      </c>
      <c r="Z252" s="1" t="str">
        <f t="shared" si="52"/>
        <v>pos methyladenosine SE_</v>
      </c>
      <c r="AA252" s="1" t="str">
        <f t="shared" si="58"/>
        <v/>
      </c>
    </row>
    <row r="253" spans="1:27" x14ac:dyDescent="0.2">
      <c r="A253" s="1" t="s">
        <v>28</v>
      </c>
      <c r="B253" s="1" t="s">
        <v>198</v>
      </c>
      <c r="C253" s="1" t="s">
        <v>102</v>
      </c>
      <c r="D253" s="1">
        <v>281.1121</v>
      </c>
      <c r="E253" s="1">
        <v>7.38</v>
      </c>
      <c r="F253" s="5" t="s">
        <v>146</v>
      </c>
      <c r="H253" s="1" t="s">
        <v>153</v>
      </c>
      <c r="I253" s="1">
        <v>1476</v>
      </c>
      <c r="K253" s="1">
        <f t="shared" si="56"/>
        <v>7.2977682825313801</v>
      </c>
      <c r="L253" s="1" t="str">
        <f t="shared" si="57"/>
        <v>pos methyladenosine SE_Ctr</v>
      </c>
      <c r="M253" s="1" t="str">
        <f t="shared" si="45"/>
        <v>D</v>
      </c>
      <c r="N253" s="1" t="str">
        <f t="shared" si="46"/>
        <v>pos methyladenosine SE_Ctr_D</v>
      </c>
      <c r="O253" s="2" t="str">
        <f t="shared" si="47"/>
        <v/>
      </c>
      <c r="P253" s="1" t="str">
        <f t="array" ref="P253">IF(O253="","",AVERAGE(IF(L$1:L$2881=L253,K$1:K$2881)))</f>
        <v/>
      </c>
      <c r="Q253" s="1" t="str">
        <f t="array" ref="Q253">IF(O253="","",_xlfn.F.TEST(IF((L$1:L$2881=LEFT(L253,LEN(L253)-3)&amp;"ctr"),K$1:K$2881),IF((L$1:L$2881=L253),K$1:K$2881)))</f>
        <v/>
      </c>
      <c r="R253" s="1" t="str">
        <f t="array" ref="R253">IF(O253="","",TTEST(IF(L$1:L$2881=LEFT(L253,LEN(L253)-3)&amp;"ctr",K$1:K$2881),IF(L$1:L$2881=L253,K$1:K$2881),2,IF(ISERROR(Q253),3,IF(Q253&lt;0.05,3,2))))</f>
        <v/>
      </c>
      <c r="S253" s="1" t="str">
        <f t="shared" ca="1" si="48"/>
        <v/>
      </c>
      <c r="T253" s="1" t="str">
        <f t="array" ref="T253">IF(O253="","",AVERAGE(IF(L$1:L$2881=L253,I$1:I$2881)))</f>
        <v/>
      </c>
      <c r="U253" s="1" t="str">
        <f t="shared" ca="1" si="49"/>
        <v/>
      </c>
      <c r="V253" s="1" t="str">
        <f t="shared" ca="1" si="55"/>
        <v/>
      </c>
      <c r="W253" s="1" t="str">
        <f t="array" aca="1" ref="W253" ca="1">IF(V253="","",IF(AVERAGE(IF(Z$2:Z$2881="Neg"&amp;" "&amp;B253&amp;" "&amp;X253,J$2:J$2881,0))&gt;AVERAGE(IF(Z$2:Z$2881="pos"&amp;" "&amp;B253&amp;" "&amp;X253,J$2:J$2881,0)),"neg","pos"))</f>
        <v/>
      </c>
      <c r="X253" s="1" t="str">
        <f t="shared" ca="1" si="50"/>
        <v/>
      </c>
      <c r="Y253" s="1" t="str">
        <f t="shared" ca="1" si="51"/>
        <v/>
      </c>
      <c r="Z253" s="1" t="str">
        <f t="shared" si="52"/>
        <v>pos methyladenosine SE_</v>
      </c>
      <c r="AA253" s="1" t="str">
        <f t="shared" si="58"/>
        <v/>
      </c>
    </row>
    <row r="254" spans="1:27" x14ac:dyDescent="0.2">
      <c r="A254" s="1" t="s">
        <v>28</v>
      </c>
      <c r="B254" s="1" t="s">
        <v>198</v>
      </c>
      <c r="C254" s="1" t="s">
        <v>102</v>
      </c>
      <c r="D254" s="1">
        <v>281.1121</v>
      </c>
      <c r="E254" s="1">
        <v>7.38</v>
      </c>
      <c r="F254" s="5" t="s">
        <v>146</v>
      </c>
      <c r="H254" s="1" t="s">
        <v>154</v>
      </c>
      <c r="I254" s="1">
        <v>19653</v>
      </c>
      <c r="K254" s="1">
        <f t="shared" si="56"/>
        <v>9.8860361589223729</v>
      </c>
      <c r="L254" s="1" t="str">
        <f t="shared" si="57"/>
        <v>pos methyladenosine SE_Syn</v>
      </c>
      <c r="M254" s="1" t="str">
        <f t="shared" si="45"/>
        <v>D</v>
      </c>
      <c r="N254" s="1" t="str">
        <f t="shared" si="46"/>
        <v>pos methyladenosine SE_Syn_D</v>
      </c>
      <c r="O254" s="2" t="str">
        <f t="shared" si="47"/>
        <v>D</v>
      </c>
      <c r="P254" s="1">
        <f t="array" ref="P254">IF(O254="","",AVERAGE(IF(L$1:L$2881=L254,K$1:K$2881)))</f>
        <v>9.8609837060975991</v>
      </c>
      <c r="Q254" s="1">
        <f t="array" ref="Q254">IF(O254="","",_xlfn.F.TEST(IF((L$1:L$2881=LEFT(L254,LEN(L254)-3)&amp;"ctr"),K$1:K$2881),IF((L$1:L$2881=L254),K$1:K$2881)))</f>
        <v>0.33509899479714755</v>
      </c>
      <c r="R254" s="1">
        <f t="array" ref="R254">IF(O254="","",TTEST(IF(L$1:L$2881=LEFT(L254,LEN(L254)-3)&amp;"ctr",K$1:K$2881),IF(L$1:L$2881=L254,K$1:K$2881),2,IF(ISERROR(Q254),3,IF(Q254&lt;0.05,3,2))))</f>
        <v>7.768051809525397E-6</v>
      </c>
      <c r="S254" s="1" t="str">
        <f t="shared" ca="1" si="48"/>
        <v>E</v>
      </c>
      <c r="T254" s="1">
        <f t="array" ref="T254">IF(O254="","",AVERAGE(IF(L$1:L$2881=L254,I$1:I$2881)))</f>
        <v>19396.25</v>
      </c>
      <c r="U254" s="1">
        <f t="shared" ca="1" si="49"/>
        <v>3.7458877467580178</v>
      </c>
      <c r="V254" s="1" t="str">
        <f t="shared" ca="1" si="55"/>
        <v>4</v>
      </c>
      <c r="W254" s="1" t="str">
        <f t="array" aca="1" ref="W254" ca="1">IF(V254="","",IF(AVERAGE(IF(Z$2:Z$2881="Neg"&amp;" "&amp;B254&amp;" "&amp;X254,J$2:J$2881,0))&gt;AVERAGE(IF(Z$2:Z$2881="pos"&amp;" "&amp;B254&amp;" "&amp;X254,J$2:J$2881,0)),"neg","pos"))</f>
        <v>pos</v>
      </c>
      <c r="X254" s="1" t="str">
        <f t="shared" ca="1" si="50"/>
        <v>SE_</v>
      </c>
      <c r="Y254" s="1" t="str">
        <f t="shared" ca="1" si="51"/>
        <v>Syn</v>
      </c>
      <c r="Z254" s="1" t="str">
        <f t="shared" si="52"/>
        <v>pos methyladenosine SE_</v>
      </c>
      <c r="AA254" s="1" t="str">
        <f t="shared" si="58"/>
        <v>Good</v>
      </c>
    </row>
    <row r="255" spans="1:27" x14ac:dyDescent="0.2">
      <c r="A255" s="1" t="s">
        <v>28</v>
      </c>
      <c r="B255" s="1" t="s">
        <v>198</v>
      </c>
      <c r="C255" s="1" t="s">
        <v>102</v>
      </c>
      <c r="D255" s="1">
        <v>281.1121</v>
      </c>
      <c r="E255" s="1">
        <v>7.38</v>
      </c>
      <c r="F255" s="5" t="s">
        <v>146</v>
      </c>
      <c r="H255" s="1" t="s">
        <v>154</v>
      </c>
      <c r="I255" s="1">
        <v>16965</v>
      </c>
      <c r="K255" s="1">
        <f t="shared" si="56"/>
        <v>9.7389666203676803</v>
      </c>
      <c r="L255" s="1" t="str">
        <f t="shared" si="57"/>
        <v>pos methyladenosine SE_Syn</v>
      </c>
      <c r="M255" s="1" t="str">
        <f t="shared" si="45"/>
        <v>D</v>
      </c>
      <c r="N255" s="1" t="str">
        <f t="shared" si="46"/>
        <v>pos methyladenosine SE_Syn_D</v>
      </c>
      <c r="O255" s="2" t="str">
        <f t="shared" si="47"/>
        <v/>
      </c>
      <c r="P255" s="1" t="str">
        <f t="array" ref="P255">IF(O255="","",AVERAGE(IF(L$1:L$2881=L255,K$1:K$2881)))</f>
        <v/>
      </c>
      <c r="Q255" s="1" t="str">
        <f t="array" ref="Q255">IF(O255="","",_xlfn.F.TEST(IF((L$1:L$2881=LEFT(L255,LEN(L255)-3)&amp;"ctr"),K$1:K$2881),IF((L$1:L$2881=L255),K$1:K$2881)))</f>
        <v/>
      </c>
      <c r="R255" s="1" t="str">
        <f t="array" ref="R255">IF(O255="","",TTEST(IF(L$1:L$2881=LEFT(L255,LEN(L255)-3)&amp;"ctr",K$1:K$2881),IF(L$1:L$2881=L255,K$1:K$2881),2,IF(ISERROR(Q255),3,IF(Q255&lt;0.05,3,2))))</f>
        <v/>
      </c>
      <c r="S255" s="1" t="str">
        <f t="shared" ca="1" si="48"/>
        <v/>
      </c>
      <c r="T255" s="1" t="str">
        <f t="array" ref="T255">IF(O255="","",AVERAGE(IF(L$1:L$2881=L255,I$1:I$2881)))</f>
        <v/>
      </c>
      <c r="U255" s="1" t="str">
        <f t="shared" ca="1" si="49"/>
        <v/>
      </c>
      <c r="V255" s="1" t="str">
        <f t="shared" ca="1" si="55"/>
        <v/>
      </c>
      <c r="W255" s="1" t="str">
        <f t="array" aca="1" ref="W255" ca="1">IF(V255="","",IF(AVERAGE(IF(Z$2:Z$2881="Neg"&amp;" "&amp;B255&amp;" "&amp;X255,J$2:J$2881,0))&gt;AVERAGE(IF(Z$2:Z$2881="pos"&amp;" "&amp;B255&amp;" "&amp;X255,J$2:J$2881,0)),"neg","pos"))</f>
        <v/>
      </c>
      <c r="X255" s="1" t="str">
        <f t="shared" ca="1" si="50"/>
        <v/>
      </c>
      <c r="Y255" s="1" t="str">
        <f t="shared" ca="1" si="51"/>
        <v/>
      </c>
      <c r="Z255" s="1" t="str">
        <f t="shared" si="52"/>
        <v>pos methyladenosine SE_</v>
      </c>
      <c r="AA255" s="1" t="str">
        <f t="shared" si="58"/>
        <v/>
      </c>
    </row>
    <row r="256" spans="1:27" x14ac:dyDescent="0.2">
      <c r="A256" s="1" t="s">
        <v>28</v>
      </c>
      <c r="B256" s="1" t="s">
        <v>198</v>
      </c>
      <c r="C256" s="1" t="s">
        <v>102</v>
      </c>
      <c r="D256" s="1">
        <v>281.1121</v>
      </c>
      <c r="E256" s="1">
        <v>7.38</v>
      </c>
      <c r="F256" s="5" t="s">
        <v>146</v>
      </c>
      <c r="H256" s="1" t="s">
        <v>154</v>
      </c>
      <c r="I256" s="1">
        <v>24331</v>
      </c>
      <c r="K256" s="1">
        <f t="shared" si="56"/>
        <v>10.099547635440596</v>
      </c>
      <c r="L256" s="1" t="str">
        <f t="shared" si="57"/>
        <v>pos methyladenosine SE_Syn</v>
      </c>
      <c r="M256" s="1" t="str">
        <f t="shared" si="45"/>
        <v>D</v>
      </c>
      <c r="N256" s="1" t="str">
        <f t="shared" si="46"/>
        <v>pos methyladenosine SE_Syn_D</v>
      </c>
      <c r="O256" s="2" t="str">
        <f t="shared" si="47"/>
        <v/>
      </c>
      <c r="P256" s="1" t="str">
        <f t="array" ref="P256">IF(O256="","",AVERAGE(IF(L$1:L$2881=L256,K$1:K$2881)))</f>
        <v/>
      </c>
      <c r="Q256" s="1" t="str">
        <f t="array" ref="Q256">IF(O256="","",_xlfn.F.TEST(IF((L$1:L$2881=LEFT(L256,LEN(L256)-3)&amp;"ctr"),K$1:K$2881),IF((L$1:L$2881=L256),K$1:K$2881)))</f>
        <v/>
      </c>
      <c r="R256" s="1" t="str">
        <f t="array" ref="R256">IF(O256="","",TTEST(IF(L$1:L$2881=LEFT(L256,LEN(L256)-3)&amp;"ctr",K$1:K$2881),IF(L$1:L$2881=L256,K$1:K$2881),2,IF(ISERROR(Q256),3,IF(Q256&lt;0.05,3,2))))</f>
        <v/>
      </c>
      <c r="S256" s="1" t="str">
        <f t="shared" ca="1" si="48"/>
        <v/>
      </c>
      <c r="T256" s="1" t="str">
        <f t="array" ref="T256">IF(O256="","",AVERAGE(IF(L$1:L$2881=L256,I$1:I$2881)))</f>
        <v/>
      </c>
      <c r="U256" s="1" t="str">
        <f t="shared" ca="1" si="49"/>
        <v/>
      </c>
      <c r="V256" s="1" t="str">
        <f t="shared" ca="1" si="55"/>
        <v/>
      </c>
      <c r="W256" s="1" t="str">
        <f t="array" aca="1" ref="W256" ca="1">IF(V256="","",IF(AVERAGE(IF(Z$2:Z$2881="Neg"&amp;" "&amp;B256&amp;" "&amp;X256,J$2:J$2881,0))&gt;AVERAGE(IF(Z$2:Z$2881="pos"&amp;" "&amp;B256&amp;" "&amp;X256,J$2:J$2881,0)),"neg","pos"))</f>
        <v/>
      </c>
      <c r="X256" s="1" t="str">
        <f t="shared" ca="1" si="50"/>
        <v/>
      </c>
      <c r="Y256" s="1" t="str">
        <f t="shared" ca="1" si="51"/>
        <v/>
      </c>
      <c r="Z256" s="1" t="str">
        <f t="shared" si="52"/>
        <v>pos methyladenosine SE_</v>
      </c>
      <c r="AA256" s="1" t="str">
        <f t="shared" si="58"/>
        <v/>
      </c>
    </row>
    <row r="257" spans="1:27" x14ac:dyDescent="0.2">
      <c r="A257" s="1" t="s">
        <v>28</v>
      </c>
      <c r="B257" s="1" t="s">
        <v>198</v>
      </c>
      <c r="C257" s="1" t="s">
        <v>102</v>
      </c>
      <c r="D257" s="1">
        <v>281.1121</v>
      </c>
      <c r="E257" s="1">
        <v>7.38</v>
      </c>
      <c r="F257" s="5" t="s">
        <v>146</v>
      </c>
      <c r="H257" s="1" t="s">
        <v>154</v>
      </c>
      <c r="I257" s="1">
        <v>16636</v>
      </c>
      <c r="K257" s="1">
        <f t="shared" si="56"/>
        <v>9.7193844096597424</v>
      </c>
      <c r="L257" s="1" t="str">
        <f t="shared" si="57"/>
        <v>pos methyladenosine SE_Syn</v>
      </c>
      <c r="M257" s="1" t="str">
        <f t="shared" si="45"/>
        <v>D</v>
      </c>
      <c r="N257" s="1" t="str">
        <f t="shared" si="46"/>
        <v>pos methyladenosine SE_Syn_D</v>
      </c>
      <c r="O257" s="2" t="str">
        <f t="shared" si="47"/>
        <v/>
      </c>
      <c r="P257" s="1" t="str">
        <f t="array" ref="P257">IF(O257="","",AVERAGE(IF(L$1:L$2881=L257,K$1:K$2881)))</f>
        <v/>
      </c>
      <c r="Q257" s="1" t="str">
        <f t="array" ref="Q257">IF(O257="","",_xlfn.F.TEST(IF((L$1:L$2881=LEFT(L257,LEN(L257)-3)&amp;"ctr"),K$1:K$2881),IF((L$1:L$2881=L257),K$1:K$2881)))</f>
        <v/>
      </c>
      <c r="R257" s="1" t="str">
        <f t="array" ref="R257">IF(O257="","",TTEST(IF(L$1:L$2881=LEFT(L257,LEN(L257)-3)&amp;"ctr",K$1:K$2881),IF(L$1:L$2881=L257,K$1:K$2881),2,IF(ISERROR(Q257),3,IF(Q257&lt;0.05,3,2))))</f>
        <v/>
      </c>
      <c r="S257" s="1" t="str">
        <f t="shared" ca="1" si="48"/>
        <v/>
      </c>
      <c r="T257" s="1" t="str">
        <f t="array" ref="T257">IF(O257="","",AVERAGE(IF(L$1:L$2881=L257,I$1:I$2881)))</f>
        <v/>
      </c>
      <c r="U257" s="1" t="str">
        <f t="shared" ca="1" si="49"/>
        <v/>
      </c>
      <c r="V257" s="1" t="str">
        <f t="shared" ca="1" si="55"/>
        <v/>
      </c>
      <c r="W257" s="1" t="str">
        <f t="array" aca="1" ref="W257" ca="1">IF(V257="","",IF(AVERAGE(IF(Z$2:Z$2881="Neg"&amp;" "&amp;B257&amp;" "&amp;X257,J$2:J$2881,0))&gt;AVERAGE(IF(Z$2:Z$2881="pos"&amp;" "&amp;B257&amp;" "&amp;X257,J$2:J$2881,0)),"neg","pos"))</f>
        <v/>
      </c>
      <c r="X257" s="1" t="str">
        <f t="shared" ca="1" si="50"/>
        <v/>
      </c>
      <c r="Y257" s="1" t="str">
        <f t="shared" ca="1" si="51"/>
        <v/>
      </c>
      <c r="Z257" s="1" t="str">
        <f t="shared" si="52"/>
        <v>pos methyladenosine SE_</v>
      </c>
      <c r="AA257" s="1" t="str">
        <f t="shared" si="58"/>
        <v/>
      </c>
    </row>
    <row r="258" spans="1:27" x14ac:dyDescent="0.2">
      <c r="A258" s="1" t="s">
        <v>94</v>
      </c>
      <c r="B258" s="1" t="s">
        <v>174</v>
      </c>
      <c r="C258" s="1" t="s">
        <v>51</v>
      </c>
      <c r="D258" s="1">
        <v>135.05529999999999</v>
      </c>
      <c r="E258" s="1">
        <v>7.79</v>
      </c>
      <c r="F258" s="5" t="s">
        <v>146</v>
      </c>
      <c r="H258" s="1" t="s">
        <v>147</v>
      </c>
      <c r="K258" s="1">
        <f t="shared" ref="K258:K290" si="59">LN(I258+1)</f>
        <v>0</v>
      </c>
      <c r="L258" s="1" t="str">
        <f t="shared" ref="L258:L290" si="60">A258&amp;" "&amp;B258&amp;" "&amp;H258</f>
        <v>both adenine Min_Ctr</v>
      </c>
      <c r="M258" s="1" t="str">
        <f t="shared" ref="M258:M321" si="61">IF(I258&lt;&gt;"","D","ND")</f>
        <v>ND</v>
      </c>
      <c r="N258" s="1" t="str">
        <f t="shared" ref="N258:N321" si="62">L258&amp;IF(LEN(M258)=2,M258,"_"&amp;M258)</f>
        <v>both adenine Min_CtrND</v>
      </c>
      <c r="O258" s="2" t="str">
        <f t="shared" ref="O258:O321" si="63">IF(ROW()&lt;&gt;MATCH(L258,L$1:L$2881,0),"",IF(COUNTIF(N$1:N$2881,LEFT(N258,LEN(N258)-2)&amp;"_D")=COUNTIF(L$1:L$2881,L258),"D","ND"))</f>
        <v>ND</v>
      </c>
      <c r="P258" s="1">
        <f t="array" ref="P258">IF(O258="","",AVERAGE(IF(L$1:L$2881=L258,K$1:K$2881)))</f>
        <v>0</v>
      </c>
      <c r="Q258" s="1" t="e">
        <f t="array" ref="Q258">IF(O258="","",_xlfn.F.TEST(IF((L$1:L$2881=LEFT(L258,LEN(L258)-3)&amp;"ctr"),K$1:K$2881),IF((L$1:L$2881=L258),K$1:K$2881)))</f>
        <v>#DIV/0!</v>
      </c>
      <c r="R258" s="1" t="e">
        <f t="array" ref="R258">IF(O258="","",TTEST(IF(L$1:L$2881=LEFT(L258,LEN(L258)-3)&amp;"ctr",K$1:K$2881),IF(L$1:L$2881=L258,K$1:K$2881),2,IF(ISERROR(Q258),3,IF(Q258&lt;0.05,3,2))))</f>
        <v>#DIV/0!</v>
      </c>
      <c r="S258" s="1" t="str">
        <f t="shared" ref="S258:S321" ca="1" si="64">IF(P258="","",IF(RIGHT(L258,3)="ctr",O258,IF(AND(O258="ND",INDIRECT("r"&amp;MATCH(LEFT(L258,LEN(L258)-3)&amp;"ctr",L$1:L$2881,0)&amp;"c"&amp;COLUMN(O258),FALSE)="ND"),"ND",IF(R258&gt;=0.05,"N",IF(AND(R258&lt;0.05,P258&lt;INDIRECT("r"&amp;MATCH(LEFT(L258,LEN(L258)-3)&amp;"ctr",L$1:L$2881,0)&amp;"C"&amp;COLUMN(P258),FALSE)),"I",IF(AND(R258&lt;0.05,P258&gt;INDIRECT("r"&amp;MATCH(LEFT(L258,LEN(L258)-3)&amp;"ctr",L$1:L$2881,0)&amp;"c"&amp;COLUMN(P258),FALSE)),"E","err"))))))</f>
        <v>ND</v>
      </c>
      <c r="T258" s="1">
        <f t="array" ref="T258">IF(O258="","",AVERAGE(IF(L$1:L$2881=L258,I$1:I$2881)))</f>
        <v>0</v>
      </c>
      <c r="U258" s="1" t="str">
        <f t="shared" ref="U258:U321" ca="1" si="65">IF(O258="","",IF(OR(S258="ND",S258="N"),"n/a",IF(OR(S258="e",S258="I"),IF(OR(T258=0,INDIRECT("r"&amp;MATCH(LEFT(L258,LEN(L258)-3)&amp;"ctr",L$1:L$2881,0)&amp;"c"&amp;COLUMN(T258),FALSE)=0),5,LOG(T258/INDIRECT("r"&amp;MATCH(LEFT(L258,LEN(L258)-3)&amp;"ctr",L$1:L$2881,0)&amp;"c"&amp;COLUMN(T258),FALSE),2)))))</f>
        <v>n/a</v>
      </c>
      <c r="V258" s="1" t="str">
        <f t="shared" ca="1" si="55"/>
        <v/>
      </c>
      <c r="W258" s="1" t="str">
        <f t="array" aca="1" ref="W258" ca="1">IF(V258="","",IF(AVERAGE(IF(Z$2:Z$2881="Neg"&amp;" "&amp;B258&amp;" "&amp;X258,J$2:J$2881,0))&gt;AVERAGE(IF(Z$2:Z$2881="pos"&amp;" "&amp;B258&amp;" "&amp;X258,J$2:J$2881,0)),"neg","pos"))</f>
        <v/>
      </c>
      <c r="X258" s="1" t="str">
        <f t="shared" ref="X258:X321" ca="1" si="66">IF(V258="","",LEFT(H258,3))</f>
        <v/>
      </c>
      <c r="Y258" s="1" t="str">
        <f t="shared" ref="Y258:Y321" ca="1" si="67">IF(W258="","",RIGHT(H258,3))</f>
        <v/>
      </c>
      <c r="Z258" s="1" t="str">
        <f t="shared" ref="Z258:Z321" si="68">A258&amp;" "&amp;B258&amp;" "&amp;LEFT(H258,3)</f>
        <v>both adenine Min</v>
      </c>
      <c r="AA258" s="1" t="str">
        <f t="shared" si="58"/>
        <v>Good</v>
      </c>
    </row>
    <row r="259" spans="1:27" x14ac:dyDescent="0.2">
      <c r="A259" s="1" t="s">
        <v>94</v>
      </c>
      <c r="B259" s="1" t="s">
        <v>174</v>
      </c>
      <c r="C259" s="1" t="s">
        <v>51</v>
      </c>
      <c r="D259" s="1">
        <v>135.05529999999999</v>
      </c>
      <c r="E259" s="1">
        <v>7.79</v>
      </c>
      <c r="F259" s="5" t="s">
        <v>146</v>
      </c>
      <c r="H259" s="1" t="s">
        <v>147</v>
      </c>
      <c r="K259" s="1">
        <f t="shared" si="59"/>
        <v>0</v>
      </c>
      <c r="L259" s="1" t="str">
        <f t="shared" si="60"/>
        <v>both adenine Min_Ctr</v>
      </c>
      <c r="M259" s="1" t="str">
        <f t="shared" si="61"/>
        <v>ND</v>
      </c>
      <c r="N259" s="1" t="str">
        <f t="shared" si="62"/>
        <v>both adenine Min_CtrND</v>
      </c>
      <c r="O259" s="2" t="str">
        <f t="shared" si="63"/>
        <v/>
      </c>
      <c r="P259" s="1" t="str">
        <f t="array" ref="P259">IF(O259="","",AVERAGE(IF(L$1:L$2881=L259,K$1:K$2881)))</f>
        <v/>
      </c>
      <c r="Q259" s="1" t="str">
        <f t="array" ref="Q259">IF(O259="","",_xlfn.F.TEST(IF((L$1:L$2881=LEFT(L259,LEN(L259)-3)&amp;"ctr"),K$1:K$2881),IF((L$1:L$2881=L259),K$1:K$2881)))</f>
        <v/>
      </c>
      <c r="R259" s="1" t="str">
        <f t="array" ref="R259">IF(O259="","",TTEST(IF(L$1:L$2881=LEFT(L259,LEN(L259)-3)&amp;"ctr",K$1:K$2881),IF(L$1:L$2881=L259,K$1:K$2881),2,IF(ISERROR(Q259),3,IF(Q259&lt;0.05,3,2))))</f>
        <v/>
      </c>
      <c r="S259" s="1" t="str">
        <f t="shared" ca="1" si="64"/>
        <v/>
      </c>
      <c r="T259" s="1" t="str">
        <f t="array" ref="T259">IF(O259="","",AVERAGE(IF(L$1:L$2881=L259,I$1:I$2881)))</f>
        <v/>
      </c>
      <c r="U259" s="1" t="str">
        <f t="shared" ca="1" si="65"/>
        <v/>
      </c>
      <c r="V259" s="1" t="str">
        <f t="shared" ref="V259:V322" ca="1" si="69">IF(S259="N","1",IF(U259="n/a","",IF(U259="","",IF(ABS(U259)&lt;1.5,"1",IF(ABS(U259)&lt;2.5,"2",IF(ABS(U259)&lt;3.5,"3",IF(ABS(U259)&lt;4.5,"4",IF(ABS(U259)&gt;=4.5,"5"))))))))</f>
        <v/>
      </c>
      <c r="W259" s="1" t="str">
        <f t="array" aca="1" ref="W259" ca="1">IF(V259="","",IF(AVERAGE(IF(Z$2:Z$2881="Neg"&amp;" "&amp;B259&amp;" "&amp;X259,J$2:J$2881,0))&gt;AVERAGE(IF(Z$2:Z$2881="pos"&amp;" "&amp;B259&amp;" "&amp;X259,J$2:J$2881,0)),"neg","pos"))</f>
        <v/>
      </c>
      <c r="X259" s="1" t="str">
        <f t="shared" ca="1" si="66"/>
        <v/>
      </c>
      <c r="Y259" s="1" t="str">
        <f t="shared" ca="1" si="67"/>
        <v/>
      </c>
      <c r="Z259" s="1" t="str">
        <f t="shared" si="68"/>
        <v>both adenine Min</v>
      </c>
      <c r="AA259" s="1" t="str">
        <f t="shared" si="58"/>
        <v/>
      </c>
    </row>
    <row r="260" spans="1:27" x14ac:dyDescent="0.2">
      <c r="A260" s="1" t="s">
        <v>94</v>
      </c>
      <c r="B260" s="1" t="s">
        <v>174</v>
      </c>
      <c r="C260" s="1" t="s">
        <v>51</v>
      </c>
      <c r="D260" s="1">
        <v>135.05529999999999</v>
      </c>
      <c r="E260" s="1">
        <v>7.79</v>
      </c>
      <c r="F260" s="5" t="s">
        <v>146</v>
      </c>
      <c r="H260" s="1" t="s">
        <v>147</v>
      </c>
      <c r="K260" s="1">
        <f t="shared" si="59"/>
        <v>0</v>
      </c>
      <c r="L260" s="1" t="str">
        <f t="shared" si="60"/>
        <v>both adenine Min_Ctr</v>
      </c>
      <c r="M260" s="1" t="str">
        <f t="shared" si="61"/>
        <v>ND</v>
      </c>
      <c r="N260" s="1" t="str">
        <f t="shared" si="62"/>
        <v>both adenine Min_CtrND</v>
      </c>
      <c r="O260" s="2" t="str">
        <f t="shared" si="63"/>
        <v/>
      </c>
      <c r="P260" s="1" t="str">
        <f t="array" ref="P260">IF(O260="","",AVERAGE(IF(L$1:L$2881=L260,K$1:K$2881)))</f>
        <v/>
      </c>
      <c r="Q260" s="1" t="str">
        <f t="array" ref="Q260">IF(O260="","",_xlfn.F.TEST(IF((L$1:L$2881=LEFT(L260,LEN(L260)-3)&amp;"ctr"),K$1:K$2881),IF((L$1:L$2881=L260),K$1:K$2881)))</f>
        <v/>
      </c>
      <c r="R260" s="1" t="str">
        <f t="array" ref="R260">IF(O260="","",TTEST(IF(L$1:L$2881=LEFT(L260,LEN(L260)-3)&amp;"ctr",K$1:K$2881),IF(L$1:L$2881=L260,K$1:K$2881),2,IF(ISERROR(Q260),3,IF(Q260&lt;0.05,3,2))))</f>
        <v/>
      </c>
      <c r="S260" s="1" t="str">
        <f t="shared" ca="1" si="64"/>
        <v/>
      </c>
      <c r="T260" s="1" t="str">
        <f t="array" ref="T260">IF(O260="","",AVERAGE(IF(L$1:L$2881=L260,I$1:I$2881)))</f>
        <v/>
      </c>
      <c r="U260" s="1" t="str">
        <f t="shared" ca="1" si="65"/>
        <v/>
      </c>
      <c r="V260" s="1" t="str">
        <f t="shared" ca="1" si="69"/>
        <v/>
      </c>
      <c r="W260" s="1" t="str">
        <f t="array" aca="1" ref="W260" ca="1">IF(V260="","",IF(AVERAGE(IF(Z$2:Z$2881="Neg"&amp;" "&amp;B260&amp;" "&amp;X260,J$2:J$2881,0))&gt;AVERAGE(IF(Z$2:Z$2881="pos"&amp;" "&amp;B260&amp;" "&amp;X260,J$2:J$2881,0)),"neg","pos"))</f>
        <v/>
      </c>
      <c r="X260" s="1" t="str">
        <f t="shared" ca="1" si="66"/>
        <v/>
      </c>
      <c r="Y260" s="1" t="str">
        <f t="shared" ca="1" si="67"/>
        <v/>
      </c>
      <c r="Z260" s="1" t="str">
        <f t="shared" si="68"/>
        <v>both adenine Min</v>
      </c>
      <c r="AA260" s="1" t="str">
        <f t="shared" si="58"/>
        <v/>
      </c>
    </row>
    <row r="261" spans="1:27" x14ac:dyDescent="0.2">
      <c r="A261" s="1" t="s">
        <v>94</v>
      </c>
      <c r="B261" s="1" t="s">
        <v>174</v>
      </c>
      <c r="C261" s="1" t="s">
        <v>51</v>
      </c>
      <c r="D261" s="1">
        <v>135.05529999999999</v>
      </c>
      <c r="E261" s="1">
        <v>7.79</v>
      </c>
      <c r="F261" s="5" t="s">
        <v>146</v>
      </c>
      <c r="H261" s="1" t="s">
        <v>147</v>
      </c>
      <c r="K261" s="1">
        <f t="shared" si="59"/>
        <v>0</v>
      </c>
      <c r="L261" s="1" t="str">
        <f t="shared" si="60"/>
        <v>both adenine Min_Ctr</v>
      </c>
      <c r="M261" s="1" t="str">
        <f t="shared" si="61"/>
        <v>ND</v>
      </c>
      <c r="N261" s="1" t="str">
        <f t="shared" si="62"/>
        <v>both adenine Min_CtrND</v>
      </c>
      <c r="O261" s="2" t="str">
        <f t="shared" si="63"/>
        <v/>
      </c>
      <c r="P261" s="1" t="str">
        <f t="array" ref="P261">IF(O261="","",AVERAGE(IF(L$1:L$2881=L261,K$1:K$2881)))</f>
        <v/>
      </c>
      <c r="Q261" s="1" t="str">
        <f t="array" ref="Q261">IF(O261="","",_xlfn.F.TEST(IF((L$1:L$2881=LEFT(L261,LEN(L261)-3)&amp;"ctr"),K$1:K$2881),IF((L$1:L$2881=L261),K$1:K$2881)))</f>
        <v/>
      </c>
      <c r="R261" s="1" t="str">
        <f t="array" ref="R261">IF(O261="","",TTEST(IF(L$1:L$2881=LEFT(L261,LEN(L261)-3)&amp;"ctr",K$1:K$2881),IF(L$1:L$2881=L261,K$1:K$2881),2,IF(ISERROR(Q261),3,IF(Q261&lt;0.05,3,2))))</f>
        <v/>
      </c>
      <c r="S261" s="1" t="str">
        <f t="shared" ca="1" si="64"/>
        <v/>
      </c>
      <c r="T261" s="1" t="str">
        <f t="array" ref="T261">IF(O261="","",AVERAGE(IF(L$1:L$2881=L261,I$1:I$2881)))</f>
        <v/>
      </c>
      <c r="U261" s="1" t="str">
        <f t="shared" ca="1" si="65"/>
        <v/>
      </c>
      <c r="V261" s="1" t="str">
        <f t="shared" ca="1" si="69"/>
        <v/>
      </c>
      <c r="W261" s="1" t="str">
        <f t="array" aca="1" ref="W261" ca="1">IF(V261="","",IF(AVERAGE(IF(Z$2:Z$2881="Neg"&amp;" "&amp;B261&amp;" "&amp;X261,J$2:J$2881,0))&gt;AVERAGE(IF(Z$2:Z$2881="pos"&amp;" "&amp;B261&amp;" "&amp;X261,J$2:J$2881,0)),"neg","pos"))</f>
        <v/>
      </c>
      <c r="X261" s="1" t="str">
        <f t="shared" ca="1" si="66"/>
        <v/>
      </c>
      <c r="Y261" s="1" t="str">
        <f t="shared" ca="1" si="67"/>
        <v/>
      </c>
      <c r="Z261" s="1" t="str">
        <f t="shared" si="68"/>
        <v>both adenine Min</v>
      </c>
      <c r="AA261" s="1" t="str">
        <f t="shared" si="58"/>
        <v/>
      </c>
    </row>
    <row r="262" spans="1:27" x14ac:dyDescent="0.2">
      <c r="A262" s="1" t="s">
        <v>94</v>
      </c>
      <c r="B262" s="1" t="s">
        <v>174</v>
      </c>
      <c r="C262" s="1" t="s">
        <v>51</v>
      </c>
      <c r="D262" s="1">
        <v>135.05529999999999</v>
      </c>
      <c r="E262" s="1">
        <v>7.79</v>
      </c>
      <c r="F262" s="5" t="s">
        <v>146</v>
      </c>
      <c r="H262" s="1" t="s">
        <v>148</v>
      </c>
      <c r="K262" s="1">
        <f t="shared" si="59"/>
        <v>0</v>
      </c>
      <c r="L262" s="1" t="str">
        <f t="shared" si="60"/>
        <v>both adenine Min_Syn</v>
      </c>
      <c r="M262" s="1" t="str">
        <f t="shared" si="61"/>
        <v>ND</v>
      </c>
      <c r="N262" s="1" t="str">
        <f t="shared" si="62"/>
        <v>both adenine Min_SynND</v>
      </c>
      <c r="O262" s="2" t="str">
        <f t="shared" si="63"/>
        <v>ND</v>
      </c>
      <c r="P262" s="1">
        <f t="array" ref="P262">IF(O262="","",AVERAGE(IF(L$1:L$2881=L262,K$1:K$2881)))</f>
        <v>0</v>
      </c>
      <c r="Q262" s="1" t="e">
        <f t="array" ref="Q262">IF(O262="","",_xlfn.F.TEST(IF((L$1:L$2881=LEFT(L262,LEN(L262)-3)&amp;"ctr"),K$1:K$2881),IF((L$1:L$2881=L262),K$1:K$2881)))</f>
        <v>#DIV/0!</v>
      </c>
      <c r="R262" s="1" t="e">
        <f t="array" ref="R262">IF(O262="","",TTEST(IF(L$1:L$2881=LEFT(L262,LEN(L262)-3)&amp;"ctr",K$1:K$2881),IF(L$1:L$2881=L262,K$1:K$2881),2,IF(ISERROR(Q262),3,IF(Q262&lt;0.05,3,2))))</f>
        <v>#DIV/0!</v>
      </c>
      <c r="S262" s="1" t="str">
        <f t="shared" ca="1" si="64"/>
        <v>ND</v>
      </c>
      <c r="T262" s="1">
        <f t="array" ref="T262">IF(O262="","",AVERAGE(IF(L$1:L$2881=L262,I$1:I$2881)))</f>
        <v>0</v>
      </c>
      <c r="U262" s="1" t="str">
        <f t="shared" ca="1" si="65"/>
        <v>n/a</v>
      </c>
      <c r="V262" s="1" t="str">
        <f t="shared" ca="1" si="69"/>
        <v/>
      </c>
      <c r="W262" s="1" t="str">
        <f t="array" aca="1" ref="W262" ca="1">IF(V262="","",IF(AVERAGE(IF(Z$2:Z$2881="Neg"&amp;" "&amp;B262&amp;" "&amp;X262,J$2:J$2881,0))&gt;AVERAGE(IF(Z$2:Z$2881="pos"&amp;" "&amp;B262&amp;" "&amp;X262,J$2:J$2881,0)),"neg","pos"))</f>
        <v/>
      </c>
      <c r="X262" s="1" t="str">
        <f t="shared" ca="1" si="66"/>
        <v/>
      </c>
      <c r="Y262" s="1" t="str">
        <f t="shared" ca="1" si="67"/>
        <v/>
      </c>
      <c r="Z262" s="1" t="str">
        <f t="shared" si="68"/>
        <v>both adenine Min</v>
      </c>
      <c r="AA262" s="1" t="str">
        <f t="shared" si="58"/>
        <v>Good</v>
      </c>
    </row>
    <row r="263" spans="1:27" x14ac:dyDescent="0.2">
      <c r="A263" s="1" t="s">
        <v>94</v>
      </c>
      <c r="B263" s="1" t="s">
        <v>174</v>
      </c>
      <c r="C263" s="1" t="s">
        <v>51</v>
      </c>
      <c r="D263" s="1">
        <v>135.05529999999999</v>
      </c>
      <c r="E263" s="1">
        <v>7.79</v>
      </c>
      <c r="F263" s="5" t="s">
        <v>146</v>
      </c>
      <c r="H263" s="1" t="s">
        <v>148</v>
      </c>
      <c r="K263" s="1">
        <f t="shared" si="59"/>
        <v>0</v>
      </c>
      <c r="L263" s="1" t="str">
        <f t="shared" si="60"/>
        <v>both adenine Min_Syn</v>
      </c>
      <c r="M263" s="1" t="str">
        <f t="shared" si="61"/>
        <v>ND</v>
      </c>
      <c r="N263" s="1" t="str">
        <f t="shared" si="62"/>
        <v>both adenine Min_SynND</v>
      </c>
      <c r="O263" s="2" t="str">
        <f t="shared" si="63"/>
        <v/>
      </c>
      <c r="P263" s="1" t="str">
        <f t="array" ref="P263">IF(O263="","",AVERAGE(IF(L$1:L$2881=L263,K$1:K$2881)))</f>
        <v/>
      </c>
      <c r="Q263" s="1" t="str">
        <f t="array" ref="Q263">IF(O263="","",_xlfn.F.TEST(IF((L$1:L$2881=LEFT(L263,LEN(L263)-3)&amp;"ctr"),K$1:K$2881),IF((L$1:L$2881=L263),K$1:K$2881)))</f>
        <v/>
      </c>
      <c r="R263" s="1" t="str">
        <f t="array" ref="R263">IF(O263="","",TTEST(IF(L$1:L$2881=LEFT(L263,LEN(L263)-3)&amp;"ctr",K$1:K$2881),IF(L$1:L$2881=L263,K$1:K$2881),2,IF(ISERROR(Q263),3,IF(Q263&lt;0.05,3,2))))</f>
        <v/>
      </c>
      <c r="S263" s="1" t="str">
        <f t="shared" ca="1" si="64"/>
        <v/>
      </c>
      <c r="T263" s="1" t="str">
        <f t="array" ref="T263">IF(O263="","",AVERAGE(IF(L$1:L$2881=L263,I$1:I$2881)))</f>
        <v/>
      </c>
      <c r="U263" s="1" t="str">
        <f t="shared" ca="1" si="65"/>
        <v/>
      </c>
      <c r="V263" s="1" t="str">
        <f t="shared" ca="1" si="69"/>
        <v/>
      </c>
      <c r="W263" s="1" t="str">
        <f t="array" aca="1" ref="W263" ca="1">IF(V263="","",IF(AVERAGE(IF(Z$2:Z$2881="Neg"&amp;" "&amp;B263&amp;" "&amp;X263,J$2:J$2881,0))&gt;AVERAGE(IF(Z$2:Z$2881="pos"&amp;" "&amp;B263&amp;" "&amp;X263,J$2:J$2881,0)),"neg","pos"))</f>
        <v/>
      </c>
      <c r="X263" s="1" t="str">
        <f t="shared" ca="1" si="66"/>
        <v/>
      </c>
      <c r="Y263" s="1" t="str">
        <f t="shared" ca="1" si="67"/>
        <v/>
      </c>
      <c r="Z263" s="1" t="str">
        <f t="shared" si="68"/>
        <v>both adenine Min</v>
      </c>
      <c r="AA263" s="1" t="str">
        <f t="shared" si="58"/>
        <v/>
      </c>
    </row>
    <row r="264" spans="1:27" x14ac:dyDescent="0.2">
      <c r="A264" s="1" t="s">
        <v>94</v>
      </c>
      <c r="B264" s="1" t="s">
        <v>174</v>
      </c>
      <c r="C264" s="1" t="s">
        <v>51</v>
      </c>
      <c r="D264" s="1">
        <v>135.05529999999999</v>
      </c>
      <c r="E264" s="1">
        <v>7.79</v>
      </c>
      <c r="F264" s="5" t="s">
        <v>146</v>
      </c>
      <c r="H264" s="1" t="s">
        <v>148</v>
      </c>
      <c r="K264" s="1">
        <f t="shared" si="59"/>
        <v>0</v>
      </c>
      <c r="L264" s="1" t="str">
        <f t="shared" si="60"/>
        <v>both adenine Min_Syn</v>
      </c>
      <c r="M264" s="1" t="str">
        <f t="shared" si="61"/>
        <v>ND</v>
      </c>
      <c r="N264" s="1" t="str">
        <f t="shared" si="62"/>
        <v>both adenine Min_SynND</v>
      </c>
      <c r="O264" s="2" t="str">
        <f t="shared" si="63"/>
        <v/>
      </c>
      <c r="P264" s="1" t="str">
        <f t="array" ref="P264">IF(O264="","",AVERAGE(IF(L$1:L$2881=L264,K$1:K$2881)))</f>
        <v/>
      </c>
      <c r="Q264" s="1" t="str">
        <f t="array" ref="Q264">IF(O264="","",_xlfn.F.TEST(IF((L$1:L$2881=LEFT(L264,LEN(L264)-3)&amp;"ctr"),K$1:K$2881),IF((L$1:L$2881=L264),K$1:K$2881)))</f>
        <v/>
      </c>
      <c r="R264" s="1" t="str">
        <f t="array" ref="R264">IF(O264="","",TTEST(IF(L$1:L$2881=LEFT(L264,LEN(L264)-3)&amp;"ctr",K$1:K$2881),IF(L$1:L$2881=L264,K$1:K$2881),2,IF(ISERROR(Q264),3,IF(Q264&lt;0.05,3,2))))</f>
        <v/>
      </c>
      <c r="S264" s="1" t="str">
        <f t="shared" ca="1" si="64"/>
        <v/>
      </c>
      <c r="T264" s="1" t="str">
        <f t="array" ref="T264">IF(O264="","",AVERAGE(IF(L$1:L$2881=L264,I$1:I$2881)))</f>
        <v/>
      </c>
      <c r="U264" s="1" t="str">
        <f t="shared" ca="1" si="65"/>
        <v/>
      </c>
      <c r="V264" s="1" t="str">
        <f t="shared" ca="1" si="69"/>
        <v/>
      </c>
      <c r="W264" s="1" t="str">
        <f t="array" aca="1" ref="W264" ca="1">IF(V264="","",IF(AVERAGE(IF(Z$2:Z$2881="Neg"&amp;" "&amp;B264&amp;" "&amp;X264,J$2:J$2881,0))&gt;AVERAGE(IF(Z$2:Z$2881="pos"&amp;" "&amp;B264&amp;" "&amp;X264,J$2:J$2881,0)),"neg","pos"))</f>
        <v/>
      </c>
      <c r="X264" s="1" t="str">
        <f t="shared" ca="1" si="66"/>
        <v/>
      </c>
      <c r="Y264" s="1" t="str">
        <f t="shared" ca="1" si="67"/>
        <v/>
      </c>
      <c r="Z264" s="1" t="str">
        <f t="shared" si="68"/>
        <v>both adenine Min</v>
      </c>
      <c r="AA264" s="1" t="str">
        <f t="shared" si="58"/>
        <v/>
      </c>
    </row>
    <row r="265" spans="1:27" x14ac:dyDescent="0.2">
      <c r="A265" s="1" t="s">
        <v>94</v>
      </c>
      <c r="B265" s="1" t="s">
        <v>174</v>
      </c>
      <c r="C265" s="1" t="s">
        <v>51</v>
      </c>
      <c r="D265" s="1">
        <v>135.05529999999999</v>
      </c>
      <c r="E265" s="1">
        <v>7.79</v>
      </c>
      <c r="F265" s="5" t="s">
        <v>146</v>
      </c>
      <c r="H265" s="1" t="s">
        <v>148</v>
      </c>
      <c r="K265" s="1">
        <f t="shared" si="59"/>
        <v>0</v>
      </c>
      <c r="L265" s="1" t="str">
        <f t="shared" si="60"/>
        <v>both adenine Min_Syn</v>
      </c>
      <c r="M265" s="1" t="str">
        <f t="shared" si="61"/>
        <v>ND</v>
      </c>
      <c r="N265" s="1" t="str">
        <f t="shared" si="62"/>
        <v>both adenine Min_SynND</v>
      </c>
      <c r="O265" s="2" t="str">
        <f t="shared" si="63"/>
        <v/>
      </c>
      <c r="P265" s="1" t="str">
        <f t="array" ref="P265">IF(O265="","",AVERAGE(IF(L$1:L$2881=L265,K$1:K$2881)))</f>
        <v/>
      </c>
      <c r="Q265" s="1" t="str">
        <f t="array" ref="Q265">IF(O265="","",_xlfn.F.TEST(IF((L$1:L$2881=LEFT(L265,LEN(L265)-3)&amp;"ctr"),K$1:K$2881),IF((L$1:L$2881=L265),K$1:K$2881)))</f>
        <v/>
      </c>
      <c r="R265" s="1" t="str">
        <f t="array" ref="R265">IF(O265="","",TTEST(IF(L$1:L$2881=LEFT(L265,LEN(L265)-3)&amp;"ctr",K$1:K$2881),IF(L$1:L$2881=L265,K$1:K$2881),2,IF(ISERROR(Q265),3,IF(Q265&lt;0.05,3,2))))</f>
        <v/>
      </c>
      <c r="S265" s="1" t="str">
        <f t="shared" ca="1" si="64"/>
        <v/>
      </c>
      <c r="T265" s="1" t="str">
        <f t="array" ref="T265">IF(O265="","",AVERAGE(IF(L$1:L$2881=L265,I$1:I$2881)))</f>
        <v/>
      </c>
      <c r="U265" s="1" t="str">
        <f t="shared" ca="1" si="65"/>
        <v/>
      </c>
      <c r="V265" s="1" t="str">
        <f t="shared" ca="1" si="69"/>
        <v/>
      </c>
      <c r="W265" s="1" t="str">
        <f t="array" aca="1" ref="W265" ca="1">IF(V265="","",IF(AVERAGE(IF(Z$2:Z$2881="Neg"&amp;" "&amp;B265&amp;" "&amp;X265,J$2:J$2881,0))&gt;AVERAGE(IF(Z$2:Z$2881="pos"&amp;" "&amp;B265&amp;" "&amp;X265,J$2:J$2881,0)),"neg","pos"))</f>
        <v/>
      </c>
      <c r="X265" s="1" t="str">
        <f t="shared" ca="1" si="66"/>
        <v/>
      </c>
      <c r="Y265" s="1" t="str">
        <f t="shared" ca="1" si="67"/>
        <v/>
      </c>
      <c r="Z265" s="1" t="str">
        <f t="shared" si="68"/>
        <v>both adenine Min</v>
      </c>
      <c r="AA265" s="1" t="str">
        <f t="shared" si="58"/>
        <v/>
      </c>
    </row>
    <row r="266" spans="1:27" x14ac:dyDescent="0.2">
      <c r="A266" s="1" t="s">
        <v>94</v>
      </c>
      <c r="B266" s="1" t="s">
        <v>174</v>
      </c>
      <c r="C266" s="1" t="s">
        <v>51</v>
      </c>
      <c r="D266" s="1">
        <v>135.05529999999999</v>
      </c>
      <c r="E266" s="1">
        <v>7.79</v>
      </c>
      <c r="F266" s="5" t="s">
        <v>146</v>
      </c>
      <c r="H266" s="1" t="s">
        <v>149</v>
      </c>
      <c r="I266" s="1">
        <v>133714</v>
      </c>
      <c r="K266" s="1">
        <f t="shared" si="59"/>
        <v>11.803465948270491</v>
      </c>
      <c r="L266" s="1" t="str">
        <f t="shared" si="60"/>
        <v>both adenine MEBM_Ctr</v>
      </c>
      <c r="M266" s="1" t="str">
        <f t="shared" si="61"/>
        <v>D</v>
      </c>
      <c r="N266" s="1" t="str">
        <f t="shared" si="62"/>
        <v>both adenine MEBM_Ctr_D</v>
      </c>
      <c r="O266" s="2" t="str">
        <f t="shared" si="63"/>
        <v>D</v>
      </c>
      <c r="P266" s="1">
        <f t="array" ref="P266">IF(O266="","",AVERAGE(IF(L$1:L$2881=L266,K$1:K$2881)))</f>
        <v>11.766664294202133</v>
      </c>
      <c r="Q266" s="1">
        <f t="array" ref="Q266">IF(O266="","",_xlfn.F.TEST(IF((L$1:L$2881=LEFT(L266,LEN(L266)-3)&amp;"ctr"),K$1:K$2881),IF((L$1:L$2881=L266),K$1:K$2881)))</f>
        <v>1</v>
      </c>
      <c r="R266" s="1">
        <f t="array" ref="R266">IF(O266="","",TTEST(IF(L$1:L$2881=LEFT(L266,LEN(L266)-3)&amp;"ctr",K$1:K$2881),IF(L$1:L$2881=L266,K$1:K$2881),2,IF(ISERROR(Q266),3,IF(Q266&lt;0.05,3,2))))</f>
        <v>1</v>
      </c>
      <c r="S266" s="1" t="str">
        <f t="shared" ca="1" si="64"/>
        <v>D</v>
      </c>
      <c r="T266" s="1">
        <f t="array" ref="T266">IF(O266="","",AVERAGE(IF(L$1:L$2881=L266,I$1:I$2881)))</f>
        <v>129037.75</v>
      </c>
      <c r="U266" s="1" t="b">
        <f t="shared" ca="1" si="65"/>
        <v>0</v>
      </c>
      <c r="V266" s="1" t="str">
        <f t="shared" ca="1" si="69"/>
        <v>1</v>
      </c>
      <c r="W266" s="1" t="str">
        <f t="array" aca="1" ref="W266" ca="1">IF(V266="","",IF(AVERAGE(IF(Z$2:Z$2881="Neg"&amp;" "&amp;B266&amp;" "&amp;X266,J$2:J$2881,0))&gt;AVERAGE(IF(Z$2:Z$2881="pos"&amp;" "&amp;B266&amp;" "&amp;X266,J$2:J$2881,0)),"neg","pos"))</f>
        <v>pos</v>
      </c>
      <c r="X266" s="1" t="str">
        <f t="shared" ca="1" si="66"/>
        <v>MEB</v>
      </c>
      <c r="Y266" s="1" t="str">
        <f t="shared" ca="1" si="67"/>
        <v>Ctr</v>
      </c>
      <c r="Z266" s="1" t="str">
        <f t="shared" si="68"/>
        <v>both adenine MEB</v>
      </c>
      <c r="AA266" s="1" t="str">
        <f t="shared" si="58"/>
        <v>Good</v>
      </c>
    </row>
    <row r="267" spans="1:27" x14ac:dyDescent="0.2">
      <c r="A267" s="1" t="s">
        <v>94</v>
      </c>
      <c r="B267" s="1" t="s">
        <v>174</v>
      </c>
      <c r="C267" s="1" t="s">
        <v>51</v>
      </c>
      <c r="D267" s="1">
        <v>135.05529999999999</v>
      </c>
      <c r="E267" s="1">
        <v>7.79</v>
      </c>
      <c r="F267" s="5" t="s">
        <v>146</v>
      </c>
      <c r="H267" s="1" t="s">
        <v>149</v>
      </c>
      <c r="I267" s="1">
        <v>123451</v>
      </c>
      <c r="K267" s="1">
        <f t="shared" si="59"/>
        <v>11.723607695533142</v>
      </c>
      <c r="L267" s="1" t="str">
        <f t="shared" si="60"/>
        <v>both adenine MEBM_Ctr</v>
      </c>
      <c r="M267" s="1" t="str">
        <f t="shared" si="61"/>
        <v>D</v>
      </c>
      <c r="N267" s="1" t="str">
        <f t="shared" si="62"/>
        <v>both adenine MEBM_Ctr_D</v>
      </c>
      <c r="O267" s="2" t="str">
        <f t="shared" si="63"/>
        <v/>
      </c>
      <c r="P267" s="1" t="str">
        <f t="array" ref="P267">IF(O267="","",AVERAGE(IF(L$1:L$2881=L267,K$1:K$2881)))</f>
        <v/>
      </c>
      <c r="Q267" s="1" t="str">
        <f t="array" ref="Q267">IF(O267="","",_xlfn.F.TEST(IF((L$1:L$2881=LEFT(L267,LEN(L267)-3)&amp;"ctr"),K$1:K$2881),IF((L$1:L$2881=L267),K$1:K$2881)))</f>
        <v/>
      </c>
      <c r="R267" s="1" t="str">
        <f t="array" ref="R267">IF(O267="","",TTEST(IF(L$1:L$2881=LEFT(L267,LEN(L267)-3)&amp;"ctr",K$1:K$2881),IF(L$1:L$2881=L267,K$1:K$2881),2,IF(ISERROR(Q267),3,IF(Q267&lt;0.05,3,2))))</f>
        <v/>
      </c>
      <c r="S267" s="1" t="str">
        <f t="shared" ca="1" si="64"/>
        <v/>
      </c>
      <c r="T267" s="1" t="str">
        <f t="array" ref="T267">IF(O267="","",AVERAGE(IF(L$1:L$2881=L267,I$1:I$2881)))</f>
        <v/>
      </c>
      <c r="U267" s="1" t="str">
        <f t="shared" ca="1" si="65"/>
        <v/>
      </c>
      <c r="V267" s="1" t="str">
        <f t="shared" ca="1" si="69"/>
        <v/>
      </c>
      <c r="W267" s="1" t="str">
        <f t="array" aca="1" ref="W267" ca="1">IF(V267="","",IF(AVERAGE(IF(Z$2:Z$2881="Neg"&amp;" "&amp;B267&amp;" "&amp;X267,J$2:J$2881,0))&gt;AVERAGE(IF(Z$2:Z$2881="pos"&amp;" "&amp;B267&amp;" "&amp;X267,J$2:J$2881,0)),"neg","pos"))</f>
        <v/>
      </c>
      <c r="X267" s="1" t="str">
        <f t="shared" ca="1" si="66"/>
        <v/>
      </c>
      <c r="Y267" s="1" t="str">
        <f t="shared" ca="1" si="67"/>
        <v/>
      </c>
      <c r="Z267" s="1" t="str">
        <f t="shared" si="68"/>
        <v>both adenine MEB</v>
      </c>
      <c r="AA267" s="1" t="str">
        <f t="shared" si="58"/>
        <v/>
      </c>
    </row>
    <row r="268" spans="1:27" x14ac:dyDescent="0.2">
      <c r="A268" s="1" t="s">
        <v>94</v>
      </c>
      <c r="B268" s="1" t="s">
        <v>174</v>
      </c>
      <c r="C268" s="1" t="s">
        <v>51</v>
      </c>
      <c r="D268" s="1">
        <v>135.05529999999999</v>
      </c>
      <c r="E268" s="1">
        <v>7.79</v>
      </c>
      <c r="F268" s="5" t="s">
        <v>146</v>
      </c>
      <c r="H268" s="1" t="s">
        <v>149</v>
      </c>
      <c r="I268" s="1">
        <v>136808</v>
      </c>
      <c r="K268" s="1">
        <f t="shared" si="59"/>
        <v>11.82634107148024</v>
      </c>
      <c r="L268" s="1" t="str">
        <f t="shared" si="60"/>
        <v>both adenine MEBM_Ctr</v>
      </c>
      <c r="M268" s="1" t="str">
        <f t="shared" si="61"/>
        <v>D</v>
      </c>
      <c r="N268" s="1" t="str">
        <f t="shared" si="62"/>
        <v>both adenine MEBM_Ctr_D</v>
      </c>
      <c r="O268" s="2" t="str">
        <f t="shared" si="63"/>
        <v/>
      </c>
      <c r="P268" s="1" t="str">
        <f t="array" ref="P268">IF(O268="","",AVERAGE(IF(L$1:L$2881=L268,K$1:K$2881)))</f>
        <v/>
      </c>
      <c r="Q268" s="1" t="str">
        <f t="array" ref="Q268">IF(O268="","",_xlfn.F.TEST(IF((L$1:L$2881=LEFT(L268,LEN(L268)-3)&amp;"ctr"),K$1:K$2881),IF((L$1:L$2881=L268),K$1:K$2881)))</f>
        <v/>
      </c>
      <c r="R268" s="1" t="str">
        <f t="array" ref="R268">IF(O268="","",TTEST(IF(L$1:L$2881=LEFT(L268,LEN(L268)-3)&amp;"ctr",K$1:K$2881),IF(L$1:L$2881=L268,K$1:K$2881),2,IF(ISERROR(Q268),3,IF(Q268&lt;0.05,3,2))))</f>
        <v/>
      </c>
      <c r="S268" s="1" t="str">
        <f t="shared" ca="1" si="64"/>
        <v/>
      </c>
      <c r="T268" s="1" t="str">
        <f t="array" ref="T268">IF(O268="","",AVERAGE(IF(L$1:L$2881=L268,I$1:I$2881)))</f>
        <v/>
      </c>
      <c r="U268" s="1" t="str">
        <f t="shared" ca="1" si="65"/>
        <v/>
      </c>
      <c r="V268" s="1" t="str">
        <f t="shared" ca="1" si="69"/>
        <v/>
      </c>
      <c r="W268" s="1" t="str">
        <f t="array" aca="1" ref="W268" ca="1">IF(V268="","",IF(AVERAGE(IF(Z$2:Z$2881="Neg"&amp;" "&amp;B268&amp;" "&amp;X268,J$2:J$2881,0))&gt;AVERAGE(IF(Z$2:Z$2881="pos"&amp;" "&amp;B268&amp;" "&amp;X268,J$2:J$2881,0)),"neg","pos"))</f>
        <v/>
      </c>
      <c r="X268" s="1" t="str">
        <f t="shared" ca="1" si="66"/>
        <v/>
      </c>
      <c r="Y268" s="1" t="str">
        <f t="shared" ca="1" si="67"/>
        <v/>
      </c>
      <c r="Z268" s="1" t="str">
        <f t="shared" si="68"/>
        <v>both adenine MEB</v>
      </c>
      <c r="AA268" s="1" t="str">
        <f t="shared" si="58"/>
        <v/>
      </c>
    </row>
    <row r="269" spans="1:27" x14ac:dyDescent="0.2">
      <c r="A269" s="1" t="s">
        <v>94</v>
      </c>
      <c r="B269" s="1" t="s">
        <v>174</v>
      </c>
      <c r="C269" s="1" t="s">
        <v>51</v>
      </c>
      <c r="D269" s="1">
        <v>135.05529999999999</v>
      </c>
      <c r="E269" s="1">
        <v>7.79</v>
      </c>
      <c r="F269" s="5" t="s">
        <v>146</v>
      </c>
      <c r="H269" s="1" t="s">
        <v>149</v>
      </c>
      <c r="I269" s="1">
        <v>122178</v>
      </c>
      <c r="K269" s="1">
        <f t="shared" si="59"/>
        <v>11.71324246152466</v>
      </c>
      <c r="L269" s="1" t="str">
        <f t="shared" si="60"/>
        <v>both adenine MEBM_Ctr</v>
      </c>
      <c r="M269" s="1" t="str">
        <f t="shared" si="61"/>
        <v>D</v>
      </c>
      <c r="N269" s="1" t="str">
        <f t="shared" si="62"/>
        <v>both adenine MEBM_Ctr_D</v>
      </c>
      <c r="O269" s="2" t="str">
        <f t="shared" si="63"/>
        <v/>
      </c>
      <c r="P269" s="1" t="str">
        <f t="array" ref="P269">IF(O269="","",AVERAGE(IF(L$1:L$2881=L269,K$1:K$2881)))</f>
        <v/>
      </c>
      <c r="Q269" s="1" t="str">
        <f t="array" ref="Q269">IF(O269="","",_xlfn.F.TEST(IF((L$1:L$2881=LEFT(L269,LEN(L269)-3)&amp;"ctr"),K$1:K$2881),IF((L$1:L$2881=L269),K$1:K$2881)))</f>
        <v/>
      </c>
      <c r="R269" s="1" t="str">
        <f t="array" ref="R269">IF(O269="","",TTEST(IF(L$1:L$2881=LEFT(L269,LEN(L269)-3)&amp;"ctr",K$1:K$2881),IF(L$1:L$2881=L269,K$1:K$2881),2,IF(ISERROR(Q269),3,IF(Q269&lt;0.05,3,2))))</f>
        <v/>
      </c>
      <c r="S269" s="1" t="str">
        <f t="shared" ca="1" si="64"/>
        <v/>
      </c>
      <c r="T269" s="1" t="str">
        <f t="array" ref="T269">IF(O269="","",AVERAGE(IF(L$1:L$2881=L269,I$1:I$2881)))</f>
        <v/>
      </c>
      <c r="U269" s="1" t="str">
        <f t="shared" ca="1" si="65"/>
        <v/>
      </c>
      <c r="V269" s="1" t="str">
        <f t="shared" ca="1" si="69"/>
        <v/>
      </c>
      <c r="W269" s="1" t="str">
        <f t="array" aca="1" ref="W269" ca="1">IF(V269="","",IF(AVERAGE(IF(Z$2:Z$2881="Neg"&amp;" "&amp;B269&amp;" "&amp;X269,J$2:J$2881,0))&gt;AVERAGE(IF(Z$2:Z$2881="pos"&amp;" "&amp;B269&amp;" "&amp;X269,J$2:J$2881,0)),"neg","pos"))</f>
        <v/>
      </c>
      <c r="X269" s="1" t="str">
        <f t="shared" ca="1" si="66"/>
        <v/>
      </c>
      <c r="Y269" s="1" t="str">
        <f t="shared" ca="1" si="67"/>
        <v/>
      </c>
      <c r="Z269" s="1" t="str">
        <f t="shared" si="68"/>
        <v>both adenine MEB</v>
      </c>
      <c r="AA269" s="1" t="str">
        <f t="shared" si="58"/>
        <v/>
      </c>
    </row>
    <row r="270" spans="1:27" x14ac:dyDescent="0.2">
      <c r="A270" s="1" t="s">
        <v>94</v>
      </c>
      <c r="B270" s="1" t="s">
        <v>174</v>
      </c>
      <c r="C270" s="1" t="s">
        <v>51</v>
      </c>
      <c r="D270" s="1">
        <v>135.05529999999999</v>
      </c>
      <c r="E270" s="1">
        <v>7.79</v>
      </c>
      <c r="F270" s="5" t="s">
        <v>146</v>
      </c>
      <c r="H270" s="1" t="s">
        <v>150</v>
      </c>
      <c r="I270" s="1">
        <v>2303</v>
      </c>
      <c r="K270" s="1">
        <f t="shared" si="59"/>
        <v>7.7424020218157823</v>
      </c>
      <c r="L270" s="1" t="str">
        <f t="shared" si="60"/>
        <v>both adenine MEBM_Syn</v>
      </c>
      <c r="M270" s="1" t="str">
        <f t="shared" si="61"/>
        <v>D</v>
      </c>
      <c r="N270" s="1" t="str">
        <f t="shared" si="62"/>
        <v>both adenine MEBM_Syn_D</v>
      </c>
      <c r="O270" s="2" t="str">
        <f t="shared" si="63"/>
        <v>D</v>
      </c>
      <c r="P270" s="1">
        <f t="array" ref="P270">IF(O270="","",AVERAGE(IF(L$1:L$2881=L270,K$1:K$2881)))</f>
        <v>8.0159055769060359</v>
      </c>
      <c r="Q270" s="1">
        <f t="array" ref="Q270">IF(O270="","",_xlfn.F.TEST(IF((L$1:L$2881=LEFT(L270,LEN(L270)-3)&amp;"ctr"),K$1:K$2881),IF((L$1:L$2881=L270),K$1:K$2881)))</f>
        <v>7.9483609445335501E-2</v>
      </c>
      <c r="R270" s="1">
        <f t="array" ref="R270">IF(O270="","",TTEST(IF(L$1:L$2881=LEFT(L270,LEN(L270)-3)&amp;"ctr",K$1:K$2881),IF(L$1:L$2881=L270,K$1:K$2881),2,IF(ISERROR(Q270),3,IF(Q270&lt;0.05,3,2))))</f>
        <v>2.1441488340491197E-8</v>
      </c>
      <c r="S270" s="1" t="str">
        <f t="shared" ca="1" si="64"/>
        <v>I</v>
      </c>
      <c r="T270" s="1">
        <f t="array" ref="T270">IF(O270="","",AVERAGE(IF(L$1:L$2881=L270,I$1:I$2881)))</f>
        <v>3066</v>
      </c>
      <c r="U270" s="1">
        <f t="shared" ca="1" si="65"/>
        <v>-5.3952916806794677</v>
      </c>
      <c r="V270" s="1" t="str">
        <f t="shared" ca="1" si="69"/>
        <v>5</v>
      </c>
      <c r="W270" s="1" t="str">
        <f t="array" aca="1" ref="W270" ca="1">IF(V270="","",IF(AVERAGE(IF(Z$2:Z$2881="Neg"&amp;" "&amp;B270&amp;" "&amp;X270,J$2:J$2881,0))&gt;AVERAGE(IF(Z$2:Z$2881="pos"&amp;" "&amp;B270&amp;" "&amp;X270,J$2:J$2881,0)),"neg","pos"))</f>
        <v>pos</v>
      </c>
      <c r="X270" s="1" t="str">
        <f t="shared" ca="1" si="66"/>
        <v>MEB</v>
      </c>
      <c r="Y270" s="1" t="str">
        <f t="shared" ca="1" si="67"/>
        <v>Syn</v>
      </c>
      <c r="Z270" s="1" t="str">
        <f t="shared" si="68"/>
        <v>both adenine MEB</v>
      </c>
      <c r="AA270" s="1" t="str">
        <f t="shared" si="58"/>
        <v>Good</v>
      </c>
    </row>
    <row r="271" spans="1:27" x14ac:dyDescent="0.2">
      <c r="A271" s="1" t="s">
        <v>94</v>
      </c>
      <c r="B271" s="1" t="s">
        <v>174</v>
      </c>
      <c r="C271" s="1" t="s">
        <v>51</v>
      </c>
      <c r="D271" s="1">
        <v>135.05529999999999</v>
      </c>
      <c r="E271" s="1">
        <v>7.79</v>
      </c>
      <c r="F271" s="5" t="s">
        <v>146</v>
      </c>
      <c r="H271" s="1" t="s">
        <v>150</v>
      </c>
      <c r="I271" s="1">
        <v>3532</v>
      </c>
      <c r="K271" s="1">
        <f t="shared" si="59"/>
        <v>8.1699026473591445</v>
      </c>
      <c r="L271" s="1" t="str">
        <f t="shared" si="60"/>
        <v>both adenine MEBM_Syn</v>
      </c>
      <c r="M271" s="1" t="str">
        <f t="shared" si="61"/>
        <v>D</v>
      </c>
      <c r="N271" s="1" t="str">
        <f t="shared" si="62"/>
        <v>both adenine MEBM_Syn_D</v>
      </c>
      <c r="O271" s="2" t="str">
        <f t="shared" si="63"/>
        <v/>
      </c>
      <c r="P271" s="1" t="str">
        <f t="array" ref="P271">IF(O271="","",AVERAGE(IF(L$1:L$2881=L271,K$1:K$2881)))</f>
        <v/>
      </c>
      <c r="Q271" s="1" t="str">
        <f t="array" ref="Q271">IF(O271="","",_xlfn.F.TEST(IF((L$1:L$2881=LEFT(L271,LEN(L271)-3)&amp;"ctr"),K$1:K$2881),IF((L$1:L$2881=L271),K$1:K$2881)))</f>
        <v/>
      </c>
      <c r="R271" s="1" t="str">
        <f t="array" ref="R271">IF(O271="","",TTEST(IF(L$1:L$2881=LEFT(L271,LEN(L271)-3)&amp;"ctr",K$1:K$2881),IF(L$1:L$2881=L271,K$1:K$2881),2,IF(ISERROR(Q271),3,IF(Q271&lt;0.05,3,2))))</f>
        <v/>
      </c>
      <c r="S271" s="1" t="str">
        <f t="shared" ca="1" si="64"/>
        <v/>
      </c>
      <c r="T271" s="1" t="str">
        <f t="array" ref="T271">IF(O271="","",AVERAGE(IF(L$1:L$2881=L271,I$1:I$2881)))</f>
        <v/>
      </c>
      <c r="U271" s="1" t="str">
        <f t="shared" ca="1" si="65"/>
        <v/>
      </c>
      <c r="V271" s="1" t="str">
        <f t="shared" ca="1" si="69"/>
        <v/>
      </c>
      <c r="W271" s="1" t="str">
        <f t="array" aca="1" ref="W271" ca="1">IF(V271="","",IF(AVERAGE(IF(Z$2:Z$2881="Neg"&amp;" "&amp;B271&amp;" "&amp;X271,J$2:J$2881,0))&gt;AVERAGE(IF(Z$2:Z$2881="pos"&amp;" "&amp;B271&amp;" "&amp;X271,J$2:J$2881,0)),"neg","pos"))</f>
        <v/>
      </c>
      <c r="X271" s="1" t="str">
        <f t="shared" ca="1" si="66"/>
        <v/>
      </c>
      <c r="Y271" s="1" t="str">
        <f t="shared" ca="1" si="67"/>
        <v/>
      </c>
      <c r="Z271" s="1" t="str">
        <f t="shared" si="68"/>
        <v>both adenine MEB</v>
      </c>
      <c r="AA271" s="1" t="str">
        <f t="shared" si="58"/>
        <v/>
      </c>
    </row>
    <row r="272" spans="1:27" x14ac:dyDescent="0.2">
      <c r="A272" s="1" t="s">
        <v>94</v>
      </c>
      <c r="B272" s="1" t="s">
        <v>174</v>
      </c>
      <c r="C272" s="1" t="s">
        <v>51</v>
      </c>
      <c r="D272" s="1">
        <v>135.05529999999999</v>
      </c>
      <c r="E272" s="1">
        <v>7.79</v>
      </c>
      <c r="F272" s="5" t="s">
        <v>146</v>
      </c>
      <c r="H272" s="1" t="s">
        <v>150</v>
      </c>
      <c r="I272" s="1">
        <v>3255</v>
      </c>
      <c r="K272" s="1">
        <f t="shared" si="59"/>
        <v>8.0882547271224308</v>
      </c>
      <c r="L272" s="1" t="str">
        <f t="shared" si="60"/>
        <v>both adenine MEBM_Syn</v>
      </c>
      <c r="M272" s="1" t="str">
        <f t="shared" si="61"/>
        <v>D</v>
      </c>
      <c r="N272" s="1" t="str">
        <f t="shared" si="62"/>
        <v>both adenine MEBM_Syn_D</v>
      </c>
      <c r="O272" s="2" t="str">
        <f t="shared" si="63"/>
        <v/>
      </c>
      <c r="P272" s="1" t="str">
        <f t="array" ref="P272">IF(O272="","",AVERAGE(IF(L$1:L$2881=L272,K$1:K$2881)))</f>
        <v/>
      </c>
      <c r="Q272" s="1" t="str">
        <f t="array" ref="Q272">IF(O272="","",_xlfn.F.TEST(IF((L$1:L$2881=LEFT(L272,LEN(L272)-3)&amp;"ctr"),K$1:K$2881),IF((L$1:L$2881=L272),K$1:K$2881)))</f>
        <v/>
      </c>
      <c r="R272" s="1" t="str">
        <f t="array" ref="R272">IF(O272="","",TTEST(IF(L$1:L$2881=LEFT(L272,LEN(L272)-3)&amp;"ctr",K$1:K$2881),IF(L$1:L$2881=L272,K$1:K$2881),2,IF(ISERROR(Q272),3,IF(Q272&lt;0.05,3,2))))</f>
        <v/>
      </c>
      <c r="S272" s="1" t="str">
        <f t="shared" ca="1" si="64"/>
        <v/>
      </c>
      <c r="T272" s="1" t="str">
        <f t="array" ref="T272">IF(O272="","",AVERAGE(IF(L$1:L$2881=L272,I$1:I$2881)))</f>
        <v/>
      </c>
      <c r="U272" s="1" t="str">
        <f t="shared" ca="1" si="65"/>
        <v/>
      </c>
      <c r="V272" s="1" t="str">
        <f t="shared" ca="1" si="69"/>
        <v/>
      </c>
      <c r="W272" s="1" t="str">
        <f t="array" aca="1" ref="W272" ca="1">IF(V272="","",IF(AVERAGE(IF(Z$2:Z$2881="Neg"&amp;" "&amp;B272&amp;" "&amp;X272,J$2:J$2881,0))&gt;AVERAGE(IF(Z$2:Z$2881="pos"&amp;" "&amp;B272&amp;" "&amp;X272,J$2:J$2881,0)),"neg","pos"))</f>
        <v/>
      </c>
      <c r="X272" s="1" t="str">
        <f t="shared" ca="1" si="66"/>
        <v/>
      </c>
      <c r="Y272" s="1" t="str">
        <f t="shared" ca="1" si="67"/>
        <v/>
      </c>
      <c r="Z272" s="1" t="str">
        <f t="shared" si="68"/>
        <v>both adenine MEB</v>
      </c>
      <c r="AA272" s="1" t="str">
        <f t="shared" si="58"/>
        <v/>
      </c>
    </row>
    <row r="273" spans="1:27" x14ac:dyDescent="0.2">
      <c r="A273" s="1" t="s">
        <v>94</v>
      </c>
      <c r="B273" s="1" t="s">
        <v>174</v>
      </c>
      <c r="C273" s="1" t="s">
        <v>51</v>
      </c>
      <c r="D273" s="1">
        <v>135.05529999999999</v>
      </c>
      <c r="E273" s="1">
        <v>7.79</v>
      </c>
      <c r="F273" s="5" t="s">
        <v>146</v>
      </c>
      <c r="H273" s="1" t="s">
        <v>150</v>
      </c>
      <c r="I273" s="1">
        <v>3174</v>
      </c>
      <c r="K273" s="1">
        <f t="shared" si="59"/>
        <v>8.0630629113267922</v>
      </c>
      <c r="L273" s="1" t="str">
        <f t="shared" si="60"/>
        <v>both adenine MEBM_Syn</v>
      </c>
      <c r="M273" s="1" t="str">
        <f t="shared" si="61"/>
        <v>D</v>
      </c>
      <c r="N273" s="1" t="str">
        <f t="shared" si="62"/>
        <v>both adenine MEBM_Syn_D</v>
      </c>
      <c r="O273" s="2" t="str">
        <f t="shared" si="63"/>
        <v/>
      </c>
      <c r="P273" s="1" t="str">
        <f t="array" ref="P273">IF(O273="","",AVERAGE(IF(L$1:L$2881=L273,K$1:K$2881)))</f>
        <v/>
      </c>
      <c r="Q273" s="1" t="str">
        <f t="array" ref="Q273">IF(O273="","",_xlfn.F.TEST(IF((L$1:L$2881=LEFT(L273,LEN(L273)-3)&amp;"ctr"),K$1:K$2881),IF((L$1:L$2881=L273),K$1:K$2881)))</f>
        <v/>
      </c>
      <c r="R273" s="1" t="str">
        <f t="array" ref="R273">IF(O273="","",TTEST(IF(L$1:L$2881=LEFT(L273,LEN(L273)-3)&amp;"ctr",K$1:K$2881),IF(L$1:L$2881=L273,K$1:K$2881),2,IF(ISERROR(Q273),3,IF(Q273&lt;0.05,3,2))))</f>
        <v/>
      </c>
      <c r="S273" s="1" t="str">
        <f t="shared" ca="1" si="64"/>
        <v/>
      </c>
      <c r="T273" s="1" t="str">
        <f t="array" ref="T273">IF(O273="","",AVERAGE(IF(L$1:L$2881=L273,I$1:I$2881)))</f>
        <v/>
      </c>
      <c r="U273" s="1" t="str">
        <f t="shared" ca="1" si="65"/>
        <v/>
      </c>
      <c r="V273" s="1" t="str">
        <f t="shared" ca="1" si="69"/>
        <v/>
      </c>
      <c r="W273" s="1" t="str">
        <f t="array" aca="1" ref="W273" ca="1">IF(V273="","",IF(AVERAGE(IF(Z$2:Z$2881="Neg"&amp;" "&amp;B273&amp;" "&amp;X273,J$2:J$2881,0))&gt;AVERAGE(IF(Z$2:Z$2881="pos"&amp;" "&amp;B273&amp;" "&amp;X273,J$2:J$2881,0)),"neg","pos"))</f>
        <v/>
      </c>
      <c r="X273" s="1" t="str">
        <f t="shared" ca="1" si="66"/>
        <v/>
      </c>
      <c r="Y273" s="1" t="str">
        <f t="shared" ca="1" si="67"/>
        <v/>
      </c>
      <c r="Z273" s="1" t="str">
        <f t="shared" si="68"/>
        <v>both adenine MEB</v>
      </c>
      <c r="AA273" s="1" t="str">
        <f t="shared" si="58"/>
        <v/>
      </c>
    </row>
    <row r="274" spans="1:27" x14ac:dyDescent="0.2">
      <c r="A274" s="1" t="s">
        <v>94</v>
      </c>
      <c r="B274" s="1" t="s">
        <v>174</v>
      </c>
      <c r="C274" s="1" t="s">
        <v>51</v>
      </c>
      <c r="D274" s="1">
        <v>135.05529999999999</v>
      </c>
      <c r="E274" s="1">
        <v>7.79</v>
      </c>
      <c r="F274" s="5" t="s">
        <v>146</v>
      </c>
      <c r="H274" s="1" t="s">
        <v>151</v>
      </c>
      <c r="I274" s="1">
        <v>5335745</v>
      </c>
      <c r="K274" s="1">
        <f t="shared" si="59"/>
        <v>15.489939264245223</v>
      </c>
      <c r="L274" s="1" t="str">
        <f t="shared" si="60"/>
        <v>both adenine YE_Ctr</v>
      </c>
      <c r="M274" s="1" t="str">
        <f t="shared" si="61"/>
        <v>D</v>
      </c>
      <c r="N274" s="1" t="str">
        <f t="shared" si="62"/>
        <v>both adenine YE_Ctr_D</v>
      </c>
      <c r="O274" s="2" t="str">
        <f t="shared" si="63"/>
        <v>D</v>
      </c>
      <c r="P274" s="1">
        <f t="array" ref="P274">IF(O274="","",AVERAGE(IF(L$1:L$2881=L274,K$1:K$2881)))</f>
        <v>15.43763714259442</v>
      </c>
      <c r="Q274" s="1">
        <f t="array" ref="Q274">IF(O274="","",_xlfn.F.TEST(IF((L$1:L$2881=LEFT(L274,LEN(L274)-3)&amp;"ctr"),K$1:K$2881),IF((L$1:L$2881=L274),K$1:K$2881)))</f>
        <v>1</v>
      </c>
      <c r="R274" s="1">
        <f t="array" ref="R274">IF(O274="","",TTEST(IF(L$1:L$2881=LEFT(L274,LEN(L274)-3)&amp;"ctr",K$1:K$2881),IF(L$1:L$2881=L274,K$1:K$2881),2,IF(ISERROR(Q274),3,IF(Q274&lt;0.05,3,2))))</f>
        <v>1</v>
      </c>
      <c r="S274" s="1" t="str">
        <f t="shared" ca="1" si="64"/>
        <v>D</v>
      </c>
      <c r="T274" s="1">
        <f t="array" ref="T274">IF(O274="","",AVERAGE(IF(L$1:L$2881=L274,I$1:I$2881)))</f>
        <v>5073134.5</v>
      </c>
      <c r="U274" s="1" t="b">
        <f t="shared" ca="1" si="65"/>
        <v>0</v>
      </c>
      <c r="V274" s="1" t="str">
        <f t="shared" ca="1" si="69"/>
        <v>1</v>
      </c>
      <c r="W274" s="1" t="str">
        <f t="array" aca="1" ref="W274" ca="1">IF(V274="","",IF(AVERAGE(IF(Z$2:Z$2881="Neg"&amp;" "&amp;B274&amp;" "&amp;X274,J$2:J$2881,0))&gt;AVERAGE(IF(Z$2:Z$2881="pos"&amp;" "&amp;B274&amp;" "&amp;X274,J$2:J$2881,0)),"neg","pos"))</f>
        <v>pos</v>
      </c>
      <c r="X274" s="1" t="str">
        <f t="shared" ca="1" si="66"/>
        <v>YE_</v>
      </c>
      <c r="Y274" s="1" t="str">
        <f t="shared" ca="1" si="67"/>
        <v>Ctr</v>
      </c>
      <c r="Z274" s="1" t="str">
        <f t="shared" si="68"/>
        <v>both adenine YE_</v>
      </c>
      <c r="AA274" s="1" t="str">
        <f t="shared" si="58"/>
        <v>Good</v>
      </c>
    </row>
    <row r="275" spans="1:27" x14ac:dyDescent="0.2">
      <c r="A275" s="1" t="s">
        <v>94</v>
      </c>
      <c r="B275" s="1" t="s">
        <v>174</v>
      </c>
      <c r="C275" s="1" t="s">
        <v>51</v>
      </c>
      <c r="D275" s="1">
        <v>135.05529999999999</v>
      </c>
      <c r="E275" s="1">
        <v>7.79</v>
      </c>
      <c r="F275" s="5" t="s">
        <v>146</v>
      </c>
      <c r="H275" s="1" t="s">
        <v>151</v>
      </c>
      <c r="I275" s="1">
        <v>5005064</v>
      </c>
      <c r="K275" s="1">
        <f t="shared" si="59"/>
        <v>15.425960957660115</v>
      </c>
      <c r="L275" s="1" t="str">
        <f t="shared" si="60"/>
        <v>both adenine YE_Ctr</v>
      </c>
      <c r="M275" s="1" t="str">
        <f t="shared" si="61"/>
        <v>D</v>
      </c>
      <c r="N275" s="1" t="str">
        <f t="shared" si="62"/>
        <v>both adenine YE_Ctr_D</v>
      </c>
      <c r="O275" s="2" t="str">
        <f t="shared" si="63"/>
        <v/>
      </c>
      <c r="P275" s="1" t="str">
        <f t="array" ref="P275">IF(O275="","",AVERAGE(IF(L$1:L$2881=L275,K$1:K$2881)))</f>
        <v/>
      </c>
      <c r="Q275" s="1" t="str">
        <f t="array" ref="Q275">IF(O275="","",_xlfn.F.TEST(IF((L$1:L$2881=LEFT(L275,LEN(L275)-3)&amp;"ctr"),K$1:K$2881),IF((L$1:L$2881=L275),K$1:K$2881)))</f>
        <v/>
      </c>
      <c r="R275" s="1" t="str">
        <f t="array" ref="R275">IF(O275="","",TTEST(IF(L$1:L$2881=LEFT(L275,LEN(L275)-3)&amp;"ctr",K$1:K$2881),IF(L$1:L$2881=L275,K$1:K$2881),2,IF(ISERROR(Q275),3,IF(Q275&lt;0.05,3,2))))</f>
        <v/>
      </c>
      <c r="S275" s="1" t="str">
        <f t="shared" ca="1" si="64"/>
        <v/>
      </c>
      <c r="T275" s="1" t="str">
        <f t="array" ref="T275">IF(O275="","",AVERAGE(IF(L$1:L$2881=L275,I$1:I$2881)))</f>
        <v/>
      </c>
      <c r="U275" s="1" t="str">
        <f t="shared" ca="1" si="65"/>
        <v/>
      </c>
      <c r="V275" s="1" t="str">
        <f t="shared" ca="1" si="69"/>
        <v/>
      </c>
      <c r="W275" s="1" t="str">
        <f t="array" aca="1" ref="W275" ca="1">IF(V275="","",IF(AVERAGE(IF(Z$2:Z$2881="Neg"&amp;" "&amp;B275&amp;" "&amp;X275,J$2:J$2881,0))&gt;AVERAGE(IF(Z$2:Z$2881="pos"&amp;" "&amp;B275&amp;" "&amp;X275,J$2:J$2881,0)),"neg","pos"))</f>
        <v/>
      </c>
      <c r="X275" s="1" t="str">
        <f t="shared" ca="1" si="66"/>
        <v/>
      </c>
      <c r="Y275" s="1" t="str">
        <f t="shared" ca="1" si="67"/>
        <v/>
      </c>
      <c r="Z275" s="1" t="str">
        <f t="shared" si="68"/>
        <v>both adenine YE_</v>
      </c>
      <c r="AA275" s="1" t="str">
        <f t="shared" si="58"/>
        <v/>
      </c>
    </row>
    <row r="276" spans="1:27" x14ac:dyDescent="0.2">
      <c r="A276" s="1" t="s">
        <v>94</v>
      </c>
      <c r="B276" s="1" t="s">
        <v>174</v>
      </c>
      <c r="C276" s="1" t="s">
        <v>51</v>
      </c>
      <c r="D276" s="1">
        <v>135.05529999999999</v>
      </c>
      <c r="E276" s="1">
        <v>7.79</v>
      </c>
      <c r="F276" s="5" t="s">
        <v>146</v>
      </c>
      <c r="H276" s="1" t="s">
        <v>151</v>
      </c>
      <c r="I276" s="1">
        <v>4604973</v>
      </c>
      <c r="K276" s="1">
        <f t="shared" si="59"/>
        <v>15.342647581618689</v>
      </c>
      <c r="L276" s="1" t="str">
        <f t="shared" si="60"/>
        <v>both adenine YE_Ctr</v>
      </c>
      <c r="M276" s="1" t="str">
        <f t="shared" si="61"/>
        <v>D</v>
      </c>
      <c r="N276" s="1" t="str">
        <f t="shared" si="62"/>
        <v>both adenine YE_Ctr_D</v>
      </c>
      <c r="O276" s="2" t="str">
        <f t="shared" si="63"/>
        <v/>
      </c>
      <c r="P276" s="1" t="str">
        <f t="array" ref="P276">IF(O276="","",AVERAGE(IF(L$1:L$2881=L276,K$1:K$2881)))</f>
        <v/>
      </c>
      <c r="Q276" s="1" t="str">
        <f t="array" ref="Q276">IF(O276="","",_xlfn.F.TEST(IF((L$1:L$2881=LEFT(L276,LEN(L276)-3)&amp;"ctr"),K$1:K$2881),IF((L$1:L$2881=L276),K$1:K$2881)))</f>
        <v/>
      </c>
      <c r="R276" s="1" t="str">
        <f t="array" ref="R276">IF(O276="","",TTEST(IF(L$1:L$2881=LEFT(L276,LEN(L276)-3)&amp;"ctr",K$1:K$2881),IF(L$1:L$2881=L276,K$1:K$2881),2,IF(ISERROR(Q276),3,IF(Q276&lt;0.05,3,2))))</f>
        <v/>
      </c>
      <c r="S276" s="1" t="str">
        <f t="shared" ca="1" si="64"/>
        <v/>
      </c>
      <c r="T276" s="1" t="str">
        <f t="array" ref="T276">IF(O276="","",AVERAGE(IF(L$1:L$2881=L276,I$1:I$2881)))</f>
        <v/>
      </c>
      <c r="U276" s="1" t="str">
        <f t="shared" ca="1" si="65"/>
        <v/>
      </c>
      <c r="V276" s="1" t="str">
        <f t="shared" ca="1" si="69"/>
        <v/>
      </c>
      <c r="W276" s="1" t="str">
        <f t="array" aca="1" ref="W276" ca="1">IF(V276="","",IF(AVERAGE(IF(Z$2:Z$2881="Neg"&amp;" "&amp;B276&amp;" "&amp;X276,J$2:J$2881,0))&gt;AVERAGE(IF(Z$2:Z$2881="pos"&amp;" "&amp;B276&amp;" "&amp;X276,J$2:J$2881,0)),"neg","pos"))</f>
        <v/>
      </c>
      <c r="X276" s="1" t="str">
        <f t="shared" ca="1" si="66"/>
        <v/>
      </c>
      <c r="Y276" s="1" t="str">
        <f t="shared" ca="1" si="67"/>
        <v/>
      </c>
      <c r="Z276" s="1" t="str">
        <f t="shared" si="68"/>
        <v>both adenine YE_</v>
      </c>
      <c r="AA276" s="1" t="str">
        <f t="shared" si="58"/>
        <v/>
      </c>
    </row>
    <row r="277" spans="1:27" x14ac:dyDescent="0.2">
      <c r="A277" s="1" t="s">
        <v>94</v>
      </c>
      <c r="B277" s="1" t="s">
        <v>174</v>
      </c>
      <c r="C277" s="1" t="s">
        <v>51</v>
      </c>
      <c r="D277" s="1">
        <v>135.05529999999999</v>
      </c>
      <c r="E277" s="1">
        <v>7.79</v>
      </c>
      <c r="F277" s="5" t="s">
        <v>146</v>
      </c>
      <c r="H277" s="1" t="s">
        <v>151</v>
      </c>
      <c r="I277" s="1">
        <v>5346756</v>
      </c>
      <c r="K277" s="1">
        <f t="shared" si="59"/>
        <v>15.492000766853655</v>
      </c>
      <c r="L277" s="1" t="str">
        <f t="shared" si="60"/>
        <v>both adenine YE_Ctr</v>
      </c>
      <c r="M277" s="1" t="str">
        <f t="shared" si="61"/>
        <v>D</v>
      </c>
      <c r="N277" s="1" t="str">
        <f t="shared" si="62"/>
        <v>both adenine YE_Ctr_D</v>
      </c>
      <c r="O277" s="2" t="str">
        <f t="shared" si="63"/>
        <v/>
      </c>
      <c r="P277" s="1" t="str">
        <f t="array" ref="P277">IF(O277="","",AVERAGE(IF(L$1:L$2881=L277,K$1:K$2881)))</f>
        <v/>
      </c>
      <c r="Q277" s="1" t="str">
        <f t="array" ref="Q277">IF(O277="","",_xlfn.F.TEST(IF((L$1:L$2881=LEFT(L277,LEN(L277)-3)&amp;"ctr"),K$1:K$2881),IF((L$1:L$2881=L277),K$1:K$2881)))</f>
        <v/>
      </c>
      <c r="R277" s="1" t="str">
        <f t="array" ref="R277">IF(O277="","",TTEST(IF(L$1:L$2881=LEFT(L277,LEN(L277)-3)&amp;"ctr",K$1:K$2881),IF(L$1:L$2881=L277,K$1:K$2881),2,IF(ISERROR(Q277),3,IF(Q277&lt;0.05,3,2))))</f>
        <v/>
      </c>
      <c r="S277" s="1" t="str">
        <f t="shared" ca="1" si="64"/>
        <v/>
      </c>
      <c r="T277" s="1" t="str">
        <f t="array" ref="T277">IF(O277="","",AVERAGE(IF(L$1:L$2881=L277,I$1:I$2881)))</f>
        <v/>
      </c>
      <c r="U277" s="1" t="str">
        <f t="shared" ca="1" si="65"/>
        <v/>
      </c>
      <c r="V277" s="1" t="str">
        <f t="shared" ca="1" si="69"/>
        <v/>
      </c>
      <c r="W277" s="1" t="str">
        <f t="array" aca="1" ref="W277" ca="1">IF(V277="","",IF(AVERAGE(IF(Z$2:Z$2881="Neg"&amp;" "&amp;B277&amp;" "&amp;X277,J$2:J$2881,0))&gt;AVERAGE(IF(Z$2:Z$2881="pos"&amp;" "&amp;B277&amp;" "&amp;X277,J$2:J$2881,0)),"neg","pos"))</f>
        <v/>
      </c>
      <c r="X277" s="1" t="str">
        <f t="shared" ca="1" si="66"/>
        <v/>
      </c>
      <c r="Y277" s="1" t="str">
        <f t="shared" ca="1" si="67"/>
        <v/>
      </c>
      <c r="Z277" s="1" t="str">
        <f t="shared" si="68"/>
        <v>both adenine YE_</v>
      </c>
      <c r="AA277" s="1" t="str">
        <f t="shared" si="58"/>
        <v/>
      </c>
    </row>
    <row r="278" spans="1:27" x14ac:dyDescent="0.2">
      <c r="A278" s="1" t="s">
        <v>94</v>
      </c>
      <c r="B278" s="1" t="s">
        <v>174</v>
      </c>
      <c r="C278" s="1" t="s">
        <v>51</v>
      </c>
      <c r="D278" s="1">
        <v>135.05529999999999</v>
      </c>
      <c r="E278" s="1">
        <v>7.79</v>
      </c>
      <c r="F278" s="5" t="s">
        <v>146</v>
      </c>
      <c r="H278" s="1" t="s">
        <v>152</v>
      </c>
      <c r="I278" s="1">
        <v>56983</v>
      </c>
      <c r="K278" s="1">
        <f t="shared" si="59"/>
        <v>10.95052580565819</v>
      </c>
      <c r="L278" s="1" t="str">
        <f t="shared" si="60"/>
        <v>both adenine YE_Syn</v>
      </c>
      <c r="M278" s="1" t="str">
        <f t="shared" si="61"/>
        <v>D</v>
      </c>
      <c r="N278" s="1" t="str">
        <f t="shared" si="62"/>
        <v>both adenine YE_Syn_D</v>
      </c>
      <c r="O278" s="2" t="str">
        <f t="shared" si="63"/>
        <v>D</v>
      </c>
      <c r="P278" s="1">
        <f t="array" ref="P278">IF(O278="","",AVERAGE(IF(L$1:L$2881=L278,K$1:K$2881)))</f>
        <v>11.244528451566778</v>
      </c>
      <c r="Q278" s="1">
        <f t="array" ref="Q278">IF(O278="","",_xlfn.F.TEST(IF((L$1:L$2881=LEFT(L278,LEN(L278)-3)&amp;"ctr"),K$1:K$2881),IF((L$1:L$2881=L278),K$1:K$2881)))</f>
        <v>7.3538906262690051E-2</v>
      </c>
      <c r="R278" s="1">
        <f t="array" ref="R278">IF(O278="","",TTEST(IF(L$1:L$2881=LEFT(L278,LEN(L278)-3)&amp;"ctr",K$1:K$2881),IF(L$1:L$2881=L278,K$1:K$2881),2,IF(ISERROR(Q278),3,IF(Q278&lt;0.05,3,2))))</f>
        <v>4.7125520439395344E-8</v>
      </c>
      <c r="S278" s="1" t="str">
        <f t="shared" ca="1" si="64"/>
        <v>I</v>
      </c>
      <c r="T278" s="1">
        <f t="array" ref="T278">IF(O278="","",AVERAGE(IF(L$1:L$2881=L278,I$1:I$2881)))</f>
        <v>78097.75</v>
      </c>
      <c r="U278" s="1">
        <f t="shared" ca="1" si="65"/>
        <v>-6.0214526149314214</v>
      </c>
      <c r="V278" s="1" t="str">
        <f t="shared" ca="1" si="69"/>
        <v>5</v>
      </c>
      <c r="W278" s="1" t="str">
        <f t="array" aca="1" ref="W278" ca="1">IF(V278="","",IF(AVERAGE(IF(Z$2:Z$2881="Neg"&amp;" "&amp;B278&amp;" "&amp;X278,J$2:J$2881,0))&gt;AVERAGE(IF(Z$2:Z$2881="pos"&amp;" "&amp;B278&amp;" "&amp;X278,J$2:J$2881,0)),"neg","pos"))</f>
        <v>pos</v>
      </c>
      <c r="X278" s="1" t="str">
        <f t="shared" ca="1" si="66"/>
        <v>YE_</v>
      </c>
      <c r="Y278" s="1" t="str">
        <f t="shared" ca="1" si="67"/>
        <v>Syn</v>
      </c>
      <c r="Z278" s="1" t="str">
        <f t="shared" si="68"/>
        <v>both adenine YE_</v>
      </c>
      <c r="AA278" s="1" t="str">
        <f t="shared" si="58"/>
        <v>Good</v>
      </c>
    </row>
    <row r="279" spans="1:27" x14ac:dyDescent="0.2">
      <c r="A279" s="1" t="s">
        <v>94</v>
      </c>
      <c r="B279" s="1" t="s">
        <v>174</v>
      </c>
      <c r="C279" s="1" t="s">
        <v>51</v>
      </c>
      <c r="D279" s="1">
        <v>135.05529999999999</v>
      </c>
      <c r="E279" s="1">
        <v>7.79</v>
      </c>
      <c r="F279" s="5" t="s">
        <v>146</v>
      </c>
      <c r="H279" s="1" t="s">
        <v>152</v>
      </c>
      <c r="I279" s="1">
        <v>98189</v>
      </c>
      <c r="K279" s="1">
        <f t="shared" si="59"/>
        <v>11.494659656163336</v>
      </c>
      <c r="L279" s="1" t="str">
        <f t="shared" si="60"/>
        <v>both adenine YE_Syn</v>
      </c>
      <c r="M279" s="1" t="str">
        <f t="shared" si="61"/>
        <v>D</v>
      </c>
      <c r="N279" s="1" t="str">
        <f t="shared" si="62"/>
        <v>both adenine YE_Syn_D</v>
      </c>
      <c r="O279" s="2" t="str">
        <f t="shared" si="63"/>
        <v/>
      </c>
      <c r="P279" s="1" t="str">
        <f t="array" ref="P279">IF(O279="","",AVERAGE(IF(L$1:L$2881=L279,K$1:K$2881)))</f>
        <v/>
      </c>
      <c r="Q279" s="1" t="str">
        <f t="array" ref="Q279">IF(O279="","",_xlfn.F.TEST(IF((L$1:L$2881=LEFT(L279,LEN(L279)-3)&amp;"ctr"),K$1:K$2881),IF((L$1:L$2881=L279),K$1:K$2881)))</f>
        <v/>
      </c>
      <c r="R279" s="1" t="str">
        <f t="array" ref="R279">IF(O279="","",TTEST(IF(L$1:L$2881=LEFT(L279,LEN(L279)-3)&amp;"ctr",K$1:K$2881),IF(L$1:L$2881=L279,K$1:K$2881),2,IF(ISERROR(Q279),3,IF(Q279&lt;0.05,3,2))))</f>
        <v/>
      </c>
      <c r="S279" s="1" t="str">
        <f t="shared" ca="1" si="64"/>
        <v/>
      </c>
      <c r="T279" s="1" t="str">
        <f t="array" ref="T279">IF(O279="","",AVERAGE(IF(L$1:L$2881=L279,I$1:I$2881)))</f>
        <v/>
      </c>
      <c r="U279" s="1" t="str">
        <f t="shared" ca="1" si="65"/>
        <v/>
      </c>
      <c r="V279" s="1" t="str">
        <f t="shared" ca="1" si="69"/>
        <v/>
      </c>
      <c r="W279" s="1" t="str">
        <f t="array" aca="1" ref="W279" ca="1">IF(V279="","",IF(AVERAGE(IF(Z$2:Z$2881="Neg"&amp;" "&amp;B279&amp;" "&amp;X279,J$2:J$2881,0))&gt;AVERAGE(IF(Z$2:Z$2881="pos"&amp;" "&amp;B279&amp;" "&amp;X279,J$2:J$2881,0)),"neg","pos"))</f>
        <v/>
      </c>
      <c r="X279" s="1" t="str">
        <f t="shared" ca="1" si="66"/>
        <v/>
      </c>
      <c r="Y279" s="1" t="str">
        <f t="shared" ca="1" si="67"/>
        <v/>
      </c>
      <c r="Z279" s="1" t="str">
        <f t="shared" si="68"/>
        <v>both adenine YE_</v>
      </c>
      <c r="AA279" s="1" t="str">
        <f t="shared" si="58"/>
        <v/>
      </c>
    </row>
    <row r="280" spans="1:27" x14ac:dyDescent="0.2">
      <c r="A280" s="1" t="s">
        <v>94</v>
      </c>
      <c r="B280" s="1" t="s">
        <v>174</v>
      </c>
      <c r="C280" s="1" t="s">
        <v>51</v>
      </c>
      <c r="D280" s="1">
        <v>135.05529999999999</v>
      </c>
      <c r="E280" s="1">
        <v>7.79</v>
      </c>
      <c r="F280" s="5" t="s">
        <v>146</v>
      </c>
      <c r="H280" s="1" t="s">
        <v>152</v>
      </c>
      <c r="I280" s="1">
        <v>70170</v>
      </c>
      <c r="K280" s="1">
        <f t="shared" si="59"/>
        <v>11.158690399249249</v>
      </c>
      <c r="L280" s="1" t="str">
        <f t="shared" si="60"/>
        <v>both adenine YE_Syn</v>
      </c>
      <c r="M280" s="1" t="str">
        <f t="shared" si="61"/>
        <v>D</v>
      </c>
      <c r="N280" s="1" t="str">
        <f t="shared" si="62"/>
        <v>both adenine YE_Syn_D</v>
      </c>
      <c r="O280" s="2" t="str">
        <f t="shared" si="63"/>
        <v/>
      </c>
      <c r="P280" s="1" t="str">
        <f t="array" ref="P280">IF(O280="","",AVERAGE(IF(L$1:L$2881=L280,K$1:K$2881)))</f>
        <v/>
      </c>
      <c r="Q280" s="1" t="str">
        <f t="array" ref="Q280">IF(O280="","",_xlfn.F.TEST(IF((L$1:L$2881=LEFT(L280,LEN(L280)-3)&amp;"ctr"),K$1:K$2881),IF((L$1:L$2881=L280),K$1:K$2881)))</f>
        <v/>
      </c>
      <c r="R280" s="1" t="str">
        <f t="array" ref="R280">IF(O280="","",TTEST(IF(L$1:L$2881=LEFT(L280,LEN(L280)-3)&amp;"ctr",K$1:K$2881),IF(L$1:L$2881=L280,K$1:K$2881),2,IF(ISERROR(Q280),3,IF(Q280&lt;0.05,3,2))))</f>
        <v/>
      </c>
      <c r="S280" s="1" t="str">
        <f t="shared" ca="1" si="64"/>
        <v/>
      </c>
      <c r="T280" s="1" t="str">
        <f t="array" ref="T280">IF(O280="","",AVERAGE(IF(L$1:L$2881=L280,I$1:I$2881)))</f>
        <v/>
      </c>
      <c r="U280" s="1" t="str">
        <f t="shared" ca="1" si="65"/>
        <v/>
      </c>
      <c r="V280" s="1" t="str">
        <f t="shared" ca="1" si="69"/>
        <v/>
      </c>
      <c r="W280" s="1" t="str">
        <f t="array" aca="1" ref="W280" ca="1">IF(V280="","",IF(AVERAGE(IF(Z$2:Z$2881="Neg"&amp;" "&amp;B280&amp;" "&amp;X280,J$2:J$2881,0))&gt;AVERAGE(IF(Z$2:Z$2881="pos"&amp;" "&amp;B280&amp;" "&amp;X280,J$2:J$2881,0)),"neg","pos"))</f>
        <v/>
      </c>
      <c r="X280" s="1" t="str">
        <f t="shared" ca="1" si="66"/>
        <v/>
      </c>
      <c r="Y280" s="1" t="str">
        <f t="shared" ca="1" si="67"/>
        <v/>
      </c>
      <c r="Z280" s="1" t="str">
        <f t="shared" si="68"/>
        <v>both adenine YE_</v>
      </c>
      <c r="AA280" s="1" t="str">
        <f t="shared" si="58"/>
        <v/>
      </c>
    </row>
    <row r="281" spans="1:27" x14ac:dyDescent="0.2">
      <c r="A281" s="1" t="s">
        <v>94</v>
      </c>
      <c r="B281" s="1" t="s">
        <v>174</v>
      </c>
      <c r="C281" s="1" t="s">
        <v>51</v>
      </c>
      <c r="D281" s="1">
        <v>135.05529999999999</v>
      </c>
      <c r="E281" s="1">
        <v>7.79</v>
      </c>
      <c r="F281" s="5" t="s">
        <v>146</v>
      </c>
      <c r="H281" s="1" t="s">
        <v>152</v>
      </c>
      <c r="I281" s="1">
        <v>87049</v>
      </c>
      <c r="K281" s="1">
        <f t="shared" si="59"/>
        <v>11.374237945196334</v>
      </c>
      <c r="L281" s="1" t="str">
        <f t="shared" si="60"/>
        <v>both adenine YE_Syn</v>
      </c>
      <c r="M281" s="1" t="str">
        <f t="shared" si="61"/>
        <v>D</v>
      </c>
      <c r="N281" s="1" t="str">
        <f t="shared" si="62"/>
        <v>both adenine YE_Syn_D</v>
      </c>
      <c r="O281" s="2" t="str">
        <f t="shared" si="63"/>
        <v/>
      </c>
      <c r="P281" s="1" t="str">
        <f t="array" ref="P281">IF(O281="","",AVERAGE(IF(L$1:L$2881=L281,K$1:K$2881)))</f>
        <v/>
      </c>
      <c r="Q281" s="1" t="str">
        <f t="array" ref="Q281">IF(O281="","",_xlfn.F.TEST(IF((L$1:L$2881=LEFT(L281,LEN(L281)-3)&amp;"ctr"),K$1:K$2881),IF((L$1:L$2881=L281),K$1:K$2881)))</f>
        <v/>
      </c>
      <c r="R281" s="1" t="str">
        <f t="array" ref="R281">IF(O281="","",TTEST(IF(L$1:L$2881=LEFT(L281,LEN(L281)-3)&amp;"ctr",K$1:K$2881),IF(L$1:L$2881=L281,K$1:K$2881),2,IF(ISERROR(Q281),3,IF(Q281&lt;0.05,3,2))))</f>
        <v/>
      </c>
      <c r="S281" s="1" t="str">
        <f t="shared" ca="1" si="64"/>
        <v/>
      </c>
      <c r="T281" s="1" t="str">
        <f t="array" ref="T281">IF(O281="","",AVERAGE(IF(L$1:L$2881=L281,I$1:I$2881)))</f>
        <v/>
      </c>
      <c r="U281" s="1" t="str">
        <f t="shared" ca="1" si="65"/>
        <v/>
      </c>
      <c r="V281" s="1" t="str">
        <f t="shared" ca="1" si="69"/>
        <v/>
      </c>
      <c r="W281" s="1" t="str">
        <f t="array" aca="1" ref="W281" ca="1">IF(V281="","",IF(AVERAGE(IF(Z$2:Z$2881="Neg"&amp;" "&amp;B281&amp;" "&amp;X281,J$2:J$2881,0))&gt;AVERAGE(IF(Z$2:Z$2881="pos"&amp;" "&amp;B281&amp;" "&amp;X281,J$2:J$2881,0)),"neg","pos"))</f>
        <v/>
      </c>
      <c r="X281" s="1" t="str">
        <f t="shared" ca="1" si="66"/>
        <v/>
      </c>
      <c r="Y281" s="1" t="str">
        <f t="shared" ca="1" si="67"/>
        <v/>
      </c>
      <c r="Z281" s="1" t="str">
        <f t="shared" si="68"/>
        <v>both adenine YE_</v>
      </c>
      <c r="AA281" s="1" t="str">
        <f t="shared" si="58"/>
        <v/>
      </c>
    </row>
    <row r="282" spans="1:27" x14ac:dyDescent="0.2">
      <c r="A282" s="1" t="s">
        <v>94</v>
      </c>
      <c r="B282" s="1" t="s">
        <v>174</v>
      </c>
      <c r="C282" s="1" t="s">
        <v>51</v>
      </c>
      <c r="D282" s="1">
        <v>135.05529999999999</v>
      </c>
      <c r="E282" s="1">
        <v>7.79</v>
      </c>
      <c r="F282" s="5" t="s">
        <v>146</v>
      </c>
      <c r="H282" s="1" t="s">
        <v>153</v>
      </c>
      <c r="I282" s="1">
        <v>326928</v>
      </c>
      <c r="K282" s="1">
        <f t="shared" si="59"/>
        <v>12.697498300922</v>
      </c>
      <c r="L282" s="1" t="str">
        <f t="shared" si="60"/>
        <v>both adenine SE_Ctr</v>
      </c>
      <c r="M282" s="1" t="str">
        <f t="shared" si="61"/>
        <v>D</v>
      </c>
      <c r="N282" s="1" t="str">
        <f t="shared" si="62"/>
        <v>both adenine SE_Ctr_D</v>
      </c>
      <c r="O282" s="2" t="str">
        <f t="shared" si="63"/>
        <v>D</v>
      </c>
      <c r="P282" s="1">
        <f t="array" ref="P282">IF(O282="","",AVERAGE(IF(L$1:L$2881=L282,K$1:K$2881)))</f>
        <v>12.756926802354743</v>
      </c>
      <c r="Q282" s="1">
        <f t="array" ref="Q282">IF(O282="","",_xlfn.F.TEST(IF((L$1:L$2881=LEFT(L282,LEN(L282)-3)&amp;"ctr"),K$1:K$2881),IF((L$1:L$2881=L282),K$1:K$2881)))</f>
        <v>1</v>
      </c>
      <c r="R282" s="1">
        <f t="array" ref="R282">IF(O282="","",TTEST(IF(L$1:L$2881=LEFT(L282,LEN(L282)-3)&amp;"ctr",K$1:K$2881),IF(L$1:L$2881=L282,K$1:K$2881),2,IF(ISERROR(Q282),3,IF(Q282&lt;0.05,3,2))))</f>
        <v>1</v>
      </c>
      <c r="S282" s="1" t="str">
        <f t="shared" ca="1" si="64"/>
        <v>D</v>
      </c>
      <c r="T282" s="1">
        <f t="array" ref="T282">IF(O282="","",AVERAGE(IF(L$1:L$2881=L282,I$1:I$2881)))</f>
        <v>348254</v>
      </c>
      <c r="U282" s="1" t="b">
        <f t="shared" ca="1" si="65"/>
        <v>0</v>
      </c>
      <c r="V282" s="1" t="str">
        <f t="shared" ca="1" si="69"/>
        <v>1</v>
      </c>
      <c r="W282" s="1" t="str">
        <f t="array" aca="1" ref="W282" ca="1">IF(V282="","",IF(AVERAGE(IF(Z$2:Z$2881="Neg"&amp;" "&amp;B282&amp;" "&amp;X282,J$2:J$2881,0))&gt;AVERAGE(IF(Z$2:Z$2881="pos"&amp;" "&amp;B282&amp;" "&amp;X282,J$2:J$2881,0)),"neg","pos"))</f>
        <v>pos</v>
      </c>
      <c r="X282" s="1" t="str">
        <f t="shared" ca="1" si="66"/>
        <v>SE_</v>
      </c>
      <c r="Y282" s="1" t="str">
        <f t="shared" ca="1" si="67"/>
        <v>Ctr</v>
      </c>
      <c r="Z282" s="1" t="str">
        <f t="shared" si="68"/>
        <v>both adenine SE_</v>
      </c>
      <c r="AA282" s="1" t="str">
        <f t="shared" si="58"/>
        <v>Good</v>
      </c>
    </row>
    <row r="283" spans="1:27" x14ac:dyDescent="0.2">
      <c r="A283" s="1" t="s">
        <v>94</v>
      </c>
      <c r="B283" s="1" t="s">
        <v>174</v>
      </c>
      <c r="C283" s="1" t="s">
        <v>51</v>
      </c>
      <c r="D283" s="1">
        <v>135.05529999999999</v>
      </c>
      <c r="E283" s="1">
        <v>7.79</v>
      </c>
      <c r="F283" s="5" t="s">
        <v>146</v>
      </c>
      <c r="H283" s="1" t="s">
        <v>153</v>
      </c>
      <c r="I283" s="1">
        <v>313363</v>
      </c>
      <c r="K283" s="1">
        <f t="shared" si="59"/>
        <v>12.655120733129317</v>
      </c>
      <c r="L283" s="1" t="str">
        <f t="shared" si="60"/>
        <v>both adenine SE_Ctr</v>
      </c>
      <c r="M283" s="1" t="str">
        <f t="shared" si="61"/>
        <v>D</v>
      </c>
      <c r="N283" s="1" t="str">
        <f t="shared" si="62"/>
        <v>both adenine SE_Ctr_D</v>
      </c>
      <c r="O283" s="2" t="str">
        <f t="shared" si="63"/>
        <v/>
      </c>
      <c r="P283" s="1" t="str">
        <f t="array" ref="P283">IF(O283="","",AVERAGE(IF(L$1:L$2881=L283,K$1:K$2881)))</f>
        <v/>
      </c>
      <c r="Q283" s="1" t="str">
        <f t="array" ref="Q283">IF(O283="","",_xlfn.F.TEST(IF((L$1:L$2881=LEFT(L283,LEN(L283)-3)&amp;"ctr"),K$1:K$2881),IF((L$1:L$2881=L283),K$1:K$2881)))</f>
        <v/>
      </c>
      <c r="R283" s="1" t="str">
        <f t="array" ref="R283">IF(O283="","",TTEST(IF(L$1:L$2881=LEFT(L283,LEN(L283)-3)&amp;"ctr",K$1:K$2881),IF(L$1:L$2881=L283,K$1:K$2881),2,IF(ISERROR(Q283),3,IF(Q283&lt;0.05,3,2))))</f>
        <v/>
      </c>
      <c r="S283" s="1" t="str">
        <f t="shared" ca="1" si="64"/>
        <v/>
      </c>
      <c r="T283" s="1" t="str">
        <f t="array" ref="T283">IF(O283="","",AVERAGE(IF(L$1:L$2881=L283,I$1:I$2881)))</f>
        <v/>
      </c>
      <c r="U283" s="1" t="str">
        <f t="shared" ca="1" si="65"/>
        <v/>
      </c>
      <c r="V283" s="1" t="str">
        <f t="shared" ca="1" si="69"/>
        <v/>
      </c>
      <c r="W283" s="1" t="str">
        <f t="array" aca="1" ref="W283" ca="1">IF(V283="","",IF(AVERAGE(IF(Z$2:Z$2881="Neg"&amp;" "&amp;B283&amp;" "&amp;X283,J$2:J$2881,0))&gt;AVERAGE(IF(Z$2:Z$2881="pos"&amp;" "&amp;B283&amp;" "&amp;X283,J$2:J$2881,0)),"neg","pos"))</f>
        <v/>
      </c>
      <c r="X283" s="1" t="str">
        <f t="shared" ca="1" si="66"/>
        <v/>
      </c>
      <c r="Y283" s="1" t="str">
        <f t="shared" ca="1" si="67"/>
        <v/>
      </c>
      <c r="Z283" s="1" t="str">
        <f t="shared" si="68"/>
        <v>both adenine SE_</v>
      </c>
      <c r="AA283" s="1" t="str">
        <f t="shared" si="58"/>
        <v/>
      </c>
    </row>
    <row r="284" spans="1:27" x14ac:dyDescent="0.2">
      <c r="A284" s="1" t="s">
        <v>94</v>
      </c>
      <c r="B284" s="1" t="s">
        <v>174</v>
      </c>
      <c r="C284" s="1" t="s">
        <v>51</v>
      </c>
      <c r="D284" s="1">
        <v>135.05529999999999</v>
      </c>
      <c r="E284" s="1">
        <v>7.79</v>
      </c>
      <c r="F284" s="5" t="s">
        <v>146</v>
      </c>
      <c r="H284" s="1" t="s">
        <v>153</v>
      </c>
      <c r="I284" s="1">
        <v>391094</v>
      </c>
      <c r="K284" s="1">
        <f t="shared" si="59"/>
        <v>12.87670577620778</v>
      </c>
      <c r="L284" s="1" t="str">
        <f t="shared" si="60"/>
        <v>both adenine SE_Ctr</v>
      </c>
      <c r="M284" s="1" t="str">
        <f t="shared" si="61"/>
        <v>D</v>
      </c>
      <c r="N284" s="1" t="str">
        <f t="shared" si="62"/>
        <v>both adenine SE_Ctr_D</v>
      </c>
      <c r="O284" s="2" t="str">
        <f t="shared" si="63"/>
        <v/>
      </c>
      <c r="P284" s="1" t="str">
        <f t="array" ref="P284">IF(O284="","",AVERAGE(IF(L$1:L$2881=L284,K$1:K$2881)))</f>
        <v/>
      </c>
      <c r="Q284" s="1" t="str">
        <f t="array" ref="Q284">IF(O284="","",_xlfn.F.TEST(IF((L$1:L$2881=LEFT(L284,LEN(L284)-3)&amp;"ctr"),K$1:K$2881),IF((L$1:L$2881=L284),K$1:K$2881)))</f>
        <v/>
      </c>
      <c r="R284" s="1" t="str">
        <f t="array" ref="R284">IF(O284="","",TTEST(IF(L$1:L$2881=LEFT(L284,LEN(L284)-3)&amp;"ctr",K$1:K$2881),IF(L$1:L$2881=L284,K$1:K$2881),2,IF(ISERROR(Q284),3,IF(Q284&lt;0.05,3,2))))</f>
        <v/>
      </c>
      <c r="S284" s="1" t="str">
        <f t="shared" ca="1" si="64"/>
        <v/>
      </c>
      <c r="T284" s="1" t="str">
        <f t="array" ref="T284">IF(O284="","",AVERAGE(IF(L$1:L$2881=L284,I$1:I$2881)))</f>
        <v/>
      </c>
      <c r="U284" s="1" t="str">
        <f t="shared" ca="1" si="65"/>
        <v/>
      </c>
      <c r="V284" s="1" t="str">
        <f t="shared" ca="1" si="69"/>
        <v/>
      </c>
      <c r="W284" s="1" t="str">
        <f t="array" aca="1" ref="W284" ca="1">IF(V284="","",IF(AVERAGE(IF(Z$2:Z$2881="Neg"&amp;" "&amp;B284&amp;" "&amp;X284,J$2:J$2881,0))&gt;AVERAGE(IF(Z$2:Z$2881="pos"&amp;" "&amp;B284&amp;" "&amp;X284,J$2:J$2881,0)),"neg","pos"))</f>
        <v/>
      </c>
      <c r="X284" s="1" t="str">
        <f t="shared" ca="1" si="66"/>
        <v/>
      </c>
      <c r="Y284" s="1" t="str">
        <f t="shared" ca="1" si="67"/>
        <v/>
      </c>
      <c r="Z284" s="1" t="str">
        <f t="shared" si="68"/>
        <v>both adenine SE_</v>
      </c>
      <c r="AA284" s="1" t="str">
        <f t="shared" si="58"/>
        <v/>
      </c>
    </row>
    <row r="285" spans="1:27" x14ac:dyDescent="0.2">
      <c r="A285" s="1" t="s">
        <v>94</v>
      </c>
      <c r="B285" s="1" t="s">
        <v>174</v>
      </c>
      <c r="C285" s="1" t="s">
        <v>51</v>
      </c>
      <c r="D285" s="1">
        <v>135.05529999999999</v>
      </c>
      <c r="E285" s="1">
        <v>7.79</v>
      </c>
      <c r="F285" s="5" t="s">
        <v>146</v>
      </c>
      <c r="H285" s="1" t="s">
        <v>153</v>
      </c>
      <c r="I285" s="1">
        <v>361631</v>
      </c>
      <c r="K285" s="1">
        <f t="shared" si="59"/>
        <v>12.798382399159877</v>
      </c>
      <c r="L285" s="1" t="str">
        <f t="shared" si="60"/>
        <v>both adenine SE_Ctr</v>
      </c>
      <c r="M285" s="1" t="str">
        <f t="shared" si="61"/>
        <v>D</v>
      </c>
      <c r="N285" s="1" t="str">
        <f t="shared" si="62"/>
        <v>both adenine SE_Ctr_D</v>
      </c>
      <c r="O285" s="2" t="str">
        <f t="shared" si="63"/>
        <v/>
      </c>
      <c r="P285" s="1" t="str">
        <f t="array" ref="P285">IF(O285="","",AVERAGE(IF(L$1:L$2881=L285,K$1:K$2881)))</f>
        <v/>
      </c>
      <c r="Q285" s="1" t="str">
        <f t="array" ref="Q285">IF(O285="","",_xlfn.F.TEST(IF((L$1:L$2881=LEFT(L285,LEN(L285)-3)&amp;"ctr"),K$1:K$2881),IF((L$1:L$2881=L285),K$1:K$2881)))</f>
        <v/>
      </c>
      <c r="R285" s="1" t="str">
        <f t="array" ref="R285">IF(O285="","",TTEST(IF(L$1:L$2881=LEFT(L285,LEN(L285)-3)&amp;"ctr",K$1:K$2881),IF(L$1:L$2881=L285,K$1:K$2881),2,IF(ISERROR(Q285),3,IF(Q285&lt;0.05,3,2))))</f>
        <v/>
      </c>
      <c r="S285" s="1" t="str">
        <f t="shared" ca="1" si="64"/>
        <v/>
      </c>
      <c r="T285" s="1" t="str">
        <f t="array" ref="T285">IF(O285="","",AVERAGE(IF(L$1:L$2881=L285,I$1:I$2881)))</f>
        <v/>
      </c>
      <c r="U285" s="1" t="str">
        <f t="shared" ca="1" si="65"/>
        <v/>
      </c>
      <c r="V285" s="1" t="str">
        <f t="shared" ca="1" si="69"/>
        <v/>
      </c>
      <c r="W285" s="1" t="str">
        <f t="array" aca="1" ref="W285" ca="1">IF(V285="","",IF(AVERAGE(IF(Z$2:Z$2881="Neg"&amp;" "&amp;B285&amp;" "&amp;X285,J$2:J$2881,0))&gt;AVERAGE(IF(Z$2:Z$2881="pos"&amp;" "&amp;B285&amp;" "&amp;X285,J$2:J$2881,0)),"neg","pos"))</f>
        <v/>
      </c>
      <c r="X285" s="1" t="str">
        <f t="shared" ca="1" si="66"/>
        <v/>
      </c>
      <c r="Y285" s="1" t="str">
        <f t="shared" ca="1" si="67"/>
        <v/>
      </c>
      <c r="Z285" s="1" t="str">
        <f t="shared" si="68"/>
        <v>both adenine SE_</v>
      </c>
      <c r="AA285" s="1" t="str">
        <f t="shared" si="58"/>
        <v/>
      </c>
    </row>
    <row r="286" spans="1:27" x14ac:dyDescent="0.2">
      <c r="A286" s="1" t="s">
        <v>94</v>
      </c>
      <c r="B286" s="1" t="s">
        <v>174</v>
      </c>
      <c r="C286" s="1" t="s">
        <v>51</v>
      </c>
      <c r="D286" s="1">
        <v>135.05529999999999</v>
      </c>
      <c r="E286" s="1">
        <v>7.79</v>
      </c>
      <c r="F286" s="5" t="s">
        <v>146</v>
      </c>
      <c r="H286" s="1" t="s">
        <v>154</v>
      </c>
      <c r="I286" s="1">
        <v>23502</v>
      </c>
      <c r="K286" s="1">
        <f t="shared" si="59"/>
        <v>10.064883351558928</v>
      </c>
      <c r="L286" s="1" t="str">
        <f t="shared" si="60"/>
        <v>both adenine SE_Syn</v>
      </c>
      <c r="M286" s="1" t="str">
        <f t="shared" si="61"/>
        <v>D</v>
      </c>
      <c r="N286" s="1" t="str">
        <f t="shared" si="62"/>
        <v>both adenine SE_Syn_D</v>
      </c>
      <c r="O286" s="2" t="str">
        <f t="shared" si="63"/>
        <v>D</v>
      </c>
      <c r="P286" s="1">
        <f t="array" ref="P286">IF(O286="","",AVERAGE(IF(L$1:L$2881=L286,K$1:K$2881)))</f>
        <v>9.7513633915338112</v>
      </c>
      <c r="Q286" s="1">
        <f t="array" ref="Q286">IF(O286="","",_xlfn.F.TEST(IF((L$1:L$2881=LEFT(L286,LEN(L286)-3)&amp;"ctr"),K$1:K$2881),IF((L$1:L$2881=L286),K$1:K$2881)))</f>
        <v>0.11474759525249138</v>
      </c>
      <c r="R286" s="1">
        <f t="array" ref="R286">IF(O286="","",TTEST(IF(L$1:L$2881=LEFT(L286,LEN(L286)-3)&amp;"ctr",K$1:K$2881),IF(L$1:L$2881=L286,K$1:K$2881),2,IF(ISERROR(Q286),3,IF(Q286&lt;0.05,3,2))))</f>
        <v>1.1213534908959284E-6</v>
      </c>
      <c r="S286" s="1" t="str">
        <f t="shared" ca="1" si="64"/>
        <v>I</v>
      </c>
      <c r="T286" s="1">
        <f t="array" ref="T286">IF(O286="","",AVERAGE(IF(L$1:L$2881=L286,I$1:I$2881)))</f>
        <v>17702.75</v>
      </c>
      <c r="U286" s="1">
        <f t="shared" ca="1" si="65"/>
        <v>-4.2980945279839498</v>
      </c>
      <c r="V286" s="1" t="str">
        <f t="shared" ca="1" si="69"/>
        <v>4</v>
      </c>
      <c r="W286" s="1" t="str">
        <f t="array" aca="1" ref="W286" ca="1">IF(V286="","",IF(AVERAGE(IF(Z$2:Z$2881="Neg"&amp;" "&amp;B286&amp;" "&amp;X286,J$2:J$2881,0))&gt;AVERAGE(IF(Z$2:Z$2881="pos"&amp;" "&amp;B286&amp;" "&amp;X286,J$2:J$2881,0)),"neg","pos"))</f>
        <v>pos</v>
      </c>
      <c r="X286" s="1" t="str">
        <f t="shared" ca="1" si="66"/>
        <v>SE_</v>
      </c>
      <c r="Y286" s="1" t="str">
        <f t="shared" ca="1" si="67"/>
        <v>Syn</v>
      </c>
      <c r="Z286" s="1" t="str">
        <f t="shared" si="68"/>
        <v>both adenine SE_</v>
      </c>
      <c r="AA286" s="1" t="str">
        <f t="shared" si="58"/>
        <v>Good</v>
      </c>
    </row>
    <row r="287" spans="1:27" x14ac:dyDescent="0.2">
      <c r="A287" s="1" t="s">
        <v>94</v>
      </c>
      <c r="B287" s="1" t="s">
        <v>174</v>
      </c>
      <c r="C287" s="1" t="s">
        <v>51</v>
      </c>
      <c r="D287" s="1">
        <v>135.05529999999999</v>
      </c>
      <c r="E287" s="1">
        <v>7.79</v>
      </c>
      <c r="F287" s="5" t="s">
        <v>146</v>
      </c>
      <c r="H287" s="1" t="s">
        <v>154</v>
      </c>
      <c r="I287" s="1">
        <v>16865</v>
      </c>
      <c r="K287" s="1">
        <f t="shared" si="59"/>
        <v>9.7330550401345874</v>
      </c>
      <c r="L287" s="1" t="str">
        <f t="shared" si="60"/>
        <v>both adenine SE_Syn</v>
      </c>
      <c r="M287" s="1" t="str">
        <f t="shared" si="61"/>
        <v>D</v>
      </c>
      <c r="N287" s="1" t="str">
        <f t="shared" si="62"/>
        <v>both adenine SE_Syn_D</v>
      </c>
      <c r="O287" s="2" t="str">
        <f t="shared" si="63"/>
        <v/>
      </c>
      <c r="P287" s="1" t="str">
        <f t="array" ref="P287">IF(O287="","",AVERAGE(IF(L$1:L$2881=L287,K$1:K$2881)))</f>
        <v/>
      </c>
      <c r="Q287" s="1" t="str">
        <f t="array" ref="Q287">IF(O287="","",_xlfn.F.TEST(IF((L$1:L$2881=LEFT(L287,LEN(L287)-3)&amp;"ctr"),K$1:K$2881),IF((L$1:L$2881=L287),K$1:K$2881)))</f>
        <v/>
      </c>
      <c r="R287" s="1" t="str">
        <f t="array" ref="R287">IF(O287="","",TTEST(IF(L$1:L$2881=LEFT(L287,LEN(L287)-3)&amp;"ctr",K$1:K$2881),IF(L$1:L$2881=L287,K$1:K$2881),2,IF(ISERROR(Q287),3,IF(Q287&lt;0.05,3,2))))</f>
        <v/>
      </c>
      <c r="S287" s="1" t="str">
        <f t="shared" ca="1" si="64"/>
        <v/>
      </c>
      <c r="T287" s="1" t="str">
        <f t="array" ref="T287">IF(O287="","",AVERAGE(IF(L$1:L$2881=L287,I$1:I$2881)))</f>
        <v/>
      </c>
      <c r="U287" s="1" t="str">
        <f t="shared" ca="1" si="65"/>
        <v/>
      </c>
      <c r="V287" s="1" t="str">
        <f t="shared" ca="1" si="69"/>
        <v/>
      </c>
      <c r="W287" s="1" t="str">
        <f t="array" aca="1" ref="W287" ca="1">IF(V287="","",IF(AVERAGE(IF(Z$2:Z$2881="Neg"&amp;" "&amp;B287&amp;" "&amp;X287,J$2:J$2881,0))&gt;AVERAGE(IF(Z$2:Z$2881="pos"&amp;" "&amp;B287&amp;" "&amp;X287,J$2:J$2881,0)),"neg","pos"))</f>
        <v/>
      </c>
      <c r="X287" s="1" t="str">
        <f t="shared" ca="1" si="66"/>
        <v/>
      </c>
      <c r="Y287" s="1" t="str">
        <f t="shared" ca="1" si="67"/>
        <v/>
      </c>
      <c r="Z287" s="1" t="str">
        <f t="shared" si="68"/>
        <v>both adenine SE_</v>
      </c>
      <c r="AA287" s="1" t="str">
        <f t="shared" si="58"/>
        <v/>
      </c>
    </row>
    <row r="288" spans="1:27" x14ac:dyDescent="0.2">
      <c r="A288" s="1" t="s">
        <v>94</v>
      </c>
      <c r="B288" s="1" t="s">
        <v>174</v>
      </c>
      <c r="C288" s="1" t="s">
        <v>51</v>
      </c>
      <c r="D288" s="1">
        <v>135.05529999999999</v>
      </c>
      <c r="E288" s="1">
        <v>7.79</v>
      </c>
      <c r="F288" s="5" t="s">
        <v>146</v>
      </c>
      <c r="H288" s="1" t="s">
        <v>154</v>
      </c>
      <c r="I288" s="1">
        <v>18700</v>
      </c>
      <c r="K288" s="1">
        <f t="shared" si="59"/>
        <v>9.8363322773487205</v>
      </c>
      <c r="L288" s="1" t="str">
        <f t="shared" si="60"/>
        <v>both adenine SE_Syn</v>
      </c>
      <c r="M288" s="1" t="str">
        <f t="shared" si="61"/>
        <v>D</v>
      </c>
      <c r="N288" s="1" t="str">
        <f t="shared" si="62"/>
        <v>both adenine SE_Syn_D</v>
      </c>
      <c r="O288" s="2" t="str">
        <f t="shared" si="63"/>
        <v/>
      </c>
      <c r="P288" s="1" t="str">
        <f t="array" ref="P288">IF(O288="","",AVERAGE(IF(L$1:L$2881=L288,K$1:K$2881)))</f>
        <v/>
      </c>
      <c r="Q288" s="1" t="str">
        <f t="array" ref="Q288">IF(O288="","",_xlfn.F.TEST(IF((L$1:L$2881=LEFT(L288,LEN(L288)-3)&amp;"ctr"),K$1:K$2881),IF((L$1:L$2881=L288),K$1:K$2881)))</f>
        <v/>
      </c>
      <c r="R288" s="1" t="str">
        <f t="array" ref="R288">IF(O288="","",TTEST(IF(L$1:L$2881=LEFT(L288,LEN(L288)-3)&amp;"ctr",K$1:K$2881),IF(L$1:L$2881=L288,K$1:K$2881),2,IF(ISERROR(Q288),3,IF(Q288&lt;0.05,3,2))))</f>
        <v/>
      </c>
      <c r="S288" s="1" t="str">
        <f t="shared" ca="1" si="64"/>
        <v/>
      </c>
      <c r="T288" s="1" t="str">
        <f t="array" ref="T288">IF(O288="","",AVERAGE(IF(L$1:L$2881=L288,I$1:I$2881)))</f>
        <v/>
      </c>
      <c r="U288" s="1" t="str">
        <f t="shared" ca="1" si="65"/>
        <v/>
      </c>
      <c r="V288" s="1" t="str">
        <f t="shared" ca="1" si="69"/>
        <v/>
      </c>
      <c r="W288" s="1" t="str">
        <f t="array" aca="1" ref="W288" ca="1">IF(V288="","",IF(AVERAGE(IF(Z$2:Z$2881="Neg"&amp;" "&amp;B288&amp;" "&amp;X288,J$2:J$2881,0))&gt;AVERAGE(IF(Z$2:Z$2881="pos"&amp;" "&amp;B288&amp;" "&amp;X288,J$2:J$2881,0)),"neg","pos"))</f>
        <v/>
      </c>
      <c r="X288" s="1" t="str">
        <f t="shared" ca="1" si="66"/>
        <v/>
      </c>
      <c r="Y288" s="1" t="str">
        <f t="shared" ca="1" si="67"/>
        <v/>
      </c>
      <c r="Z288" s="1" t="str">
        <f t="shared" si="68"/>
        <v>both adenine SE_</v>
      </c>
      <c r="AA288" s="1" t="str">
        <f t="shared" si="58"/>
        <v/>
      </c>
    </row>
    <row r="289" spans="1:27" x14ac:dyDescent="0.2">
      <c r="A289" s="1" t="s">
        <v>94</v>
      </c>
      <c r="B289" s="1" t="s">
        <v>174</v>
      </c>
      <c r="C289" s="1" t="s">
        <v>51</v>
      </c>
      <c r="D289" s="1">
        <v>135.05529999999999</v>
      </c>
      <c r="E289" s="1">
        <v>7.79</v>
      </c>
      <c r="F289" s="5" t="s">
        <v>146</v>
      </c>
      <c r="H289" s="1" t="s">
        <v>154</v>
      </c>
      <c r="I289" s="1">
        <v>11744</v>
      </c>
      <c r="K289" s="1">
        <f t="shared" si="59"/>
        <v>9.3711828970930124</v>
      </c>
      <c r="L289" s="1" t="str">
        <f t="shared" si="60"/>
        <v>both adenine SE_Syn</v>
      </c>
      <c r="M289" s="1" t="str">
        <f t="shared" si="61"/>
        <v>D</v>
      </c>
      <c r="N289" s="1" t="str">
        <f t="shared" si="62"/>
        <v>both adenine SE_Syn_D</v>
      </c>
      <c r="O289" s="2" t="str">
        <f t="shared" si="63"/>
        <v/>
      </c>
      <c r="P289" s="1" t="str">
        <f t="array" ref="P289">IF(O289="","",AVERAGE(IF(L$1:L$2881=L289,K$1:K$2881)))</f>
        <v/>
      </c>
      <c r="Q289" s="1" t="str">
        <f t="array" ref="Q289">IF(O289="","",_xlfn.F.TEST(IF((L$1:L$2881=LEFT(L289,LEN(L289)-3)&amp;"ctr"),K$1:K$2881),IF((L$1:L$2881=L289),K$1:K$2881)))</f>
        <v/>
      </c>
      <c r="R289" s="1" t="str">
        <f t="array" ref="R289">IF(O289="","",TTEST(IF(L$1:L$2881=LEFT(L289,LEN(L289)-3)&amp;"ctr",K$1:K$2881),IF(L$1:L$2881=L289,K$1:K$2881),2,IF(ISERROR(Q289),3,IF(Q289&lt;0.05,3,2))))</f>
        <v/>
      </c>
      <c r="S289" s="1" t="str">
        <f t="shared" ca="1" si="64"/>
        <v/>
      </c>
      <c r="T289" s="1" t="str">
        <f t="array" ref="T289">IF(O289="","",AVERAGE(IF(L$1:L$2881=L289,I$1:I$2881)))</f>
        <v/>
      </c>
      <c r="U289" s="1" t="str">
        <f t="shared" ca="1" si="65"/>
        <v/>
      </c>
      <c r="V289" s="1" t="str">
        <f t="shared" ca="1" si="69"/>
        <v/>
      </c>
      <c r="W289" s="1" t="str">
        <f t="array" aca="1" ref="W289" ca="1">IF(V289="","",IF(AVERAGE(IF(Z$2:Z$2881="Neg"&amp;" "&amp;B289&amp;" "&amp;X289,J$2:J$2881,0))&gt;AVERAGE(IF(Z$2:Z$2881="pos"&amp;" "&amp;B289&amp;" "&amp;X289,J$2:J$2881,0)),"neg","pos"))</f>
        <v/>
      </c>
      <c r="X289" s="1" t="str">
        <f t="shared" ca="1" si="66"/>
        <v/>
      </c>
      <c r="Y289" s="1" t="str">
        <f t="shared" ca="1" si="67"/>
        <v/>
      </c>
      <c r="Z289" s="1" t="str">
        <f t="shared" si="68"/>
        <v>both adenine SE_</v>
      </c>
      <c r="AA289" s="1" t="str">
        <f t="shared" si="58"/>
        <v/>
      </c>
    </row>
    <row r="290" spans="1:27" x14ac:dyDescent="0.2">
      <c r="A290" s="1" t="s">
        <v>93</v>
      </c>
      <c r="B290" s="1" t="s">
        <v>203</v>
      </c>
      <c r="C290" s="1" t="s">
        <v>103</v>
      </c>
      <c r="D290" s="1">
        <v>258.08479999999997</v>
      </c>
      <c r="E290" s="1">
        <v>8.02</v>
      </c>
      <c r="F290" s="5" t="s">
        <v>146</v>
      </c>
      <c r="H290" s="1" t="s">
        <v>147</v>
      </c>
      <c r="I290" s="1">
        <v>0</v>
      </c>
      <c r="K290" s="1">
        <f t="shared" si="59"/>
        <v>0</v>
      </c>
      <c r="L290" s="1" t="str">
        <f t="shared" si="60"/>
        <v>neg methyluridine Min_Ctr</v>
      </c>
      <c r="M290" s="1" t="str">
        <f t="shared" si="61"/>
        <v>D</v>
      </c>
      <c r="N290" s="1" t="str">
        <f t="shared" si="62"/>
        <v>neg methyluridine Min_Ctr_D</v>
      </c>
      <c r="O290" s="2" t="str">
        <f t="shared" si="63"/>
        <v>D</v>
      </c>
      <c r="P290" s="1">
        <f t="array" ref="P290">IF(O290="","",AVERAGE(IF(L$1:L$2881=L290,K$1:K$2881)))</f>
        <v>2.4019433270967707</v>
      </c>
      <c r="Q290" s="1">
        <f t="array" ref="Q290">IF(O290="","",_xlfn.F.TEST(IF((L$1:L$2881=LEFT(L290,LEN(L290)-3)&amp;"ctr"),K$1:K$2881),IF((L$1:L$2881=L290),K$1:K$2881)))</f>
        <v>1</v>
      </c>
      <c r="R290" s="1">
        <f t="array" ref="R290">IF(O290="","",TTEST(IF(L$1:L$2881=LEFT(L290,LEN(L290)-3)&amp;"ctr",K$1:K$2881),IF(L$1:L$2881=L290,K$1:K$2881),2,IF(ISERROR(Q290),3,IF(Q290&lt;0.05,3,2))))</f>
        <v>1</v>
      </c>
      <c r="S290" s="1" t="str">
        <f t="shared" ca="1" si="64"/>
        <v>D</v>
      </c>
      <c r="T290" s="1">
        <f t="array" ref="T290">IF(O290="","",AVERAGE(IF(L$1:L$2881=L290,I$1:I$2881)))</f>
        <v>60.5</v>
      </c>
      <c r="U290" s="1" t="b">
        <f t="shared" ca="1" si="65"/>
        <v>0</v>
      </c>
      <c r="V290" s="1" t="str">
        <f t="shared" ca="1" si="69"/>
        <v>1</v>
      </c>
      <c r="W290" s="1" t="str">
        <f t="array" aca="1" ref="W290" ca="1">IF(V290="","",IF(AVERAGE(IF(Z$2:Z$2881="Neg"&amp;" "&amp;B290&amp;" "&amp;X290,J$2:J$2881,0))&gt;AVERAGE(IF(Z$2:Z$2881="pos"&amp;" "&amp;B290&amp;" "&amp;X290,J$2:J$2881,0)),"neg","pos"))</f>
        <v>pos</v>
      </c>
      <c r="X290" s="1" t="str">
        <f t="shared" ca="1" si="66"/>
        <v>Min</v>
      </c>
      <c r="Y290" s="1" t="str">
        <f t="shared" ca="1" si="67"/>
        <v>Ctr</v>
      </c>
      <c r="Z290" s="1" t="str">
        <f t="shared" si="68"/>
        <v>neg methyluridine Min</v>
      </c>
      <c r="AA290" s="1" t="str">
        <f t="shared" si="58"/>
        <v>Good</v>
      </c>
    </row>
    <row r="291" spans="1:27" x14ac:dyDescent="0.2">
      <c r="A291" s="1" t="s">
        <v>93</v>
      </c>
      <c r="B291" s="1" t="s">
        <v>203</v>
      </c>
      <c r="C291" s="1" t="s">
        <v>103</v>
      </c>
      <c r="D291" s="1">
        <v>258.08479999999997</v>
      </c>
      <c r="E291" s="1">
        <v>8.02</v>
      </c>
      <c r="F291" s="5" t="s">
        <v>146</v>
      </c>
      <c r="H291" s="1" t="s">
        <v>147</v>
      </c>
      <c r="I291" s="1">
        <v>119</v>
      </c>
      <c r="K291" s="1">
        <f t="shared" ref="K291:K353" si="70">LN(I291+1)</f>
        <v>4.7874917427820458</v>
      </c>
      <c r="L291" s="1" t="str">
        <f t="shared" ref="L291:L353" si="71">A291&amp;" "&amp;B291&amp;" "&amp;H291</f>
        <v>neg methyluridine Min_Ctr</v>
      </c>
      <c r="M291" s="1" t="str">
        <f t="shared" si="61"/>
        <v>D</v>
      </c>
      <c r="N291" s="1" t="str">
        <f t="shared" si="62"/>
        <v>neg methyluridine Min_Ctr_D</v>
      </c>
      <c r="O291" s="2" t="str">
        <f t="shared" si="63"/>
        <v/>
      </c>
      <c r="P291" s="1" t="str">
        <f t="array" ref="P291">IF(O291="","",AVERAGE(IF(L$1:L$2881=L291,K$1:K$2881)))</f>
        <v/>
      </c>
      <c r="Q291" s="1" t="str">
        <f t="array" ref="Q291">IF(O291="","",_xlfn.F.TEST(IF((L$1:L$2881=LEFT(L291,LEN(L291)-3)&amp;"ctr"),K$1:K$2881),IF((L$1:L$2881=L291),K$1:K$2881)))</f>
        <v/>
      </c>
      <c r="R291" s="1" t="str">
        <f t="array" ref="R291">IF(O291="","",TTEST(IF(L$1:L$2881=LEFT(L291,LEN(L291)-3)&amp;"ctr",K$1:K$2881),IF(L$1:L$2881=L291,K$1:K$2881),2,IF(ISERROR(Q291),3,IF(Q291&lt;0.05,3,2))))</f>
        <v/>
      </c>
      <c r="S291" s="1" t="str">
        <f t="shared" ca="1" si="64"/>
        <v/>
      </c>
      <c r="T291" s="1" t="str">
        <f t="array" ref="T291">IF(O291="","",AVERAGE(IF(L$1:L$2881=L291,I$1:I$2881)))</f>
        <v/>
      </c>
      <c r="U291" s="1" t="str">
        <f t="shared" ca="1" si="65"/>
        <v/>
      </c>
      <c r="V291" s="1" t="str">
        <f t="shared" ca="1" si="69"/>
        <v/>
      </c>
      <c r="W291" s="1" t="str">
        <f t="array" aca="1" ref="W291" ca="1">IF(V291="","",IF(AVERAGE(IF(Z$2:Z$2881="Neg"&amp;" "&amp;B291&amp;" "&amp;X291,J$2:J$2881,0))&gt;AVERAGE(IF(Z$2:Z$2881="pos"&amp;" "&amp;B291&amp;" "&amp;X291,J$2:J$2881,0)),"neg","pos"))</f>
        <v/>
      </c>
      <c r="X291" s="1" t="str">
        <f t="shared" ca="1" si="66"/>
        <v/>
      </c>
      <c r="Y291" s="1" t="str">
        <f t="shared" ca="1" si="67"/>
        <v/>
      </c>
      <c r="Z291" s="1" t="str">
        <f t="shared" si="68"/>
        <v>neg methyluridine Min</v>
      </c>
      <c r="AA291" s="1" t="str">
        <f t="shared" ref="AA291:AA354" si="72">IF(T291="","","Good")</f>
        <v/>
      </c>
    </row>
    <row r="292" spans="1:27" x14ac:dyDescent="0.2">
      <c r="A292" s="1" t="s">
        <v>93</v>
      </c>
      <c r="B292" s="1" t="s">
        <v>203</v>
      </c>
      <c r="C292" s="1" t="s">
        <v>103</v>
      </c>
      <c r="D292" s="1">
        <v>258.08479999999997</v>
      </c>
      <c r="E292" s="1">
        <v>8.02</v>
      </c>
      <c r="F292" s="5" t="s">
        <v>146</v>
      </c>
      <c r="H292" s="1" t="s">
        <v>147</v>
      </c>
      <c r="I292" s="1">
        <v>123</v>
      </c>
      <c r="K292" s="1">
        <f t="shared" si="70"/>
        <v>4.8202815656050371</v>
      </c>
      <c r="L292" s="1" t="str">
        <f t="shared" si="71"/>
        <v>neg methyluridine Min_Ctr</v>
      </c>
      <c r="M292" s="1" t="str">
        <f t="shared" si="61"/>
        <v>D</v>
      </c>
      <c r="N292" s="1" t="str">
        <f t="shared" si="62"/>
        <v>neg methyluridine Min_Ctr_D</v>
      </c>
      <c r="O292" s="2" t="str">
        <f t="shared" si="63"/>
        <v/>
      </c>
      <c r="P292" s="1" t="str">
        <f t="array" ref="P292">IF(O292="","",AVERAGE(IF(L$1:L$2881=L292,K$1:K$2881)))</f>
        <v/>
      </c>
      <c r="Q292" s="1" t="str">
        <f t="array" ref="Q292">IF(O292="","",_xlfn.F.TEST(IF((L$1:L$2881=LEFT(L292,LEN(L292)-3)&amp;"ctr"),K$1:K$2881),IF((L$1:L$2881=L292),K$1:K$2881)))</f>
        <v/>
      </c>
      <c r="R292" s="1" t="str">
        <f t="array" ref="R292">IF(O292="","",TTEST(IF(L$1:L$2881=LEFT(L292,LEN(L292)-3)&amp;"ctr",K$1:K$2881),IF(L$1:L$2881=L292,K$1:K$2881),2,IF(ISERROR(Q292),3,IF(Q292&lt;0.05,3,2))))</f>
        <v/>
      </c>
      <c r="S292" s="1" t="str">
        <f t="shared" ca="1" si="64"/>
        <v/>
      </c>
      <c r="T292" s="1" t="str">
        <f t="array" ref="T292">IF(O292="","",AVERAGE(IF(L$1:L$2881=L292,I$1:I$2881)))</f>
        <v/>
      </c>
      <c r="U292" s="1" t="str">
        <f t="shared" ca="1" si="65"/>
        <v/>
      </c>
      <c r="V292" s="1" t="str">
        <f t="shared" ca="1" si="69"/>
        <v/>
      </c>
      <c r="W292" s="1" t="str">
        <f t="array" aca="1" ref="W292" ca="1">IF(V292="","",IF(AVERAGE(IF(Z$2:Z$2881="Neg"&amp;" "&amp;B292&amp;" "&amp;X292,J$2:J$2881,0))&gt;AVERAGE(IF(Z$2:Z$2881="pos"&amp;" "&amp;B292&amp;" "&amp;X292,J$2:J$2881,0)),"neg","pos"))</f>
        <v/>
      </c>
      <c r="X292" s="1" t="str">
        <f t="shared" ca="1" si="66"/>
        <v/>
      </c>
      <c r="Y292" s="1" t="str">
        <f t="shared" ca="1" si="67"/>
        <v/>
      </c>
      <c r="Z292" s="1" t="str">
        <f t="shared" si="68"/>
        <v>neg methyluridine Min</v>
      </c>
      <c r="AA292" s="1" t="str">
        <f t="shared" si="72"/>
        <v/>
      </c>
    </row>
    <row r="293" spans="1:27" x14ac:dyDescent="0.2">
      <c r="A293" s="1" t="s">
        <v>93</v>
      </c>
      <c r="B293" s="1" t="s">
        <v>203</v>
      </c>
      <c r="C293" s="1" t="s">
        <v>103</v>
      </c>
      <c r="D293" s="1">
        <v>258.08479999999997</v>
      </c>
      <c r="E293" s="1">
        <v>8.02</v>
      </c>
      <c r="F293" s="5" t="s">
        <v>146</v>
      </c>
      <c r="H293" s="1" t="s">
        <v>147</v>
      </c>
      <c r="I293" s="1">
        <v>0</v>
      </c>
      <c r="K293" s="1">
        <f t="shared" si="70"/>
        <v>0</v>
      </c>
      <c r="L293" s="1" t="str">
        <f t="shared" si="71"/>
        <v>neg methyluridine Min_Ctr</v>
      </c>
      <c r="M293" s="1" t="str">
        <f t="shared" si="61"/>
        <v>D</v>
      </c>
      <c r="N293" s="1" t="str">
        <f t="shared" si="62"/>
        <v>neg methyluridine Min_Ctr_D</v>
      </c>
      <c r="O293" s="2" t="str">
        <f t="shared" si="63"/>
        <v/>
      </c>
      <c r="P293" s="1" t="str">
        <f t="array" ref="P293">IF(O293="","",AVERAGE(IF(L$1:L$2881=L293,K$1:K$2881)))</f>
        <v/>
      </c>
      <c r="Q293" s="1" t="str">
        <f t="array" ref="Q293">IF(O293="","",_xlfn.F.TEST(IF((L$1:L$2881=LEFT(L293,LEN(L293)-3)&amp;"ctr"),K$1:K$2881),IF((L$1:L$2881=L293),K$1:K$2881)))</f>
        <v/>
      </c>
      <c r="R293" s="1" t="str">
        <f t="array" ref="R293">IF(O293="","",TTEST(IF(L$1:L$2881=LEFT(L293,LEN(L293)-3)&amp;"ctr",K$1:K$2881),IF(L$1:L$2881=L293,K$1:K$2881),2,IF(ISERROR(Q293),3,IF(Q293&lt;0.05,3,2))))</f>
        <v/>
      </c>
      <c r="S293" s="1" t="str">
        <f t="shared" ca="1" si="64"/>
        <v/>
      </c>
      <c r="T293" s="1" t="str">
        <f t="array" ref="T293">IF(O293="","",AVERAGE(IF(L$1:L$2881=L293,I$1:I$2881)))</f>
        <v/>
      </c>
      <c r="U293" s="1" t="str">
        <f t="shared" ca="1" si="65"/>
        <v/>
      </c>
      <c r="V293" s="1" t="str">
        <f t="shared" ca="1" si="69"/>
        <v/>
      </c>
      <c r="W293" s="1" t="str">
        <f t="array" aca="1" ref="W293" ca="1">IF(V293="","",IF(AVERAGE(IF(Z$2:Z$2881="Neg"&amp;" "&amp;B293&amp;" "&amp;X293,J$2:J$2881,0))&gt;AVERAGE(IF(Z$2:Z$2881="pos"&amp;" "&amp;B293&amp;" "&amp;X293,J$2:J$2881,0)),"neg","pos"))</f>
        <v/>
      </c>
      <c r="X293" s="1" t="str">
        <f t="shared" ca="1" si="66"/>
        <v/>
      </c>
      <c r="Y293" s="1" t="str">
        <f t="shared" ca="1" si="67"/>
        <v/>
      </c>
      <c r="Z293" s="1" t="str">
        <f t="shared" si="68"/>
        <v>neg methyluridine Min</v>
      </c>
      <c r="AA293" s="1" t="str">
        <f t="shared" si="72"/>
        <v/>
      </c>
    </row>
    <row r="294" spans="1:27" x14ac:dyDescent="0.2">
      <c r="A294" s="1" t="s">
        <v>93</v>
      </c>
      <c r="B294" s="1" t="s">
        <v>203</v>
      </c>
      <c r="C294" s="1" t="s">
        <v>103</v>
      </c>
      <c r="D294" s="1">
        <v>258.08479999999997</v>
      </c>
      <c r="E294" s="1">
        <v>8.02</v>
      </c>
      <c r="F294" s="5" t="s">
        <v>146</v>
      </c>
      <c r="H294" s="1" t="s">
        <v>148</v>
      </c>
      <c r="I294" s="1">
        <v>16583</v>
      </c>
      <c r="K294" s="1">
        <f t="shared" si="70"/>
        <v>9.7161936541156155</v>
      </c>
      <c r="L294" s="1" t="str">
        <f t="shared" si="71"/>
        <v>neg methyluridine Min_Syn</v>
      </c>
      <c r="M294" s="1" t="str">
        <f t="shared" si="61"/>
        <v>D</v>
      </c>
      <c r="N294" s="1" t="str">
        <f t="shared" si="62"/>
        <v>neg methyluridine Min_Syn_D</v>
      </c>
      <c r="O294" s="2" t="str">
        <f t="shared" si="63"/>
        <v>D</v>
      </c>
      <c r="P294" s="1">
        <f t="array" ref="P294">IF(O294="","",AVERAGE(IF(L$1:L$2881=L294,K$1:K$2881)))</f>
        <v>9.9116523023279779</v>
      </c>
      <c r="Q294" s="1">
        <f t="array" ref="Q294">IF(O294="","",_xlfn.F.TEST(IF((L$1:L$2881=LEFT(L294,LEN(L294)-3)&amp;"ctr"),K$1:K$2881),IF((L$1:L$2881=L294),K$1:K$2881)))</f>
        <v>3.6479508935636251E-3</v>
      </c>
      <c r="R294" s="1">
        <f t="array" ref="R294">IF(O294="","",TTEST(IF(L$1:L$2881=LEFT(L294,LEN(L294)-3)&amp;"ctr",K$1:K$2881),IF(L$1:L$2881=L294,K$1:K$2881),2,IF(ISERROR(Q294),3,IF(Q294&lt;0.05,3,2))))</f>
        <v>1.1871304621718495E-2</v>
      </c>
      <c r="S294" s="1" t="str">
        <f t="shared" ca="1" si="64"/>
        <v>E</v>
      </c>
      <c r="T294" s="1">
        <f t="array" ref="T294">IF(O294="","",AVERAGE(IF(L$1:L$2881=L294,I$1:I$2881)))</f>
        <v>20839.5</v>
      </c>
      <c r="U294" s="1">
        <f t="shared" ca="1" si="65"/>
        <v>8.428169805871411</v>
      </c>
      <c r="V294" s="1" t="str">
        <f t="shared" ca="1" si="69"/>
        <v>5</v>
      </c>
      <c r="W294" s="1" t="str">
        <f t="array" aca="1" ref="W294" ca="1">IF(V294="","",IF(AVERAGE(IF(Z$2:Z$2881="Neg"&amp;" "&amp;B294&amp;" "&amp;X294,J$2:J$2881,0))&gt;AVERAGE(IF(Z$2:Z$2881="pos"&amp;" "&amp;B294&amp;" "&amp;X294,J$2:J$2881,0)),"neg","pos"))</f>
        <v>pos</v>
      </c>
      <c r="X294" s="1" t="str">
        <f t="shared" ca="1" si="66"/>
        <v>Min</v>
      </c>
      <c r="Y294" s="1" t="str">
        <f t="shared" ca="1" si="67"/>
        <v>Syn</v>
      </c>
      <c r="Z294" s="1" t="str">
        <f t="shared" si="68"/>
        <v>neg methyluridine Min</v>
      </c>
      <c r="AA294" s="1" t="str">
        <f t="shared" si="72"/>
        <v>Good</v>
      </c>
    </row>
    <row r="295" spans="1:27" x14ac:dyDescent="0.2">
      <c r="A295" s="1" t="s">
        <v>93</v>
      </c>
      <c r="B295" s="1" t="s">
        <v>203</v>
      </c>
      <c r="C295" s="1" t="s">
        <v>103</v>
      </c>
      <c r="D295" s="1">
        <v>258.08479999999997</v>
      </c>
      <c r="E295" s="1">
        <v>8.02</v>
      </c>
      <c r="F295" s="5" t="s">
        <v>146</v>
      </c>
      <c r="H295" s="1" t="s">
        <v>148</v>
      </c>
      <c r="I295" s="1">
        <v>17007</v>
      </c>
      <c r="K295" s="1">
        <f t="shared" si="70"/>
        <v>9.7414391005817293</v>
      </c>
      <c r="L295" s="1" t="str">
        <f t="shared" si="71"/>
        <v>neg methyluridine Min_Syn</v>
      </c>
      <c r="M295" s="1" t="str">
        <f t="shared" si="61"/>
        <v>D</v>
      </c>
      <c r="N295" s="1" t="str">
        <f t="shared" si="62"/>
        <v>neg methyluridine Min_Syn_D</v>
      </c>
      <c r="O295" s="2" t="str">
        <f t="shared" si="63"/>
        <v/>
      </c>
      <c r="P295" s="1" t="str">
        <f t="array" ref="P295">IF(O295="","",AVERAGE(IF(L$1:L$2881=L295,K$1:K$2881)))</f>
        <v/>
      </c>
      <c r="Q295" s="1" t="str">
        <f t="array" ref="Q295">IF(O295="","",_xlfn.F.TEST(IF((L$1:L$2881=LEFT(L295,LEN(L295)-3)&amp;"ctr"),K$1:K$2881),IF((L$1:L$2881=L295),K$1:K$2881)))</f>
        <v/>
      </c>
      <c r="R295" s="1" t="str">
        <f t="array" ref="R295">IF(O295="","",TTEST(IF(L$1:L$2881=LEFT(L295,LEN(L295)-3)&amp;"ctr",K$1:K$2881),IF(L$1:L$2881=L295,K$1:K$2881),2,IF(ISERROR(Q295),3,IF(Q295&lt;0.05,3,2))))</f>
        <v/>
      </c>
      <c r="S295" s="1" t="str">
        <f t="shared" ca="1" si="64"/>
        <v/>
      </c>
      <c r="T295" s="1" t="str">
        <f t="array" ref="T295">IF(O295="","",AVERAGE(IF(L$1:L$2881=L295,I$1:I$2881)))</f>
        <v/>
      </c>
      <c r="U295" s="1" t="str">
        <f t="shared" ca="1" si="65"/>
        <v/>
      </c>
      <c r="V295" s="1" t="str">
        <f t="shared" ca="1" si="69"/>
        <v/>
      </c>
      <c r="W295" s="1" t="str">
        <f t="array" aca="1" ref="W295" ca="1">IF(V295="","",IF(AVERAGE(IF(Z$2:Z$2881="Neg"&amp;" "&amp;B295&amp;" "&amp;X295,J$2:J$2881,0))&gt;AVERAGE(IF(Z$2:Z$2881="pos"&amp;" "&amp;B295&amp;" "&amp;X295,J$2:J$2881,0)),"neg","pos"))</f>
        <v/>
      </c>
      <c r="X295" s="1" t="str">
        <f t="shared" ca="1" si="66"/>
        <v/>
      </c>
      <c r="Y295" s="1" t="str">
        <f t="shared" ca="1" si="67"/>
        <v/>
      </c>
      <c r="Z295" s="1" t="str">
        <f t="shared" si="68"/>
        <v>neg methyluridine Min</v>
      </c>
      <c r="AA295" s="1" t="str">
        <f t="shared" si="72"/>
        <v/>
      </c>
    </row>
    <row r="296" spans="1:27" x14ac:dyDescent="0.2">
      <c r="A296" s="1" t="s">
        <v>93</v>
      </c>
      <c r="B296" s="1" t="s">
        <v>203</v>
      </c>
      <c r="C296" s="1" t="s">
        <v>103</v>
      </c>
      <c r="D296" s="1">
        <v>258.08479999999997</v>
      </c>
      <c r="E296" s="1">
        <v>8.02</v>
      </c>
      <c r="F296" s="5" t="s">
        <v>146</v>
      </c>
      <c r="H296" s="1" t="s">
        <v>148</v>
      </c>
      <c r="I296" s="1">
        <v>19124</v>
      </c>
      <c r="K296" s="1">
        <f t="shared" si="70"/>
        <v>9.8587516586947359</v>
      </c>
      <c r="L296" s="1" t="str">
        <f t="shared" si="71"/>
        <v>neg methyluridine Min_Syn</v>
      </c>
      <c r="M296" s="1" t="str">
        <f t="shared" si="61"/>
        <v>D</v>
      </c>
      <c r="N296" s="1" t="str">
        <f t="shared" si="62"/>
        <v>neg methyluridine Min_Syn_D</v>
      </c>
      <c r="O296" s="2" t="str">
        <f t="shared" si="63"/>
        <v/>
      </c>
      <c r="P296" s="1" t="str">
        <f t="array" ref="P296">IF(O296="","",AVERAGE(IF(L$1:L$2881=L296,K$1:K$2881)))</f>
        <v/>
      </c>
      <c r="Q296" s="1" t="str">
        <f t="array" ref="Q296">IF(O296="","",_xlfn.F.TEST(IF((L$1:L$2881=LEFT(L296,LEN(L296)-3)&amp;"ctr"),K$1:K$2881),IF((L$1:L$2881=L296),K$1:K$2881)))</f>
        <v/>
      </c>
      <c r="R296" s="1" t="str">
        <f t="array" ref="R296">IF(O296="","",TTEST(IF(L$1:L$2881=LEFT(L296,LEN(L296)-3)&amp;"ctr",K$1:K$2881),IF(L$1:L$2881=L296,K$1:K$2881),2,IF(ISERROR(Q296),3,IF(Q296&lt;0.05,3,2))))</f>
        <v/>
      </c>
      <c r="S296" s="1" t="str">
        <f t="shared" ca="1" si="64"/>
        <v/>
      </c>
      <c r="T296" s="1" t="str">
        <f t="array" ref="T296">IF(O296="","",AVERAGE(IF(L$1:L$2881=L296,I$1:I$2881)))</f>
        <v/>
      </c>
      <c r="U296" s="1" t="str">
        <f t="shared" ca="1" si="65"/>
        <v/>
      </c>
      <c r="V296" s="1" t="str">
        <f t="shared" ca="1" si="69"/>
        <v/>
      </c>
      <c r="W296" s="1" t="str">
        <f t="array" aca="1" ref="W296" ca="1">IF(V296="","",IF(AVERAGE(IF(Z$2:Z$2881="Neg"&amp;" "&amp;B296&amp;" "&amp;X296,J$2:J$2881,0))&gt;AVERAGE(IF(Z$2:Z$2881="pos"&amp;" "&amp;B296&amp;" "&amp;X296,J$2:J$2881,0)),"neg","pos"))</f>
        <v/>
      </c>
      <c r="X296" s="1" t="str">
        <f t="shared" ca="1" si="66"/>
        <v/>
      </c>
      <c r="Y296" s="1" t="str">
        <f t="shared" ca="1" si="67"/>
        <v/>
      </c>
      <c r="Z296" s="1" t="str">
        <f t="shared" si="68"/>
        <v>neg methyluridine Min</v>
      </c>
      <c r="AA296" s="1" t="str">
        <f t="shared" si="72"/>
        <v/>
      </c>
    </row>
    <row r="297" spans="1:27" x14ac:dyDescent="0.2">
      <c r="A297" s="1" t="s">
        <v>93</v>
      </c>
      <c r="B297" s="1" t="s">
        <v>203</v>
      </c>
      <c r="C297" s="1" t="s">
        <v>103</v>
      </c>
      <c r="D297" s="1">
        <v>258.08479999999997</v>
      </c>
      <c r="E297" s="1">
        <v>8.02</v>
      </c>
      <c r="F297" s="5" t="s">
        <v>146</v>
      </c>
      <c r="H297" s="1" t="s">
        <v>148</v>
      </c>
      <c r="I297" s="1">
        <v>30644</v>
      </c>
      <c r="K297" s="1">
        <f t="shared" si="70"/>
        <v>10.330224795919833</v>
      </c>
      <c r="L297" s="1" t="str">
        <f t="shared" si="71"/>
        <v>neg methyluridine Min_Syn</v>
      </c>
      <c r="M297" s="1" t="str">
        <f t="shared" si="61"/>
        <v>D</v>
      </c>
      <c r="N297" s="1" t="str">
        <f t="shared" si="62"/>
        <v>neg methyluridine Min_Syn_D</v>
      </c>
      <c r="O297" s="2" t="str">
        <f t="shared" si="63"/>
        <v/>
      </c>
      <c r="P297" s="1" t="str">
        <f t="array" ref="P297">IF(O297="","",AVERAGE(IF(L$1:L$2881=L297,K$1:K$2881)))</f>
        <v/>
      </c>
      <c r="Q297" s="1" t="str">
        <f t="array" ref="Q297">IF(O297="","",_xlfn.F.TEST(IF((L$1:L$2881=LEFT(L297,LEN(L297)-3)&amp;"ctr"),K$1:K$2881),IF((L$1:L$2881=L297),K$1:K$2881)))</f>
        <v/>
      </c>
      <c r="R297" s="1" t="str">
        <f t="array" ref="R297">IF(O297="","",TTEST(IF(L$1:L$2881=LEFT(L297,LEN(L297)-3)&amp;"ctr",K$1:K$2881),IF(L$1:L$2881=L297,K$1:K$2881),2,IF(ISERROR(Q297),3,IF(Q297&lt;0.05,3,2))))</f>
        <v/>
      </c>
      <c r="S297" s="1" t="str">
        <f t="shared" ca="1" si="64"/>
        <v/>
      </c>
      <c r="T297" s="1" t="str">
        <f t="array" ref="T297">IF(O297="","",AVERAGE(IF(L$1:L$2881=L297,I$1:I$2881)))</f>
        <v/>
      </c>
      <c r="U297" s="1" t="str">
        <f t="shared" ca="1" si="65"/>
        <v/>
      </c>
      <c r="V297" s="1" t="str">
        <f t="shared" ca="1" si="69"/>
        <v/>
      </c>
      <c r="W297" s="1" t="str">
        <f t="array" aca="1" ref="W297" ca="1">IF(V297="","",IF(AVERAGE(IF(Z$2:Z$2881="Neg"&amp;" "&amp;B297&amp;" "&amp;X297,J$2:J$2881,0))&gt;AVERAGE(IF(Z$2:Z$2881="pos"&amp;" "&amp;B297&amp;" "&amp;X297,J$2:J$2881,0)),"neg","pos"))</f>
        <v/>
      </c>
      <c r="X297" s="1" t="str">
        <f t="shared" ca="1" si="66"/>
        <v/>
      </c>
      <c r="Y297" s="1" t="str">
        <f t="shared" ca="1" si="67"/>
        <v/>
      </c>
      <c r="Z297" s="1" t="str">
        <f t="shared" si="68"/>
        <v>neg methyluridine Min</v>
      </c>
      <c r="AA297" s="1" t="str">
        <f t="shared" si="72"/>
        <v/>
      </c>
    </row>
    <row r="298" spans="1:27" x14ac:dyDescent="0.2">
      <c r="A298" s="1" t="s">
        <v>93</v>
      </c>
      <c r="B298" s="1" t="s">
        <v>203</v>
      </c>
      <c r="C298" s="1" t="s">
        <v>103</v>
      </c>
      <c r="D298" s="1">
        <v>258.08479999999997</v>
      </c>
      <c r="E298" s="1">
        <v>8.02</v>
      </c>
      <c r="F298" s="5" t="s">
        <v>146</v>
      </c>
      <c r="H298" s="1" t="s">
        <v>149</v>
      </c>
      <c r="I298" s="1">
        <v>367</v>
      </c>
      <c r="K298" s="1">
        <f t="shared" si="70"/>
        <v>5.9080829381689313</v>
      </c>
      <c r="L298" s="1" t="str">
        <f t="shared" si="71"/>
        <v>neg methyluridine MEBM_Ctr</v>
      </c>
      <c r="M298" s="1" t="str">
        <f t="shared" si="61"/>
        <v>D</v>
      </c>
      <c r="N298" s="1" t="str">
        <f t="shared" si="62"/>
        <v>neg methyluridine MEBM_Ctr_D</v>
      </c>
      <c r="O298" s="2" t="str">
        <f t="shared" si="63"/>
        <v>D</v>
      </c>
      <c r="P298" s="1">
        <f t="array" ref="P298">IF(O298="","",AVERAGE(IF(L$1:L$2881=L298,K$1:K$2881)))</f>
        <v>6.0301292794125025</v>
      </c>
      <c r="Q298" s="1">
        <f t="array" ref="Q298">IF(O298="","",_xlfn.F.TEST(IF((L$1:L$2881=LEFT(L298,LEN(L298)-3)&amp;"ctr"),K$1:K$2881),IF((L$1:L$2881=L298),K$1:K$2881)))</f>
        <v>1</v>
      </c>
      <c r="R298" s="1">
        <f t="array" ref="R298">IF(O298="","",TTEST(IF(L$1:L$2881=LEFT(L298,LEN(L298)-3)&amp;"ctr",K$1:K$2881),IF(L$1:L$2881=L298,K$1:K$2881),2,IF(ISERROR(Q298),3,IF(Q298&lt;0.05,3,2))))</f>
        <v>1</v>
      </c>
      <c r="S298" s="1" t="str">
        <f t="shared" ca="1" si="64"/>
        <v>D</v>
      </c>
      <c r="T298" s="1">
        <f t="array" ref="T298">IF(O298="","",AVERAGE(IF(L$1:L$2881=L298,I$1:I$2881)))</f>
        <v>474</v>
      </c>
      <c r="U298" s="1" t="b">
        <f t="shared" ca="1" si="65"/>
        <v>0</v>
      </c>
      <c r="V298" s="1" t="str">
        <f t="shared" ca="1" si="69"/>
        <v>1</v>
      </c>
      <c r="W298" s="1" t="str">
        <f t="array" aca="1" ref="W298" ca="1">IF(V298="","",IF(AVERAGE(IF(Z$2:Z$2881="Neg"&amp;" "&amp;B298&amp;" "&amp;X298,J$2:J$2881,0))&gt;AVERAGE(IF(Z$2:Z$2881="pos"&amp;" "&amp;B298&amp;" "&amp;X298,J$2:J$2881,0)),"neg","pos"))</f>
        <v>pos</v>
      </c>
      <c r="X298" s="1" t="str">
        <f t="shared" ca="1" si="66"/>
        <v>MEB</v>
      </c>
      <c r="Y298" s="1" t="str">
        <f t="shared" ca="1" si="67"/>
        <v>Ctr</v>
      </c>
      <c r="Z298" s="1" t="str">
        <f t="shared" si="68"/>
        <v>neg methyluridine MEB</v>
      </c>
      <c r="AA298" s="1" t="str">
        <f t="shared" si="72"/>
        <v>Good</v>
      </c>
    </row>
    <row r="299" spans="1:27" x14ac:dyDescent="0.2">
      <c r="A299" s="1" t="s">
        <v>93</v>
      </c>
      <c r="B299" s="1" t="s">
        <v>203</v>
      </c>
      <c r="C299" s="1" t="s">
        <v>103</v>
      </c>
      <c r="D299" s="1">
        <v>258.08479999999997</v>
      </c>
      <c r="E299" s="1">
        <v>8.02</v>
      </c>
      <c r="F299" s="5" t="s">
        <v>146</v>
      </c>
      <c r="H299" s="1" t="s">
        <v>149</v>
      </c>
      <c r="I299" s="1">
        <v>439</v>
      </c>
      <c r="K299" s="1">
        <f t="shared" si="70"/>
        <v>6.0867747269123065</v>
      </c>
      <c r="L299" s="1" t="str">
        <f t="shared" si="71"/>
        <v>neg methyluridine MEBM_Ctr</v>
      </c>
      <c r="M299" s="1" t="str">
        <f t="shared" si="61"/>
        <v>D</v>
      </c>
      <c r="N299" s="1" t="str">
        <f t="shared" si="62"/>
        <v>neg methyluridine MEBM_Ctr_D</v>
      </c>
      <c r="O299" s="2" t="str">
        <f t="shared" si="63"/>
        <v/>
      </c>
      <c r="P299" s="1" t="str">
        <f t="array" ref="P299">IF(O299="","",AVERAGE(IF(L$1:L$2881=L299,K$1:K$2881)))</f>
        <v/>
      </c>
      <c r="Q299" s="1" t="str">
        <f t="array" ref="Q299">IF(O299="","",_xlfn.F.TEST(IF((L$1:L$2881=LEFT(L299,LEN(L299)-3)&amp;"ctr"),K$1:K$2881),IF((L$1:L$2881=L299),K$1:K$2881)))</f>
        <v/>
      </c>
      <c r="R299" s="1" t="str">
        <f t="array" ref="R299">IF(O299="","",TTEST(IF(L$1:L$2881=LEFT(L299,LEN(L299)-3)&amp;"ctr",K$1:K$2881),IF(L$1:L$2881=L299,K$1:K$2881),2,IF(ISERROR(Q299),3,IF(Q299&lt;0.05,3,2))))</f>
        <v/>
      </c>
      <c r="S299" s="1" t="str">
        <f t="shared" ca="1" si="64"/>
        <v/>
      </c>
      <c r="T299" s="1" t="str">
        <f t="array" ref="T299">IF(O299="","",AVERAGE(IF(L$1:L$2881=L299,I$1:I$2881)))</f>
        <v/>
      </c>
      <c r="U299" s="1" t="str">
        <f t="shared" ca="1" si="65"/>
        <v/>
      </c>
      <c r="V299" s="1" t="str">
        <f t="shared" ca="1" si="69"/>
        <v/>
      </c>
      <c r="W299" s="1" t="str">
        <f t="array" aca="1" ref="W299" ca="1">IF(V299="","",IF(AVERAGE(IF(Z$2:Z$2881="Neg"&amp;" "&amp;B299&amp;" "&amp;X299,J$2:J$2881,0))&gt;AVERAGE(IF(Z$2:Z$2881="pos"&amp;" "&amp;B299&amp;" "&amp;X299,J$2:J$2881,0)),"neg","pos"))</f>
        <v/>
      </c>
      <c r="X299" s="1" t="str">
        <f t="shared" ca="1" si="66"/>
        <v/>
      </c>
      <c r="Y299" s="1" t="str">
        <f t="shared" ca="1" si="67"/>
        <v/>
      </c>
      <c r="Z299" s="1" t="str">
        <f t="shared" si="68"/>
        <v>neg methyluridine MEB</v>
      </c>
      <c r="AA299" s="1" t="str">
        <f t="shared" si="72"/>
        <v/>
      </c>
    </row>
    <row r="300" spans="1:27" x14ac:dyDescent="0.2">
      <c r="A300" s="1" t="s">
        <v>93</v>
      </c>
      <c r="B300" s="1" t="s">
        <v>203</v>
      </c>
      <c r="C300" s="1" t="s">
        <v>103</v>
      </c>
      <c r="D300" s="1">
        <v>258.08479999999997</v>
      </c>
      <c r="E300" s="1">
        <v>8.02</v>
      </c>
      <c r="F300" s="5" t="s">
        <v>146</v>
      </c>
      <c r="H300" s="1" t="s">
        <v>149</v>
      </c>
      <c r="I300" s="1">
        <v>208</v>
      </c>
      <c r="K300" s="1">
        <f t="shared" si="70"/>
        <v>5.3423342519648109</v>
      </c>
      <c r="L300" s="1" t="str">
        <f t="shared" si="71"/>
        <v>neg methyluridine MEBM_Ctr</v>
      </c>
      <c r="M300" s="1" t="str">
        <f t="shared" si="61"/>
        <v>D</v>
      </c>
      <c r="N300" s="1" t="str">
        <f t="shared" si="62"/>
        <v>neg methyluridine MEBM_Ctr_D</v>
      </c>
      <c r="O300" s="2" t="str">
        <f t="shared" si="63"/>
        <v/>
      </c>
      <c r="P300" s="1" t="str">
        <f t="array" ref="P300">IF(O300="","",AVERAGE(IF(L$1:L$2881=L300,K$1:K$2881)))</f>
        <v/>
      </c>
      <c r="Q300" s="1" t="str">
        <f t="array" ref="Q300">IF(O300="","",_xlfn.F.TEST(IF((L$1:L$2881=LEFT(L300,LEN(L300)-3)&amp;"ctr"),K$1:K$2881),IF((L$1:L$2881=L300),K$1:K$2881)))</f>
        <v/>
      </c>
      <c r="R300" s="1" t="str">
        <f t="array" ref="R300">IF(O300="","",TTEST(IF(L$1:L$2881=LEFT(L300,LEN(L300)-3)&amp;"ctr",K$1:K$2881),IF(L$1:L$2881=L300,K$1:K$2881),2,IF(ISERROR(Q300),3,IF(Q300&lt;0.05,3,2))))</f>
        <v/>
      </c>
      <c r="S300" s="1" t="str">
        <f t="shared" ca="1" si="64"/>
        <v/>
      </c>
      <c r="T300" s="1" t="str">
        <f t="array" ref="T300">IF(O300="","",AVERAGE(IF(L$1:L$2881=L300,I$1:I$2881)))</f>
        <v/>
      </c>
      <c r="U300" s="1" t="str">
        <f t="shared" ca="1" si="65"/>
        <v/>
      </c>
      <c r="V300" s="1" t="str">
        <f t="shared" ca="1" si="69"/>
        <v/>
      </c>
      <c r="W300" s="1" t="str">
        <f t="array" aca="1" ref="W300" ca="1">IF(V300="","",IF(AVERAGE(IF(Z$2:Z$2881="Neg"&amp;" "&amp;B300&amp;" "&amp;X300,J$2:J$2881,0))&gt;AVERAGE(IF(Z$2:Z$2881="pos"&amp;" "&amp;B300&amp;" "&amp;X300,J$2:J$2881,0)),"neg","pos"))</f>
        <v/>
      </c>
      <c r="X300" s="1" t="str">
        <f t="shared" ca="1" si="66"/>
        <v/>
      </c>
      <c r="Y300" s="1" t="str">
        <f t="shared" ca="1" si="67"/>
        <v/>
      </c>
      <c r="Z300" s="1" t="str">
        <f t="shared" si="68"/>
        <v>neg methyluridine MEB</v>
      </c>
      <c r="AA300" s="1" t="str">
        <f t="shared" si="72"/>
        <v/>
      </c>
    </row>
    <row r="301" spans="1:27" x14ac:dyDescent="0.2">
      <c r="A301" s="1" t="s">
        <v>93</v>
      </c>
      <c r="B301" s="1" t="s">
        <v>203</v>
      </c>
      <c r="C301" s="1" t="s">
        <v>103</v>
      </c>
      <c r="D301" s="1">
        <v>258.08479999999997</v>
      </c>
      <c r="E301" s="1">
        <v>8.02</v>
      </c>
      <c r="F301" s="5" t="s">
        <v>146</v>
      </c>
      <c r="H301" s="1" t="s">
        <v>149</v>
      </c>
      <c r="I301" s="1">
        <v>882</v>
      </c>
      <c r="K301" s="1">
        <f t="shared" si="70"/>
        <v>6.7833252006039597</v>
      </c>
      <c r="L301" s="1" t="str">
        <f t="shared" si="71"/>
        <v>neg methyluridine MEBM_Ctr</v>
      </c>
      <c r="M301" s="1" t="str">
        <f t="shared" si="61"/>
        <v>D</v>
      </c>
      <c r="N301" s="1" t="str">
        <f t="shared" si="62"/>
        <v>neg methyluridine MEBM_Ctr_D</v>
      </c>
      <c r="O301" s="2" t="str">
        <f t="shared" si="63"/>
        <v/>
      </c>
      <c r="P301" s="1" t="str">
        <f t="array" ref="P301">IF(O301="","",AVERAGE(IF(L$1:L$2881=L301,K$1:K$2881)))</f>
        <v/>
      </c>
      <c r="Q301" s="1" t="str">
        <f t="array" ref="Q301">IF(O301="","",_xlfn.F.TEST(IF((L$1:L$2881=LEFT(L301,LEN(L301)-3)&amp;"ctr"),K$1:K$2881),IF((L$1:L$2881=L301),K$1:K$2881)))</f>
        <v/>
      </c>
      <c r="R301" s="1" t="str">
        <f t="array" ref="R301">IF(O301="","",TTEST(IF(L$1:L$2881=LEFT(L301,LEN(L301)-3)&amp;"ctr",K$1:K$2881),IF(L$1:L$2881=L301,K$1:K$2881),2,IF(ISERROR(Q301),3,IF(Q301&lt;0.05,3,2))))</f>
        <v/>
      </c>
      <c r="S301" s="1" t="str">
        <f t="shared" ca="1" si="64"/>
        <v/>
      </c>
      <c r="T301" s="1" t="str">
        <f t="array" ref="T301">IF(O301="","",AVERAGE(IF(L$1:L$2881=L301,I$1:I$2881)))</f>
        <v/>
      </c>
      <c r="U301" s="1" t="str">
        <f t="shared" ca="1" si="65"/>
        <v/>
      </c>
      <c r="V301" s="1" t="str">
        <f t="shared" ca="1" si="69"/>
        <v/>
      </c>
      <c r="W301" s="1" t="str">
        <f t="array" aca="1" ref="W301" ca="1">IF(V301="","",IF(AVERAGE(IF(Z$2:Z$2881="Neg"&amp;" "&amp;B301&amp;" "&amp;X301,J$2:J$2881,0))&gt;AVERAGE(IF(Z$2:Z$2881="pos"&amp;" "&amp;B301&amp;" "&amp;X301,J$2:J$2881,0)),"neg","pos"))</f>
        <v/>
      </c>
      <c r="X301" s="1" t="str">
        <f t="shared" ca="1" si="66"/>
        <v/>
      </c>
      <c r="Y301" s="1" t="str">
        <f t="shared" ca="1" si="67"/>
        <v/>
      </c>
      <c r="Z301" s="1" t="str">
        <f t="shared" si="68"/>
        <v>neg methyluridine MEB</v>
      </c>
      <c r="AA301" s="1" t="str">
        <f t="shared" si="72"/>
        <v/>
      </c>
    </row>
    <row r="302" spans="1:27" x14ac:dyDescent="0.2">
      <c r="A302" s="1" t="s">
        <v>93</v>
      </c>
      <c r="B302" s="1" t="s">
        <v>203</v>
      </c>
      <c r="C302" s="1" t="s">
        <v>103</v>
      </c>
      <c r="D302" s="1">
        <v>258.08479999999997</v>
      </c>
      <c r="E302" s="1">
        <v>8.02</v>
      </c>
      <c r="F302" s="5" t="s">
        <v>146</v>
      </c>
      <c r="H302" s="1" t="s">
        <v>150</v>
      </c>
      <c r="I302" s="1">
        <v>16730</v>
      </c>
      <c r="K302" s="1">
        <f t="shared" si="70"/>
        <v>9.7250185650576633</v>
      </c>
      <c r="L302" s="1" t="str">
        <f t="shared" si="71"/>
        <v>neg methyluridine MEBM_Syn</v>
      </c>
      <c r="M302" s="1" t="str">
        <f t="shared" si="61"/>
        <v>D</v>
      </c>
      <c r="N302" s="1" t="str">
        <f t="shared" si="62"/>
        <v>neg methyluridine MEBM_Syn_D</v>
      </c>
      <c r="O302" s="2" t="str">
        <f t="shared" si="63"/>
        <v>D</v>
      </c>
      <c r="P302" s="1">
        <f t="array" ref="P302">IF(O302="","",AVERAGE(IF(L$1:L$2881=L302,K$1:K$2881)))</f>
        <v>9.8134301492895801</v>
      </c>
      <c r="Q302" s="1">
        <f t="array" ref="Q302">IF(O302="","",_xlfn.F.TEST(IF((L$1:L$2881=LEFT(L302,LEN(L302)-3)&amp;"ctr"),K$1:K$2881),IF((L$1:L$2881=L302),K$1:K$2881)))</f>
        <v>8.2049656975802146E-2</v>
      </c>
      <c r="R302" s="1">
        <f t="array" ref="R302">IF(O302="","",TTEST(IF(L$1:L$2881=LEFT(L302,LEN(L302)-3)&amp;"ctr",K$1:K$2881),IF(L$1:L$2881=L302,K$1:K$2881),2,IF(ISERROR(Q302),3,IF(Q302&lt;0.05,3,2))))</f>
        <v>1.8586966835385099E-5</v>
      </c>
      <c r="S302" s="1" t="str">
        <f t="shared" ca="1" si="64"/>
        <v>E</v>
      </c>
      <c r="T302" s="1">
        <f t="array" ref="T302">IF(O302="","",AVERAGE(IF(L$1:L$2881=L302,I$1:I$2881)))</f>
        <v>18514.75</v>
      </c>
      <c r="U302" s="1">
        <f t="shared" ca="1" si="65"/>
        <v>5.2876441999449479</v>
      </c>
      <c r="V302" s="1" t="str">
        <f t="shared" ca="1" si="69"/>
        <v>5</v>
      </c>
      <c r="W302" s="1" t="str">
        <f t="array" aca="1" ref="W302" ca="1">IF(V302="","",IF(AVERAGE(IF(Z$2:Z$2881="Neg"&amp;" "&amp;B302&amp;" "&amp;X302,J$2:J$2881,0))&gt;AVERAGE(IF(Z$2:Z$2881="pos"&amp;" "&amp;B302&amp;" "&amp;X302,J$2:J$2881,0)),"neg","pos"))</f>
        <v>pos</v>
      </c>
      <c r="X302" s="1" t="str">
        <f t="shared" ca="1" si="66"/>
        <v>MEB</v>
      </c>
      <c r="Y302" s="1" t="str">
        <f t="shared" ca="1" si="67"/>
        <v>Syn</v>
      </c>
      <c r="Z302" s="1" t="str">
        <f t="shared" si="68"/>
        <v>neg methyluridine MEB</v>
      </c>
      <c r="AA302" s="1" t="str">
        <f t="shared" si="72"/>
        <v>Good</v>
      </c>
    </row>
    <row r="303" spans="1:27" x14ac:dyDescent="0.2">
      <c r="A303" s="1" t="s">
        <v>93</v>
      </c>
      <c r="B303" s="1" t="s">
        <v>203</v>
      </c>
      <c r="C303" s="1" t="s">
        <v>103</v>
      </c>
      <c r="D303" s="1">
        <v>258.08479999999997</v>
      </c>
      <c r="E303" s="1">
        <v>8.02</v>
      </c>
      <c r="F303" s="5" t="s">
        <v>146</v>
      </c>
      <c r="H303" s="1" t="s">
        <v>150</v>
      </c>
      <c r="I303" s="1">
        <v>23875</v>
      </c>
      <c r="K303" s="1">
        <f t="shared" si="70"/>
        <v>10.080629049288541</v>
      </c>
      <c r="L303" s="1" t="str">
        <f t="shared" si="71"/>
        <v>neg methyluridine MEBM_Syn</v>
      </c>
      <c r="M303" s="1" t="str">
        <f t="shared" si="61"/>
        <v>D</v>
      </c>
      <c r="N303" s="1" t="str">
        <f t="shared" si="62"/>
        <v>neg methyluridine MEBM_Syn_D</v>
      </c>
      <c r="O303" s="2" t="str">
        <f t="shared" si="63"/>
        <v/>
      </c>
      <c r="P303" s="1" t="str">
        <f t="array" ref="P303">IF(O303="","",AVERAGE(IF(L$1:L$2881=L303,K$1:K$2881)))</f>
        <v/>
      </c>
      <c r="Q303" s="1" t="str">
        <f t="array" ref="Q303">IF(O303="","",_xlfn.F.TEST(IF((L$1:L$2881=LEFT(L303,LEN(L303)-3)&amp;"ctr"),K$1:K$2881),IF((L$1:L$2881=L303),K$1:K$2881)))</f>
        <v/>
      </c>
      <c r="R303" s="1" t="str">
        <f t="array" ref="R303">IF(O303="","",TTEST(IF(L$1:L$2881=LEFT(L303,LEN(L303)-3)&amp;"ctr",K$1:K$2881),IF(L$1:L$2881=L303,K$1:K$2881),2,IF(ISERROR(Q303),3,IF(Q303&lt;0.05,3,2))))</f>
        <v/>
      </c>
      <c r="S303" s="1" t="str">
        <f t="shared" ca="1" si="64"/>
        <v/>
      </c>
      <c r="T303" s="1" t="str">
        <f t="array" ref="T303">IF(O303="","",AVERAGE(IF(L$1:L$2881=L303,I$1:I$2881)))</f>
        <v/>
      </c>
      <c r="U303" s="1" t="str">
        <f t="shared" ca="1" si="65"/>
        <v/>
      </c>
      <c r="V303" s="1" t="str">
        <f t="shared" ca="1" si="69"/>
        <v/>
      </c>
      <c r="W303" s="1" t="str">
        <f t="array" aca="1" ref="W303" ca="1">IF(V303="","",IF(AVERAGE(IF(Z$2:Z$2881="Neg"&amp;" "&amp;B303&amp;" "&amp;X303,J$2:J$2881,0))&gt;AVERAGE(IF(Z$2:Z$2881="pos"&amp;" "&amp;B303&amp;" "&amp;X303,J$2:J$2881,0)),"neg","pos"))</f>
        <v/>
      </c>
      <c r="X303" s="1" t="str">
        <f t="shared" ca="1" si="66"/>
        <v/>
      </c>
      <c r="Y303" s="1" t="str">
        <f t="shared" ca="1" si="67"/>
        <v/>
      </c>
      <c r="Z303" s="1" t="str">
        <f t="shared" si="68"/>
        <v>neg methyluridine MEB</v>
      </c>
      <c r="AA303" s="1" t="str">
        <f t="shared" si="72"/>
        <v/>
      </c>
    </row>
    <row r="304" spans="1:27" x14ac:dyDescent="0.2">
      <c r="A304" s="1" t="s">
        <v>93</v>
      </c>
      <c r="B304" s="1" t="s">
        <v>203</v>
      </c>
      <c r="C304" s="1" t="s">
        <v>103</v>
      </c>
      <c r="D304" s="1">
        <v>258.08479999999997</v>
      </c>
      <c r="E304" s="1">
        <v>8.02</v>
      </c>
      <c r="F304" s="5" t="s">
        <v>146</v>
      </c>
      <c r="H304" s="1" t="s">
        <v>150</v>
      </c>
      <c r="I304" s="1">
        <v>16057</v>
      </c>
      <c r="K304" s="1">
        <f t="shared" si="70"/>
        <v>9.6839624467446299</v>
      </c>
      <c r="L304" s="1" t="str">
        <f t="shared" si="71"/>
        <v>neg methyluridine MEBM_Syn</v>
      </c>
      <c r="M304" s="1" t="str">
        <f t="shared" si="61"/>
        <v>D</v>
      </c>
      <c r="N304" s="1" t="str">
        <f t="shared" si="62"/>
        <v>neg methyluridine MEBM_Syn_D</v>
      </c>
      <c r="O304" s="2" t="str">
        <f t="shared" si="63"/>
        <v/>
      </c>
      <c r="P304" s="1" t="str">
        <f t="array" ref="P304">IF(O304="","",AVERAGE(IF(L$1:L$2881=L304,K$1:K$2881)))</f>
        <v/>
      </c>
      <c r="Q304" s="1" t="str">
        <f t="array" ref="Q304">IF(O304="","",_xlfn.F.TEST(IF((L$1:L$2881=LEFT(L304,LEN(L304)-3)&amp;"ctr"),K$1:K$2881),IF((L$1:L$2881=L304),K$1:K$2881)))</f>
        <v/>
      </c>
      <c r="R304" s="1" t="str">
        <f t="array" ref="R304">IF(O304="","",TTEST(IF(L$1:L$2881=LEFT(L304,LEN(L304)-3)&amp;"ctr",K$1:K$2881),IF(L$1:L$2881=L304,K$1:K$2881),2,IF(ISERROR(Q304),3,IF(Q304&lt;0.05,3,2))))</f>
        <v/>
      </c>
      <c r="S304" s="1" t="str">
        <f t="shared" ca="1" si="64"/>
        <v/>
      </c>
      <c r="T304" s="1" t="str">
        <f t="array" ref="T304">IF(O304="","",AVERAGE(IF(L$1:L$2881=L304,I$1:I$2881)))</f>
        <v/>
      </c>
      <c r="U304" s="1" t="str">
        <f t="shared" ca="1" si="65"/>
        <v/>
      </c>
      <c r="V304" s="1" t="str">
        <f t="shared" ca="1" si="69"/>
        <v/>
      </c>
      <c r="W304" s="1" t="str">
        <f t="array" aca="1" ref="W304" ca="1">IF(V304="","",IF(AVERAGE(IF(Z$2:Z$2881="Neg"&amp;" "&amp;B304&amp;" "&amp;X304,J$2:J$2881,0))&gt;AVERAGE(IF(Z$2:Z$2881="pos"&amp;" "&amp;B304&amp;" "&amp;X304,J$2:J$2881,0)),"neg","pos"))</f>
        <v/>
      </c>
      <c r="X304" s="1" t="str">
        <f t="shared" ca="1" si="66"/>
        <v/>
      </c>
      <c r="Y304" s="1" t="str">
        <f t="shared" ca="1" si="67"/>
        <v/>
      </c>
      <c r="Z304" s="1" t="str">
        <f t="shared" si="68"/>
        <v>neg methyluridine MEB</v>
      </c>
      <c r="AA304" s="1" t="str">
        <f t="shared" si="72"/>
        <v/>
      </c>
    </row>
    <row r="305" spans="1:27" x14ac:dyDescent="0.2">
      <c r="A305" s="1" t="s">
        <v>93</v>
      </c>
      <c r="B305" s="1" t="s">
        <v>203</v>
      </c>
      <c r="C305" s="1" t="s">
        <v>103</v>
      </c>
      <c r="D305" s="1">
        <v>258.08479999999997</v>
      </c>
      <c r="E305" s="1">
        <v>8.02</v>
      </c>
      <c r="F305" s="5" t="s">
        <v>146</v>
      </c>
      <c r="H305" s="1" t="s">
        <v>150</v>
      </c>
      <c r="I305" s="1">
        <v>17397</v>
      </c>
      <c r="K305" s="1">
        <f t="shared" si="70"/>
        <v>9.764110536067486</v>
      </c>
      <c r="L305" s="1" t="str">
        <f t="shared" si="71"/>
        <v>neg methyluridine MEBM_Syn</v>
      </c>
      <c r="M305" s="1" t="str">
        <f t="shared" si="61"/>
        <v>D</v>
      </c>
      <c r="N305" s="1" t="str">
        <f t="shared" si="62"/>
        <v>neg methyluridine MEBM_Syn_D</v>
      </c>
      <c r="O305" s="2" t="str">
        <f t="shared" si="63"/>
        <v/>
      </c>
      <c r="P305" s="1" t="str">
        <f t="array" ref="P305">IF(O305="","",AVERAGE(IF(L$1:L$2881=L305,K$1:K$2881)))</f>
        <v/>
      </c>
      <c r="Q305" s="1" t="str">
        <f t="array" ref="Q305">IF(O305="","",_xlfn.F.TEST(IF((L$1:L$2881=LEFT(L305,LEN(L305)-3)&amp;"ctr"),K$1:K$2881),IF((L$1:L$2881=L305),K$1:K$2881)))</f>
        <v/>
      </c>
      <c r="R305" s="1" t="str">
        <f t="array" ref="R305">IF(O305="","",TTEST(IF(L$1:L$2881=LEFT(L305,LEN(L305)-3)&amp;"ctr",K$1:K$2881),IF(L$1:L$2881=L305,K$1:K$2881),2,IF(ISERROR(Q305),3,IF(Q305&lt;0.05,3,2))))</f>
        <v/>
      </c>
      <c r="S305" s="1" t="str">
        <f t="shared" ca="1" si="64"/>
        <v/>
      </c>
      <c r="T305" s="1" t="str">
        <f t="array" ref="T305">IF(O305="","",AVERAGE(IF(L$1:L$2881=L305,I$1:I$2881)))</f>
        <v/>
      </c>
      <c r="U305" s="1" t="str">
        <f t="shared" ca="1" si="65"/>
        <v/>
      </c>
      <c r="V305" s="1" t="str">
        <f t="shared" ca="1" si="69"/>
        <v/>
      </c>
      <c r="W305" s="1" t="str">
        <f t="array" aca="1" ref="W305" ca="1">IF(V305="","",IF(AVERAGE(IF(Z$2:Z$2881="Neg"&amp;" "&amp;B305&amp;" "&amp;X305,J$2:J$2881,0))&gt;AVERAGE(IF(Z$2:Z$2881="pos"&amp;" "&amp;B305&amp;" "&amp;X305,J$2:J$2881,0)),"neg","pos"))</f>
        <v/>
      </c>
      <c r="X305" s="1" t="str">
        <f t="shared" ca="1" si="66"/>
        <v/>
      </c>
      <c r="Y305" s="1" t="str">
        <f t="shared" ca="1" si="67"/>
        <v/>
      </c>
      <c r="Z305" s="1" t="str">
        <f t="shared" si="68"/>
        <v>neg methyluridine MEB</v>
      </c>
      <c r="AA305" s="1" t="str">
        <f t="shared" si="72"/>
        <v/>
      </c>
    </row>
    <row r="306" spans="1:27" x14ac:dyDescent="0.2">
      <c r="A306" s="1" t="s">
        <v>93</v>
      </c>
      <c r="B306" s="1" t="s">
        <v>203</v>
      </c>
      <c r="C306" s="1" t="s">
        <v>103</v>
      </c>
      <c r="D306" s="1">
        <v>258.08479999999997</v>
      </c>
      <c r="E306" s="1">
        <v>8.02</v>
      </c>
      <c r="F306" s="5" t="s">
        <v>146</v>
      </c>
      <c r="H306" s="1" t="s">
        <v>151</v>
      </c>
      <c r="I306" s="1">
        <v>1194</v>
      </c>
      <c r="K306" s="1">
        <f t="shared" si="70"/>
        <v>7.0859014643656106</v>
      </c>
      <c r="L306" s="1" t="str">
        <f t="shared" si="71"/>
        <v>neg methyluridine YE_Ctr</v>
      </c>
      <c r="M306" s="1" t="str">
        <f t="shared" si="61"/>
        <v>D</v>
      </c>
      <c r="N306" s="1" t="str">
        <f t="shared" si="62"/>
        <v>neg methyluridine YE_Ctr_D</v>
      </c>
      <c r="O306" s="2" t="str">
        <f t="shared" si="63"/>
        <v>D</v>
      </c>
      <c r="P306" s="1">
        <f t="array" ref="P306">IF(O306="","",AVERAGE(IF(L$1:L$2881=L306,K$1:K$2881)))</f>
        <v>7.4905025807668455</v>
      </c>
      <c r="Q306" s="1">
        <f t="array" ref="Q306">IF(O306="","",_xlfn.F.TEST(IF((L$1:L$2881=LEFT(L306,LEN(L306)-3)&amp;"ctr"),K$1:K$2881),IF((L$1:L$2881=L306),K$1:K$2881)))</f>
        <v>1</v>
      </c>
      <c r="R306" s="1">
        <f t="array" ref="R306">IF(O306="","",TTEST(IF(L$1:L$2881=LEFT(L306,LEN(L306)-3)&amp;"ctr",K$1:K$2881),IF(L$1:L$2881=L306,K$1:K$2881),2,IF(ISERROR(Q306),3,IF(Q306&lt;0.05,3,2))))</f>
        <v>1</v>
      </c>
      <c r="S306" s="1" t="str">
        <f t="shared" ca="1" si="64"/>
        <v>D</v>
      </c>
      <c r="T306" s="1">
        <f t="array" ref="T306">IF(O306="","",AVERAGE(IF(L$1:L$2881=L306,I$1:I$2881)))</f>
        <v>1837.5</v>
      </c>
      <c r="U306" s="1" t="b">
        <f t="shared" ca="1" si="65"/>
        <v>0</v>
      </c>
      <c r="V306" s="1" t="str">
        <f t="shared" ca="1" si="69"/>
        <v>1</v>
      </c>
      <c r="W306" s="1" t="str">
        <f t="array" aca="1" ref="W306" ca="1">IF(V306="","",IF(AVERAGE(IF(Z$2:Z$2881="Neg"&amp;" "&amp;B306&amp;" "&amp;X306,J$2:J$2881,0))&gt;AVERAGE(IF(Z$2:Z$2881="pos"&amp;" "&amp;B306&amp;" "&amp;X306,J$2:J$2881,0)),"neg","pos"))</f>
        <v>pos</v>
      </c>
      <c r="X306" s="1" t="str">
        <f t="shared" ca="1" si="66"/>
        <v>YE_</v>
      </c>
      <c r="Y306" s="1" t="str">
        <f t="shared" ca="1" si="67"/>
        <v>Ctr</v>
      </c>
      <c r="Z306" s="1" t="str">
        <f t="shared" si="68"/>
        <v>neg methyluridine YE_</v>
      </c>
      <c r="AA306" s="1" t="str">
        <f t="shared" si="72"/>
        <v>Good</v>
      </c>
    </row>
    <row r="307" spans="1:27" x14ac:dyDescent="0.2">
      <c r="A307" s="1" t="s">
        <v>93</v>
      </c>
      <c r="B307" s="1" t="s">
        <v>203</v>
      </c>
      <c r="C307" s="1" t="s">
        <v>103</v>
      </c>
      <c r="D307" s="1">
        <v>258.08479999999997</v>
      </c>
      <c r="E307" s="1">
        <v>8.02</v>
      </c>
      <c r="F307" s="5" t="s">
        <v>146</v>
      </c>
      <c r="H307" s="1" t="s">
        <v>151</v>
      </c>
      <c r="I307" s="1">
        <v>1911</v>
      </c>
      <c r="K307" s="1">
        <f t="shared" si="70"/>
        <v>7.5559050936113463</v>
      </c>
      <c r="L307" s="1" t="str">
        <f t="shared" si="71"/>
        <v>neg methyluridine YE_Ctr</v>
      </c>
      <c r="M307" s="1" t="str">
        <f t="shared" si="61"/>
        <v>D</v>
      </c>
      <c r="N307" s="1" t="str">
        <f t="shared" si="62"/>
        <v>neg methyluridine YE_Ctr_D</v>
      </c>
      <c r="O307" s="2" t="str">
        <f t="shared" si="63"/>
        <v/>
      </c>
      <c r="P307" s="1" t="str">
        <f t="array" ref="P307">IF(O307="","",AVERAGE(IF(L$1:L$2881=L307,K$1:K$2881)))</f>
        <v/>
      </c>
      <c r="Q307" s="1" t="str">
        <f t="array" ref="Q307">IF(O307="","",_xlfn.F.TEST(IF((L$1:L$2881=LEFT(L307,LEN(L307)-3)&amp;"ctr"),K$1:K$2881),IF((L$1:L$2881=L307),K$1:K$2881)))</f>
        <v/>
      </c>
      <c r="R307" s="1" t="str">
        <f t="array" ref="R307">IF(O307="","",TTEST(IF(L$1:L$2881=LEFT(L307,LEN(L307)-3)&amp;"ctr",K$1:K$2881),IF(L$1:L$2881=L307,K$1:K$2881),2,IF(ISERROR(Q307),3,IF(Q307&lt;0.05,3,2))))</f>
        <v/>
      </c>
      <c r="S307" s="1" t="str">
        <f t="shared" ca="1" si="64"/>
        <v/>
      </c>
      <c r="T307" s="1" t="str">
        <f t="array" ref="T307">IF(O307="","",AVERAGE(IF(L$1:L$2881=L307,I$1:I$2881)))</f>
        <v/>
      </c>
      <c r="U307" s="1" t="str">
        <f t="shared" ca="1" si="65"/>
        <v/>
      </c>
      <c r="V307" s="1" t="str">
        <f t="shared" ca="1" si="69"/>
        <v/>
      </c>
      <c r="W307" s="1" t="str">
        <f t="array" aca="1" ref="W307" ca="1">IF(V307="","",IF(AVERAGE(IF(Z$2:Z$2881="Neg"&amp;" "&amp;B307&amp;" "&amp;X307,J$2:J$2881,0))&gt;AVERAGE(IF(Z$2:Z$2881="pos"&amp;" "&amp;B307&amp;" "&amp;X307,J$2:J$2881,0)),"neg","pos"))</f>
        <v/>
      </c>
      <c r="X307" s="1" t="str">
        <f t="shared" ca="1" si="66"/>
        <v/>
      </c>
      <c r="Y307" s="1" t="str">
        <f t="shared" ca="1" si="67"/>
        <v/>
      </c>
      <c r="Z307" s="1" t="str">
        <f t="shared" si="68"/>
        <v>neg methyluridine YE_</v>
      </c>
      <c r="AA307" s="1" t="str">
        <f t="shared" si="72"/>
        <v/>
      </c>
    </row>
    <row r="308" spans="1:27" x14ac:dyDescent="0.2">
      <c r="A308" s="1" t="s">
        <v>93</v>
      </c>
      <c r="B308" s="1" t="s">
        <v>203</v>
      </c>
      <c r="C308" s="1" t="s">
        <v>103</v>
      </c>
      <c r="D308" s="1">
        <v>258.08479999999997</v>
      </c>
      <c r="E308" s="1">
        <v>8.02</v>
      </c>
      <c r="F308" s="5" t="s">
        <v>146</v>
      </c>
      <c r="H308" s="1" t="s">
        <v>151</v>
      </c>
      <c r="I308" s="1">
        <v>2042</v>
      </c>
      <c r="K308" s="1">
        <f t="shared" si="70"/>
        <v>7.6221745948176221</v>
      </c>
      <c r="L308" s="1" t="str">
        <f t="shared" si="71"/>
        <v>neg methyluridine YE_Ctr</v>
      </c>
      <c r="M308" s="1" t="str">
        <f t="shared" si="61"/>
        <v>D</v>
      </c>
      <c r="N308" s="1" t="str">
        <f t="shared" si="62"/>
        <v>neg methyluridine YE_Ctr_D</v>
      </c>
      <c r="O308" s="2" t="str">
        <f t="shared" si="63"/>
        <v/>
      </c>
      <c r="P308" s="1" t="str">
        <f t="array" ref="P308">IF(O308="","",AVERAGE(IF(L$1:L$2881=L308,K$1:K$2881)))</f>
        <v/>
      </c>
      <c r="Q308" s="1" t="str">
        <f t="array" ref="Q308">IF(O308="","",_xlfn.F.TEST(IF((L$1:L$2881=LEFT(L308,LEN(L308)-3)&amp;"ctr"),K$1:K$2881),IF((L$1:L$2881=L308),K$1:K$2881)))</f>
        <v/>
      </c>
      <c r="R308" s="1" t="str">
        <f t="array" ref="R308">IF(O308="","",TTEST(IF(L$1:L$2881=LEFT(L308,LEN(L308)-3)&amp;"ctr",K$1:K$2881),IF(L$1:L$2881=L308,K$1:K$2881),2,IF(ISERROR(Q308),3,IF(Q308&lt;0.05,3,2))))</f>
        <v/>
      </c>
      <c r="S308" s="1" t="str">
        <f t="shared" ca="1" si="64"/>
        <v/>
      </c>
      <c r="T308" s="1" t="str">
        <f t="array" ref="T308">IF(O308="","",AVERAGE(IF(L$1:L$2881=L308,I$1:I$2881)))</f>
        <v/>
      </c>
      <c r="U308" s="1" t="str">
        <f t="shared" ca="1" si="65"/>
        <v/>
      </c>
      <c r="V308" s="1" t="str">
        <f t="shared" ca="1" si="69"/>
        <v/>
      </c>
      <c r="W308" s="1" t="str">
        <f t="array" aca="1" ref="W308" ca="1">IF(V308="","",IF(AVERAGE(IF(Z$2:Z$2881="Neg"&amp;" "&amp;B308&amp;" "&amp;X308,J$2:J$2881,0))&gt;AVERAGE(IF(Z$2:Z$2881="pos"&amp;" "&amp;B308&amp;" "&amp;X308,J$2:J$2881,0)),"neg","pos"))</f>
        <v/>
      </c>
      <c r="X308" s="1" t="str">
        <f t="shared" ca="1" si="66"/>
        <v/>
      </c>
      <c r="Y308" s="1" t="str">
        <f t="shared" ca="1" si="67"/>
        <v/>
      </c>
      <c r="Z308" s="1" t="str">
        <f t="shared" si="68"/>
        <v>neg methyluridine YE_</v>
      </c>
      <c r="AA308" s="1" t="str">
        <f t="shared" si="72"/>
        <v/>
      </c>
    </row>
    <row r="309" spans="1:27" x14ac:dyDescent="0.2">
      <c r="A309" s="1" t="s">
        <v>93</v>
      </c>
      <c r="B309" s="1" t="s">
        <v>203</v>
      </c>
      <c r="C309" s="1" t="s">
        <v>103</v>
      </c>
      <c r="D309" s="1">
        <v>258.08479999999997</v>
      </c>
      <c r="E309" s="1">
        <v>8.02</v>
      </c>
      <c r="F309" s="5" t="s">
        <v>146</v>
      </c>
      <c r="H309" s="1" t="s">
        <v>151</v>
      </c>
      <c r="I309" s="1">
        <v>2203</v>
      </c>
      <c r="K309" s="1">
        <f t="shared" si="70"/>
        <v>7.6980291702728048</v>
      </c>
      <c r="L309" s="1" t="str">
        <f t="shared" si="71"/>
        <v>neg methyluridine YE_Ctr</v>
      </c>
      <c r="M309" s="1" t="str">
        <f t="shared" si="61"/>
        <v>D</v>
      </c>
      <c r="N309" s="1" t="str">
        <f t="shared" si="62"/>
        <v>neg methyluridine YE_Ctr_D</v>
      </c>
      <c r="O309" s="2" t="str">
        <f t="shared" si="63"/>
        <v/>
      </c>
      <c r="P309" s="1" t="str">
        <f t="array" ref="P309">IF(O309="","",AVERAGE(IF(L$1:L$2881=L309,K$1:K$2881)))</f>
        <v/>
      </c>
      <c r="Q309" s="1" t="str">
        <f t="array" ref="Q309">IF(O309="","",_xlfn.F.TEST(IF((L$1:L$2881=LEFT(L309,LEN(L309)-3)&amp;"ctr"),K$1:K$2881),IF((L$1:L$2881=L309),K$1:K$2881)))</f>
        <v/>
      </c>
      <c r="R309" s="1" t="str">
        <f t="array" ref="R309">IF(O309="","",TTEST(IF(L$1:L$2881=LEFT(L309,LEN(L309)-3)&amp;"ctr",K$1:K$2881),IF(L$1:L$2881=L309,K$1:K$2881),2,IF(ISERROR(Q309),3,IF(Q309&lt;0.05,3,2))))</f>
        <v/>
      </c>
      <c r="S309" s="1" t="str">
        <f t="shared" ca="1" si="64"/>
        <v/>
      </c>
      <c r="T309" s="1" t="str">
        <f t="array" ref="T309">IF(O309="","",AVERAGE(IF(L$1:L$2881=L309,I$1:I$2881)))</f>
        <v/>
      </c>
      <c r="U309" s="1" t="str">
        <f t="shared" ca="1" si="65"/>
        <v/>
      </c>
      <c r="V309" s="1" t="str">
        <f t="shared" ca="1" si="69"/>
        <v/>
      </c>
      <c r="W309" s="1" t="str">
        <f t="array" aca="1" ref="W309" ca="1">IF(V309="","",IF(AVERAGE(IF(Z$2:Z$2881="Neg"&amp;" "&amp;B309&amp;" "&amp;X309,J$2:J$2881,0))&gt;AVERAGE(IF(Z$2:Z$2881="pos"&amp;" "&amp;B309&amp;" "&amp;X309,J$2:J$2881,0)),"neg","pos"))</f>
        <v/>
      </c>
      <c r="X309" s="1" t="str">
        <f t="shared" ca="1" si="66"/>
        <v/>
      </c>
      <c r="Y309" s="1" t="str">
        <f t="shared" ca="1" si="67"/>
        <v/>
      </c>
      <c r="Z309" s="1" t="str">
        <f t="shared" si="68"/>
        <v>neg methyluridine YE_</v>
      </c>
      <c r="AA309" s="1" t="str">
        <f t="shared" si="72"/>
        <v/>
      </c>
    </row>
    <row r="310" spans="1:27" x14ac:dyDescent="0.2">
      <c r="A310" s="1" t="s">
        <v>93</v>
      </c>
      <c r="B310" s="1" t="s">
        <v>203</v>
      </c>
      <c r="C310" s="1" t="s">
        <v>103</v>
      </c>
      <c r="D310" s="1">
        <v>258.08479999999997</v>
      </c>
      <c r="E310" s="1">
        <v>8.02</v>
      </c>
      <c r="F310" s="5" t="s">
        <v>146</v>
      </c>
      <c r="H310" s="1" t="s">
        <v>152</v>
      </c>
      <c r="I310" s="1">
        <v>22719</v>
      </c>
      <c r="K310" s="1">
        <f t="shared" si="70"/>
        <v>10.031000872835088</v>
      </c>
      <c r="L310" s="1" t="str">
        <f t="shared" si="71"/>
        <v>neg methyluridine YE_Syn</v>
      </c>
      <c r="M310" s="1" t="str">
        <f t="shared" si="61"/>
        <v>D</v>
      </c>
      <c r="N310" s="1" t="str">
        <f t="shared" si="62"/>
        <v>neg methyluridine YE_Syn_D</v>
      </c>
      <c r="O310" s="2" t="str">
        <f t="shared" si="63"/>
        <v>D</v>
      </c>
      <c r="P310" s="1">
        <f t="array" ref="P310">IF(O310="","",AVERAGE(IF(L$1:L$2881=L310,K$1:K$2881)))</f>
        <v>10.12822083945667</v>
      </c>
      <c r="Q310" s="1">
        <f t="array" ref="Q310">IF(O310="","",_xlfn.F.TEST(IF((L$1:L$2881=LEFT(L310,LEN(L310)-3)&amp;"ctr"),K$1:K$2881),IF((L$1:L$2881=L310),K$1:K$2881)))</f>
        <v>0.79496468228748696</v>
      </c>
      <c r="R310" s="1">
        <f t="array" ref="R310">IF(O310="","",TTEST(IF(L$1:L$2881=LEFT(L310,LEN(L310)-3)&amp;"ctr",K$1:K$2881),IF(L$1:L$2881=L310,K$1:K$2881),2,IF(ISERROR(Q310),3,IF(Q310&lt;0.05,3,2))))</f>
        <v>6.5519877745489528E-6</v>
      </c>
      <c r="S310" s="1" t="str">
        <f t="shared" ca="1" si="64"/>
        <v>E</v>
      </c>
      <c r="T310" s="1">
        <f t="array" ref="T310">IF(O310="","",AVERAGE(IF(L$1:L$2881=L310,I$1:I$2881)))</f>
        <v>25589.5</v>
      </c>
      <c r="U310" s="1">
        <f t="shared" ca="1" si="65"/>
        <v>3.7997358033916204</v>
      </c>
      <c r="V310" s="1" t="str">
        <f t="shared" ca="1" si="69"/>
        <v>4</v>
      </c>
      <c r="W310" s="1" t="str">
        <f t="array" aca="1" ref="W310" ca="1">IF(V310="","",IF(AVERAGE(IF(Z$2:Z$2881="Neg"&amp;" "&amp;B310&amp;" "&amp;X310,J$2:J$2881,0))&gt;AVERAGE(IF(Z$2:Z$2881="pos"&amp;" "&amp;B310&amp;" "&amp;X310,J$2:J$2881,0)),"neg","pos"))</f>
        <v>pos</v>
      </c>
      <c r="X310" s="1" t="str">
        <f t="shared" ca="1" si="66"/>
        <v>YE_</v>
      </c>
      <c r="Y310" s="1" t="str">
        <f t="shared" ca="1" si="67"/>
        <v>Syn</v>
      </c>
      <c r="Z310" s="1" t="str">
        <f t="shared" si="68"/>
        <v>neg methyluridine YE_</v>
      </c>
      <c r="AA310" s="1" t="str">
        <f t="shared" si="72"/>
        <v>Good</v>
      </c>
    </row>
    <row r="311" spans="1:27" x14ac:dyDescent="0.2">
      <c r="A311" s="1" t="s">
        <v>93</v>
      </c>
      <c r="B311" s="1" t="s">
        <v>203</v>
      </c>
      <c r="C311" s="1" t="s">
        <v>103</v>
      </c>
      <c r="D311" s="1">
        <v>258.08479999999997</v>
      </c>
      <c r="E311" s="1">
        <v>8.02</v>
      </c>
      <c r="F311" s="5" t="s">
        <v>146</v>
      </c>
      <c r="H311" s="1" t="s">
        <v>152</v>
      </c>
      <c r="I311" s="1">
        <v>20518</v>
      </c>
      <c r="K311" s="1">
        <f t="shared" si="70"/>
        <v>9.9291065651537469</v>
      </c>
      <c r="L311" s="1" t="str">
        <f t="shared" si="71"/>
        <v>neg methyluridine YE_Syn</v>
      </c>
      <c r="M311" s="1" t="str">
        <f t="shared" si="61"/>
        <v>D</v>
      </c>
      <c r="N311" s="1" t="str">
        <f t="shared" si="62"/>
        <v>neg methyluridine YE_Syn_D</v>
      </c>
      <c r="O311" s="2" t="str">
        <f t="shared" si="63"/>
        <v/>
      </c>
      <c r="P311" s="1" t="str">
        <f t="array" ref="P311">IF(O311="","",AVERAGE(IF(L$1:L$2881=L311,K$1:K$2881)))</f>
        <v/>
      </c>
      <c r="Q311" s="1" t="str">
        <f t="array" ref="Q311">IF(O311="","",_xlfn.F.TEST(IF((L$1:L$2881=LEFT(L311,LEN(L311)-3)&amp;"ctr"),K$1:K$2881),IF((L$1:L$2881=L311),K$1:K$2881)))</f>
        <v/>
      </c>
      <c r="R311" s="1" t="str">
        <f t="array" ref="R311">IF(O311="","",TTEST(IF(L$1:L$2881=LEFT(L311,LEN(L311)-3)&amp;"ctr",K$1:K$2881),IF(L$1:L$2881=L311,K$1:K$2881),2,IF(ISERROR(Q311),3,IF(Q311&lt;0.05,3,2))))</f>
        <v/>
      </c>
      <c r="S311" s="1" t="str">
        <f t="shared" ca="1" si="64"/>
        <v/>
      </c>
      <c r="T311" s="1" t="str">
        <f t="array" ref="T311">IF(O311="","",AVERAGE(IF(L$1:L$2881=L311,I$1:I$2881)))</f>
        <v/>
      </c>
      <c r="U311" s="1" t="str">
        <f t="shared" ca="1" si="65"/>
        <v/>
      </c>
      <c r="V311" s="1" t="str">
        <f t="shared" ca="1" si="69"/>
        <v/>
      </c>
      <c r="W311" s="1" t="str">
        <f t="array" aca="1" ref="W311" ca="1">IF(V311="","",IF(AVERAGE(IF(Z$2:Z$2881="Neg"&amp;" "&amp;B311&amp;" "&amp;X311,J$2:J$2881,0))&gt;AVERAGE(IF(Z$2:Z$2881="pos"&amp;" "&amp;B311&amp;" "&amp;X311,J$2:J$2881,0)),"neg","pos"))</f>
        <v/>
      </c>
      <c r="X311" s="1" t="str">
        <f t="shared" ca="1" si="66"/>
        <v/>
      </c>
      <c r="Y311" s="1" t="str">
        <f t="shared" ca="1" si="67"/>
        <v/>
      </c>
      <c r="Z311" s="1" t="str">
        <f t="shared" si="68"/>
        <v>neg methyluridine YE_</v>
      </c>
      <c r="AA311" s="1" t="str">
        <f t="shared" si="72"/>
        <v/>
      </c>
    </row>
    <row r="312" spans="1:27" x14ac:dyDescent="0.2">
      <c r="A312" s="1" t="s">
        <v>93</v>
      </c>
      <c r="B312" s="1" t="s">
        <v>203</v>
      </c>
      <c r="C312" s="1" t="s">
        <v>103</v>
      </c>
      <c r="D312" s="1">
        <v>258.08479999999997</v>
      </c>
      <c r="E312" s="1">
        <v>8.02</v>
      </c>
      <c r="F312" s="5" t="s">
        <v>146</v>
      </c>
      <c r="H312" s="1" t="s">
        <v>152</v>
      </c>
      <c r="I312" s="1">
        <v>24026</v>
      </c>
      <c r="K312" s="1">
        <f t="shared" si="70"/>
        <v>10.086933476991792</v>
      </c>
      <c r="L312" s="1" t="str">
        <f t="shared" si="71"/>
        <v>neg methyluridine YE_Syn</v>
      </c>
      <c r="M312" s="1" t="str">
        <f t="shared" si="61"/>
        <v>D</v>
      </c>
      <c r="N312" s="1" t="str">
        <f t="shared" si="62"/>
        <v>neg methyluridine YE_Syn_D</v>
      </c>
      <c r="O312" s="2" t="str">
        <f t="shared" si="63"/>
        <v/>
      </c>
      <c r="P312" s="1" t="str">
        <f t="array" ref="P312">IF(O312="","",AVERAGE(IF(L$1:L$2881=L312,K$1:K$2881)))</f>
        <v/>
      </c>
      <c r="Q312" s="1" t="str">
        <f t="array" ref="Q312">IF(O312="","",_xlfn.F.TEST(IF((L$1:L$2881=LEFT(L312,LEN(L312)-3)&amp;"ctr"),K$1:K$2881),IF((L$1:L$2881=L312),K$1:K$2881)))</f>
        <v/>
      </c>
      <c r="R312" s="1" t="str">
        <f t="array" ref="R312">IF(O312="","",TTEST(IF(L$1:L$2881=LEFT(L312,LEN(L312)-3)&amp;"ctr",K$1:K$2881),IF(L$1:L$2881=L312,K$1:K$2881),2,IF(ISERROR(Q312),3,IF(Q312&lt;0.05,3,2))))</f>
        <v/>
      </c>
      <c r="S312" s="1" t="str">
        <f t="shared" ca="1" si="64"/>
        <v/>
      </c>
      <c r="T312" s="1" t="str">
        <f t="array" ref="T312">IF(O312="","",AVERAGE(IF(L$1:L$2881=L312,I$1:I$2881)))</f>
        <v/>
      </c>
      <c r="U312" s="1" t="str">
        <f t="shared" ca="1" si="65"/>
        <v/>
      </c>
      <c r="V312" s="1" t="str">
        <f t="shared" ca="1" si="69"/>
        <v/>
      </c>
      <c r="W312" s="1" t="str">
        <f t="array" aca="1" ref="W312" ca="1">IF(V312="","",IF(AVERAGE(IF(Z$2:Z$2881="Neg"&amp;" "&amp;B312&amp;" "&amp;X312,J$2:J$2881,0))&gt;AVERAGE(IF(Z$2:Z$2881="pos"&amp;" "&amp;B312&amp;" "&amp;X312,J$2:J$2881,0)),"neg","pos"))</f>
        <v/>
      </c>
      <c r="X312" s="1" t="str">
        <f t="shared" ca="1" si="66"/>
        <v/>
      </c>
      <c r="Y312" s="1" t="str">
        <f t="shared" ca="1" si="67"/>
        <v/>
      </c>
      <c r="Z312" s="1" t="str">
        <f t="shared" si="68"/>
        <v>neg methyluridine YE_</v>
      </c>
      <c r="AA312" s="1" t="str">
        <f t="shared" si="72"/>
        <v/>
      </c>
    </row>
    <row r="313" spans="1:27" x14ac:dyDescent="0.2">
      <c r="A313" s="1" t="s">
        <v>93</v>
      </c>
      <c r="B313" s="1" t="s">
        <v>203</v>
      </c>
      <c r="C313" s="1" t="s">
        <v>103</v>
      </c>
      <c r="D313" s="1">
        <v>258.08479999999997</v>
      </c>
      <c r="E313" s="1">
        <v>8.02</v>
      </c>
      <c r="F313" s="5" t="s">
        <v>146</v>
      </c>
      <c r="H313" s="1" t="s">
        <v>152</v>
      </c>
      <c r="I313" s="1">
        <v>35095</v>
      </c>
      <c r="K313" s="1">
        <f t="shared" si="70"/>
        <v>10.46584244284605</v>
      </c>
      <c r="L313" s="1" t="str">
        <f t="shared" si="71"/>
        <v>neg methyluridine YE_Syn</v>
      </c>
      <c r="M313" s="1" t="str">
        <f t="shared" si="61"/>
        <v>D</v>
      </c>
      <c r="N313" s="1" t="str">
        <f t="shared" si="62"/>
        <v>neg methyluridine YE_Syn_D</v>
      </c>
      <c r="O313" s="2" t="str">
        <f t="shared" si="63"/>
        <v/>
      </c>
      <c r="P313" s="1" t="str">
        <f t="array" ref="P313">IF(O313="","",AVERAGE(IF(L$1:L$2881=L313,K$1:K$2881)))</f>
        <v/>
      </c>
      <c r="Q313" s="1" t="str">
        <f t="array" ref="Q313">IF(O313="","",_xlfn.F.TEST(IF((L$1:L$2881=LEFT(L313,LEN(L313)-3)&amp;"ctr"),K$1:K$2881),IF((L$1:L$2881=L313),K$1:K$2881)))</f>
        <v/>
      </c>
      <c r="R313" s="1" t="str">
        <f t="array" ref="R313">IF(O313="","",TTEST(IF(L$1:L$2881=LEFT(L313,LEN(L313)-3)&amp;"ctr",K$1:K$2881),IF(L$1:L$2881=L313,K$1:K$2881),2,IF(ISERROR(Q313),3,IF(Q313&lt;0.05,3,2))))</f>
        <v/>
      </c>
      <c r="S313" s="1" t="str">
        <f t="shared" ca="1" si="64"/>
        <v/>
      </c>
      <c r="T313" s="1" t="str">
        <f t="array" ref="T313">IF(O313="","",AVERAGE(IF(L$1:L$2881=L313,I$1:I$2881)))</f>
        <v/>
      </c>
      <c r="U313" s="1" t="str">
        <f t="shared" ca="1" si="65"/>
        <v/>
      </c>
      <c r="V313" s="1" t="str">
        <f t="shared" ca="1" si="69"/>
        <v/>
      </c>
      <c r="W313" s="1" t="str">
        <f t="array" aca="1" ref="W313" ca="1">IF(V313="","",IF(AVERAGE(IF(Z$2:Z$2881="Neg"&amp;" "&amp;B313&amp;" "&amp;X313,J$2:J$2881,0))&gt;AVERAGE(IF(Z$2:Z$2881="pos"&amp;" "&amp;B313&amp;" "&amp;X313,J$2:J$2881,0)),"neg","pos"))</f>
        <v/>
      </c>
      <c r="X313" s="1" t="str">
        <f t="shared" ca="1" si="66"/>
        <v/>
      </c>
      <c r="Y313" s="1" t="str">
        <f t="shared" ca="1" si="67"/>
        <v/>
      </c>
      <c r="Z313" s="1" t="str">
        <f t="shared" si="68"/>
        <v>neg methyluridine YE_</v>
      </c>
      <c r="AA313" s="1" t="str">
        <f t="shared" si="72"/>
        <v/>
      </c>
    </row>
    <row r="314" spans="1:27" x14ac:dyDescent="0.2">
      <c r="A314" s="1" t="s">
        <v>93</v>
      </c>
      <c r="B314" s="1" t="s">
        <v>203</v>
      </c>
      <c r="C314" s="1" t="s">
        <v>103</v>
      </c>
      <c r="D314" s="1">
        <v>258.08479999999997</v>
      </c>
      <c r="E314" s="1">
        <v>8.02</v>
      </c>
      <c r="F314" s="5" t="s">
        <v>146</v>
      </c>
      <c r="H314" s="1" t="s">
        <v>153</v>
      </c>
      <c r="I314" s="1">
        <v>4626</v>
      </c>
      <c r="K314" s="1">
        <f t="shared" si="70"/>
        <v>8.4396639889070002</v>
      </c>
      <c r="L314" s="1" t="str">
        <f t="shared" si="71"/>
        <v>neg methyluridine SE_Ctr</v>
      </c>
      <c r="M314" s="1" t="str">
        <f t="shared" si="61"/>
        <v>D</v>
      </c>
      <c r="N314" s="1" t="str">
        <f t="shared" si="62"/>
        <v>neg methyluridine SE_Ctr_D</v>
      </c>
      <c r="O314" s="2" t="str">
        <f t="shared" si="63"/>
        <v>D</v>
      </c>
      <c r="P314" s="1">
        <f t="array" ref="P314">IF(O314="","",AVERAGE(IF(L$1:L$2881=L314,K$1:K$2881)))</f>
        <v>8.5122553034316972</v>
      </c>
      <c r="Q314" s="1">
        <f t="array" ref="Q314">IF(O314="","",_xlfn.F.TEST(IF((L$1:L$2881=LEFT(L314,LEN(L314)-3)&amp;"ctr"),K$1:K$2881),IF((L$1:L$2881=L314),K$1:K$2881)))</f>
        <v>1</v>
      </c>
      <c r="R314" s="1">
        <f t="array" ref="R314">IF(O314="","",TTEST(IF(L$1:L$2881=LEFT(L314,LEN(L314)-3)&amp;"ctr",K$1:K$2881),IF(L$1:L$2881=L314,K$1:K$2881),2,IF(ISERROR(Q314),3,IF(Q314&lt;0.05,3,2))))</f>
        <v>1</v>
      </c>
      <c r="S314" s="1" t="str">
        <f t="shared" ca="1" si="64"/>
        <v>D</v>
      </c>
      <c r="T314" s="1">
        <f t="array" ref="T314">IF(O314="","",AVERAGE(IF(L$1:L$2881=L314,I$1:I$2881)))</f>
        <v>4986.25</v>
      </c>
      <c r="U314" s="1" t="b">
        <f t="shared" ca="1" si="65"/>
        <v>0</v>
      </c>
      <c r="V314" s="1" t="str">
        <f t="shared" ca="1" si="69"/>
        <v>1</v>
      </c>
      <c r="W314" s="1" t="str">
        <f t="array" aca="1" ref="W314" ca="1">IF(V314="","",IF(AVERAGE(IF(Z$2:Z$2881="Neg"&amp;" "&amp;B314&amp;" "&amp;X314,J$2:J$2881,0))&gt;AVERAGE(IF(Z$2:Z$2881="pos"&amp;" "&amp;B314&amp;" "&amp;X314,J$2:J$2881,0)),"neg","pos"))</f>
        <v>pos</v>
      </c>
      <c r="X314" s="1" t="str">
        <f t="shared" ca="1" si="66"/>
        <v>SE_</v>
      </c>
      <c r="Y314" s="1" t="str">
        <f t="shared" ca="1" si="67"/>
        <v>Ctr</v>
      </c>
      <c r="Z314" s="1" t="str">
        <f t="shared" si="68"/>
        <v>neg methyluridine SE_</v>
      </c>
      <c r="AA314" s="1" t="str">
        <f t="shared" si="72"/>
        <v>Good</v>
      </c>
    </row>
    <row r="315" spans="1:27" x14ac:dyDescent="0.2">
      <c r="A315" s="1" t="s">
        <v>93</v>
      </c>
      <c r="B315" s="1" t="s">
        <v>203</v>
      </c>
      <c r="C315" s="1" t="s">
        <v>103</v>
      </c>
      <c r="D315" s="1">
        <v>258.08479999999997</v>
      </c>
      <c r="E315" s="1">
        <v>8.02</v>
      </c>
      <c r="F315" s="5" t="s">
        <v>146</v>
      </c>
      <c r="H315" s="1" t="s">
        <v>153</v>
      </c>
      <c r="I315" s="1">
        <v>5142</v>
      </c>
      <c r="K315" s="1">
        <f t="shared" si="70"/>
        <v>8.5453918457749154</v>
      </c>
      <c r="L315" s="1" t="str">
        <f t="shared" si="71"/>
        <v>neg methyluridine SE_Ctr</v>
      </c>
      <c r="M315" s="1" t="str">
        <f t="shared" si="61"/>
        <v>D</v>
      </c>
      <c r="N315" s="1" t="str">
        <f t="shared" si="62"/>
        <v>neg methyluridine SE_Ctr_D</v>
      </c>
      <c r="O315" s="2" t="str">
        <f t="shared" si="63"/>
        <v/>
      </c>
      <c r="P315" s="1" t="str">
        <f t="array" ref="P315">IF(O315="","",AVERAGE(IF(L$1:L$2881=L315,K$1:K$2881)))</f>
        <v/>
      </c>
      <c r="Q315" s="1" t="str">
        <f t="array" ref="Q315">IF(O315="","",_xlfn.F.TEST(IF((L$1:L$2881=LEFT(L315,LEN(L315)-3)&amp;"ctr"),K$1:K$2881),IF((L$1:L$2881=L315),K$1:K$2881)))</f>
        <v/>
      </c>
      <c r="R315" s="1" t="str">
        <f t="array" ref="R315">IF(O315="","",TTEST(IF(L$1:L$2881=LEFT(L315,LEN(L315)-3)&amp;"ctr",K$1:K$2881),IF(L$1:L$2881=L315,K$1:K$2881),2,IF(ISERROR(Q315),3,IF(Q315&lt;0.05,3,2))))</f>
        <v/>
      </c>
      <c r="S315" s="1" t="str">
        <f t="shared" ca="1" si="64"/>
        <v/>
      </c>
      <c r="T315" s="1" t="str">
        <f t="array" ref="T315">IF(O315="","",AVERAGE(IF(L$1:L$2881=L315,I$1:I$2881)))</f>
        <v/>
      </c>
      <c r="U315" s="1" t="str">
        <f t="shared" ca="1" si="65"/>
        <v/>
      </c>
      <c r="V315" s="1" t="str">
        <f t="shared" ca="1" si="69"/>
        <v/>
      </c>
      <c r="W315" s="1" t="str">
        <f t="array" aca="1" ref="W315" ca="1">IF(V315="","",IF(AVERAGE(IF(Z$2:Z$2881="Neg"&amp;" "&amp;B315&amp;" "&amp;X315,J$2:J$2881,0))&gt;AVERAGE(IF(Z$2:Z$2881="pos"&amp;" "&amp;B315&amp;" "&amp;X315,J$2:J$2881,0)),"neg","pos"))</f>
        <v/>
      </c>
      <c r="X315" s="1" t="str">
        <f t="shared" ca="1" si="66"/>
        <v/>
      </c>
      <c r="Y315" s="1" t="str">
        <f t="shared" ca="1" si="67"/>
        <v/>
      </c>
      <c r="Z315" s="1" t="str">
        <f t="shared" si="68"/>
        <v>neg methyluridine SE_</v>
      </c>
      <c r="AA315" s="1" t="str">
        <f t="shared" si="72"/>
        <v/>
      </c>
    </row>
    <row r="316" spans="1:27" x14ac:dyDescent="0.2">
      <c r="A316" s="1" t="s">
        <v>93</v>
      </c>
      <c r="B316" s="1" t="s">
        <v>203</v>
      </c>
      <c r="C316" s="1" t="s">
        <v>103</v>
      </c>
      <c r="D316" s="1">
        <v>258.08479999999997</v>
      </c>
      <c r="E316" s="1">
        <v>8.02</v>
      </c>
      <c r="F316" s="5" t="s">
        <v>146</v>
      </c>
      <c r="H316" s="1" t="s">
        <v>153</v>
      </c>
      <c r="I316" s="1">
        <v>5479</v>
      </c>
      <c r="K316" s="1">
        <f t="shared" si="70"/>
        <v>8.6088603799420618</v>
      </c>
      <c r="L316" s="1" t="str">
        <f t="shared" si="71"/>
        <v>neg methyluridine SE_Ctr</v>
      </c>
      <c r="M316" s="1" t="str">
        <f t="shared" si="61"/>
        <v>D</v>
      </c>
      <c r="N316" s="1" t="str">
        <f t="shared" si="62"/>
        <v>neg methyluridine SE_Ctr_D</v>
      </c>
      <c r="O316" s="2" t="str">
        <f t="shared" si="63"/>
        <v/>
      </c>
      <c r="P316" s="1" t="str">
        <f t="array" ref="P316">IF(O316="","",AVERAGE(IF(L$1:L$2881=L316,K$1:K$2881)))</f>
        <v/>
      </c>
      <c r="Q316" s="1" t="str">
        <f t="array" ref="Q316">IF(O316="","",_xlfn.F.TEST(IF((L$1:L$2881=LEFT(L316,LEN(L316)-3)&amp;"ctr"),K$1:K$2881),IF((L$1:L$2881=L316),K$1:K$2881)))</f>
        <v/>
      </c>
      <c r="R316" s="1" t="str">
        <f t="array" ref="R316">IF(O316="","",TTEST(IF(L$1:L$2881=LEFT(L316,LEN(L316)-3)&amp;"ctr",K$1:K$2881),IF(L$1:L$2881=L316,K$1:K$2881),2,IF(ISERROR(Q316),3,IF(Q316&lt;0.05,3,2))))</f>
        <v/>
      </c>
      <c r="S316" s="1" t="str">
        <f t="shared" ca="1" si="64"/>
        <v/>
      </c>
      <c r="T316" s="1" t="str">
        <f t="array" ref="T316">IF(O316="","",AVERAGE(IF(L$1:L$2881=L316,I$1:I$2881)))</f>
        <v/>
      </c>
      <c r="U316" s="1" t="str">
        <f t="shared" ca="1" si="65"/>
        <v/>
      </c>
      <c r="V316" s="1" t="str">
        <f t="shared" ca="1" si="69"/>
        <v/>
      </c>
      <c r="W316" s="1" t="str">
        <f t="array" aca="1" ref="W316" ca="1">IF(V316="","",IF(AVERAGE(IF(Z$2:Z$2881="Neg"&amp;" "&amp;B316&amp;" "&amp;X316,J$2:J$2881,0))&gt;AVERAGE(IF(Z$2:Z$2881="pos"&amp;" "&amp;B316&amp;" "&amp;X316,J$2:J$2881,0)),"neg","pos"))</f>
        <v/>
      </c>
      <c r="X316" s="1" t="str">
        <f t="shared" ca="1" si="66"/>
        <v/>
      </c>
      <c r="Y316" s="1" t="str">
        <f t="shared" ca="1" si="67"/>
        <v/>
      </c>
      <c r="Z316" s="1" t="str">
        <f t="shared" si="68"/>
        <v>neg methyluridine SE_</v>
      </c>
      <c r="AA316" s="1" t="str">
        <f t="shared" si="72"/>
        <v/>
      </c>
    </row>
    <row r="317" spans="1:27" x14ac:dyDescent="0.2">
      <c r="A317" s="1" t="s">
        <v>93</v>
      </c>
      <c r="B317" s="1" t="s">
        <v>203</v>
      </c>
      <c r="C317" s="1" t="s">
        <v>103</v>
      </c>
      <c r="D317" s="1">
        <v>258.08479999999997</v>
      </c>
      <c r="E317" s="1">
        <v>8.02</v>
      </c>
      <c r="F317" s="5" t="s">
        <v>146</v>
      </c>
      <c r="H317" s="1" t="s">
        <v>153</v>
      </c>
      <c r="I317" s="1">
        <v>4698</v>
      </c>
      <c r="K317" s="1">
        <f t="shared" si="70"/>
        <v>8.4551049991028151</v>
      </c>
      <c r="L317" s="1" t="str">
        <f t="shared" si="71"/>
        <v>neg methyluridine SE_Ctr</v>
      </c>
      <c r="M317" s="1" t="str">
        <f t="shared" si="61"/>
        <v>D</v>
      </c>
      <c r="N317" s="1" t="str">
        <f t="shared" si="62"/>
        <v>neg methyluridine SE_Ctr_D</v>
      </c>
      <c r="O317" s="2" t="str">
        <f t="shared" si="63"/>
        <v/>
      </c>
      <c r="P317" s="1" t="str">
        <f t="array" ref="P317">IF(O317="","",AVERAGE(IF(L$1:L$2881=L317,K$1:K$2881)))</f>
        <v/>
      </c>
      <c r="Q317" s="1" t="str">
        <f t="array" ref="Q317">IF(O317="","",_xlfn.F.TEST(IF((L$1:L$2881=LEFT(L317,LEN(L317)-3)&amp;"ctr"),K$1:K$2881),IF((L$1:L$2881=L317),K$1:K$2881)))</f>
        <v/>
      </c>
      <c r="R317" s="1" t="str">
        <f t="array" ref="R317">IF(O317="","",TTEST(IF(L$1:L$2881=LEFT(L317,LEN(L317)-3)&amp;"ctr",K$1:K$2881),IF(L$1:L$2881=L317,K$1:K$2881),2,IF(ISERROR(Q317),3,IF(Q317&lt;0.05,3,2))))</f>
        <v/>
      </c>
      <c r="S317" s="1" t="str">
        <f t="shared" ca="1" si="64"/>
        <v/>
      </c>
      <c r="T317" s="1" t="str">
        <f t="array" ref="T317">IF(O317="","",AVERAGE(IF(L$1:L$2881=L317,I$1:I$2881)))</f>
        <v/>
      </c>
      <c r="U317" s="1" t="str">
        <f t="shared" ca="1" si="65"/>
        <v/>
      </c>
      <c r="V317" s="1" t="str">
        <f t="shared" ca="1" si="69"/>
        <v/>
      </c>
      <c r="W317" s="1" t="str">
        <f t="array" aca="1" ref="W317" ca="1">IF(V317="","",IF(AVERAGE(IF(Z$2:Z$2881="Neg"&amp;" "&amp;B317&amp;" "&amp;X317,J$2:J$2881,0))&gt;AVERAGE(IF(Z$2:Z$2881="pos"&amp;" "&amp;B317&amp;" "&amp;X317,J$2:J$2881,0)),"neg","pos"))</f>
        <v/>
      </c>
      <c r="X317" s="1" t="str">
        <f t="shared" ca="1" si="66"/>
        <v/>
      </c>
      <c r="Y317" s="1" t="str">
        <f t="shared" ca="1" si="67"/>
        <v/>
      </c>
      <c r="Z317" s="1" t="str">
        <f t="shared" si="68"/>
        <v>neg methyluridine SE_</v>
      </c>
      <c r="AA317" s="1" t="str">
        <f t="shared" si="72"/>
        <v/>
      </c>
    </row>
    <row r="318" spans="1:27" x14ac:dyDescent="0.2">
      <c r="A318" s="1" t="s">
        <v>93</v>
      </c>
      <c r="B318" s="1" t="s">
        <v>203</v>
      </c>
      <c r="C318" s="1" t="s">
        <v>103</v>
      </c>
      <c r="D318" s="1">
        <v>258.08479999999997</v>
      </c>
      <c r="E318" s="1">
        <v>8.02</v>
      </c>
      <c r="F318" s="5" t="s">
        <v>146</v>
      </c>
      <c r="H318" s="1" t="s">
        <v>154</v>
      </c>
      <c r="I318" s="1">
        <v>80836</v>
      </c>
      <c r="K318" s="1">
        <f t="shared" si="70"/>
        <v>11.300190060487536</v>
      </c>
      <c r="L318" s="1" t="str">
        <f t="shared" si="71"/>
        <v>neg methyluridine SE_Syn</v>
      </c>
      <c r="M318" s="1" t="str">
        <f t="shared" si="61"/>
        <v>D</v>
      </c>
      <c r="N318" s="1" t="str">
        <f t="shared" si="62"/>
        <v>neg methyluridine SE_Syn_D</v>
      </c>
      <c r="O318" s="2" t="str">
        <f t="shared" si="63"/>
        <v>D</v>
      </c>
      <c r="P318" s="1">
        <f t="array" ref="P318">IF(O318="","",AVERAGE(IF(L$1:L$2881=L318,K$1:K$2881)))</f>
        <v>11.139643246247406</v>
      </c>
      <c r="Q318" s="1">
        <f t="array" ref="Q318">IF(O318="","",_xlfn.F.TEST(IF((L$1:L$2881=LEFT(L318,LEN(L318)-3)&amp;"ctr"),K$1:K$2881),IF((L$1:L$2881=L318),K$1:K$2881)))</f>
        <v>0.40591454158028734</v>
      </c>
      <c r="R318" s="1">
        <f t="array" ref="R318">IF(O318="","",TTEST(IF(L$1:L$2881=LEFT(L318,LEN(L318)-3)&amp;"ctr",K$1:K$2881),IF(L$1:L$2881=L318,K$1:K$2881),2,IF(ISERROR(Q318),3,IF(Q318&lt;0.05,3,2))))</f>
        <v>4.7209864833351929E-8</v>
      </c>
      <c r="S318" s="1" t="str">
        <f t="shared" ca="1" si="64"/>
        <v>E</v>
      </c>
      <c r="T318" s="1">
        <f t="array" ref="T318">IF(O318="","",AVERAGE(IF(L$1:L$2881=L318,I$1:I$2881)))</f>
        <v>69317.5</v>
      </c>
      <c r="U318" s="1">
        <f t="shared" ca="1" si="65"/>
        <v>3.7971924998750608</v>
      </c>
      <c r="V318" s="1" t="str">
        <f t="shared" ca="1" si="69"/>
        <v>4</v>
      </c>
      <c r="W318" s="1" t="str">
        <f t="array" aca="1" ref="W318" ca="1">IF(V318="","",IF(AVERAGE(IF(Z$2:Z$2881="Neg"&amp;" "&amp;B318&amp;" "&amp;X318,J$2:J$2881,0))&gt;AVERAGE(IF(Z$2:Z$2881="pos"&amp;" "&amp;B318&amp;" "&amp;X318,J$2:J$2881,0)),"neg","pos"))</f>
        <v>pos</v>
      </c>
      <c r="X318" s="1" t="str">
        <f t="shared" ca="1" si="66"/>
        <v>SE_</v>
      </c>
      <c r="Y318" s="1" t="str">
        <f t="shared" ca="1" si="67"/>
        <v>Syn</v>
      </c>
      <c r="Z318" s="1" t="str">
        <f t="shared" si="68"/>
        <v>neg methyluridine SE_</v>
      </c>
      <c r="AA318" s="1" t="str">
        <f t="shared" si="72"/>
        <v>Good</v>
      </c>
    </row>
    <row r="319" spans="1:27" x14ac:dyDescent="0.2">
      <c r="A319" s="1" t="s">
        <v>93</v>
      </c>
      <c r="B319" s="1" t="s">
        <v>203</v>
      </c>
      <c r="C319" s="1" t="s">
        <v>103</v>
      </c>
      <c r="D319" s="1">
        <v>258.08479999999997</v>
      </c>
      <c r="E319" s="1">
        <v>8.02</v>
      </c>
      <c r="F319" s="5" t="s">
        <v>146</v>
      </c>
      <c r="H319" s="1" t="s">
        <v>154</v>
      </c>
      <c r="I319" s="1">
        <v>69870</v>
      </c>
      <c r="K319" s="1">
        <f t="shared" si="70"/>
        <v>11.154405963738338</v>
      </c>
      <c r="L319" s="1" t="str">
        <f t="shared" si="71"/>
        <v>neg methyluridine SE_Syn</v>
      </c>
      <c r="M319" s="1" t="str">
        <f t="shared" si="61"/>
        <v>D</v>
      </c>
      <c r="N319" s="1" t="str">
        <f t="shared" si="62"/>
        <v>neg methyluridine SE_Syn_D</v>
      </c>
      <c r="O319" s="2" t="str">
        <f t="shared" si="63"/>
        <v/>
      </c>
      <c r="P319" s="1" t="str">
        <f t="array" ref="P319">IF(O319="","",AVERAGE(IF(L$1:L$2881=L319,K$1:K$2881)))</f>
        <v/>
      </c>
      <c r="Q319" s="1" t="str">
        <f t="array" ref="Q319">IF(O319="","",_xlfn.F.TEST(IF((L$1:L$2881=LEFT(L319,LEN(L319)-3)&amp;"ctr"),K$1:K$2881),IF((L$1:L$2881=L319),K$1:K$2881)))</f>
        <v/>
      </c>
      <c r="R319" s="1" t="str">
        <f t="array" ref="R319">IF(O319="","",TTEST(IF(L$1:L$2881=LEFT(L319,LEN(L319)-3)&amp;"ctr",K$1:K$2881),IF(L$1:L$2881=L319,K$1:K$2881),2,IF(ISERROR(Q319),3,IF(Q319&lt;0.05,3,2))))</f>
        <v/>
      </c>
      <c r="S319" s="1" t="str">
        <f t="shared" ca="1" si="64"/>
        <v/>
      </c>
      <c r="T319" s="1" t="str">
        <f t="array" ref="T319">IF(O319="","",AVERAGE(IF(L$1:L$2881=L319,I$1:I$2881)))</f>
        <v/>
      </c>
      <c r="U319" s="1" t="str">
        <f t="shared" ca="1" si="65"/>
        <v/>
      </c>
      <c r="V319" s="1" t="str">
        <f t="shared" ca="1" si="69"/>
        <v/>
      </c>
      <c r="W319" s="1" t="str">
        <f t="array" aca="1" ref="W319" ca="1">IF(V319="","",IF(AVERAGE(IF(Z$2:Z$2881="Neg"&amp;" "&amp;B319&amp;" "&amp;X319,J$2:J$2881,0))&gt;AVERAGE(IF(Z$2:Z$2881="pos"&amp;" "&amp;B319&amp;" "&amp;X319,J$2:J$2881,0)),"neg","pos"))</f>
        <v/>
      </c>
      <c r="X319" s="1" t="str">
        <f t="shared" ca="1" si="66"/>
        <v/>
      </c>
      <c r="Y319" s="1" t="str">
        <f t="shared" ca="1" si="67"/>
        <v/>
      </c>
      <c r="Z319" s="1" t="str">
        <f t="shared" si="68"/>
        <v>neg methyluridine SE_</v>
      </c>
      <c r="AA319" s="1" t="str">
        <f t="shared" si="72"/>
        <v/>
      </c>
    </row>
    <row r="320" spans="1:27" x14ac:dyDescent="0.2">
      <c r="A320" s="1" t="s">
        <v>93</v>
      </c>
      <c r="B320" s="1" t="s">
        <v>203</v>
      </c>
      <c r="C320" s="1" t="s">
        <v>103</v>
      </c>
      <c r="D320" s="1">
        <v>258.08479999999997</v>
      </c>
      <c r="E320" s="1">
        <v>8.02</v>
      </c>
      <c r="F320" s="5" t="s">
        <v>146</v>
      </c>
      <c r="H320" s="1" t="s">
        <v>154</v>
      </c>
      <c r="I320" s="1">
        <v>68479</v>
      </c>
      <c r="K320" s="1">
        <f t="shared" si="70"/>
        <v>11.134297010815624</v>
      </c>
      <c r="L320" s="1" t="str">
        <f t="shared" si="71"/>
        <v>neg methyluridine SE_Syn</v>
      </c>
      <c r="M320" s="1" t="str">
        <f t="shared" si="61"/>
        <v>D</v>
      </c>
      <c r="N320" s="1" t="str">
        <f t="shared" si="62"/>
        <v>neg methyluridine SE_Syn_D</v>
      </c>
      <c r="O320" s="2" t="str">
        <f t="shared" si="63"/>
        <v/>
      </c>
      <c r="P320" s="1" t="str">
        <f t="array" ref="P320">IF(O320="","",AVERAGE(IF(L$1:L$2881=L320,K$1:K$2881)))</f>
        <v/>
      </c>
      <c r="Q320" s="1" t="str">
        <f t="array" ref="Q320">IF(O320="","",_xlfn.F.TEST(IF((L$1:L$2881=LEFT(L320,LEN(L320)-3)&amp;"ctr"),K$1:K$2881),IF((L$1:L$2881=L320),K$1:K$2881)))</f>
        <v/>
      </c>
      <c r="R320" s="1" t="str">
        <f t="array" ref="R320">IF(O320="","",TTEST(IF(L$1:L$2881=LEFT(L320,LEN(L320)-3)&amp;"ctr",K$1:K$2881),IF(L$1:L$2881=L320,K$1:K$2881),2,IF(ISERROR(Q320),3,IF(Q320&lt;0.05,3,2))))</f>
        <v/>
      </c>
      <c r="S320" s="1" t="str">
        <f t="shared" ca="1" si="64"/>
        <v/>
      </c>
      <c r="T320" s="1" t="str">
        <f t="array" ref="T320">IF(O320="","",AVERAGE(IF(L$1:L$2881=L320,I$1:I$2881)))</f>
        <v/>
      </c>
      <c r="U320" s="1" t="str">
        <f t="shared" ca="1" si="65"/>
        <v/>
      </c>
      <c r="V320" s="1" t="str">
        <f t="shared" ca="1" si="69"/>
        <v/>
      </c>
      <c r="W320" s="1" t="str">
        <f t="array" aca="1" ref="W320" ca="1">IF(V320="","",IF(AVERAGE(IF(Z$2:Z$2881="Neg"&amp;" "&amp;B320&amp;" "&amp;X320,J$2:J$2881,0))&gt;AVERAGE(IF(Z$2:Z$2881="pos"&amp;" "&amp;B320&amp;" "&amp;X320,J$2:J$2881,0)),"neg","pos"))</f>
        <v/>
      </c>
      <c r="X320" s="1" t="str">
        <f t="shared" ca="1" si="66"/>
        <v/>
      </c>
      <c r="Y320" s="1" t="str">
        <f t="shared" ca="1" si="67"/>
        <v/>
      </c>
      <c r="Z320" s="1" t="str">
        <f t="shared" si="68"/>
        <v>neg methyluridine SE_</v>
      </c>
      <c r="AA320" s="1" t="str">
        <f t="shared" si="72"/>
        <v/>
      </c>
    </row>
    <row r="321" spans="1:27" x14ac:dyDescent="0.2">
      <c r="A321" s="1" t="s">
        <v>93</v>
      </c>
      <c r="B321" s="1" t="s">
        <v>203</v>
      </c>
      <c r="C321" s="1" t="s">
        <v>103</v>
      </c>
      <c r="D321" s="1">
        <v>258.08479999999997</v>
      </c>
      <c r="E321" s="1">
        <v>8.02</v>
      </c>
      <c r="F321" s="5" t="s">
        <v>146</v>
      </c>
      <c r="H321" s="1" t="s">
        <v>154</v>
      </c>
      <c r="I321" s="1">
        <v>58085</v>
      </c>
      <c r="K321" s="1">
        <f t="shared" si="70"/>
        <v>10.969679949948127</v>
      </c>
      <c r="L321" s="1" t="str">
        <f t="shared" si="71"/>
        <v>neg methyluridine SE_Syn</v>
      </c>
      <c r="M321" s="1" t="str">
        <f t="shared" si="61"/>
        <v>D</v>
      </c>
      <c r="N321" s="1" t="str">
        <f t="shared" si="62"/>
        <v>neg methyluridine SE_Syn_D</v>
      </c>
      <c r="O321" s="2" t="str">
        <f t="shared" si="63"/>
        <v/>
      </c>
      <c r="P321" s="1" t="str">
        <f t="array" ref="P321">IF(O321="","",AVERAGE(IF(L$1:L$2881=L321,K$1:K$2881)))</f>
        <v/>
      </c>
      <c r="Q321" s="1" t="str">
        <f t="array" ref="Q321">IF(O321="","",_xlfn.F.TEST(IF((L$1:L$2881=LEFT(L321,LEN(L321)-3)&amp;"ctr"),K$1:K$2881),IF((L$1:L$2881=L321),K$1:K$2881)))</f>
        <v/>
      </c>
      <c r="R321" s="1" t="str">
        <f t="array" ref="R321">IF(O321="","",TTEST(IF(L$1:L$2881=LEFT(L321,LEN(L321)-3)&amp;"ctr",K$1:K$2881),IF(L$1:L$2881=L321,K$1:K$2881),2,IF(ISERROR(Q321),3,IF(Q321&lt;0.05,3,2))))</f>
        <v/>
      </c>
      <c r="S321" s="1" t="str">
        <f t="shared" ca="1" si="64"/>
        <v/>
      </c>
      <c r="T321" s="1" t="str">
        <f t="array" ref="T321">IF(O321="","",AVERAGE(IF(L$1:L$2881=L321,I$1:I$2881)))</f>
        <v/>
      </c>
      <c r="U321" s="1" t="str">
        <f t="shared" ca="1" si="65"/>
        <v/>
      </c>
      <c r="V321" s="1" t="str">
        <f t="shared" ca="1" si="69"/>
        <v/>
      </c>
      <c r="W321" s="1" t="str">
        <f t="array" aca="1" ref="W321" ca="1">IF(V321="","",IF(AVERAGE(IF(Z$2:Z$2881="Neg"&amp;" "&amp;B321&amp;" "&amp;X321,J$2:J$2881,0))&gt;AVERAGE(IF(Z$2:Z$2881="pos"&amp;" "&amp;B321&amp;" "&amp;X321,J$2:J$2881,0)),"neg","pos"))</f>
        <v/>
      </c>
      <c r="X321" s="1" t="str">
        <f t="shared" ca="1" si="66"/>
        <v/>
      </c>
      <c r="Y321" s="1" t="str">
        <f t="shared" ca="1" si="67"/>
        <v/>
      </c>
      <c r="Z321" s="1" t="str">
        <f t="shared" si="68"/>
        <v>neg methyluridine SE_</v>
      </c>
      <c r="AA321" s="1" t="str">
        <f t="shared" si="72"/>
        <v/>
      </c>
    </row>
    <row r="322" spans="1:27" x14ac:dyDescent="0.2">
      <c r="A322" s="1" t="s">
        <v>94</v>
      </c>
      <c r="B322" s="1" t="s">
        <v>177</v>
      </c>
      <c r="C322" s="1" t="s">
        <v>33</v>
      </c>
      <c r="D322" s="1">
        <v>267.09640000000002</v>
      </c>
      <c r="E322" s="1">
        <v>8.4700000000000006</v>
      </c>
      <c r="F322" s="5" t="s">
        <v>146</v>
      </c>
      <c r="H322" s="1" t="s">
        <v>147</v>
      </c>
      <c r="K322" s="1">
        <f t="shared" si="70"/>
        <v>0</v>
      </c>
      <c r="L322" s="1" t="str">
        <f t="shared" si="71"/>
        <v>both adenosine Min_Ctr</v>
      </c>
      <c r="M322" s="1" t="str">
        <f t="shared" ref="M322:M385" si="73">IF(I322&lt;&gt;"","D","ND")</f>
        <v>ND</v>
      </c>
      <c r="N322" s="1" t="str">
        <f t="shared" ref="N322:N385" si="74">L322&amp;IF(LEN(M322)=2,M322,"_"&amp;M322)</f>
        <v>both adenosine Min_CtrND</v>
      </c>
      <c r="O322" s="2" t="str">
        <f t="shared" ref="O322:O385" si="75">IF(ROW()&lt;&gt;MATCH(L322,L$1:L$2881,0),"",IF(COUNTIF(N$1:N$2881,LEFT(N322,LEN(N322)-2)&amp;"_D")=COUNTIF(L$1:L$2881,L322),"D","ND"))</f>
        <v>ND</v>
      </c>
      <c r="P322" s="1">
        <f t="array" ref="P322">IF(O322="","",AVERAGE(IF(L$1:L$2881=L322,K$1:K$2881)))</f>
        <v>0</v>
      </c>
      <c r="Q322" s="1" t="e">
        <f t="array" ref="Q322">IF(O322="","",_xlfn.F.TEST(IF((L$1:L$2881=LEFT(L322,LEN(L322)-3)&amp;"ctr"),K$1:K$2881),IF((L$1:L$2881=L322),K$1:K$2881)))</f>
        <v>#DIV/0!</v>
      </c>
      <c r="R322" s="1" t="e">
        <f t="array" ref="R322">IF(O322="","",TTEST(IF(L$1:L$2881=LEFT(L322,LEN(L322)-3)&amp;"ctr",K$1:K$2881),IF(L$1:L$2881=L322,K$1:K$2881),2,IF(ISERROR(Q322),3,IF(Q322&lt;0.05,3,2))))</f>
        <v>#DIV/0!</v>
      </c>
      <c r="S322" s="1" t="str">
        <f t="shared" ref="S322:S385" ca="1" si="76">IF(P322="","",IF(RIGHT(L322,3)="ctr",O322,IF(AND(O322="ND",INDIRECT("r"&amp;MATCH(LEFT(L322,LEN(L322)-3)&amp;"ctr",L$1:L$2881,0)&amp;"c"&amp;COLUMN(O322),FALSE)="ND"),"ND",IF(R322&gt;=0.05,"N",IF(AND(R322&lt;0.05,P322&lt;INDIRECT("r"&amp;MATCH(LEFT(L322,LEN(L322)-3)&amp;"ctr",L$1:L$2881,0)&amp;"C"&amp;COLUMN(P322),FALSE)),"I",IF(AND(R322&lt;0.05,P322&gt;INDIRECT("r"&amp;MATCH(LEFT(L322,LEN(L322)-3)&amp;"ctr",L$1:L$2881,0)&amp;"c"&amp;COLUMN(P322),FALSE)),"E","err"))))))</f>
        <v>ND</v>
      </c>
      <c r="T322" s="1">
        <f t="array" ref="T322">IF(O322="","",AVERAGE(IF(L$1:L$2881=L322,I$1:I$2881)))</f>
        <v>0</v>
      </c>
      <c r="U322" s="1" t="str">
        <f t="shared" ref="U322:U385" ca="1" si="77">IF(O322="","",IF(OR(S322="ND",S322="N"),"n/a",IF(OR(S322="e",S322="I"),IF(OR(T322=0,INDIRECT("r"&amp;MATCH(LEFT(L322,LEN(L322)-3)&amp;"ctr",L$1:L$2881,0)&amp;"c"&amp;COLUMN(T322),FALSE)=0),5,LOG(T322/INDIRECT("r"&amp;MATCH(LEFT(L322,LEN(L322)-3)&amp;"ctr",L$1:L$2881,0)&amp;"c"&amp;COLUMN(T322),FALSE),2)))))</f>
        <v>n/a</v>
      </c>
      <c r="V322" s="1" t="str">
        <f t="shared" ca="1" si="69"/>
        <v/>
      </c>
      <c r="W322" s="1" t="str">
        <f t="array" aca="1" ref="W322" ca="1">IF(V322="","",IF(AVERAGE(IF(Z$2:Z$2881="Neg"&amp;" "&amp;B322&amp;" "&amp;X322,J$2:J$2881,0))&gt;AVERAGE(IF(Z$2:Z$2881="pos"&amp;" "&amp;B322&amp;" "&amp;X322,J$2:J$2881,0)),"neg","pos"))</f>
        <v/>
      </c>
      <c r="X322" s="1" t="str">
        <f t="shared" ref="X322:X385" ca="1" si="78">IF(V322="","",LEFT(H322,3))</f>
        <v/>
      </c>
      <c r="Y322" s="1" t="str">
        <f t="shared" ref="Y322:Y385" ca="1" si="79">IF(W322="","",RIGHT(H322,3))</f>
        <v/>
      </c>
      <c r="Z322" s="1" t="str">
        <f t="shared" ref="Z322:Z385" si="80">A322&amp;" "&amp;B322&amp;" "&amp;LEFT(H322,3)</f>
        <v>both adenosine Min</v>
      </c>
      <c r="AA322" s="1" t="str">
        <f t="shared" si="72"/>
        <v>Good</v>
      </c>
    </row>
    <row r="323" spans="1:27" x14ac:dyDescent="0.2">
      <c r="A323" s="1" t="s">
        <v>94</v>
      </c>
      <c r="B323" s="1" t="s">
        <v>177</v>
      </c>
      <c r="C323" s="1" t="s">
        <v>33</v>
      </c>
      <c r="D323" s="1">
        <v>267.09640000000002</v>
      </c>
      <c r="E323" s="1">
        <v>8.4700000000000006</v>
      </c>
      <c r="F323" s="5" t="s">
        <v>146</v>
      </c>
      <c r="H323" s="1" t="s">
        <v>147</v>
      </c>
      <c r="K323" s="1">
        <f t="shared" si="70"/>
        <v>0</v>
      </c>
      <c r="L323" s="1" t="str">
        <f t="shared" si="71"/>
        <v>both adenosine Min_Ctr</v>
      </c>
      <c r="M323" s="1" t="str">
        <f t="shared" si="73"/>
        <v>ND</v>
      </c>
      <c r="N323" s="1" t="str">
        <f t="shared" si="74"/>
        <v>both adenosine Min_CtrND</v>
      </c>
      <c r="O323" s="2" t="str">
        <f t="shared" si="75"/>
        <v/>
      </c>
      <c r="P323" s="1" t="str">
        <f t="array" ref="P323">IF(O323="","",AVERAGE(IF(L$1:L$2881=L323,K$1:K$2881)))</f>
        <v/>
      </c>
      <c r="Q323" s="1" t="str">
        <f t="array" ref="Q323">IF(O323="","",_xlfn.F.TEST(IF((L$1:L$2881=LEFT(L323,LEN(L323)-3)&amp;"ctr"),K$1:K$2881),IF((L$1:L$2881=L323),K$1:K$2881)))</f>
        <v/>
      </c>
      <c r="R323" s="1" t="str">
        <f t="array" ref="R323">IF(O323="","",TTEST(IF(L$1:L$2881=LEFT(L323,LEN(L323)-3)&amp;"ctr",K$1:K$2881),IF(L$1:L$2881=L323,K$1:K$2881),2,IF(ISERROR(Q323),3,IF(Q323&lt;0.05,3,2))))</f>
        <v/>
      </c>
      <c r="S323" s="1" t="str">
        <f t="shared" ca="1" si="76"/>
        <v/>
      </c>
      <c r="T323" s="1" t="str">
        <f t="array" ref="T323">IF(O323="","",AVERAGE(IF(L$1:L$2881=L323,I$1:I$2881)))</f>
        <v/>
      </c>
      <c r="U323" s="1" t="str">
        <f t="shared" ca="1" si="77"/>
        <v/>
      </c>
      <c r="V323" s="1" t="str">
        <f t="shared" ref="V323:V386" ca="1" si="81">IF(S323="N","1",IF(U323="n/a","",IF(U323="","",IF(ABS(U323)&lt;1.5,"1",IF(ABS(U323)&lt;2.5,"2",IF(ABS(U323)&lt;3.5,"3",IF(ABS(U323)&lt;4.5,"4",IF(ABS(U323)&gt;=4.5,"5"))))))))</f>
        <v/>
      </c>
      <c r="W323" s="1" t="str">
        <f t="array" aca="1" ref="W323" ca="1">IF(V323="","",IF(AVERAGE(IF(Z$2:Z$2881="Neg"&amp;" "&amp;B323&amp;" "&amp;X323,J$2:J$2881,0))&gt;AVERAGE(IF(Z$2:Z$2881="pos"&amp;" "&amp;B323&amp;" "&amp;X323,J$2:J$2881,0)),"neg","pos"))</f>
        <v/>
      </c>
      <c r="X323" s="1" t="str">
        <f t="shared" ca="1" si="78"/>
        <v/>
      </c>
      <c r="Y323" s="1" t="str">
        <f t="shared" ca="1" si="79"/>
        <v/>
      </c>
      <c r="Z323" s="1" t="str">
        <f t="shared" si="80"/>
        <v>both adenosine Min</v>
      </c>
      <c r="AA323" s="1" t="str">
        <f t="shared" si="72"/>
        <v/>
      </c>
    </row>
    <row r="324" spans="1:27" x14ac:dyDescent="0.2">
      <c r="A324" s="1" t="s">
        <v>94</v>
      </c>
      <c r="B324" s="1" t="s">
        <v>177</v>
      </c>
      <c r="C324" s="1" t="s">
        <v>33</v>
      </c>
      <c r="D324" s="1">
        <v>267.09640000000002</v>
      </c>
      <c r="E324" s="1">
        <v>8.4700000000000006</v>
      </c>
      <c r="F324" s="5" t="s">
        <v>146</v>
      </c>
      <c r="H324" s="1" t="s">
        <v>147</v>
      </c>
      <c r="K324" s="1">
        <f t="shared" si="70"/>
        <v>0</v>
      </c>
      <c r="L324" s="1" t="str">
        <f t="shared" si="71"/>
        <v>both adenosine Min_Ctr</v>
      </c>
      <c r="M324" s="1" t="str">
        <f t="shared" si="73"/>
        <v>ND</v>
      </c>
      <c r="N324" s="1" t="str">
        <f t="shared" si="74"/>
        <v>both adenosine Min_CtrND</v>
      </c>
      <c r="O324" s="2" t="str">
        <f t="shared" si="75"/>
        <v/>
      </c>
      <c r="P324" s="1" t="str">
        <f t="array" ref="P324">IF(O324="","",AVERAGE(IF(L$1:L$2881=L324,K$1:K$2881)))</f>
        <v/>
      </c>
      <c r="Q324" s="1" t="str">
        <f t="array" ref="Q324">IF(O324="","",_xlfn.F.TEST(IF((L$1:L$2881=LEFT(L324,LEN(L324)-3)&amp;"ctr"),K$1:K$2881),IF((L$1:L$2881=L324),K$1:K$2881)))</f>
        <v/>
      </c>
      <c r="R324" s="1" t="str">
        <f t="array" ref="R324">IF(O324="","",TTEST(IF(L$1:L$2881=LEFT(L324,LEN(L324)-3)&amp;"ctr",K$1:K$2881),IF(L$1:L$2881=L324,K$1:K$2881),2,IF(ISERROR(Q324),3,IF(Q324&lt;0.05,3,2))))</f>
        <v/>
      </c>
      <c r="S324" s="1" t="str">
        <f t="shared" ca="1" si="76"/>
        <v/>
      </c>
      <c r="T324" s="1" t="str">
        <f t="array" ref="T324">IF(O324="","",AVERAGE(IF(L$1:L$2881=L324,I$1:I$2881)))</f>
        <v/>
      </c>
      <c r="U324" s="1" t="str">
        <f t="shared" ca="1" si="77"/>
        <v/>
      </c>
      <c r="V324" s="1" t="str">
        <f t="shared" ca="1" si="81"/>
        <v/>
      </c>
      <c r="W324" s="1" t="str">
        <f t="array" aca="1" ref="W324" ca="1">IF(V324="","",IF(AVERAGE(IF(Z$2:Z$2881="Neg"&amp;" "&amp;B324&amp;" "&amp;X324,J$2:J$2881,0))&gt;AVERAGE(IF(Z$2:Z$2881="pos"&amp;" "&amp;B324&amp;" "&amp;X324,J$2:J$2881,0)),"neg","pos"))</f>
        <v/>
      </c>
      <c r="X324" s="1" t="str">
        <f t="shared" ca="1" si="78"/>
        <v/>
      </c>
      <c r="Y324" s="1" t="str">
        <f t="shared" ca="1" si="79"/>
        <v/>
      </c>
      <c r="Z324" s="1" t="str">
        <f t="shared" si="80"/>
        <v>both adenosine Min</v>
      </c>
      <c r="AA324" s="1" t="str">
        <f t="shared" si="72"/>
        <v/>
      </c>
    </row>
    <row r="325" spans="1:27" x14ac:dyDescent="0.2">
      <c r="A325" s="1" t="s">
        <v>94</v>
      </c>
      <c r="B325" s="1" t="s">
        <v>177</v>
      </c>
      <c r="C325" s="1" t="s">
        <v>33</v>
      </c>
      <c r="D325" s="1">
        <v>267.09640000000002</v>
      </c>
      <c r="E325" s="1">
        <v>8.4700000000000006</v>
      </c>
      <c r="F325" s="5" t="s">
        <v>146</v>
      </c>
      <c r="H325" s="1" t="s">
        <v>147</v>
      </c>
      <c r="K325" s="1">
        <f t="shared" si="70"/>
        <v>0</v>
      </c>
      <c r="L325" s="1" t="str">
        <f t="shared" si="71"/>
        <v>both adenosine Min_Ctr</v>
      </c>
      <c r="M325" s="1" t="str">
        <f t="shared" si="73"/>
        <v>ND</v>
      </c>
      <c r="N325" s="1" t="str">
        <f t="shared" si="74"/>
        <v>both adenosine Min_CtrND</v>
      </c>
      <c r="O325" s="2" t="str">
        <f t="shared" si="75"/>
        <v/>
      </c>
      <c r="P325" s="1" t="str">
        <f t="array" ref="P325">IF(O325="","",AVERAGE(IF(L$1:L$2881=L325,K$1:K$2881)))</f>
        <v/>
      </c>
      <c r="Q325" s="1" t="str">
        <f t="array" ref="Q325">IF(O325="","",_xlfn.F.TEST(IF((L$1:L$2881=LEFT(L325,LEN(L325)-3)&amp;"ctr"),K$1:K$2881),IF((L$1:L$2881=L325),K$1:K$2881)))</f>
        <v/>
      </c>
      <c r="R325" s="1" t="str">
        <f t="array" ref="R325">IF(O325="","",TTEST(IF(L$1:L$2881=LEFT(L325,LEN(L325)-3)&amp;"ctr",K$1:K$2881),IF(L$1:L$2881=L325,K$1:K$2881),2,IF(ISERROR(Q325),3,IF(Q325&lt;0.05,3,2))))</f>
        <v/>
      </c>
      <c r="S325" s="1" t="str">
        <f t="shared" ca="1" si="76"/>
        <v/>
      </c>
      <c r="T325" s="1" t="str">
        <f t="array" ref="T325">IF(O325="","",AVERAGE(IF(L$1:L$2881=L325,I$1:I$2881)))</f>
        <v/>
      </c>
      <c r="U325" s="1" t="str">
        <f t="shared" ca="1" si="77"/>
        <v/>
      </c>
      <c r="V325" s="1" t="str">
        <f t="shared" ca="1" si="81"/>
        <v/>
      </c>
      <c r="W325" s="1" t="str">
        <f t="array" aca="1" ref="W325" ca="1">IF(V325="","",IF(AVERAGE(IF(Z$2:Z$2881="Neg"&amp;" "&amp;B325&amp;" "&amp;X325,J$2:J$2881,0))&gt;AVERAGE(IF(Z$2:Z$2881="pos"&amp;" "&amp;B325&amp;" "&amp;X325,J$2:J$2881,0)),"neg","pos"))</f>
        <v/>
      </c>
      <c r="X325" s="1" t="str">
        <f t="shared" ca="1" si="78"/>
        <v/>
      </c>
      <c r="Y325" s="1" t="str">
        <f t="shared" ca="1" si="79"/>
        <v/>
      </c>
      <c r="Z325" s="1" t="str">
        <f t="shared" si="80"/>
        <v>both adenosine Min</v>
      </c>
      <c r="AA325" s="1" t="str">
        <f t="shared" si="72"/>
        <v/>
      </c>
    </row>
    <row r="326" spans="1:27" x14ac:dyDescent="0.2">
      <c r="A326" s="1" t="s">
        <v>94</v>
      </c>
      <c r="B326" s="1" t="s">
        <v>177</v>
      </c>
      <c r="C326" s="1" t="s">
        <v>33</v>
      </c>
      <c r="D326" s="1">
        <v>267.09640000000002</v>
      </c>
      <c r="E326" s="1">
        <v>8.4700000000000006</v>
      </c>
      <c r="F326" s="5" t="s">
        <v>146</v>
      </c>
      <c r="H326" s="1" t="s">
        <v>148</v>
      </c>
      <c r="K326" s="1">
        <f t="shared" si="70"/>
        <v>0</v>
      </c>
      <c r="L326" s="1" t="str">
        <f t="shared" si="71"/>
        <v>both adenosine Min_Syn</v>
      </c>
      <c r="M326" s="1" t="str">
        <f t="shared" si="73"/>
        <v>ND</v>
      </c>
      <c r="N326" s="1" t="str">
        <f t="shared" si="74"/>
        <v>both adenosine Min_SynND</v>
      </c>
      <c r="O326" s="2" t="str">
        <f t="shared" si="75"/>
        <v>ND</v>
      </c>
      <c r="P326" s="1">
        <f t="array" ref="P326">IF(O326="","",AVERAGE(IF(L$1:L$2881=L326,K$1:K$2881)))</f>
        <v>0</v>
      </c>
      <c r="Q326" s="1" t="e">
        <f t="array" ref="Q326">IF(O326="","",_xlfn.F.TEST(IF((L$1:L$2881=LEFT(L326,LEN(L326)-3)&amp;"ctr"),K$1:K$2881),IF((L$1:L$2881=L326),K$1:K$2881)))</f>
        <v>#DIV/0!</v>
      </c>
      <c r="R326" s="1" t="e">
        <f t="array" ref="R326">IF(O326="","",TTEST(IF(L$1:L$2881=LEFT(L326,LEN(L326)-3)&amp;"ctr",K$1:K$2881),IF(L$1:L$2881=L326,K$1:K$2881),2,IF(ISERROR(Q326),3,IF(Q326&lt;0.05,3,2))))</f>
        <v>#DIV/0!</v>
      </c>
      <c r="S326" s="1" t="str">
        <f t="shared" ca="1" si="76"/>
        <v>ND</v>
      </c>
      <c r="T326" s="1">
        <f t="array" ref="T326">IF(O326="","",AVERAGE(IF(L$1:L$2881=L326,I$1:I$2881)))</f>
        <v>0</v>
      </c>
      <c r="U326" s="1" t="str">
        <f t="shared" ca="1" si="77"/>
        <v>n/a</v>
      </c>
      <c r="V326" s="1" t="str">
        <f t="shared" ca="1" si="81"/>
        <v/>
      </c>
      <c r="W326" s="1" t="str">
        <f t="array" aca="1" ref="W326" ca="1">IF(V326="","",IF(AVERAGE(IF(Z$2:Z$2881="Neg"&amp;" "&amp;B326&amp;" "&amp;X326,J$2:J$2881,0))&gt;AVERAGE(IF(Z$2:Z$2881="pos"&amp;" "&amp;B326&amp;" "&amp;X326,J$2:J$2881,0)),"neg","pos"))</f>
        <v/>
      </c>
      <c r="X326" s="1" t="str">
        <f t="shared" ca="1" si="78"/>
        <v/>
      </c>
      <c r="Y326" s="1" t="str">
        <f t="shared" ca="1" si="79"/>
        <v/>
      </c>
      <c r="Z326" s="1" t="str">
        <f t="shared" si="80"/>
        <v>both adenosine Min</v>
      </c>
      <c r="AA326" s="1" t="str">
        <f t="shared" si="72"/>
        <v>Good</v>
      </c>
    </row>
    <row r="327" spans="1:27" x14ac:dyDescent="0.2">
      <c r="A327" s="1" t="s">
        <v>94</v>
      </c>
      <c r="B327" s="1" t="s">
        <v>177</v>
      </c>
      <c r="C327" s="1" t="s">
        <v>33</v>
      </c>
      <c r="D327" s="1">
        <v>267.09640000000002</v>
      </c>
      <c r="E327" s="1">
        <v>8.4700000000000006</v>
      </c>
      <c r="F327" s="5" t="s">
        <v>146</v>
      </c>
      <c r="H327" s="1" t="s">
        <v>148</v>
      </c>
      <c r="K327" s="1">
        <f t="shared" si="70"/>
        <v>0</v>
      </c>
      <c r="L327" s="1" t="str">
        <f t="shared" si="71"/>
        <v>both adenosine Min_Syn</v>
      </c>
      <c r="M327" s="1" t="str">
        <f t="shared" si="73"/>
        <v>ND</v>
      </c>
      <c r="N327" s="1" t="str">
        <f t="shared" si="74"/>
        <v>both adenosine Min_SynND</v>
      </c>
      <c r="O327" s="2" t="str">
        <f t="shared" si="75"/>
        <v/>
      </c>
      <c r="P327" s="1" t="str">
        <f t="array" ref="P327">IF(O327="","",AVERAGE(IF(L$1:L$2881=L327,K$1:K$2881)))</f>
        <v/>
      </c>
      <c r="Q327" s="1" t="str">
        <f t="array" ref="Q327">IF(O327="","",_xlfn.F.TEST(IF((L$1:L$2881=LEFT(L327,LEN(L327)-3)&amp;"ctr"),K$1:K$2881),IF((L$1:L$2881=L327),K$1:K$2881)))</f>
        <v/>
      </c>
      <c r="R327" s="1" t="str">
        <f t="array" ref="R327">IF(O327="","",TTEST(IF(L$1:L$2881=LEFT(L327,LEN(L327)-3)&amp;"ctr",K$1:K$2881),IF(L$1:L$2881=L327,K$1:K$2881),2,IF(ISERROR(Q327),3,IF(Q327&lt;0.05,3,2))))</f>
        <v/>
      </c>
      <c r="S327" s="1" t="str">
        <f t="shared" ca="1" si="76"/>
        <v/>
      </c>
      <c r="T327" s="1" t="str">
        <f t="array" ref="T327">IF(O327="","",AVERAGE(IF(L$1:L$2881=L327,I$1:I$2881)))</f>
        <v/>
      </c>
      <c r="U327" s="1" t="str">
        <f t="shared" ca="1" si="77"/>
        <v/>
      </c>
      <c r="V327" s="1" t="str">
        <f t="shared" ca="1" si="81"/>
        <v/>
      </c>
      <c r="W327" s="1" t="str">
        <f t="array" aca="1" ref="W327" ca="1">IF(V327="","",IF(AVERAGE(IF(Z$2:Z$2881="Neg"&amp;" "&amp;B327&amp;" "&amp;X327,J$2:J$2881,0))&gt;AVERAGE(IF(Z$2:Z$2881="pos"&amp;" "&amp;B327&amp;" "&amp;X327,J$2:J$2881,0)),"neg","pos"))</f>
        <v/>
      </c>
      <c r="X327" s="1" t="str">
        <f t="shared" ca="1" si="78"/>
        <v/>
      </c>
      <c r="Y327" s="1" t="str">
        <f t="shared" ca="1" si="79"/>
        <v/>
      </c>
      <c r="Z327" s="1" t="str">
        <f t="shared" si="80"/>
        <v>both adenosine Min</v>
      </c>
      <c r="AA327" s="1" t="str">
        <f t="shared" si="72"/>
        <v/>
      </c>
    </row>
    <row r="328" spans="1:27" x14ac:dyDescent="0.2">
      <c r="A328" s="1" t="s">
        <v>94</v>
      </c>
      <c r="B328" s="1" t="s">
        <v>177</v>
      </c>
      <c r="C328" s="1" t="s">
        <v>33</v>
      </c>
      <c r="D328" s="1">
        <v>267.09640000000002</v>
      </c>
      <c r="E328" s="1">
        <v>8.4700000000000006</v>
      </c>
      <c r="F328" s="5" t="s">
        <v>146</v>
      </c>
      <c r="H328" s="1" t="s">
        <v>148</v>
      </c>
      <c r="K328" s="1">
        <f t="shared" si="70"/>
        <v>0</v>
      </c>
      <c r="L328" s="1" t="str">
        <f t="shared" si="71"/>
        <v>both adenosine Min_Syn</v>
      </c>
      <c r="M328" s="1" t="str">
        <f t="shared" si="73"/>
        <v>ND</v>
      </c>
      <c r="N328" s="1" t="str">
        <f t="shared" si="74"/>
        <v>both adenosine Min_SynND</v>
      </c>
      <c r="O328" s="2" t="str">
        <f t="shared" si="75"/>
        <v/>
      </c>
      <c r="P328" s="1" t="str">
        <f t="array" ref="P328">IF(O328="","",AVERAGE(IF(L$1:L$2881=L328,K$1:K$2881)))</f>
        <v/>
      </c>
      <c r="Q328" s="1" t="str">
        <f t="array" ref="Q328">IF(O328="","",_xlfn.F.TEST(IF((L$1:L$2881=LEFT(L328,LEN(L328)-3)&amp;"ctr"),K$1:K$2881),IF((L$1:L$2881=L328),K$1:K$2881)))</f>
        <v/>
      </c>
      <c r="R328" s="1" t="str">
        <f t="array" ref="R328">IF(O328="","",TTEST(IF(L$1:L$2881=LEFT(L328,LEN(L328)-3)&amp;"ctr",K$1:K$2881),IF(L$1:L$2881=L328,K$1:K$2881),2,IF(ISERROR(Q328),3,IF(Q328&lt;0.05,3,2))))</f>
        <v/>
      </c>
      <c r="S328" s="1" t="str">
        <f t="shared" ca="1" si="76"/>
        <v/>
      </c>
      <c r="T328" s="1" t="str">
        <f t="array" ref="T328">IF(O328="","",AVERAGE(IF(L$1:L$2881=L328,I$1:I$2881)))</f>
        <v/>
      </c>
      <c r="U328" s="1" t="str">
        <f t="shared" ca="1" si="77"/>
        <v/>
      </c>
      <c r="V328" s="1" t="str">
        <f t="shared" ca="1" si="81"/>
        <v/>
      </c>
      <c r="W328" s="1" t="str">
        <f t="array" aca="1" ref="W328" ca="1">IF(V328="","",IF(AVERAGE(IF(Z$2:Z$2881="Neg"&amp;" "&amp;B328&amp;" "&amp;X328,J$2:J$2881,0))&gt;AVERAGE(IF(Z$2:Z$2881="pos"&amp;" "&amp;B328&amp;" "&amp;X328,J$2:J$2881,0)),"neg","pos"))</f>
        <v/>
      </c>
      <c r="X328" s="1" t="str">
        <f t="shared" ca="1" si="78"/>
        <v/>
      </c>
      <c r="Y328" s="1" t="str">
        <f t="shared" ca="1" si="79"/>
        <v/>
      </c>
      <c r="Z328" s="1" t="str">
        <f t="shared" si="80"/>
        <v>both adenosine Min</v>
      </c>
      <c r="AA328" s="1" t="str">
        <f t="shared" si="72"/>
        <v/>
      </c>
    </row>
    <row r="329" spans="1:27" x14ac:dyDescent="0.2">
      <c r="A329" s="1" t="s">
        <v>94</v>
      </c>
      <c r="B329" s="1" t="s">
        <v>177</v>
      </c>
      <c r="C329" s="1" t="s">
        <v>33</v>
      </c>
      <c r="D329" s="1">
        <v>267.09640000000002</v>
      </c>
      <c r="E329" s="1">
        <v>8.4700000000000006</v>
      </c>
      <c r="F329" s="5" t="s">
        <v>146</v>
      </c>
      <c r="H329" s="1" t="s">
        <v>148</v>
      </c>
      <c r="K329" s="1">
        <f t="shared" si="70"/>
        <v>0</v>
      </c>
      <c r="L329" s="1" t="str">
        <f t="shared" si="71"/>
        <v>both adenosine Min_Syn</v>
      </c>
      <c r="M329" s="1" t="str">
        <f t="shared" si="73"/>
        <v>ND</v>
      </c>
      <c r="N329" s="1" t="str">
        <f t="shared" si="74"/>
        <v>both adenosine Min_SynND</v>
      </c>
      <c r="O329" s="2" t="str">
        <f t="shared" si="75"/>
        <v/>
      </c>
      <c r="P329" s="1" t="str">
        <f t="array" ref="P329">IF(O329="","",AVERAGE(IF(L$1:L$2881=L329,K$1:K$2881)))</f>
        <v/>
      </c>
      <c r="Q329" s="1" t="str">
        <f t="array" ref="Q329">IF(O329="","",_xlfn.F.TEST(IF((L$1:L$2881=LEFT(L329,LEN(L329)-3)&amp;"ctr"),K$1:K$2881),IF((L$1:L$2881=L329),K$1:K$2881)))</f>
        <v/>
      </c>
      <c r="R329" s="1" t="str">
        <f t="array" ref="R329">IF(O329="","",TTEST(IF(L$1:L$2881=LEFT(L329,LEN(L329)-3)&amp;"ctr",K$1:K$2881),IF(L$1:L$2881=L329,K$1:K$2881),2,IF(ISERROR(Q329),3,IF(Q329&lt;0.05,3,2))))</f>
        <v/>
      </c>
      <c r="S329" s="1" t="str">
        <f t="shared" ca="1" si="76"/>
        <v/>
      </c>
      <c r="T329" s="1" t="str">
        <f t="array" ref="T329">IF(O329="","",AVERAGE(IF(L$1:L$2881=L329,I$1:I$2881)))</f>
        <v/>
      </c>
      <c r="U329" s="1" t="str">
        <f t="shared" ca="1" si="77"/>
        <v/>
      </c>
      <c r="V329" s="1" t="str">
        <f t="shared" ca="1" si="81"/>
        <v/>
      </c>
      <c r="W329" s="1" t="str">
        <f t="array" aca="1" ref="W329" ca="1">IF(V329="","",IF(AVERAGE(IF(Z$2:Z$2881="Neg"&amp;" "&amp;B329&amp;" "&amp;X329,J$2:J$2881,0))&gt;AVERAGE(IF(Z$2:Z$2881="pos"&amp;" "&amp;B329&amp;" "&amp;X329,J$2:J$2881,0)),"neg","pos"))</f>
        <v/>
      </c>
      <c r="X329" s="1" t="str">
        <f t="shared" ca="1" si="78"/>
        <v/>
      </c>
      <c r="Y329" s="1" t="str">
        <f t="shared" ca="1" si="79"/>
        <v/>
      </c>
      <c r="Z329" s="1" t="str">
        <f t="shared" si="80"/>
        <v>both adenosine Min</v>
      </c>
      <c r="AA329" s="1" t="str">
        <f t="shared" si="72"/>
        <v/>
      </c>
    </row>
    <row r="330" spans="1:27" x14ac:dyDescent="0.2">
      <c r="A330" s="1" t="s">
        <v>94</v>
      </c>
      <c r="B330" s="1" t="s">
        <v>177</v>
      </c>
      <c r="C330" s="1" t="s">
        <v>33</v>
      </c>
      <c r="D330" s="1">
        <v>267.09640000000002</v>
      </c>
      <c r="E330" s="1">
        <v>8.4700000000000006</v>
      </c>
      <c r="F330" s="5" t="s">
        <v>146</v>
      </c>
      <c r="H330" s="1" t="s">
        <v>149</v>
      </c>
      <c r="K330" s="1">
        <f t="shared" si="70"/>
        <v>0</v>
      </c>
      <c r="L330" s="1" t="str">
        <f t="shared" si="71"/>
        <v>both adenosine MEBM_Ctr</v>
      </c>
      <c r="M330" s="1" t="str">
        <f t="shared" si="73"/>
        <v>ND</v>
      </c>
      <c r="N330" s="1" t="str">
        <f t="shared" si="74"/>
        <v>both adenosine MEBM_CtrND</v>
      </c>
      <c r="O330" s="2" t="str">
        <f t="shared" si="75"/>
        <v>ND</v>
      </c>
      <c r="P330" s="1">
        <f t="array" ref="P330">IF(O330="","",AVERAGE(IF(L$1:L$2881=L330,K$1:K$2881)))</f>
        <v>0</v>
      </c>
      <c r="Q330" s="1" t="e">
        <f t="array" ref="Q330">IF(O330="","",_xlfn.F.TEST(IF((L$1:L$2881=LEFT(L330,LEN(L330)-3)&amp;"ctr"),K$1:K$2881),IF((L$1:L$2881=L330),K$1:K$2881)))</f>
        <v>#DIV/0!</v>
      </c>
      <c r="R330" s="1" t="e">
        <f t="array" ref="R330">IF(O330="","",TTEST(IF(L$1:L$2881=LEFT(L330,LEN(L330)-3)&amp;"ctr",K$1:K$2881),IF(L$1:L$2881=L330,K$1:K$2881),2,IF(ISERROR(Q330),3,IF(Q330&lt;0.05,3,2))))</f>
        <v>#DIV/0!</v>
      </c>
      <c r="S330" s="1" t="str">
        <f t="shared" ca="1" si="76"/>
        <v>ND</v>
      </c>
      <c r="T330" s="1">
        <f t="array" ref="T330">IF(O330="","",AVERAGE(IF(L$1:L$2881=L330,I$1:I$2881)))</f>
        <v>0</v>
      </c>
      <c r="U330" s="1" t="str">
        <f t="shared" ca="1" si="77"/>
        <v>n/a</v>
      </c>
      <c r="V330" s="1" t="str">
        <f t="shared" ca="1" si="81"/>
        <v/>
      </c>
      <c r="W330" s="1" t="str">
        <f t="array" aca="1" ref="W330" ca="1">IF(V330="","",IF(AVERAGE(IF(Z$2:Z$2881="Neg"&amp;" "&amp;B330&amp;" "&amp;X330,J$2:J$2881,0))&gt;AVERAGE(IF(Z$2:Z$2881="pos"&amp;" "&amp;B330&amp;" "&amp;X330,J$2:J$2881,0)),"neg","pos"))</f>
        <v/>
      </c>
      <c r="X330" s="1" t="str">
        <f t="shared" ca="1" si="78"/>
        <v/>
      </c>
      <c r="Y330" s="1" t="str">
        <f t="shared" ca="1" si="79"/>
        <v/>
      </c>
      <c r="Z330" s="1" t="str">
        <f t="shared" si="80"/>
        <v>both adenosine MEB</v>
      </c>
      <c r="AA330" s="1" t="str">
        <f t="shared" si="72"/>
        <v>Good</v>
      </c>
    </row>
    <row r="331" spans="1:27" x14ac:dyDescent="0.2">
      <c r="A331" s="1" t="s">
        <v>94</v>
      </c>
      <c r="B331" s="1" t="s">
        <v>177</v>
      </c>
      <c r="C331" s="1" t="s">
        <v>33</v>
      </c>
      <c r="D331" s="1">
        <v>267.09640000000002</v>
      </c>
      <c r="E331" s="1">
        <v>8.4700000000000006</v>
      </c>
      <c r="F331" s="5" t="s">
        <v>146</v>
      </c>
      <c r="H331" s="1" t="s">
        <v>149</v>
      </c>
      <c r="K331" s="1">
        <f t="shared" si="70"/>
        <v>0</v>
      </c>
      <c r="L331" s="1" t="str">
        <f t="shared" si="71"/>
        <v>both adenosine MEBM_Ctr</v>
      </c>
      <c r="M331" s="1" t="str">
        <f t="shared" si="73"/>
        <v>ND</v>
      </c>
      <c r="N331" s="1" t="str">
        <f t="shared" si="74"/>
        <v>both adenosine MEBM_CtrND</v>
      </c>
      <c r="O331" s="2" t="str">
        <f t="shared" si="75"/>
        <v/>
      </c>
      <c r="P331" s="1" t="str">
        <f t="array" ref="P331">IF(O331="","",AVERAGE(IF(L$1:L$2881=L331,K$1:K$2881)))</f>
        <v/>
      </c>
      <c r="Q331" s="1" t="str">
        <f t="array" ref="Q331">IF(O331="","",_xlfn.F.TEST(IF((L$1:L$2881=LEFT(L331,LEN(L331)-3)&amp;"ctr"),K$1:K$2881),IF((L$1:L$2881=L331),K$1:K$2881)))</f>
        <v/>
      </c>
      <c r="R331" s="1" t="str">
        <f t="array" ref="R331">IF(O331="","",TTEST(IF(L$1:L$2881=LEFT(L331,LEN(L331)-3)&amp;"ctr",K$1:K$2881),IF(L$1:L$2881=L331,K$1:K$2881),2,IF(ISERROR(Q331),3,IF(Q331&lt;0.05,3,2))))</f>
        <v/>
      </c>
      <c r="S331" s="1" t="str">
        <f t="shared" ca="1" si="76"/>
        <v/>
      </c>
      <c r="T331" s="1" t="str">
        <f t="array" ref="T331">IF(O331="","",AVERAGE(IF(L$1:L$2881=L331,I$1:I$2881)))</f>
        <v/>
      </c>
      <c r="U331" s="1" t="str">
        <f t="shared" ca="1" si="77"/>
        <v/>
      </c>
      <c r="V331" s="1" t="str">
        <f t="shared" ca="1" si="81"/>
        <v/>
      </c>
      <c r="W331" s="1" t="str">
        <f t="array" aca="1" ref="W331" ca="1">IF(V331="","",IF(AVERAGE(IF(Z$2:Z$2881="Neg"&amp;" "&amp;B331&amp;" "&amp;X331,J$2:J$2881,0))&gt;AVERAGE(IF(Z$2:Z$2881="pos"&amp;" "&amp;B331&amp;" "&amp;X331,J$2:J$2881,0)),"neg","pos"))</f>
        <v/>
      </c>
      <c r="X331" s="1" t="str">
        <f t="shared" ca="1" si="78"/>
        <v/>
      </c>
      <c r="Y331" s="1" t="str">
        <f t="shared" ca="1" si="79"/>
        <v/>
      </c>
      <c r="Z331" s="1" t="str">
        <f t="shared" si="80"/>
        <v>both adenosine MEB</v>
      </c>
      <c r="AA331" s="1" t="str">
        <f t="shared" si="72"/>
        <v/>
      </c>
    </row>
    <row r="332" spans="1:27" x14ac:dyDescent="0.2">
      <c r="A332" s="1" t="s">
        <v>94</v>
      </c>
      <c r="B332" s="1" t="s">
        <v>177</v>
      </c>
      <c r="C332" s="1" t="s">
        <v>33</v>
      </c>
      <c r="D332" s="1">
        <v>267.09640000000002</v>
      </c>
      <c r="E332" s="1">
        <v>8.4700000000000006</v>
      </c>
      <c r="F332" s="5" t="s">
        <v>146</v>
      </c>
      <c r="H332" s="1" t="s">
        <v>149</v>
      </c>
      <c r="K332" s="1">
        <f t="shared" si="70"/>
        <v>0</v>
      </c>
      <c r="L332" s="1" t="str">
        <f t="shared" si="71"/>
        <v>both adenosine MEBM_Ctr</v>
      </c>
      <c r="M332" s="1" t="str">
        <f t="shared" si="73"/>
        <v>ND</v>
      </c>
      <c r="N332" s="1" t="str">
        <f t="shared" si="74"/>
        <v>both adenosine MEBM_CtrND</v>
      </c>
      <c r="O332" s="2" t="str">
        <f t="shared" si="75"/>
        <v/>
      </c>
      <c r="P332" s="1" t="str">
        <f t="array" ref="P332">IF(O332="","",AVERAGE(IF(L$1:L$2881=L332,K$1:K$2881)))</f>
        <v/>
      </c>
      <c r="Q332" s="1" t="str">
        <f t="array" ref="Q332">IF(O332="","",_xlfn.F.TEST(IF((L$1:L$2881=LEFT(L332,LEN(L332)-3)&amp;"ctr"),K$1:K$2881),IF((L$1:L$2881=L332),K$1:K$2881)))</f>
        <v/>
      </c>
      <c r="R332" s="1" t="str">
        <f t="array" ref="R332">IF(O332="","",TTEST(IF(L$1:L$2881=LEFT(L332,LEN(L332)-3)&amp;"ctr",K$1:K$2881),IF(L$1:L$2881=L332,K$1:K$2881),2,IF(ISERROR(Q332),3,IF(Q332&lt;0.05,3,2))))</f>
        <v/>
      </c>
      <c r="S332" s="1" t="str">
        <f t="shared" ca="1" si="76"/>
        <v/>
      </c>
      <c r="T332" s="1" t="str">
        <f t="array" ref="T332">IF(O332="","",AVERAGE(IF(L$1:L$2881=L332,I$1:I$2881)))</f>
        <v/>
      </c>
      <c r="U332" s="1" t="str">
        <f t="shared" ca="1" si="77"/>
        <v/>
      </c>
      <c r="V332" s="1" t="str">
        <f t="shared" ca="1" si="81"/>
        <v/>
      </c>
      <c r="W332" s="1" t="str">
        <f t="array" aca="1" ref="W332" ca="1">IF(V332="","",IF(AVERAGE(IF(Z$2:Z$2881="Neg"&amp;" "&amp;B332&amp;" "&amp;X332,J$2:J$2881,0))&gt;AVERAGE(IF(Z$2:Z$2881="pos"&amp;" "&amp;B332&amp;" "&amp;X332,J$2:J$2881,0)),"neg","pos"))</f>
        <v/>
      </c>
      <c r="X332" s="1" t="str">
        <f t="shared" ca="1" si="78"/>
        <v/>
      </c>
      <c r="Y332" s="1" t="str">
        <f t="shared" ca="1" si="79"/>
        <v/>
      </c>
      <c r="Z332" s="1" t="str">
        <f t="shared" si="80"/>
        <v>both adenosine MEB</v>
      </c>
      <c r="AA332" s="1" t="str">
        <f t="shared" si="72"/>
        <v/>
      </c>
    </row>
    <row r="333" spans="1:27" x14ac:dyDescent="0.2">
      <c r="A333" s="1" t="s">
        <v>94</v>
      </c>
      <c r="B333" s="1" t="s">
        <v>177</v>
      </c>
      <c r="C333" s="1" t="s">
        <v>33</v>
      </c>
      <c r="D333" s="1">
        <v>267.09640000000002</v>
      </c>
      <c r="E333" s="1">
        <v>8.4700000000000006</v>
      </c>
      <c r="F333" s="5" t="s">
        <v>146</v>
      </c>
      <c r="H333" s="1" t="s">
        <v>149</v>
      </c>
      <c r="K333" s="1">
        <f t="shared" si="70"/>
        <v>0</v>
      </c>
      <c r="L333" s="1" t="str">
        <f t="shared" si="71"/>
        <v>both adenosine MEBM_Ctr</v>
      </c>
      <c r="M333" s="1" t="str">
        <f t="shared" si="73"/>
        <v>ND</v>
      </c>
      <c r="N333" s="1" t="str">
        <f t="shared" si="74"/>
        <v>both adenosine MEBM_CtrND</v>
      </c>
      <c r="O333" s="2" t="str">
        <f t="shared" si="75"/>
        <v/>
      </c>
      <c r="P333" s="1" t="str">
        <f t="array" ref="P333">IF(O333="","",AVERAGE(IF(L$1:L$2881=L333,K$1:K$2881)))</f>
        <v/>
      </c>
      <c r="Q333" s="1" t="str">
        <f t="array" ref="Q333">IF(O333="","",_xlfn.F.TEST(IF((L$1:L$2881=LEFT(L333,LEN(L333)-3)&amp;"ctr"),K$1:K$2881),IF((L$1:L$2881=L333),K$1:K$2881)))</f>
        <v/>
      </c>
      <c r="R333" s="1" t="str">
        <f t="array" ref="R333">IF(O333="","",TTEST(IF(L$1:L$2881=LEFT(L333,LEN(L333)-3)&amp;"ctr",K$1:K$2881),IF(L$1:L$2881=L333,K$1:K$2881),2,IF(ISERROR(Q333),3,IF(Q333&lt;0.05,3,2))))</f>
        <v/>
      </c>
      <c r="S333" s="1" t="str">
        <f t="shared" ca="1" si="76"/>
        <v/>
      </c>
      <c r="T333" s="1" t="str">
        <f t="array" ref="T333">IF(O333="","",AVERAGE(IF(L$1:L$2881=L333,I$1:I$2881)))</f>
        <v/>
      </c>
      <c r="U333" s="1" t="str">
        <f t="shared" ca="1" si="77"/>
        <v/>
      </c>
      <c r="V333" s="1" t="str">
        <f t="shared" ca="1" si="81"/>
        <v/>
      </c>
      <c r="W333" s="1" t="str">
        <f t="array" aca="1" ref="W333" ca="1">IF(V333="","",IF(AVERAGE(IF(Z$2:Z$2881="Neg"&amp;" "&amp;B333&amp;" "&amp;X333,J$2:J$2881,0))&gt;AVERAGE(IF(Z$2:Z$2881="pos"&amp;" "&amp;B333&amp;" "&amp;X333,J$2:J$2881,0)),"neg","pos"))</f>
        <v/>
      </c>
      <c r="X333" s="1" t="str">
        <f t="shared" ca="1" si="78"/>
        <v/>
      </c>
      <c r="Y333" s="1" t="str">
        <f t="shared" ca="1" si="79"/>
        <v/>
      </c>
      <c r="Z333" s="1" t="str">
        <f t="shared" si="80"/>
        <v>both adenosine MEB</v>
      </c>
      <c r="AA333" s="1" t="str">
        <f t="shared" si="72"/>
        <v/>
      </c>
    </row>
    <row r="334" spans="1:27" x14ac:dyDescent="0.2">
      <c r="A334" s="1" t="s">
        <v>94</v>
      </c>
      <c r="B334" s="1" t="s">
        <v>177</v>
      </c>
      <c r="C334" s="1" t="s">
        <v>33</v>
      </c>
      <c r="D334" s="1">
        <v>267.09640000000002</v>
      </c>
      <c r="E334" s="1">
        <v>8.4700000000000006</v>
      </c>
      <c r="F334" s="5" t="s">
        <v>146</v>
      </c>
      <c r="H334" s="1" t="s">
        <v>150</v>
      </c>
      <c r="K334" s="1">
        <f t="shared" si="70"/>
        <v>0</v>
      </c>
      <c r="L334" s="1" t="str">
        <f t="shared" si="71"/>
        <v>both adenosine MEBM_Syn</v>
      </c>
      <c r="M334" s="1" t="str">
        <f t="shared" si="73"/>
        <v>ND</v>
      </c>
      <c r="N334" s="1" t="str">
        <f t="shared" si="74"/>
        <v>both adenosine MEBM_SynND</v>
      </c>
      <c r="O334" s="2" t="str">
        <f t="shared" si="75"/>
        <v>ND</v>
      </c>
      <c r="P334" s="1">
        <f t="array" ref="P334">IF(O334="","",AVERAGE(IF(L$1:L$2881=L334,K$1:K$2881)))</f>
        <v>0</v>
      </c>
      <c r="Q334" s="1" t="e">
        <f t="array" ref="Q334">IF(O334="","",_xlfn.F.TEST(IF((L$1:L$2881=LEFT(L334,LEN(L334)-3)&amp;"ctr"),K$1:K$2881),IF((L$1:L$2881=L334),K$1:K$2881)))</f>
        <v>#DIV/0!</v>
      </c>
      <c r="R334" s="1" t="e">
        <f t="array" ref="R334">IF(O334="","",TTEST(IF(L$1:L$2881=LEFT(L334,LEN(L334)-3)&amp;"ctr",K$1:K$2881),IF(L$1:L$2881=L334,K$1:K$2881),2,IF(ISERROR(Q334),3,IF(Q334&lt;0.05,3,2))))</f>
        <v>#DIV/0!</v>
      </c>
      <c r="S334" s="1" t="str">
        <f t="shared" ca="1" si="76"/>
        <v>ND</v>
      </c>
      <c r="T334" s="1">
        <f t="array" ref="T334">IF(O334="","",AVERAGE(IF(L$1:L$2881=L334,I$1:I$2881)))</f>
        <v>0</v>
      </c>
      <c r="U334" s="1" t="str">
        <f t="shared" ca="1" si="77"/>
        <v>n/a</v>
      </c>
      <c r="V334" s="1" t="str">
        <f t="shared" ca="1" si="81"/>
        <v/>
      </c>
      <c r="W334" s="1" t="str">
        <f t="array" aca="1" ref="W334" ca="1">IF(V334="","",IF(AVERAGE(IF(Z$2:Z$2881="Neg"&amp;" "&amp;B334&amp;" "&amp;X334,J$2:J$2881,0))&gt;AVERAGE(IF(Z$2:Z$2881="pos"&amp;" "&amp;B334&amp;" "&amp;X334,J$2:J$2881,0)),"neg","pos"))</f>
        <v/>
      </c>
      <c r="X334" s="1" t="str">
        <f t="shared" ca="1" si="78"/>
        <v/>
      </c>
      <c r="Y334" s="1" t="str">
        <f t="shared" ca="1" si="79"/>
        <v/>
      </c>
      <c r="Z334" s="1" t="str">
        <f t="shared" si="80"/>
        <v>both adenosine MEB</v>
      </c>
      <c r="AA334" s="1" t="str">
        <f t="shared" si="72"/>
        <v>Good</v>
      </c>
    </row>
    <row r="335" spans="1:27" x14ac:dyDescent="0.2">
      <c r="A335" s="1" t="s">
        <v>94</v>
      </c>
      <c r="B335" s="1" t="s">
        <v>177</v>
      </c>
      <c r="C335" s="1" t="s">
        <v>33</v>
      </c>
      <c r="D335" s="1">
        <v>267.09640000000002</v>
      </c>
      <c r="E335" s="1">
        <v>8.4700000000000006</v>
      </c>
      <c r="F335" s="5" t="s">
        <v>146</v>
      </c>
      <c r="H335" s="1" t="s">
        <v>150</v>
      </c>
      <c r="K335" s="1">
        <f t="shared" si="70"/>
        <v>0</v>
      </c>
      <c r="L335" s="1" t="str">
        <f t="shared" si="71"/>
        <v>both adenosine MEBM_Syn</v>
      </c>
      <c r="M335" s="1" t="str">
        <f t="shared" si="73"/>
        <v>ND</v>
      </c>
      <c r="N335" s="1" t="str">
        <f t="shared" si="74"/>
        <v>both adenosine MEBM_SynND</v>
      </c>
      <c r="O335" s="2" t="str">
        <f t="shared" si="75"/>
        <v/>
      </c>
      <c r="P335" s="1" t="str">
        <f t="array" ref="P335">IF(O335="","",AVERAGE(IF(L$1:L$2881=L335,K$1:K$2881)))</f>
        <v/>
      </c>
      <c r="Q335" s="1" t="str">
        <f t="array" ref="Q335">IF(O335="","",_xlfn.F.TEST(IF((L$1:L$2881=LEFT(L335,LEN(L335)-3)&amp;"ctr"),K$1:K$2881),IF((L$1:L$2881=L335),K$1:K$2881)))</f>
        <v/>
      </c>
      <c r="R335" s="1" t="str">
        <f t="array" ref="R335">IF(O335="","",TTEST(IF(L$1:L$2881=LEFT(L335,LEN(L335)-3)&amp;"ctr",K$1:K$2881),IF(L$1:L$2881=L335,K$1:K$2881),2,IF(ISERROR(Q335),3,IF(Q335&lt;0.05,3,2))))</f>
        <v/>
      </c>
      <c r="S335" s="1" t="str">
        <f t="shared" ca="1" si="76"/>
        <v/>
      </c>
      <c r="T335" s="1" t="str">
        <f t="array" ref="T335">IF(O335="","",AVERAGE(IF(L$1:L$2881=L335,I$1:I$2881)))</f>
        <v/>
      </c>
      <c r="U335" s="1" t="str">
        <f t="shared" ca="1" si="77"/>
        <v/>
      </c>
      <c r="V335" s="1" t="str">
        <f t="shared" ca="1" si="81"/>
        <v/>
      </c>
      <c r="W335" s="1" t="str">
        <f t="array" aca="1" ref="W335" ca="1">IF(V335="","",IF(AVERAGE(IF(Z$2:Z$2881="Neg"&amp;" "&amp;B335&amp;" "&amp;X335,J$2:J$2881,0))&gt;AVERAGE(IF(Z$2:Z$2881="pos"&amp;" "&amp;B335&amp;" "&amp;X335,J$2:J$2881,0)),"neg","pos"))</f>
        <v/>
      </c>
      <c r="X335" s="1" t="str">
        <f t="shared" ca="1" si="78"/>
        <v/>
      </c>
      <c r="Y335" s="1" t="str">
        <f t="shared" ca="1" si="79"/>
        <v/>
      </c>
      <c r="Z335" s="1" t="str">
        <f t="shared" si="80"/>
        <v>both adenosine MEB</v>
      </c>
      <c r="AA335" s="1" t="str">
        <f t="shared" si="72"/>
        <v/>
      </c>
    </row>
    <row r="336" spans="1:27" x14ac:dyDescent="0.2">
      <c r="A336" s="1" t="s">
        <v>94</v>
      </c>
      <c r="B336" s="1" t="s">
        <v>177</v>
      </c>
      <c r="C336" s="1" t="s">
        <v>33</v>
      </c>
      <c r="D336" s="1">
        <v>267.09640000000002</v>
      </c>
      <c r="E336" s="1">
        <v>8.4700000000000006</v>
      </c>
      <c r="F336" s="5" t="s">
        <v>146</v>
      </c>
      <c r="H336" s="1" t="s">
        <v>150</v>
      </c>
      <c r="K336" s="1">
        <f t="shared" si="70"/>
        <v>0</v>
      </c>
      <c r="L336" s="1" t="str">
        <f t="shared" si="71"/>
        <v>both adenosine MEBM_Syn</v>
      </c>
      <c r="M336" s="1" t="str">
        <f t="shared" si="73"/>
        <v>ND</v>
      </c>
      <c r="N336" s="1" t="str">
        <f t="shared" si="74"/>
        <v>both adenosine MEBM_SynND</v>
      </c>
      <c r="O336" s="2" t="str">
        <f t="shared" si="75"/>
        <v/>
      </c>
      <c r="P336" s="1" t="str">
        <f t="array" ref="P336">IF(O336="","",AVERAGE(IF(L$1:L$2881=L336,K$1:K$2881)))</f>
        <v/>
      </c>
      <c r="Q336" s="1" t="str">
        <f t="array" ref="Q336">IF(O336="","",_xlfn.F.TEST(IF((L$1:L$2881=LEFT(L336,LEN(L336)-3)&amp;"ctr"),K$1:K$2881),IF((L$1:L$2881=L336),K$1:K$2881)))</f>
        <v/>
      </c>
      <c r="R336" s="1" t="str">
        <f t="array" ref="R336">IF(O336="","",TTEST(IF(L$1:L$2881=LEFT(L336,LEN(L336)-3)&amp;"ctr",K$1:K$2881),IF(L$1:L$2881=L336,K$1:K$2881),2,IF(ISERROR(Q336),3,IF(Q336&lt;0.05,3,2))))</f>
        <v/>
      </c>
      <c r="S336" s="1" t="str">
        <f t="shared" ca="1" si="76"/>
        <v/>
      </c>
      <c r="T336" s="1" t="str">
        <f t="array" ref="T336">IF(O336="","",AVERAGE(IF(L$1:L$2881=L336,I$1:I$2881)))</f>
        <v/>
      </c>
      <c r="U336" s="1" t="str">
        <f t="shared" ca="1" si="77"/>
        <v/>
      </c>
      <c r="V336" s="1" t="str">
        <f t="shared" ca="1" si="81"/>
        <v/>
      </c>
      <c r="W336" s="1" t="str">
        <f t="array" aca="1" ref="W336" ca="1">IF(V336="","",IF(AVERAGE(IF(Z$2:Z$2881="Neg"&amp;" "&amp;B336&amp;" "&amp;X336,J$2:J$2881,0))&gt;AVERAGE(IF(Z$2:Z$2881="pos"&amp;" "&amp;B336&amp;" "&amp;X336,J$2:J$2881,0)),"neg","pos"))</f>
        <v/>
      </c>
      <c r="X336" s="1" t="str">
        <f t="shared" ca="1" si="78"/>
        <v/>
      </c>
      <c r="Y336" s="1" t="str">
        <f t="shared" ca="1" si="79"/>
        <v/>
      </c>
      <c r="Z336" s="1" t="str">
        <f t="shared" si="80"/>
        <v>both adenosine MEB</v>
      </c>
      <c r="AA336" s="1" t="str">
        <f t="shared" si="72"/>
        <v/>
      </c>
    </row>
    <row r="337" spans="1:27" x14ac:dyDescent="0.2">
      <c r="A337" s="1" t="s">
        <v>94</v>
      </c>
      <c r="B337" s="1" t="s">
        <v>177</v>
      </c>
      <c r="C337" s="1" t="s">
        <v>33</v>
      </c>
      <c r="D337" s="1">
        <v>267.09640000000002</v>
      </c>
      <c r="E337" s="1">
        <v>8.4700000000000006</v>
      </c>
      <c r="F337" s="5" t="s">
        <v>146</v>
      </c>
      <c r="H337" s="1" t="s">
        <v>150</v>
      </c>
      <c r="K337" s="1">
        <f t="shared" si="70"/>
        <v>0</v>
      </c>
      <c r="L337" s="1" t="str">
        <f t="shared" si="71"/>
        <v>both adenosine MEBM_Syn</v>
      </c>
      <c r="M337" s="1" t="str">
        <f t="shared" si="73"/>
        <v>ND</v>
      </c>
      <c r="N337" s="1" t="str">
        <f t="shared" si="74"/>
        <v>both adenosine MEBM_SynND</v>
      </c>
      <c r="O337" s="2" t="str">
        <f t="shared" si="75"/>
        <v/>
      </c>
      <c r="P337" s="1" t="str">
        <f t="array" ref="P337">IF(O337="","",AVERAGE(IF(L$1:L$2881=L337,K$1:K$2881)))</f>
        <v/>
      </c>
      <c r="Q337" s="1" t="str">
        <f t="array" ref="Q337">IF(O337="","",_xlfn.F.TEST(IF((L$1:L$2881=LEFT(L337,LEN(L337)-3)&amp;"ctr"),K$1:K$2881),IF((L$1:L$2881=L337),K$1:K$2881)))</f>
        <v/>
      </c>
      <c r="R337" s="1" t="str">
        <f t="array" ref="R337">IF(O337="","",TTEST(IF(L$1:L$2881=LEFT(L337,LEN(L337)-3)&amp;"ctr",K$1:K$2881),IF(L$1:L$2881=L337,K$1:K$2881),2,IF(ISERROR(Q337),3,IF(Q337&lt;0.05,3,2))))</f>
        <v/>
      </c>
      <c r="S337" s="1" t="str">
        <f t="shared" ca="1" si="76"/>
        <v/>
      </c>
      <c r="T337" s="1" t="str">
        <f t="array" ref="T337">IF(O337="","",AVERAGE(IF(L$1:L$2881=L337,I$1:I$2881)))</f>
        <v/>
      </c>
      <c r="U337" s="1" t="str">
        <f t="shared" ca="1" si="77"/>
        <v/>
      </c>
      <c r="V337" s="1" t="str">
        <f t="shared" ca="1" si="81"/>
        <v/>
      </c>
      <c r="W337" s="1" t="str">
        <f t="array" aca="1" ref="W337" ca="1">IF(V337="","",IF(AVERAGE(IF(Z$2:Z$2881="Neg"&amp;" "&amp;B337&amp;" "&amp;X337,J$2:J$2881,0))&gt;AVERAGE(IF(Z$2:Z$2881="pos"&amp;" "&amp;B337&amp;" "&amp;X337,J$2:J$2881,0)),"neg","pos"))</f>
        <v/>
      </c>
      <c r="X337" s="1" t="str">
        <f t="shared" ca="1" si="78"/>
        <v/>
      </c>
      <c r="Y337" s="1" t="str">
        <f t="shared" ca="1" si="79"/>
        <v/>
      </c>
      <c r="Z337" s="1" t="str">
        <f t="shared" si="80"/>
        <v>both adenosine MEB</v>
      </c>
      <c r="AA337" s="1" t="str">
        <f t="shared" si="72"/>
        <v/>
      </c>
    </row>
    <row r="338" spans="1:27" x14ac:dyDescent="0.2">
      <c r="A338" s="1" t="s">
        <v>94</v>
      </c>
      <c r="B338" s="1" t="s">
        <v>177</v>
      </c>
      <c r="C338" s="1" t="s">
        <v>33</v>
      </c>
      <c r="D338" s="1">
        <v>267.09640000000002</v>
      </c>
      <c r="E338" s="1">
        <v>8.4700000000000006</v>
      </c>
      <c r="F338" s="5" t="s">
        <v>146</v>
      </c>
      <c r="H338" s="1" t="s">
        <v>151</v>
      </c>
      <c r="I338" s="1">
        <v>6104212</v>
      </c>
      <c r="K338" s="1">
        <f t="shared" si="70"/>
        <v>15.624489746488329</v>
      </c>
      <c r="L338" s="1" t="str">
        <f t="shared" si="71"/>
        <v>both adenosine YE_Ctr</v>
      </c>
      <c r="M338" s="1" t="str">
        <f t="shared" si="73"/>
        <v>D</v>
      </c>
      <c r="N338" s="1" t="str">
        <f t="shared" si="74"/>
        <v>both adenosine YE_Ctr_D</v>
      </c>
      <c r="O338" s="2" t="str">
        <f t="shared" si="75"/>
        <v>D</v>
      </c>
      <c r="P338" s="1">
        <f t="array" ref="P338">IF(O338="","",AVERAGE(IF(L$1:L$2881=L338,K$1:K$2881)))</f>
        <v>15.535505392119312</v>
      </c>
      <c r="Q338" s="1">
        <f t="array" ref="Q338">IF(O338="","",_xlfn.F.TEST(IF((L$1:L$2881=LEFT(L338,LEN(L338)-3)&amp;"ctr"),K$1:K$2881),IF((L$1:L$2881=L338),K$1:K$2881)))</f>
        <v>1</v>
      </c>
      <c r="R338" s="1">
        <f t="array" ref="R338">IF(O338="","",TTEST(IF(L$1:L$2881=LEFT(L338,LEN(L338)-3)&amp;"ctr",K$1:K$2881),IF(L$1:L$2881=L338,K$1:K$2881),2,IF(ISERROR(Q338),3,IF(Q338&lt;0.05,3,2))))</f>
        <v>1</v>
      </c>
      <c r="S338" s="1" t="str">
        <f t="shared" ca="1" si="76"/>
        <v>D</v>
      </c>
      <c r="T338" s="1">
        <f t="array" ref="T338">IF(O338="","",AVERAGE(IF(L$1:L$2881=L338,I$1:I$2881)))</f>
        <v>5609883.5</v>
      </c>
      <c r="U338" s="1" t="b">
        <f t="shared" ca="1" si="77"/>
        <v>0</v>
      </c>
      <c r="V338" s="1" t="str">
        <f t="shared" ca="1" si="81"/>
        <v>1</v>
      </c>
      <c r="W338" s="1" t="str">
        <f t="array" aca="1" ref="W338" ca="1">IF(V338="","",IF(AVERAGE(IF(Z$2:Z$2881="Neg"&amp;" "&amp;B338&amp;" "&amp;X338,J$2:J$2881,0))&gt;AVERAGE(IF(Z$2:Z$2881="pos"&amp;" "&amp;B338&amp;" "&amp;X338,J$2:J$2881,0)),"neg","pos"))</f>
        <v>pos</v>
      </c>
      <c r="X338" s="1" t="str">
        <f t="shared" ca="1" si="78"/>
        <v>YE_</v>
      </c>
      <c r="Y338" s="1" t="str">
        <f t="shared" ca="1" si="79"/>
        <v>Ctr</v>
      </c>
      <c r="Z338" s="1" t="str">
        <f t="shared" si="80"/>
        <v>both adenosine YE_</v>
      </c>
      <c r="AA338" s="1" t="str">
        <f t="shared" si="72"/>
        <v>Good</v>
      </c>
    </row>
    <row r="339" spans="1:27" x14ac:dyDescent="0.2">
      <c r="A339" s="1" t="s">
        <v>94</v>
      </c>
      <c r="B339" s="1" t="s">
        <v>177</v>
      </c>
      <c r="C339" s="1" t="s">
        <v>33</v>
      </c>
      <c r="D339" s="1">
        <v>267.09640000000002</v>
      </c>
      <c r="E339" s="1">
        <v>8.4700000000000006</v>
      </c>
      <c r="F339" s="5" t="s">
        <v>146</v>
      </c>
      <c r="H339" s="1" t="s">
        <v>151</v>
      </c>
      <c r="I339" s="1">
        <v>5410901</v>
      </c>
      <c r="K339" s="1">
        <f t="shared" si="70"/>
        <v>15.503926365206011</v>
      </c>
      <c r="L339" s="1" t="str">
        <f t="shared" si="71"/>
        <v>both adenosine YE_Ctr</v>
      </c>
      <c r="M339" s="1" t="str">
        <f t="shared" si="73"/>
        <v>D</v>
      </c>
      <c r="N339" s="1" t="str">
        <f t="shared" si="74"/>
        <v>both adenosine YE_Ctr_D</v>
      </c>
      <c r="O339" s="2" t="str">
        <f t="shared" si="75"/>
        <v/>
      </c>
      <c r="P339" s="1" t="str">
        <f t="array" ref="P339">IF(O339="","",AVERAGE(IF(L$1:L$2881=L339,K$1:K$2881)))</f>
        <v/>
      </c>
      <c r="Q339" s="1" t="str">
        <f t="array" ref="Q339">IF(O339="","",_xlfn.F.TEST(IF((L$1:L$2881=LEFT(L339,LEN(L339)-3)&amp;"ctr"),K$1:K$2881),IF((L$1:L$2881=L339),K$1:K$2881)))</f>
        <v/>
      </c>
      <c r="R339" s="1" t="str">
        <f t="array" ref="R339">IF(O339="","",TTEST(IF(L$1:L$2881=LEFT(L339,LEN(L339)-3)&amp;"ctr",K$1:K$2881),IF(L$1:L$2881=L339,K$1:K$2881),2,IF(ISERROR(Q339),3,IF(Q339&lt;0.05,3,2))))</f>
        <v/>
      </c>
      <c r="S339" s="1" t="str">
        <f t="shared" ca="1" si="76"/>
        <v/>
      </c>
      <c r="T339" s="1" t="str">
        <f t="array" ref="T339">IF(O339="","",AVERAGE(IF(L$1:L$2881=L339,I$1:I$2881)))</f>
        <v/>
      </c>
      <c r="U339" s="1" t="str">
        <f t="shared" ca="1" si="77"/>
        <v/>
      </c>
      <c r="V339" s="1" t="str">
        <f t="shared" ca="1" si="81"/>
        <v/>
      </c>
      <c r="W339" s="1" t="str">
        <f t="array" aca="1" ref="W339" ca="1">IF(V339="","",IF(AVERAGE(IF(Z$2:Z$2881="Neg"&amp;" "&amp;B339&amp;" "&amp;X339,J$2:J$2881,0))&gt;AVERAGE(IF(Z$2:Z$2881="pos"&amp;" "&amp;B339&amp;" "&amp;X339,J$2:J$2881,0)),"neg","pos"))</f>
        <v/>
      </c>
      <c r="X339" s="1" t="str">
        <f t="shared" ca="1" si="78"/>
        <v/>
      </c>
      <c r="Y339" s="1" t="str">
        <f t="shared" ca="1" si="79"/>
        <v/>
      </c>
      <c r="Z339" s="1" t="str">
        <f t="shared" si="80"/>
        <v>both adenosine YE_</v>
      </c>
      <c r="AA339" s="1" t="str">
        <f t="shared" si="72"/>
        <v/>
      </c>
    </row>
    <row r="340" spans="1:27" x14ac:dyDescent="0.2">
      <c r="A340" s="1" t="s">
        <v>94</v>
      </c>
      <c r="B340" s="1" t="s">
        <v>177</v>
      </c>
      <c r="C340" s="1" t="s">
        <v>33</v>
      </c>
      <c r="D340" s="1">
        <v>267.09640000000002</v>
      </c>
      <c r="E340" s="1">
        <v>8.4700000000000006</v>
      </c>
      <c r="F340" s="5" t="s">
        <v>146</v>
      </c>
      <c r="H340" s="1" t="s">
        <v>151</v>
      </c>
      <c r="I340" s="1">
        <v>4838527</v>
      </c>
      <c r="K340" s="1">
        <f t="shared" si="70"/>
        <v>15.392121100203823</v>
      </c>
      <c r="L340" s="1" t="str">
        <f t="shared" si="71"/>
        <v>both adenosine YE_Ctr</v>
      </c>
      <c r="M340" s="1" t="str">
        <f t="shared" si="73"/>
        <v>D</v>
      </c>
      <c r="N340" s="1" t="str">
        <f t="shared" si="74"/>
        <v>both adenosine YE_Ctr_D</v>
      </c>
      <c r="O340" s="2" t="str">
        <f t="shared" si="75"/>
        <v/>
      </c>
      <c r="P340" s="1" t="str">
        <f t="array" ref="P340">IF(O340="","",AVERAGE(IF(L$1:L$2881=L340,K$1:K$2881)))</f>
        <v/>
      </c>
      <c r="Q340" s="1" t="str">
        <f t="array" ref="Q340">IF(O340="","",_xlfn.F.TEST(IF((L$1:L$2881=LEFT(L340,LEN(L340)-3)&amp;"ctr"),K$1:K$2881),IF((L$1:L$2881=L340),K$1:K$2881)))</f>
        <v/>
      </c>
      <c r="R340" s="1" t="str">
        <f t="array" ref="R340">IF(O340="","",TTEST(IF(L$1:L$2881=LEFT(L340,LEN(L340)-3)&amp;"ctr",K$1:K$2881),IF(L$1:L$2881=L340,K$1:K$2881),2,IF(ISERROR(Q340),3,IF(Q340&lt;0.05,3,2))))</f>
        <v/>
      </c>
      <c r="S340" s="1" t="str">
        <f t="shared" ca="1" si="76"/>
        <v/>
      </c>
      <c r="T340" s="1" t="str">
        <f t="array" ref="T340">IF(O340="","",AVERAGE(IF(L$1:L$2881=L340,I$1:I$2881)))</f>
        <v/>
      </c>
      <c r="U340" s="1" t="str">
        <f t="shared" ca="1" si="77"/>
        <v/>
      </c>
      <c r="V340" s="1" t="str">
        <f t="shared" ca="1" si="81"/>
        <v/>
      </c>
      <c r="W340" s="1" t="str">
        <f t="array" aca="1" ref="W340" ca="1">IF(V340="","",IF(AVERAGE(IF(Z$2:Z$2881="Neg"&amp;" "&amp;B340&amp;" "&amp;X340,J$2:J$2881,0))&gt;AVERAGE(IF(Z$2:Z$2881="pos"&amp;" "&amp;B340&amp;" "&amp;X340,J$2:J$2881,0)),"neg","pos"))</f>
        <v/>
      </c>
      <c r="X340" s="1" t="str">
        <f t="shared" ca="1" si="78"/>
        <v/>
      </c>
      <c r="Y340" s="1" t="str">
        <f t="shared" ca="1" si="79"/>
        <v/>
      </c>
      <c r="Z340" s="1" t="str">
        <f t="shared" si="80"/>
        <v>both adenosine YE_</v>
      </c>
      <c r="AA340" s="1" t="str">
        <f t="shared" si="72"/>
        <v/>
      </c>
    </row>
    <row r="341" spans="1:27" x14ac:dyDescent="0.2">
      <c r="A341" s="1" t="s">
        <v>94</v>
      </c>
      <c r="B341" s="1" t="s">
        <v>177</v>
      </c>
      <c r="C341" s="1" t="s">
        <v>33</v>
      </c>
      <c r="D341" s="1">
        <v>267.09640000000002</v>
      </c>
      <c r="E341" s="1">
        <v>8.4700000000000006</v>
      </c>
      <c r="F341" s="5" t="s">
        <v>146</v>
      </c>
      <c r="H341" s="1" t="s">
        <v>151</v>
      </c>
      <c r="I341" s="1">
        <v>6085894</v>
      </c>
      <c r="K341" s="1">
        <f t="shared" si="70"/>
        <v>15.621484356579083</v>
      </c>
      <c r="L341" s="1" t="str">
        <f t="shared" si="71"/>
        <v>both adenosine YE_Ctr</v>
      </c>
      <c r="M341" s="1" t="str">
        <f t="shared" si="73"/>
        <v>D</v>
      </c>
      <c r="N341" s="1" t="str">
        <f t="shared" si="74"/>
        <v>both adenosine YE_Ctr_D</v>
      </c>
      <c r="O341" s="2" t="str">
        <f t="shared" si="75"/>
        <v/>
      </c>
      <c r="P341" s="1" t="str">
        <f t="array" ref="P341">IF(O341="","",AVERAGE(IF(L$1:L$2881=L341,K$1:K$2881)))</f>
        <v/>
      </c>
      <c r="Q341" s="1" t="str">
        <f t="array" ref="Q341">IF(O341="","",_xlfn.F.TEST(IF((L$1:L$2881=LEFT(L341,LEN(L341)-3)&amp;"ctr"),K$1:K$2881),IF((L$1:L$2881=L341),K$1:K$2881)))</f>
        <v/>
      </c>
      <c r="R341" s="1" t="str">
        <f t="array" ref="R341">IF(O341="","",TTEST(IF(L$1:L$2881=LEFT(L341,LEN(L341)-3)&amp;"ctr",K$1:K$2881),IF(L$1:L$2881=L341,K$1:K$2881),2,IF(ISERROR(Q341),3,IF(Q341&lt;0.05,3,2))))</f>
        <v/>
      </c>
      <c r="S341" s="1" t="str">
        <f t="shared" ca="1" si="76"/>
        <v/>
      </c>
      <c r="T341" s="1" t="str">
        <f t="array" ref="T341">IF(O341="","",AVERAGE(IF(L$1:L$2881=L341,I$1:I$2881)))</f>
        <v/>
      </c>
      <c r="U341" s="1" t="str">
        <f t="shared" ca="1" si="77"/>
        <v/>
      </c>
      <c r="V341" s="1" t="str">
        <f t="shared" ca="1" si="81"/>
        <v/>
      </c>
      <c r="W341" s="1" t="str">
        <f t="array" aca="1" ref="W341" ca="1">IF(V341="","",IF(AVERAGE(IF(Z$2:Z$2881="Neg"&amp;" "&amp;B341&amp;" "&amp;X341,J$2:J$2881,0))&gt;AVERAGE(IF(Z$2:Z$2881="pos"&amp;" "&amp;B341&amp;" "&amp;X341,J$2:J$2881,0)),"neg","pos"))</f>
        <v/>
      </c>
      <c r="X341" s="1" t="str">
        <f t="shared" ca="1" si="78"/>
        <v/>
      </c>
      <c r="Y341" s="1" t="str">
        <f t="shared" ca="1" si="79"/>
        <v/>
      </c>
      <c r="Z341" s="1" t="str">
        <f t="shared" si="80"/>
        <v>both adenosine YE_</v>
      </c>
      <c r="AA341" s="1" t="str">
        <f t="shared" si="72"/>
        <v/>
      </c>
    </row>
    <row r="342" spans="1:27" x14ac:dyDescent="0.2">
      <c r="A342" s="1" t="s">
        <v>94</v>
      </c>
      <c r="B342" s="1" t="s">
        <v>177</v>
      </c>
      <c r="C342" s="1" t="s">
        <v>33</v>
      </c>
      <c r="D342" s="1">
        <v>267.09640000000002</v>
      </c>
      <c r="E342" s="1">
        <v>8.4700000000000006</v>
      </c>
      <c r="F342" s="5" t="s">
        <v>146</v>
      </c>
      <c r="H342" s="1" t="s">
        <v>152</v>
      </c>
      <c r="I342" s="1">
        <v>1822320</v>
      </c>
      <c r="K342" s="1">
        <f t="shared" si="70"/>
        <v>14.415621521306116</v>
      </c>
      <c r="L342" s="1" t="str">
        <f t="shared" si="71"/>
        <v>both adenosine YE_Syn</v>
      </c>
      <c r="M342" s="1" t="str">
        <f t="shared" si="73"/>
        <v>D</v>
      </c>
      <c r="N342" s="1" t="str">
        <f t="shared" si="74"/>
        <v>both adenosine YE_Syn_D</v>
      </c>
      <c r="O342" s="2" t="str">
        <f t="shared" si="75"/>
        <v>D</v>
      </c>
      <c r="P342" s="1">
        <f t="array" ref="P342">IF(O342="","",AVERAGE(IF(L$1:L$2881=L342,K$1:K$2881)))</f>
        <v>14.614932540479876</v>
      </c>
      <c r="Q342" s="1">
        <f t="array" ref="Q342">IF(O342="","",_xlfn.F.TEST(IF((L$1:L$2881=LEFT(L342,LEN(L342)-3)&amp;"ctr"),K$1:K$2881),IF((L$1:L$2881=L342),K$1:K$2881)))</f>
        <v>5.3585580782182854E-2</v>
      </c>
      <c r="R342" s="1">
        <f t="array" ref="R342">IF(O342="","",TTEST(IF(L$1:L$2881=LEFT(L342,LEN(L342)-3)&amp;"ctr",K$1:K$2881),IF(L$1:L$2881=L342,K$1:K$2881),2,IF(ISERROR(Q342),3,IF(Q342&lt;0.05,3,2))))</f>
        <v>5.7286951656241678E-3</v>
      </c>
      <c r="S342" s="1" t="str">
        <f t="shared" ca="1" si="76"/>
        <v>I</v>
      </c>
      <c r="T342" s="1">
        <f t="array" ref="T342">IF(O342="","",AVERAGE(IF(L$1:L$2881=L342,I$1:I$2881)))</f>
        <v>2400363.25</v>
      </c>
      <c r="U342" s="1">
        <f t="shared" ca="1" si="77"/>
        <v>-1.2247180635966946</v>
      </c>
      <c r="V342" s="1" t="str">
        <f t="shared" ca="1" si="81"/>
        <v>1</v>
      </c>
      <c r="W342" s="1" t="str">
        <f t="array" aca="1" ref="W342" ca="1">IF(V342="","",IF(AVERAGE(IF(Z$2:Z$2881="Neg"&amp;" "&amp;B342&amp;" "&amp;X342,J$2:J$2881,0))&gt;AVERAGE(IF(Z$2:Z$2881="pos"&amp;" "&amp;B342&amp;" "&amp;X342,J$2:J$2881,0)),"neg","pos"))</f>
        <v>pos</v>
      </c>
      <c r="X342" s="1" t="str">
        <f t="shared" ca="1" si="78"/>
        <v>YE_</v>
      </c>
      <c r="Y342" s="1" t="str">
        <f t="shared" ca="1" si="79"/>
        <v>Syn</v>
      </c>
      <c r="Z342" s="1" t="str">
        <f t="shared" si="80"/>
        <v>both adenosine YE_</v>
      </c>
      <c r="AA342" s="1" t="str">
        <f t="shared" si="72"/>
        <v>Good</v>
      </c>
    </row>
    <row r="343" spans="1:27" x14ac:dyDescent="0.2">
      <c r="A343" s="1" t="s">
        <v>94</v>
      </c>
      <c r="B343" s="1" t="s">
        <v>177</v>
      </c>
      <c r="C343" s="1" t="s">
        <v>33</v>
      </c>
      <c r="D343" s="1">
        <v>267.09640000000002</v>
      </c>
      <c r="E343" s="1">
        <v>8.4700000000000006</v>
      </c>
      <c r="F343" s="5" t="s">
        <v>146</v>
      </c>
      <c r="H343" s="1" t="s">
        <v>152</v>
      </c>
      <c r="I343" s="1">
        <v>1735107</v>
      </c>
      <c r="K343" s="1">
        <f t="shared" si="70"/>
        <v>14.366580217264397</v>
      </c>
      <c r="L343" s="1" t="str">
        <f t="shared" si="71"/>
        <v>both adenosine YE_Syn</v>
      </c>
      <c r="M343" s="1" t="str">
        <f t="shared" si="73"/>
        <v>D</v>
      </c>
      <c r="N343" s="1" t="str">
        <f t="shared" si="74"/>
        <v>both adenosine YE_Syn_D</v>
      </c>
      <c r="O343" s="2" t="str">
        <f t="shared" si="75"/>
        <v/>
      </c>
      <c r="P343" s="1" t="str">
        <f t="array" ref="P343">IF(O343="","",AVERAGE(IF(L$1:L$2881=L343,K$1:K$2881)))</f>
        <v/>
      </c>
      <c r="Q343" s="1" t="str">
        <f t="array" ref="Q343">IF(O343="","",_xlfn.F.TEST(IF((L$1:L$2881=LEFT(L343,LEN(L343)-3)&amp;"ctr"),K$1:K$2881),IF((L$1:L$2881=L343),K$1:K$2881)))</f>
        <v/>
      </c>
      <c r="R343" s="1" t="str">
        <f t="array" ref="R343">IF(O343="","",TTEST(IF(L$1:L$2881=LEFT(L343,LEN(L343)-3)&amp;"ctr",K$1:K$2881),IF(L$1:L$2881=L343,K$1:K$2881),2,IF(ISERROR(Q343),3,IF(Q343&lt;0.05,3,2))))</f>
        <v/>
      </c>
      <c r="S343" s="1" t="str">
        <f t="shared" ca="1" si="76"/>
        <v/>
      </c>
      <c r="T343" s="1" t="str">
        <f t="array" ref="T343">IF(O343="","",AVERAGE(IF(L$1:L$2881=L343,I$1:I$2881)))</f>
        <v/>
      </c>
      <c r="U343" s="1" t="str">
        <f t="shared" ca="1" si="77"/>
        <v/>
      </c>
      <c r="V343" s="1" t="str">
        <f t="shared" ca="1" si="81"/>
        <v/>
      </c>
      <c r="W343" s="1" t="str">
        <f t="array" aca="1" ref="W343" ca="1">IF(V343="","",IF(AVERAGE(IF(Z$2:Z$2881="Neg"&amp;" "&amp;B343&amp;" "&amp;X343,J$2:J$2881,0))&gt;AVERAGE(IF(Z$2:Z$2881="pos"&amp;" "&amp;B343&amp;" "&amp;X343,J$2:J$2881,0)),"neg","pos"))</f>
        <v/>
      </c>
      <c r="X343" s="1" t="str">
        <f t="shared" ca="1" si="78"/>
        <v/>
      </c>
      <c r="Y343" s="1" t="str">
        <f t="shared" ca="1" si="79"/>
        <v/>
      </c>
      <c r="Z343" s="1" t="str">
        <f t="shared" si="80"/>
        <v>both adenosine YE_</v>
      </c>
      <c r="AA343" s="1" t="str">
        <f t="shared" si="72"/>
        <v/>
      </c>
    </row>
    <row r="344" spans="1:27" x14ac:dyDescent="0.2">
      <c r="A344" s="1" t="s">
        <v>94</v>
      </c>
      <c r="B344" s="1" t="s">
        <v>177</v>
      </c>
      <c r="C344" s="1" t="s">
        <v>33</v>
      </c>
      <c r="D344" s="1">
        <v>267.09640000000002</v>
      </c>
      <c r="E344" s="1">
        <v>8.4700000000000006</v>
      </c>
      <c r="F344" s="5" t="s">
        <v>146</v>
      </c>
      <c r="H344" s="1" t="s">
        <v>152</v>
      </c>
      <c r="I344" s="1">
        <v>1842288</v>
      </c>
      <c r="K344" s="1">
        <f t="shared" si="70"/>
        <v>14.426519378170402</v>
      </c>
      <c r="L344" s="1" t="str">
        <f t="shared" si="71"/>
        <v>both adenosine YE_Syn</v>
      </c>
      <c r="M344" s="1" t="str">
        <f t="shared" si="73"/>
        <v>D</v>
      </c>
      <c r="N344" s="1" t="str">
        <f t="shared" si="74"/>
        <v>both adenosine YE_Syn_D</v>
      </c>
      <c r="O344" s="2" t="str">
        <f t="shared" si="75"/>
        <v/>
      </c>
      <c r="P344" s="1" t="str">
        <f t="array" ref="P344">IF(O344="","",AVERAGE(IF(L$1:L$2881=L344,K$1:K$2881)))</f>
        <v/>
      </c>
      <c r="Q344" s="1" t="str">
        <f t="array" ref="Q344">IF(O344="","",_xlfn.F.TEST(IF((L$1:L$2881=LEFT(L344,LEN(L344)-3)&amp;"ctr"),K$1:K$2881),IF((L$1:L$2881=L344),K$1:K$2881)))</f>
        <v/>
      </c>
      <c r="R344" s="1" t="str">
        <f t="array" ref="R344">IF(O344="","",TTEST(IF(L$1:L$2881=LEFT(L344,LEN(L344)-3)&amp;"ctr",K$1:K$2881),IF(L$1:L$2881=L344,K$1:K$2881),2,IF(ISERROR(Q344),3,IF(Q344&lt;0.05,3,2))))</f>
        <v/>
      </c>
      <c r="S344" s="1" t="str">
        <f t="shared" ca="1" si="76"/>
        <v/>
      </c>
      <c r="T344" s="1" t="str">
        <f t="array" ref="T344">IF(O344="","",AVERAGE(IF(L$1:L$2881=L344,I$1:I$2881)))</f>
        <v/>
      </c>
      <c r="U344" s="1" t="str">
        <f t="shared" ca="1" si="77"/>
        <v/>
      </c>
      <c r="V344" s="1" t="str">
        <f t="shared" ca="1" si="81"/>
        <v/>
      </c>
      <c r="W344" s="1" t="str">
        <f t="array" aca="1" ref="W344" ca="1">IF(V344="","",IF(AVERAGE(IF(Z$2:Z$2881="Neg"&amp;" "&amp;B344&amp;" "&amp;X344,J$2:J$2881,0))&gt;AVERAGE(IF(Z$2:Z$2881="pos"&amp;" "&amp;B344&amp;" "&amp;X344,J$2:J$2881,0)),"neg","pos"))</f>
        <v/>
      </c>
      <c r="X344" s="1" t="str">
        <f t="shared" ca="1" si="78"/>
        <v/>
      </c>
      <c r="Y344" s="1" t="str">
        <f t="shared" ca="1" si="79"/>
        <v/>
      </c>
      <c r="Z344" s="1" t="str">
        <f t="shared" si="80"/>
        <v>both adenosine YE_</v>
      </c>
      <c r="AA344" s="1" t="str">
        <f t="shared" si="72"/>
        <v/>
      </c>
    </row>
    <row r="345" spans="1:27" x14ac:dyDescent="0.2">
      <c r="A345" s="1" t="s">
        <v>94</v>
      </c>
      <c r="B345" s="1" t="s">
        <v>177</v>
      </c>
      <c r="C345" s="1" t="s">
        <v>33</v>
      </c>
      <c r="D345" s="1">
        <v>267.09640000000002</v>
      </c>
      <c r="E345" s="1">
        <v>8.4700000000000006</v>
      </c>
      <c r="F345" s="5" t="s">
        <v>146</v>
      </c>
      <c r="H345" s="1" t="s">
        <v>152</v>
      </c>
      <c r="I345" s="1">
        <v>4201738</v>
      </c>
      <c r="K345" s="1">
        <f t="shared" si="70"/>
        <v>15.251009045178582</v>
      </c>
      <c r="L345" s="1" t="str">
        <f t="shared" si="71"/>
        <v>both adenosine YE_Syn</v>
      </c>
      <c r="M345" s="1" t="str">
        <f t="shared" si="73"/>
        <v>D</v>
      </c>
      <c r="N345" s="1" t="str">
        <f t="shared" si="74"/>
        <v>both adenosine YE_Syn_D</v>
      </c>
      <c r="O345" s="2" t="str">
        <f t="shared" si="75"/>
        <v/>
      </c>
      <c r="P345" s="1" t="str">
        <f t="array" ref="P345">IF(O345="","",AVERAGE(IF(L$1:L$2881=L345,K$1:K$2881)))</f>
        <v/>
      </c>
      <c r="Q345" s="1" t="str">
        <f t="array" ref="Q345">IF(O345="","",_xlfn.F.TEST(IF((L$1:L$2881=LEFT(L345,LEN(L345)-3)&amp;"ctr"),K$1:K$2881),IF((L$1:L$2881=L345),K$1:K$2881)))</f>
        <v/>
      </c>
      <c r="R345" s="1" t="str">
        <f t="array" ref="R345">IF(O345="","",TTEST(IF(L$1:L$2881=LEFT(L345,LEN(L345)-3)&amp;"ctr",K$1:K$2881),IF(L$1:L$2881=L345,K$1:K$2881),2,IF(ISERROR(Q345),3,IF(Q345&lt;0.05,3,2))))</f>
        <v/>
      </c>
      <c r="S345" s="1" t="str">
        <f t="shared" ca="1" si="76"/>
        <v/>
      </c>
      <c r="T345" s="1" t="str">
        <f t="array" ref="T345">IF(O345="","",AVERAGE(IF(L$1:L$2881=L345,I$1:I$2881)))</f>
        <v/>
      </c>
      <c r="U345" s="1" t="str">
        <f t="shared" ca="1" si="77"/>
        <v/>
      </c>
      <c r="V345" s="1" t="str">
        <f t="shared" ca="1" si="81"/>
        <v/>
      </c>
      <c r="W345" s="1" t="str">
        <f t="array" aca="1" ref="W345" ca="1">IF(V345="","",IF(AVERAGE(IF(Z$2:Z$2881="Neg"&amp;" "&amp;B345&amp;" "&amp;X345,J$2:J$2881,0))&gt;AVERAGE(IF(Z$2:Z$2881="pos"&amp;" "&amp;B345&amp;" "&amp;X345,J$2:J$2881,0)),"neg","pos"))</f>
        <v/>
      </c>
      <c r="X345" s="1" t="str">
        <f t="shared" ca="1" si="78"/>
        <v/>
      </c>
      <c r="Y345" s="1" t="str">
        <f t="shared" ca="1" si="79"/>
        <v/>
      </c>
      <c r="Z345" s="1" t="str">
        <f t="shared" si="80"/>
        <v>both adenosine YE_</v>
      </c>
      <c r="AA345" s="1" t="str">
        <f t="shared" si="72"/>
        <v/>
      </c>
    </row>
    <row r="346" spans="1:27" x14ac:dyDescent="0.2">
      <c r="A346" s="1" t="s">
        <v>94</v>
      </c>
      <c r="B346" s="1" t="s">
        <v>177</v>
      </c>
      <c r="C346" s="1" t="s">
        <v>33</v>
      </c>
      <c r="D346" s="1">
        <v>267.09640000000002</v>
      </c>
      <c r="E346" s="1">
        <v>8.4700000000000006</v>
      </c>
      <c r="F346" s="5" t="s">
        <v>146</v>
      </c>
      <c r="H346" s="1" t="s">
        <v>153</v>
      </c>
      <c r="I346" s="1">
        <v>306960</v>
      </c>
      <c r="K346" s="1">
        <f t="shared" si="70"/>
        <v>12.634475982668981</v>
      </c>
      <c r="L346" s="1" t="str">
        <f t="shared" si="71"/>
        <v>both adenosine SE_Ctr</v>
      </c>
      <c r="M346" s="1" t="str">
        <f t="shared" si="73"/>
        <v>D</v>
      </c>
      <c r="N346" s="1" t="str">
        <f t="shared" si="74"/>
        <v>both adenosine SE_Ctr_D</v>
      </c>
      <c r="O346" s="2" t="str">
        <f t="shared" si="75"/>
        <v>D</v>
      </c>
      <c r="P346" s="1">
        <f t="array" ref="P346">IF(O346="","",AVERAGE(IF(L$1:L$2881=L346,K$1:K$2881)))</f>
        <v>12.674014727153912</v>
      </c>
      <c r="Q346" s="1">
        <f t="array" ref="Q346">IF(O346="","",_xlfn.F.TEST(IF((L$1:L$2881=LEFT(L346,LEN(L346)-3)&amp;"ctr"),K$1:K$2881),IF((L$1:L$2881=L346),K$1:K$2881)))</f>
        <v>1</v>
      </c>
      <c r="R346" s="1">
        <f t="array" ref="R346">IF(O346="","",TTEST(IF(L$1:L$2881=LEFT(L346,LEN(L346)-3)&amp;"ctr",K$1:K$2881),IF(L$1:L$2881=L346,K$1:K$2881),2,IF(ISERROR(Q346),3,IF(Q346&lt;0.05,3,2))))</f>
        <v>1</v>
      </c>
      <c r="S346" s="1" t="str">
        <f t="shared" ca="1" si="76"/>
        <v>D</v>
      </c>
      <c r="T346" s="1">
        <f t="array" ref="T346">IF(O346="","",AVERAGE(IF(L$1:L$2881=L346,I$1:I$2881)))</f>
        <v>319906.25</v>
      </c>
      <c r="U346" s="1" t="b">
        <f t="shared" ca="1" si="77"/>
        <v>0</v>
      </c>
      <c r="V346" s="1" t="str">
        <f t="shared" ca="1" si="81"/>
        <v>1</v>
      </c>
      <c r="W346" s="1" t="str">
        <f t="array" aca="1" ref="W346" ca="1">IF(V346="","",IF(AVERAGE(IF(Z$2:Z$2881="Neg"&amp;" "&amp;B346&amp;" "&amp;X346,J$2:J$2881,0))&gt;AVERAGE(IF(Z$2:Z$2881="pos"&amp;" "&amp;B346&amp;" "&amp;X346,J$2:J$2881,0)),"neg","pos"))</f>
        <v>pos</v>
      </c>
      <c r="X346" s="1" t="str">
        <f t="shared" ca="1" si="78"/>
        <v>SE_</v>
      </c>
      <c r="Y346" s="1" t="str">
        <f t="shared" ca="1" si="79"/>
        <v>Ctr</v>
      </c>
      <c r="Z346" s="1" t="str">
        <f t="shared" si="80"/>
        <v>both adenosine SE_</v>
      </c>
      <c r="AA346" s="1" t="str">
        <f t="shared" si="72"/>
        <v>Good</v>
      </c>
    </row>
    <row r="347" spans="1:27" x14ac:dyDescent="0.2">
      <c r="A347" s="1" t="s">
        <v>94</v>
      </c>
      <c r="B347" s="1" t="s">
        <v>177</v>
      </c>
      <c r="C347" s="1" t="s">
        <v>33</v>
      </c>
      <c r="D347" s="1">
        <v>267.09640000000002</v>
      </c>
      <c r="E347" s="1">
        <v>8.4700000000000006</v>
      </c>
      <c r="F347" s="5" t="s">
        <v>146</v>
      </c>
      <c r="H347" s="1" t="s">
        <v>153</v>
      </c>
      <c r="I347" s="1">
        <v>296274</v>
      </c>
      <c r="K347" s="1">
        <f t="shared" si="70"/>
        <v>12.599043356056649</v>
      </c>
      <c r="L347" s="1" t="str">
        <f t="shared" si="71"/>
        <v>both adenosine SE_Ctr</v>
      </c>
      <c r="M347" s="1" t="str">
        <f t="shared" si="73"/>
        <v>D</v>
      </c>
      <c r="N347" s="1" t="str">
        <f t="shared" si="74"/>
        <v>both adenosine SE_Ctr_D</v>
      </c>
      <c r="O347" s="2" t="str">
        <f t="shared" si="75"/>
        <v/>
      </c>
      <c r="P347" s="1" t="str">
        <f t="array" ref="P347">IF(O347="","",AVERAGE(IF(L$1:L$2881=L347,K$1:K$2881)))</f>
        <v/>
      </c>
      <c r="Q347" s="1" t="str">
        <f t="array" ref="Q347">IF(O347="","",_xlfn.F.TEST(IF((L$1:L$2881=LEFT(L347,LEN(L347)-3)&amp;"ctr"),K$1:K$2881),IF((L$1:L$2881=L347),K$1:K$2881)))</f>
        <v/>
      </c>
      <c r="R347" s="1" t="str">
        <f t="array" ref="R347">IF(O347="","",TTEST(IF(L$1:L$2881=LEFT(L347,LEN(L347)-3)&amp;"ctr",K$1:K$2881),IF(L$1:L$2881=L347,K$1:K$2881),2,IF(ISERROR(Q347),3,IF(Q347&lt;0.05,3,2))))</f>
        <v/>
      </c>
      <c r="S347" s="1" t="str">
        <f t="shared" ca="1" si="76"/>
        <v/>
      </c>
      <c r="T347" s="1" t="str">
        <f t="array" ref="T347">IF(O347="","",AVERAGE(IF(L$1:L$2881=L347,I$1:I$2881)))</f>
        <v/>
      </c>
      <c r="U347" s="1" t="str">
        <f t="shared" ca="1" si="77"/>
        <v/>
      </c>
      <c r="V347" s="1" t="str">
        <f t="shared" ca="1" si="81"/>
        <v/>
      </c>
      <c r="W347" s="1" t="str">
        <f t="array" aca="1" ref="W347" ca="1">IF(V347="","",IF(AVERAGE(IF(Z$2:Z$2881="Neg"&amp;" "&amp;B347&amp;" "&amp;X347,J$2:J$2881,0))&gt;AVERAGE(IF(Z$2:Z$2881="pos"&amp;" "&amp;B347&amp;" "&amp;X347,J$2:J$2881,0)),"neg","pos"))</f>
        <v/>
      </c>
      <c r="X347" s="1" t="str">
        <f t="shared" ca="1" si="78"/>
        <v/>
      </c>
      <c r="Y347" s="1" t="str">
        <f t="shared" ca="1" si="79"/>
        <v/>
      </c>
      <c r="Z347" s="1" t="str">
        <f t="shared" si="80"/>
        <v>both adenosine SE_</v>
      </c>
      <c r="AA347" s="1" t="str">
        <f t="shared" si="72"/>
        <v/>
      </c>
    </row>
    <row r="348" spans="1:27" x14ac:dyDescent="0.2">
      <c r="A348" s="1" t="s">
        <v>94</v>
      </c>
      <c r="B348" s="1" t="s">
        <v>177</v>
      </c>
      <c r="C348" s="1" t="s">
        <v>33</v>
      </c>
      <c r="D348" s="1">
        <v>267.09640000000002</v>
      </c>
      <c r="E348" s="1">
        <v>8.4700000000000006</v>
      </c>
      <c r="F348" s="5" t="s">
        <v>146</v>
      </c>
      <c r="H348" s="1" t="s">
        <v>153</v>
      </c>
      <c r="I348" s="1">
        <v>343270</v>
      </c>
      <c r="K348" s="1">
        <f t="shared" si="70"/>
        <v>12.746275501656838</v>
      </c>
      <c r="L348" s="1" t="str">
        <f t="shared" si="71"/>
        <v>both adenosine SE_Ctr</v>
      </c>
      <c r="M348" s="1" t="str">
        <f t="shared" si="73"/>
        <v>D</v>
      </c>
      <c r="N348" s="1" t="str">
        <f t="shared" si="74"/>
        <v>both adenosine SE_Ctr_D</v>
      </c>
      <c r="O348" s="2" t="str">
        <f t="shared" si="75"/>
        <v/>
      </c>
      <c r="P348" s="1" t="str">
        <f t="array" ref="P348">IF(O348="","",AVERAGE(IF(L$1:L$2881=L348,K$1:K$2881)))</f>
        <v/>
      </c>
      <c r="Q348" s="1" t="str">
        <f t="array" ref="Q348">IF(O348="","",_xlfn.F.TEST(IF((L$1:L$2881=LEFT(L348,LEN(L348)-3)&amp;"ctr"),K$1:K$2881),IF((L$1:L$2881=L348),K$1:K$2881)))</f>
        <v/>
      </c>
      <c r="R348" s="1" t="str">
        <f t="array" ref="R348">IF(O348="","",TTEST(IF(L$1:L$2881=LEFT(L348,LEN(L348)-3)&amp;"ctr",K$1:K$2881),IF(L$1:L$2881=L348,K$1:K$2881),2,IF(ISERROR(Q348),3,IF(Q348&lt;0.05,3,2))))</f>
        <v/>
      </c>
      <c r="S348" s="1" t="str">
        <f t="shared" ca="1" si="76"/>
        <v/>
      </c>
      <c r="T348" s="1" t="str">
        <f t="array" ref="T348">IF(O348="","",AVERAGE(IF(L$1:L$2881=L348,I$1:I$2881)))</f>
        <v/>
      </c>
      <c r="U348" s="1" t="str">
        <f t="shared" ca="1" si="77"/>
        <v/>
      </c>
      <c r="V348" s="1" t="str">
        <f t="shared" ca="1" si="81"/>
        <v/>
      </c>
      <c r="W348" s="1" t="str">
        <f t="array" aca="1" ref="W348" ca="1">IF(V348="","",IF(AVERAGE(IF(Z$2:Z$2881="Neg"&amp;" "&amp;B348&amp;" "&amp;X348,J$2:J$2881,0))&gt;AVERAGE(IF(Z$2:Z$2881="pos"&amp;" "&amp;B348&amp;" "&amp;X348,J$2:J$2881,0)),"neg","pos"))</f>
        <v/>
      </c>
      <c r="X348" s="1" t="str">
        <f t="shared" ca="1" si="78"/>
        <v/>
      </c>
      <c r="Y348" s="1" t="str">
        <f t="shared" ca="1" si="79"/>
        <v/>
      </c>
      <c r="Z348" s="1" t="str">
        <f t="shared" si="80"/>
        <v>both adenosine SE_</v>
      </c>
      <c r="AA348" s="1" t="str">
        <f t="shared" si="72"/>
        <v/>
      </c>
    </row>
    <row r="349" spans="1:27" x14ac:dyDescent="0.2">
      <c r="A349" s="1" t="s">
        <v>94</v>
      </c>
      <c r="B349" s="1" t="s">
        <v>177</v>
      </c>
      <c r="C349" s="1" t="s">
        <v>33</v>
      </c>
      <c r="D349" s="1">
        <v>267.09640000000002</v>
      </c>
      <c r="E349" s="1">
        <v>8.4700000000000006</v>
      </c>
      <c r="F349" s="5" t="s">
        <v>146</v>
      </c>
      <c r="H349" s="1" t="s">
        <v>153</v>
      </c>
      <c r="I349" s="1">
        <v>333121</v>
      </c>
      <c r="K349" s="1">
        <f t="shared" si="70"/>
        <v>12.716264068233178</v>
      </c>
      <c r="L349" s="1" t="str">
        <f t="shared" si="71"/>
        <v>both adenosine SE_Ctr</v>
      </c>
      <c r="M349" s="1" t="str">
        <f t="shared" si="73"/>
        <v>D</v>
      </c>
      <c r="N349" s="1" t="str">
        <f t="shared" si="74"/>
        <v>both adenosine SE_Ctr_D</v>
      </c>
      <c r="O349" s="2" t="str">
        <f t="shared" si="75"/>
        <v/>
      </c>
      <c r="P349" s="1" t="str">
        <f t="array" ref="P349">IF(O349="","",AVERAGE(IF(L$1:L$2881=L349,K$1:K$2881)))</f>
        <v/>
      </c>
      <c r="Q349" s="1" t="str">
        <f t="array" ref="Q349">IF(O349="","",_xlfn.F.TEST(IF((L$1:L$2881=LEFT(L349,LEN(L349)-3)&amp;"ctr"),K$1:K$2881),IF((L$1:L$2881=L349),K$1:K$2881)))</f>
        <v/>
      </c>
      <c r="R349" s="1" t="str">
        <f t="array" ref="R349">IF(O349="","",TTEST(IF(L$1:L$2881=LEFT(L349,LEN(L349)-3)&amp;"ctr",K$1:K$2881),IF(L$1:L$2881=L349,K$1:K$2881),2,IF(ISERROR(Q349),3,IF(Q349&lt;0.05,3,2))))</f>
        <v/>
      </c>
      <c r="S349" s="1" t="str">
        <f t="shared" ca="1" si="76"/>
        <v/>
      </c>
      <c r="T349" s="1" t="str">
        <f t="array" ref="T349">IF(O349="","",AVERAGE(IF(L$1:L$2881=L349,I$1:I$2881)))</f>
        <v/>
      </c>
      <c r="U349" s="1" t="str">
        <f t="shared" ca="1" si="77"/>
        <v/>
      </c>
      <c r="V349" s="1" t="str">
        <f t="shared" ca="1" si="81"/>
        <v/>
      </c>
      <c r="W349" s="1" t="str">
        <f t="array" aca="1" ref="W349" ca="1">IF(V349="","",IF(AVERAGE(IF(Z$2:Z$2881="Neg"&amp;" "&amp;B349&amp;" "&amp;X349,J$2:J$2881,0))&gt;AVERAGE(IF(Z$2:Z$2881="pos"&amp;" "&amp;B349&amp;" "&amp;X349,J$2:J$2881,0)),"neg","pos"))</f>
        <v/>
      </c>
      <c r="X349" s="1" t="str">
        <f t="shared" ca="1" si="78"/>
        <v/>
      </c>
      <c r="Y349" s="1" t="str">
        <f t="shared" ca="1" si="79"/>
        <v/>
      </c>
      <c r="Z349" s="1" t="str">
        <f t="shared" si="80"/>
        <v>both adenosine SE_</v>
      </c>
      <c r="AA349" s="1" t="str">
        <f t="shared" si="72"/>
        <v/>
      </c>
    </row>
    <row r="350" spans="1:27" x14ac:dyDescent="0.2">
      <c r="A350" s="1" t="s">
        <v>94</v>
      </c>
      <c r="B350" s="1" t="s">
        <v>177</v>
      </c>
      <c r="C350" s="1" t="s">
        <v>33</v>
      </c>
      <c r="D350" s="1">
        <v>267.09640000000002</v>
      </c>
      <c r="E350" s="1">
        <v>8.4700000000000006</v>
      </c>
      <c r="F350" s="5" t="s">
        <v>146</v>
      </c>
      <c r="H350" s="1" t="s">
        <v>154</v>
      </c>
      <c r="I350" s="1">
        <v>52926</v>
      </c>
      <c r="K350" s="1">
        <f t="shared" si="70"/>
        <v>10.876668884613583</v>
      </c>
      <c r="L350" s="1" t="str">
        <f t="shared" si="71"/>
        <v>both adenosine SE_Syn</v>
      </c>
      <c r="M350" s="1" t="str">
        <f t="shared" si="73"/>
        <v>D</v>
      </c>
      <c r="N350" s="1" t="str">
        <f t="shared" si="74"/>
        <v>both adenosine SE_Syn_D</v>
      </c>
      <c r="O350" s="2" t="str">
        <f t="shared" si="75"/>
        <v>D</v>
      </c>
      <c r="P350" s="1">
        <f t="array" ref="P350">IF(O350="","",AVERAGE(IF(L$1:L$2881=L350,K$1:K$2881)))</f>
        <v>11.025246945554905</v>
      </c>
      <c r="Q350" s="1">
        <f t="array" ref="Q350">IF(O350="","",_xlfn.F.TEST(IF((L$1:L$2881=LEFT(L350,LEN(L350)-3)&amp;"ctr"),K$1:K$2881),IF((L$1:L$2881=L350),K$1:K$2881)))</f>
        <v>6.7208917436730785E-3</v>
      </c>
      <c r="R350" s="1">
        <f t="array" ref="R350">IF(O350="","",TTEST(IF(L$1:L$2881=LEFT(L350,LEN(L350)-3)&amp;"ctr",K$1:K$2881),IF(L$1:L$2881=L350,K$1:K$2881),2,IF(ISERROR(Q350),3,IF(Q350&lt;0.05,3,2))))</f>
        <v>8.3480454517608129E-3</v>
      </c>
      <c r="S350" s="1" t="str">
        <f t="shared" ca="1" si="76"/>
        <v>I</v>
      </c>
      <c r="T350" s="1">
        <f t="array" ref="T350">IF(O350="","",AVERAGE(IF(L$1:L$2881=L350,I$1:I$2881)))</f>
        <v>69642.5</v>
      </c>
      <c r="U350" s="1">
        <f t="shared" ca="1" si="77"/>
        <v>-2.1996092802744611</v>
      </c>
      <c r="V350" s="1" t="str">
        <f t="shared" ca="1" si="81"/>
        <v>2</v>
      </c>
      <c r="W350" s="1" t="str">
        <f t="array" aca="1" ref="W350" ca="1">IF(V350="","",IF(AVERAGE(IF(Z$2:Z$2881="Neg"&amp;" "&amp;B350&amp;" "&amp;X350,J$2:J$2881,0))&gt;AVERAGE(IF(Z$2:Z$2881="pos"&amp;" "&amp;B350&amp;" "&amp;X350,J$2:J$2881,0)),"neg","pos"))</f>
        <v>pos</v>
      </c>
      <c r="X350" s="1" t="str">
        <f t="shared" ca="1" si="78"/>
        <v>SE_</v>
      </c>
      <c r="Y350" s="1" t="str">
        <f t="shared" ca="1" si="79"/>
        <v>Syn</v>
      </c>
      <c r="Z350" s="1" t="str">
        <f t="shared" si="80"/>
        <v>both adenosine SE_</v>
      </c>
      <c r="AA350" s="1" t="str">
        <f t="shared" si="72"/>
        <v>Good</v>
      </c>
    </row>
    <row r="351" spans="1:27" x14ac:dyDescent="0.2">
      <c r="A351" s="1" t="s">
        <v>94</v>
      </c>
      <c r="B351" s="1" t="s">
        <v>177</v>
      </c>
      <c r="C351" s="1" t="s">
        <v>33</v>
      </c>
      <c r="D351" s="1">
        <v>267.09640000000002</v>
      </c>
      <c r="E351" s="1">
        <v>8.4700000000000006</v>
      </c>
      <c r="F351" s="5" t="s">
        <v>146</v>
      </c>
      <c r="H351" s="1" t="s">
        <v>154</v>
      </c>
      <c r="I351" s="1">
        <v>45828</v>
      </c>
      <c r="K351" s="1">
        <f t="shared" si="70"/>
        <v>10.732672357496405</v>
      </c>
      <c r="L351" s="1" t="str">
        <f t="shared" si="71"/>
        <v>both adenosine SE_Syn</v>
      </c>
      <c r="M351" s="1" t="str">
        <f t="shared" si="73"/>
        <v>D</v>
      </c>
      <c r="N351" s="1" t="str">
        <f t="shared" si="74"/>
        <v>both adenosine SE_Syn_D</v>
      </c>
      <c r="O351" s="2" t="str">
        <f t="shared" si="75"/>
        <v/>
      </c>
      <c r="P351" s="1" t="str">
        <f t="array" ref="P351">IF(O351="","",AVERAGE(IF(L$1:L$2881=L351,K$1:K$2881)))</f>
        <v/>
      </c>
      <c r="Q351" s="1" t="str">
        <f t="array" ref="Q351">IF(O351="","",_xlfn.F.TEST(IF((L$1:L$2881=LEFT(L351,LEN(L351)-3)&amp;"ctr"),K$1:K$2881),IF((L$1:L$2881=L351),K$1:K$2881)))</f>
        <v/>
      </c>
      <c r="R351" s="1" t="str">
        <f t="array" ref="R351">IF(O351="","",TTEST(IF(L$1:L$2881=LEFT(L351,LEN(L351)-3)&amp;"ctr",K$1:K$2881),IF(L$1:L$2881=L351,K$1:K$2881),2,IF(ISERROR(Q351),3,IF(Q351&lt;0.05,3,2))))</f>
        <v/>
      </c>
      <c r="S351" s="1" t="str">
        <f t="shared" ca="1" si="76"/>
        <v/>
      </c>
      <c r="T351" s="1" t="str">
        <f t="array" ref="T351">IF(O351="","",AVERAGE(IF(L$1:L$2881=L351,I$1:I$2881)))</f>
        <v/>
      </c>
      <c r="U351" s="1" t="str">
        <f t="shared" ca="1" si="77"/>
        <v/>
      </c>
      <c r="V351" s="1" t="str">
        <f t="shared" ca="1" si="81"/>
        <v/>
      </c>
      <c r="W351" s="1" t="str">
        <f t="array" aca="1" ref="W351" ca="1">IF(V351="","",IF(AVERAGE(IF(Z$2:Z$2881="Neg"&amp;" "&amp;B351&amp;" "&amp;X351,J$2:J$2881,0))&gt;AVERAGE(IF(Z$2:Z$2881="pos"&amp;" "&amp;B351&amp;" "&amp;X351,J$2:J$2881,0)),"neg","pos"))</f>
        <v/>
      </c>
      <c r="X351" s="1" t="str">
        <f t="shared" ca="1" si="78"/>
        <v/>
      </c>
      <c r="Y351" s="1" t="str">
        <f t="shared" ca="1" si="79"/>
        <v/>
      </c>
      <c r="Z351" s="1" t="str">
        <f t="shared" si="80"/>
        <v>both adenosine SE_</v>
      </c>
      <c r="AA351" s="1" t="str">
        <f t="shared" si="72"/>
        <v/>
      </c>
    </row>
    <row r="352" spans="1:27" x14ac:dyDescent="0.2">
      <c r="A352" s="1" t="s">
        <v>94</v>
      </c>
      <c r="B352" s="1" t="s">
        <v>177</v>
      </c>
      <c r="C352" s="1" t="s">
        <v>33</v>
      </c>
      <c r="D352" s="1">
        <v>267.09640000000002</v>
      </c>
      <c r="E352" s="1">
        <v>8.4700000000000006</v>
      </c>
      <c r="F352" s="5" t="s">
        <v>146</v>
      </c>
      <c r="H352" s="1" t="s">
        <v>154</v>
      </c>
      <c r="I352" s="1">
        <v>137049</v>
      </c>
      <c r="K352" s="1">
        <f t="shared" si="70"/>
        <v>11.828101101730931</v>
      </c>
      <c r="L352" s="1" t="str">
        <f t="shared" si="71"/>
        <v>both adenosine SE_Syn</v>
      </c>
      <c r="M352" s="1" t="str">
        <f t="shared" si="73"/>
        <v>D</v>
      </c>
      <c r="N352" s="1" t="str">
        <f t="shared" si="74"/>
        <v>both adenosine SE_Syn_D</v>
      </c>
      <c r="O352" s="2" t="str">
        <f t="shared" si="75"/>
        <v/>
      </c>
      <c r="P352" s="1" t="str">
        <f t="array" ref="P352">IF(O352="","",AVERAGE(IF(L$1:L$2881=L352,K$1:K$2881)))</f>
        <v/>
      </c>
      <c r="Q352" s="1" t="str">
        <f t="array" ref="Q352">IF(O352="","",_xlfn.F.TEST(IF((L$1:L$2881=LEFT(L352,LEN(L352)-3)&amp;"ctr"),K$1:K$2881),IF((L$1:L$2881=L352),K$1:K$2881)))</f>
        <v/>
      </c>
      <c r="R352" s="1" t="str">
        <f t="array" ref="R352">IF(O352="","",TTEST(IF(L$1:L$2881=LEFT(L352,LEN(L352)-3)&amp;"ctr",K$1:K$2881),IF(L$1:L$2881=L352,K$1:K$2881),2,IF(ISERROR(Q352),3,IF(Q352&lt;0.05,3,2))))</f>
        <v/>
      </c>
      <c r="S352" s="1" t="str">
        <f t="shared" ca="1" si="76"/>
        <v/>
      </c>
      <c r="T352" s="1" t="str">
        <f t="array" ref="T352">IF(O352="","",AVERAGE(IF(L$1:L$2881=L352,I$1:I$2881)))</f>
        <v/>
      </c>
      <c r="U352" s="1" t="str">
        <f t="shared" ca="1" si="77"/>
        <v/>
      </c>
      <c r="V352" s="1" t="str">
        <f t="shared" ca="1" si="81"/>
        <v/>
      </c>
      <c r="W352" s="1" t="str">
        <f t="array" aca="1" ref="W352" ca="1">IF(V352="","",IF(AVERAGE(IF(Z$2:Z$2881="Neg"&amp;" "&amp;B352&amp;" "&amp;X352,J$2:J$2881,0))&gt;AVERAGE(IF(Z$2:Z$2881="pos"&amp;" "&amp;B352&amp;" "&amp;X352,J$2:J$2881,0)),"neg","pos"))</f>
        <v/>
      </c>
      <c r="X352" s="1" t="str">
        <f t="shared" ca="1" si="78"/>
        <v/>
      </c>
      <c r="Y352" s="1" t="str">
        <f t="shared" ca="1" si="79"/>
        <v/>
      </c>
      <c r="Z352" s="1" t="str">
        <f t="shared" si="80"/>
        <v>both adenosine SE_</v>
      </c>
      <c r="AA352" s="1" t="str">
        <f t="shared" si="72"/>
        <v/>
      </c>
    </row>
    <row r="353" spans="1:27" x14ac:dyDescent="0.2">
      <c r="A353" s="1" t="s">
        <v>94</v>
      </c>
      <c r="B353" s="1" t="s">
        <v>177</v>
      </c>
      <c r="C353" s="1" t="s">
        <v>33</v>
      </c>
      <c r="D353" s="1">
        <v>267.09640000000002</v>
      </c>
      <c r="E353" s="1">
        <v>8.4700000000000006</v>
      </c>
      <c r="F353" s="5" t="s">
        <v>146</v>
      </c>
      <c r="H353" s="1" t="s">
        <v>154</v>
      </c>
      <c r="I353" s="1">
        <v>42767</v>
      </c>
      <c r="K353" s="1">
        <f t="shared" si="70"/>
        <v>10.6635454383787</v>
      </c>
      <c r="L353" s="1" t="str">
        <f t="shared" si="71"/>
        <v>both adenosine SE_Syn</v>
      </c>
      <c r="M353" s="1" t="str">
        <f t="shared" si="73"/>
        <v>D</v>
      </c>
      <c r="N353" s="1" t="str">
        <f t="shared" si="74"/>
        <v>both adenosine SE_Syn_D</v>
      </c>
      <c r="O353" s="2" t="str">
        <f t="shared" si="75"/>
        <v/>
      </c>
      <c r="P353" s="1" t="str">
        <f t="array" ref="P353">IF(O353="","",AVERAGE(IF(L$1:L$2881=L353,K$1:K$2881)))</f>
        <v/>
      </c>
      <c r="Q353" s="1" t="str">
        <f t="array" ref="Q353">IF(O353="","",_xlfn.F.TEST(IF((L$1:L$2881=LEFT(L353,LEN(L353)-3)&amp;"ctr"),K$1:K$2881),IF((L$1:L$2881=L353),K$1:K$2881)))</f>
        <v/>
      </c>
      <c r="R353" s="1" t="str">
        <f t="array" ref="R353">IF(O353="","",TTEST(IF(L$1:L$2881=LEFT(L353,LEN(L353)-3)&amp;"ctr",K$1:K$2881),IF(L$1:L$2881=L353,K$1:K$2881),2,IF(ISERROR(Q353),3,IF(Q353&lt;0.05,3,2))))</f>
        <v/>
      </c>
      <c r="S353" s="1" t="str">
        <f t="shared" ca="1" si="76"/>
        <v/>
      </c>
      <c r="T353" s="1" t="str">
        <f t="array" ref="T353">IF(O353="","",AVERAGE(IF(L$1:L$2881=L353,I$1:I$2881)))</f>
        <v/>
      </c>
      <c r="U353" s="1" t="str">
        <f t="shared" ca="1" si="77"/>
        <v/>
      </c>
      <c r="V353" s="1" t="str">
        <f t="shared" ca="1" si="81"/>
        <v/>
      </c>
      <c r="W353" s="1" t="str">
        <f t="array" aca="1" ref="W353" ca="1">IF(V353="","",IF(AVERAGE(IF(Z$2:Z$2881="Neg"&amp;" "&amp;B353&amp;" "&amp;X353,J$2:J$2881,0))&gt;AVERAGE(IF(Z$2:Z$2881="pos"&amp;" "&amp;B353&amp;" "&amp;X353,J$2:J$2881,0)),"neg","pos"))</f>
        <v/>
      </c>
      <c r="X353" s="1" t="str">
        <f t="shared" ca="1" si="78"/>
        <v/>
      </c>
      <c r="Y353" s="1" t="str">
        <f t="shared" ca="1" si="79"/>
        <v/>
      </c>
      <c r="Z353" s="1" t="str">
        <f t="shared" si="80"/>
        <v>both adenosine SE_</v>
      </c>
      <c r="AA353" s="1" t="str">
        <f t="shared" si="72"/>
        <v/>
      </c>
    </row>
    <row r="354" spans="1:27" x14ac:dyDescent="0.2">
      <c r="A354" s="1" t="s">
        <v>28</v>
      </c>
      <c r="B354" s="1" t="s">
        <v>184</v>
      </c>
      <c r="C354" s="1" t="s">
        <v>40</v>
      </c>
      <c r="D354" s="1">
        <v>111.0431</v>
      </c>
      <c r="E354" s="1">
        <v>9.5500000000000007</v>
      </c>
      <c r="F354" s="5" t="s">
        <v>146</v>
      </c>
      <c r="H354" s="1" t="s">
        <v>147</v>
      </c>
      <c r="I354" s="1">
        <v>0</v>
      </c>
      <c r="K354" s="1">
        <f t="shared" ref="K354" si="82">LN(I354+1)</f>
        <v>0</v>
      </c>
      <c r="L354" s="1" t="str">
        <f t="shared" ref="L354" si="83">A354&amp;" "&amp;B354&amp;" "&amp;H354</f>
        <v>pos cytosine Min_Ctr</v>
      </c>
      <c r="M354" s="1" t="str">
        <f t="shared" si="73"/>
        <v>D</v>
      </c>
      <c r="N354" s="1" t="str">
        <f t="shared" si="74"/>
        <v>pos cytosine Min_Ctr_D</v>
      </c>
      <c r="O354" s="2" t="str">
        <f t="shared" si="75"/>
        <v>D</v>
      </c>
      <c r="P354" s="1">
        <f t="array" ref="P354">IF(O354="","",AVERAGE(IF(L$1:L$2881=L354,K$1:K$2881)))</f>
        <v>0</v>
      </c>
      <c r="Q354" s="1" t="e">
        <f t="array" ref="Q354">IF(O354="","",_xlfn.F.TEST(IF((L$1:L$2881=LEFT(L354,LEN(L354)-3)&amp;"ctr"),K$1:K$2881),IF((L$1:L$2881=L354),K$1:K$2881)))</f>
        <v>#DIV/0!</v>
      </c>
      <c r="R354" s="1" t="e">
        <f t="array" ref="R354">IF(O354="","",TTEST(IF(L$1:L$2881=LEFT(L354,LEN(L354)-3)&amp;"ctr",K$1:K$2881),IF(L$1:L$2881=L354,K$1:K$2881),2,IF(ISERROR(Q354),3,IF(Q354&lt;0.05,3,2))))</f>
        <v>#DIV/0!</v>
      </c>
      <c r="S354" s="1" t="str">
        <f t="shared" ca="1" si="76"/>
        <v>D</v>
      </c>
      <c r="T354" s="1">
        <f t="array" ref="T354">IF(O354="","",AVERAGE(IF(L$1:L$2881=L354,I$1:I$2881)))</f>
        <v>0</v>
      </c>
      <c r="U354" s="1" t="b">
        <f t="shared" ca="1" si="77"/>
        <v>0</v>
      </c>
      <c r="V354" s="1" t="str">
        <f t="shared" ca="1" si="81"/>
        <v>1</v>
      </c>
      <c r="W354" s="1" t="str">
        <f t="array" aca="1" ref="W354" ca="1">IF(V354="","",IF(AVERAGE(IF(Z$2:Z$2881="Neg"&amp;" "&amp;B354&amp;" "&amp;X354,J$2:J$2881,0))&gt;AVERAGE(IF(Z$2:Z$2881="pos"&amp;" "&amp;B354&amp;" "&amp;X354,J$2:J$2881,0)),"neg","pos"))</f>
        <v>pos</v>
      </c>
      <c r="X354" s="1" t="str">
        <f t="shared" ca="1" si="78"/>
        <v>Min</v>
      </c>
      <c r="Y354" s="1" t="str">
        <f t="shared" ca="1" si="79"/>
        <v>Ctr</v>
      </c>
      <c r="Z354" s="1" t="str">
        <f t="shared" si="80"/>
        <v>pos cytosine Min</v>
      </c>
      <c r="AA354" s="1" t="str">
        <f t="shared" si="72"/>
        <v>Good</v>
      </c>
    </row>
    <row r="355" spans="1:27" x14ac:dyDescent="0.2">
      <c r="A355" s="1" t="s">
        <v>28</v>
      </c>
      <c r="B355" s="1" t="s">
        <v>184</v>
      </c>
      <c r="C355" s="1" t="s">
        <v>40</v>
      </c>
      <c r="D355" s="1">
        <v>111.0431</v>
      </c>
      <c r="E355" s="1">
        <v>9.5500000000000007</v>
      </c>
      <c r="F355" s="5" t="s">
        <v>146</v>
      </c>
      <c r="H355" s="1" t="s">
        <v>147</v>
      </c>
      <c r="I355" s="1">
        <v>0</v>
      </c>
      <c r="K355" s="1">
        <f t="shared" ref="K355:K385" si="84">LN(I355+1)</f>
        <v>0</v>
      </c>
      <c r="L355" s="1" t="str">
        <f t="shared" ref="L355:L385" si="85">A355&amp;" "&amp;B355&amp;" "&amp;H355</f>
        <v>pos cytosine Min_Ctr</v>
      </c>
      <c r="M355" s="1" t="str">
        <f t="shared" si="73"/>
        <v>D</v>
      </c>
      <c r="N355" s="1" t="str">
        <f t="shared" si="74"/>
        <v>pos cytosine Min_Ctr_D</v>
      </c>
      <c r="O355" s="2" t="str">
        <f t="shared" si="75"/>
        <v/>
      </c>
      <c r="P355" s="1" t="str">
        <f t="array" ref="P355">IF(O355="","",AVERAGE(IF(L$1:L$2881=L355,K$1:K$2881)))</f>
        <v/>
      </c>
      <c r="Q355" s="1" t="str">
        <f t="array" ref="Q355">IF(O355="","",_xlfn.F.TEST(IF((L$1:L$2881=LEFT(L355,LEN(L355)-3)&amp;"ctr"),K$1:K$2881),IF((L$1:L$2881=L355),K$1:K$2881)))</f>
        <v/>
      </c>
      <c r="R355" s="1" t="str">
        <f t="array" ref="R355">IF(O355="","",TTEST(IF(L$1:L$2881=LEFT(L355,LEN(L355)-3)&amp;"ctr",K$1:K$2881),IF(L$1:L$2881=L355,K$1:K$2881),2,IF(ISERROR(Q355),3,IF(Q355&lt;0.05,3,2))))</f>
        <v/>
      </c>
      <c r="S355" s="1" t="str">
        <f t="shared" ca="1" si="76"/>
        <v/>
      </c>
      <c r="T355" s="1" t="str">
        <f t="array" ref="T355">IF(O355="","",AVERAGE(IF(L$1:L$2881=L355,I$1:I$2881)))</f>
        <v/>
      </c>
      <c r="U355" s="1" t="str">
        <f t="shared" ca="1" si="77"/>
        <v/>
      </c>
      <c r="V355" s="1" t="str">
        <f t="shared" ca="1" si="81"/>
        <v/>
      </c>
      <c r="W355" s="1" t="str">
        <f t="array" aca="1" ref="W355" ca="1">IF(V355="","",IF(AVERAGE(IF(Z$2:Z$2881="Neg"&amp;" "&amp;B355&amp;" "&amp;X355,J$2:J$2881,0))&gt;AVERAGE(IF(Z$2:Z$2881="pos"&amp;" "&amp;B355&amp;" "&amp;X355,J$2:J$2881,0)),"neg","pos"))</f>
        <v/>
      </c>
      <c r="X355" s="1" t="str">
        <f t="shared" ca="1" si="78"/>
        <v/>
      </c>
      <c r="Y355" s="1" t="str">
        <f t="shared" ca="1" si="79"/>
        <v/>
      </c>
      <c r="Z355" s="1" t="str">
        <f t="shared" si="80"/>
        <v>pos cytosine Min</v>
      </c>
      <c r="AA355" s="1" t="str">
        <f t="shared" ref="AA355:AA418" si="86">IF(T355="","","Good")</f>
        <v/>
      </c>
    </row>
    <row r="356" spans="1:27" x14ac:dyDescent="0.2">
      <c r="A356" s="1" t="s">
        <v>28</v>
      </c>
      <c r="B356" s="1" t="s">
        <v>184</v>
      </c>
      <c r="C356" s="1" t="s">
        <v>40</v>
      </c>
      <c r="D356" s="1">
        <v>111.0431</v>
      </c>
      <c r="E356" s="1">
        <v>9.5500000000000007</v>
      </c>
      <c r="F356" s="5" t="s">
        <v>146</v>
      </c>
      <c r="H356" s="1" t="s">
        <v>147</v>
      </c>
      <c r="I356" s="1">
        <v>0</v>
      </c>
      <c r="K356" s="1">
        <f t="shared" si="84"/>
        <v>0</v>
      </c>
      <c r="L356" s="1" t="str">
        <f t="shared" si="85"/>
        <v>pos cytosine Min_Ctr</v>
      </c>
      <c r="M356" s="1" t="str">
        <f t="shared" si="73"/>
        <v>D</v>
      </c>
      <c r="N356" s="1" t="str">
        <f t="shared" si="74"/>
        <v>pos cytosine Min_Ctr_D</v>
      </c>
      <c r="O356" s="2" t="str">
        <f t="shared" si="75"/>
        <v/>
      </c>
      <c r="P356" s="1" t="str">
        <f t="array" ref="P356">IF(O356="","",AVERAGE(IF(L$1:L$2881=L356,K$1:K$2881)))</f>
        <v/>
      </c>
      <c r="Q356" s="1" t="str">
        <f t="array" ref="Q356">IF(O356="","",_xlfn.F.TEST(IF((L$1:L$2881=LEFT(L356,LEN(L356)-3)&amp;"ctr"),K$1:K$2881),IF((L$1:L$2881=L356),K$1:K$2881)))</f>
        <v/>
      </c>
      <c r="R356" s="1" t="str">
        <f t="array" ref="R356">IF(O356="","",TTEST(IF(L$1:L$2881=LEFT(L356,LEN(L356)-3)&amp;"ctr",K$1:K$2881),IF(L$1:L$2881=L356,K$1:K$2881),2,IF(ISERROR(Q356),3,IF(Q356&lt;0.05,3,2))))</f>
        <v/>
      </c>
      <c r="S356" s="1" t="str">
        <f t="shared" ca="1" si="76"/>
        <v/>
      </c>
      <c r="T356" s="1" t="str">
        <f t="array" ref="T356">IF(O356="","",AVERAGE(IF(L$1:L$2881=L356,I$1:I$2881)))</f>
        <v/>
      </c>
      <c r="U356" s="1" t="str">
        <f t="shared" ca="1" si="77"/>
        <v/>
      </c>
      <c r="V356" s="1" t="str">
        <f t="shared" ca="1" si="81"/>
        <v/>
      </c>
      <c r="W356" s="1" t="str">
        <f t="array" aca="1" ref="W356" ca="1">IF(V356="","",IF(AVERAGE(IF(Z$2:Z$2881="Neg"&amp;" "&amp;B356&amp;" "&amp;X356,J$2:J$2881,0))&gt;AVERAGE(IF(Z$2:Z$2881="pos"&amp;" "&amp;B356&amp;" "&amp;X356,J$2:J$2881,0)),"neg","pos"))</f>
        <v/>
      </c>
      <c r="X356" s="1" t="str">
        <f t="shared" ca="1" si="78"/>
        <v/>
      </c>
      <c r="Y356" s="1" t="str">
        <f t="shared" ca="1" si="79"/>
        <v/>
      </c>
      <c r="Z356" s="1" t="str">
        <f t="shared" si="80"/>
        <v>pos cytosine Min</v>
      </c>
      <c r="AA356" s="1" t="str">
        <f t="shared" si="86"/>
        <v/>
      </c>
    </row>
    <row r="357" spans="1:27" x14ac:dyDescent="0.2">
      <c r="A357" s="1" t="s">
        <v>28</v>
      </c>
      <c r="B357" s="1" t="s">
        <v>184</v>
      </c>
      <c r="C357" s="1" t="s">
        <v>40</v>
      </c>
      <c r="D357" s="1">
        <v>111.0431</v>
      </c>
      <c r="E357" s="1">
        <v>9.5500000000000007</v>
      </c>
      <c r="F357" s="5" t="s">
        <v>146</v>
      </c>
      <c r="H357" s="1" t="s">
        <v>147</v>
      </c>
      <c r="I357" s="1">
        <v>0</v>
      </c>
      <c r="K357" s="1">
        <f t="shared" si="84"/>
        <v>0</v>
      </c>
      <c r="L357" s="1" t="str">
        <f t="shared" si="85"/>
        <v>pos cytosine Min_Ctr</v>
      </c>
      <c r="M357" s="1" t="str">
        <f t="shared" si="73"/>
        <v>D</v>
      </c>
      <c r="N357" s="1" t="str">
        <f t="shared" si="74"/>
        <v>pos cytosine Min_Ctr_D</v>
      </c>
      <c r="O357" s="2" t="str">
        <f t="shared" si="75"/>
        <v/>
      </c>
      <c r="P357" s="1" t="str">
        <f t="array" ref="P357">IF(O357="","",AVERAGE(IF(L$1:L$2881=L357,K$1:K$2881)))</f>
        <v/>
      </c>
      <c r="Q357" s="1" t="str">
        <f t="array" ref="Q357">IF(O357="","",_xlfn.F.TEST(IF((L$1:L$2881=LEFT(L357,LEN(L357)-3)&amp;"ctr"),K$1:K$2881),IF((L$1:L$2881=L357),K$1:K$2881)))</f>
        <v/>
      </c>
      <c r="R357" s="1" t="str">
        <f t="array" ref="R357">IF(O357="","",TTEST(IF(L$1:L$2881=LEFT(L357,LEN(L357)-3)&amp;"ctr",K$1:K$2881),IF(L$1:L$2881=L357,K$1:K$2881),2,IF(ISERROR(Q357),3,IF(Q357&lt;0.05,3,2))))</f>
        <v/>
      </c>
      <c r="S357" s="1" t="str">
        <f t="shared" ca="1" si="76"/>
        <v/>
      </c>
      <c r="T357" s="1" t="str">
        <f t="array" ref="T357">IF(O357="","",AVERAGE(IF(L$1:L$2881=L357,I$1:I$2881)))</f>
        <v/>
      </c>
      <c r="U357" s="1" t="str">
        <f t="shared" ca="1" si="77"/>
        <v/>
      </c>
      <c r="V357" s="1" t="str">
        <f t="shared" ca="1" si="81"/>
        <v/>
      </c>
      <c r="W357" s="1" t="str">
        <f t="array" aca="1" ref="W357" ca="1">IF(V357="","",IF(AVERAGE(IF(Z$2:Z$2881="Neg"&amp;" "&amp;B357&amp;" "&amp;X357,J$2:J$2881,0))&gt;AVERAGE(IF(Z$2:Z$2881="pos"&amp;" "&amp;B357&amp;" "&amp;X357,J$2:J$2881,0)),"neg","pos"))</f>
        <v/>
      </c>
      <c r="X357" s="1" t="str">
        <f t="shared" ca="1" si="78"/>
        <v/>
      </c>
      <c r="Y357" s="1" t="str">
        <f t="shared" ca="1" si="79"/>
        <v/>
      </c>
      <c r="Z357" s="1" t="str">
        <f t="shared" si="80"/>
        <v>pos cytosine Min</v>
      </c>
      <c r="AA357" s="1" t="str">
        <f t="shared" si="86"/>
        <v/>
      </c>
    </row>
    <row r="358" spans="1:27" x14ac:dyDescent="0.2">
      <c r="A358" s="1" t="s">
        <v>28</v>
      </c>
      <c r="B358" s="1" t="s">
        <v>184</v>
      </c>
      <c r="C358" s="1" t="s">
        <v>40</v>
      </c>
      <c r="D358" s="1">
        <v>111.0431</v>
      </c>
      <c r="E358" s="1">
        <v>9.5500000000000007</v>
      </c>
      <c r="F358" s="5" t="s">
        <v>146</v>
      </c>
      <c r="H358" s="1" t="s">
        <v>148</v>
      </c>
      <c r="I358" s="1">
        <v>12916</v>
      </c>
      <c r="K358" s="1">
        <f t="shared" si="84"/>
        <v>9.4662995522320159</v>
      </c>
      <c r="L358" s="1" t="str">
        <f t="shared" si="85"/>
        <v>pos cytosine Min_Syn</v>
      </c>
      <c r="M358" s="1" t="str">
        <f t="shared" si="73"/>
        <v>D</v>
      </c>
      <c r="N358" s="1" t="str">
        <f t="shared" si="74"/>
        <v>pos cytosine Min_Syn_D</v>
      </c>
      <c r="O358" s="2" t="str">
        <f t="shared" si="75"/>
        <v>D</v>
      </c>
      <c r="P358" s="1">
        <f t="array" ref="P358">IF(O358="","",AVERAGE(IF(L$1:L$2881=L358,K$1:K$2881)))</f>
        <v>9.7418483246569636</v>
      </c>
      <c r="Q358" s="1" t="e">
        <f t="array" ref="Q358">IF(O358="","",_xlfn.F.TEST(IF((L$1:L$2881=LEFT(L358,LEN(L358)-3)&amp;"ctr"),K$1:K$2881),IF((L$1:L$2881=L358),K$1:K$2881)))</f>
        <v>#DIV/0!</v>
      </c>
      <c r="R358" s="1">
        <f t="array" ref="R358">IF(O358="","",TTEST(IF(L$1:L$2881=LEFT(L358,LEN(L358)-3)&amp;"ctr",K$1:K$2881),IF(L$1:L$2881=L358,K$1:K$2881),2,IF(ISERROR(Q358),3,IF(Q358&lt;0.05,3,2))))</f>
        <v>8.6990661685939289E-6</v>
      </c>
      <c r="S358" s="1" t="str">
        <f t="shared" ca="1" si="76"/>
        <v>E</v>
      </c>
      <c r="T358" s="1">
        <f t="array" ref="T358">IF(O358="","",AVERAGE(IF(L$1:L$2881=L358,I$1:I$2881)))</f>
        <v>17671.25</v>
      </c>
      <c r="U358" s="1">
        <f t="shared" ca="1" si="77"/>
        <v>5</v>
      </c>
      <c r="V358" s="1" t="str">
        <f t="shared" ca="1" si="81"/>
        <v>5</v>
      </c>
      <c r="W358" s="1" t="str">
        <f t="array" aca="1" ref="W358" ca="1">IF(V358="","",IF(AVERAGE(IF(Z$2:Z$2881="Neg"&amp;" "&amp;B358&amp;" "&amp;X358,J$2:J$2881,0))&gt;AVERAGE(IF(Z$2:Z$2881="pos"&amp;" "&amp;B358&amp;" "&amp;X358,J$2:J$2881,0)),"neg","pos"))</f>
        <v>pos</v>
      </c>
      <c r="X358" s="1" t="str">
        <f t="shared" ca="1" si="78"/>
        <v>Min</v>
      </c>
      <c r="Y358" s="1" t="str">
        <f t="shared" ca="1" si="79"/>
        <v>Syn</v>
      </c>
      <c r="Z358" s="1" t="str">
        <f t="shared" si="80"/>
        <v>pos cytosine Min</v>
      </c>
      <c r="AA358" s="1" t="str">
        <f t="shared" si="86"/>
        <v>Good</v>
      </c>
    </row>
    <row r="359" spans="1:27" x14ac:dyDescent="0.2">
      <c r="A359" s="1" t="s">
        <v>28</v>
      </c>
      <c r="B359" s="1" t="s">
        <v>184</v>
      </c>
      <c r="C359" s="1" t="s">
        <v>40</v>
      </c>
      <c r="D359" s="1">
        <v>111.0431</v>
      </c>
      <c r="E359" s="1">
        <v>9.5500000000000007</v>
      </c>
      <c r="F359" s="5" t="s">
        <v>146</v>
      </c>
      <c r="H359" s="1" t="s">
        <v>148</v>
      </c>
      <c r="I359" s="1">
        <v>16225</v>
      </c>
      <c r="K359" s="1">
        <f t="shared" si="84"/>
        <v>9.6943701729550096</v>
      </c>
      <c r="L359" s="1" t="str">
        <f t="shared" si="85"/>
        <v>pos cytosine Min_Syn</v>
      </c>
      <c r="M359" s="1" t="str">
        <f t="shared" si="73"/>
        <v>D</v>
      </c>
      <c r="N359" s="1" t="str">
        <f t="shared" si="74"/>
        <v>pos cytosine Min_Syn_D</v>
      </c>
      <c r="O359" s="2" t="str">
        <f t="shared" si="75"/>
        <v/>
      </c>
      <c r="P359" s="1" t="str">
        <f t="array" ref="P359">IF(O359="","",AVERAGE(IF(L$1:L$2881=L359,K$1:K$2881)))</f>
        <v/>
      </c>
      <c r="Q359" s="1" t="str">
        <f t="array" ref="Q359">IF(O359="","",_xlfn.F.TEST(IF((L$1:L$2881=LEFT(L359,LEN(L359)-3)&amp;"ctr"),K$1:K$2881),IF((L$1:L$2881=L359),K$1:K$2881)))</f>
        <v/>
      </c>
      <c r="R359" s="1" t="str">
        <f t="array" ref="R359">IF(O359="","",TTEST(IF(L$1:L$2881=LEFT(L359,LEN(L359)-3)&amp;"ctr",K$1:K$2881),IF(L$1:L$2881=L359,K$1:K$2881),2,IF(ISERROR(Q359),3,IF(Q359&lt;0.05,3,2))))</f>
        <v/>
      </c>
      <c r="S359" s="1" t="str">
        <f t="shared" ca="1" si="76"/>
        <v/>
      </c>
      <c r="T359" s="1" t="str">
        <f t="array" ref="T359">IF(O359="","",AVERAGE(IF(L$1:L$2881=L359,I$1:I$2881)))</f>
        <v/>
      </c>
      <c r="U359" s="1" t="str">
        <f t="shared" ca="1" si="77"/>
        <v/>
      </c>
      <c r="V359" s="1" t="str">
        <f t="shared" ca="1" si="81"/>
        <v/>
      </c>
      <c r="W359" s="1" t="str">
        <f t="array" aca="1" ref="W359" ca="1">IF(V359="","",IF(AVERAGE(IF(Z$2:Z$2881="Neg"&amp;" "&amp;B359&amp;" "&amp;X359,J$2:J$2881,0))&gt;AVERAGE(IF(Z$2:Z$2881="pos"&amp;" "&amp;B359&amp;" "&amp;X359,J$2:J$2881,0)),"neg","pos"))</f>
        <v/>
      </c>
      <c r="X359" s="1" t="str">
        <f t="shared" ca="1" si="78"/>
        <v/>
      </c>
      <c r="Y359" s="1" t="str">
        <f t="shared" ca="1" si="79"/>
        <v/>
      </c>
      <c r="Z359" s="1" t="str">
        <f t="shared" si="80"/>
        <v>pos cytosine Min</v>
      </c>
      <c r="AA359" s="1" t="str">
        <f t="shared" si="86"/>
        <v/>
      </c>
    </row>
    <row r="360" spans="1:27" x14ac:dyDescent="0.2">
      <c r="A360" s="1" t="s">
        <v>28</v>
      </c>
      <c r="B360" s="1" t="s">
        <v>184</v>
      </c>
      <c r="C360" s="1" t="s">
        <v>40</v>
      </c>
      <c r="D360" s="1">
        <v>111.0431</v>
      </c>
      <c r="E360" s="1">
        <v>9.5500000000000007</v>
      </c>
      <c r="F360" s="5" t="s">
        <v>146</v>
      </c>
      <c r="H360" s="1" t="s">
        <v>148</v>
      </c>
      <c r="I360" s="1">
        <v>15149</v>
      </c>
      <c r="K360" s="1">
        <f t="shared" si="84"/>
        <v>9.6257558109375161</v>
      </c>
      <c r="L360" s="1" t="str">
        <f t="shared" si="85"/>
        <v>pos cytosine Min_Syn</v>
      </c>
      <c r="M360" s="1" t="str">
        <f t="shared" si="73"/>
        <v>D</v>
      </c>
      <c r="N360" s="1" t="str">
        <f t="shared" si="74"/>
        <v>pos cytosine Min_Syn_D</v>
      </c>
      <c r="O360" s="2" t="str">
        <f t="shared" si="75"/>
        <v/>
      </c>
      <c r="P360" s="1" t="str">
        <f t="array" ref="P360">IF(O360="","",AVERAGE(IF(L$1:L$2881=L360,K$1:K$2881)))</f>
        <v/>
      </c>
      <c r="Q360" s="1" t="str">
        <f t="array" ref="Q360">IF(O360="","",_xlfn.F.TEST(IF((L$1:L$2881=LEFT(L360,LEN(L360)-3)&amp;"ctr"),K$1:K$2881),IF((L$1:L$2881=L360),K$1:K$2881)))</f>
        <v/>
      </c>
      <c r="R360" s="1" t="str">
        <f t="array" ref="R360">IF(O360="","",TTEST(IF(L$1:L$2881=LEFT(L360,LEN(L360)-3)&amp;"ctr",K$1:K$2881),IF(L$1:L$2881=L360,K$1:K$2881),2,IF(ISERROR(Q360),3,IF(Q360&lt;0.05,3,2))))</f>
        <v/>
      </c>
      <c r="S360" s="1" t="str">
        <f t="shared" ca="1" si="76"/>
        <v/>
      </c>
      <c r="T360" s="1" t="str">
        <f t="array" ref="T360">IF(O360="","",AVERAGE(IF(L$1:L$2881=L360,I$1:I$2881)))</f>
        <v/>
      </c>
      <c r="U360" s="1" t="str">
        <f t="shared" ca="1" si="77"/>
        <v/>
      </c>
      <c r="V360" s="1" t="str">
        <f t="shared" ca="1" si="81"/>
        <v/>
      </c>
      <c r="W360" s="1" t="str">
        <f t="array" aca="1" ref="W360" ca="1">IF(V360="","",IF(AVERAGE(IF(Z$2:Z$2881="Neg"&amp;" "&amp;B360&amp;" "&amp;X360,J$2:J$2881,0))&gt;AVERAGE(IF(Z$2:Z$2881="pos"&amp;" "&amp;B360&amp;" "&amp;X360,J$2:J$2881,0)),"neg","pos"))</f>
        <v/>
      </c>
      <c r="X360" s="1" t="str">
        <f t="shared" ca="1" si="78"/>
        <v/>
      </c>
      <c r="Y360" s="1" t="str">
        <f t="shared" ca="1" si="79"/>
        <v/>
      </c>
      <c r="Z360" s="1" t="str">
        <f t="shared" si="80"/>
        <v>pos cytosine Min</v>
      </c>
      <c r="AA360" s="1" t="str">
        <f t="shared" si="86"/>
        <v/>
      </c>
    </row>
    <row r="361" spans="1:27" x14ac:dyDescent="0.2">
      <c r="A361" s="1" t="s">
        <v>28</v>
      </c>
      <c r="B361" s="1" t="s">
        <v>184</v>
      </c>
      <c r="C361" s="1" t="s">
        <v>40</v>
      </c>
      <c r="D361" s="1">
        <v>111.0431</v>
      </c>
      <c r="E361" s="1">
        <v>9.5500000000000007</v>
      </c>
      <c r="F361" s="5" t="s">
        <v>146</v>
      </c>
      <c r="H361" s="1" t="s">
        <v>148</v>
      </c>
      <c r="I361" s="1">
        <v>26395</v>
      </c>
      <c r="K361" s="1">
        <f t="shared" si="84"/>
        <v>10.180967762503313</v>
      </c>
      <c r="L361" s="1" t="str">
        <f t="shared" si="85"/>
        <v>pos cytosine Min_Syn</v>
      </c>
      <c r="M361" s="1" t="str">
        <f t="shared" si="73"/>
        <v>D</v>
      </c>
      <c r="N361" s="1" t="str">
        <f t="shared" si="74"/>
        <v>pos cytosine Min_Syn_D</v>
      </c>
      <c r="O361" s="2" t="str">
        <f t="shared" si="75"/>
        <v/>
      </c>
      <c r="P361" s="1" t="str">
        <f t="array" ref="P361">IF(O361="","",AVERAGE(IF(L$1:L$2881=L361,K$1:K$2881)))</f>
        <v/>
      </c>
      <c r="Q361" s="1" t="str">
        <f t="array" ref="Q361">IF(O361="","",_xlfn.F.TEST(IF((L$1:L$2881=LEFT(L361,LEN(L361)-3)&amp;"ctr"),K$1:K$2881),IF((L$1:L$2881=L361),K$1:K$2881)))</f>
        <v/>
      </c>
      <c r="R361" s="1" t="str">
        <f t="array" ref="R361">IF(O361="","",TTEST(IF(L$1:L$2881=LEFT(L361,LEN(L361)-3)&amp;"ctr",K$1:K$2881),IF(L$1:L$2881=L361,K$1:K$2881),2,IF(ISERROR(Q361),3,IF(Q361&lt;0.05,3,2))))</f>
        <v/>
      </c>
      <c r="S361" s="1" t="str">
        <f t="shared" ca="1" si="76"/>
        <v/>
      </c>
      <c r="T361" s="1" t="str">
        <f t="array" ref="T361">IF(O361="","",AVERAGE(IF(L$1:L$2881=L361,I$1:I$2881)))</f>
        <v/>
      </c>
      <c r="U361" s="1" t="str">
        <f t="shared" ca="1" si="77"/>
        <v/>
      </c>
      <c r="V361" s="1" t="str">
        <f t="shared" ca="1" si="81"/>
        <v/>
      </c>
      <c r="W361" s="1" t="str">
        <f t="array" aca="1" ref="W361" ca="1">IF(V361="","",IF(AVERAGE(IF(Z$2:Z$2881="Neg"&amp;" "&amp;B361&amp;" "&amp;X361,J$2:J$2881,0))&gt;AVERAGE(IF(Z$2:Z$2881="pos"&amp;" "&amp;B361&amp;" "&amp;X361,J$2:J$2881,0)),"neg","pos"))</f>
        <v/>
      </c>
      <c r="X361" s="1" t="str">
        <f t="shared" ca="1" si="78"/>
        <v/>
      </c>
      <c r="Y361" s="1" t="str">
        <f t="shared" ca="1" si="79"/>
        <v/>
      </c>
      <c r="Z361" s="1" t="str">
        <f t="shared" si="80"/>
        <v>pos cytosine Min</v>
      </c>
      <c r="AA361" s="1" t="str">
        <f t="shared" si="86"/>
        <v/>
      </c>
    </row>
    <row r="362" spans="1:27" x14ac:dyDescent="0.2">
      <c r="A362" s="1" t="s">
        <v>28</v>
      </c>
      <c r="B362" s="1" t="s">
        <v>184</v>
      </c>
      <c r="C362" s="1" t="s">
        <v>40</v>
      </c>
      <c r="D362" s="1">
        <v>111.0431</v>
      </c>
      <c r="E362" s="1">
        <v>9.5500000000000007</v>
      </c>
      <c r="F362" s="5" t="s">
        <v>146</v>
      </c>
      <c r="H362" s="1" t="s">
        <v>149</v>
      </c>
      <c r="I362" s="1">
        <v>0</v>
      </c>
      <c r="K362" s="1">
        <f t="shared" si="84"/>
        <v>0</v>
      </c>
      <c r="L362" s="1" t="str">
        <f t="shared" si="85"/>
        <v>pos cytosine MEBM_Ctr</v>
      </c>
      <c r="M362" s="1" t="str">
        <f t="shared" si="73"/>
        <v>D</v>
      </c>
      <c r="N362" s="1" t="str">
        <f t="shared" si="74"/>
        <v>pos cytosine MEBM_Ctr_D</v>
      </c>
      <c r="O362" s="2" t="str">
        <f t="shared" si="75"/>
        <v>D</v>
      </c>
      <c r="P362" s="1">
        <f t="array" ref="P362">IF(O362="","",AVERAGE(IF(L$1:L$2881=L362,K$1:K$2881)))</f>
        <v>0</v>
      </c>
      <c r="Q362" s="1" t="e">
        <f t="array" ref="Q362">IF(O362="","",_xlfn.F.TEST(IF((L$1:L$2881=LEFT(L362,LEN(L362)-3)&amp;"ctr"),K$1:K$2881),IF((L$1:L$2881=L362),K$1:K$2881)))</f>
        <v>#DIV/0!</v>
      </c>
      <c r="R362" s="1" t="e">
        <f t="array" ref="R362">IF(O362="","",TTEST(IF(L$1:L$2881=LEFT(L362,LEN(L362)-3)&amp;"ctr",K$1:K$2881),IF(L$1:L$2881=L362,K$1:K$2881),2,IF(ISERROR(Q362),3,IF(Q362&lt;0.05,3,2))))</f>
        <v>#DIV/0!</v>
      </c>
      <c r="S362" s="1" t="str">
        <f t="shared" ca="1" si="76"/>
        <v>D</v>
      </c>
      <c r="T362" s="1">
        <f t="array" ref="T362">IF(O362="","",AVERAGE(IF(L$1:L$2881=L362,I$1:I$2881)))</f>
        <v>0</v>
      </c>
      <c r="U362" s="1" t="b">
        <f t="shared" ca="1" si="77"/>
        <v>0</v>
      </c>
      <c r="V362" s="1" t="str">
        <f t="shared" ca="1" si="81"/>
        <v>1</v>
      </c>
      <c r="W362" s="1" t="str">
        <f t="array" aca="1" ref="W362" ca="1">IF(V362="","",IF(AVERAGE(IF(Z$2:Z$2881="Neg"&amp;" "&amp;B362&amp;" "&amp;X362,J$2:J$2881,0))&gt;AVERAGE(IF(Z$2:Z$2881="pos"&amp;" "&amp;B362&amp;" "&amp;X362,J$2:J$2881,0)),"neg","pos"))</f>
        <v>pos</v>
      </c>
      <c r="X362" s="1" t="str">
        <f t="shared" ca="1" si="78"/>
        <v>MEB</v>
      </c>
      <c r="Y362" s="1" t="str">
        <f t="shared" ca="1" si="79"/>
        <v>Ctr</v>
      </c>
      <c r="Z362" s="1" t="str">
        <f t="shared" si="80"/>
        <v>pos cytosine MEB</v>
      </c>
      <c r="AA362" s="1" t="str">
        <f t="shared" si="86"/>
        <v>Good</v>
      </c>
    </row>
    <row r="363" spans="1:27" x14ac:dyDescent="0.2">
      <c r="A363" s="1" t="s">
        <v>28</v>
      </c>
      <c r="B363" s="1" t="s">
        <v>184</v>
      </c>
      <c r="C363" s="1" t="s">
        <v>40</v>
      </c>
      <c r="D363" s="1">
        <v>111.0431</v>
      </c>
      <c r="E363" s="1">
        <v>9.5500000000000007</v>
      </c>
      <c r="F363" s="5" t="s">
        <v>146</v>
      </c>
      <c r="H363" s="1" t="s">
        <v>149</v>
      </c>
      <c r="I363" s="1">
        <v>0</v>
      </c>
      <c r="K363" s="1">
        <f t="shared" si="84"/>
        <v>0</v>
      </c>
      <c r="L363" s="1" t="str">
        <f t="shared" si="85"/>
        <v>pos cytosine MEBM_Ctr</v>
      </c>
      <c r="M363" s="1" t="str">
        <f t="shared" si="73"/>
        <v>D</v>
      </c>
      <c r="N363" s="1" t="str">
        <f t="shared" si="74"/>
        <v>pos cytosine MEBM_Ctr_D</v>
      </c>
      <c r="O363" s="2" t="str">
        <f t="shared" si="75"/>
        <v/>
      </c>
      <c r="P363" s="1" t="str">
        <f t="array" ref="P363">IF(O363="","",AVERAGE(IF(L$1:L$2881=L363,K$1:K$2881)))</f>
        <v/>
      </c>
      <c r="Q363" s="1" t="str">
        <f t="array" ref="Q363">IF(O363="","",_xlfn.F.TEST(IF((L$1:L$2881=LEFT(L363,LEN(L363)-3)&amp;"ctr"),K$1:K$2881),IF((L$1:L$2881=L363),K$1:K$2881)))</f>
        <v/>
      </c>
      <c r="R363" s="1" t="str">
        <f t="array" ref="R363">IF(O363="","",TTEST(IF(L$1:L$2881=LEFT(L363,LEN(L363)-3)&amp;"ctr",K$1:K$2881),IF(L$1:L$2881=L363,K$1:K$2881),2,IF(ISERROR(Q363),3,IF(Q363&lt;0.05,3,2))))</f>
        <v/>
      </c>
      <c r="S363" s="1" t="str">
        <f t="shared" ca="1" si="76"/>
        <v/>
      </c>
      <c r="T363" s="1" t="str">
        <f t="array" ref="T363">IF(O363="","",AVERAGE(IF(L$1:L$2881=L363,I$1:I$2881)))</f>
        <v/>
      </c>
      <c r="U363" s="1" t="str">
        <f t="shared" ca="1" si="77"/>
        <v/>
      </c>
      <c r="V363" s="1" t="str">
        <f t="shared" ca="1" si="81"/>
        <v/>
      </c>
      <c r="W363" s="1" t="str">
        <f t="array" aca="1" ref="W363" ca="1">IF(V363="","",IF(AVERAGE(IF(Z$2:Z$2881="Neg"&amp;" "&amp;B363&amp;" "&amp;X363,J$2:J$2881,0))&gt;AVERAGE(IF(Z$2:Z$2881="pos"&amp;" "&amp;B363&amp;" "&amp;X363,J$2:J$2881,0)),"neg","pos"))</f>
        <v/>
      </c>
      <c r="X363" s="1" t="str">
        <f t="shared" ca="1" si="78"/>
        <v/>
      </c>
      <c r="Y363" s="1" t="str">
        <f t="shared" ca="1" si="79"/>
        <v/>
      </c>
      <c r="Z363" s="1" t="str">
        <f t="shared" si="80"/>
        <v>pos cytosine MEB</v>
      </c>
      <c r="AA363" s="1" t="str">
        <f t="shared" si="86"/>
        <v/>
      </c>
    </row>
    <row r="364" spans="1:27" x14ac:dyDescent="0.2">
      <c r="A364" s="1" t="s">
        <v>28</v>
      </c>
      <c r="B364" s="1" t="s">
        <v>184</v>
      </c>
      <c r="C364" s="1" t="s">
        <v>40</v>
      </c>
      <c r="D364" s="1">
        <v>111.0431</v>
      </c>
      <c r="E364" s="1">
        <v>9.5500000000000007</v>
      </c>
      <c r="F364" s="5" t="s">
        <v>146</v>
      </c>
      <c r="H364" s="1" t="s">
        <v>149</v>
      </c>
      <c r="I364" s="1">
        <v>0</v>
      </c>
      <c r="K364" s="1">
        <f t="shared" si="84"/>
        <v>0</v>
      </c>
      <c r="L364" s="1" t="str">
        <f t="shared" si="85"/>
        <v>pos cytosine MEBM_Ctr</v>
      </c>
      <c r="M364" s="1" t="str">
        <f t="shared" si="73"/>
        <v>D</v>
      </c>
      <c r="N364" s="1" t="str">
        <f t="shared" si="74"/>
        <v>pos cytosine MEBM_Ctr_D</v>
      </c>
      <c r="O364" s="2" t="str">
        <f t="shared" si="75"/>
        <v/>
      </c>
      <c r="P364" s="1" t="str">
        <f t="array" ref="P364">IF(O364="","",AVERAGE(IF(L$1:L$2881=L364,K$1:K$2881)))</f>
        <v/>
      </c>
      <c r="Q364" s="1" t="str">
        <f t="array" ref="Q364">IF(O364="","",_xlfn.F.TEST(IF((L$1:L$2881=LEFT(L364,LEN(L364)-3)&amp;"ctr"),K$1:K$2881),IF((L$1:L$2881=L364),K$1:K$2881)))</f>
        <v/>
      </c>
      <c r="R364" s="1" t="str">
        <f t="array" ref="R364">IF(O364="","",TTEST(IF(L$1:L$2881=LEFT(L364,LEN(L364)-3)&amp;"ctr",K$1:K$2881),IF(L$1:L$2881=L364,K$1:K$2881),2,IF(ISERROR(Q364),3,IF(Q364&lt;0.05,3,2))))</f>
        <v/>
      </c>
      <c r="S364" s="1" t="str">
        <f t="shared" ca="1" si="76"/>
        <v/>
      </c>
      <c r="T364" s="1" t="str">
        <f t="array" ref="T364">IF(O364="","",AVERAGE(IF(L$1:L$2881=L364,I$1:I$2881)))</f>
        <v/>
      </c>
      <c r="U364" s="1" t="str">
        <f t="shared" ca="1" si="77"/>
        <v/>
      </c>
      <c r="V364" s="1" t="str">
        <f t="shared" ca="1" si="81"/>
        <v/>
      </c>
      <c r="W364" s="1" t="str">
        <f t="array" aca="1" ref="W364" ca="1">IF(V364="","",IF(AVERAGE(IF(Z$2:Z$2881="Neg"&amp;" "&amp;B364&amp;" "&amp;X364,J$2:J$2881,0))&gt;AVERAGE(IF(Z$2:Z$2881="pos"&amp;" "&amp;B364&amp;" "&amp;X364,J$2:J$2881,0)),"neg","pos"))</f>
        <v/>
      </c>
      <c r="X364" s="1" t="str">
        <f t="shared" ca="1" si="78"/>
        <v/>
      </c>
      <c r="Y364" s="1" t="str">
        <f t="shared" ca="1" si="79"/>
        <v/>
      </c>
      <c r="Z364" s="1" t="str">
        <f t="shared" si="80"/>
        <v>pos cytosine MEB</v>
      </c>
      <c r="AA364" s="1" t="str">
        <f t="shared" si="86"/>
        <v/>
      </c>
    </row>
    <row r="365" spans="1:27" x14ac:dyDescent="0.2">
      <c r="A365" s="1" t="s">
        <v>28</v>
      </c>
      <c r="B365" s="1" t="s">
        <v>184</v>
      </c>
      <c r="C365" s="1" t="s">
        <v>40</v>
      </c>
      <c r="D365" s="1">
        <v>111.0431</v>
      </c>
      <c r="E365" s="1">
        <v>9.5500000000000007</v>
      </c>
      <c r="F365" s="5" t="s">
        <v>146</v>
      </c>
      <c r="H365" s="1" t="s">
        <v>149</v>
      </c>
      <c r="I365" s="1">
        <v>0</v>
      </c>
      <c r="K365" s="1">
        <f t="shared" si="84"/>
        <v>0</v>
      </c>
      <c r="L365" s="1" t="str">
        <f t="shared" si="85"/>
        <v>pos cytosine MEBM_Ctr</v>
      </c>
      <c r="M365" s="1" t="str">
        <f t="shared" si="73"/>
        <v>D</v>
      </c>
      <c r="N365" s="1" t="str">
        <f t="shared" si="74"/>
        <v>pos cytosine MEBM_Ctr_D</v>
      </c>
      <c r="O365" s="2" t="str">
        <f t="shared" si="75"/>
        <v/>
      </c>
      <c r="P365" s="1" t="str">
        <f t="array" ref="P365">IF(O365="","",AVERAGE(IF(L$1:L$2881=L365,K$1:K$2881)))</f>
        <v/>
      </c>
      <c r="Q365" s="1" t="str">
        <f t="array" ref="Q365">IF(O365="","",_xlfn.F.TEST(IF((L$1:L$2881=LEFT(L365,LEN(L365)-3)&amp;"ctr"),K$1:K$2881),IF((L$1:L$2881=L365),K$1:K$2881)))</f>
        <v/>
      </c>
      <c r="R365" s="1" t="str">
        <f t="array" ref="R365">IF(O365="","",TTEST(IF(L$1:L$2881=LEFT(L365,LEN(L365)-3)&amp;"ctr",K$1:K$2881),IF(L$1:L$2881=L365,K$1:K$2881),2,IF(ISERROR(Q365),3,IF(Q365&lt;0.05,3,2))))</f>
        <v/>
      </c>
      <c r="S365" s="1" t="str">
        <f t="shared" ca="1" si="76"/>
        <v/>
      </c>
      <c r="T365" s="1" t="str">
        <f t="array" ref="T365">IF(O365="","",AVERAGE(IF(L$1:L$2881=L365,I$1:I$2881)))</f>
        <v/>
      </c>
      <c r="U365" s="1" t="str">
        <f t="shared" ca="1" si="77"/>
        <v/>
      </c>
      <c r="V365" s="1" t="str">
        <f t="shared" ca="1" si="81"/>
        <v/>
      </c>
      <c r="W365" s="1" t="str">
        <f t="array" aca="1" ref="W365" ca="1">IF(V365="","",IF(AVERAGE(IF(Z$2:Z$2881="Neg"&amp;" "&amp;B365&amp;" "&amp;X365,J$2:J$2881,0))&gt;AVERAGE(IF(Z$2:Z$2881="pos"&amp;" "&amp;B365&amp;" "&amp;X365,J$2:J$2881,0)),"neg","pos"))</f>
        <v/>
      </c>
      <c r="X365" s="1" t="str">
        <f t="shared" ca="1" si="78"/>
        <v/>
      </c>
      <c r="Y365" s="1" t="str">
        <f t="shared" ca="1" si="79"/>
        <v/>
      </c>
      <c r="Z365" s="1" t="str">
        <f t="shared" si="80"/>
        <v>pos cytosine MEB</v>
      </c>
      <c r="AA365" s="1" t="str">
        <f t="shared" si="86"/>
        <v/>
      </c>
    </row>
    <row r="366" spans="1:27" x14ac:dyDescent="0.2">
      <c r="A366" s="1" t="s">
        <v>28</v>
      </c>
      <c r="B366" s="1" t="s">
        <v>184</v>
      </c>
      <c r="C366" s="1" t="s">
        <v>40</v>
      </c>
      <c r="D366" s="1">
        <v>111.0431</v>
      </c>
      <c r="E366" s="1">
        <v>9.5500000000000007</v>
      </c>
      <c r="F366" s="5" t="s">
        <v>146</v>
      </c>
      <c r="H366" s="1" t="s">
        <v>150</v>
      </c>
      <c r="I366" s="1">
        <v>12255</v>
      </c>
      <c r="K366" s="1">
        <f t="shared" si="84"/>
        <v>9.4137708919803718</v>
      </c>
      <c r="L366" s="1" t="str">
        <f t="shared" si="85"/>
        <v>pos cytosine MEBM_Syn</v>
      </c>
      <c r="M366" s="1" t="str">
        <f t="shared" si="73"/>
        <v>D</v>
      </c>
      <c r="N366" s="1" t="str">
        <f t="shared" si="74"/>
        <v>pos cytosine MEBM_Syn_D</v>
      </c>
      <c r="O366" s="2" t="str">
        <f t="shared" si="75"/>
        <v>D</v>
      </c>
      <c r="P366" s="1">
        <f t="array" ref="P366">IF(O366="","",AVERAGE(IF(L$1:L$2881=L366,K$1:K$2881)))</f>
        <v>9.4492495358298694</v>
      </c>
      <c r="Q366" s="1" t="e">
        <f t="array" ref="Q366">IF(O366="","",_xlfn.F.TEST(IF((L$1:L$2881=LEFT(L366,LEN(L366)-3)&amp;"ctr"),K$1:K$2881),IF((L$1:L$2881=L366),K$1:K$2881)))</f>
        <v>#DIV/0!</v>
      </c>
      <c r="R366" s="1">
        <f t="array" ref="R366">IF(O366="","",TTEST(IF(L$1:L$2881=LEFT(L366,LEN(L366)-3)&amp;"ctr",K$1:K$2881),IF(L$1:L$2881=L366,K$1:K$2881),2,IF(ISERROR(Q366),3,IF(Q366&lt;0.05,3,2))))</f>
        <v>7.1037605304810348E-5</v>
      </c>
      <c r="S366" s="1" t="str">
        <f t="shared" ca="1" si="76"/>
        <v>E</v>
      </c>
      <c r="T366" s="1">
        <f t="array" ref="T366">IF(O366="","",AVERAGE(IF(L$1:L$2881=L366,I$1:I$2881)))</f>
        <v>14285.25</v>
      </c>
      <c r="U366" s="1">
        <f t="shared" ca="1" si="77"/>
        <v>5</v>
      </c>
      <c r="V366" s="1" t="str">
        <f t="shared" ca="1" si="81"/>
        <v>5</v>
      </c>
      <c r="W366" s="1" t="str">
        <f t="array" aca="1" ref="W366" ca="1">IF(V366="","",IF(AVERAGE(IF(Z$2:Z$2881="Neg"&amp;" "&amp;B366&amp;" "&amp;X366,J$2:J$2881,0))&gt;AVERAGE(IF(Z$2:Z$2881="pos"&amp;" "&amp;B366&amp;" "&amp;X366,J$2:J$2881,0)),"neg","pos"))</f>
        <v>pos</v>
      </c>
      <c r="X366" s="1" t="str">
        <f t="shared" ca="1" si="78"/>
        <v>MEB</v>
      </c>
      <c r="Y366" s="1" t="str">
        <f t="shared" ca="1" si="79"/>
        <v>Syn</v>
      </c>
      <c r="Z366" s="1" t="str">
        <f t="shared" si="80"/>
        <v>pos cytosine MEB</v>
      </c>
      <c r="AA366" s="1" t="str">
        <f t="shared" si="86"/>
        <v>Good</v>
      </c>
    </row>
    <row r="367" spans="1:27" x14ac:dyDescent="0.2">
      <c r="A367" s="1" t="s">
        <v>28</v>
      </c>
      <c r="B367" s="1" t="s">
        <v>184</v>
      </c>
      <c r="C367" s="1" t="s">
        <v>40</v>
      </c>
      <c r="D367" s="1">
        <v>111.0431</v>
      </c>
      <c r="E367" s="1">
        <v>9.5500000000000007</v>
      </c>
      <c r="F367" s="5" t="s">
        <v>146</v>
      </c>
      <c r="H367" s="1" t="s">
        <v>150</v>
      </c>
      <c r="I367" s="1">
        <v>21542</v>
      </c>
      <c r="K367" s="1">
        <f t="shared" si="84"/>
        <v>9.9778062167784274</v>
      </c>
      <c r="L367" s="1" t="str">
        <f t="shared" si="85"/>
        <v>pos cytosine MEBM_Syn</v>
      </c>
      <c r="M367" s="1" t="str">
        <f t="shared" si="73"/>
        <v>D</v>
      </c>
      <c r="N367" s="1" t="str">
        <f t="shared" si="74"/>
        <v>pos cytosine MEBM_Syn_D</v>
      </c>
      <c r="O367" s="2" t="str">
        <f t="shared" si="75"/>
        <v/>
      </c>
      <c r="P367" s="1" t="str">
        <f t="array" ref="P367">IF(O367="","",AVERAGE(IF(L$1:L$2881=L367,K$1:K$2881)))</f>
        <v/>
      </c>
      <c r="Q367" s="1" t="str">
        <f t="array" ref="Q367">IF(O367="","",_xlfn.F.TEST(IF((L$1:L$2881=LEFT(L367,LEN(L367)-3)&amp;"ctr"),K$1:K$2881),IF((L$1:L$2881=L367),K$1:K$2881)))</f>
        <v/>
      </c>
      <c r="R367" s="1" t="str">
        <f t="array" ref="R367">IF(O367="","",TTEST(IF(L$1:L$2881=LEFT(L367,LEN(L367)-3)&amp;"ctr",K$1:K$2881),IF(L$1:L$2881=L367,K$1:K$2881),2,IF(ISERROR(Q367),3,IF(Q367&lt;0.05,3,2))))</f>
        <v/>
      </c>
      <c r="S367" s="1" t="str">
        <f t="shared" ca="1" si="76"/>
        <v/>
      </c>
      <c r="T367" s="1" t="str">
        <f t="array" ref="T367">IF(O367="","",AVERAGE(IF(L$1:L$2881=L367,I$1:I$2881)))</f>
        <v/>
      </c>
      <c r="U367" s="1" t="str">
        <f t="shared" ca="1" si="77"/>
        <v/>
      </c>
      <c r="V367" s="1" t="str">
        <f t="shared" ca="1" si="81"/>
        <v/>
      </c>
      <c r="W367" s="1" t="str">
        <f t="array" aca="1" ref="W367" ca="1">IF(V367="","",IF(AVERAGE(IF(Z$2:Z$2881="Neg"&amp;" "&amp;B367&amp;" "&amp;X367,J$2:J$2881,0))&gt;AVERAGE(IF(Z$2:Z$2881="pos"&amp;" "&amp;B367&amp;" "&amp;X367,J$2:J$2881,0)),"neg","pos"))</f>
        <v/>
      </c>
      <c r="X367" s="1" t="str">
        <f t="shared" ca="1" si="78"/>
        <v/>
      </c>
      <c r="Y367" s="1" t="str">
        <f t="shared" ca="1" si="79"/>
        <v/>
      </c>
      <c r="Z367" s="1" t="str">
        <f t="shared" si="80"/>
        <v>pos cytosine MEB</v>
      </c>
      <c r="AA367" s="1" t="str">
        <f t="shared" si="86"/>
        <v/>
      </c>
    </row>
    <row r="368" spans="1:27" x14ac:dyDescent="0.2">
      <c r="A368" s="1" t="s">
        <v>28</v>
      </c>
      <c r="B368" s="1" t="s">
        <v>184</v>
      </c>
      <c r="C368" s="1" t="s">
        <v>40</v>
      </c>
      <c r="D368" s="1">
        <v>111.0431</v>
      </c>
      <c r="E368" s="1">
        <v>9.5500000000000007</v>
      </c>
      <c r="F368" s="5" t="s">
        <v>146</v>
      </c>
      <c r="H368" s="1" t="s">
        <v>150</v>
      </c>
      <c r="I368" s="1">
        <v>17818</v>
      </c>
      <c r="K368" s="1">
        <f t="shared" si="84"/>
        <v>9.7880205827274143</v>
      </c>
      <c r="L368" s="1" t="str">
        <f t="shared" si="85"/>
        <v>pos cytosine MEBM_Syn</v>
      </c>
      <c r="M368" s="1" t="str">
        <f t="shared" si="73"/>
        <v>D</v>
      </c>
      <c r="N368" s="1" t="str">
        <f t="shared" si="74"/>
        <v>pos cytosine MEBM_Syn_D</v>
      </c>
      <c r="O368" s="2" t="str">
        <f t="shared" si="75"/>
        <v/>
      </c>
      <c r="P368" s="1" t="str">
        <f t="array" ref="P368">IF(O368="","",AVERAGE(IF(L$1:L$2881=L368,K$1:K$2881)))</f>
        <v/>
      </c>
      <c r="Q368" s="1" t="str">
        <f t="array" ref="Q368">IF(O368="","",_xlfn.F.TEST(IF((L$1:L$2881=LEFT(L368,LEN(L368)-3)&amp;"ctr"),K$1:K$2881),IF((L$1:L$2881=L368),K$1:K$2881)))</f>
        <v/>
      </c>
      <c r="R368" s="1" t="str">
        <f t="array" ref="R368">IF(O368="","",TTEST(IF(L$1:L$2881=LEFT(L368,LEN(L368)-3)&amp;"ctr",K$1:K$2881),IF(L$1:L$2881=L368,K$1:K$2881),2,IF(ISERROR(Q368),3,IF(Q368&lt;0.05,3,2))))</f>
        <v/>
      </c>
      <c r="S368" s="1" t="str">
        <f t="shared" ca="1" si="76"/>
        <v/>
      </c>
      <c r="T368" s="1" t="str">
        <f t="array" ref="T368">IF(O368="","",AVERAGE(IF(L$1:L$2881=L368,I$1:I$2881)))</f>
        <v/>
      </c>
      <c r="U368" s="1" t="str">
        <f t="shared" ca="1" si="77"/>
        <v/>
      </c>
      <c r="V368" s="1" t="str">
        <f t="shared" ca="1" si="81"/>
        <v/>
      </c>
      <c r="W368" s="1" t="str">
        <f t="array" aca="1" ref="W368" ca="1">IF(V368="","",IF(AVERAGE(IF(Z$2:Z$2881="Neg"&amp;" "&amp;B368&amp;" "&amp;X368,J$2:J$2881,0))&gt;AVERAGE(IF(Z$2:Z$2881="pos"&amp;" "&amp;B368&amp;" "&amp;X368,J$2:J$2881,0)),"neg","pos"))</f>
        <v/>
      </c>
      <c r="X368" s="1" t="str">
        <f t="shared" ca="1" si="78"/>
        <v/>
      </c>
      <c r="Y368" s="1" t="str">
        <f t="shared" ca="1" si="79"/>
        <v/>
      </c>
      <c r="Z368" s="1" t="str">
        <f t="shared" si="80"/>
        <v>pos cytosine MEB</v>
      </c>
      <c r="AA368" s="1" t="str">
        <f t="shared" si="86"/>
        <v/>
      </c>
    </row>
    <row r="369" spans="1:27" x14ac:dyDescent="0.2">
      <c r="A369" s="1" t="s">
        <v>28</v>
      </c>
      <c r="B369" s="1" t="s">
        <v>184</v>
      </c>
      <c r="C369" s="1" t="s">
        <v>40</v>
      </c>
      <c r="D369" s="1">
        <v>111.0431</v>
      </c>
      <c r="E369" s="1">
        <v>9.5500000000000007</v>
      </c>
      <c r="F369" s="5" t="s">
        <v>146</v>
      </c>
      <c r="H369" s="1" t="s">
        <v>150</v>
      </c>
      <c r="I369" s="1">
        <v>5526</v>
      </c>
      <c r="K369" s="1">
        <f t="shared" si="84"/>
        <v>8.6174004518332623</v>
      </c>
      <c r="L369" s="1" t="str">
        <f t="shared" si="85"/>
        <v>pos cytosine MEBM_Syn</v>
      </c>
      <c r="M369" s="1" t="str">
        <f t="shared" si="73"/>
        <v>D</v>
      </c>
      <c r="N369" s="1" t="str">
        <f t="shared" si="74"/>
        <v>pos cytosine MEBM_Syn_D</v>
      </c>
      <c r="O369" s="2" t="str">
        <f t="shared" si="75"/>
        <v/>
      </c>
      <c r="P369" s="1" t="str">
        <f t="array" ref="P369">IF(O369="","",AVERAGE(IF(L$1:L$2881=L369,K$1:K$2881)))</f>
        <v/>
      </c>
      <c r="Q369" s="1" t="str">
        <f t="array" ref="Q369">IF(O369="","",_xlfn.F.TEST(IF((L$1:L$2881=LEFT(L369,LEN(L369)-3)&amp;"ctr"),K$1:K$2881),IF((L$1:L$2881=L369),K$1:K$2881)))</f>
        <v/>
      </c>
      <c r="R369" s="1" t="str">
        <f t="array" ref="R369">IF(O369="","",TTEST(IF(L$1:L$2881=LEFT(L369,LEN(L369)-3)&amp;"ctr",K$1:K$2881),IF(L$1:L$2881=L369,K$1:K$2881),2,IF(ISERROR(Q369),3,IF(Q369&lt;0.05,3,2))))</f>
        <v/>
      </c>
      <c r="S369" s="1" t="str">
        <f t="shared" ca="1" si="76"/>
        <v/>
      </c>
      <c r="T369" s="1" t="str">
        <f t="array" ref="T369">IF(O369="","",AVERAGE(IF(L$1:L$2881=L369,I$1:I$2881)))</f>
        <v/>
      </c>
      <c r="U369" s="1" t="str">
        <f t="shared" ca="1" si="77"/>
        <v/>
      </c>
      <c r="V369" s="1" t="str">
        <f t="shared" ca="1" si="81"/>
        <v/>
      </c>
      <c r="W369" s="1" t="str">
        <f t="array" aca="1" ref="W369" ca="1">IF(V369="","",IF(AVERAGE(IF(Z$2:Z$2881="Neg"&amp;" "&amp;B369&amp;" "&amp;X369,J$2:J$2881,0))&gt;AVERAGE(IF(Z$2:Z$2881="pos"&amp;" "&amp;B369&amp;" "&amp;X369,J$2:J$2881,0)),"neg","pos"))</f>
        <v/>
      </c>
      <c r="X369" s="1" t="str">
        <f t="shared" ca="1" si="78"/>
        <v/>
      </c>
      <c r="Y369" s="1" t="str">
        <f t="shared" ca="1" si="79"/>
        <v/>
      </c>
      <c r="Z369" s="1" t="str">
        <f t="shared" si="80"/>
        <v>pos cytosine MEB</v>
      </c>
      <c r="AA369" s="1" t="str">
        <f t="shared" si="86"/>
        <v/>
      </c>
    </row>
    <row r="370" spans="1:27" x14ac:dyDescent="0.2">
      <c r="A370" s="1" t="s">
        <v>28</v>
      </c>
      <c r="B370" s="1" t="s">
        <v>184</v>
      </c>
      <c r="C370" s="1" t="s">
        <v>40</v>
      </c>
      <c r="D370" s="1">
        <v>111.0431</v>
      </c>
      <c r="E370" s="1">
        <v>9.5500000000000007</v>
      </c>
      <c r="F370" s="5" t="s">
        <v>146</v>
      </c>
      <c r="H370" s="1" t="s">
        <v>151</v>
      </c>
      <c r="I370" s="1">
        <v>405</v>
      </c>
      <c r="K370" s="1">
        <f t="shared" si="84"/>
        <v>6.0063531596017325</v>
      </c>
      <c r="L370" s="1" t="str">
        <f t="shared" si="85"/>
        <v>pos cytosine YE_Ctr</v>
      </c>
      <c r="M370" s="1" t="str">
        <f t="shared" si="73"/>
        <v>D</v>
      </c>
      <c r="N370" s="1" t="str">
        <f t="shared" si="74"/>
        <v>pos cytosine YE_Ctr_D</v>
      </c>
      <c r="O370" s="2" t="str">
        <f t="shared" si="75"/>
        <v>D</v>
      </c>
      <c r="P370" s="1">
        <f t="array" ref="P370">IF(O370="","",AVERAGE(IF(L$1:L$2881=L370,K$1:K$2881)))</f>
        <v>6.0291608402829491</v>
      </c>
      <c r="Q370" s="1">
        <f t="array" ref="Q370">IF(O370="","",_xlfn.F.TEST(IF((L$1:L$2881=LEFT(L370,LEN(L370)-3)&amp;"ctr"),K$1:K$2881),IF((L$1:L$2881=L370),K$1:K$2881)))</f>
        <v>1</v>
      </c>
      <c r="R370" s="1">
        <f t="array" ref="R370">IF(O370="","",TTEST(IF(L$1:L$2881=LEFT(L370,LEN(L370)-3)&amp;"ctr",K$1:K$2881),IF(L$1:L$2881=L370,K$1:K$2881),2,IF(ISERROR(Q370),3,IF(Q370&lt;0.05,3,2))))</f>
        <v>1</v>
      </c>
      <c r="S370" s="1" t="str">
        <f t="shared" ca="1" si="76"/>
        <v>D</v>
      </c>
      <c r="T370" s="1">
        <f t="array" ref="T370">IF(O370="","",AVERAGE(IF(L$1:L$2881=L370,I$1:I$2881)))</f>
        <v>416.25</v>
      </c>
      <c r="U370" s="1" t="b">
        <f t="shared" ca="1" si="77"/>
        <v>0</v>
      </c>
      <c r="V370" s="1" t="str">
        <f t="shared" ca="1" si="81"/>
        <v>1</v>
      </c>
      <c r="W370" s="1" t="str">
        <f t="array" aca="1" ref="W370" ca="1">IF(V370="","",IF(AVERAGE(IF(Z$2:Z$2881="Neg"&amp;" "&amp;B370&amp;" "&amp;X370,J$2:J$2881,0))&gt;AVERAGE(IF(Z$2:Z$2881="pos"&amp;" "&amp;B370&amp;" "&amp;X370,J$2:J$2881,0)),"neg","pos"))</f>
        <v>pos</v>
      </c>
      <c r="X370" s="1" t="str">
        <f t="shared" ca="1" si="78"/>
        <v>YE_</v>
      </c>
      <c r="Y370" s="1" t="str">
        <f t="shared" ca="1" si="79"/>
        <v>Ctr</v>
      </c>
      <c r="Z370" s="1" t="str">
        <f t="shared" si="80"/>
        <v>pos cytosine YE_</v>
      </c>
      <c r="AA370" s="1" t="str">
        <f t="shared" si="86"/>
        <v>Good</v>
      </c>
    </row>
    <row r="371" spans="1:27" x14ac:dyDescent="0.2">
      <c r="A371" s="1" t="s">
        <v>28</v>
      </c>
      <c r="B371" s="1" t="s">
        <v>184</v>
      </c>
      <c r="C371" s="1" t="s">
        <v>40</v>
      </c>
      <c r="D371" s="1">
        <v>111.0431</v>
      </c>
      <c r="E371" s="1">
        <v>9.5500000000000007</v>
      </c>
      <c r="F371" s="5" t="s">
        <v>146</v>
      </c>
      <c r="H371" s="1" t="s">
        <v>151</v>
      </c>
      <c r="I371" s="1">
        <v>442</v>
      </c>
      <c r="K371" s="1">
        <f t="shared" si="84"/>
        <v>6.0935697700451357</v>
      </c>
      <c r="L371" s="1" t="str">
        <f t="shared" si="85"/>
        <v>pos cytosine YE_Ctr</v>
      </c>
      <c r="M371" s="1" t="str">
        <f t="shared" si="73"/>
        <v>D</v>
      </c>
      <c r="N371" s="1" t="str">
        <f t="shared" si="74"/>
        <v>pos cytosine YE_Ctr_D</v>
      </c>
      <c r="O371" s="2" t="str">
        <f t="shared" si="75"/>
        <v/>
      </c>
      <c r="P371" s="1" t="str">
        <f t="array" ref="P371">IF(O371="","",AVERAGE(IF(L$1:L$2881=L371,K$1:K$2881)))</f>
        <v/>
      </c>
      <c r="Q371" s="1" t="str">
        <f t="array" ref="Q371">IF(O371="","",_xlfn.F.TEST(IF((L$1:L$2881=LEFT(L371,LEN(L371)-3)&amp;"ctr"),K$1:K$2881),IF((L$1:L$2881=L371),K$1:K$2881)))</f>
        <v/>
      </c>
      <c r="R371" s="1" t="str">
        <f t="array" ref="R371">IF(O371="","",TTEST(IF(L$1:L$2881=LEFT(L371,LEN(L371)-3)&amp;"ctr",K$1:K$2881),IF(L$1:L$2881=L371,K$1:K$2881),2,IF(ISERROR(Q371),3,IF(Q371&lt;0.05,3,2))))</f>
        <v/>
      </c>
      <c r="S371" s="1" t="str">
        <f t="shared" ca="1" si="76"/>
        <v/>
      </c>
      <c r="T371" s="1" t="str">
        <f t="array" ref="T371">IF(O371="","",AVERAGE(IF(L$1:L$2881=L371,I$1:I$2881)))</f>
        <v/>
      </c>
      <c r="U371" s="1" t="str">
        <f t="shared" ca="1" si="77"/>
        <v/>
      </c>
      <c r="V371" s="1" t="str">
        <f t="shared" ca="1" si="81"/>
        <v/>
      </c>
      <c r="W371" s="1" t="str">
        <f t="array" aca="1" ref="W371" ca="1">IF(V371="","",IF(AVERAGE(IF(Z$2:Z$2881="Neg"&amp;" "&amp;B371&amp;" "&amp;X371,J$2:J$2881,0))&gt;AVERAGE(IF(Z$2:Z$2881="pos"&amp;" "&amp;B371&amp;" "&amp;X371,J$2:J$2881,0)),"neg","pos"))</f>
        <v/>
      </c>
      <c r="X371" s="1" t="str">
        <f t="shared" ca="1" si="78"/>
        <v/>
      </c>
      <c r="Y371" s="1" t="str">
        <f t="shared" ca="1" si="79"/>
        <v/>
      </c>
      <c r="Z371" s="1" t="str">
        <f t="shared" si="80"/>
        <v>pos cytosine YE_</v>
      </c>
      <c r="AA371" s="1" t="str">
        <f t="shared" si="86"/>
        <v/>
      </c>
    </row>
    <row r="372" spans="1:27" x14ac:dyDescent="0.2">
      <c r="A372" s="1" t="s">
        <v>28</v>
      </c>
      <c r="B372" s="1" t="s">
        <v>184</v>
      </c>
      <c r="C372" s="1" t="s">
        <v>40</v>
      </c>
      <c r="D372" s="1">
        <v>111.0431</v>
      </c>
      <c r="E372" s="1">
        <v>9.5500000000000007</v>
      </c>
      <c r="F372" s="5" t="s">
        <v>146</v>
      </c>
      <c r="H372" s="1" t="s">
        <v>151</v>
      </c>
      <c r="I372" s="1">
        <v>460</v>
      </c>
      <c r="K372" s="1">
        <f t="shared" si="84"/>
        <v>6.1333980429966486</v>
      </c>
      <c r="L372" s="1" t="str">
        <f t="shared" si="85"/>
        <v>pos cytosine YE_Ctr</v>
      </c>
      <c r="M372" s="1" t="str">
        <f t="shared" si="73"/>
        <v>D</v>
      </c>
      <c r="N372" s="1" t="str">
        <f t="shared" si="74"/>
        <v>pos cytosine YE_Ctr_D</v>
      </c>
      <c r="O372" s="2" t="str">
        <f t="shared" si="75"/>
        <v/>
      </c>
      <c r="P372" s="1" t="str">
        <f t="array" ref="P372">IF(O372="","",AVERAGE(IF(L$1:L$2881=L372,K$1:K$2881)))</f>
        <v/>
      </c>
      <c r="Q372" s="1" t="str">
        <f t="array" ref="Q372">IF(O372="","",_xlfn.F.TEST(IF((L$1:L$2881=LEFT(L372,LEN(L372)-3)&amp;"ctr"),K$1:K$2881),IF((L$1:L$2881=L372),K$1:K$2881)))</f>
        <v/>
      </c>
      <c r="R372" s="1" t="str">
        <f t="array" ref="R372">IF(O372="","",TTEST(IF(L$1:L$2881=LEFT(L372,LEN(L372)-3)&amp;"ctr",K$1:K$2881),IF(L$1:L$2881=L372,K$1:K$2881),2,IF(ISERROR(Q372),3,IF(Q372&lt;0.05,3,2))))</f>
        <v/>
      </c>
      <c r="S372" s="1" t="str">
        <f t="shared" ca="1" si="76"/>
        <v/>
      </c>
      <c r="T372" s="1" t="str">
        <f t="array" ref="T372">IF(O372="","",AVERAGE(IF(L$1:L$2881=L372,I$1:I$2881)))</f>
        <v/>
      </c>
      <c r="U372" s="1" t="str">
        <f t="shared" ca="1" si="77"/>
        <v/>
      </c>
      <c r="V372" s="1" t="str">
        <f t="shared" ca="1" si="81"/>
        <v/>
      </c>
      <c r="W372" s="1" t="str">
        <f t="array" aca="1" ref="W372" ca="1">IF(V372="","",IF(AVERAGE(IF(Z$2:Z$2881="Neg"&amp;" "&amp;B372&amp;" "&amp;X372,J$2:J$2881,0))&gt;AVERAGE(IF(Z$2:Z$2881="pos"&amp;" "&amp;B372&amp;" "&amp;X372,J$2:J$2881,0)),"neg","pos"))</f>
        <v/>
      </c>
      <c r="X372" s="1" t="str">
        <f t="shared" ca="1" si="78"/>
        <v/>
      </c>
      <c r="Y372" s="1" t="str">
        <f t="shared" ca="1" si="79"/>
        <v/>
      </c>
      <c r="Z372" s="1" t="str">
        <f t="shared" si="80"/>
        <v>pos cytosine YE_</v>
      </c>
      <c r="AA372" s="1" t="str">
        <f t="shared" si="86"/>
        <v/>
      </c>
    </row>
    <row r="373" spans="1:27" x14ac:dyDescent="0.2">
      <c r="A373" s="1" t="s">
        <v>28</v>
      </c>
      <c r="B373" s="1" t="s">
        <v>184</v>
      </c>
      <c r="C373" s="1" t="s">
        <v>40</v>
      </c>
      <c r="D373" s="1">
        <v>111.0431</v>
      </c>
      <c r="E373" s="1">
        <v>9.5500000000000007</v>
      </c>
      <c r="F373" s="5" t="s">
        <v>146</v>
      </c>
      <c r="H373" s="1" t="s">
        <v>151</v>
      </c>
      <c r="I373" s="1">
        <v>358</v>
      </c>
      <c r="K373" s="1">
        <f t="shared" si="84"/>
        <v>5.8833223884882786</v>
      </c>
      <c r="L373" s="1" t="str">
        <f t="shared" si="85"/>
        <v>pos cytosine YE_Ctr</v>
      </c>
      <c r="M373" s="1" t="str">
        <f t="shared" si="73"/>
        <v>D</v>
      </c>
      <c r="N373" s="1" t="str">
        <f t="shared" si="74"/>
        <v>pos cytosine YE_Ctr_D</v>
      </c>
      <c r="O373" s="2" t="str">
        <f t="shared" si="75"/>
        <v/>
      </c>
      <c r="P373" s="1" t="str">
        <f t="array" ref="P373">IF(O373="","",AVERAGE(IF(L$1:L$2881=L373,K$1:K$2881)))</f>
        <v/>
      </c>
      <c r="Q373" s="1" t="str">
        <f t="array" ref="Q373">IF(O373="","",_xlfn.F.TEST(IF((L$1:L$2881=LEFT(L373,LEN(L373)-3)&amp;"ctr"),K$1:K$2881),IF((L$1:L$2881=L373),K$1:K$2881)))</f>
        <v/>
      </c>
      <c r="R373" s="1" t="str">
        <f t="array" ref="R373">IF(O373="","",TTEST(IF(L$1:L$2881=LEFT(L373,LEN(L373)-3)&amp;"ctr",K$1:K$2881),IF(L$1:L$2881=L373,K$1:K$2881),2,IF(ISERROR(Q373),3,IF(Q373&lt;0.05,3,2))))</f>
        <v/>
      </c>
      <c r="S373" s="1" t="str">
        <f t="shared" ca="1" si="76"/>
        <v/>
      </c>
      <c r="T373" s="1" t="str">
        <f t="array" ref="T373">IF(O373="","",AVERAGE(IF(L$1:L$2881=L373,I$1:I$2881)))</f>
        <v/>
      </c>
      <c r="U373" s="1" t="str">
        <f t="shared" ca="1" si="77"/>
        <v/>
      </c>
      <c r="V373" s="1" t="str">
        <f t="shared" ca="1" si="81"/>
        <v/>
      </c>
      <c r="W373" s="1" t="str">
        <f t="array" aca="1" ref="W373" ca="1">IF(V373="","",IF(AVERAGE(IF(Z$2:Z$2881="Neg"&amp;" "&amp;B373&amp;" "&amp;X373,J$2:J$2881,0))&gt;AVERAGE(IF(Z$2:Z$2881="pos"&amp;" "&amp;B373&amp;" "&amp;X373,J$2:J$2881,0)),"neg","pos"))</f>
        <v/>
      </c>
      <c r="X373" s="1" t="str">
        <f t="shared" ca="1" si="78"/>
        <v/>
      </c>
      <c r="Y373" s="1" t="str">
        <f t="shared" ca="1" si="79"/>
        <v/>
      </c>
      <c r="Z373" s="1" t="str">
        <f t="shared" si="80"/>
        <v>pos cytosine YE_</v>
      </c>
      <c r="AA373" s="1" t="str">
        <f t="shared" si="86"/>
        <v/>
      </c>
    </row>
    <row r="374" spans="1:27" x14ac:dyDescent="0.2">
      <c r="A374" s="1" t="s">
        <v>28</v>
      </c>
      <c r="B374" s="1" t="s">
        <v>184</v>
      </c>
      <c r="C374" s="1" t="s">
        <v>40</v>
      </c>
      <c r="D374" s="1">
        <v>111.0431</v>
      </c>
      <c r="E374" s="1">
        <v>9.5500000000000007</v>
      </c>
      <c r="F374" s="5" t="s">
        <v>146</v>
      </c>
      <c r="H374" s="1" t="s">
        <v>152</v>
      </c>
      <c r="I374" s="1">
        <v>24338</v>
      </c>
      <c r="K374" s="1">
        <f t="shared" si="84"/>
        <v>10.099835281063175</v>
      </c>
      <c r="L374" s="1" t="str">
        <f t="shared" si="85"/>
        <v>pos cytosine YE_Syn</v>
      </c>
      <c r="M374" s="1" t="str">
        <f t="shared" si="73"/>
        <v>D</v>
      </c>
      <c r="N374" s="1" t="str">
        <f t="shared" si="74"/>
        <v>pos cytosine YE_Syn_D</v>
      </c>
      <c r="O374" s="2" t="str">
        <f t="shared" si="75"/>
        <v>D</v>
      </c>
      <c r="P374" s="1">
        <f t="array" ref="P374">IF(O374="","",AVERAGE(IF(L$1:L$2881=L374,K$1:K$2881)))</f>
        <v>9.876271762993678</v>
      </c>
      <c r="Q374" s="1">
        <f t="array" ref="Q374">IF(O374="","",_xlfn.F.TEST(IF((L$1:L$2881=LEFT(L374,LEN(L374)-3)&amp;"ctr"),K$1:K$2881),IF((L$1:L$2881=L374),K$1:K$2881)))</f>
        <v>7.6382802647684725E-2</v>
      </c>
      <c r="R374" s="1">
        <f t="array" ref="R374">IF(O374="","",TTEST(IF(L$1:L$2881=LEFT(L374,LEN(L374)-3)&amp;"ctr",K$1:K$2881),IF(L$1:L$2881=L374,K$1:K$2881),2,IF(ISERROR(Q374),3,IF(Q374&lt;0.05,3,2))))</f>
        <v>1.0846868320774731E-6</v>
      </c>
      <c r="S374" s="1" t="str">
        <f t="shared" ca="1" si="76"/>
        <v>E</v>
      </c>
      <c r="T374" s="1">
        <f t="array" ref="T374">IF(O374="","",AVERAGE(IF(L$1:L$2881=L374,I$1:I$2881)))</f>
        <v>20471.5</v>
      </c>
      <c r="U374" s="1">
        <f t="shared" ca="1" si="77"/>
        <v>5.6200227338396367</v>
      </c>
      <c r="V374" s="1" t="str">
        <f t="shared" ca="1" si="81"/>
        <v>5</v>
      </c>
      <c r="W374" s="1" t="str">
        <f t="array" aca="1" ref="W374" ca="1">IF(V374="","",IF(AVERAGE(IF(Z$2:Z$2881="Neg"&amp;" "&amp;B374&amp;" "&amp;X374,J$2:J$2881,0))&gt;AVERAGE(IF(Z$2:Z$2881="pos"&amp;" "&amp;B374&amp;" "&amp;X374,J$2:J$2881,0)),"neg","pos"))</f>
        <v>pos</v>
      </c>
      <c r="X374" s="1" t="str">
        <f t="shared" ca="1" si="78"/>
        <v>YE_</v>
      </c>
      <c r="Y374" s="1" t="str">
        <f t="shared" ca="1" si="79"/>
        <v>Syn</v>
      </c>
      <c r="Z374" s="1" t="str">
        <f t="shared" si="80"/>
        <v>pos cytosine YE_</v>
      </c>
      <c r="AA374" s="1" t="str">
        <f t="shared" si="86"/>
        <v>Good</v>
      </c>
    </row>
    <row r="375" spans="1:27" x14ac:dyDescent="0.2">
      <c r="A375" s="1" t="s">
        <v>28</v>
      </c>
      <c r="B375" s="1" t="s">
        <v>184</v>
      </c>
      <c r="C375" s="1" t="s">
        <v>40</v>
      </c>
      <c r="D375" s="1">
        <v>111.0431</v>
      </c>
      <c r="E375" s="1">
        <v>9.5500000000000007</v>
      </c>
      <c r="F375" s="5" t="s">
        <v>146</v>
      </c>
      <c r="H375" s="1" t="s">
        <v>152</v>
      </c>
      <c r="I375" s="1">
        <v>16483</v>
      </c>
      <c r="K375" s="1">
        <f t="shared" si="84"/>
        <v>9.7101454924587074</v>
      </c>
      <c r="L375" s="1" t="str">
        <f t="shared" si="85"/>
        <v>pos cytosine YE_Syn</v>
      </c>
      <c r="M375" s="1" t="str">
        <f t="shared" si="73"/>
        <v>D</v>
      </c>
      <c r="N375" s="1" t="str">
        <f t="shared" si="74"/>
        <v>pos cytosine YE_Syn_D</v>
      </c>
      <c r="O375" s="2" t="str">
        <f t="shared" si="75"/>
        <v/>
      </c>
      <c r="P375" s="1" t="str">
        <f t="array" ref="P375">IF(O375="","",AVERAGE(IF(L$1:L$2881=L375,K$1:K$2881)))</f>
        <v/>
      </c>
      <c r="Q375" s="1" t="str">
        <f t="array" ref="Q375">IF(O375="","",_xlfn.F.TEST(IF((L$1:L$2881=LEFT(L375,LEN(L375)-3)&amp;"ctr"),K$1:K$2881),IF((L$1:L$2881=L375),K$1:K$2881)))</f>
        <v/>
      </c>
      <c r="R375" s="1" t="str">
        <f t="array" ref="R375">IF(O375="","",TTEST(IF(L$1:L$2881=LEFT(L375,LEN(L375)-3)&amp;"ctr",K$1:K$2881),IF(L$1:L$2881=L375,K$1:K$2881),2,IF(ISERROR(Q375),3,IF(Q375&lt;0.05,3,2))))</f>
        <v/>
      </c>
      <c r="S375" s="1" t="str">
        <f t="shared" ca="1" si="76"/>
        <v/>
      </c>
      <c r="T375" s="1" t="str">
        <f t="array" ref="T375">IF(O375="","",AVERAGE(IF(L$1:L$2881=L375,I$1:I$2881)))</f>
        <v/>
      </c>
      <c r="U375" s="1" t="str">
        <f t="shared" ca="1" si="77"/>
        <v/>
      </c>
      <c r="V375" s="1" t="str">
        <f t="shared" ca="1" si="81"/>
        <v/>
      </c>
      <c r="W375" s="1" t="str">
        <f t="array" aca="1" ref="W375" ca="1">IF(V375="","",IF(AVERAGE(IF(Z$2:Z$2881="Neg"&amp;" "&amp;B375&amp;" "&amp;X375,J$2:J$2881,0))&gt;AVERAGE(IF(Z$2:Z$2881="pos"&amp;" "&amp;B375&amp;" "&amp;X375,J$2:J$2881,0)),"neg","pos"))</f>
        <v/>
      </c>
      <c r="X375" s="1" t="str">
        <f t="shared" ca="1" si="78"/>
        <v/>
      </c>
      <c r="Y375" s="1" t="str">
        <f t="shared" ca="1" si="79"/>
        <v/>
      </c>
      <c r="Z375" s="1" t="str">
        <f t="shared" si="80"/>
        <v>pos cytosine YE_</v>
      </c>
      <c r="AA375" s="1" t="str">
        <f t="shared" si="86"/>
        <v/>
      </c>
    </row>
    <row r="376" spans="1:27" x14ac:dyDescent="0.2">
      <c r="A376" s="1" t="s">
        <v>28</v>
      </c>
      <c r="B376" s="1" t="s">
        <v>184</v>
      </c>
      <c r="C376" s="1" t="s">
        <v>40</v>
      </c>
      <c r="D376" s="1">
        <v>111.0431</v>
      </c>
      <c r="E376" s="1">
        <v>9.5500000000000007</v>
      </c>
      <c r="F376" s="5" t="s">
        <v>146</v>
      </c>
      <c r="H376" s="1" t="s">
        <v>152</v>
      </c>
      <c r="I376" s="1">
        <v>12535</v>
      </c>
      <c r="K376" s="1">
        <f t="shared" si="84"/>
        <v>9.4363597840358562</v>
      </c>
      <c r="L376" s="1" t="str">
        <f t="shared" si="85"/>
        <v>pos cytosine YE_Syn</v>
      </c>
      <c r="M376" s="1" t="str">
        <f t="shared" si="73"/>
        <v>D</v>
      </c>
      <c r="N376" s="1" t="str">
        <f t="shared" si="74"/>
        <v>pos cytosine YE_Syn_D</v>
      </c>
      <c r="O376" s="2" t="str">
        <f t="shared" si="75"/>
        <v/>
      </c>
      <c r="P376" s="1" t="str">
        <f t="array" ref="P376">IF(O376="","",AVERAGE(IF(L$1:L$2881=L376,K$1:K$2881)))</f>
        <v/>
      </c>
      <c r="Q376" s="1" t="str">
        <f t="array" ref="Q376">IF(O376="","",_xlfn.F.TEST(IF((L$1:L$2881=LEFT(L376,LEN(L376)-3)&amp;"ctr"),K$1:K$2881),IF((L$1:L$2881=L376),K$1:K$2881)))</f>
        <v/>
      </c>
      <c r="R376" s="1" t="str">
        <f t="array" ref="R376">IF(O376="","",TTEST(IF(L$1:L$2881=LEFT(L376,LEN(L376)-3)&amp;"ctr",K$1:K$2881),IF(L$1:L$2881=L376,K$1:K$2881),2,IF(ISERROR(Q376),3,IF(Q376&lt;0.05,3,2))))</f>
        <v/>
      </c>
      <c r="S376" s="1" t="str">
        <f t="shared" ca="1" si="76"/>
        <v/>
      </c>
      <c r="T376" s="1" t="str">
        <f t="array" ref="T376">IF(O376="","",AVERAGE(IF(L$1:L$2881=L376,I$1:I$2881)))</f>
        <v/>
      </c>
      <c r="U376" s="1" t="str">
        <f t="shared" ca="1" si="77"/>
        <v/>
      </c>
      <c r="V376" s="1" t="str">
        <f t="shared" ca="1" si="81"/>
        <v/>
      </c>
      <c r="W376" s="1" t="str">
        <f t="array" aca="1" ref="W376" ca="1">IF(V376="","",IF(AVERAGE(IF(Z$2:Z$2881="Neg"&amp;" "&amp;B376&amp;" "&amp;X376,J$2:J$2881,0))&gt;AVERAGE(IF(Z$2:Z$2881="pos"&amp;" "&amp;B376&amp;" "&amp;X376,J$2:J$2881,0)),"neg","pos"))</f>
        <v/>
      </c>
      <c r="X376" s="1" t="str">
        <f t="shared" ca="1" si="78"/>
        <v/>
      </c>
      <c r="Y376" s="1" t="str">
        <f t="shared" ca="1" si="79"/>
        <v/>
      </c>
      <c r="Z376" s="1" t="str">
        <f t="shared" si="80"/>
        <v>pos cytosine YE_</v>
      </c>
      <c r="AA376" s="1" t="str">
        <f t="shared" si="86"/>
        <v/>
      </c>
    </row>
    <row r="377" spans="1:27" x14ac:dyDescent="0.2">
      <c r="A377" s="1" t="s">
        <v>28</v>
      </c>
      <c r="B377" s="1" t="s">
        <v>184</v>
      </c>
      <c r="C377" s="1" t="s">
        <v>40</v>
      </c>
      <c r="D377" s="1">
        <v>111.0431</v>
      </c>
      <c r="E377" s="1">
        <v>9.5500000000000007</v>
      </c>
      <c r="F377" s="5" t="s">
        <v>146</v>
      </c>
      <c r="H377" s="1" t="s">
        <v>152</v>
      </c>
      <c r="I377" s="1">
        <v>28530</v>
      </c>
      <c r="K377" s="1">
        <f t="shared" si="84"/>
        <v>10.258746494416974</v>
      </c>
      <c r="L377" s="1" t="str">
        <f t="shared" si="85"/>
        <v>pos cytosine YE_Syn</v>
      </c>
      <c r="M377" s="1" t="str">
        <f t="shared" si="73"/>
        <v>D</v>
      </c>
      <c r="N377" s="1" t="str">
        <f t="shared" si="74"/>
        <v>pos cytosine YE_Syn_D</v>
      </c>
      <c r="O377" s="2" t="str">
        <f t="shared" si="75"/>
        <v/>
      </c>
      <c r="P377" s="1" t="str">
        <f t="array" ref="P377">IF(O377="","",AVERAGE(IF(L$1:L$2881=L377,K$1:K$2881)))</f>
        <v/>
      </c>
      <c r="Q377" s="1" t="str">
        <f t="array" ref="Q377">IF(O377="","",_xlfn.F.TEST(IF((L$1:L$2881=LEFT(L377,LEN(L377)-3)&amp;"ctr"),K$1:K$2881),IF((L$1:L$2881=L377),K$1:K$2881)))</f>
        <v/>
      </c>
      <c r="R377" s="1" t="str">
        <f t="array" ref="R377">IF(O377="","",TTEST(IF(L$1:L$2881=LEFT(L377,LEN(L377)-3)&amp;"ctr",K$1:K$2881),IF(L$1:L$2881=L377,K$1:K$2881),2,IF(ISERROR(Q377),3,IF(Q377&lt;0.05,3,2))))</f>
        <v/>
      </c>
      <c r="S377" s="1" t="str">
        <f t="shared" ca="1" si="76"/>
        <v/>
      </c>
      <c r="T377" s="1" t="str">
        <f t="array" ref="T377">IF(O377="","",AVERAGE(IF(L$1:L$2881=L377,I$1:I$2881)))</f>
        <v/>
      </c>
      <c r="U377" s="1" t="str">
        <f t="shared" ca="1" si="77"/>
        <v/>
      </c>
      <c r="V377" s="1" t="str">
        <f t="shared" ca="1" si="81"/>
        <v/>
      </c>
      <c r="W377" s="1" t="str">
        <f t="array" aca="1" ref="W377" ca="1">IF(V377="","",IF(AVERAGE(IF(Z$2:Z$2881="Neg"&amp;" "&amp;B377&amp;" "&amp;X377,J$2:J$2881,0))&gt;AVERAGE(IF(Z$2:Z$2881="pos"&amp;" "&amp;B377&amp;" "&amp;X377,J$2:J$2881,0)),"neg","pos"))</f>
        <v/>
      </c>
      <c r="X377" s="1" t="str">
        <f t="shared" ca="1" si="78"/>
        <v/>
      </c>
      <c r="Y377" s="1" t="str">
        <f t="shared" ca="1" si="79"/>
        <v/>
      </c>
      <c r="Z377" s="1" t="str">
        <f t="shared" si="80"/>
        <v>pos cytosine YE_</v>
      </c>
      <c r="AA377" s="1" t="str">
        <f t="shared" si="86"/>
        <v/>
      </c>
    </row>
    <row r="378" spans="1:27" x14ac:dyDescent="0.2">
      <c r="A378" s="1" t="s">
        <v>28</v>
      </c>
      <c r="B378" s="1" t="s">
        <v>184</v>
      </c>
      <c r="C378" s="1" t="s">
        <v>40</v>
      </c>
      <c r="D378" s="1">
        <v>111.0431</v>
      </c>
      <c r="E378" s="1">
        <v>9.5500000000000007</v>
      </c>
      <c r="F378" s="5" t="s">
        <v>146</v>
      </c>
      <c r="H378" s="1" t="s">
        <v>153</v>
      </c>
      <c r="I378" s="1">
        <v>4146</v>
      </c>
      <c r="K378" s="1">
        <f t="shared" si="84"/>
        <v>8.3301404602463816</v>
      </c>
      <c r="L378" s="1" t="str">
        <f t="shared" si="85"/>
        <v>pos cytosine SE_Ctr</v>
      </c>
      <c r="M378" s="1" t="str">
        <f t="shared" si="73"/>
        <v>D</v>
      </c>
      <c r="N378" s="1" t="str">
        <f t="shared" si="74"/>
        <v>pos cytosine SE_Ctr_D</v>
      </c>
      <c r="O378" s="2" t="str">
        <f t="shared" si="75"/>
        <v>D</v>
      </c>
      <c r="P378" s="1">
        <f t="array" ref="P378">IF(O378="","",AVERAGE(IF(L$1:L$2881=L378,K$1:K$2881)))</f>
        <v>8.3779234624100738</v>
      </c>
      <c r="Q378" s="1">
        <f t="array" ref="Q378">IF(O378="","",_xlfn.F.TEST(IF((L$1:L$2881=LEFT(L378,LEN(L378)-3)&amp;"ctr"),K$1:K$2881),IF((L$1:L$2881=L378),K$1:K$2881)))</f>
        <v>1</v>
      </c>
      <c r="R378" s="1">
        <f t="array" ref="R378">IF(O378="","",TTEST(IF(L$1:L$2881=LEFT(L378,LEN(L378)-3)&amp;"ctr",K$1:K$2881),IF(L$1:L$2881=L378,K$1:K$2881),2,IF(ISERROR(Q378),3,IF(Q378&lt;0.05,3,2))))</f>
        <v>1</v>
      </c>
      <c r="S378" s="1" t="str">
        <f t="shared" ca="1" si="76"/>
        <v>D</v>
      </c>
      <c r="T378" s="1">
        <f t="array" ref="T378">IF(O378="","",AVERAGE(IF(L$1:L$2881=L378,I$1:I$2881)))</f>
        <v>4724</v>
      </c>
      <c r="U378" s="1" t="b">
        <f t="shared" ca="1" si="77"/>
        <v>0</v>
      </c>
      <c r="V378" s="1" t="str">
        <f t="shared" ca="1" si="81"/>
        <v>1</v>
      </c>
      <c r="W378" s="1" t="str">
        <f t="array" aca="1" ref="W378" ca="1">IF(V378="","",IF(AVERAGE(IF(Z$2:Z$2881="Neg"&amp;" "&amp;B378&amp;" "&amp;X378,J$2:J$2881,0))&gt;AVERAGE(IF(Z$2:Z$2881="pos"&amp;" "&amp;B378&amp;" "&amp;X378,J$2:J$2881,0)),"neg","pos"))</f>
        <v>pos</v>
      </c>
      <c r="X378" s="1" t="str">
        <f t="shared" ca="1" si="78"/>
        <v>SE_</v>
      </c>
      <c r="Y378" s="1" t="str">
        <f t="shared" ca="1" si="79"/>
        <v>Ctr</v>
      </c>
      <c r="Z378" s="1" t="str">
        <f t="shared" si="80"/>
        <v>pos cytosine SE_</v>
      </c>
      <c r="AA378" s="1" t="str">
        <f t="shared" si="86"/>
        <v>Good</v>
      </c>
    </row>
    <row r="379" spans="1:27" x14ac:dyDescent="0.2">
      <c r="A379" s="1" t="s">
        <v>28</v>
      </c>
      <c r="B379" s="1" t="s">
        <v>184</v>
      </c>
      <c r="C379" s="1" t="s">
        <v>40</v>
      </c>
      <c r="D379" s="1">
        <v>111.0431</v>
      </c>
      <c r="E379" s="1">
        <v>9.5500000000000007</v>
      </c>
      <c r="F379" s="5" t="s">
        <v>146</v>
      </c>
      <c r="H379" s="1" t="s">
        <v>153</v>
      </c>
      <c r="I379" s="1">
        <v>2198</v>
      </c>
      <c r="K379" s="1">
        <f t="shared" si="84"/>
        <v>7.6957579905547613</v>
      </c>
      <c r="L379" s="1" t="str">
        <f t="shared" si="85"/>
        <v>pos cytosine SE_Ctr</v>
      </c>
      <c r="M379" s="1" t="str">
        <f t="shared" si="73"/>
        <v>D</v>
      </c>
      <c r="N379" s="1" t="str">
        <f t="shared" si="74"/>
        <v>pos cytosine SE_Ctr_D</v>
      </c>
      <c r="O379" s="2" t="str">
        <f t="shared" si="75"/>
        <v/>
      </c>
      <c r="P379" s="1" t="str">
        <f t="array" ref="P379">IF(O379="","",AVERAGE(IF(L$1:L$2881=L379,K$1:K$2881)))</f>
        <v/>
      </c>
      <c r="Q379" s="1" t="str">
        <f t="array" ref="Q379">IF(O379="","",_xlfn.F.TEST(IF((L$1:L$2881=LEFT(L379,LEN(L379)-3)&amp;"ctr"),K$1:K$2881),IF((L$1:L$2881=L379),K$1:K$2881)))</f>
        <v/>
      </c>
      <c r="R379" s="1" t="str">
        <f t="array" ref="R379">IF(O379="","",TTEST(IF(L$1:L$2881=LEFT(L379,LEN(L379)-3)&amp;"ctr",K$1:K$2881),IF(L$1:L$2881=L379,K$1:K$2881),2,IF(ISERROR(Q379),3,IF(Q379&lt;0.05,3,2))))</f>
        <v/>
      </c>
      <c r="S379" s="1" t="str">
        <f t="shared" ca="1" si="76"/>
        <v/>
      </c>
      <c r="T379" s="1" t="str">
        <f t="array" ref="T379">IF(O379="","",AVERAGE(IF(L$1:L$2881=L379,I$1:I$2881)))</f>
        <v/>
      </c>
      <c r="U379" s="1" t="str">
        <f t="shared" ca="1" si="77"/>
        <v/>
      </c>
      <c r="V379" s="1" t="str">
        <f t="shared" ca="1" si="81"/>
        <v/>
      </c>
      <c r="W379" s="1" t="str">
        <f t="array" aca="1" ref="W379" ca="1">IF(V379="","",IF(AVERAGE(IF(Z$2:Z$2881="Neg"&amp;" "&amp;B379&amp;" "&amp;X379,J$2:J$2881,0))&gt;AVERAGE(IF(Z$2:Z$2881="pos"&amp;" "&amp;B379&amp;" "&amp;X379,J$2:J$2881,0)),"neg","pos"))</f>
        <v/>
      </c>
      <c r="X379" s="1" t="str">
        <f t="shared" ca="1" si="78"/>
        <v/>
      </c>
      <c r="Y379" s="1" t="str">
        <f t="shared" ca="1" si="79"/>
        <v/>
      </c>
      <c r="Z379" s="1" t="str">
        <f t="shared" si="80"/>
        <v>pos cytosine SE_</v>
      </c>
      <c r="AA379" s="1" t="str">
        <f t="shared" si="86"/>
        <v/>
      </c>
    </row>
    <row r="380" spans="1:27" x14ac:dyDescent="0.2">
      <c r="A380" s="1" t="s">
        <v>28</v>
      </c>
      <c r="B380" s="1" t="s">
        <v>184</v>
      </c>
      <c r="C380" s="1" t="s">
        <v>40</v>
      </c>
      <c r="D380" s="1">
        <v>111.0431</v>
      </c>
      <c r="E380" s="1">
        <v>9.5500000000000007</v>
      </c>
      <c r="F380" s="5" t="s">
        <v>146</v>
      </c>
      <c r="H380" s="1" t="s">
        <v>153</v>
      </c>
      <c r="I380" s="1">
        <v>5905</v>
      </c>
      <c r="K380" s="1">
        <f t="shared" si="84"/>
        <v>8.6837240623038685</v>
      </c>
      <c r="L380" s="1" t="str">
        <f t="shared" si="85"/>
        <v>pos cytosine SE_Ctr</v>
      </c>
      <c r="M380" s="1" t="str">
        <f t="shared" si="73"/>
        <v>D</v>
      </c>
      <c r="N380" s="1" t="str">
        <f t="shared" si="74"/>
        <v>pos cytosine SE_Ctr_D</v>
      </c>
      <c r="O380" s="2" t="str">
        <f t="shared" si="75"/>
        <v/>
      </c>
      <c r="P380" s="1" t="str">
        <f t="array" ref="P380">IF(O380="","",AVERAGE(IF(L$1:L$2881=L380,K$1:K$2881)))</f>
        <v/>
      </c>
      <c r="Q380" s="1" t="str">
        <f t="array" ref="Q380">IF(O380="","",_xlfn.F.TEST(IF((L$1:L$2881=LEFT(L380,LEN(L380)-3)&amp;"ctr"),K$1:K$2881),IF((L$1:L$2881=L380),K$1:K$2881)))</f>
        <v/>
      </c>
      <c r="R380" s="1" t="str">
        <f t="array" ref="R380">IF(O380="","",TTEST(IF(L$1:L$2881=LEFT(L380,LEN(L380)-3)&amp;"ctr",K$1:K$2881),IF(L$1:L$2881=L380,K$1:K$2881),2,IF(ISERROR(Q380),3,IF(Q380&lt;0.05,3,2))))</f>
        <v/>
      </c>
      <c r="S380" s="1" t="str">
        <f t="shared" ca="1" si="76"/>
        <v/>
      </c>
      <c r="T380" s="1" t="str">
        <f t="array" ref="T380">IF(O380="","",AVERAGE(IF(L$1:L$2881=L380,I$1:I$2881)))</f>
        <v/>
      </c>
      <c r="U380" s="1" t="str">
        <f t="shared" ca="1" si="77"/>
        <v/>
      </c>
      <c r="V380" s="1" t="str">
        <f t="shared" ca="1" si="81"/>
        <v/>
      </c>
      <c r="W380" s="1" t="str">
        <f t="array" aca="1" ref="W380" ca="1">IF(V380="","",IF(AVERAGE(IF(Z$2:Z$2881="Neg"&amp;" "&amp;B380&amp;" "&amp;X380,J$2:J$2881,0))&gt;AVERAGE(IF(Z$2:Z$2881="pos"&amp;" "&amp;B380&amp;" "&amp;X380,J$2:J$2881,0)),"neg","pos"))</f>
        <v/>
      </c>
      <c r="X380" s="1" t="str">
        <f t="shared" ca="1" si="78"/>
        <v/>
      </c>
      <c r="Y380" s="1" t="str">
        <f t="shared" ca="1" si="79"/>
        <v/>
      </c>
      <c r="Z380" s="1" t="str">
        <f t="shared" si="80"/>
        <v>pos cytosine SE_</v>
      </c>
      <c r="AA380" s="1" t="str">
        <f t="shared" si="86"/>
        <v/>
      </c>
    </row>
    <row r="381" spans="1:27" x14ac:dyDescent="0.2">
      <c r="A381" s="1" t="s">
        <v>28</v>
      </c>
      <c r="B381" s="1" t="s">
        <v>184</v>
      </c>
      <c r="C381" s="1" t="s">
        <v>40</v>
      </c>
      <c r="D381" s="1">
        <v>111.0431</v>
      </c>
      <c r="E381" s="1">
        <v>9.5500000000000007</v>
      </c>
      <c r="F381" s="5" t="s">
        <v>146</v>
      </c>
      <c r="H381" s="1" t="s">
        <v>153</v>
      </c>
      <c r="I381" s="1">
        <v>6647</v>
      </c>
      <c r="K381" s="1">
        <f t="shared" si="84"/>
        <v>8.8020713365352847</v>
      </c>
      <c r="L381" s="1" t="str">
        <f t="shared" si="85"/>
        <v>pos cytosine SE_Ctr</v>
      </c>
      <c r="M381" s="1" t="str">
        <f t="shared" si="73"/>
        <v>D</v>
      </c>
      <c r="N381" s="1" t="str">
        <f t="shared" si="74"/>
        <v>pos cytosine SE_Ctr_D</v>
      </c>
      <c r="O381" s="2" t="str">
        <f t="shared" si="75"/>
        <v/>
      </c>
      <c r="P381" s="1" t="str">
        <f t="array" ref="P381">IF(O381="","",AVERAGE(IF(L$1:L$2881=L381,K$1:K$2881)))</f>
        <v/>
      </c>
      <c r="Q381" s="1" t="str">
        <f t="array" ref="Q381">IF(O381="","",_xlfn.F.TEST(IF((L$1:L$2881=LEFT(L381,LEN(L381)-3)&amp;"ctr"),K$1:K$2881),IF((L$1:L$2881=L381),K$1:K$2881)))</f>
        <v/>
      </c>
      <c r="R381" s="1" t="str">
        <f t="array" ref="R381">IF(O381="","",TTEST(IF(L$1:L$2881=LEFT(L381,LEN(L381)-3)&amp;"ctr",K$1:K$2881),IF(L$1:L$2881=L381,K$1:K$2881),2,IF(ISERROR(Q381),3,IF(Q381&lt;0.05,3,2))))</f>
        <v/>
      </c>
      <c r="S381" s="1" t="str">
        <f t="shared" ca="1" si="76"/>
        <v/>
      </c>
      <c r="T381" s="1" t="str">
        <f t="array" ref="T381">IF(O381="","",AVERAGE(IF(L$1:L$2881=L381,I$1:I$2881)))</f>
        <v/>
      </c>
      <c r="U381" s="1" t="str">
        <f t="shared" ca="1" si="77"/>
        <v/>
      </c>
      <c r="V381" s="1" t="str">
        <f t="shared" ca="1" si="81"/>
        <v/>
      </c>
      <c r="W381" s="1" t="str">
        <f t="array" aca="1" ref="W381" ca="1">IF(V381="","",IF(AVERAGE(IF(Z$2:Z$2881="Neg"&amp;" "&amp;B381&amp;" "&amp;X381,J$2:J$2881,0))&gt;AVERAGE(IF(Z$2:Z$2881="pos"&amp;" "&amp;B381&amp;" "&amp;X381,J$2:J$2881,0)),"neg","pos"))</f>
        <v/>
      </c>
      <c r="X381" s="1" t="str">
        <f t="shared" ca="1" si="78"/>
        <v/>
      </c>
      <c r="Y381" s="1" t="str">
        <f t="shared" ca="1" si="79"/>
        <v/>
      </c>
      <c r="Z381" s="1" t="str">
        <f t="shared" si="80"/>
        <v>pos cytosine SE_</v>
      </c>
      <c r="AA381" s="1" t="str">
        <f t="shared" si="86"/>
        <v/>
      </c>
    </row>
    <row r="382" spans="1:27" x14ac:dyDescent="0.2">
      <c r="A382" s="1" t="s">
        <v>28</v>
      </c>
      <c r="B382" s="1" t="s">
        <v>184</v>
      </c>
      <c r="C382" s="1" t="s">
        <v>40</v>
      </c>
      <c r="D382" s="1">
        <v>111.0431</v>
      </c>
      <c r="E382" s="1">
        <v>9.5500000000000007</v>
      </c>
      <c r="F382" s="5" t="s">
        <v>146</v>
      </c>
      <c r="H382" s="1" t="s">
        <v>154</v>
      </c>
      <c r="I382" s="1">
        <v>89118</v>
      </c>
      <c r="K382" s="1">
        <f t="shared" si="84"/>
        <v>11.397727834272304</v>
      </c>
      <c r="L382" s="1" t="str">
        <f t="shared" si="85"/>
        <v>pos cytosine SE_Syn</v>
      </c>
      <c r="M382" s="1" t="str">
        <f t="shared" si="73"/>
        <v>D</v>
      </c>
      <c r="N382" s="1" t="str">
        <f t="shared" si="74"/>
        <v>pos cytosine SE_Syn_D</v>
      </c>
      <c r="O382" s="2" t="str">
        <f t="shared" si="75"/>
        <v>D</v>
      </c>
      <c r="P382" s="1">
        <f t="array" ref="P382">IF(O382="","",AVERAGE(IF(L$1:L$2881=L382,K$1:K$2881)))</f>
        <v>10.975622043644105</v>
      </c>
      <c r="Q382" s="1">
        <f t="array" ref="Q382">IF(O382="","",_xlfn.F.TEST(IF((L$1:L$2881=LEFT(L382,LEN(L382)-3)&amp;"ctr"),K$1:K$2881),IF((L$1:L$2881=L382),K$1:K$2881)))</f>
        <v>0.61533542576661215</v>
      </c>
      <c r="R382" s="1">
        <f t="array" ref="R382">IF(O382="","",TTEST(IF(L$1:L$2881=LEFT(L382,LEN(L382)-3)&amp;"ctr",K$1:K$2881),IF(L$1:L$2881=L382,K$1:K$2881),2,IF(ISERROR(Q382),3,IF(Q382&lt;0.05,3,2))))</f>
        <v>1.499526940615484E-4</v>
      </c>
      <c r="S382" s="1" t="str">
        <f t="shared" ca="1" si="76"/>
        <v>E</v>
      </c>
      <c r="T382" s="1">
        <f t="array" ref="T382">IF(O382="","",AVERAGE(IF(L$1:L$2881=L382,I$1:I$2881)))</f>
        <v>61293</v>
      </c>
      <c r="U382" s="1">
        <f t="shared" ca="1" si="77"/>
        <v>3.6976414497137418</v>
      </c>
      <c r="V382" s="1" t="str">
        <f t="shared" ca="1" si="81"/>
        <v>4</v>
      </c>
      <c r="W382" s="1" t="str">
        <f t="array" aca="1" ref="W382" ca="1">IF(V382="","",IF(AVERAGE(IF(Z$2:Z$2881="Neg"&amp;" "&amp;B382&amp;" "&amp;X382,J$2:J$2881,0))&gt;AVERAGE(IF(Z$2:Z$2881="pos"&amp;" "&amp;B382&amp;" "&amp;X382,J$2:J$2881,0)),"neg","pos"))</f>
        <v>pos</v>
      </c>
      <c r="X382" s="1" t="str">
        <f t="shared" ca="1" si="78"/>
        <v>SE_</v>
      </c>
      <c r="Y382" s="1" t="str">
        <f t="shared" ca="1" si="79"/>
        <v>Syn</v>
      </c>
      <c r="Z382" s="1" t="str">
        <f t="shared" si="80"/>
        <v>pos cytosine SE_</v>
      </c>
      <c r="AA382" s="1" t="str">
        <f t="shared" si="86"/>
        <v>Good</v>
      </c>
    </row>
    <row r="383" spans="1:27" x14ac:dyDescent="0.2">
      <c r="A383" s="1" t="s">
        <v>28</v>
      </c>
      <c r="B383" s="1" t="s">
        <v>184</v>
      </c>
      <c r="C383" s="1" t="s">
        <v>40</v>
      </c>
      <c r="D383" s="1">
        <v>111.0431</v>
      </c>
      <c r="E383" s="1">
        <v>9.5500000000000007</v>
      </c>
      <c r="F383" s="5" t="s">
        <v>146</v>
      </c>
      <c r="H383" s="1" t="s">
        <v>154</v>
      </c>
      <c r="I383" s="1">
        <v>57671</v>
      </c>
      <c r="K383" s="1">
        <f t="shared" si="84"/>
        <v>10.962527066084414</v>
      </c>
      <c r="L383" s="1" t="str">
        <f t="shared" si="85"/>
        <v>pos cytosine SE_Syn</v>
      </c>
      <c r="M383" s="1" t="str">
        <f t="shared" si="73"/>
        <v>D</v>
      </c>
      <c r="N383" s="1" t="str">
        <f t="shared" si="74"/>
        <v>pos cytosine SE_Syn_D</v>
      </c>
      <c r="O383" s="2" t="str">
        <f t="shared" si="75"/>
        <v/>
      </c>
      <c r="P383" s="1" t="str">
        <f t="array" ref="P383">IF(O383="","",AVERAGE(IF(L$1:L$2881=L383,K$1:K$2881)))</f>
        <v/>
      </c>
      <c r="Q383" s="1" t="str">
        <f t="array" ref="Q383">IF(O383="","",_xlfn.F.TEST(IF((L$1:L$2881=LEFT(L383,LEN(L383)-3)&amp;"ctr"),K$1:K$2881),IF((L$1:L$2881=L383),K$1:K$2881)))</f>
        <v/>
      </c>
      <c r="R383" s="1" t="str">
        <f t="array" ref="R383">IF(O383="","",TTEST(IF(L$1:L$2881=LEFT(L383,LEN(L383)-3)&amp;"ctr",K$1:K$2881),IF(L$1:L$2881=L383,K$1:K$2881),2,IF(ISERROR(Q383),3,IF(Q383&lt;0.05,3,2))))</f>
        <v/>
      </c>
      <c r="S383" s="1" t="str">
        <f t="shared" ca="1" si="76"/>
        <v/>
      </c>
      <c r="T383" s="1" t="str">
        <f t="array" ref="T383">IF(O383="","",AVERAGE(IF(L$1:L$2881=L383,I$1:I$2881)))</f>
        <v/>
      </c>
      <c r="U383" s="1" t="str">
        <f t="shared" ca="1" si="77"/>
        <v/>
      </c>
      <c r="V383" s="1" t="str">
        <f t="shared" ca="1" si="81"/>
        <v/>
      </c>
      <c r="W383" s="1" t="str">
        <f t="array" aca="1" ref="W383" ca="1">IF(V383="","",IF(AVERAGE(IF(Z$2:Z$2881="Neg"&amp;" "&amp;B383&amp;" "&amp;X383,J$2:J$2881,0))&gt;AVERAGE(IF(Z$2:Z$2881="pos"&amp;" "&amp;B383&amp;" "&amp;X383,J$2:J$2881,0)),"neg","pos"))</f>
        <v/>
      </c>
      <c r="X383" s="1" t="str">
        <f t="shared" ca="1" si="78"/>
        <v/>
      </c>
      <c r="Y383" s="1" t="str">
        <f t="shared" ca="1" si="79"/>
        <v/>
      </c>
      <c r="Z383" s="1" t="str">
        <f t="shared" si="80"/>
        <v>pos cytosine SE_</v>
      </c>
      <c r="AA383" s="1" t="str">
        <f t="shared" si="86"/>
        <v/>
      </c>
    </row>
    <row r="384" spans="1:27" x14ac:dyDescent="0.2">
      <c r="A384" s="1" t="s">
        <v>28</v>
      </c>
      <c r="B384" s="1" t="s">
        <v>184</v>
      </c>
      <c r="C384" s="1" t="s">
        <v>40</v>
      </c>
      <c r="D384" s="1">
        <v>111.0431</v>
      </c>
      <c r="E384" s="1">
        <v>9.5500000000000007</v>
      </c>
      <c r="F384" s="5" t="s">
        <v>146</v>
      </c>
      <c r="H384" s="1" t="s">
        <v>154</v>
      </c>
      <c r="I384" s="1">
        <v>36873</v>
      </c>
      <c r="K384" s="1">
        <f t="shared" si="84"/>
        <v>10.515261974630336</v>
      </c>
      <c r="L384" s="1" t="str">
        <f t="shared" si="85"/>
        <v>pos cytosine SE_Syn</v>
      </c>
      <c r="M384" s="1" t="str">
        <f t="shared" si="73"/>
        <v>D</v>
      </c>
      <c r="N384" s="1" t="str">
        <f t="shared" si="74"/>
        <v>pos cytosine SE_Syn_D</v>
      </c>
      <c r="O384" s="2" t="str">
        <f t="shared" si="75"/>
        <v/>
      </c>
      <c r="P384" s="1" t="str">
        <f t="array" ref="P384">IF(O384="","",AVERAGE(IF(L$1:L$2881=L384,K$1:K$2881)))</f>
        <v/>
      </c>
      <c r="Q384" s="1" t="str">
        <f t="array" ref="Q384">IF(O384="","",_xlfn.F.TEST(IF((L$1:L$2881=LEFT(L384,LEN(L384)-3)&amp;"ctr"),K$1:K$2881),IF((L$1:L$2881=L384),K$1:K$2881)))</f>
        <v/>
      </c>
      <c r="R384" s="1" t="str">
        <f t="array" ref="R384">IF(O384="","",TTEST(IF(L$1:L$2881=LEFT(L384,LEN(L384)-3)&amp;"ctr",K$1:K$2881),IF(L$1:L$2881=L384,K$1:K$2881),2,IF(ISERROR(Q384),3,IF(Q384&lt;0.05,3,2))))</f>
        <v/>
      </c>
      <c r="S384" s="1" t="str">
        <f t="shared" ca="1" si="76"/>
        <v/>
      </c>
      <c r="T384" s="1" t="str">
        <f t="array" ref="T384">IF(O384="","",AVERAGE(IF(L$1:L$2881=L384,I$1:I$2881)))</f>
        <v/>
      </c>
      <c r="U384" s="1" t="str">
        <f t="shared" ca="1" si="77"/>
        <v/>
      </c>
      <c r="V384" s="1" t="str">
        <f t="shared" ca="1" si="81"/>
        <v/>
      </c>
      <c r="W384" s="1" t="str">
        <f t="array" aca="1" ref="W384" ca="1">IF(V384="","",IF(AVERAGE(IF(Z$2:Z$2881="Neg"&amp;" "&amp;B384&amp;" "&amp;X384,J$2:J$2881,0))&gt;AVERAGE(IF(Z$2:Z$2881="pos"&amp;" "&amp;B384&amp;" "&amp;X384,J$2:J$2881,0)),"neg","pos"))</f>
        <v/>
      </c>
      <c r="X384" s="1" t="str">
        <f t="shared" ca="1" si="78"/>
        <v/>
      </c>
      <c r="Y384" s="1" t="str">
        <f t="shared" ca="1" si="79"/>
        <v/>
      </c>
      <c r="Z384" s="1" t="str">
        <f t="shared" si="80"/>
        <v>pos cytosine SE_</v>
      </c>
      <c r="AA384" s="1" t="str">
        <f t="shared" si="86"/>
        <v/>
      </c>
    </row>
    <row r="385" spans="1:27" x14ac:dyDescent="0.2">
      <c r="A385" s="1" t="s">
        <v>28</v>
      </c>
      <c r="B385" s="1" t="s">
        <v>184</v>
      </c>
      <c r="C385" s="1" t="s">
        <v>40</v>
      </c>
      <c r="D385" s="1">
        <v>111.0431</v>
      </c>
      <c r="E385" s="1">
        <v>9.5500000000000007</v>
      </c>
      <c r="F385" s="5" t="s">
        <v>146</v>
      </c>
      <c r="H385" s="1" t="s">
        <v>154</v>
      </c>
      <c r="I385" s="1">
        <v>61510</v>
      </c>
      <c r="K385" s="1">
        <f t="shared" si="84"/>
        <v>11.026971299589365</v>
      </c>
      <c r="L385" s="1" t="str">
        <f t="shared" si="85"/>
        <v>pos cytosine SE_Syn</v>
      </c>
      <c r="M385" s="1" t="str">
        <f t="shared" si="73"/>
        <v>D</v>
      </c>
      <c r="N385" s="1" t="str">
        <f t="shared" si="74"/>
        <v>pos cytosine SE_Syn_D</v>
      </c>
      <c r="O385" s="2" t="str">
        <f t="shared" si="75"/>
        <v/>
      </c>
      <c r="P385" s="1" t="str">
        <f t="array" ref="P385">IF(O385="","",AVERAGE(IF(L$1:L$2881=L385,K$1:K$2881)))</f>
        <v/>
      </c>
      <c r="Q385" s="1" t="str">
        <f t="array" ref="Q385">IF(O385="","",_xlfn.F.TEST(IF((L$1:L$2881=LEFT(L385,LEN(L385)-3)&amp;"ctr"),K$1:K$2881),IF((L$1:L$2881=L385),K$1:K$2881)))</f>
        <v/>
      </c>
      <c r="R385" s="1" t="str">
        <f t="array" ref="R385">IF(O385="","",TTEST(IF(L$1:L$2881=LEFT(L385,LEN(L385)-3)&amp;"ctr",K$1:K$2881),IF(L$1:L$2881=L385,K$1:K$2881),2,IF(ISERROR(Q385),3,IF(Q385&lt;0.05,3,2))))</f>
        <v/>
      </c>
      <c r="S385" s="1" t="str">
        <f t="shared" ca="1" si="76"/>
        <v/>
      </c>
      <c r="T385" s="1" t="str">
        <f t="array" ref="T385">IF(O385="","",AVERAGE(IF(L$1:L$2881=L385,I$1:I$2881)))</f>
        <v/>
      </c>
      <c r="U385" s="1" t="str">
        <f t="shared" ca="1" si="77"/>
        <v/>
      </c>
      <c r="V385" s="1" t="str">
        <f t="shared" ca="1" si="81"/>
        <v/>
      </c>
      <c r="W385" s="1" t="str">
        <f t="array" aca="1" ref="W385" ca="1">IF(V385="","",IF(AVERAGE(IF(Z$2:Z$2881="Neg"&amp;" "&amp;B385&amp;" "&amp;X385,J$2:J$2881,0))&gt;AVERAGE(IF(Z$2:Z$2881="pos"&amp;" "&amp;B385&amp;" "&amp;X385,J$2:J$2881,0)),"neg","pos"))</f>
        <v/>
      </c>
      <c r="X385" s="1" t="str">
        <f t="shared" ca="1" si="78"/>
        <v/>
      </c>
      <c r="Y385" s="1" t="str">
        <f t="shared" ca="1" si="79"/>
        <v/>
      </c>
      <c r="Z385" s="1" t="str">
        <f t="shared" si="80"/>
        <v>pos cytosine SE_</v>
      </c>
      <c r="AA385" s="1" t="str">
        <f t="shared" si="86"/>
        <v/>
      </c>
    </row>
    <row r="386" spans="1:27" x14ac:dyDescent="0.2">
      <c r="A386" s="1" t="s">
        <v>94</v>
      </c>
      <c r="B386" s="1" t="s">
        <v>194</v>
      </c>
      <c r="C386" s="1" t="s">
        <v>49</v>
      </c>
      <c r="D386" s="1">
        <v>136.0385</v>
      </c>
      <c r="E386" s="1">
        <v>9.81</v>
      </c>
      <c r="F386" s="5" t="s">
        <v>146</v>
      </c>
      <c r="H386" s="1" t="s">
        <v>147</v>
      </c>
      <c r="K386" s="1">
        <f t="shared" ref="K386:K418" si="87">LN(I386+1)</f>
        <v>0</v>
      </c>
      <c r="L386" s="1" t="str">
        <f t="shared" ref="L386:L418" si="88">A386&amp;" "&amp;B386&amp;" "&amp;H386</f>
        <v>both hypoxanthine Min_Ctr</v>
      </c>
      <c r="M386" s="1" t="str">
        <f t="shared" ref="M386:M449" si="89">IF(I386&lt;&gt;"","D","ND")</f>
        <v>ND</v>
      </c>
      <c r="N386" s="1" t="str">
        <f t="shared" ref="N386:N449" si="90">L386&amp;IF(LEN(M386)=2,M386,"_"&amp;M386)</f>
        <v>both hypoxanthine Min_CtrND</v>
      </c>
      <c r="O386" s="2" t="str">
        <f t="shared" ref="O386:O449" si="91">IF(ROW()&lt;&gt;MATCH(L386,L$1:L$2881,0),"",IF(COUNTIF(N$1:N$2881,LEFT(N386,LEN(N386)-2)&amp;"_D")=COUNTIF(L$1:L$2881,L386),"D","ND"))</f>
        <v>ND</v>
      </c>
      <c r="P386" s="1">
        <f t="array" ref="P386">IF(O386="","",AVERAGE(IF(L$1:L$2881=L386,K$1:K$2881)))</f>
        <v>0</v>
      </c>
      <c r="Q386" s="1" t="e">
        <f t="array" ref="Q386">IF(O386="","",_xlfn.F.TEST(IF((L$1:L$2881=LEFT(L386,LEN(L386)-3)&amp;"ctr"),K$1:K$2881),IF((L$1:L$2881=L386),K$1:K$2881)))</f>
        <v>#DIV/0!</v>
      </c>
      <c r="R386" s="1" t="e">
        <f t="array" ref="R386">IF(O386="","",TTEST(IF(L$1:L$2881=LEFT(L386,LEN(L386)-3)&amp;"ctr",K$1:K$2881),IF(L$1:L$2881=L386,K$1:K$2881),2,IF(ISERROR(Q386),3,IF(Q386&lt;0.05,3,2))))</f>
        <v>#DIV/0!</v>
      </c>
      <c r="S386" s="1" t="str">
        <f t="shared" ref="S386:S449" ca="1" si="92">IF(P386="","",IF(RIGHT(L386,3)="ctr",O386,IF(AND(O386="ND",INDIRECT("r"&amp;MATCH(LEFT(L386,LEN(L386)-3)&amp;"ctr",L$1:L$2881,0)&amp;"c"&amp;COLUMN(O386),FALSE)="ND"),"ND",IF(R386&gt;=0.05,"N",IF(AND(R386&lt;0.05,P386&lt;INDIRECT("r"&amp;MATCH(LEFT(L386,LEN(L386)-3)&amp;"ctr",L$1:L$2881,0)&amp;"C"&amp;COLUMN(P386),FALSE)),"I",IF(AND(R386&lt;0.05,P386&gt;INDIRECT("r"&amp;MATCH(LEFT(L386,LEN(L386)-3)&amp;"ctr",L$1:L$2881,0)&amp;"c"&amp;COLUMN(P386),FALSE)),"E","err"))))))</f>
        <v>ND</v>
      </c>
      <c r="T386" s="1">
        <f t="array" ref="T386">IF(O386="","",AVERAGE(IF(L$1:L$2881=L386,I$1:I$2881)))</f>
        <v>0</v>
      </c>
      <c r="U386" s="1" t="str">
        <f t="shared" ref="U386:U449" ca="1" si="93">IF(O386="","",IF(OR(S386="ND",S386="N"),"n/a",IF(OR(S386="e",S386="I"),IF(OR(T386=0,INDIRECT("r"&amp;MATCH(LEFT(L386,LEN(L386)-3)&amp;"ctr",L$1:L$2881,0)&amp;"c"&amp;COLUMN(T386),FALSE)=0),5,LOG(T386/INDIRECT("r"&amp;MATCH(LEFT(L386,LEN(L386)-3)&amp;"ctr",L$1:L$2881,0)&amp;"c"&amp;COLUMN(T386),FALSE),2)))))</f>
        <v>n/a</v>
      </c>
      <c r="V386" s="1" t="str">
        <f t="shared" ca="1" si="81"/>
        <v/>
      </c>
      <c r="W386" s="1" t="str">
        <f t="array" aca="1" ref="W386" ca="1">IF(V386="","",IF(AVERAGE(IF(Z$2:Z$2881="Neg"&amp;" "&amp;B386&amp;" "&amp;X386,J$2:J$2881,0))&gt;AVERAGE(IF(Z$2:Z$2881="pos"&amp;" "&amp;B386&amp;" "&amp;X386,J$2:J$2881,0)),"neg","pos"))</f>
        <v/>
      </c>
      <c r="X386" s="1" t="str">
        <f t="shared" ref="X386:X449" ca="1" si="94">IF(V386="","",LEFT(H386,3))</f>
        <v/>
      </c>
      <c r="Y386" s="1" t="str">
        <f t="shared" ref="Y386:Y449" ca="1" si="95">IF(W386="","",RIGHT(H386,3))</f>
        <v/>
      </c>
      <c r="Z386" s="1" t="str">
        <f t="shared" ref="Z386:Z449" si="96">A386&amp;" "&amp;B386&amp;" "&amp;LEFT(H386,3)</f>
        <v>both hypoxanthine Min</v>
      </c>
      <c r="AA386" s="1" t="str">
        <f t="shared" si="86"/>
        <v>Good</v>
      </c>
    </row>
    <row r="387" spans="1:27" x14ac:dyDescent="0.2">
      <c r="A387" s="1" t="s">
        <v>94</v>
      </c>
      <c r="B387" s="1" t="s">
        <v>194</v>
      </c>
      <c r="C387" s="1" t="s">
        <v>49</v>
      </c>
      <c r="D387" s="1">
        <v>136.0385</v>
      </c>
      <c r="E387" s="1">
        <v>9.81</v>
      </c>
      <c r="F387" s="5" t="s">
        <v>146</v>
      </c>
      <c r="H387" s="1" t="s">
        <v>147</v>
      </c>
      <c r="K387" s="1">
        <f t="shared" si="87"/>
        <v>0</v>
      </c>
      <c r="L387" s="1" t="str">
        <f t="shared" si="88"/>
        <v>both hypoxanthine Min_Ctr</v>
      </c>
      <c r="M387" s="1" t="str">
        <f t="shared" si="89"/>
        <v>ND</v>
      </c>
      <c r="N387" s="1" t="str">
        <f t="shared" si="90"/>
        <v>both hypoxanthine Min_CtrND</v>
      </c>
      <c r="O387" s="2" t="str">
        <f t="shared" si="91"/>
        <v/>
      </c>
      <c r="P387" s="1" t="str">
        <f t="array" ref="P387">IF(O387="","",AVERAGE(IF(L$1:L$2881=L387,K$1:K$2881)))</f>
        <v/>
      </c>
      <c r="Q387" s="1" t="str">
        <f t="array" ref="Q387">IF(O387="","",_xlfn.F.TEST(IF((L$1:L$2881=LEFT(L387,LEN(L387)-3)&amp;"ctr"),K$1:K$2881),IF((L$1:L$2881=L387),K$1:K$2881)))</f>
        <v/>
      </c>
      <c r="R387" s="1" t="str">
        <f t="array" ref="R387">IF(O387="","",TTEST(IF(L$1:L$2881=LEFT(L387,LEN(L387)-3)&amp;"ctr",K$1:K$2881),IF(L$1:L$2881=L387,K$1:K$2881),2,IF(ISERROR(Q387),3,IF(Q387&lt;0.05,3,2))))</f>
        <v/>
      </c>
      <c r="S387" s="1" t="str">
        <f t="shared" ca="1" si="92"/>
        <v/>
      </c>
      <c r="T387" s="1" t="str">
        <f t="array" ref="T387">IF(O387="","",AVERAGE(IF(L$1:L$2881=L387,I$1:I$2881)))</f>
        <v/>
      </c>
      <c r="U387" s="1" t="str">
        <f t="shared" ca="1" si="93"/>
        <v/>
      </c>
      <c r="V387" s="1" t="str">
        <f t="shared" ref="V387:V450" ca="1" si="97">IF(S387="N","1",IF(U387="n/a","",IF(U387="","",IF(ABS(U387)&lt;1.5,"1",IF(ABS(U387)&lt;2.5,"2",IF(ABS(U387)&lt;3.5,"3",IF(ABS(U387)&lt;4.5,"4",IF(ABS(U387)&gt;=4.5,"5"))))))))</f>
        <v/>
      </c>
      <c r="W387" s="1" t="str">
        <f t="array" aca="1" ref="W387" ca="1">IF(V387="","",IF(AVERAGE(IF(Z$2:Z$2881="Neg"&amp;" "&amp;B387&amp;" "&amp;X387,J$2:J$2881,0))&gt;AVERAGE(IF(Z$2:Z$2881="pos"&amp;" "&amp;B387&amp;" "&amp;X387,J$2:J$2881,0)),"neg","pos"))</f>
        <v/>
      </c>
      <c r="X387" s="1" t="str">
        <f t="shared" ca="1" si="94"/>
        <v/>
      </c>
      <c r="Y387" s="1" t="str">
        <f t="shared" ca="1" si="95"/>
        <v/>
      </c>
      <c r="Z387" s="1" t="str">
        <f t="shared" si="96"/>
        <v>both hypoxanthine Min</v>
      </c>
      <c r="AA387" s="1" t="str">
        <f t="shared" si="86"/>
        <v/>
      </c>
    </row>
    <row r="388" spans="1:27" x14ac:dyDescent="0.2">
      <c r="A388" s="1" t="s">
        <v>94</v>
      </c>
      <c r="B388" s="1" t="s">
        <v>194</v>
      </c>
      <c r="C388" s="1" t="s">
        <v>49</v>
      </c>
      <c r="D388" s="1">
        <v>136.0385</v>
      </c>
      <c r="E388" s="1">
        <v>9.81</v>
      </c>
      <c r="F388" s="5" t="s">
        <v>146</v>
      </c>
      <c r="H388" s="1" t="s">
        <v>147</v>
      </c>
      <c r="K388" s="1">
        <f t="shared" si="87"/>
        <v>0</v>
      </c>
      <c r="L388" s="1" t="str">
        <f t="shared" si="88"/>
        <v>both hypoxanthine Min_Ctr</v>
      </c>
      <c r="M388" s="1" t="str">
        <f t="shared" si="89"/>
        <v>ND</v>
      </c>
      <c r="N388" s="1" t="str">
        <f t="shared" si="90"/>
        <v>both hypoxanthine Min_CtrND</v>
      </c>
      <c r="O388" s="2" t="str">
        <f t="shared" si="91"/>
        <v/>
      </c>
      <c r="P388" s="1" t="str">
        <f t="array" ref="P388">IF(O388="","",AVERAGE(IF(L$1:L$2881=L388,K$1:K$2881)))</f>
        <v/>
      </c>
      <c r="Q388" s="1" t="str">
        <f t="array" ref="Q388">IF(O388="","",_xlfn.F.TEST(IF((L$1:L$2881=LEFT(L388,LEN(L388)-3)&amp;"ctr"),K$1:K$2881),IF((L$1:L$2881=L388),K$1:K$2881)))</f>
        <v/>
      </c>
      <c r="R388" s="1" t="str">
        <f t="array" ref="R388">IF(O388="","",TTEST(IF(L$1:L$2881=LEFT(L388,LEN(L388)-3)&amp;"ctr",K$1:K$2881),IF(L$1:L$2881=L388,K$1:K$2881),2,IF(ISERROR(Q388),3,IF(Q388&lt;0.05,3,2))))</f>
        <v/>
      </c>
      <c r="S388" s="1" t="str">
        <f t="shared" ca="1" si="92"/>
        <v/>
      </c>
      <c r="T388" s="1" t="str">
        <f t="array" ref="T388">IF(O388="","",AVERAGE(IF(L$1:L$2881=L388,I$1:I$2881)))</f>
        <v/>
      </c>
      <c r="U388" s="1" t="str">
        <f t="shared" ca="1" si="93"/>
        <v/>
      </c>
      <c r="V388" s="1" t="str">
        <f t="shared" ca="1" si="97"/>
        <v/>
      </c>
      <c r="W388" s="1" t="str">
        <f t="array" aca="1" ref="W388" ca="1">IF(V388="","",IF(AVERAGE(IF(Z$2:Z$2881="Neg"&amp;" "&amp;B388&amp;" "&amp;X388,J$2:J$2881,0))&gt;AVERAGE(IF(Z$2:Z$2881="pos"&amp;" "&amp;B388&amp;" "&amp;X388,J$2:J$2881,0)),"neg","pos"))</f>
        <v/>
      </c>
      <c r="X388" s="1" t="str">
        <f t="shared" ca="1" si="94"/>
        <v/>
      </c>
      <c r="Y388" s="1" t="str">
        <f t="shared" ca="1" si="95"/>
        <v/>
      </c>
      <c r="Z388" s="1" t="str">
        <f t="shared" si="96"/>
        <v>both hypoxanthine Min</v>
      </c>
      <c r="AA388" s="1" t="str">
        <f t="shared" si="86"/>
        <v/>
      </c>
    </row>
    <row r="389" spans="1:27" x14ac:dyDescent="0.2">
      <c r="A389" s="1" t="s">
        <v>94</v>
      </c>
      <c r="B389" s="1" t="s">
        <v>194</v>
      </c>
      <c r="C389" s="1" t="s">
        <v>49</v>
      </c>
      <c r="D389" s="1">
        <v>136.0385</v>
      </c>
      <c r="E389" s="1">
        <v>9.81</v>
      </c>
      <c r="F389" s="5" t="s">
        <v>146</v>
      </c>
      <c r="H389" s="1" t="s">
        <v>147</v>
      </c>
      <c r="K389" s="1">
        <f t="shared" si="87"/>
        <v>0</v>
      </c>
      <c r="L389" s="1" t="str">
        <f t="shared" si="88"/>
        <v>both hypoxanthine Min_Ctr</v>
      </c>
      <c r="M389" s="1" t="str">
        <f t="shared" si="89"/>
        <v>ND</v>
      </c>
      <c r="N389" s="1" t="str">
        <f t="shared" si="90"/>
        <v>both hypoxanthine Min_CtrND</v>
      </c>
      <c r="O389" s="2" t="str">
        <f t="shared" si="91"/>
        <v/>
      </c>
      <c r="P389" s="1" t="str">
        <f t="array" ref="P389">IF(O389="","",AVERAGE(IF(L$1:L$2881=L389,K$1:K$2881)))</f>
        <v/>
      </c>
      <c r="Q389" s="1" t="str">
        <f t="array" ref="Q389">IF(O389="","",_xlfn.F.TEST(IF((L$1:L$2881=LEFT(L389,LEN(L389)-3)&amp;"ctr"),K$1:K$2881),IF((L$1:L$2881=L389),K$1:K$2881)))</f>
        <v/>
      </c>
      <c r="R389" s="1" t="str">
        <f t="array" ref="R389">IF(O389="","",TTEST(IF(L$1:L$2881=LEFT(L389,LEN(L389)-3)&amp;"ctr",K$1:K$2881),IF(L$1:L$2881=L389,K$1:K$2881),2,IF(ISERROR(Q389),3,IF(Q389&lt;0.05,3,2))))</f>
        <v/>
      </c>
      <c r="S389" s="1" t="str">
        <f t="shared" ca="1" si="92"/>
        <v/>
      </c>
      <c r="T389" s="1" t="str">
        <f t="array" ref="T389">IF(O389="","",AVERAGE(IF(L$1:L$2881=L389,I$1:I$2881)))</f>
        <v/>
      </c>
      <c r="U389" s="1" t="str">
        <f t="shared" ca="1" si="93"/>
        <v/>
      </c>
      <c r="V389" s="1" t="str">
        <f t="shared" ca="1" si="97"/>
        <v/>
      </c>
      <c r="W389" s="1" t="str">
        <f t="array" aca="1" ref="W389" ca="1">IF(V389="","",IF(AVERAGE(IF(Z$2:Z$2881="Neg"&amp;" "&amp;B389&amp;" "&amp;X389,J$2:J$2881,0))&gt;AVERAGE(IF(Z$2:Z$2881="pos"&amp;" "&amp;B389&amp;" "&amp;X389,J$2:J$2881,0)),"neg","pos"))</f>
        <v/>
      </c>
      <c r="X389" s="1" t="str">
        <f t="shared" ca="1" si="94"/>
        <v/>
      </c>
      <c r="Y389" s="1" t="str">
        <f t="shared" ca="1" si="95"/>
        <v/>
      </c>
      <c r="Z389" s="1" t="str">
        <f t="shared" si="96"/>
        <v>both hypoxanthine Min</v>
      </c>
      <c r="AA389" s="1" t="str">
        <f t="shared" si="86"/>
        <v/>
      </c>
    </row>
    <row r="390" spans="1:27" x14ac:dyDescent="0.2">
      <c r="A390" s="1" t="s">
        <v>94</v>
      </c>
      <c r="B390" s="1" t="s">
        <v>194</v>
      </c>
      <c r="C390" s="1" t="s">
        <v>49</v>
      </c>
      <c r="D390" s="1">
        <v>136.0385</v>
      </c>
      <c r="E390" s="1">
        <v>9.81</v>
      </c>
      <c r="F390" s="5" t="s">
        <v>146</v>
      </c>
      <c r="H390" s="1" t="s">
        <v>148</v>
      </c>
      <c r="K390" s="1">
        <f t="shared" si="87"/>
        <v>0</v>
      </c>
      <c r="L390" s="1" t="str">
        <f t="shared" si="88"/>
        <v>both hypoxanthine Min_Syn</v>
      </c>
      <c r="M390" s="1" t="str">
        <f t="shared" si="89"/>
        <v>ND</v>
      </c>
      <c r="N390" s="1" t="str">
        <f t="shared" si="90"/>
        <v>both hypoxanthine Min_SynND</v>
      </c>
      <c r="O390" s="2" t="str">
        <f t="shared" si="91"/>
        <v>ND</v>
      </c>
      <c r="P390" s="1">
        <f t="array" ref="P390">IF(O390="","",AVERAGE(IF(L$1:L$2881=L390,K$1:K$2881)))</f>
        <v>0</v>
      </c>
      <c r="Q390" s="1" t="e">
        <f t="array" ref="Q390">IF(O390="","",_xlfn.F.TEST(IF((L$1:L$2881=LEFT(L390,LEN(L390)-3)&amp;"ctr"),K$1:K$2881),IF((L$1:L$2881=L390),K$1:K$2881)))</f>
        <v>#DIV/0!</v>
      </c>
      <c r="R390" s="1" t="e">
        <f t="array" ref="R390">IF(O390="","",TTEST(IF(L$1:L$2881=LEFT(L390,LEN(L390)-3)&amp;"ctr",K$1:K$2881),IF(L$1:L$2881=L390,K$1:K$2881),2,IF(ISERROR(Q390),3,IF(Q390&lt;0.05,3,2))))</f>
        <v>#DIV/0!</v>
      </c>
      <c r="S390" s="1" t="str">
        <f t="shared" ca="1" si="92"/>
        <v>ND</v>
      </c>
      <c r="T390" s="1">
        <f t="array" ref="T390">IF(O390="","",AVERAGE(IF(L$1:L$2881=L390,I$1:I$2881)))</f>
        <v>0</v>
      </c>
      <c r="U390" s="1" t="str">
        <f t="shared" ca="1" si="93"/>
        <v>n/a</v>
      </c>
      <c r="V390" s="1" t="str">
        <f t="shared" ca="1" si="97"/>
        <v/>
      </c>
      <c r="W390" s="1" t="str">
        <f t="array" aca="1" ref="W390" ca="1">IF(V390="","",IF(AVERAGE(IF(Z$2:Z$2881="Neg"&amp;" "&amp;B390&amp;" "&amp;X390,J$2:J$2881,0))&gt;AVERAGE(IF(Z$2:Z$2881="pos"&amp;" "&amp;B390&amp;" "&amp;X390,J$2:J$2881,0)),"neg","pos"))</f>
        <v/>
      </c>
      <c r="X390" s="1" t="str">
        <f t="shared" ca="1" si="94"/>
        <v/>
      </c>
      <c r="Y390" s="1" t="str">
        <f t="shared" ca="1" si="95"/>
        <v/>
      </c>
      <c r="Z390" s="1" t="str">
        <f t="shared" si="96"/>
        <v>both hypoxanthine Min</v>
      </c>
      <c r="AA390" s="1" t="str">
        <f t="shared" si="86"/>
        <v>Good</v>
      </c>
    </row>
    <row r="391" spans="1:27" x14ac:dyDescent="0.2">
      <c r="A391" s="1" t="s">
        <v>94</v>
      </c>
      <c r="B391" s="1" t="s">
        <v>194</v>
      </c>
      <c r="C391" s="1" t="s">
        <v>49</v>
      </c>
      <c r="D391" s="1">
        <v>136.0385</v>
      </c>
      <c r="E391" s="1">
        <v>9.81</v>
      </c>
      <c r="F391" s="5" t="s">
        <v>146</v>
      </c>
      <c r="H391" s="1" t="s">
        <v>148</v>
      </c>
      <c r="K391" s="1">
        <f t="shared" si="87"/>
        <v>0</v>
      </c>
      <c r="L391" s="1" t="str">
        <f t="shared" si="88"/>
        <v>both hypoxanthine Min_Syn</v>
      </c>
      <c r="M391" s="1" t="str">
        <f t="shared" si="89"/>
        <v>ND</v>
      </c>
      <c r="N391" s="1" t="str">
        <f t="shared" si="90"/>
        <v>both hypoxanthine Min_SynND</v>
      </c>
      <c r="O391" s="2" t="str">
        <f t="shared" si="91"/>
        <v/>
      </c>
      <c r="P391" s="1" t="str">
        <f t="array" ref="P391">IF(O391="","",AVERAGE(IF(L$1:L$2881=L391,K$1:K$2881)))</f>
        <v/>
      </c>
      <c r="Q391" s="1" t="str">
        <f t="array" ref="Q391">IF(O391="","",_xlfn.F.TEST(IF((L$1:L$2881=LEFT(L391,LEN(L391)-3)&amp;"ctr"),K$1:K$2881),IF((L$1:L$2881=L391),K$1:K$2881)))</f>
        <v/>
      </c>
      <c r="R391" s="1" t="str">
        <f t="array" ref="R391">IF(O391="","",TTEST(IF(L$1:L$2881=LEFT(L391,LEN(L391)-3)&amp;"ctr",K$1:K$2881),IF(L$1:L$2881=L391,K$1:K$2881),2,IF(ISERROR(Q391),3,IF(Q391&lt;0.05,3,2))))</f>
        <v/>
      </c>
      <c r="S391" s="1" t="str">
        <f t="shared" ca="1" si="92"/>
        <v/>
      </c>
      <c r="T391" s="1" t="str">
        <f t="array" ref="T391">IF(O391="","",AVERAGE(IF(L$1:L$2881=L391,I$1:I$2881)))</f>
        <v/>
      </c>
      <c r="U391" s="1" t="str">
        <f t="shared" ca="1" si="93"/>
        <v/>
      </c>
      <c r="V391" s="1" t="str">
        <f t="shared" ca="1" si="97"/>
        <v/>
      </c>
      <c r="W391" s="1" t="str">
        <f t="array" aca="1" ref="W391" ca="1">IF(V391="","",IF(AVERAGE(IF(Z$2:Z$2881="Neg"&amp;" "&amp;B391&amp;" "&amp;X391,J$2:J$2881,0))&gt;AVERAGE(IF(Z$2:Z$2881="pos"&amp;" "&amp;B391&amp;" "&amp;X391,J$2:J$2881,0)),"neg","pos"))</f>
        <v/>
      </c>
      <c r="X391" s="1" t="str">
        <f t="shared" ca="1" si="94"/>
        <v/>
      </c>
      <c r="Y391" s="1" t="str">
        <f t="shared" ca="1" si="95"/>
        <v/>
      </c>
      <c r="Z391" s="1" t="str">
        <f t="shared" si="96"/>
        <v>both hypoxanthine Min</v>
      </c>
      <c r="AA391" s="1" t="str">
        <f t="shared" si="86"/>
        <v/>
      </c>
    </row>
    <row r="392" spans="1:27" x14ac:dyDescent="0.2">
      <c r="A392" s="1" t="s">
        <v>94</v>
      </c>
      <c r="B392" s="1" t="s">
        <v>194</v>
      </c>
      <c r="C392" s="1" t="s">
        <v>49</v>
      </c>
      <c r="D392" s="1">
        <v>136.0385</v>
      </c>
      <c r="E392" s="1">
        <v>9.81</v>
      </c>
      <c r="F392" s="5" t="s">
        <v>146</v>
      </c>
      <c r="H392" s="1" t="s">
        <v>148</v>
      </c>
      <c r="K392" s="1">
        <f t="shared" si="87"/>
        <v>0</v>
      </c>
      <c r="L392" s="1" t="str">
        <f t="shared" si="88"/>
        <v>both hypoxanthine Min_Syn</v>
      </c>
      <c r="M392" s="1" t="str">
        <f t="shared" si="89"/>
        <v>ND</v>
      </c>
      <c r="N392" s="1" t="str">
        <f t="shared" si="90"/>
        <v>both hypoxanthine Min_SynND</v>
      </c>
      <c r="O392" s="2" t="str">
        <f t="shared" si="91"/>
        <v/>
      </c>
      <c r="P392" s="1" t="str">
        <f t="array" ref="P392">IF(O392="","",AVERAGE(IF(L$1:L$2881=L392,K$1:K$2881)))</f>
        <v/>
      </c>
      <c r="Q392" s="1" t="str">
        <f t="array" ref="Q392">IF(O392="","",_xlfn.F.TEST(IF((L$1:L$2881=LEFT(L392,LEN(L392)-3)&amp;"ctr"),K$1:K$2881),IF((L$1:L$2881=L392),K$1:K$2881)))</f>
        <v/>
      </c>
      <c r="R392" s="1" t="str">
        <f t="array" ref="R392">IF(O392="","",TTEST(IF(L$1:L$2881=LEFT(L392,LEN(L392)-3)&amp;"ctr",K$1:K$2881),IF(L$1:L$2881=L392,K$1:K$2881),2,IF(ISERROR(Q392),3,IF(Q392&lt;0.05,3,2))))</f>
        <v/>
      </c>
      <c r="S392" s="1" t="str">
        <f t="shared" ca="1" si="92"/>
        <v/>
      </c>
      <c r="T392" s="1" t="str">
        <f t="array" ref="T392">IF(O392="","",AVERAGE(IF(L$1:L$2881=L392,I$1:I$2881)))</f>
        <v/>
      </c>
      <c r="U392" s="1" t="str">
        <f t="shared" ca="1" si="93"/>
        <v/>
      </c>
      <c r="V392" s="1" t="str">
        <f t="shared" ca="1" si="97"/>
        <v/>
      </c>
      <c r="W392" s="1" t="str">
        <f t="array" aca="1" ref="W392" ca="1">IF(V392="","",IF(AVERAGE(IF(Z$2:Z$2881="Neg"&amp;" "&amp;B392&amp;" "&amp;X392,J$2:J$2881,0))&gt;AVERAGE(IF(Z$2:Z$2881="pos"&amp;" "&amp;B392&amp;" "&amp;X392,J$2:J$2881,0)),"neg","pos"))</f>
        <v/>
      </c>
      <c r="X392" s="1" t="str">
        <f t="shared" ca="1" si="94"/>
        <v/>
      </c>
      <c r="Y392" s="1" t="str">
        <f t="shared" ca="1" si="95"/>
        <v/>
      </c>
      <c r="Z392" s="1" t="str">
        <f t="shared" si="96"/>
        <v>both hypoxanthine Min</v>
      </c>
      <c r="AA392" s="1" t="str">
        <f t="shared" si="86"/>
        <v/>
      </c>
    </row>
    <row r="393" spans="1:27" x14ac:dyDescent="0.2">
      <c r="A393" s="1" t="s">
        <v>94</v>
      </c>
      <c r="B393" s="1" t="s">
        <v>194</v>
      </c>
      <c r="C393" s="1" t="s">
        <v>49</v>
      </c>
      <c r="D393" s="1">
        <v>136.0385</v>
      </c>
      <c r="E393" s="1">
        <v>9.81</v>
      </c>
      <c r="F393" s="5" t="s">
        <v>146</v>
      </c>
      <c r="H393" s="1" t="s">
        <v>148</v>
      </c>
      <c r="K393" s="1">
        <f t="shared" si="87"/>
        <v>0</v>
      </c>
      <c r="L393" s="1" t="str">
        <f t="shared" si="88"/>
        <v>both hypoxanthine Min_Syn</v>
      </c>
      <c r="M393" s="1" t="str">
        <f t="shared" si="89"/>
        <v>ND</v>
      </c>
      <c r="N393" s="1" t="str">
        <f t="shared" si="90"/>
        <v>both hypoxanthine Min_SynND</v>
      </c>
      <c r="O393" s="2" t="str">
        <f t="shared" si="91"/>
        <v/>
      </c>
      <c r="P393" s="1" t="str">
        <f t="array" ref="P393">IF(O393="","",AVERAGE(IF(L$1:L$2881=L393,K$1:K$2881)))</f>
        <v/>
      </c>
      <c r="Q393" s="1" t="str">
        <f t="array" ref="Q393">IF(O393="","",_xlfn.F.TEST(IF((L$1:L$2881=LEFT(L393,LEN(L393)-3)&amp;"ctr"),K$1:K$2881),IF((L$1:L$2881=L393),K$1:K$2881)))</f>
        <v/>
      </c>
      <c r="R393" s="1" t="str">
        <f t="array" ref="R393">IF(O393="","",TTEST(IF(L$1:L$2881=LEFT(L393,LEN(L393)-3)&amp;"ctr",K$1:K$2881),IF(L$1:L$2881=L393,K$1:K$2881),2,IF(ISERROR(Q393),3,IF(Q393&lt;0.05,3,2))))</f>
        <v/>
      </c>
      <c r="S393" s="1" t="str">
        <f t="shared" ca="1" si="92"/>
        <v/>
      </c>
      <c r="T393" s="1" t="str">
        <f t="array" ref="T393">IF(O393="","",AVERAGE(IF(L$1:L$2881=L393,I$1:I$2881)))</f>
        <v/>
      </c>
      <c r="U393" s="1" t="str">
        <f t="shared" ca="1" si="93"/>
        <v/>
      </c>
      <c r="V393" s="1" t="str">
        <f t="shared" ca="1" si="97"/>
        <v/>
      </c>
      <c r="W393" s="1" t="str">
        <f t="array" aca="1" ref="W393" ca="1">IF(V393="","",IF(AVERAGE(IF(Z$2:Z$2881="Neg"&amp;" "&amp;B393&amp;" "&amp;X393,J$2:J$2881,0))&gt;AVERAGE(IF(Z$2:Z$2881="pos"&amp;" "&amp;B393&amp;" "&amp;X393,J$2:J$2881,0)),"neg","pos"))</f>
        <v/>
      </c>
      <c r="X393" s="1" t="str">
        <f t="shared" ca="1" si="94"/>
        <v/>
      </c>
      <c r="Y393" s="1" t="str">
        <f t="shared" ca="1" si="95"/>
        <v/>
      </c>
      <c r="Z393" s="1" t="str">
        <f t="shared" si="96"/>
        <v>both hypoxanthine Min</v>
      </c>
      <c r="AA393" s="1" t="str">
        <f t="shared" si="86"/>
        <v/>
      </c>
    </row>
    <row r="394" spans="1:27" x14ac:dyDescent="0.2">
      <c r="A394" s="1" t="s">
        <v>94</v>
      </c>
      <c r="B394" s="1" t="s">
        <v>194</v>
      </c>
      <c r="C394" s="1" t="s">
        <v>49</v>
      </c>
      <c r="D394" s="1">
        <v>136.0385</v>
      </c>
      <c r="E394" s="1">
        <v>9.81</v>
      </c>
      <c r="F394" s="5" t="s">
        <v>146</v>
      </c>
      <c r="H394" s="1" t="s">
        <v>149</v>
      </c>
      <c r="K394" s="1">
        <f t="shared" si="87"/>
        <v>0</v>
      </c>
      <c r="L394" s="1" t="str">
        <f t="shared" si="88"/>
        <v>both hypoxanthine MEBM_Ctr</v>
      </c>
      <c r="M394" s="1" t="str">
        <f t="shared" si="89"/>
        <v>ND</v>
      </c>
      <c r="N394" s="1" t="str">
        <f t="shared" si="90"/>
        <v>both hypoxanthine MEBM_CtrND</v>
      </c>
      <c r="O394" s="2" t="str">
        <f t="shared" si="91"/>
        <v>ND</v>
      </c>
      <c r="P394" s="1">
        <f t="array" ref="P394">IF(O394="","",AVERAGE(IF(L$1:L$2881=L394,K$1:K$2881)))</f>
        <v>0</v>
      </c>
      <c r="Q394" s="1" t="e">
        <f t="array" ref="Q394">IF(O394="","",_xlfn.F.TEST(IF((L$1:L$2881=LEFT(L394,LEN(L394)-3)&amp;"ctr"),K$1:K$2881),IF((L$1:L$2881=L394),K$1:K$2881)))</f>
        <v>#DIV/0!</v>
      </c>
      <c r="R394" s="1" t="e">
        <f t="array" ref="R394">IF(O394="","",TTEST(IF(L$1:L$2881=LEFT(L394,LEN(L394)-3)&amp;"ctr",K$1:K$2881),IF(L$1:L$2881=L394,K$1:K$2881),2,IF(ISERROR(Q394),3,IF(Q394&lt;0.05,3,2))))</f>
        <v>#DIV/0!</v>
      </c>
      <c r="S394" s="1" t="str">
        <f t="shared" ca="1" si="92"/>
        <v>ND</v>
      </c>
      <c r="T394" s="1">
        <f t="array" ref="T394">IF(O394="","",AVERAGE(IF(L$1:L$2881=L394,I$1:I$2881)))</f>
        <v>0</v>
      </c>
      <c r="U394" s="1" t="str">
        <f t="shared" ca="1" si="93"/>
        <v>n/a</v>
      </c>
      <c r="V394" s="1" t="str">
        <f t="shared" ca="1" si="97"/>
        <v/>
      </c>
      <c r="W394" s="1" t="str">
        <f t="array" aca="1" ref="W394" ca="1">IF(V394="","",IF(AVERAGE(IF(Z$2:Z$2881="Neg"&amp;" "&amp;B394&amp;" "&amp;X394,J$2:J$2881,0))&gt;AVERAGE(IF(Z$2:Z$2881="pos"&amp;" "&amp;B394&amp;" "&amp;X394,J$2:J$2881,0)),"neg","pos"))</f>
        <v/>
      </c>
      <c r="X394" s="1" t="str">
        <f t="shared" ca="1" si="94"/>
        <v/>
      </c>
      <c r="Y394" s="1" t="str">
        <f t="shared" ca="1" si="95"/>
        <v/>
      </c>
      <c r="Z394" s="1" t="str">
        <f t="shared" si="96"/>
        <v>both hypoxanthine MEB</v>
      </c>
      <c r="AA394" s="1" t="str">
        <f t="shared" si="86"/>
        <v>Good</v>
      </c>
    </row>
    <row r="395" spans="1:27" x14ac:dyDescent="0.2">
      <c r="A395" s="1" t="s">
        <v>94</v>
      </c>
      <c r="B395" s="1" t="s">
        <v>194</v>
      </c>
      <c r="C395" s="1" t="s">
        <v>49</v>
      </c>
      <c r="D395" s="1">
        <v>136.0385</v>
      </c>
      <c r="E395" s="1">
        <v>9.81</v>
      </c>
      <c r="F395" s="5" t="s">
        <v>146</v>
      </c>
      <c r="H395" s="1" t="s">
        <v>149</v>
      </c>
      <c r="K395" s="1">
        <f t="shared" si="87"/>
        <v>0</v>
      </c>
      <c r="L395" s="1" t="str">
        <f t="shared" si="88"/>
        <v>both hypoxanthine MEBM_Ctr</v>
      </c>
      <c r="M395" s="1" t="str">
        <f t="shared" si="89"/>
        <v>ND</v>
      </c>
      <c r="N395" s="1" t="str">
        <f t="shared" si="90"/>
        <v>both hypoxanthine MEBM_CtrND</v>
      </c>
      <c r="O395" s="2" t="str">
        <f t="shared" si="91"/>
        <v/>
      </c>
      <c r="P395" s="1" t="str">
        <f t="array" ref="P395">IF(O395="","",AVERAGE(IF(L$1:L$2881=L395,K$1:K$2881)))</f>
        <v/>
      </c>
      <c r="Q395" s="1" t="str">
        <f t="array" ref="Q395">IF(O395="","",_xlfn.F.TEST(IF((L$1:L$2881=LEFT(L395,LEN(L395)-3)&amp;"ctr"),K$1:K$2881),IF((L$1:L$2881=L395),K$1:K$2881)))</f>
        <v/>
      </c>
      <c r="R395" s="1" t="str">
        <f t="array" ref="R395">IF(O395="","",TTEST(IF(L$1:L$2881=LEFT(L395,LEN(L395)-3)&amp;"ctr",K$1:K$2881),IF(L$1:L$2881=L395,K$1:K$2881),2,IF(ISERROR(Q395),3,IF(Q395&lt;0.05,3,2))))</f>
        <v/>
      </c>
      <c r="S395" s="1" t="str">
        <f t="shared" ca="1" si="92"/>
        <v/>
      </c>
      <c r="T395" s="1" t="str">
        <f t="array" ref="T395">IF(O395="","",AVERAGE(IF(L$1:L$2881=L395,I$1:I$2881)))</f>
        <v/>
      </c>
      <c r="U395" s="1" t="str">
        <f t="shared" ca="1" si="93"/>
        <v/>
      </c>
      <c r="V395" s="1" t="str">
        <f t="shared" ca="1" si="97"/>
        <v/>
      </c>
      <c r="W395" s="1" t="str">
        <f t="array" aca="1" ref="W395" ca="1">IF(V395="","",IF(AVERAGE(IF(Z$2:Z$2881="Neg"&amp;" "&amp;B395&amp;" "&amp;X395,J$2:J$2881,0))&gt;AVERAGE(IF(Z$2:Z$2881="pos"&amp;" "&amp;B395&amp;" "&amp;X395,J$2:J$2881,0)),"neg","pos"))</f>
        <v/>
      </c>
      <c r="X395" s="1" t="str">
        <f t="shared" ca="1" si="94"/>
        <v/>
      </c>
      <c r="Y395" s="1" t="str">
        <f t="shared" ca="1" si="95"/>
        <v/>
      </c>
      <c r="Z395" s="1" t="str">
        <f t="shared" si="96"/>
        <v>both hypoxanthine MEB</v>
      </c>
      <c r="AA395" s="1" t="str">
        <f t="shared" si="86"/>
        <v/>
      </c>
    </row>
    <row r="396" spans="1:27" x14ac:dyDescent="0.2">
      <c r="A396" s="1" t="s">
        <v>94</v>
      </c>
      <c r="B396" s="1" t="s">
        <v>194</v>
      </c>
      <c r="C396" s="1" t="s">
        <v>49</v>
      </c>
      <c r="D396" s="1">
        <v>136.0385</v>
      </c>
      <c r="E396" s="1">
        <v>9.81</v>
      </c>
      <c r="F396" s="5" t="s">
        <v>146</v>
      </c>
      <c r="H396" s="1" t="s">
        <v>149</v>
      </c>
      <c r="K396" s="1">
        <f t="shared" si="87"/>
        <v>0</v>
      </c>
      <c r="L396" s="1" t="str">
        <f t="shared" si="88"/>
        <v>both hypoxanthine MEBM_Ctr</v>
      </c>
      <c r="M396" s="1" t="str">
        <f t="shared" si="89"/>
        <v>ND</v>
      </c>
      <c r="N396" s="1" t="str">
        <f t="shared" si="90"/>
        <v>both hypoxanthine MEBM_CtrND</v>
      </c>
      <c r="O396" s="2" t="str">
        <f t="shared" si="91"/>
        <v/>
      </c>
      <c r="P396" s="1" t="str">
        <f t="array" ref="P396">IF(O396="","",AVERAGE(IF(L$1:L$2881=L396,K$1:K$2881)))</f>
        <v/>
      </c>
      <c r="Q396" s="1" t="str">
        <f t="array" ref="Q396">IF(O396="","",_xlfn.F.TEST(IF((L$1:L$2881=LEFT(L396,LEN(L396)-3)&amp;"ctr"),K$1:K$2881),IF((L$1:L$2881=L396),K$1:K$2881)))</f>
        <v/>
      </c>
      <c r="R396" s="1" t="str">
        <f t="array" ref="R396">IF(O396="","",TTEST(IF(L$1:L$2881=LEFT(L396,LEN(L396)-3)&amp;"ctr",K$1:K$2881),IF(L$1:L$2881=L396,K$1:K$2881),2,IF(ISERROR(Q396),3,IF(Q396&lt;0.05,3,2))))</f>
        <v/>
      </c>
      <c r="S396" s="1" t="str">
        <f t="shared" ca="1" si="92"/>
        <v/>
      </c>
      <c r="T396" s="1" t="str">
        <f t="array" ref="T396">IF(O396="","",AVERAGE(IF(L$1:L$2881=L396,I$1:I$2881)))</f>
        <v/>
      </c>
      <c r="U396" s="1" t="str">
        <f t="shared" ca="1" si="93"/>
        <v/>
      </c>
      <c r="V396" s="1" t="str">
        <f t="shared" ca="1" si="97"/>
        <v/>
      </c>
      <c r="W396" s="1" t="str">
        <f t="array" aca="1" ref="W396" ca="1">IF(V396="","",IF(AVERAGE(IF(Z$2:Z$2881="Neg"&amp;" "&amp;B396&amp;" "&amp;X396,J$2:J$2881,0))&gt;AVERAGE(IF(Z$2:Z$2881="pos"&amp;" "&amp;B396&amp;" "&amp;X396,J$2:J$2881,0)),"neg","pos"))</f>
        <v/>
      </c>
      <c r="X396" s="1" t="str">
        <f t="shared" ca="1" si="94"/>
        <v/>
      </c>
      <c r="Y396" s="1" t="str">
        <f t="shared" ca="1" si="95"/>
        <v/>
      </c>
      <c r="Z396" s="1" t="str">
        <f t="shared" si="96"/>
        <v>both hypoxanthine MEB</v>
      </c>
      <c r="AA396" s="1" t="str">
        <f t="shared" si="86"/>
        <v/>
      </c>
    </row>
    <row r="397" spans="1:27" x14ac:dyDescent="0.2">
      <c r="A397" s="1" t="s">
        <v>94</v>
      </c>
      <c r="B397" s="1" t="s">
        <v>194</v>
      </c>
      <c r="C397" s="1" t="s">
        <v>49</v>
      </c>
      <c r="D397" s="1">
        <v>136.0385</v>
      </c>
      <c r="E397" s="1">
        <v>9.81</v>
      </c>
      <c r="F397" s="5" t="s">
        <v>146</v>
      </c>
      <c r="H397" s="1" t="s">
        <v>149</v>
      </c>
      <c r="K397" s="1">
        <f t="shared" si="87"/>
        <v>0</v>
      </c>
      <c r="L397" s="1" t="str">
        <f t="shared" si="88"/>
        <v>both hypoxanthine MEBM_Ctr</v>
      </c>
      <c r="M397" s="1" t="str">
        <f t="shared" si="89"/>
        <v>ND</v>
      </c>
      <c r="N397" s="1" t="str">
        <f t="shared" si="90"/>
        <v>both hypoxanthine MEBM_CtrND</v>
      </c>
      <c r="O397" s="2" t="str">
        <f t="shared" si="91"/>
        <v/>
      </c>
      <c r="P397" s="1" t="str">
        <f t="array" ref="P397">IF(O397="","",AVERAGE(IF(L$1:L$2881=L397,K$1:K$2881)))</f>
        <v/>
      </c>
      <c r="Q397" s="1" t="str">
        <f t="array" ref="Q397">IF(O397="","",_xlfn.F.TEST(IF((L$1:L$2881=LEFT(L397,LEN(L397)-3)&amp;"ctr"),K$1:K$2881),IF((L$1:L$2881=L397),K$1:K$2881)))</f>
        <v/>
      </c>
      <c r="R397" s="1" t="str">
        <f t="array" ref="R397">IF(O397="","",TTEST(IF(L$1:L$2881=LEFT(L397,LEN(L397)-3)&amp;"ctr",K$1:K$2881),IF(L$1:L$2881=L397,K$1:K$2881),2,IF(ISERROR(Q397),3,IF(Q397&lt;0.05,3,2))))</f>
        <v/>
      </c>
      <c r="S397" s="1" t="str">
        <f t="shared" ca="1" si="92"/>
        <v/>
      </c>
      <c r="T397" s="1" t="str">
        <f t="array" ref="T397">IF(O397="","",AVERAGE(IF(L$1:L$2881=L397,I$1:I$2881)))</f>
        <v/>
      </c>
      <c r="U397" s="1" t="str">
        <f t="shared" ca="1" si="93"/>
        <v/>
      </c>
      <c r="V397" s="1" t="str">
        <f t="shared" ca="1" si="97"/>
        <v/>
      </c>
      <c r="W397" s="1" t="str">
        <f t="array" aca="1" ref="W397" ca="1">IF(V397="","",IF(AVERAGE(IF(Z$2:Z$2881="Neg"&amp;" "&amp;B397&amp;" "&amp;X397,J$2:J$2881,0))&gt;AVERAGE(IF(Z$2:Z$2881="pos"&amp;" "&amp;B397&amp;" "&amp;X397,J$2:J$2881,0)),"neg","pos"))</f>
        <v/>
      </c>
      <c r="X397" s="1" t="str">
        <f t="shared" ca="1" si="94"/>
        <v/>
      </c>
      <c r="Y397" s="1" t="str">
        <f t="shared" ca="1" si="95"/>
        <v/>
      </c>
      <c r="Z397" s="1" t="str">
        <f t="shared" si="96"/>
        <v>both hypoxanthine MEB</v>
      </c>
      <c r="AA397" s="1" t="str">
        <f t="shared" si="86"/>
        <v/>
      </c>
    </row>
    <row r="398" spans="1:27" x14ac:dyDescent="0.2">
      <c r="A398" s="1" t="s">
        <v>94</v>
      </c>
      <c r="B398" s="1" t="s">
        <v>194</v>
      </c>
      <c r="C398" s="1" t="s">
        <v>49</v>
      </c>
      <c r="D398" s="1">
        <v>136.0385</v>
      </c>
      <c r="E398" s="1">
        <v>9.81</v>
      </c>
      <c r="F398" s="5" t="s">
        <v>146</v>
      </c>
      <c r="H398" s="1" t="s">
        <v>150</v>
      </c>
      <c r="K398" s="1">
        <f t="shared" si="87"/>
        <v>0</v>
      </c>
      <c r="L398" s="1" t="str">
        <f t="shared" si="88"/>
        <v>both hypoxanthine MEBM_Syn</v>
      </c>
      <c r="M398" s="1" t="str">
        <f t="shared" si="89"/>
        <v>ND</v>
      </c>
      <c r="N398" s="1" t="str">
        <f t="shared" si="90"/>
        <v>both hypoxanthine MEBM_SynND</v>
      </c>
      <c r="O398" s="2" t="str">
        <f t="shared" si="91"/>
        <v>ND</v>
      </c>
      <c r="P398" s="1">
        <f t="array" ref="P398">IF(O398="","",AVERAGE(IF(L$1:L$2881=L398,K$1:K$2881)))</f>
        <v>0</v>
      </c>
      <c r="Q398" s="1" t="e">
        <f t="array" ref="Q398">IF(O398="","",_xlfn.F.TEST(IF((L$1:L$2881=LEFT(L398,LEN(L398)-3)&amp;"ctr"),K$1:K$2881),IF((L$1:L$2881=L398),K$1:K$2881)))</f>
        <v>#DIV/0!</v>
      </c>
      <c r="R398" s="1" t="e">
        <f t="array" ref="R398">IF(O398="","",TTEST(IF(L$1:L$2881=LEFT(L398,LEN(L398)-3)&amp;"ctr",K$1:K$2881),IF(L$1:L$2881=L398,K$1:K$2881),2,IF(ISERROR(Q398),3,IF(Q398&lt;0.05,3,2))))</f>
        <v>#DIV/0!</v>
      </c>
      <c r="S398" s="1" t="str">
        <f t="shared" ca="1" si="92"/>
        <v>ND</v>
      </c>
      <c r="T398" s="1">
        <f t="array" ref="T398">IF(O398="","",AVERAGE(IF(L$1:L$2881=L398,I$1:I$2881)))</f>
        <v>0</v>
      </c>
      <c r="U398" s="1" t="str">
        <f t="shared" ca="1" si="93"/>
        <v>n/a</v>
      </c>
      <c r="V398" s="1" t="str">
        <f t="shared" ca="1" si="97"/>
        <v/>
      </c>
      <c r="W398" s="1" t="str">
        <f t="array" aca="1" ref="W398" ca="1">IF(V398="","",IF(AVERAGE(IF(Z$2:Z$2881="Neg"&amp;" "&amp;B398&amp;" "&amp;X398,J$2:J$2881,0))&gt;AVERAGE(IF(Z$2:Z$2881="pos"&amp;" "&amp;B398&amp;" "&amp;X398,J$2:J$2881,0)),"neg","pos"))</f>
        <v/>
      </c>
      <c r="X398" s="1" t="str">
        <f t="shared" ca="1" si="94"/>
        <v/>
      </c>
      <c r="Y398" s="1" t="str">
        <f t="shared" ca="1" si="95"/>
        <v/>
      </c>
      <c r="Z398" s="1" t="str">
        <f t="shared" si="96"/>
        <v>both hypoxanthine MEB</v>
      </c>
      <c r="AA398" s="1" t="str">
        <f t="shared" si="86"/>
        <v>Good</v>
      </c>
    </row>
    <row r="399" spans="1:27" x14ac:dyDescent="0.2">
      <c r="A399" s="1" t="s">
        <v>94</v>
      </c>
      <c r="B399" s="1" t="s">
        <v>194</v>
      </c>
      <c r="C399" s="1" t="s">
        <v>49</v>
      </c>
      <c r="D399" s="1">
        <v>136.0385</v>
      </c>
      <c r="E399" s="1">
        <v>9.81</v>
      </c>
      <c r="F399" s="5" t="s">
        <v>146</v>
      </c>
      <c r="H399" s="1" t="s">
        <v>150</v>
      </c>
      <c r="K399" s="1">
        <f t="shared" si="87"/>
        <v>0</v>
      </c>
      <c r="L399" s="1" t="str">
        <f t="shared" si="88"/>
        <v>both hypoxanthine MEBM_Syn</v>
      </c>
      <c r="M399" s="1" t="str">
        <f t="shared" si="89"/>
        <v>ND</v>
      </c>
      <c r="N399" s="1" t="str">
        <f t="shared" si="90"/>
        <v>both hypoxanthine MEBM_SynND</v>
      </c>
      <c r="O399" s="2" t="str">
        <f t="shared" si="91"/>
        <v/>
      </c>
      <c r="P399" s="1" t="str">
        <f t="array" ref="P399">IF(O399="","",AVERAGE(IF(L$1:L$2881=L399,K$1:K$2881)))</f>
        <v/>
      </c>
      <c r="Q399" s="1" t="str">
        <f t="array" ref="Q399">IF(O399="","",_xlfn.F.TEST(IF((L$1:L$2881=LEFT(L399,LEN(L399)-3)&amp;"ctr"),K$1:K$2881),IF((L$1:L$2881=L399),K$1:K$2881)))</f>
        <v/>
      </c>
      <c r="R399" s="1" t="str">
        <f t="array" ref="R399">IF(O399="","",TTEST(IF(L$1:L$2881=LEFT(L399,LEN(L399)-3)&amp;"ctr",K$1:K$2881),IF(L$1:L$2881=L399,K$1:K$2881),2,IF(ISERROR(Q399),3,IF(Q399&lt;0.05,3,2))))</f>
        <v/>
      </c>
      <c r="S399" s="1" t="str">
        <f t="shared" ca="1" si="92"/>
        <v/>
      </c>
      <c r="T399" s="1" t="str">
        <f t="array" ref="T399">IF(O399="","",AVERAGE(IF(L$1:L$2881=L399,I$1:I$2881)))</f>
        <v/>
      </c>
      <c r="U399" s="1" t="str">
        <f t="shared" ca="1" si="93"/>
        <v/>
      </c>
      <c r="V399" s="1" t="str">
        <f t="shared" ca="1" si="97"/>
        <v/>
      </c>
      <c r="W399" s="1" t="str">
        <f t="array" aca="1" ref="W399" ca="1">IF(V399="","",IF(AVERAGE(IF(Z$2:Z$2881="Neg"&amp;" "&amp;B399&amp;" "&amp;X399,J$2:J$2881,0))&gt;AVERAGE(IF(Z$2:Z$2881="pos"&amp;" "&amp;B399&amp;" "&amp;X399,J$2:J$2881,0)),"neg","pos"))</f>
        <v/>
      </c>
      <c r="X399" s="1" t="str">
        <f t="shared" ca="1" si="94"/>
        <v/>
      </c>
      <c r="Y399" s="1" t="str">
        <f t="shared" ca="1" si="95"/>
        <v/>
      </c>
      <c r="Z399" s="1" t="str">
        <f t="shared" si="96"/>
        <v>both hypoxanthine MEB</v>
      </c>
      <c r="AA399" s="1" t="str">
        <f t="shared" si="86"/>
        <v/>
      </c>
    </row>
    <row r="400" spans="1:27" x14ac:dyDescent="0.2">
      <c r="A400" s="1" t="s">
        <v>94</v>
      </c>
      <c r="B400" s="1" t="s">
        <v>194</v>
      </c>
      <c r="C400" s="1" t="s">
        <v>49</v>
      </c>
      <c r="D400" s="1">
        <v>136.0385</v>
      </c>
      <c r="E400" s="1">
        <v>9.81</v>
      </c>
      <c r="F400" s="5" t="s">
        <v>146</v>
      </c>
      <c r="H400" s="1" t="s">
        <v>150</v>
      </c>
      <c r="K400" s="1">
        <f t="shared" si="87"/>
        <v>0</v>
      </c>
      <c r="L400" s="1" t="str">
        <f t="shared" si="88"/>
        <v>both hypoxanthine MEBM_Syn</v>
      </c>
      <c r="M400" s="1" t="str">
        <f t="shared" si="89"/>
        <v>ND</v>
      </c>
      <c r="N400" s="1" t="str">
        <f t="shared" si="90"/>
        <v>both hypoxanthine MEBM_SynND</v>
      </c>
      <c r="O400" s="2" t="str">
        <f t="shared" si="91"/>
        <v/>
      </c>
      <c r="P400" s="1" t="str">
        <f t="array" ref="P400">IF(O400="","",AVERAGE(IF(L$1:L$2881=L400,K$1:K$2881)))</f>
        <v/>
      </c>
      <c r="Q400" s="1" t="str">
        <f t="array" ref="Q400">IF(O400="","",_xlfn.F.TEST(IF((L$1:L$2881=LEFT(L400,LEN(L400)-3)&amp;"ctr"),K$1:K$2881),IF((L$1:L$2881=L400),K$1:K$2881)))</f>
        <v/>
      </c>
      <c r="R400" s="1" t="str">
        <f t="array" ref="R400">IF(O400="","",TTEST(IF(L$1:L$2881=LEFT(L400,LEN(L400)-3)&amp;"ctr",K$1:K$2881),IF(L$1:L$2881=L400,K$1:K$2881),2,IF(ISERROR(Q400),3,IF(Q400&lt;0.05,3,2))))</f>
        <v/>
      </c>
      <c r="S400" s="1" t="str">
        <f t="shared" ca="1" si="92"/>
        <v/>
      </c>
      <c r="T400" s="1" t="str">
        <f t="array" ref="T400">IF(O400="","",AVERAGE(IF(L$1:L$2881=L400,I$1:I$2881)))</f>
        <v/>
      </c>
      <c r="U400" s="1" t="str">
        <f t="shared" ca="1" si="93"/>
        <v/>
      </c>
      <c r="V400" s="1" t="str">
        <f t="shared" ca="1" si="97"/>
        <v/>
      </c>
      <c r="W400" s="1" t="str">
        <f t="array" aca="1" ref="W400" ca="1">IF(V400="","",IF(AVERAGE(IF(Z$2:Z$2881="Neg"&amp;" "&amp;B400&amp;" "&amp;X400,J$2:J$2881,0))&gt;AVERAGE(IF(Z$2:Z$2881="pos"&amp;" "&amp;B400&amp;" "&amp;X400,J$2:J$2881,0)),"neg","pos"))</f>
        <v/>
      </c>
      <c r="X400" s="1" t="str">
        <f t="shared" ca="1" si="94"/>
        <v/>
      </c>
      <c r="Y400" s="1" t="str">
        <f t="shared" ca="1" si="95"/>
        <v/>
      </c>
      <c r="Z400" s="1" t="str">
        <f t="shared" si="96"/>
        <v>both hypoxanthine MEB</v>
      </c>
      <c r="AA400" s="1" t="str">
        <f t="shared" si="86"/>
        <v/>
      </c>
    </row>
    <row r="401" spans="1:27" x14ac:dyDescent="0.2">
      <c r="A401" s="1" t="s">
        <v>94</v>
      </c>
      <c r="B401" s="1" t="s">
        <v>194</v>
      </c>
      <c r="C401" s="1" t="s">
        <v>49</v>
      </c>
      <c r="D401" s="1">
        <v>136.0385</v>
      </c>
      <c r="E401" s="1">
        <v>9.81</v>
      </c>
      <c r="F401" s="5" t="s">
        <v>146</v>
      </c>
      <c r="H401" s="1" t="s">
        <v>150</v>
      </c>
      <c r="K401" s="1">
        <f t="shared" si="87"/>
        <v>0</v>
      </c>
      <c r="L401" s="1" t="str">
        <f t="shared" si="88"/>
        <v>both hypoxanthine MEBM_Syn</v>
      </c>
      <c r="M401" s="1" t="str">
        <f t="shared" si="89"/>
        <v>ND</v>
      </c>
      <c r="N401" s="1" t="str">
        <f t="shared" si="90"/>
        <v>both hypoxanthine MEBM_SynND</v>
      </c>
      <c r="O401" s="2" t="str">
        <f t="shared" si="91"/>
        <v/>
      </c>
      <c r="P401" s="1" t="str">
        <f t="array" ref="P401">IF(O401="","",AVERAGE(IF(L$1:L$2881=L401,K$1:K$2881)))</f>
        <v/>
      </c>
      <c r="Q401" s="1" t="str">
        <f t="array" ref="Q401">IF(O401="","",_xlfn.F.TEST(IF((L$1:L$2881=LEFT(L401,LEN(L401)-3)&amp;"ctr"),K$1:K$2881),IF((L$1:L$2881=L401),K$1:K$2881)))</f>
        <v/>
      </c>
      <c r="R401" s="1" t="str">
        <f t="array" ref="R401">IF(O401="","",TTEST(IF(L$1:L$2881=LEFT(L401,LEN(L401)-3)&amp;"ctr",K$1:K$2881),IF(L$1:L$2881=L401,K$1:K$2881),2,IF(ISERROR(Q401),3,IF(Q401&lt;0.05,3,2))))</f>
        <v/>
      </c>
      <c r="S401" s="1" t="str">
        <f t="shared" ca="1" si="92"/>
        <v/>
      </c>
      <c r="T401" s="1" t="str">
        <f t="array" ref="T401">IF(O401="","",AVERAGE(IF(L$1:L$2881=L401,I$1:I$2881)))</f>
        <v/>
      </c>
      <c r="U401" s="1" t="str">
        <f t="shared" ca="1" si="93"/>
        <v/>
      </c>
      <c r="V401" s="1" t="str">
        <f t="shared" ca="1" si="97"/>
        <v/>
      </c>
      <c r="W401" s="1" t="str">
        <f t="array" aca="1" ref="W401" ca="1">IF(V401="","",IF(AVERAGE(IF(Z$2:Z$2881="Neg"&amp;" "&amp;B401&amp;" "&amp;X401,J$2:J$2881,0))&gt;AVERAGE(IF(Z$2:Z$2881="pos"&amp;" "&amp;B401&amp;" "&amp;X401,J$2:J$2881,0)),"neg","pos"))</f>
        <v/>
      </c>
      <c r="X401" s="1" t="str">
        <f t="shared" ca="1" si="94"/>
        <v/>
      </c>
      <c r="Y401" s="1" t="str">
        <f t="shared" ca="1" si="95"/>
        <v/>
      </c>
      <c r="Z401" s="1" t="str">
        <f t="shared" si="96"/>
        <v>both hypoxanthine MEB</v>
      </c>
      <c r="AA401" s="1" t="str">
        <f t="shared" si="86"/>
        <v/>
      </c>
    </row>
    <row r="402" spans="1:27" x14ac:dyDescent="0.2">
      <c r="A402" s="1" t="s">
        <v>94</v>
      </c>
      <c r="B402" s="1" t="s">
        <v>194</v>
      </c>
      <c r="C402" s="1" t="s">
        <v>49</v>
      </c>
      <c r="D402" s="1">
        <v>136.0385</v>
      </c>
      <c r="E402" s="1">
        <v>9.81</v>
      </c>
      <c r="F402" s="5" t="s">
        <v>146</v>
      </c>
      <c r="H402" s="1" t="s">
        <v>151</v>
      </c>
      <c r="I402" s="1">
        <v>876364</v>
      </c>
      <c r="K402" s="1">
        <f t="shared" si="87"/>
        <v>13.683537949803744</v>
      </c>
      <c r="L402" s="1" t="str">
        <f t="shared" si="88"/>
        <v>both hypoxanthine YE_Ctr</v>
      </c>
      <c r="M402" s="1" t="str">
        <f t="shared" si="89"/>
        <v>D</v>
      </c>
      <c r="N402" s="1" t="str">
        <f t="shared" si="90"/>
        <v>both hypoxanthine YE_Ctr_D</v>
      </c>
      <c r="O402" s="2" t="str">
        <f t="shared" si="91"/>
        <v>D</v>
      </c>
      <c r="P402" s="1">
        <f t="array" ref="P402">IF(O402="","",AVERAGE(IF(L$1:L$2881=L402,K$1:K$2881)))</f>
        <v>13.50890717152965</v>
      </c>
      <c r="Q402" s="1">
        <f t="array" ref="Q402">IF(O402="","",_xlfn.F.TEST(IF((L$1:L$2881=LEFT(L402,LEN(L402)-3)&amp;"ctr"),K$1:K$2881),IF((L$1:L$2881=L402),K$1:K$2881)))</f>
        <v>1</v>
      </c>
      <c r="R402" s="1">
        <f t="array" ref="R402">IF(O402="","",TTEST(IF(L$1:L$2881=LEFT(L402,LEN(L402)-3)&amp;"ctr",K$1:K$2881),IF(L$1:L$2881=L402,K$1:K$2881),2,IF(ISERROR(Q402),3,IF(Q402&lt;0.05,3,2))))</f>
        <v>1</v>
      </c>
      <c r="S402" s="1" t="str">
        <f t="shared" ca="1" si="92"/>
        <v>D</v>
      </c>
      <c r="T402" s="1">
        <f t="array" ref="T402">IF(O402="","",AVERAGE(IF(L$1:L$2881=L402,I$1:I$2881)))</f>
        <v>750118.75</v>
      </c>
      <c r="U402" s="1" t="b">
        <f t="shared" ca="1" si="93"/>
        <v>0</v>
      </c>
      <c r="V402" s="1" t="str">
        <f t="shared" ca="1" si="97"/>
        <v>1</v>
      </c>
      <c r="W402" s="1" t="str">
        <f t="array" aca="1" ref="W402" ca="1">IF(V402="","",IF(AVERAGE(IF(Z$2:Z$2881="Neg"&amp;" "&amp;B402&amp;" "&amp;X402,J$2:J$2881,0))&gt;AVERAGE(IF(Z$2:Z$2881="pos"&amp;" "&amp;B402&amp;" "&amp;X402,J$2:J$2881,0)),"neg","pos"))</f>
        <v>pos</v>
      </c>
      <c r="X402" s="1" t="str">
        <f t="shared" ca="1" si="94"/>
        <v>YE_</v>
      </c>
      <c r="Y402" s="1" t="str">
        <f t="shared" ca="1" si="95"/>
        <v>Ctr</v>
      </c>
      <c r="Z402" s="1" t="str">
        <f t="shared" si="96"/>
        <v>both hypoxanthine YE_</v>
      </c>
      <c r="AA402" s="1" t="str">
        <f t="shared" si="86"/>
        <v>Good</v>
      </c>
    </row>
    <row r="403" spans="1:27" x14ac:dyDescent="0.2">
      <c r="A403" s="1" t="s">
        <v>94</v>
      </c>
      <c r="B403" s="1" t="s">
        <v>194</v>
      </c>
      <c r="C403" s="1" t="s">
        <v>49</v>
      </c>
      <c r="D403" s="1">
        <v>136.0385</v>
      </c>
      <c r="E403" s="1">
        <v>9.81</v>
      </c>
      <c r="F403" s="5" t="s">
        <v>146</v>
      </c>
      <c r="H403" s="1" t="s">
        <v>151</v>
      </c>
      <c r="I403" s="1">
        <v>779646</v>
      </c>
      <c r="K403" s="1">
        <f t="shared" si="87"/>
        <v>13.566596532125169</v>
      </c>
      <c r="L403" s="1" t="str">
        <f t="shared" si="88"/>
        <v>both hypoxanthine YE_Ctr</v>
      </c>
      <c r="M403" s="1" t="str">
        <f t="shared" si="89"/>
        <v>D</v>
      </c>
      <c r="N403" s="1" t="str">
        <f t="shared" si="90"/>
        <v>both hypoxanthine YE_Ctr_D</v>
      </c>
      <c r="O403" s="2" t="str">
        <f t="shared" si="91"/>
        <v/>
      </c>
      <c r="P403" s="1" t="str">
        <f t="array" ref="P403">IF(O403="","",AVERAGE(IF(L$1:L$2881=L403,K$1:K$2881)))</f>
        <v/>
      </c>
      <c r="Q403" s="1" t="str">
        <f t="array" ref="Q403">IF(O403="","",_xlfn.F.TEST(IF((L$1:L$2881=LEFT(L403,LEN(L403)-3)&amp;"ctr"),K$1:K$2881),IF((L$1:L$2881=L403),K$1:K$2881)))</f>
        <v/>
      </c>
      <c r="R403" s="1" t="str">
        <f t="array" ref="R403">IF(O403="","",TTEST(IF(L$1:L$2881=LEFT(L403,LEN(L403)-3)&amp;"ctr",K$1:K$2881),IF(L$1:L$2881=L403,K$1:K$2881),2,IF(ISERROR(Q403),3,IF(Q403&lt;0.05,3,2))))</f>
        <v/>
      </c>
      <c r="S403" s="1" t="str">
        <f t="shared" ca="1" si="92"/>
        <v/>
      </c>
      <c r="T403" s="1" t="str">
        <f t="array" ref="T403">IF(O403="","",AVERAGE(IF(L$1:L$2881=L403,I$1:I$2881)))</f>
        <v/>
      </c>
      <c r="U403" s="1" t="str">
        <f t="shared" ca="1" si="93"/>
        <v/>
      </c>
      <c r="V403" s="1" t="str">
        <f t="shared" ca="1" si="97"/>
        <v/>
      </c>
      <c r="W403" s="1" t="str">
        <f t="array" aca="1" ref="W403" ca="1">IF(V403="","",IF(AVERAGE(IF(Z$2:Z$2881="Neg"&amp;" "&amp;B403&amp;" "&amp;X403,J$2:J$2881,0))&gt;AVERAGE(IF(Z$2:Z$2881="pos"&amp;" "&amp;B403&amp;" "&amp;X403,J$2:J$2881,0)),"neg","pos"))</f>
        <v/>
      </c>
      <c r="X403" s="1" t="str">
        <f t="shared" ca="1" si="94"/>
        <v/>
      </c>
      <c r="Y403" s="1" t="str">
        <f t="shared" ca="1" si="95"/>
        <v/>
      </c>
      <c r="Z403" s="1" t="str">
        <f t="shared" si="96"/>
        <v>both hypoxanthine YE_</v>
      </c>
      <c r="AA403" s="1" t="str">
        <f t="shared" si="86"/>
        <v/>
      </c>
    </row>
    <row r="404" spans="1:27" x14ac:dyDescent="0.2">
      <c r="A404" s="1" t="s">
        <v>94</v>
      </c>
      <c r="B404" s="1" t="s">
        <v>194</v>
      </c>
      <c r="C404" s="1" t="s">
        <v>49</v>
      </c>
      <c r="D404" s="1">
        <v>136.0385</v>
      </c>
      <c r="E404" s="1">
        <v>9.81</v>
      </c>
      <c r="F404" s="5" t="s">
        <v>146</v>
      </c>
      <c r="H404" s="1" t="s">
        <v>151</v>
      </c>
      <c r="I404" s="1">
        <v>522010</v>
      </c>
      <c r="K404" s="1">
        <f t="shared" si="87"/>
        <v>13.165443939439683</v>
      </c>
      <c r="L404" s="1" t="str">
        <f t="shared" si="88"/>
        <v>both hypoxanthine YE_Ctr</v>
      </c>
      <c r="M404" s="1" t="str">
        <f t="shared" si="89"/>
        <v>D</v>
      </c>
      <c r="N404" s="1" t="str">
        <f t="shared" si="90"/>
        <v>both hypoxanthine YE_Ctr_D</v>
      </c>
      <c r="O404" s="2" t="str">
        <f t="shared" si="91"/>
        <v/>
      </c>
      <c r="P404" s="1" t="str">
        <f t="array" ref="P404">IF(O404="","",AVERAGE(IF(L$1:L$2881=L404,K$1:K$2881)))</f>
        <v/>
      </c>
      <c r="Q404" s="1" t="str">
        <f t="array" ref="Q404">IF(O404="","",_xlfn.F.TEST(IF((L$1:L$2881=LEFT(L404,LEN(L404)-3)&amp;"ctr"),K$1:K$2881),IF((L$1:L$2881=L404),K$1:K$2881)))</f>
        <v/>
      </c>
      <c r="R404" s="1" t="str">
        <f t="array" ref="R404">IF(O404="","",TTEST(IF(L$1:L$2881=LEFT(L404,LEN(L404)-3)&amp;"ctr",K$1:K$2881),IF(L$1:L$2881=L404,K$1:K$2881),2,IF(ISERROR(Q404),3,IF(Q404&lt;0.05,3,2))))</f>
        <v/>
      </c>
      <c r="S404" s="1" t="str">
        <f t="shared" ca="1" si="92"/>
        <v/>
      </c>
      <c r="T404" s="1" t="str">
        <f t="array" ref="T404">IF(O404="","",AVERAGE(IF(L$1:L$2881=L404,I$1:I$2881)))</f>
        <v/>
      </c>
      <c r="U404" s="1" t="str">
        <f t="shared" ca="1" si="93"/>
        <v/>
      </c>
      <c r="V404" s="1" t="str">
        <f t="shared" ca="1" si="97"/>
        <v/>
      </c>
      <c r="W404" s="1" t="str">
        <f t="array" aca="1" ref="W404" ca="1">IF(V404="","",IF(AVERAGE(IF(Z$2:Z$2881="Neg"&amp;" "&amp;B404&amp;" "&amp;X404,J$2:J$2881,0))&gt;AVERAGE(IF(Z$2:Z$2881="pos"&amp;" "&amp;B404&amp;" "&amp;X404,J$2:J$2881,0)),"neg","pos"))</f>
        <v/>
      </c>
      <c r="X404" s="1" t="str">
        <f t="shared" ca="1" si="94"/>
        <v/>
      </c>
      <c r="Y404" s="1" t="str">
        <f t="shared" ca="1" si="95"/>
        <v/>
      </c>
      <c r="Z404" s="1" t="str">
        <f t="shared" si="96"/>
        <v>both hypoxanthine YE_</v>
      </c>
      <c r="AA404" s="1" t="str">
        <f t="shared" si="86"/>
        <v/>
      </c>
    </row>
    <row r="405" spans="1:27" x14ac:dyDescent="0.2">
      <c r="A405" s="1" t="s">
        <v>94</v>
      </c>
      <c r="B405" s="1" t="s">
        <v>194</v>
      </c>
      <c r="C405" s="1" t="s">
        <v>49</v>
      </c>
      <c r="D405" s="1">
        <v>136.0385</v>
      </c>
      <c r="E405" s="1">
        <v>9.81</v>
      </c>
      <c r="F405" s="5" t="s">
        <v>146</v>
      </c>
      <c r="H405" s="1" t="s">
        <v>151</v>
      </c>
      <c r="I405" s="1">
        <v>822455</v>
      </c>
      <c r="K405" s="1">
        <f t="shared" si="87"/>
        <v>13.620050264750002</v>
      </c>
      <c r="L405" s="1" t="str">
        <f t="shared" si="88"/>
        <v>both hypoxanthine YE_Ctr</v>
      </c>
      <c r="M405" s="1" t="str">
        <f t="shared" si="89"/>
        <v>D</v>
      </c>
      <c r="N405" s="1" t="str">
        <f t="shared" si="90"/>
        <v>both hypoxanthine YE_Ctr_D</v>
      </c>
      <c r="O405" s="2" t="str">
        <f t="shared" si="91"/>
        <v/>
      </c>
      <c r="P405" s="1" t="str">
        <f t="array" ref="P405">IF(O405="","",AVERAGE(IF(L$1:L$2881=L405,K$1:K$2881)))</f>
        <v/>
      </c>
      <c r="Q405" s="1" t="str">
        <f t="array" ref="Q405">IF(O405="","",_xlfn.F.TEST(IF((L$1:L$2881=LEFT(L405,LEN(L405)-3)&amp;"ctr"),K$1:K$2881),IF((L$1:L$2881=L405),K$1:K$2881)))</f>
        <v/>
      </c>
      <c r="R405" s="1" t="str">
        <f t="array" ref="R405">IF(O405="","",TTEST(IF(L$1:L$2881=LEFT(L405,LEN(L405)-3)&amp;"ctr",K$1:K$2881),IF(L$1:L$2881=L405,K$1:K$2881),2,IF(ISERROR(Q405),3,IF(Q405&lt;0.05,3,2))))</f>
        <v/>
      </c>
      <c r="S405" s="1" t="str">
        <f t="shared" ca="1" si="92"/>
        <v/>
      </c>
      <c r="T405" s="1" t="str">
        <f t="array" ref="T405">IF(O405="","",AVERAGE(IF(L$1:L$2881=L405,I$1:I$2881)))</f>
        <v/>
      </c>
      <c r="U405" s="1" t="str">
        <f t="shared" ca="1" si="93"/>
        <v/>
      </c>
      <c r="V405" s="1" t="str">
        <f t="shared" ca="1" si="97"/>
        <v/>
      </c>
      <c r="W405" s="1" t="str">
        <f t="array" aca="1" ref="W405" ca="1">IF(V405="","",IF(AVERAGE(IF(Z$2:Z$2881="Neg"&amp;" "&amp;B405&amp;" "&amp;X405,J$2:J$2881,0))&gt;AVERAGE(IF(Z$2:Z$2881="pos"&amp;" "&amp;B405&amp;" "&amp;X405,J$2:J$2881,0)),"neg","pos"))</f>
        <v/>
      </c>
      <c r="X405" s="1" t="str">
        <f t="shared" ca="1" si="94"/>
        <v/>
      </c>
      <c r="Y405" s="1" t="str">
        <f t="shared" ca="1" si="95"/>
        <v/>
      </c>
      <c r="Z405" s="1" t="str">
        <f t="shared" si="96"/>
        <v>both hypoxanthine YE_</v>
      </c>
      <c r="AA405" s="1" t="str">
        <f t="shared" si="86"/>
        <v/>
      </c>
    </row>
    <row r="406" spans="1:27" x14ac:dyDescent="0.2">
      <c r="A406" s="1" t="s">
        <v>94</v>
      </c>
      <c r="B406" s="1" t="s">
        <v>194</v>
      </c>
      <c r="C406" s="1" t="s">
        <v>49</v>
      </c>
      <c r="D406" s="1">
        <v>136.0385</v>
      </c>
      <c r="E406" s="1">
        <v>9.81</v>
      </c>
      <c r="F406" s="5" t="s">
        <v>146</v>
      </c>
      <c r="H406" s="1" t="s">
        <v>152</v>
      </c>
      <c r="I406" s="1">
        <v>559739</v>
      </c>
      <c r="K406" s="1">
        <f t="shared" si="87"/>
        <v>13.235227669183061</v>
      </c>
      <c r="L406" s="1" t="str">
        <f t="shared" si="88"/>
        <v>both hypoxanthine YE_Syn</v>
      </c>
      <c r="M406" s="1" t="str">
        <f t="shared" si="89"/>
        <v>D</v>
      </c>
      <c r="N406" s="1" t="str">
        <f t="shared" si="90"/>
        <v>both hypoxanthine YE_Syn_D</v>
      </c>
      <c r="O406" s="2" t="str">
        <f t="shared" si="91"/>
        <v>D</v>
      </c>
      <c r="P406" s="1">
        <f t="array" ref="P406">IF(O406="","",AVERAGE(IF(L$1:L$2881=L406,K$1:K$2881)))</f>
        <v>13.309225436261571</v>
      </c>
      <c r="Q406" s="1">
        <f t="array" ref="Q406">IF(O406="","",_xlfn.F.TEST(IF((L$1:L$2881=LEFT(L406,LEN(L406)-3)&amp;"ctr"),K$1:K$2881),IF((L$1:L$2881=L406),K$1:K$2881)))</f>
        <v>0.81001896224868775</v>
      </c>
      <c r="R406" s="1">
        <f t="array" ref="R406">IF(O406="","",TTEST(IF(L$1:L$2881=LEFT(L406,LEN(L406)-3)&amp;"ctr",K$1:K$2881),IF(L$1:L$2881=L406,K$1:K$2881),2,IF(ISERROR(Q406),3,IF(Q406&lt;0.05,3,2))))</f>
        <v>0.30822546884698493</v>
      </c>
      <c r="S406" s="1" t="str">
        <f t="shared" ca="1" si="92"/>
        <v>N</v>
      </c>
      <c r="T406" s="1">
        <f t="array" ref="T406">IF(O406="","",AVERAGE(IF(L$1:L$2881=L406,I$1:I$2881)))</f>
        <v>620206.75</v>
      </c>
      <c r="U406" s="1" t="str">
        <f t="shared" ca="1" si="93"/>
        <v>n/a</v>
      </c>
      <c r="V406" s="1" t="str">
        <f t="shared" ca="1" si="97"/>
        <v>1</v>
      </c>
      <c r="W406" s="1" t="str">
        <f t="array" aca="1" ref="W406" ca="1">IF(V406="","",IF(AVERAGE(IF(Z$2:Z$2881="Neg"&amp;" "&amp;B406&amp;" "&amp;X406,J$2:J$2881,0))&gt;AVERAGE(IF(Z$2:Z$2881="pos"&amp;" "&amp;B406&amp;" "&amp;X406,J$2:J$2881,0)),"neg","pos"))</f>
        <v>pos</v>
      </c>
      <c r="X406" s="1" t="str">
        <f t="shared" ca="1" si="94"/>
        <v>YE_</v>
      </c>
      <c r="Y406" s="1" t="str">
        <f t="shared" ca="1" si="95"/>
        <v>Syn</v>
      </c>
      <c r="Z406" s="1" t="str">
        <f t="shared" si="96"/>
        <v>both hypoxanthine YE_</v>
      </c>
      <c r="AA406" s="1" t="str">
        <f t="shared" si="86"/>
        <v>Good</v>
      </c>
    </row>
    <row r="407" spans="1:27" x14ac:dyDescent="0.2">
      <c r="A407" s="1" t="s">
        <v>94</v>
      </c>
      <c r="B407" s="1" t="s">
        <v>194</v>
      </c>
      <c r="C407" s="1" t="s">
        <v>49</v>
      </c>
      <c r="D407" s="1">
        <v>136.0385</v>
      </c>
      <c r="E407" s="1">
        <v>9.81</v>
      </c>
      <c r="F407" s="5" t="s">
        <v>146</v>
      </c>
      <c r="H407" s="1" t="s">
        <v>152</v>
      </c>
      <c r="I407" s="1">
        <v>602400</v>
      </c>
      <c r="K407" s="1">
        <f t="shared" si="87"/>
        <v>13.308678615493003</v>
      </c>
      <c r="L407" s="1" t="str">
        <f t="shared" si="88"/>
        <v>both hypoxanthine YE_Syn</v>
      </c>
      <c r="M407" s="1" t="str">
        <f t="shared" si="89"/>
        <v>D</v>
      </c>
      <c r="N407" s="1" t="str">
        <f t="shared" si="90"/>
        <v>both hypoxanthine YE_Syn_D</v>
      </c>
      <c r="O407" s="2" t="str">
        <f t="shared" si="91"/>
        <v/>
      </c>
      <c r="P407" s="1" t="str">
        <f t="array" ref="P407">IF(O407="","",AVERAGE(IF(L$1:L$2881=L407,K$1:K$2881)))</f>
        <v/>
      </c>
      <c r="Q407" s="1" t="str">
        <f t="array" ref="Q407">IF(O407="","",_xlfn.F.TEST(IF((L$1:L$2881=LEFT(L407,LEN(L407)-3)&amp;"ctr"),K$1:K$2881),IF((L$1:L$2881=L407),K$1:K$2881)))</f>
        <v/>
      </c>
      <c r="R407" s="1" t="str">
        <f t="array" ref="R407">IF(O407="","",TTEST(IF(L$1:L$2881=LEFT(L407,LEN(L407)-3)&amp;"ctr",K$1:K$2881),IF(L$1:L$2881=L407,K$1:K$2881),2,IF(ISERROR(Q407),3,IF(Q407&lt;0.05,3,2))))</f>
        <v/>
      </c>
      <c r="S407" s="1" t="str">
        <f t="shared" ca="1" si="92"/>
        <v/>
      </c>
      <c r="T407" s="1" t="str">
        <f t="array" ref="T407">IF(O407="","",AVERAGE(IF(L$1:L$2881=L407,I$1:I$2881)))</f>
        <v/>
      </c>
      <c r="U407" s="1" t="str">
        <f t="shared" ca="1" si="93"/>
        <v/>
      </c>
      <c r="V407" s="1" t="str">
        <f t="shared" ca="1" si="97"/>
        <v/>
      </c>
      <c r="W407" s="1" t="str">
        <f t="array" aca="1" ref="W407" ca="1">IF(V407="","",IF(AVERAGE(IF(Z$2:Z$2881="Neg"&amp;" "&amp;B407&amp;" "&amp;X407,J$2:J$2881,0))&gt;AVERAGE(IF(Z$2:Z$2881="pos"&amp;" "&amp;B407&amp;" "&amp;X407,J$2:J$2881,0)),"neg","pos"))</f>
        <v/>
      </c>
      <c r="X407" s="1" t="str">
        <f t="shared" ca="1" si="94"/>
        <v/>
      </c>
      <c r="Y407" s="1" t="str">
        <f t="shared" ca="1" si="95"/>
        <v/>
      </c>
      <c r="Z407" s="1" t="str">
        <f t="shared" si="96"/>
        <v>both hypoxanthine YE_</v>
      </c>
      <c r="AA407" s="1" t="str">
        <f t="shared" si="86"/>
        <v/>
      </c>
    </row>
    <row r="408" spans="1:27" x14ac:dyDescent="0.2">
      <c r="A408" s="1" t="s">
        <v>94</v>
      </c>
      <c r="B408" s="1" t="s">
        <v>194</v>
      </c>
      <c r="C408" s="1" t="s">
        <v>49</v>
      </c>
      <c r="D408" s="1">
        <v>136.0385</v>
      </c>
      <c r="E408" s="1">
        <v>9.81</v>
      </c>
      <c r="F408" s="5" t="s">
        <v>146</v>
      </c>
      <c r="H408" s="1" t="s">
        <v>152</v>
      </c>
      <c r="I408" s="1">
        <v>451171</v>
      </c>
      <c r="K408" s="1">
        <f t="shared" si="87"/>
        <v>13.019603920502799</v>
      </c>
      <c r="L408" s="1" t="str">
        <f t="shared" si="88"/>
        <v>both hypoxanthine YE_Syn</v>
      </c>
      <c r="M408" s="1" t="str">
        <f t="shared" si="89"/>
        <v>D</v>
      </c>
      <c r="N408" s="1" t="str">
        <f t="shared" si="90"/>
        <v>both hypoxanthine YE_Syn_D</v>
      </c>
      <c r="O408" s="2" t="str">
        <f t="shared" si="91"/>
        <v/>
      </c>
      <c r="P408" s="1" t="str">
        <f t="array" ref="P408">IF(O408="","",AVERAGE(IF(L$1:L$2881=L408,K$1:K$2881)))</f>
        <v/>
      </c>
      <c r="Q408" s="1" t="str">
        <f t="array" ref="Q408">IF(O408="","",_xlfn.F.TEST(IF((L$1:L$2881=LEFT(L408,LEN(L408)-3)&amp;"ctr"),K$1:K$2881),IF((L$1:L$2881=L408),K$1:K$2881)))</f>
        <v/>
      </c>
      <c r="R408" s="1" t="str">
        <f t="array" ref="R408">IF(O408="","",TTEST(IF(L$1:L$2881=LEFT(L408,LEN(L408)-3)&amp;"ctr",K$1:K$2881),IF(L$1:L$2881=L408,K$1:K$2881),2,IF(ISERROR(Q408),3,IF(Q408&lt;0.05,3,2))))</f>
        <v/>
      </c>
      <c r="S408" s="1" t="str">
        <f t="shared" ca="1" si="92"/>
        <v/>
      </c>
      <c r="T408" s="1" t="str">
        <f t="array" ref="T408">IF(O408="","",AVERAGE(IF(L$1:L$2881=L408,I$1:I$2881)))</f>
        <v/>
      </c>
      <c r="U408" s="1" t="str">
        <f t="shared" ca="1" si="93"/>
        <v/>
      </c>
      <c r="V408" s="1" t="str">
        <f t="shared" ca="1" si="97"/>
        <v/>
      </c>
      <c r="W408" s="1" t="str">
        <f t="array" aca="1" ref="W408" ca="1">IF(V408="","",IF(AVERAGE(IF(Z$2:Z$2881="Neg"&amp;" "&amp;B408&amp;" "&amp;X408,J$2:J$2881,0))&gt;AVERAGE(IF(Z$2:Z$2881="pos"&amp;" "&amp;B408&amp;" "&amp;X408,J$2:J$2881,0)),"neg","pos"))</f>
        <v/>
      </c>
      <c r="X408" s="1" t="str">
        <f t="shared" ca="1" si="94"/>
        <v/>
      </c>
      <c r="Y408" s="1" t="str">
        <f t="shared" ca="1" si="95"/>
        <v/>
      </c>
      <c r="Z408" s="1" t="str">
        <f t="shared" si="96"/>
        <v>both hypoxanthine YE_</v>
      </c>
      <c r="AA408" s="1" t="str">
        <f t="shared" si="86"/>
        <v/>
      </c>
    </row>
    <row r="409" spans="1:27" x14ac:dyDescent="0.2">
      <c r="A409" s="1" t="s">
        <v>94</v>
      </c>
      <c r="B409" s="1" t="s">
        <v>194</v>
      </c>
      <c r="C409" s="1" t="s">
        <v>49</v>
      </c>
      <c r="D409" s="1">
        <v>136.0385</v>
      </c>
      <c r="E409" s="1">
        <v>9.81</v>
      </c>
      <c r="F409" s="5" t="s">
        <v>146</v>
      </c>
      <c r="H409" s="1" t="s">
        <v>152</v>
      </c>
      <c r="I409" s="1">
        <v>867517</v>
      </c>
      <c r="K409" s="1">
        <f t="shared" si="87"/>
        <v>13.673391539867428</v>
      </c>
      <c r="L409" s="1" t="str">
        <f t="shared" si="88"/>
        <v>both hypoxanthine YE_Syn</v>
      </c>
      <c r="M409" s="1" t="str">
        <f t="shared" si="89"/>
        <v>D</v>
      </c>
      <c r="N409" s="1" t="str">
        <f t="shared" si="90"/>
        <v>both hypoxanthine YE_Syn_D</v>
      </c>
      <c r="O409" s="2" t="str">
        <f t="shared" si="91"/>
        <v/>
      </c>
      <c r="P409" s="1" t="str">
        <f t="array" ref="P409">IF(O409="","",AVERAGE(IF(L$1:L$2881=L409,K$1:K$2881)))</f>
        <v/>
      </c>
      <c r="Q409" s="1" t="str">
        <f t="array" ref="Q409">IF(O409="","",_xlfn.F.TEST(IF((L$1:L$2881=LEFT(L409,LEN(L409)-3)&amp;"ctr"),K$1:K$2881),IF((L$1:L$2881=L409),K$1:K$2881)))</f>
        <v/>
      </c>
      <c r="R409" s="1" t="str">
        <f t="array" ref="R409">IF(O409="","",TTEST(IF(L$1:L$2881=LEFT(L409,LEN(L409)-3)&amp;"ctr",K$1:K$2881),IF(L$1:L$2881=L409,K$1:K$2881),2,IF(ISERROR(Q409),3,IF(Q409&lt;0.05,3,2))))</f>
        <v/>
      </c>
      <c r="S409" s="1" t="str">
        <f t="shared" ca="1" si="92"/>
        <v/>
      </c>
      <c r="T409" s="1" t="str">
        <f t="array" ref="T409">IF(O409="","",AVERAGE(IF(L$1:L$2881=L409,I$1:I$2881)))</f>
        <v/>
      </c>
      <c r="U409" s="1" t="str">
        <f t="shared" ca="1" si="93"/>
        <v/>
      </c>
      <c r="V409" s="1" t="str">
        <f t="shared" ca="1" si="97"/>
        <v/>
      </c>
      <c r="W409" s="1" t="str">
        <f t="array" aca="1" ref="W409" ca="1">IF(V409="","",IF(AVERAGE(IF(Z$2:Z$2881="Neg"&amp;" "&amp;B409&amp;" "&amp;X409,J$2:J$2881,0))&gt;AVERAGE(IF(Z$2:Z$2881="pos"&amp;" "&amp;B409&amp;" "&amp;X409,J$2:J$2881,0)),"neg","pos"))</f>
        <v/>
      </c>
      <c r="X409" s="1" t="str">
        <f t="shared" ca="1" si="94"/>
        <v/>
      </c>
      <c r="Y409" s="1" t="str">
        <f t="shared" ca="1" si="95"/>
        <v/>
      </c>
      <c r="Z409" s="1" t="str">
        <f t="shared" si="96"/>
        <v>both hypoxanthine YE_</v>
      </c>
      <c r="AA409" s="1" t="str">
        <f t="shared" si="86"/>
        <v/>
      </c>
    </row>
    <row r="410" spans="1:27" x14ac:dyDescent="0.2">
      <c r="A410" s="1" t="s">
        <v>94</v>
      </c>
      <c r="B410" s="1" t="s">
        <v>194</v>
      </c>
      <c r="C410" s="1" t="s">
        <v>49</v>
      </c>
      <c r="D410" s="1">
        <v>136.0385</v>
      </c>
      <c r="E410" s="1">
        <v>9.81</v>
      </c>
      <c r="F410" s="5" t="s">
        <v>146</v>
      </c>
      <c r="H410" s="1" t="s">
        <v>153</v>
      </c>
      <c r="K410" s="1">
        <f t="shared" si="87"/>
        <v>0</v>
      </c>
      <c r="L410" s="1" t="str">
        <f t="shared" si="88"/>
        <v>both hypoxanthine SE_Ctr</v>
      </c>
      <c r="M410" s="1" t="str">
        <f t="shared" si="89"/>
        <v>ND</v>
      </c>
      <c r="N410" s="1" t="str">
        <f t="shared" si="90"/>
        <v>both hypoxanthine SE_CtrND</v>
      </c>
      <c r="O410" s="2" t="str">
        <f t="shared" si="91"/>
        <v>ND</v>
      </c>
      <c r="P410" s="1">
        <f t="array" ref="P410">IF(O410="","",AVERAGE(IF(L$1:L$2881=L410,K$1:K$2881)))</f>
        <v>0</v>
      </c>
      <c r="Q410" s="1" t="e">
        <f t="array" ref="Q410">IF(O410="","",_xlfn.F.TEST(IF((L$1:L$2881=LEFT(L410,LEN(L410)-3)&amp;"ctr"),K$1:K$2881),IF((L$1:L$2881=L410),K$1:K$2881)))</f>
        <v>#DIV/0!</v>
      </c>
      <c r="R410" s="1" t="e">
        <f t="array" ref="R410">IF(O410="","",TTEST(IF(L$1:L$2881=LEFT(L410,LEN(L410)-3)&amp;"ctr",K$1:K$2881),IF(L$1:L$2881=L410,K$1:K$2881),2,IF(ISERROR(Q410),3,IF(Q410&lt;0.05,3,2))))</f>
        <v>#DIV/0!</v>
      </c>
      <c r="S410" s="1" t="str">
        <f t="shared" ca="1" si="92"/>
        <v>ND</v>
      </c>
      <c r="T410" s="1">
        <f t="array" ref="T410">IF(O410="","",AVERAGE(IF(L$1:L$2881=L410,I$1:I$2881)))</f>
        <v>0</v>
      </c>
      <c r="U410" s="1" t="str">
        <f t="shared" ca="1" si="93"/>
        <v>n/a</v>
      </c>
      <c r="V410" s="1" t="str">
        <f t="shared" ca="1" si="97"/>
        <v/>
      </c>
      <c r="W410" s="1" t="str">
        <f t="array" aca="1" ref="W410" ca="1">IF(V410="","",IF(AVERAGE(IF(Z$2:Z$2881="Neg"&amp;" "&amp;B410&amp;" "&amp;X410,J$2:J$2881,0))&gt;AVERAGE(IF(Z$2:Z$2881="pos"&amp;" "&amp;B410&amp;" "&amp;X410,J$2:J$2881,0)),"neg","pos"))</f>
        <v/>
      </c>
      <c r="X410" s="1" t="str">
        <f t="shared" ca="1" si="94"/>
        <v/>
      </c>
      <c r="Y410" s="1" t="str">
        <f t="shared" ca="1" si="95"/>
        <v/>
      </c>
      <c r="Z410" s="1" t="str">
        <f t="shared" si="96"/>
        <v>both hypoxanthine SE_</v>
      </c>
      <c r="AA410" s="1" t="str">
        <f t="shared" si="86"/>
        <v>Good</v>
      </c>
    </row>
    <row r="411" spans="1:27" x14ac:dyDescent="0.2">
      <c r="A411" s="1" t="s">
        <v>94</v>
      </c>
      <c r="B411" s="1" t="s">
        <v>194</v>
      </c>
      <c r="C411" s="1" t="s">
        <v>49</v>
      </c>
      <c r="D411" s="1">
        <v>136.0385</v>
      </c>
      <c r="E411" s="1">
        <v>9.81</v>
      </c>
      <c r="F411" s="5" t="s">
        <v>146</v>
      </c>
      <c r="H411" s="1" t="s">
        <v>153</v>
      </c>
      <c r="K411" s="1">
        <f t="shared" si="87"/>
        <v>0</v>
      </c>
      <c r="L411" s="1" t="str">
        <f t="shared" si="88"/>
        <v>both hypoxanthine SE_Ctr</v>
      </c>
      <c r="M411" s="1" t="str">
        <f t="shared" si="89"/>
        <v>ND</v>
      </c>
      <c r="N411" s="1" t="str">
        <f t="shared" si="90"/>
        <v>both hypoxanthine SE_CtrND</v>
      </c>
      <c r="O411" s="2" t="str">
        <f t="shared" si="91"/>
        <v/>
      </c>
      <c r="P411" s="1" t="str">
        <f t="array" ref="P411">IF(O411="","",AVERAGE(IF(L$1:L$2881=L411,K$1:K$2881)))</f>
        <v/>
      </c>
      <c r="Q411" s="1" t="str">
        <f t="array" ref="Q411">IF(O411="","",_xlfn.F.TEST(IF((L$1:L$2881=LEFT(L411,LEN(L411)-3)&amp;"ctr"),K$1:K$2881),IF((L$1:L$2881=L411),K$1:K$2881)))</f>
        <v/>
      </c>
      <c r="R411" s="1" t="str">
        <f t="array" ref="R411">IF(O411="","",TTEST(IF(L$1:L$2881=LEFT(L411,LEN(L411)-3)&amp;"ctr",K$1:K$2881),IF(L$1:L$2881=L411,K$1:K$2881),2,IF(ISERROR(Q411),3,IF(Q411&lt;0.05,3,2))))</f>
        <v/>
      </c>
      <c r="S411" s="1" t="str">
        <f t="shared" ca="1" si="92"/>
        <v/>
      </c>
      <c r="T411" s="1" t="str">
        <f t="array" ref="T411">IF(O411="","",AVERAGE(IF(L$1:L$2881=L411,I$1:I$2881)))</f>
        <v/>
      </c>
      <c r="U411" s="1" t="str">
        <f t="shared" ca="1" si="93"/>
        <v/>
      </c>
      <c r="V411" s="1" t="str">
        <f t="shared" ca="1" si="97"/>
        <v/>
      </c>
      <c r="W411" s="1" t="str">
        <f t="array" aca="1" ref="W411" ca="1">IF(V411="","",IF(AVERAGE(IF(Z$2:Z$2881="Neg"&amp;" "&amp;B411&amp;" "&amp;X411,J$2:J$2881,0))&gt;AVERAGE(IF(Z$2:Z$2881="pos"&amp;" "&amp;B411&amp;" "&amp;X411,J$2:J$2881,0)),"neg","pos"))</f>
        <v/>
      </c>
      <c r="X411" s="1" t="str">
        <f t="shared" ca="1" si="94"/>
        <v/>
      </c>
      <c r="Y411" s="1" t="str">
        <f t="shared" ca="1" si="95"/>
        <v/>
      </c>
      <c r="Z411" s="1" t="str">
        <f t="shared" si="96"/>
        <v>both hypoxanthine SE_</v>
      </c>
      <c r="AA411" s="1" t="str">
        <f t="shared" si="86"/>
        <v/>
      </c>
    </row>
    <row r="412" spans="1:27" x14ac:dyDescent="0.2">
      <c r="A412" s="1" t="s">
        <v>94</v>
      </c>
      <c r="B412" s="1" t="s">
        <v>194</v>
      </c>
      <c r="C412" s="1" t="s">
        <v>49</v>
      </c>
      <c r="D412" s="1">
        <v>136.0385</v>
      </c>
      <c r="E412" s="1">
        <v>9.81</v>
      </c>
      <c r="F412" s="5" t="s">
        <v>146</v>
      </c>
      <c r="H412" s="1" t="s">
        <v>153</v>
      </c>
      <c r="K412" s="1">
        <f t="shared" si="87"/>
        <v>0</v>
      </c>
      <c r="L412" s="1" t="str">
        <f t="shared" si="88"/>
        <v>both hypoxanthine SE_Ctr</v>
      </c>
      <c r="M412" s="1" t="str">
        <f t="shared" si="89"/>
        <v>ND</v>
      </c>
      <c r="N412" s="1" t="str">
        <f t="shared" si="90"/>
        <v>both hypoxanthine SE_CtrND</v>
      </c>
      <c r="O412" s="2" t="str">
        <f t="shared" si="91"/>
        <v/>
      </c>
      <c r="P412" s="1" t="str">
        <f t="array" ref="P412">IF(O412="","",AVERAGE(IF(L$1:L$2881=L412,K$1:K$2881)))</f>
        <v/>
      </c>
      <c r="Q412" s="1" t="str">
        <f t="array" ref="Q412">IF(O412="","",_xlfn.F.TEST(IF((L$1:L$2881=LEFT(L412,LEN(L412)-3)&amp;"ctr"),K$1:K$2881),IF((L$1:L$2881=L412),K$1:K$2881)))</f>
        <v/>
      </c>
      <c r="R412" s="1" t="str">
        <f t="array" ref="R412">IF(O412="","",TTEST(IF(L$1:L$2881=LEFT(L412,LEN(L412)-3)&amp;"ctr",K$1:K$2881),IF(L$1:L$2881=L412,K$1:K$2881),2,IF(ISERROR(Q412),3,IF(Q412&lt;0.05,3,2))))</f>
        <v/>
      </c>
      <c r="S412" s="1" t="str">
        <f t="shared" ca="1" si="92"/>
        <v/>
      </c>
      <c r="T412" s="1" t="str">
        <f t="array" ref="T412">IF(O412="","",AVERAGE(IF(L$1:L$2881=L412,I$1:I$2881)))</f>
        <v/>
      </c>
      <c r="U412" s="1" t="str">
        <f t="shared" ca="1" si="93"/>
        <v/>
      </c>
      <c r="V412" s="1" t="str">
        <f t="shared" ca="1" si="97"/>
        <v/>
      </c>
      <c r="W412" s="1" t="str">
        <f t="array" aca="1" ref="W412" ca="1">IF(V412="","",IF(AVERAGE(IF(Z$2:Z$2881="Neg"&amp;" "&amp;B412&amp;" "&amp;X412,J$2:J$2881,0))&gt;AVERAGE(IF(Z$2:Z$2881="pos"&amp;" "&amp;B412&amp;" "&amp;X412,J$2:J$2881,0)),"neg","pos"))</f>
        <v/>
      </c>
      <c r="X412" s="1" t="str">
        <f t="shared" ca="1" si="94"/>
        <v/>
      </c>
      <c r="Y412" s="1" t="str">
        <f t="shared" ca="1" si="95"/>
        <v/>
      </c>
      <c r="Z412" s="1" t="str">
        <f t="shared" si="96"/>
        <v>both hypoxanthine SE_</v>
      </c>
      <c r="AA412" s="1" t="str">
        <f t="shared" si="86"/>
        <v/>
      </c>
    </row>
    <row r="413" spans="1:27" x14ac:dyDescent="0.2">
      <c r="A413" s="1" t="s">
        <v>94</v>
      </c>
      <c r="B413" s="1" t="s">
        <v>194</v>
      </c>
      <c r="C413" s="1" t="s">
        <v>49</v>
      </c>
      <c r="D413" s="1">
        <v>136.0385</v>
      </c>
      <c r="E413" s="1">
        <v>9.81</v>
      </c>
      <c r="F413" s="5" t="s">
        <v>146</v>
      </c>
      <c r="H413" s="1" t="s">
        <v>153</v>
      </c>
      <c r="K413" s="1">
        <f t="shared" si="87"/>
        <v>0</v>
      </c>
      <c r="L413" s="1" t="str">
        <f t="shared" si="88"/>
        <v>both hypoxanthine SE_Ctr</v>
      </c>
      <c r="M413" s="1" t="str">
        <f t="shared" si="89"/>
        <v>ND</v>
      </c>
      <c r="N413" s="1" t="str">
        <f t="shared" si="90"/>
        <v>both hypoxanthine SE_CtrND</v>
      </c>
      <c r="O413" s="2" t="str">
        <f t="shared" si="91"/>
        <v/>
      </c>
      <c r="P413" s="1" t="str">
        <f t="array" ref="P413">IF(O413="","",AVERAGE(IF(L$1:L$2881=L413,K$1:K$2881)))</f>
        <v/>
      </c>
      <c r="Q413" s="1" t="str">
        <f t="array" ref="Q413">IF(O413="","",_xlfn.F.TEST(IF((L$1:L$2881=LEFT(L413,LEN(L413)-3)&amp;"ctr"),K$1:K$2881),IF((L$1:L$2881=L413),K$1:K$2881)))</f>
        <v/>
      </c>
      <c r="R413" s="1" t="str">
        <f t="array" ref="R413">IF(O413="","",TTEST(IF(L$1:L$2881=LEFT(L413,LEN(L413)-3)&amp;"ctr",K$1:K$2881),IF(L$1:L$2881=L413,K$1:K$2881),2,IF(ISERROR(Q413),3,IF(Q413&lt;0.05,3,2))))</f>
        <v/>
      </c>
      <c r="S413" s="1" t="str">
        <f t="shared" ca="1" si="92"/>
        <v/>
      </c>
      <c r="T413" s="1" t="str">
        <f t="array" ref="T413">IF(O413="","",AVERAGE(IF(L$1:L$2881=L413,I$1:I$2881)))</f>
        <v/>
      </c>
      <c r="U413" s="1" t="str">
        <f t="shared" ca="1" si="93"/>
        <v/>
      </c>
      <c r="V413" s="1" t="str">
        <f t="shared" ca="1" si="97"/>
        <v/>
      </c>
      <c r="W413" s="1" t="str">
        <f t="array" aca="1" ref="W413" ca="1">IF(V413="","",IF(AVERAGE(IF(Z$2:Z$2881="Neg"&amp;" "&amp;B413&amp;" "&amp;X413,J$2:J$2881,0))&gt;AVERAGE(IF(Z$2:Z$2881="pos"&amp;" "&amp;B413&amp;" "&amp;X413,J$2:J$2881,0)),"neg","pos"))</f>
        <v/>
      </c>
      <c r="X413" s="1" t="str">
        <f t="shared" ca="1" si="94"/>
        <v/>
      </c>
      <c r="Y413" s="1" t="str">
        <f t="shared" ca="1" si="95"/>
        <v/>
      </c>
      <c r="Z413" s="1" t="str">
        <f t="shared" si="96"/>
        <v>both hypoxanthine SE_</v>
      </c>
      <c r="AA413" s="1" t="str">
        <f t="shared" si="86"/>
        <v/>
      </c>
    </row>
    <row r="414" spans="1:27" x14ac:dyDescent="0.2">
      <c r="A414" s="1" t="s">
        <v>94</v>
      </c>
      <c r="B414" s="1" t="s">
        <v>194</v>
      </c>
      <c r="C414" s="1" t="s">
        <v>49</v>
      </c>
      <c r="D414" s="1">
        <v>136.0385</v>
      </c>
      <c r="E414" s="1">
        <v>9.81</v>
      </c>
      <c r="F414" s="5" t="s">
        <v>146</v>
      </c>
      <c r="H414" s="1" t="s">
        <v>154</v>
      </c>
      <c r="K414" s="1">
        <f t="shared" si="87"/>
        <v>0</v>
      </c>
      <c r="L414" s="1" t="str">
        <f t="shared" si="88"/>
        <v>both hypoxanthine SE_Syn</v>
      </c>
      <c r="M414" s="1" t="str">
        <f t="shared" si="89"/>
        <v>ND</v>
      </c>
      <c r="N414" s="1" t="str">
        <f t="shared" si="90"/>
        <v>both hypoxanthine SE_SynND</v>
      </c>
      <c r="O414" s="2" t="str">
        <f t="shared" si="91"/>
        <v>ND</v>
      </c>
      <c r="P414" s="1">
        <f t="array" ref="P414">IF(O414="","",AVERAGE(IF(L$1:L$2881=L414,K$1:K$2881)))</f>
        <v>0</v>
      </c>
      <c r="Q414" s="1" t="e">
        <f t="array" ref="Q414">IF(O414="","",_xlfn.F.TEST(IF((L$1:L$2881=LEFT(L414,LEN(L414)-3)&amp;"ctr"),K$1:K$2881),IF((L$1:L$2881=L414),K$1:K$2881)))</f>
        <v>#DIV/0!</v>
      </c>
      <c r="R414" s="1" t="e">
        <f t="array" ref="R414">IF(O414="","",TTEST(IF(L$1:L$2881=LEFT(L414,LEN(L414)-3)&amp;"ctr",K$1:K$2881),IF(L$1:L$2881=L414,K$1:K$2881),2,IF(ISERROR(Q414),3,IF(Q414&lt;0.05,3,2))))</f>
        <v>#DIV/0!</v>
      </c>
      <c r="S414" s="1" t="str">
        <f t="shared" ca="1" si="92"/>
        <v>ND</v>
      </c>
      <c r="T414" s="1">
        <f t="array" ref="T414">IF(O414="","",AVERAGE(IF(L$1:L$2881=L414,I$1:I$2881)))</f>
        <v>0</v>
      </c>
      <c r="U414" s="1" t="str">
        <f t="shared" ca="1" si="93"/>
        <v>n/a</v>
      </c>
      <c r="V414" s="1" t="str">
        <f t="shared" ca="1" si="97"/>
        <v/>
      </c>
      <c r="W414" s="1" t="str">
        <f t="array" aca="1" ref="W414" ca="1">IF(V414="","",IF(AVERAGE(IF(Z$2:Z$2881="Neg"&amp;" "&amp;B414&amp;" "&amp;X414,J$2:J$2881,0))&gt;AVERAGE(IF(Z$2:Z$2881="pos"&amp;" "&amp;B414&amp;" "&amp;X414,J$2:J$2881,0)),"neg","pos"))</f>
        <v/>
      </c>
      <c r="X414" s="1" t="str">
        <f t="shared" ca="1" si="94"/>
        <v/>
      </c>
      <c r="Y414" s="1" t="str">
        <f t="shared" ca="1" si="95"/>
        <v/>
      </c>
      <c r="Z414" s="1" t="str">
        <f t="shared" si="96"/>
        <v>both hypoxanthine SE_</v>
      </c>
      <c r="AA414" s="1" t="str">
        <f t="shared" si="86"/>
        <v>Good</v>
      </c>
    </row>
    <row r="415" spans="1:27" x14ac:dyDescent="0.2">
      <c r="A415" s="1" t="s">
        <v>94</v>
      </c>
      <c r="B415" s="1" t="s">
        <v>194</v>
      </c>
      <c r="C415" s="1" t="s">
        <v>49</v>
      </c>
      <c r="D415" s="1">
        <v>136.0385</v>
      </c>
      <c r="E415" s="1">
        <v>9.81</v>
      </c>
      <c r="F415" s="5" t="s">
        <v>146</v>
      </c>
      <c r="H415" s="1" t="s">
        <v>154</v>
      </c>
      <c r="K415" s="1">
        <f t="shared" si="87"/>
        <v>0</v>
      </c>
      <c r="L415" s="1" t="str">
        <f t="shared" si="88"/>
        <v>both hypoxanthine SE_Syn</v>
      </c>
      <c r="M415" s="1" t="str">
        <f t="shared" si="89"/>
        <v>ND</v>
      </c>
      <c r="N415" s="1" t="str">
        <f t="shared" si="90"/>
        <v>both hypoxanthine SE_SynND</v>
      </c>
      <c r="O415" s="2" t="str">
        <f t="shared" si="91"/>
        <v/>
      </c>
      <c r="P415" s="1" t="str">
        <f t="array" ref="P415">IF(O415="","",AVERAGE(IF(L$1:L$2881=L415,K$1:K$2881)))</f>
        <v/>
      </c>
      <c r="Q415" s="1" t="str">
        <f t="array" ref="Q415">IF(O415="","",_xlfn.F.TEST(IF((L$1:L$2881=LEFT(L415,LEN(L415)-3)&amp;"ctr"),K$1:K$2881),IF((L$1:L$2881=L415),K$1:K$2881)))</f>
        <v/>
      </c>
      <c r="R415" s="1" t="str">
        <f t="array" ref="R415">IF(O415="","",TTEST(IF(L$1:L$2881=LEFT(L415,LEN(L415)-3)&amp;"ctr",K$1:K$2881),IF(L$1:L$2881=L415,K$1:K$2881),2,IF(ISERROR(Q415),3,IF(Q415&lt;0.05,3,2))))</f>
        <v/>
      </c>
      <c r="S415" s="1" t="str">
        <f t="shared" ca="1" si="92"/>
        <v/>
      </c>
      <c r="T415" s="1" t="str">
        <f t="array" ref="T415">IF(O415="","",AVERAGE(IF(L$1:L$2881=L415,I$1:I$2881)))</f>
        <v/>
      </c>
      <c r="U415" s="1" t="str">
        <f t="shared" ca="1" si="93"/>
        <v/>
      </c>
      <c r="V415" s="1" t="str">
        <f t="shared" ca="1" si="97"/>
        <v/>
      </c>
      <c r="W415" s="1" t="str">
        <f t="array" aca="1" ref="W415" ca="1">IF(V415="","",IF(AVERAGE(IF(Z$2:Z$2881="Neg"&amp;" "&amp;B415&amp;" "&amp;X415,J$2:J$2881,0))&gt;AVERAGE(IF(Z$2:Z$2881="pos"&amp;" "&amp;B415&amp;" "&amp;X415,J$2:J$2881,0)),"neg","pos"))</f>
        <v/>
      </c>
      <c r="X415" s="1" t="str">
        <f t="shared" ca="1" si="94"/>
        <v/>
      </c>
      <c r="Y415" s="1" t="str">
        <f t="shared" ca="1" si="95"/>
        <v/>
      </c>
      <c r="Z415" s="1" t="str">
        <f t="shared" si="96"/>
        <v>both hypoxanthine SE_</v>
      </c>
      <c r="AA415" s="1" t="str">
        <f t="shared" si="86"/>
        <v/>
      </c>
    </row>
    <row r="416" spans="1:27" x14ac:dyDescent="0.2">
      <c r="A416" s="1" t="s">
        <v>94</v>
      </c>
      <c r="B416" s="1" t="s">
        <v>194</v>
      </c>
      <c r="C416" s="1" t="s">
        <v>49</v>
      </c>
      <c r="D416" s="1">
        <v>136.0385</v>
      </c>
      <c r="E416" s="1">
        <v>9.81</v>
      </c>
      <c r="F416" s="5" t="s">
        <v>146</v>
      </c>
      <c r="H416" s="1" t="s">
        <v>154</v>
      </c>
      <c r="K416" s="1">
        <f t="shared" si="87"/>
        <v>0</v>
      </c>
      <c r="L416" s="1" t="str">
        <f t="shared" si="88"/>
        <v>both hypoxanthine SE_Syn</v>
      </c>
      <c r="M416" s="1" t="str">
        <f t="shared" si="89"/>
        <v>ND</v>
      </c>
      <c r="N416" s="1" t="str">
        <f t="shared" si="90"/>
        <v>both hypoxanthine SE_SynND</v>
      </c>
      <c r="O416" s="2" t="str">
        <f t="shared" si="91"/>
        <v/>
      </c>
      <c r="P416" s="1" t="str">
        <f t="array" ref="P416">IF(O416="","",AVERAGE(IF(L$1:L$2881=L416,K$1:K$2881)))</f>
        <v/>
      </c>
      <c r="Q416" s="1" t="str">
        <f t="array" ref="Q416">IF(O416="","",_xlfn.F.TEST(IF((L$1:L$2881=LEFT(L416,LEN(L416)-3)&amp;"ctr"),K$1:K$2881),IF((L$1:L$2881=L416),K$1:K$2881)))</f>
        <v/>
      </c>
      <c r="R416" s="1" t="str">
        <f t="array" ref="R416">IF(O416="","",TTEST(IF(L$1:L$2881=LEFT(L416,LEN(L416)-3)&amp;"ctr",K$1:K$2881),IF(L$1:L$2881=L416,K$1:K$2881),2,IF(ISERROR(Q416),3,IF(Q416&lt;0.05,3,2))))</f>
        <v/>
      </c>
      <c r="S416" s="1" t="str">
        <f t="shared" ca="1" si="92"/>
        <v/>
      </c>
      <c r="T416" s="1" t="str">
        <f t="array" ref="T416">IF(O416="","",AVERAGE(IF(L$1:L$2881=L416,I$1:I$2881)))</f>
        <v/>
      </c>
      <c r="U416" s="1" t="str">
        <f t="shared" ca="1" si="93"/>
        <v/>
      </c>
      <c r="V416" s="1" t="str">
        <f t="shared" ca="1" si="97"/>
        <v/>
      </c>
      <c r="W416" s="1" t="str">
        <f t="array" aca="1" ref="W416" ca="1">IF(V416="","",IF(AVERAGE(IF(Z$2:Z$2881="Neg"&amp;" "&amp;B416&amp;" "&amp;X416,J$2:J$2881,0))&gt;AVERAGE(IF(Z$2:Z$2881="pos"&amp;" "&amp;B416&amp;" "&amp;X416,J$2:J$2881,0)),"neg","pos"))</f>
        <v/>
      </c>
      <c r="X416" s="1" t="str">
        <f t="shared" ca="1" si="94"/>
        <v/>
      </c>
      <c r="Y416" s="1" t="str">
        <f t="shared" ca="1" si="95"/>
        <v/>
      </c>
      <c r="Z416" s="1" t="str">
        <f t="shared" si="96"/>
        <v>both hypoxanthine SE_</v>
      </c>
      <c r="AA416" s="1" t="str">
        <f t="shared" si="86"/>
        <v/>
      </c>
    </row>
    <row r="417" spans="1:27" x14ac:dyDescent="0.2">
      <c r="A417" s="1" t="s">
        <v>94</v>
      </c>
      <c r="B417" s="1" t="s">
        <v>194</v>
      </c>
      <c r="C417" s="1" t="s">
        <v>49</v>
      </c>
      <c r="D417" s="1">
        <v>136.0385</v>
      </c>
      <c r="E417" s="1">
        <v>9.81</v>
      </c>
      <c r="F417" s="5" t="s">
        <v>146</v>
      </c>
      <c r="H417" s="1" t="s">
        <v>154</v>
      </c>
      <c r="K417" s="1">
        <f t="shared" si="87"/>
        <v>0</v>
      </c>
      <c r="L417" s="1" t="str">
        <f t="shared" si="88"/>
        <v>both hypoxanthine SE_Syn</v>
      </c>
      <c r="M417" s="1" t="str">
        <f t="shared" si="89"/>
        <v>ND</v>
      </c>
      <c r="N417" s="1" t="str">
        <f t="shared" si="90"/>
        <v>both hypoxanthine SE_SynND</v>
      </c>
      <c r="O417" s="2" t="str">
        <f t="shared" si="91"/>
        <v/>
      </c>
      <c r="P417" s="1" t="str">
        <f t="array" ref="P417">IF(O417="","",AVERAGE(IF(L$1:L$2881=L417,K$1:K$2881)))</f>
        <v/>
      </c>
      <c r="Q417" s="1" t="str">
        <f t="array" ref="Q417">IF(O417="","",_xlfn.F.TEST(IF((L$1:L$2881=LEFT(L417,LEN(L417)-3)&amp;"ctr"),K$1:K$2881),IF((L$1:L$2881=L417),K$1:K$2881)))</f>
        <v/>
      </c>
      <c r="R417" s="1" t="str">
        <f t="array" ref="R417">IF(O417="","",TTEST(IF(L$1:L$2881=LEFT(L417,LEN(L417)-3)&amp;"ctr",K$1:K$2881),IF(L$1:L$2881=L417,K$1:K$2881),2,IF(ISERROR(Q417),3,IF(Q417&lt;0.05,3,2))))</f>
        <v/>
      </c>
      <c r="S417" s="1" t="str">
        <f t="shared" ca="1" si="92"/>
        <v/>
      </c>
      <c r="T417" s="1" t="str">
        <f t="array" ref="T417">IF(O417="","",AVERAGE(IF(L$1:L$2881=L417,I$1:I$2881)))</f>
        <v/>
      </c>
      <c r="U417" s="1" t="str">
        <f t="shared" ca="1" si="93"/>
        <v/>
      </c>
      <c r="V417" s="1" t="str">
        <f t="shared" ca="1" si="97"/>
        <v/>
      </c>
      <c r="W417" s="1" t="str">
        <f t="array" aca="1" ref="W417" ca="1">IF(V417="","",IF(AVERAGE(IF(Z$2:Z$2881="Neg"&amp;" "&amp;B417&amp;" "&amp;X417,J$2:J$2881,0))&gt;AVERAGE(IF(Z$2:Z$2881="pos"&amp;" "&amp;B417&amp;" "&amp;X417,J$2:J$2881,0)),"neg","pos"))</f>
        <v/>
      </c>
      <c r="X417" s="1" t="str">
        <f t="shared" ca="1" si="94"/>
        <v/>
      </c>
      <c r="Y417" s="1" t="str">
        <f t="shared" ca="1" si="95"/>
        <v/>
      </c>
      <c r="Z417" s="1" t="str">
        <f t="shared" si="96"/>
        <v>both hypoxanthine SE_</v>
      </c>
      <c r="AA417" s="1" t="str">
        <f t="shared" si="86"/>
        <v/>
      </c>
    </row>
    <row r="418" spans="1:27" x14ac:dyDescent="0.2">
      <c r="A418" s="1" t="s">
        <v>28</v>
      </c>
      <c r="B418" s="1" t="s">
        <v>204</v>
      </c>
      <c r="C418" s="1" t="s">
        <v>104</v>
      </c>
      <c r="D418" s="1">
        <v>165.06569999999999</v>
      </c>
      <c r="E418" s="1">
        <v>9.83</v>
      </c>
      <c r="F418" s="5" t="s">
        <v>146</v>
      </c>
      <c r="H418" s="1" t="s">
        <v>147</v>
      </c>
      <c r="I418" s="1">
        <v>0</v>
      </c>
      <c r="K418" s="1">
        <f t="shared" si="87"/>
        <v>0</v>
      </c>
      <c r="L418" s="1" t="str">
        <f t="shared" si="88"/>
        <v>pos methylguanine Min_Ctr</v>
      </c>
      <c r="M418" s="1" t="str">
        <f t="shared" si="89"/>
        <v>D</v>
      </c>
      <c r="N418" s="1" t="str">
        <f t="shared" si="90"/>
        <v>pos methylguanine Min_Ctr_D</v>
      </c>
      <c r="O418" s="2" t="str">
        <f t="shared" si="91"/>
        <v>D</v>
      </c>
      <c r="P418" s="1">
        <f t="array" ref="P418">IF(O418="","",AVERAGE(IF(L$1:L$2881=L418,K$1:K$2881)))</f>
        <v>1.1682072086154764</v>
      </c>
      <c r="Q418" s="1">
        <f t="array" ref="Q418">IF(O418="","",_xlfn.F.TEST(IF((L$1:L$2881=LEFT(L418,LEN(L418)-3)&amp;"ctr"),K$1:K$2881),IF((L$1:L$2881=L418),K$1:K$2881)))</f>
        <v>1</v>
      </c>
      <c r="R418" s="1">
        <f t="array" ref="R418">IF(O418="","",TTEST(IF(L$1:L$2881=LEFT(L418,LEN(L418)-3)&amp;"ctr",K$1:K$2881),IF(L$1:L$2881=L418,K$1:K$2881),2,IF(ISERROR(Q418),3,IF(Q418&lt;0.05,3,2))))</f>
        <v>1</v>
      </c>
      <c r="S418" s="1" t="str">
        <f t="shared" ca="1" si="92"/>
        <v>D</v>
      </c>
      <c r="T418" s="1">
        <f t="array" ref="T418">IF(O418="","",AVERAGE(IF(L$1:L$2881=L418,I$1:I$2881)))</f>
        <v>26.5</v>
      </c>
      <c r="U418" s="1" t="b">
        <f t="shared" ca="1" si="93"/>
        <v>0</v>
      </c>
      <c r="V418" s="1" t="str">
        <f t="shared" ca="1" si="97"/>
        <v>1</v>
      </c>
      <c r="W418" s="1" t="str">
        <f t="array" aca="1" ref="W418" ca="1">IF(V418="","",IF(AVERAGE(IF(Z$2:Z$2881="Neg"&amp;" "&amp;B418&amp;" "&amp;X418,J$2:J$2881,0))&gt;AVERAGE(IF(Z$2:Z$2881="pos"&amp;" "&amp;B418&amp;" "&amp;X418,J$2:J$2881,0)),"neg","pos"))</f>
        <v>pos</v>
      </c>
      <c r="X418" s="1" t="str">
        <f t="shared" ca="1" si="94"/>
        <v>Min</v>
      </c>
      <c r="Y418" s="1" t="str">
        <f t="shared" ca="1" si="95"/>
        <v>Ctr</v>
      </c>
      <c r="Z418" s="1" t="str">
        <f t="shared" si="96"/>
        <v>pos methylguanine Min</v>
      </c>
      <c r="AA418" s="1" t="str">
        <f t="shared" si="86"/>
        <v>Good</v>
      </c>
    </row>
    <row r="419" spans="1:27" x14ac:dyDescent="0.2">
      <c r="A419" s="1" t="s">
        <v>28</v>
      </c>
      <c r="B419" s="1" t="s">
        <v>204</v>
      </c>
      <c r="C419" s="1" t="s">
        <v>104</v>
      </c>
      <c r="D419" s="1">
        <v>165.06569999999999</v>
      </c>
      <c r="E419" s="1">
        <v>9.83</v>
      </c>
      <c r="F419" s="5" t="s">
        <v>146</v>
      </c>
      <c r="H419" s="1" t="s">
        <v>147</v>
      </c>
      <c r="I419" s="1">
        <v>106</v>
      </c>
      <c r="K419" s="1">
        <f t="shared" ref="K419:K481" si="98">LN(I419+1)</f>
        <v>4.6728288344619058</v>
      </c>
      <c r="L419" s="1" t="str">
        <f t="shared" ref="L419:L481" si="99">A419&amp;" "&amp;B419&amp;" "&amp;H419</f>
        <v>pos methylguanine Min_Ctr</v>
      </c>
      <c r="M419" s="1" t="str">
        <f t="shared" si="89"/>
        <v>D</v>
      </c>
      <c r="N419" s="1" t="str">
        <f t="shared" si="90"/>
        <v>pos methylguanine Min_Ctr_D</v>
      </c>
      <c r="O419" s="2" t="str">
        <f t="shared" si="91"/>
        <v/>
      </c>
      <c r="P419" s="1" t="str">
        <f t="array" ref="P419">IF(O419="","",AVERAGE(IF(L$1:L$2881=L419,K$1:K$2881)))</f>
        <v/>
      </c>
      <c r="Q419" s="1" t="str">
        <f t="array" ref="Q419">IF(O419="","",_xlfn.F.TEST(IF((L$1:L$2881=LEFT(L419,LEN(L419)-3)&amp;"ctr"),K$1:K$2881),IF((L$1:L$2881=L419),K$1:K$2881)))</f>
        <v/>
      </c>
      <c r="R419" s="1" t="str">
        <f t="array" ref="R419">IF(O419="","",TTEST(IF(L$1:L$2881=LEFT(L419,LEN(L419)-3)&amp;"ctr",K$1:K$2881),IF(L$1:L$2881=L419,K$1:K$2881),2,IF(ISERROR(Q419),3,IF(Q419&lt;0.05,3,2))))</f>
        <v/>
      </c>
      <c r="S419" s="1" t="str">
        <f t="shared" ca="1" si="92"/>
        <v/>
      </c>
      <c r="T419" s="1" t="str">
        <f t="array" ref="T419">IF(O419="","",AVERAGE(IF(L$1:L$2881=L419,I$1:I$2881)))</f>
        <v/>
      </c>
      <c r="U419" s="1" t="str">
        <f t="shared" ca="1" si="93"/>
        <v/>
      </c>
      <c r="V419" s="1" t="str">
        <f t="shared" ca="1" si="97"/>
        <v/>
      </c>
      <c r="W419" s="1" t="str">
        <f t="array" aca="1" ref="W419" ca="1">IF(V419="","",IF(AVERAGE(IF(Z$2:Z$2881="Neg"&amp;" "&amp;B419&amp;" "&amp;X419,J$2:J$2881,0))&gt;AVERAGE(IF(Z$2:Z$2881="pos"&amp;" "&amp;B419&amp;" "&amp;X419,J$2:J$2881,0)),"neg","pos"))</f>
        <v/>
      </c>
      <c r="X419" s="1" t="str">
        <f t="shared" ca="1" si="94"/>
        <v/>
      </c>
      <c r="Y419" s="1" t="str">
        <f t="shared" ca="1" si="95"/>
        <v/>
      </c>
      <c r="Z419" s="1" t="str">
        <f t="shared" si="96"/>
        <v>pos methylguanine Min</v>
      </c>
      <c r="AA419" s="1" t="str">
        <f t="shared" ref="AA419:AA482" si="100">IF(T419="","","Good")</f>
        <v/>
      </c>
    </row>
    <row r="420" spans="1:27" x14ac:dyDescent="0.2">
      <c r="A420" s="1" t="s">
        <v>28</v>
      </c>
      <c r="B420" s="1" t="s">
        <v>204</v>
      </c>
      <c r="C420" s="1" t="s">
        <v>104</v>
      </c>
      <c r="D420" s="1">
        <v>165.06569999999999</v>
      </c>
      <c r="E420" s="1">
        <v>9.83</v>
      </c>
      <c r="F420" s="5" t="s">
        <v>146</v>
      </c>
      <c r="H420" s="1" t="s">
        <v>147</v>
      </c>
      <c r="I420" s="1">
        <v>0</v>
      </c>
      <c r="K420" s="1">
        <f t="shared" si="98"/>
        <v>0</v>
      </c>
      <c r="L420" s="1" t="str">
        <f t="shared" si="99"/>
        <v>pos methylguanine Min_Ctr</v>
      </c>
      <c r="M420" s="1" t="str">
        <f t="shared" si="89"/>
        <v>D</v>
      </c>
      <c r="N420" s="1" t="str">
        <f t="shared" si="90"/>
        <v>pos methylguanine Min_Ctr_D</v>
      </c>
      <c r="O420" s="2" t="str">
        <f t="shared" si="91"/>
        <v/>
      </c>
      <c r="P420" s="1" t="str">
        <f t="array" ref="P420">IF(O420="","",AVERAGE(IF(L$1:L$2881=L420,K$1:K$2881)))</f>
        <v/>
      </c>
      <c r="Q420" s="1" t="str">
        <f t="array" ref="Q420">IF(O420="","",_xlfn.F.TEST(IF((L$1:L$2881=LEFT(L420,LEN(L420)-3)&amp;"ctr"),K$1:K$2881),IF((L$1:L$2881=L420),K$1:K$2881)))</f>
        <v/>
      </c>
      <c r="R420" s="1" t="str">
        <f t="array" ref="R420">IF(O420="","",TTEST(IF(L$1:L$2881=LEFT(L420,LEN(L420)-3)&amp;"ctr",K$1:K$2881),IF(L$1:L$2881=L420,K$1:K$2881),2,IF(ISERROR(Q420),3,IF(Q420&lt;0.05,3,2))))</f>
        <v/>
      </c>
      <c r="S420" s="1" t="str">
        <f t="shared" ca="1" si="92"/>
        <v/>
      </c>
      <c r="T420" s="1" t="str">
        <f t="array" ref="T420">IF(O420="","",AVERAGE(IF(L$1:L$2881=L420,I$1:I$2881)))</f>
        <v/>
      </c>
      <c r="U420" s="1" t="str">
        <f t="shared" ca="1" si="93"/>
        <v/>
      </c>
      <c r="V420" s="1" t="str">
        <f t="shared" ca="1" si="97"/>
        <v/>
      </c>
      <c r="W420" s="1" t="str">
        <f t="array" aca="1" ref="W420" ca="1">IF(V420="","",IF(AVERAGE(IF(Z$2:Z$2881="Neg"&amp;" "&amp;B420&amp;" "&amp;X420,J$2:J$2881,0))&gt;AVERAGE(IF(Z$2:Z$2881="pos"&amp;" "&amp;B420&amp;" "&amp;X420,J$2:J$2881,0)),"neg","pos"))</f>
        <v/>
      </c>
      <c r="X420" s="1" t="str">
        <f t="shared" ca="1" si="94"/>
        <v/>
      </c>
      <c r="Y420" s="1" t="str">
        <f t="shared" ca="1" si="95"/>
        <v/>
      </c>
      <c r="Z420" s="1" t="str">
        <f t="shared" si="96"/>
        <v>pos methylguanine Min</v>
      </c>
      <c r="AA420" s="1" t="str">
        <f t="shared" si="100"/>
        <v/>
      </c>
    </row>
    <row r="421" spans="1:27" x14ac:dyDescent="0.2">
      <c r="A421" s="1" t="s">
        <v>28</v>
      </c>
      <c r="B421" s="1" t="s">
        <v>204</v>
      </c>
      <c r="C421" s="1" t="s">
        <v>104</v>
      </c>
      <c r="D421" s="1">
        <v>165.06569999999999</v>
      </c>
      <c r="E421" s="1">
        <v>9.83</v>
      </c>
      <c r="F421" s="5" t="s">
        <v>146</v>
      </c>
      <c r="H421" s="1" t="s">
        <v>147</v>
      </c>
      <c r="I421" s="1">
        <v>0</v>
      </c>
      <c r="K421" s="1">
        <f t="shared" si="98"/>
        <v>0</v>
      </c>
      <c r="L421" s="1" t="str">
        <f t="shared" si="99"/>
        <v>pos methylguanine Min_Ctr</v>
      </c>
      <c r="M421" s="1" t="str">
        <f t="shared" si="89"/>
        <v>D</v>
      </c>
      <c r="N421" s="1" t="str">
        <f t="shared" si="90"/>
        <v>pos methylguanine Min_Ctr_D</v>
      </c>
      <c r="O421" s="2" t="str">
        <f t="shared" si="91"/>
        <v/>
      </c>
      <c r="P421" s="1" t="str">
        <f t="array" ref="P421">IF(O421="","",AVERAGE(IF(L$1:L$2881=L421,K$1:K$2881)))</f>
        <v/>
      </c>
      <c r="Q421" s="1" t="str">
        <f t="array" ref="Q421">IF(O421="","",_xlfn.F.TEST(IF((L$1:L$2881=LEFT(L421,LEN(L421)-3)&amp;"ctr"),K$1:K$2881),IF((L$1:L$2881=L421),K$1:K$2881)))</f>
        <v/>
      </c>
      <c r="R421" s="1" t="str">
        <f t="array" ref="R421">IF(O421="","",TTEST(IF(L$1:L$2881=LEFT(L421,LEN(L421)-3)&amp;"ctr",K$1:K$2881),IF(L$1:L$2881=L421,K$1:K$2881),2,IF(ISERROR(Q421),3,IF(Q421&lt;0.05,3,2))))</f>
        <v/>
      </c>
      <c r="S421" s="1" t="str">
        <f t="shared" ca="1" si="92"/>
        <v/>
      </c>
      <c r="T421" s="1" t="str">
        <f t="array" ref="T421">IF(O421="","",AVERAGE(IF(L$1:L$2881=L421,I$1:I$2881)))</f>
        <v/>
      </c>
      <c r="U421" s="1" t="str">
        <f t="shared" ca="1" si="93"/>
        <v/>
      </c>
      <c r="V421" s="1" t="str">
        <f t="shared" ca="1" si="97"/>
        <v/>
      </c>
      <c r="W421" s="1" t="str">
        <f t="array" aca="1" ref="W421" ca="1">IF(V421="","",IF(AVERAGE(IF(Z$2:Z$2881="Neg"&amp;" "&amp;B421&amp;" "&amp;X421,J$2:J$2881,0))&gt;AVERAGE(IF(Z$2:Z$2881="pos"&amp;" "&amp;B421&amp;" "&amp;X421,J$2:J$2881,0)),"neg","pos"))</f>
        <v/>
      </c>
      <c r="X421" s="1" t="str">
        <f t="shared" ca="1" si="94"/>
        <v/>
      </c>
      <c r="Y421" s="1" t="str">
        <f t="shared" ca="1" si="95"/>
        <v/>
      </c>
      <c r="Z421" s="1" t="str">
        <f t="shared" si="96"/>
        <v>pos methylguanine Min</v>
      </c>
      <c r="AA421" s="1" t="str">
        <f t="shared" si="100"/>
        <v/>
      </c>
    </row>
    <row r="422" spans="1:27" x14ac:dyDescent="0.2">
      <c r="A422" s="1" t="s">
        <v>28</v>
      </c>
      <c r="B422" s="1" t="s">
        <v>204</v>
      </c>
      <c r="C422" s="1" t="s">
        <v>104</v>
      </c>
      <c r="D422" s="1">
        <v>165.06569999999999</v>
      </c>
      <c r="E422" s="1">
        <v>9.83</v>
      </c>
      <c r="F422" s="5" t="s">
        <v>146</v>
      </c>
      <c r="H422" s="1" t="s">
        <v>148</v>
      </c>
      <c r="I422" s="1">
        <v>22725</v>
      </c>
      <c r="K422" s="1">
        <f t="shared" si="98"/>
        <v>10.031264922477954</v>
      </c>
      <c r="L422" s="1" t="str">
        <f t="shared" si="99"/>
        <v>pos methylguanine Min_Syn</v>
      </c>
      <c r="M422" s="1" t="str">
        <f t="shared" si="89"/>
        <v>D</v>
      </c>
      <c r="N422" s="1" t="str">
        <f t="shared" si="90"/>
        <v>pos methylguanine Min_Syn_D</v>
      </c>
      <c r="O422" s="2" t="str">
        <f t="shared" si="91"/>
        <v>D</v>
      </c>
      <c r="P422" s="1">
        <f t="array" ref="P422">IF(O422="","",AVERAGE(IF(L$1:L$2881=L422,K$1:K$2881)))</f>
        <v>10.272304729730504</v>
      </c>
      <c r="Q422" s="1">
        <f t="array" ref="Q422">IF(O422="","",_xlfn.F.TEST(IF((L$1:L$2881=LEFT(L422,LEN(L422)-3)&amp;"ctr"),K$1:K$2881),IF((L$1:L$2881=L422),K$1:K$2881)))</f>
        <v>1.4206563969572359E-3</v>
      </c>
      <c r="R422" s="1">
        <f t="array" ref="R422">IF(O422="","",TTEST(IF(L$1:L$2881=LEFT(L422,LEN(L422)-3)&amp;"ctr",K$1:K$2881),IF(L$1:L$2881=L422,K$1:K$2881),2,IF(ISERROR(Q422),3,IF(Q422&lt;0.05,3,2))))</f>
        <v>4.2596104458345434E-3</v>
      </c>
      <c r="S422" s="1" t="str">
        <f t="shared" ca="1" si="92"/>
        <v>E</v>
      </c>
      <c r="T422" s="1">
        <f t="array" ref="T422">IF(O422="","",AVERAGE(IF(L$1:L$2881=L422,I$1:I$2881)))</f>
        <v>29242.5</v>
      </c>
      <c r="U422" s="1">
        <f t="shared" ca="1" si="93"/>
        <v>10.107858580442956</v>
      </c>
      <c r="V422" s="1" t="str">
        <f t="shared" ca="1" si="97"/>
        <v>5</v>
      </c>
      <c r="W422" s="1" t="str">
        <f t="array" aca="1" ref="W422" ca="1">IF(V422="","",IF(AVERAGE(IF(Z$2:Z$2881="Neg"&amp;" "&amp;B422&amp;" "&amp;X422,J$2:J$2881,0))&gt;AVERAGE(IF(Z$2:Z$2881="pos"&amp;" "&amp;B422&amp;" "&amp;X422,J$2:J$2881,0)),"neg","pos"))</f>
        <v>pos</v>
      </c>
      <c r="X422" s="1" t="str">
        <f t="shared" ca="1" si="94"/>
        <v>Min</v>
      </c>
      <c r="Y422" s="1" t="str">
        <f t="shared" ca="1" si="95"/>
        <v>Syn</v>
      </c>
      <c r="Z422" s="1" t="str">
        <f t="shared" si="96"/>
        <v>pos methylguanine Min</v>
      </c>
      <c r="AA422" s="1" t="str">
        <f t="shared" si="100"/>
        <v>Good</v>
      </c>
    </row>
    <row r="423" spans="1:27" x14ac:dyDescent="0.2">
      <c r="A423" s="1" t="s">
        <v>28</v>
      </c>
      <c r="B423" s="1" t="s">
        <v>204</v>
      </c>
      <c r="C423" s="1" t="s">
        <v>104</v>
      </c>
      <c r="D423" s="1">
        <v>165.06569999999999</v>
      </c>
      <c r="E423" s="1">
        <v>9.83</v>
      </c>
      <c r="F423" s="5" t="s">
        <v>146</v>
      </c>
      <c r="H423" s="1" t="s">
        <v>148</v>
      </c>
      <c r="I423" s="1">
        <v>32603</v>
      </c>
      <c r="K423" s="1">
        <f t="shared" si="98"/>
        <v>10.392190259214349</v>
      </c>
      <c r="L423" s="1" t="str">
        <f t="shared" si="99"/>
        <v>pos methylguanine Min_Syn</v>
      </c>
      <c r="M423" s="1" t="str">
        <f t="shared" si="89"/>
        <v>D</v>
      </c>
      <c r="N423" s="1" t="str">
        <f t="shared" si="90"/>
        <v>pos methylguanine Min_Syn_D</v>
      </c>
      <c r="O423" s="2" t="str">
        <f t="shared" si="91"/>
        <v/>
      </c>
      <c r="P423" s="1" t="str">
        <f t="array" ref="P423">IF(O423="","",AVERAGE(IF(L$1:L$2881=L423,K$1:K$2881)))</f>
        <v/>
      </c>
      <c r="Q423" s="1" t="str">
        <f t="array" ref="Q423">IF(O423="","",_xlfn.F.TEST(IF((L$1:L$2881=LEFT(L423,LEN(L423)-3)&amp;"ctr"),K$1:K$2881),IF((L$1:L$2881=L423),K$1:K$2881)))</f>
        <v/>
      </c>
      <c r="R423" s="1" t="str">
        <f t="array" ref="R423">IF(O423="","",TTEST(IF(L$1:L$2881=LEFT(L423,LEN(L423)-3)&amp;"ctr",K$1:K$2881),IF(L$1:L$2881=L423,K$1:K$2881),2,IF(ISERROR(Q423),3,IF(Q423&lt;0.05,3,2))))</f>
        <v/>
      </c>
      <c r="S423" s="1" t="str">
        <f t="shared" ca="1" si="92"/>
        <v/>
      </c>
      <c r="T423" s="1" t="str">
        <f t="array" ref="T423">IF(O423="","",AVERAGE(IF(L$1:L$2881=L423,I$1:I$2881)))</f>
        <v/>
      </c>
      <c r="U423" s="1" t="str">
        <f t="shared" ca="1" si="93"/>
        <v/>
      </c>
      <c r="V423" s="1" t="str">
        <f t="shared" ca="1" si="97"/>
        <v/>
      </c>
      <c r="W423" s="1" t="str">
        <f t="array" aca="1" ref="W423" ca="1">IF(V423="","",IF(AVERAGE(IF(Z$2:Z$2881="Neg"&amp;" "&amp;B423&amp;" "&amp;X423,J$2:J$2881,0))&gt;AVERAGE(IF(Z$2:Z$2881="pos"&amp;" "&amp;B423&amp;" "&amp;X423,J$2:J$2881,0)),"neg","pos"))</f>
        <v/>
      </c>
      <c r="X423" s="1" t="str">
        <f t="shared" ca="1" si="94"/>
        <v/>
      </c>
      <c r="Y423" s="1" t="str">
        <f t="shared" ca="1" si="95"/>
        <v/>
      </c>
      <c r="Z423" s="1" t="str">
        <f t="shared" si="96"/>
        <v>pos methylguanine Min</v>
      </c>
      <c r="AA423" s="1" t="str">
        <f t="shared" si="100"/>
        <v/>
      </c>
    </row>
    <row r="424" spans="1:27" x14ac:dyDescent="0.2">
      <c r="A424" s="1" t="s">
        <v>28</v>
      </c>
      <c r="B424" s="1" t="s">
        <v>204</v>
      </c>
      <c r="C424" s="1" t="s">
        <v>104</v>
      </c>
      <c r="D424" s="1">
        <v>165.06569999999999</v>
      </c>
      <c r="E424" s="1">
        <v>9.83</v>
      </c>
      <c r="F424" s="5" t="s">
        <v>146</v>
      </c>
      <c r="H424" s="1" t="s">
        <v>148</v>
      </c>
      <c r="I424" s="1">
        <v>28397</v>
      </c>
      <c r="K424" s="1">
        <f t="shared" si="98"/>
        <v>10.254073999134302</v>
      </c>
      <c r="L424" s="1" t="str">
        <f t="shared" si="99"/>
        <v>pos methylguanine Min_Syn</v>
      </c>
      <c r="M424" s="1" t="str">
        <f t="shared" si="89"/>
        <v>D</v>
      </c>
      <c r="N424" s="1" t="str">
        <f t="shared" si="90"/>
        <v>pos methylguanine Min_Syn_D</v>
      </c>
      <c r="O424" s="2" t="str">
        <f t="shared" si="91"/>
        <v/>
      </c>
      <c r="P424" s="1" t="str">
        <f t="array" ref="P424">IF(O424="","",AVERAGE(IF(L$1:L$2881=L424,K$1:K$2881)))</f>
        <v/>
      </c>
      <c r="Q424" s="1" t="str">
        <f t="array" ref="Q424">IF(O424="","",_xlfn.F.TEST(IF((L$1:L$2881=LEFT(L424,LEN(L424)-3)&amp;"ctr"),K$1:K$2881),IF((L$1:L$2881=L424),K$1:K$2881)))</f>
        <v/>
      </c>
      <c r="R424" s="1" t="str">
        <f t="array" ref="R424">IF(O424="","",TTEST(IF(L$1:L$2881=LEFT(L424,LEN(L424)-3)&amp;"ctr",K$1:K$2881),IF(L$1:L$2881=L424,K$1:K$2881),2,IF(ISERROR(Q424),3,IF(Q424&lt;0.05,3,2))))</f>
        <v/>
      </c>
      <c r="S424" s="1" t="str">
        <f t="shared" ca="1" si="92"/>
        <v/>
      </c>
      <c r="T424" s="1" t="str">
        <f t="array" ref="T424">IF(O424="","",AVERAGE(IF(L$1:L$2881=L424,I$1:I$2881)))</f>
        <v/>
      </c>
      <c r="U424" s="1" t="str">
        <f t="shared" ca="1" si="93"/>
        <v/>
      </c>
      <c r="V424" s="1" t="str">
        <f t="shared" ca="1" si="97"/>
        <v/>
      </c>
      <c r="W424" s="1" t="str">
        <f t="array" aca="1" ref="W424" ca="1">IF(V424="","",IF(AVERAGE(IF(Z$2:Z$2881="Neg"&amp;" "&amp;B424&amp;" "&amp;X424,J$2:J$2881,0))&gt;AVERAGE(IF(Z$2:Z$2881="pos"&amp;" "&amp;B424&amp;" "&amp;X424,J$2:J$2881,0)),"neg","pos"))</f>
        <v/>
      </c>
      <c r="X424" s="1" t="str">
        <f t="shared" ca="1" si="94"/>
        <v/>
      </c>
      <c r="Y424" s="1" t="str">
        <f t="shared" ca="1" si="95"/>
        <v/>
      </c>
      <c r="Z424" s="1" t="str">
        <f t="shared" si="96"/>
        <v>pos methylguanine Min</v>
      </c>
      <c r="AA424" s="1" t="str">
        <f t="shared" si="100"/>
        <v/>
      </c>
    </row>
    <row r="425" spans="1:27" x14ac:dyDescent="0.2">
      <c r="A425" s="1" t="s">
        <v>28</v>
      </c>
      <c r="B425" s="1" t="s">
        <v>204</v>
      </c>
      <c r="C425" s="1" t="s">
        <v>104</v>
      </c>
      <c r="D425" s="1">
        <v>165.06569999999999</v>
      </c>
      <c r="E425" s="1">
        <v>9.83</v>
      </c>
      <c r="F425" s="5" t="s">
        <v>146</v>
      </c>
      <c r="H425" s="1" t="s">
        <v>148</v>
      </c>
      <c r="I425" s="1">
        <v>33245</v>
      </c>
      <c r="K425" s="1">
        <f t="shared" si="98"/>
        <v>10.411689738095404</v>
      </c>
      <c r="L425" s="1" t="str">
        <f t="shared" si="99"/>
        <v>pos methylguanine Min_Syn</v>
      </c>
      <c r="M425" s="1" t="str">
        <f t="shared" si="89"/>
        <v>D</v>
      </c>
      <c r="N425" s="1" t="str">
        <f t="shared" si="90"/>
        <v>pos methylguanine Min_Syn_D</v>
      </c>
      <c r="O425" s="2" t="str">
        <f t="shared" si="91"/>
        <v/>
      </c>
      <c r="P425" s="1" t="str">
        <f t="array" ref="P425">IF(O425="","",AVERAGE(IF(L$1:L$2881=L425,K$1:K$2881)))</f>
        <v/>
      </c>
      <c r="Q425" s="1" t="str">
        <f t="array" ref="Q425">IF(O425="","",_xlfn.F.TEST(IF((L$1:L$2881=LEFT(L425,LEN(L425)-3)&amp;"ctr"),K$1:K$2881),IF((L$1:L$2881=L425),K$1:K$2881)))</f>
        <v/>
      </c>
      <c r="R425" s="1" t="str">
        <f t="array" ref="R425">IF(O425="","",TTEST(IF(L$1:L$2881=LEFT(L425,LEN(L425)-3)&amp;"ctr",K$1:K$2881),IF(L$1:L$2881=L425,K$1:K$2881),2,IF(ISERROR(Q425),3,IF(Q425&lt;0.05,3,2))))</f>
        <v/>
      </c>
      <c r="S425" s="1" t="str">
        <f t="shared" ca="1" si="92"/>
        <v/>
      </c>
      <c r="T425" s="1" t="str">
        <f t="array" ref="T425">IF(O425="","",AVERAGE(IF(L$1:L$2881=L425,I$1:I$2881)))</f>
        <v/>
      </c>
      <c r="U425" s="1" t="str">
        <f t="shared" ca="1" si="93"/>
        <v/>
      </c>
      <c r="V425" s="1" t="str">
        <f t="shared" ca="1" si="97"/>
        <v/>
      </c>
      <c r="W425" s="1" t="str">
        <f t="array" aca="1" ref="W425" ca="1">IF(V425="","",IF(AVERAGE(IF(Z$2:Z$2881="Neg"&amp;" "&amp;B425&amp;" "&amp;X425,J$2:J$2881,0))&gt;AVERAGE(IF(Z$2:Z$2881="pos"&amp;" "&amp;B425&amp;" "&amp;X425,J$2:J$2881,0)),"neg","pos"))</f>
        <v/>
      </c>
      <c r="X425" s="1" t="str">
        <f t="shared" ca="1" si="94"/>
        <v/>
      </c>
      <c r="Y425" s="1" t="str">
        <f t="shared" ca="1" si="95"/>
        <v/>
      </c>
      <c r="Z425" s="1" t="str">
        <f t="shared" si="96"/>
        <v>pos methylguanine Min</v>
      </c>
      <c r="AA425" s="1" t="str">
        <f t="shared" si="100"/>
        <v/>
      </c>
    </row>
    <row r="426" spans="1:27" x14ac:dyDescent="0.2">
      <c r="A426" s="1" t="s">
        <v>28</v>
      </c>
      <c r="B426" s="1" t="s">
        <v>204</v>
      </c>
      <c r="C426" s="1" t="s">
        <v>104</v>
      </c>
      <c r="D426" s="1">
        <v>165.06569999999999</v>
      </c>
      <c r="E426" s="1">
        <v>9.83</v>
      </c>
      <c r="F426" s="5" t="s">
        <v>146</v>
      </c>
      <c r="H426" s="1" t="s">
        <v>149</v>
      </c>
      <c r="I426" s="1">
        <v>0</v>
      </c>
      <c r="K426" s="1">
        <f t="shared" si="98"/>
        <v>0</v>
      </c>
      <c r="L426" s="1" t="str">
        <f t="shared" si="99"/>
        <v>pos methylguanine MEBM_Ctr</v>
      </c>
      <c r="M426" s="1" t="str">
        <f t="shared" si="89"/>
        <v>D</v>
      </c>
      <c r="N426" s="1" t="str">
        <f t="shared" si="90"/>
        <v>pos methylguanine MEBM_Ctr_D</v>
      </c>
      <c r="O426" s="2" t="str">
        <f t="shared" si="91"/>
        <v>D</v>
      </c>
      <c r="P426" s="1">
        <f t="array" ref="P426">IF(O426="","",AVERAGE(IF(L$1:L$2881=L426,K$1:K$2881)))</f>
        <v>1.2459016554270841</v>
      </c>
      <c r="Q426" s="1">
        <f t="array" ref="Q426">IF(O426="","",_xlfn.F.TEST(IF((L$1:L$2881=LEFT(L426,LEN(L426)-3)&amp;"ctr"),K$1:K$2881),IF((L$1:L$2881=L426),K$1:K$2881)))</f>
        <v>1</v>
      </c>
      <c r="R426" s="1">
        <f t="array" ref="R426">IF(O426="","",TTEST(IF(L$1:L$2881=LEFT(L426,LEN(L426)-3)&amp;"ctr",K$1:K$2881),IF(L$1:L$2881=L426,K$1:K$2881),2,IF(ISERROR(Q426),3,IF(Q426&lt;0.05,3,2))))</f>
        <v>1</v>
      </c>
      <c r="S426" s="1" t="str">
        <f t="shared" ca="1" si="92"/>
        <v>D</v>
      </c>
      <c r="T426" s="1">
        <f t="array" ref="T426">IF(O426="","",AVERAGE(IF(L$1:L$2881=L426,I$1:I$2881)))</f>
        <v>36.25</v>
      </c>
      <c r="U426" s="1" t="b">
        <f t="shared" ca="1" si="93"/>
        <v>0</v>
      </c>
      <c r="V426" s="1" t="str">
        <f t="shared" ca="1" si="97"/>
        <v>1</v>
      </c>
      <c r="W426" s="1" t="str">
        <f t="array" aca="1" ref="W426" ca="1">IF(V426="","",IF(AVERAGE(IF(Z$2:Z$2881="Neg"&amp;" "&amp;B426&amp;" "&amp;X426,J$2:J$2881,0))&gt;AVERAGE(IF(Z$2:Z$2881="pos"&amp;" "&amp;B426&amp;" "&amp;X426,J$2:J$2881,0)),"neg","pos"))</f>
        <v>pos</v>
      </c>
      <c r="X426" s="1" t="str">
        <f t="shared" ca="1" si="94"/>
        <v>MEB</v>
      </c>
      <c r="Y426" s="1" t="str">
        <f t="shared" ca="1" si="95"/>
        <v>Ctr</v>
      </c>
      <c r="Z426" s="1" t="str">
        <f t="shared" si="96"/>
        <v>pos methylguanine MEB</v>
      </c>
      <c r="AA426" s="1" t="str">
        <f t="shared" si="100"/>
        <v>Good</v>
      </c>
    </row>
    <row r="427" spans="1:27" x14ac:dyDescent="0.2">
      <c r="A427" s="1" t="s">
        <v>28</v>
      </c>
      <c r="B427" s="1" t="s">
        <v>204</v>
      </c>
      <c r="C427" s="1" t="s">
        <v>104</v>
      </c>
      <c r="D427" s="1">
        <v>165.06569999999999</v>
      </c>
      <c r="E427" s="1">
        <v>9.83</v>
      </c>
      <c r="F427" s="5" t="s">
        <v>146</v>
      </c>
      <c r="H427" s="1" t="s">
        <v>149</v>
      </c>
      <c r="I427" s="1">
        <v>0</v>
      </c>
      <c r="K427" s="1">
        <f t="shared" si="98"/>
        <v>0</v>
      </c>
      <c r="L427" s="1" t="str">
        <f t="shared" si="99"/>
        <v>pos methylguanine MEBM_Ctr</v>
      </c>
      <c r="M427" s="1" t="str">
        <f t="shared" si="89"/>
        <v>D</v>
      </c>
      <c r="N427" s="1" t="str">
        <f t="shared" si="90"/>
        <v>pos methylguanine MEBM_Ctr_D</v>
      </c>
      <c r="O427" s="2" t="str">
        <f t="shared" si="91"/>
        <v/>
      </c>
      <c r="P427" s="1" t="str">
        <f t="array" ref="P427">IF(O427="","",AVERAGE(IF(L$1:L$2881=L427,K$1:K$2881)))</f>
        <v/>
      </c>
      <c r="Q427" s="1" t="str">
        <f t="array" ref="Q427">IF(O427="","",_xlfn.F.TEST(IF((L$1:L$2881=LEFT(L427,LEN(L427)-3)&amp;"ctr"),K$1:K$2881),IF((L$1:L$2881=L427),K$1:K$2881)))</f>
        <v/>
      </c>
      <c r="R427" s="1" t="str">
        <f t="array" ref="R427">IF(O427="","",TTEST(IF(L$1:L$2881=LEFT(L427,LEN(L427)-3)&amp;"ctr",K$1:K$2881),IF(L$1:L$2881=L427,K$1:K$2881),2,IF(ISERROR(Q427),3,IF(Q427&lt;0.05,3,2))))</f>
        <v/>
      </c>
      <c r="S427" s="1" t="str">
        <f t="shared" ca="1" si="92"/>
        <v/>
      </c>
      <c r="T427" s="1" t="str">
        <f t="array" ref="T427">IF(O427="","",AVERAGE(IF(L$1:L$2881=L427,I$1:I$2881)))</f>
        <v/>
      </c>
      <c r="U427" s="1" t="str">
        <f t="shared" ca="1" si="93"/>
        <v/>
      </c>
      <c r="V427" s="1" t="str">
        <f t="shared" ca="1" si="97"/>
        <v/>
      </c>
      <c r="W427" s="1" t="str">
        <f t="array" aca="1" ref="W427" ca="1">IF(V427="","",IF(AVERAGE(IF(Z$2:Z$2881="Neg"&amp;" "&amp;B427&amp;" "&amp;X427,J$2:J$2881,0))&gt;AVERAGE(IF(Z$2:Z$2881="pos"&amp;" "&amp;B427&amp;" "&amp;X427,J$2:J$2881,0)),"neg","pos"))</f>
        <v/>
      </c>
      <c r="X427" s="1" t="str">
        <f t="shared" ca="1" si="94"/>
        <v/>
      </c>
      <c r="Y427" s="1" t="str">
        <f t="shared" ca="1" si="95"/>
        <v/>
      </c>
      <c r="Z427" s="1" t="str">
        <f t="shared" si="96"/>
        <v>pos methylguanine MEB</v>
      </c>
      <c r="AA427" s="1" t="str">
        <f t="shared" si="100"/>
        <v/>
      </c>
    </row>
    <row r="428" spans="1:27" x14ac:dyDescent="0.2">
      <c r="A428" s="1" t="s">
        <v>28</v>
      </c>
      <c r="B428" s="1" t="s">
        <v>204</v>
      </c>
      <c r="C428" s="1" t="s">
        <v>104</v>
      </c>
      <c r="D428" s="1">
        <v>165.06569999999999</v>
      </c>
      <c r="E428" s="1">
        <v>9.83</v>
      </c>
      <c r="F428" s="5" t="s">
        <v>146</v>
      </c>
      <c r="H428" s="1" t="s">
        <v>149</v>
      </c>
      <c r="I428" s="1">
        <v>0</v>
      </c>
      <c r="K428" s="1">
        <f t="shared" si="98"/>
        <v>0</v>
      </c>
      <c r="L428" s="1" t="str">
        <f t="shared" si="99"/>
        <v>pos methylguanine MEBM_Ctr</v>
      </c>
      <c r="M428" s="1" t="str">
        <f t="shared" si="89"/>
        <v>D</v>
      </c>
      <c r="N428" s="1" t="str">
        <f t="shared" si="90"/>
        <v>pos methylguanine MEBM_Ctr_D</v>
      </c>
      <c r="O428" s="2" t="str">
        <f t="shared" si="91"/>
        <v/>
      </c>
      <c r="P428" s="1" t="str">
        <f t="array" ref="P428">IF(O428="","",AVERAGE(IF(L$1:L$2881=L428,K$1:K$2881)))</f>
        <v/>
      </c>
      <c r="Q428" s="1" t="str">
        <f t="array" ref="Q428">IF(O428="","",_xlfn.F.TEST(IF((L$1:L$2881=LEFT(L428,LEN(L428)-3)&amp;"ctr"),K$1:K$2881),IF((L$1:L$2881=L428),K$1:K$2881)))</f>
        <v/>
      </c>
      <c r="R428" s="1" t="str">
        <f t="array" ref="R428">IF(O428="","",TTEST(IF(L$1:L$2881=LEFT(L428,LEN(L428)-3)&amp;"ctr",K$1:K$2881),IF(L$1:L$2881=L428,K$1:K$2881),2,IF(ISERROR(Q428),3,IF(Q428&lt;0.05,3,2))))</f>
        <v/>
      </c>
      <c r="S428" s="1" t="str">
        <f t="shared" ca="1" si="92"/>
        <v/>
      </c>
      <c r="T428" s="1" t="str">
        <f t="array" ref="T428">IF(O428="","",AVERAGE(IF(L$1:L$2881=L428,I$1:I$2881)))</f>
        <v/>
      </c>
      <c r="U428" s="1" t="str">
        <f t="shared" ca="1" si="93"/>
        <v/>
      </c>
      <c r="V428" s="1" t="str">
        <f t="shared" ca="1" si="97"/>
        <v/>
      </c>
      <c r="W428" s="1" t="str">
        <f t="array" aca="1" ref="W428" ca="1">IF(V428="","",IF(AVERAGE(IF(Z$2:Z$2881="Neg"&amp;" "&amp;B428&amp;" "&amp;X428,J$2:J$2881,0))&gt;AVERAGE(IF(Z$2:Z$2881="pos"&amp;" "&amp;B428&amp;" "&amp;X428,J$2:J$2881,0)),"neg","pos"))</f>
        <v/>
      </c>
      <c r="X428" s="1" t="str">
        <f t="shared" ca="1" si="94"/>
        <v/>
      </c>
      <c r="Y428" s="1" t="str">
        <f t="shared" ca="1" si="95"/>
        <v/>
      </c>
      <c r="Z428" s="1" t="str">
        <f t="shared" si="96"/>
        <v>pos methylguanine MEB</v>
      </c>
      <c r="AA428" s="1" t="str">
        <f t="shared" si="100"/>
        <v/>
      </c>
    </row>
    <row r="429" spans="1:27" x14ac:dyDescent="0.2">
      <c r="A429" s="1" t="s">
        <v>28</v>
      </c>
      <c r="B429" s="1" t="s">
        <v>204</v>
      </c>
      <c r="C429" s="1" t="s">
        <v>104</v>
      </c>
      <c r="D429" s="1">
        <v>165.06569999999999</v>
      </c>
      <c r="E429" s="1">
        <v>9.83</v>
      </c>
      <c r="F429" s="5" t="s">
        <v>146</v>
      </c>
      <c r="H429" s="1" t="s">
        <v>149</v>
      </c>
      <c r="I429" s="1">
        <v>145</v>
      </c>
      <c r="K429" s="1">
        <f t="shared" si="98"/>
        <v>4.9836066217083363</v>
      </c>
      <c r="L429" s="1" t="str">
        <f t="shared" si="99"/>
        <v>pos methylguanine MEBM_Ctr</v>
      </c>
      <c r="M429" s="1" t="str">
        <f t="shared" si="89"/>
        <v>D</v>
      </c>
      <c r="N429" s="1" t="str">
        <f t="shared" si="90"/>
        <v>pos methylguanine MEBM_Ctr_D</v>
      </c>
      <c r="O429" s="2" t="str">
        <f t="shared" si="91"/>
        <v/>
      </c>
      <c r="P429" s="1" t="str">
        <f t="array" ref="P429">IF(O429="","",AVERAGE(IF(L$1:L$2881=L429,K$1:K$2881)))</f>
        <v/>
      </c>
      <c r="Q429" s="1" t="str">
        <f t="array" ref="Q429">IF(O429="","",_xlfn.F.TEST(IF((L$1:L$2881=LEFT(L429,LEN(L429)-3)&amp;"ctr"),K$1:K$2881),IF((L$1:L$2881=L429),K$1:K$2881)))</f>
        <v/>
      </c>
      <c r="R429" s="1" t="str">
        <f t="array" ref="R429">IF(O429="","",TTEST(IF(L$1:L$2881=LEFT(L429,LEN(L429)-3)&amp;"ctr",K$1:K$2881),IF(L$1:L$2881=L429,K$1:K$2881),2,IF(ISERROR(Q429),3,IF(Q429&lt;0.05,3,2))))</f>
        <v/>
      </c>
      <c r="S429" s="1" t="str">
        <f t="shared" ca="1" si="92"/>
        <v/>
      </c>
      <c r="T429" s="1" t="str">
        <f t="array" ref="T429">IF(O429="","",AVERAGE(IF(L$1:L$2881=L429,I$1:I$2881)))</f>
        <v/>
      </c>
      <c r="U429" s="1" t="str">
        <f t="shared" ca="1" si="93"/>
        <v/>
      </c>
      <c r="V429" s="1" t="str">
        <f t="shared" ca="1" si="97"/>
        <v/>
      </c>
      <c r="W429" s="1" t="str">
        <f t="array" aca="1" ref="W429" ca="1">IF(V429="","",IF(AVERAGE(IF(Z$2:Z$2881="Neg"&amp;" "&amp;B429&amp;" "&amp;X429,J$2:J$2881,0))&gt;AVERAGE(IF(Z$2:Z$2881="pos"&amp;" "&amp;B429&amp;" "&amp;X429,J$2:J$2881,0)),"neg","pos"))</f>
        <v/>
      </c>
      <c r="X429" s="1" t="str">
        <f t="shared" ca="1" si="94"/>
        <v/>
      </c>
      <c r="Y429" s="1" t="str">
        <f t="shared" ca="1" si="95"/>
        <v/>
      </c>
      <c r="Z429" s="1" t="str">
        <f t="shared" si="96"/>
        <v>pos methylguanine MEB</v>
      </c>
      <c r="AA429" s="1" t="str">
        <f t="shared" si="100"/>
        <v/>
      </c>
    </row>
    <row r="430" spans="1:27" x14ac:dyDescent="0.2">
      <c r="A430" s="1" t="s">
        <v>28</v>
      </c>
      <c r="B430" s="1" t="s">
        <v>204</v>
      </c>
      <c r="C430" s="1" t="s">
        <v>104</v>
      </c>
      <c r="D430" s="1">
        <v>165.06569999999999</v>
      </c>
      <c r="E430" s="1">
        <v>9.83</v>
      </c>
      <c r="F430" s="5" t="s">
        <v>146</v>
      </c>
      <c r="H430" s="1" t="s">
        <v>150</v>
      </c>
      <c r="I430" s="1">
        <v>29679</v>
      </c>
      <c r="K430" s="1">
        <f t="shared" si="98"/>
        <v>10.298228697281317</v>
      </c>
      <c r="L430" s="1" t="str">
        <f t="shared" si="99"/>
        <v>pos methylguanine MEBM_Syn</v>
      </c>
      <c r="M430" s="1" t="str">
        <f t="shared" si="89"/>
        <v>D</v>
      </c>
      <c r="N430" s="1" t="str">
        <f t="shared" si="90"/>
        <v>pos methylguanine MEBM_Syn_D</v>
      </c>
      <c r="O430" s="2" t="str">
        <f t="shared" si="91"/>
        <v>D</v>
      </c>
      <c r="P430" s="1">
        <f t="array" ref="P430">IF(O430="","",AVERAGE(IF(L$1:L$2881=L430,K$1:K$2881)))</f>
        <v>10.309482391648034</v>
      </c>
      <c r="Q430" s="1">
        <f t="array" ref="Q430">IF(O430="","",_xlfn.F.TEST(IF((L$1:L$2881=LEFT(L430,LEN(L430)-3)&amp;"ctr"),K$1:K$2881),IF((L$1:L$2881=L430),K$1:K$2881)))</f>
        <v>9.4937631021419153E-3</v>
      </c>
      <c r="R430" s="1">
        <f t="array" ref="R430">IF(O430="","",TTEST(IF(L$1:L$2881=LEFT(L430,LEN(L430)-3)&amp;"ctr",K$1:K$2881),IF(L$1:L$2881=L430,K$1:K$2881),2,IF(ISERROR(Q430),3,IF(Q430&lt;0.05,3,2))))</f>
        <v>4.8243103669211411E-3</v>
      </c>
      <c r="S430" s="1" t="str">
        <f t="shared" ca="1" si="92"/>
        <v>E</v>
      </c>
      <c r="T430" s="1">
        <f t="array" ref="T430">IF(O430="","",AVERAGE(IF(L$1:L$2881=L430,I$1:I$2881)))</f>
        <v>31378</v>
      </c>
      <c r="U430" s="1">
        <f t="shared" ca="1" si="93"/>
        <v>9.7575566889394523</v>
      </c>
      <c r="V430" s="1" t="str">
        <f t="shared" ca="1" si="97"/>
        <v>5</v>
      </c>
      <c r="W430" s="1" t="str">
        <f t="array" aca="1" ref="W430" ca="1">IF(V430="","",IF(AVERAGE(IF(Z$2:Z$2881="Neg"&amp;" "&amp;B430&amp;" "&amp;X430,J$2:J$2881,0))&gt;AVERAGE(IF(Z$2:Z$2881="pos"&amp;" "&amp;B430&amp;" "&amp;X430,J$2:J$2881,0)),"neg","pos"))</f>
        <v>pos</v>
      </c>
      <c r="X430" s="1" t="str">
        <f t="shared" ca="1" si="94"/>
        <v>MEB</v>
      </c>
      <c r="Y430" s="1" t="str">
        <f t="shared" ca="1" si="95"/>
        <v>Syn</v>
      </c>
      <c r="Z430" s="1" t="str">
        <f t="shared" si="96"/>
        <v>pos methylguanine MEB</v>
      </c>
      <c r="AA430" s="1" t="str">
        <f t="shared" si="100"/>
        <v>Good</v>
      </c>
    </row>
    <row r="431" spans="1:27" x14ac:dyDescent="0.2">
      <c r="A431" s="1" t="s">
        <v>28</v>
      </c>
      <c r="B431" s="1" t="s">
        <v>204</v>
      </c>
      <c r="C431" s="1" t="s">
        <v>104</v>
      </c>
      <c r="D431" s="1">
        <v>165.06569999999999</v>
      </c>
      <c r="E431" s="1">
        <v>9.83</v>
      </c>
      <c r="F431" s="5" t="s">
        <v>146</v>
      </c>
      <c r="H431" s="1" t="s">
        <v>150</v>
      </c>
      <c r="I431" s="1">
        <v>42969</v>
      </c>
      <c r="K431" s="1">
        <f t="shared" si="98"/>
        <v>10.668257476769041</v>
      </c>
      <c r="L431" s="1" t="str">
        <f t="shared" si="99"/>
        <v>pos methylguanine MEBM_Syn</v>
      </c>
      <c r="M431" s="1" t="str">
        <f t="shared" si="89"/>
        <v>D</v>
      </c>
      <c r="N431" s="1" t="str">
        <f t="shared" si="90"/>
        <v>pos methylguanine MEBM_Syn_D</v>
      </c>
      <c r="O431" s="2" t="str">
        <f t="shared" si="91"/>
        <v/>
      </c>
      <c r="P431" s="1" t="str">
        <f t="array" ref="P431">IF(O431="","",AVERAGE(IF(L$1:L$2881=L431,K$1:K$2881)))</f>
        <v/>
      </c>
      <c r="Q431" s="1" t="str">
        <f t="array" ref="Q431">IF(O431="","",_xlfn.F.TEST(IF((L$1:L$2881=LEFT(L431,LEN(L431)-3)&amp;"ctr"),K$1:K$2881),IF((L$1:L$2881=L431),K$1:K$2881)))</f>
        <v/>
      </c>
      <c r="R431" s="1" t="str">
        <f t="array" ref="R431">IF(O431="","",TTEST(IF(L$1:L$2881=LEFT(L431,LEN(L431)-3)&amp;"ctr",K$1:K$2881),IF(L$1:L$2881=L431,K$1:K$2881),2,IF(ISERROR(Q431),3,IF(Q431&lt;0.05,3,2))))</f>
        <v/>
      </c>
      <c r="S431" s="1" t="str">
        <f t="shared" ca="1" si="92"/>
        <v/>
      </c>
      <c r="T431" s="1" t="str">
        <f t="array" ref="T431">IF(O431="","",AVERAGE(IF(L$1:L$2881=L431,I$1:I$2881)))</f>
        <v/>
      </c>
      <c r="U431" s="1" t="str">
        <f t="shared" ca="1" si="93"/>
        <v/>
      </c>
      <c r="V431" s="1" t="str">
        <f t="shared" ca="1" si="97"/>
        <v/>
      </c>
      <c r="W431" s="1" t="str">
        <f t="array" aca="1" ref="W431" ca="1">IF(V431="","",IF(AVERAGE(IF(Z$2:Z$2881="Neg"&amp;" "&amp;B431&amp;" "&amp;X431,J$2:J$2881,0))&gt;AVERAGE(IF(Z$2:Z$2881="pos"&amp;" "&amp;B431&amp;" "&amp;X431,J$2:J$2881,0)),"neg","pos"))</f>
        <v/>
      </c>
      <c r="X431" s="1" t="str">
        <f t="shared" ca="1" si="94"/>
        <v/>
      </c>
      <c r="Y431" s="1" t="str">
        <f t="shared" ca="1" si="95"/>
        <v/>
      </c>
      <c r="Z431" s="1" t="str">
        <f t="shared" si="96"/>
        <v>pos methylguanine MEB</v>
      </c>
      <c r="AA431" s="1" t="str">
        <f t="shared" si="100"/>
        <v/>
      </c>
    </row>
    <row r="432" spans="1:27" x14ac:dyDescent="0.2">
      <c r="A432" s="1" t="s">
        <v>28</v>
      </c>
      <c r="B432" s="1" t="s">
        <v>204</v>
      </c>
      <c r="C432" s="1" t="s">
        <v>104</v>
      </c>
      <c r="D432" s="1">
        <v>165.06569999999999</v>
      </c>
      <c r="E432" s="1">
        <v>9.83</v>
      </c>
      <c r="F432" s="5" t="s">
        <v>146</v>
      </c>
      <c r="H432" s="1" t="s">
        <v>150</v>
      </c>
      <c r="I432" s="1">
        <v>34321</v>
      </c>
      <c r="K432" s="1">
        <f t="shared" si="98"/>
        <v>10.443541826962248</v>
      </c>
      <c r="L432" s="1" t="str">
        <f t="shared" si="99"/>
        <v>pos methylguanine MEBM_Syn</v>
      </c>
      <c r="M432" s="1" t="str">
        <f t="shared" si="89"/>
        <v>D</v>
      </c>
      <c r="N432" s="1" t="str">
        <f t="shared" si="90"/>
        <v>pos methylguanine MEBM_Syn_D</v>
      </c>
      <c r="O432" s="2" t="str">
        <f t="shared" si="91"/>
        <v/>
      </c>
      <c r="P432" s="1" t="str">
        <f t="array" ref="P432">IF(O432="","",AVERAGE(IF(L$1:L$2881=L432,K$1:K$2881)))</f>
        <v/>
      </c>
      <c r="Q432" s="1" t="str">
        <f t="array" ref="Q432">IF(O432="","",_xlfn.F.TEST(IF((L$1:L$2881=LEFT(L432,LEN(L432)-3)&amp;"ctr"),K$1:K$2881),IF((L$1:L$2881=L432),K$1:K$2881)))</f>
        <v/>
      </c>
      <c r="R432" s="1" t="str">
        <f t="array" ref="R432">IF(O432="","",TTEST(IF(L$1:L$2881=LEFT(L432,LEN(L432)-3)&amp;"ctr",K$1:K$2881),IF(L$1:L$2881=L432,K$1:K$2881),2,IF(ISERROR(Q432),3,IF(Q432&lt;0.05,3,2))))</f>
        <v/>
      </c>
      <c r="S432" s="1" t="str">
        <f t="shared" ca="1" si="92"/>
        <v/>
      </c>
      <c r="T432" s="1" t="str">
        <f t="array" ref="T432">IF(O432="","",AVERAGE(IF(L$1:L$2881=L432,I$1:I$2881)))</f>
        <v/>
      </c>
      <c r="U432" s="1" t="str">
        <f t="shared" ca="1" si="93"/>
        <v/>
      </c>
      <c r="V432" s="1" t="str">
        <f t="shared" ca="1" si="97"/>
        <v/>
      </c>
      <c r="W432" s="1" t="str">
        <f t="array" aca="1" ref="W432" ca="1">IF(V432="","",IF(AVERAGE(IF(Z$2:Z$2881="Neg"&amp;" "&amp;B432&amp;" "&amp;X432,J$2:J$2881,0))&gt;AVERAGE(IF(Z$2:Z$2881="pos"&amp;" "&amp;B432&amp;" "&amp;X432,J$2:J$2881,0)),"neg","pos"))</f>
        <v/>
      </c>
      <c r="X432" s="1" t="str">
        <f t="shared" ca="1" si="94"/>
        <v/>
      </c>
      <c r="Y432" s="1" t="str">
        <f t="shared" ca="1" si="95"/>
        <v/>
      </c>
      <c r="Z432" s="1" t="str">
        <f t="shared" si="96"/>
        <v>pos methylguanine MEB</v>
      </c>
      <c r="AA432" s="1" t="str">
        <f t="shared" si="100"/>
        <v/>
      </c>
    </row>
    <row r="433" spans="1:27" x14ac:dyDescent="0.2">
      <c r="A433" s="1" t="s">
        <v>28</v>
      </c>
      <c r="B433" s="1" t="s">
        <v>204</v>
      </c>
      <c r="C433" s="1" t="s">
        <v>104</v>
      </c>
      <c r="D433" s="1">
        <v>165.06569999999999</v>
      </c>
      <c r="E433" s="1">
        <v>9.83</v>
      </c>
      <c r="F433" s="5" t="s">
        <v>146</v>
      </c>
      <c r="H433" s="1" t="s">
        <v>150</v>
      </c>
      <c r="I433" s="1">
        <v>18543</v>
      </c>
      <c r="K433" s="1">
        <f t="shared" si="98"/>
        <v>9.8279015655795323</v>
      </c>
      <c r="L433" s="1" t="str">
        <f t="shared" si="99"/>
        <v>pos methylguanine MEBM_Syn</v>
      </c>
      <c r="M433" s="1" t="str">
        <f t="shared" si="89"/>
        <v>D</v>
      </c>
      <c r="N433" s="1" t="str">
        <f t="shared" si="90"/>
        <v>pos methylguanine MEBM_Syn_D</v>
      </c>
      <c r="O433" s="2" t="str">
        <f t="shared" si="91"/>
        <v/>
      </c>
      <c r="P433" s="1" t="str">
        <f t="array" ref="P433">IF(O433="","",AVERAGE(IF(L$1:L$2881=L433,K$1:K$2881)))</f>
        <v/>
      </c>
      <c r="Q433" s="1" t="str">
        <f t="array" ref="Q433">IF(O433="","",_xlfn.F.TEST(IF((L$1:L$2881=LEFT(L433,LEN(L433)-3)&amp;"ctr"),K$1:K$2881),IF((L$1:L$2881=L433),K$1:K$2881)))</f>
        <v/>
      </c>
      <c r="R433" s="1" t="str">
        <f t="array" ref="R433">IF(O433="","",TTEST(IF(L$1:L$2881=LEFT(L433,LEN(L433)-3)&amp;"ctr",K$1:K$2881),IF(L$1:L$2881=L433,K$1:K$2881),2,IF(ISERROR(Q433),3,IF(Q433&lt;0.05,3,2))))</f>
        <v/>
      </c>
      <c r="S433" s="1" t="str">
        <f t="shared" ca="1" si="92"/>
        <v/>
      </c>
      <c r="T433" s="1" t="str">
        <f t="array" ref="T433">IF(O433="","",AVERAGE(IF(L$1:L$2881=L433,I$1:I$2881)))</f>
        <v/>
      </c>
      <c r="U433" s="1" t="str">
        <f t="shared" ca="1" si="93"/>
        <v/>
      </c>
      <c r="V433" s="1" t="str">
        <f t="shared" ca="1" si="97"/>
        <v/>
      </c>
      <c r="W433" s="1" t="str">
        <f t="array" aca="1" ref="W433" ca="1">IF(V433="","",IF(AVERAGE(IF(Z$2:Z$2881="Neg"&amp;" "&amp;B433&amp;" "&amp;X433,J$2:J$2881,0))&gt;AVERAGE(IF(Z$2:Z$2881="pos"&amp;" "&amp;B433&amp;" "&amp;X433,J$2:J$2881,0)),"neg","pos"))</f>
        <v/>
      </c>
      <c r="X433" s="1" t="str">
        <f t="shared" ca="1" si="94"/>
        <v/>
      </c>
      <c r="Y433" s="1" t="str">
        <f t="shared" ca="1" si="95"/>
        <v/>
      </c>
      <c r="Z433" s="1" t="str">
        <f t="shared" si="96"/>
        <v>pos methylguanine MEB</v>
      </c>
      <c r="AA433" s="1" t="str">
        <f t="shared" si="100"/>
        <v/>
      </c>
    </row>
    <row r="434" spans="1:27" x14ac:dyDescent="0.2">
      <c r="A434" s="1" t="s">
        <v>28</v>
      </c>
      <c r="B434" s="1" t="s">
        <v>204</v>
      </c>
      <c r="C434" s="1" t="s">
        <v>104</v>
      </c>
      <c r="D434" s="1">
        <v>165.06569999999999</v>
      </c>
      <c r="E434" s="1">
        <v>9.83</v>
      </c>
      <c r="F434" s="5" t="s">
        <v>146</v>
      </c>
      <c r="H434" s="1" t="s">
        <v>151</v>
      </c>
      <c r="I434" s="1">
        <v>112903</v>
      </c>
      <c r="K434" s="1">
        <f t="shared" si="98"/>
        <v>11.634293179093843</v>
      </c>
      <c r="L434" s="1" t="str">
        <f t="shared" si="99"/>
        <v>pos methylguanine YE_Ctr</v>
      </c>
      <c r="M434" s="1" t="str">
        <f t="shared" si="89"/>
        <v>D</v>
      </c>
      <c r="N434" s="1" t="str">
        <f t="shared" si="90"/>
        <v>pos methylguanine YE_Ctr_D</v>
      </c>
      <c r="O434" s="2" t="str">
        <f t="shared" si="91"/>
        <v>D</v>
      </c>
      <c r="P434" s="1">
        <f t="array" ref="P434">IF(O434="","",AVERAGE(IF(L$1:L$2881=L434,K$1:K$2881)))</f>
        <v>11.420258402235328</v>
      </c>
      <c r="Q434" s="1">
        <f t="array" ref="Q434">IF(O434="","",_xlfn.F.TEST(IF((L$1:L$2881=LEFT(L434,LEN(L434)-3)&amp;"ctr"),K$1:K$2881),IF((L$1:L$2881=L434),K$1:K$2881)))</f>
        <v>1</v>
      </c>
      <c r="R434" s="1">
        <f t="array" ref="R434">IF(O434="","",TTEST(IF(L$1:L$2881=LEFT(L434,LEN(L434)-3)&amp;"ctr",K$1:K$2881),IF(L$1:L$2881=L434,K$1:K$2881),2,IF(ISERROR(Q434),3,IF(Q434&lt;0.05,3,2))))</f>
        <v>1</v>
      </c>
      <c r="S434" s="1" t="str">
        <f t="shared" ca="1" si="92"/>
        <v>D</v>
      </c>
      <c r="T434" s="1">
        <f t="array" ref="T434">IF(O434="","",AVERAGE(IF(L$1:L$2881=L434,I$1:I$2881)))</f>
        <v>94210.25</v>
      </c>
      <c r="U434" s="1" t="b">
        <f t="shared" ca="1" si="93"/>
        <v>0</v>
      </c>
      <c r="V434" s="1" t="str">
        <f t="shared" ca="1" si="97"/>
        <v>1</v>
      </c>
      <c r="W434" s="1" t="str">
        <f t="array" aca="1" ref="W434" ca="1">IF(V434="","",IF(AVERAGE(IF(Z$2:Z$2881="Neg"&amp;" "&amp;B434&amp;" "&amp;X434,J$2:J$2881,0))&gt;AVERAGE(IF(Z$2:Z$2881="pos"&amp;" "&amp;B434&amp;" "&amp;X434,J$2:J$2881,0)),"neg","pos"))</f>
        <v>pos</v>
      </c>
      <c r="X434" s="1" t="str">
        <f t="shared" ca="1" si="94"/>
        <v>YE_</v>
      </c>
      <c r="Y434" s="1" t="str">
        <f t="shared" ca="1" si="95"/>
        <v>Ctr</v>
      </c>
      <c r="Z434" s="1" t="str">
        <f t="shared" si="96"/>
        <v>pos methylguanine YE_</v>
      </c>
      <c r="AA434" s="1" t="str">
        <f t="shared" si="100"/>
        <v>Good</v>
      </c>
    </row>
    <row r="435" spans="1:27" x14ac:dyDescent="0.2">
      <c r="A435" s="1" t="s">
        <v>28</v>
      </c>
      <c r="B435" s="1" t="s">
        <v>204</v>
      </c>
      <c r="C435" s="1" t="s">
        <v>104</v>
      </c>
      <c r="D435" s="1">
        <v>165.06569999999999</v>
      </c>
      <c r="E435" s="1">
        <v>9.83</v>
      </c>
      <c r="F435" s="5" t="s">
        <v>146</v>
      </c>
      <c r="H435" s="1" t="s">
        <v>151</v>
      </c>
      <c r="I435" s="1">
        <v>98752</v>
      </c>
      <c r="K435" s="1">
        <f t="shared" si="98"/>
        <v>11.500377062048749</v>
      </c>
      <c r="L435" s="1" t="str">
        <f t="shared" si="99"/>
        <v>pos methylguanine YE_Ctr</v>
      </c>
      <c r="M435" s="1" t="str">
        <f t="shared" si="89"/>
        <v>D</v>
      </c>
      <c r="N435" s="1" t="str">
        <f t="shared" si="90"/>
        <v>pos methylguanine YE_Ctr_D</v>
      </c>
      <c r="O435" s="2" t="str">
        <f t="shared" si="91"/>
        <v/>
      </c>
      <c r="P435" s="1" t="str">
        <f t="array" ref="P435">IF(O435="","",AVERAGE(IF(L$1:L$2881=L435,K$1:K$2881)))</f>
        <v/>
      </c>
      <c r="Q435" s="1" t="str">
        <f t="array" ref="Q435">IF(O435="","",_xlfn.F.TEST(IF((L$1:L$2881=LEFT(L435,LEN(L435)-3)&amp;"ctr"),K$1:K$2881),IF((L$1:L$2881=L435),K$1:K$2881)))</f>
        <v/>
      </c>
      <c r="R435" s="1" t="str">
        <f t="array" ref="R435">IF(O435="","",TTEST(IF(L$1:L$2881=LEFT(L435,LEN(L435)-3)&amp;"ctr",K$1:K$2881),IF(L$1:L$2881=L435,K$1:K$2881),2,IF(ISERROR(Q435),3,IF(Q435&lt;0.05,3,2))))</f>
        <v/>
      </c>
      <c r="S435" s="1" t="str">
        <f t="shared" ca="1" si="92"/>
        <v/>
      </c>
      <c r="T435" s="1" t="str">
        <f t="array" ref="T435">IF(O435="","",AVERAGE(IF(L$1:L$2881=L435,I$1:I$2881)))</f>
        <v/>
      </c>
      <c r="U435" s="1" t="str">
        <f t="shared" ca="1" si="93"/>
        <v/>
      </c>
      <c r="V435" s="1" t="str">
        <f t="shared" ca="1" si="97"/>
        <v/>
      </c>
      <c r="W435" s="1" t="str">
        <f t="array" aca="1" ref="W435" ca="1">IF(V435="","",IF(AVERAGE(IF(Z$2:Z$2881="Neg"&amp;" "&amp;B435&amp;" "&amp;X435,J$2:J$2881,0))&gt;AVERAGE(IF(Z$2:Z$2881="pos"&amp;" "&amp;B435&amp;" "&amp;X435,J$2:J$2881,0)),"neg","pos"))</f>
        <v/>
      </c>
      <c r="X435" s="1" t="str">
        <f t="shared" ca="1" si="94"/>
        <v/>
      </c>
      <c r="Y435" s="1" t="str">
        <f t="shared" ca="1" si="95"/>
        <v/>
      </c>
      <c r="Z435" s="1" t="str">
        <f t="shared" si="96"/>
        <v>pos methylguanine YE_</v>
      </c>
      <c r="AA435" s="1" t="str">
        <f t="shared" si="100"/>
        <v/>
      </c>
    </row>
    <row r="436" spans="1:27" x14ac:dyDescent="0.2">
      <c r="A436" s="1" t="s">
        <v>28</v>
      </c>
      <c r="B436" s="1" t="s">
        <v>204</v>
      </c>
      <c r="C436" s="1" t="s">
        <v>104</v>
      </c>
      <c r="D436" s="1">
        <v>165.06569999999999</v>
      </c>
      <c r="E436" s="1">
        <v>9.83</v>
      </c>
      <c r="F436" s="5" t="s">
        <v>146</v>
      </c>
      <c r="H436" s="1" t="s">
        <v>151</v>
      </c>
      <c r="I436" s="1">
        <v>57478</v>
      </c>
      <c r="K436" s="1">
        <f t="shared" si="98"/>
        <v>10.959174942686024</v>
      </c>
      <c r="L436" s="1" t="str">
        <f t="shared" si="99"/>
        <v>pos methylguanine YE_Ctr</v>
      </c>
      <c r="M436" s="1" t="str">
        <f t="shared" si="89"/>
        <v>D</v>
      </c>
      <c r="N436" s="1" t="str">
        <f t="shared" si="90"/>
        <v>pos methylguanine YE_Ctr_D</v>
      </c>
      <c r="O436" s="2" t="str">
        <f t="shared" si="91"/>
        <v/>
      </c>
      <c r="P436" s="1" t="str">
        <f t="array" ref="P436">IF(O436="","",AVERAGE(IF(L$1:L$2881=L436,K$1:K$2881)))</f>
        <v/>
      </c>
      <c r="Q436" s="1" t="str">
        <f t="array" ref="Q436">IF(O436="","",_xlfn.F.TEST(IF((L$1:L$2881=LEFT(L436,LEN(L436)-3)&amp;"ctr"),K$1:K$2881),IF((L$1:L$2881=L436),K$1:K$2881)))</f>
        <v/>
      </c>
      <c r="R436" s="1" t="str">
        <f t="array" ref="R436">IF(O436="","",TTEST(IF(L$1:L$2881=LEFT(L436,LEN(L436)-3)&amp;"ctr",K$1:K$2881),IF(L$1:L$2881=L436,K$1:K$2881),2,IF(ISERROR(Q436),3,IF(Q436&lt;0.05,3,2))))</f>
        <v/>
      </c>
      <c r="S436" s="1" t="str">
        <f t="shared" ca="1" si="92"/>
        <v/>
      </c>
      <c r="T436" s="1" t="str">
        <f t="array" ref="T436">IF(O436="","",AVERAGE(IF(L$1:L$2881=L436,I$1:I$2881)))</f>
        <v/>
      </c>
      <c r="U436" s="1" t="str">
        <f t="shared" ca="1" si="93"/>
        <v/>
      </c>
      <c r="V436" s="1" t="str">
        <f t="shared" ca="1" si="97"/>
        <v/>
      </c>
      <c r="W436" s="1" t="str">
        <f t="array" aca="1" ref="W436" ca="1">IF(V436="","",IF(AVERAGE(IF(Z$2:Z$2881="Neg"&amp;" "&amp;B436&amp;" "&amp;X436,J$2:J$2881,0))&gt;AVERAGE(IF(Z$2:Z$2881="pos"&amp;" "&amp;B436&amp;" "&amp;X436,J$2:J$2881,0)),"neg","pos"))</f>
        <v/>
      </c>
      <c r="X436" s="1" t="str">
        <f t="shared" ca="1" si="94"/>
        <v/>
      </c>
      <c r="Y436" s="1" t="str">
        <f t="shared" ca="1" si="95"/>
        <v/>
      </c>
      <c r="Z436" s="1" t="str">
        <f t="shared" si="96"/>
        <v>pos methylguanine YE_</v>
      </c>
      <c r="AA436" s="1" t="str">
        <f t="shared" si="100"/>
        <v/>
      </c>
    </row>
    <row r="437" spans="1:27" x14ac:dyDescent="0.2">
      <c r="A437" s="1" t="s">
        <v>28</v>
      </c>
      <c r="B437" s="1" t="s">
        <v>204</v>
      </c>
      <c r="C437" s="1" t="s">
        <v>104</v>
      </c>
      <c r="D437" s="1">
        <v>165.06569999999999</v>
      </c>
      <c r="E437" s="1">
        <v>9.83</v>
      </c>
      <c r="F437" s="5" t="s">
        <v>146</v>
      </c>
      <c r="H437" s="1" t="s">
        <v>151</v>
      </c>
      <c r="I437" s="1">
        <v>107708</v>
      </c>
      <c r="K437" s="1">
        <f t="shared" si="98"/>
        <v>11.587188425112691</v>
      </c>
      <c r="L437" s="1" t="str">
        <f t="shared" si="99"/>
        <v>pos methylguanine YE_Ctr</v>
      </c>
      <c r="M437" s="1" t="str">
        <f t="shared" si="89"/>
        <v>D</v>
      </c>
      <c r="N437" s="1" t="str">
        <f t="shared" si="90"/>
        <v>pos methylguanine YE_Ctr_D</v>
      </c>
      <c r="O437" s="2" t="str">
        <f t="shared" si="91"/>
        <v/>
      </c>
      <c r="P437" s="1" t="str">
        <f t="array" ref="P437">IF(O437="","",AVERAGE(IF(L$1:L$2881=L437,K$1:K$2881)))</f>
        <v/>
      </c>
      <c r="Q437" s="1" t="str">
        <f t="array" ref="Q437">IF(O437="","",_xlfn.F.TEST(IF((L$1:L$2881=LEFT(L437,LEN(L437)-3)&amp;"ctr"),K$1:K$2881),IF((L$1:L$2881=L437),K$1:K$2881)))</f>
        <v/>
      </c>
      <c r="R437" s="1" t="str">
        <f t="array" ref="R437">IF(O437="","",TTEST(IF(L$1:L$2881=LEFT(L437,LEN(L437)-3)&amp;"ctr",K$1:K$2881),IF(L$1:L$2881=L437,K$1:K$2881),2,IF(ISERROR(Q437),3,IF(Q437&lt;0.05,3,2))))</f>
        <v/>
      </c>
      <c r="S437" s="1" t="str">
        <f t="shared" ca="1" si="92"/>
        <v/>
      </c>
      <c r="T437" s="1" t="str">
        <f t="array" ref="T437">IF(O437="","",AVERAGE(IF(L$1:L$2881=L437,I$1:I$2881)))</f>
        <v/>
      </c>
      <c r="U437" s="1" t="str">
        <f t="shared" ca="1" si="93"/>
        <v/>
      </c>
      <c r="V437" s="1" t="str">
        <f t="shared" ca="1" si="97"/>
        <v/>
      </c>
      <c r="W437" s="1" t="str">
        <f t="array" aca="1" ref="W437" ca="1">IF(V437="","",IF(AVERAGE(IF(Z$2:Z$2881="Neg"&amp;" "&amp;B437&amp;" "&amp;X437,J$2:J$2881,0))&gt;AVERAGE(IF(Z$2:Z$2881="pos"&amp;" "&amp;B437&amp;" "&amp;X437,J$2:J$2881,0)),"neg","pos"))</f>
        <v/>
      </c>
      <c r="X437" s="1" t="str">
        <f t="shared" ca="1" si="94"/>
        <v/>
      </c>
      <c r="Y437" s="1" t="str">
        <f t="shared" ca="1" si="95"/>
        <v/>
      </c>
      <c r="Z437" s="1" t="str">
        <f t="shared" si="96"/>
        <v>pos methylguanine YE_</v>
      </c>
      <c r="AA437" s="1" t="str">
        <f t="shared" si="100"/>
        <v/>
      </c>
    </row>
    <row r="438" spans="1:27" x14ac:dyDescent="0.2">
      <c r="A438" s="1" t="s">
        <v>28</v>
      </c>
      <c r="B438" s="1" t="s">
        <v>204</v>
      </c>
      <c r="C438" s="1" t="s">
        <v>104</v>
      </c>
      <c r="D438" s="1">
        <v>165.06569999999999</v>
      </c>
      <c r="E438" s="1">
        <v>9.83</v>
      </c>
      <c r="F438" s="5" t="s">
        <v>146</v>
      </c>
      <c r="H438" s="1" t="s">
        <v>152</v>
      </c>
      <c r="I438" s="1">
        <v>122665</v>
      </c>
      <c r="K438" s="1">
        <f t="shared" si="98"/>
        <v>11.717220493685581</v>
      </c>
      <c r="L438" s="1" t="str">
        <f t="shared" si="99"/>
        <v>pos methylguanine YE_Syn</v>
      </c>
      <c r="M438" s="1" t="str">
        <f t="shared" si="89"/>
        <v>D</v>
      </c>
      <c r="N438" s="1" t="str">
        <f t="shared" si="90"/>
        <v>pos methylguanine YE_Syn_D</v>
      </c>
      <c r="O438" s="2" t="str">
        <f t="shared" si="91"/>
        <v>D</v>
      </c>
      <c r="P438" s="1">
        <f t="array" ref="P438">IF(O438="","",AVERAGE(IF(L$1:L$2881=L438,K$1:K$2881)))</f>
        <v>11.723006024211223</v>
      </c>
      <c r="Q438" s="1">
        <f t="array" ref="Q438">IF(O438="","",_xlfn.F.TEST(IF((L$1:L$2881=LEFT(L438,LEN(L438)-3)&amp;"ctr"),K$1:K$2881),IF((L$1:L$2881=L438),K$1:K$2881)))</f>
        <v>0.74769928486123605</v>
      </c>
      <c r="R438" s="1">
        <f t="array" ref="R438">IF(O438="","",TTEST(IF(L$1:L$2881=LEFT(L438,LEN(L438)-3)&amp;"ctr",K$1:K$2881),IF(L$1:L$2881=L438,K$1:K$2881),2,IF(ISERROR(Q438),3,IF(Q438&lt;0.05,3,2))))</f>
        <v>0.18397167743500389</v>
      </c>
      <c r="S438" s="1" t="str">
        <f t="shared" ca="1" si="92"/>
        <v>N</v>
      </c>
      <c r="T438" s="1">
        <f t="array" ref="T438">IF(O438="","",AVERAGE(IF(L$1:L$2881=L438,I$1:I$2881)))</f>
        <v>126439.25</v>
      </c>
      <c r="U438" s="1" t="str">
        <f t="shared" ca="1" si="93"/>
        <v>n/a</v>
      </c>
      <c r="V438" s="1" t="str">
        <f t="shared" ca="1" si="97"/>
        <v>1</v>
      </c>
      <c r="W438" s="1" t="str">
        <f t="array" aca="1" ref="W438" ca="1">IF(V438="","",IF(AVERAGE(IF(Z$2:Z$2881="Neg"&amp;" "&amp;B438&amp;" "&amp;X438,J$2:J$2881,0))&gt;AVERAGE(IF(Z$2:Z$2881="pos"&amp;" "&amp;B438&amp;" "&amp;X438,J$2:J$2881,0)),"neg","pos"))</f>
        <v>pos</v>
      </c>
      <c r="X438" s="1" t="str">
        <f t="shared" ca="1" si="94"/>
        <v>YE_</v>
      </c>
      <c r="Y438" s="1" t="str">
        <f t="shared" ca="1" si="95"/>
        <v>Syn</v>
      </c>
      <c r="Z438" s="1" t="str">
        <f t="shared" si="96"/>
        <v>pos methylguanine YE_</v>
      </c>
      <c r="AA438" s="1" t="str">
        <f t="shared" si="100"/>
        <v>Good</v>
      </c>
    </row>
    <row r="439" spans="1:27" x14ac:dyDescent="0.2">
      <c r="A439" s="1" t="s">
        <v>28</v>
      </c>
      <c r="B439" s="1" t="s">
        <v>204</v>
      </c>
      <c r="C439" s="1" t="s">
        <v>104</v>
      </c>
      <c r="D439" s="1">
        <v>165.06569999999999</v>
      </c>
      <c r="E439" s="1">
        <v>9.83</v>
      </c>
      <c r="F439" s="5" t="s">
        <v>146</v>
      </c>
      <c r="H439" s="1" t="s">
        <v>152</v>
      </c>
      <c r="I439" s="1">
        <v>122036</v>
      </c>
      <c r="K439" s="1">
        <f t="shared" si="98"/>
        <v>11.712079556424232</v>
      </c>
      <c r="L439" s="1" t="str">
        <f t="shared" si="99"/>
        <v>pos methylguanine YE_Syn</v>
      </c>
      <c r="M439" s="1" t="str">
        <f t="shared" si="89"/>
        <v>D</v>
      </c>
      <c r="N439" s="1" t="str">
        <f t="shared" si="90"/>
        <v>pos methylguanine YE_Syn_D</v>
      </c>
      <c r="O439" s="2" t="str">
        <f t="shared" si="91"/>
        <v/>
      </c>
      <c r="P439" s="1" t="str">
        <f t="array" ref="P439">IF(O439="","",AVERAGE(IF(L$1:L$2881=L439,K$1:K$2881)))</f>
        <v/>
      </c>
      <c r="Q439" s="1" t="str">
        <f t="array" ref="Q439">IF(O439="","",_xlfn.F.TEST(IF((L$1:L$2881=LEFT(L439,LEN(L439)-3)&amp;"ctr"),K$1:K$2881),IF((L$1:L$2881=L439),K$1:K$2881)))</f>
        <v/>
      </c>
      <c r="R439" s="1" t="str">
        <f t="array" ref="R439">IF(O439="","",TTEST(IF(L$1:L$2881=LEFT(L439,LEN(L439)-3)&amp;"ctr",K$1:K$2881),IF(L$1:L$2881=L439,K$1:K$2881),2,IF(ISERROR(Q439),3,IF(Q439&lt;0.05,3,2))))</f>
        <v/>
      </c>
      <c r="S439" s="1" t="str">
        <f t="shared" ca="1" si="92"/>
        <v/>
      </c>
      <c r="T439" s="1" t="str">
        <f t="array" ref="T439">IF(O439="","",AVERAGE(IF(L$1:L$2881=L439,I$1:I$2881)))</f>
        <v/>
      </c>
      <c r="U439" s="1" t="str">
        <f t="shared" ca="1" si="93"/>
        <v/>
      </c>
      <c r="V439" s="1" t="str">
        <f t="shared" ca="1" si="97"/>
        <v/>
      </c>
      <c r="W439" s="1" t="str">
        <f t="array" aca="1" ref="W439" ca="1">IF(V439="","",IF(AVERAGE(IF(Z$2:Z$2881="Neg"&amp;" "&amp;B439&amp;" "&amp;X439,J$2:J$2881,0))&gt;AVERAGE(IF(Z$2:Z$2881="pos"&amp;" "&amp;B439&amp;" "&amp;X439,J$2:J$2881,0)),"neg","pos"))</f>
        <v/>
      </c>
      <c r="X439" s="1" t="str">
        <f t="shared" ca="1" si="94"/>
        <v/>
      </c>
      <c r="Y439" s="1" t="str">
        <f t="shared" ca="1" si="95"/>
        <v/>
      </c>
      <c r="Z439" s="1" t="str">
        <f t="shared" si="96"/>
        <v>pos methylguanine YE_</v>
      </c>
      <c r="AA439" s="1" t="str">
        <f t="shared" si="100"/>
        <v/>
      </c>
    </row>
    <row r="440" spans="1:27" x14ac:dyDescent="0.2">
      <c r="A440" s="1" t="s">
        <v>28</v>
      </c>
      <c r="B440" s="1" t="s">
        <v>204</v>
      </c>
      <c r="C440" s="1" t="s">
        <v>104</v>
      </c>
      <c r="D440" s="1">
        <v>165.06569999999999</v>
      </c>
      <c r="E440" s="1">
        <v>9.83</v>
      </c>
      <c r="F440" s="5" t="s">
        <v>146</v>
      </c>
      <c r="H440" s="1" t="s">
        <v>152</v>
      </c>
      <c r="I440" s="1">
        <v>91041</v>
      </c>
      <c r="K440" s="1">
        <f t="shared" si="98"/>
        <v>11.41907621748441</v>
      </c>
      <c r="L440" s="1" t="str">
        <f t="shared" si="99"/>
        <v>pos methylguanine YE_Syn</v>
      </c>
      <c r="M440" s="1" t="str">
        <f t="shared" si="89"/>
        <v>D</v>
      </c>
      <c r="N440" s="1" t="str">
        <f t="shared" si="90"/>
        <v>pos methylguanine YE_Syn_D</v>
      </c>
      <c r="O440" s="2" t="str">
        <f t="shared" si="91"/>
        <v/>
      </c>
      <c r="P440" s="1" t="str">
        <f t="array" ref="P440">IF(O440="","",AVERAGE(IF(L$1:L$2881=L440,K$1:K$2881)))</f>
        <v/>
      </c>
      <c r="Q440" s="1" t="str">
        <f t="array" ref="Q440">IF(O440="","",_xlfn.F.TEST(IF((L$1:L$2881=LEFT(L440,LEN(L440)-3)&amp;"ctr"),K$1:K$2881),IF((L$1:L$2881=L440),K$1:K$2881)))</f>
        <v/>
      </c>
      <c r="R440" s="1" t="str">
        <f t="array" ref="R440">IF(O440="","",TTEST(IF(L$1:L$2881=LEFT(L440,LEN(L440)-3)&amp;"ctr",K$1:K$2881),IF(L$1:L$2881=L440,K$1:K$2881),2,IF(ISERROR(Q440),3,IF(Q440&lt;0.05,3,2))))</f>
        <v/>
      </c>
      <c r="S440" s="1" t="str">
        <f t="shared" ca="1" si="92"/>
        <v/>
      </c>
      <c r="T440" s="1" t="str">
        <f t="array" ref="T440">IF(O440="","",AVERAGE(IF(L$1:L$2881=L440,I$1:I$2881)))</f>
        <v/>
      </c>
      <c r="U440" s="1" t="str">
        <f t="shared" ca="1" si="93"/>
        <v/>
      </c>
      <c r="V440" s="1" t="str">
        <f t="shared" ca="1" si="97"/>
        <v/>
      </c>
      <c r="W440" s="1" t="str">
        <f t="array" aca="1" ref="W440" ca="1">IF(V440="","",IF(AVERAGE(IF(Z$2:Z$2881="Neg"&amp;" "&amp;B440&amp;" "&amp;X440,J$2:J$2881,0))&gt;AVERAGE(IF(Z$2:Z$2881="pos"&amp;" "&amp;B440&amp;" "&amp;X440,J$2:J$2881,0)),"neg","pos"))</f>
        <v/>
      </c>
      <c r="X440" s="1" t="str">
        <f t="shared" ca="1" si="94"/>
        <v/>
      </c>
      <c r="Y440" s="1" t="str">
        <f t="shared" ca="1" si="95"/>
        <v/>
      </c>
      <c r="Z440" s="1" t="str">
        <f t="shared" si="96"/>
        <v>pos methylguanine YE_</v>
      </c>
      <c r="AA440" s="1" t="str">
        <f t="shared" si="100"/>
        <v/>
      </c>
    </row>
    <row r="441" spans="1:27" x14ac:dyDescent="0.2">
      <c r="A441" s="1" t="s">
        <v>28</v>
      </c>
      <c r="B441" s="1" t="s">
        <v>204</v>
      </c>
      <c r="C441" s="1" t="s">
        <v>104</v>
      </c>
      <c r="D441" s="1">
        <v>165.06569999999999</v>
      </c>
      <c r="E441" s="1">
        <v>9.83</v>
      </c>
      <c r="F441" s="5" t="s">
        <v>146</v>
      </c>
      <c r="H441" s="1" t="s">
        <v>152</v>
      </c>
      <c r="I441" s="1">
        <v>170015</v>
      </c>
      <c r="K441" s="1">
        <f t="shared" si="98"/>
        <v>12.04364782925067</v>
      </c>
      <c r="L441" s="1" t="str">
        <f t="shared" si="99"/>
        <v>pos methylguanine YE_Syn</v>
      </c>
      <c r="M441" s="1" t="str">
        <f t="shared" si="89"/>
        <v>D</v>
      </c>
      <c r="N441" s="1" t="str">
        <f t="shared" si="90"/>
        <v>pos methylguanine YE_Syn_D</v>
      </c>
      <c r="O441" s="2" t="str">
        <f t="shared" si="91"/>
        <v/>
      </c>
      <c r="P441" s="1" t="str">
        <f t="array" ref="P441">IF(O441="","",AVERAGE(IF(L$1:L$2881=L441,K$1:K$2881)))</f>
        <v/>
      </c>
      <c r="Q441" s="1" t="str">
        <f t="array" ref="Q441">IF(O441="","",_xlfn.F.TEST(IF((L$1:L$2881=LEFT(L441,LEN(L441)-3)&amp;"ctr"),K$1:K$2881),IF((L$1:L$2881=L441),K$1:K$2881)))</f>
        <v/>
      </c>
      <c r="R441" s="1" t="str">
        <f t="array" ref="R441">IF(O441="","",TTEST(IF(L$1:L$2881=LEFT(L441,LEN(L441)-3)&amp;"ctr",K$1:K$2881),IF(L$1:L$2881=L441,K$1:K$2881),2,IF(ISERROR(Q441),3,IF(Q441&lt;0.05,3,2))))</f>
        <v/>
      </c>
      <c r="S441" s="1" t="str">
        <f t="shared" ca="1" si="92"/>
        <v/>
      </c>
      <c r="T441" s="1" t="str">
        <f t="array" ref="T441">IF(O441="","",AVERAGE(IF(L$1:L$2881=L441,I$1:I$2881)))</f>
        <v/>
      </c>
      <c r="U441" s="1" t="str">
        <f t="shared" ca="1" si="93"/>
        <v/>
      </c>
      <c r="V441" s="1" t="str">
        <f t="shared" ca="1" si="97"/>
        <v/>
      </c>
      <c r="W441" s="1" t="str">
        <f t="array" aca="1" ref="W441" ca="1">IF(V441="","",IF(AVERAGE(IF(Z$2:Z$2881="Neg"&amp;" "&amp;B441&amp;" "&amp;X441,J$2:J$2881,0))&gt;AVERAGE(IF(Z$2:Z$2881="pos"&amp;" "&amp;B441&amp;" "&amp;X441,J$2:J$2881,0)),"neg","pos"))</f>
        <v/>
      </c>
      <c r="X441" s="1" t="str">
        <f t="shared" ca="1" si="94"/>
        <v/>
      </c>
      <c r="Y441" s="1" t="str">
        <f t="shared" ca="1" si="95"/>
        <v/>
      </c>
      <c r="Z441" s="1" t="str">
        <f t="shared" si="96"/>
        <v>pos methylguanine YE_</v>
      </c>
      <c r="AA441" s="1" t="str">
        <f t="shared" si="100"/>
        <v/>
      </c>
    </row>
    <row r="442" spans="1:27" x14ac:dyDescent="0.2">
      <c r="A442" s="1" t="s">
        <v>28</v>
      </c>
      <c r="B442" s="1" t="s">
        <v>204</v>
      </c>
      <c r="C442" s="1" t="s">
        <v>104</v>
      </c>
      <c r="D442" s="1">
        <v>165.06569999999999</v>
      </c>
      <c r="E442" s="1">
        <v>9.83</v>
      </c>
      <c r="F442" s="5" t="s">
        <v>146</v>
      </c>
      <c r="H442" s="1" t="s">
        <v>153</v>
      </c>
      <c r="I442" s="1">
        <v>1422</v>
      </c>
      <c r="K442" s="1">
        <f t="shared" si="98"/>
        <v>7.2605225980898522</v>
      </c>
      <c r="L442" s="1" t="str">
        <f t="shared" si="99"/>
        <v>pos methylguanine SE_Ctr</v>
      </c>
      <c r="M442" s="1" t="str">
        <f t="shared" si="89"/>
        <v>D</v>
      </c>
      <c r="N442" s="1" t="str">
        <f t="shared" si="90"/>
        <v>pos methylguanine SE_Ctr_D</v>
      </c>
      <c r="O442" s="2" t="str">
        <f t="shared" si="91"/>
        <v>D</v>
      </c>
      <c r="P442" s="1">
        <f t="array" ref="P442">IF(O442="","",AVERAGE(IF(L$1:L$2881=L442,K$1:K$2881)))</f>
        <v>7.9258858625138231</v>
      </c>
      <c r="Q442" s="1">
        <f t="array" ref="Q442">IF(O442="","",_xlfn.F.TEST(IF((L$1:L$2881=LEFT(L442,LEN(L442)-3)&amp;"ctr"),K$1:K$2881),IF((L$1:L$2881=L442),K$1:K$2881)))</f>
        <v>1</v>
      </c>
      <c r="R442" s="1">
        <f t="array" ref="R442">IF(O442="","",TTEST(IF(L$1:L$2881=LEFT(L442,LEN(L442)-3)&amp;"ctr",K$1:K$2881),IF(L$1:L$2881=L442,K$1:K$2881),2,IF(ISERROR(Q442),3,IF(Q442&lt;0.05,3,2))))</f>
        <v>1</v>
      </c>
      <c r="S442" s="1" t="str">
        <f t="shared" ca="1" si="92"/>
        <v>D</v>
      </c>
      <c r="T442" s="1">
        <f t="array" ref="T442">IF(O442="","",AVERAGE(IF(L$1:L$2881=L442,I$1:I$2881)))</f>
        <v>3065.25</v>
      </c>
      <c r="U442" s="1" t="b">
        <f t="shared" ca="1" si="93"/>
        <v>0</v>
      </c>
      <c r="V442" s="1" t="str">
        <f t="shared" ca="1" si="97"/>
        <v>1</v>
      </c>
      <c r="W442" s="1" t="str">
        <f t="array" aca="1" ref="W442" ca="1">IF(V442="","",IF(AVERAGE(IF(Z$2:Z$2881="Neg"&amp;" "&amp;B442&amp;" "&amp;X442,J$2:J$2881,0))&gt;AVERAGE(IF(Z$2:Z$2881="pos"&amp;" "&amp;B442&amp;" "&amp;X442,J$2:J$2881,0)),"neg","pos"))</f>
        <v>pos</v>
      </c>
      <c r="X442" s="1" t="str">
        <f t="shared" ca="1" si="94"/>
        <v>SE_</v>
      </c>
      <c r="Y442" s="1" t="str">
        <f t="shared" ca="1" si="95"/>
        <v>Ctr</v>
      </c>
      <c r="Z442" s="1" t="str">
        <f t="shared" si="96"/>
        <v>pos methylguanine SE_</v>
      </c>
      <c r="AA442" s="1" t="str">
        <f t="shared" si="100"/>
        <v>Good</v>
      </c>
    </row>
    <row r="443" spans="1:27" x14ac:dyDescent="0.2">
      <c r="A443" s="1" t="s">
        <v>28</v>
      </c>
      <c r="B443" s="1" t="s">
        <v>204</v>
      </c>
      <c r="C443" s="1" t="s">
        <v>104</v>
      </c>
      <c r="D443" s="1">
        <v>165.06569999999999</v>
      </c>
      <c r="E443" s="1">
        <v>9.83</v>
      </c>
      <c r="F443" s="5" t="s">
        <v>146</v>
      </c>
      <c r="H443" s="1" t="s">
        <v>153</v>
      </c>
      <c r="I443" s="1">
        <v>2314</v>
      </c>
      <c r="K443" s="1">
        <f t="shared" si="98"/>
        <v>7.7471649665203346</v>
      </c>
      <c r="L443" s="1" t="str">
        <f t="shared" si="99"/>
        <v>pos methylguanine SE_Ctr</v>
      </c>
      <c r="M443" s="1" t="str">
        <f t="shared" si="89"/>
        <v>D</v>
      </c>
      <c r="N443" s="1" t="str">
        <f t="shared" si="90"/>
        <v>pos methylguanine SE_Ctr_D</v>
      </c>
      <c r="O443" s="2" t="str">
        <f t="shared" si="91"/>
        <v/>
      </c>
      <c r="P443" s="1" t="str">
        <f t="array" ref="P443">IF(O443="","",AVERAGE(IF(L$1:L$2881=L443,K$1:K$2881)))</f>
        <v/>
      </c>
      <c r="Q443" s="1" t="str">
        <f t="array" ref="Q443">IF(O443="","",_xlfn.F.TEST(IF((L$1:L$2881=LEFT(L443,LEN(L443)-3)&amp;"ctr"),K$1:K$2881),IF((L$1:L$2881=L443),K$1:K$2881)))</f>
        <v/>
      </c>
      <c r="R443" s="1" t="str">
        <f t="array" ref="R443">IF(O443="","",TTEST(IF(L$1:L$2881=LEFT(L443,LEN(L443)-3)&amp;"ctr",K$1:K$2881),IF(L$1:L$2881=L443,K$1:K$2881),2,IF(ISERROR(Q443),3,IF(Q443&lt;0.05,3,2))))</f>
        <v/>
      </c>
      <c r="S443" s="1" t="str">
        <f t="shared" ca="1" si="92"/>
        <v/>
      </c>
      <c r="T443" s="1" t="str">
        <f t="array" ref="T443">IF(O443="","",AVERAGE(IF(L$1:L$2881=L443,I$1:I$2881)))</f>
        <v/>
      </c>
      <c r="U443" s="1" t="str">
        <f t="shared" ca="1" si="93"/>
        <v/>
      </c>
      <c r="V443" s="1" t="str">
        <f t="shared" ca="1" si="97"/>
        <v/>
      </c>
      <c r="W443" s="1" t="str">
        <f t="array" aca="1" ref="W443" ca="1">IF(V443="","",IF(AVERAGE(IF(Z$2:Z$2881="Neg"&amp;" "&amp;B443&amp;" "&amp;X443,J$2:J$2881,0))&gt;AVERAGE(IF(Z$2:Z$2881="pos"&amp;" "&amp;B443&amp;" "&amp;X443,J$2:J$2881,0)),"neg","pos"))</f>
        <v/>
      </c>
      <c r="X443" s="1" t="str">
        <f t="shared" ca="1" si="94"/>
        <v/>
      </c>
      <c r="Y443" s="1" t="str">
        <f t="shared" ca="1" si="95"/>
        <v/>
      </c>
      <c r="Z443" s="1" t="str">
        <f t="shared" si="96"/>
        <v>pos methylguanine SE_</v>
      </c>
      <c r="AA443" s="1" t="str">
        <f t="shared" si="100"/>
        <v/>
      </c>
    </row>
    <row r="444" spans="1:27" x14ac:dyDescent="0.2">
      <c r="A444" s="1" t="s">
        <v>28</v>
      </c>
      <c r="B444" s="1" t="s">
        <v>204</v>
      </c>
      <c r="C444" s="1" t="s">
        <v>104</v>
      </c>
      <c r="D444" s="1">
        <v>165.06569999999999</v>
      </c>
      <c r="E444" s="1">
        <v>9.83</v>
      </c>
      <c r="F444" s="5" t="s">
        <v>146</v>
      </c>
      <c r="H444" s="1" t="s">
        <v>153</v>
      </c>
      <c r="I444" s="1">
        <v>3665</v>
      </c>
      <c r="K444" s="1">
        <f t="shared" si="98"/>
        <v>8.2068564283996501</v>
      </c>
      <c r="L444" s="1" t="str">
        <f t="shared" si="99"/>
        <v>pos methylguanine SE_Ctr</v>
      </c>
      <c r="M444" s="1" t="str">
        <f t="shared" si="89"/>
        <v>D</v>
      </c>
      <c r="N444" s="1" t="str">
        <f t="shared" si="90"/>
        <v>pos methylguanine SE_Ctr_D</v>
      </c>
      <c r="O444" s="2" t="str">
        <f t="shared" si="91"/>
        <v/>
      </c>
      <c r="P444" s="1" t="str">
        <f t="array" ref="P444">IF(O444="","",AVERAGE(IF(L$1:L$2881=L444,K$1:K$2881)))</f>
        <v/>
      </c>
      <c r="Q444" s="1" t="str">
        <f t="array" ref="Q444">IF(O444="","",_xlfn.F.TEST(IF((L$1:L$2881=LEFT(L444,LEN(L444)-3)&amp;"ctr"),K$1:K$2881),IF((L$1:L$2881=L444),K$1:K$2881)))</f>
        <v/>
      </c>
      <c r="R444" s="1" t="str">
        <f t="array" ref="R444">IF(O444="","",TTEST(IF(L$1:L$2881=LEFT(L444,LEN(L444)-3)&amp;"ctr",K$1:K$2881),IF(L$1:L$2881=L444,K$1:K$2881),2,IF(ISERROR(Q444),3,IF(Q444&lt;0.05,3,2))))</f>
        <v/>
      </c>
      <c r="S444" s="1" t="str">
        <f t="shared" ca="1" si="92"/>
        <v/>
      </c>
      <c r="T444" s="1" t="str">
        <f t="array" ref="T444">IF(O444="","",AVERAGE(IF(L$1:L$2881=L444,I$1:I$2881)))</f>
        <v/>
      </c>
      <c r="U444" s="1" t="str">
        <f t="shared" ca="1" si="93"/>
        <v/>
      </c>
      <c r="V444" s="1" t="str">
        <f t="shared" ca="1" si="97"/>
        <v/>
      </c>
      <c r="W444" s="1" t="str">
        <f t="array" aca="1" ref="W444" ca="1">IF(V444="","",IF(AVERAGE(IF(Z$2:Z$2881="Neg"&amp;" "&amp;B444&amp;" "&amp;X444,J$2:J$2881,0))&gt;AVERAGE(IF(Z$2:Z$2881="pos"&amp;" "&amp;B444&amp;" "&amp;X444,J$2:J$2881,0)),"neg","pos"))</f>
        <v/>
      </c>
      <c r="X444" s="1" t="str">
        <f t="shared" ca="1" si="94"/>
        <v/>
      </c>
      <c r="Y444" s="1" t="str">
        <f t="shared" ca="1" si="95"/>
        <v/>
      </c>
      <c r="Z444" s="1" t="str">
        <f t="shared" si="96"/>
        <v>pos methylguanine SE_</v>
      </c>
      <c r="AA444" s="1" t="str">
        <f t="shared" si="100"/>
        <v/>
      </c>
    </row>
    <row r="445" spans="1:27" x14ac:dyDescent="0.2">
      <c r="A445" s="1" t="s">
        <v>28</v>
      </c>
      <c r="B445" s="1" t="s">
        <v>204</v>
      </c>
      <c r="C445" s="1" t="s">
        <v>104</v>
      </c>
      <c r="D445" s="1">
        <v>165.06569999999999</v>
      </c>
      <c r="E445" s="1">
        <v>9.83</v>
      </c>
      <c r="F445" s="5" t="s">
        <v>146</v>
      </c>
      <c r="H445" s="1" t="s">
        <v>153</v>
      </c>
      <c r="I445" s="1">
        <v>4860</v>
      </c>
      <c r="K445" s="1">
        <f t="shared" si="98"/>
        <v>8.4889994570454554</v>
      </c>
      <c r="L445" s="1" t="str">
        <f t="shared" si="99"/>
        <v>pos methylguanine SE_Ctr</v>
      </c>
      <c r="M445" s="1" t="str">
        <f t="shared" si="89"/>
        <v>D</v>
      </c>
      <c r="N445" s="1" t="str">
        <f t="shared" si="90"/>
        <v>pos methylguanine SE_Ctr_D</v>
      </c>
      <c r="O445" s="2" t="str">
        <f t="shared" si="91"/>
        <v/>
      </c>
      <c r="P445" s="1" t="str">
        <f t="array" ref="P445">IF(O445="","",AVERAGE(IF(L$1:L$2881=L445,K$1:K$2881)))</f>
        <v/>
      </c>
      <c r="Q445" s="1" t="str">
        <f t="array" ref="Q445">IF(O445="","",_xlfn.F.TEST(IF((L$1:L$2881=LEFT(L445,LEN(L445)-3)&amp;"ctr"),K$1:K$2881),IF((L$1:L$2881=L445),K$1:K$2881)))</f>
        <v/>
      </c>
      <c r="R445" s="1" t="str">
        <f t="array" ref="R445">IF(O445="","",TTEST(IF(L$1:L$2881=LEFT(L445,LEN(L445)-3)&amp;"ctr",K$1:K$2881),IF(L$1:L$2881=L445,K$1:K$2881),2,IF(ISERROR(Q445),3,IF(Q445&lt;0.05,3,2))))</f>
        <v/>
      </c>
      <c r="S445" s="1" t="str">
        <f t="shared" ca="1" si="92"/>
        <v/>
      </c>
      <c r="T445" s="1" t="str">
        <f t="array" ref="T445">IF(O445="","",AVERAGE(IF(L$1:L$2881=L445,I$1:I$2881)))</f>
        <v/>
      </c>
      <c r="U445" s="1" t="str">
        <f t="shared" ca="1" si="93"/>
        <v/>
      </c>
      <c r="V445" s="1" t="str">
        <f t="shared" ca="1" si="97"/>
        <v/>
      </c>
      <c r="W445" s="1" t="str">
        <f t="array" aca="1" ref="W445" ca="1">IF(V445="","",IF(AVERAGE(IF(Z$2:Z$2881="Neg"&amp;" "&amp;B445&amp;" "&amp;X445,J$2:J$2881,0))&gt;AVERAGE(IF(Z$2:Z$2881="pos"&amp;" "&amp;B445&amp;" "&amp;X445,J$2:J$2881,0)),"neg","pos"))</f>
        <v/>
      </c>
      <c r="X445" s="1" t="str">
        <f t="shared" ca="1" si="94"/>
        <v/>
      </c>
      <c r="Y445" s="1" t="str">
        <f t="shared" ca="1" si="95"/>
        <v/>
      </c>
      <c r="Z445" s="1" t="str">
        <f t="shared" si="96"/>
        <v>pos methylguanine SE_</v>
      </c>
      <c r="AA445" s="1" t="str">
        <f t="shared" si="100"/>
        <v/>
      </c>
    </row>
    <row r="446" spans="1:27" x14ac:dyDescent="0.2">
      <c r="A446" s="1" t="s">
        <v>28</v>
      </c>
      <c r="B446" s="1" t="s">
        <v>204</v>
      </c>
      <c r="C446" s="1" t="s">
        <v>104</v>
      </c>
      <c r="D446" s="1">
        <v>165.06569999999999</v>
      </c>
      <c r="E446" s="1">
        <v>9.83</v>
      </c>
      <c r="F446" s="5" t="s">
        <v>146</v>
      </c>
      <c r="H446" s="1" t="s">
        <v>154</v>
      </c>
      <c r="I446" s="1">
        <v>108249</v>
      </c>
      <c r="K446" s="1">
        <f t="shared" si="98"/>
        <v>11.592198645864736</v>
      </c>
      <c r="L446" s="1" t="str">
        <f t="shared" si="99"/>
        <v>pos methylguanine SE_Syn</v>
      </c>
      <c r="M446" s="1" t="str">
        <f t="shared" si="89"/>
        <v>D</v>
      </c>
      <c r="N446" s="1" t="str">
        <f t="shared" si="90"/>
        <v>pos methylguanine SE_Syn_D</v>
      </c>
      <c r="O446" s="2" t="str">
        <f t="shared" si="91"/>
        <v>D</v>
      </c>
      <c r="P446" s="1">
        <f t="array" ref="P446">IF(O446="","",AVERAGE(IF(L$1:L$2881=L446,K$1:K$2881)))</f>
        <v>11.340748557104932</v>
      </c>
      <c r="Q446" s="1">
        <f t="array" ref="Q446">IF(O446="","",_xlfn.F.TEST(IF((L$1:L$2881=LEFT(L446,LEN(L446)-3)&amp;"ctr"),K$1:K$2881),IF((L$1:L$2881=L446),K$1:K$2881)))</f>
        <v>0.18850393563810247</v>
      </c>
      <c r="R446" s="1">
        <f t="array" ref="R446">IF(O446="","",TTEST(IF(L$1:L$2881=LEFT(L446,LEN(L446)-3)&amp;"ctr",K$1:K$2881),IF(L$1:L$2881=L446,K$1:K$2881),2,IF(ISERROR(Q446),3,IF(Q446&lt;0.05,3,2))))</f>
        <v>2.3666738353088299E-5</v>
      </c>
      <c r="S446" s="1" t="str">
        <f t="shared" ca="1" si="92"/>
        <v>E</v>
      </c>
      <c r="T446" s="1">
        <f t="array" ref="T446">IF(O446="","",AVERAGE(IF(L$1:L$2881=L446,I$1:I$2881)))</f>
        <v>85774.25</v>
      </c>
      <c r="U446" s="1">
        <f t="shared" ca="1" si="93"/>
        <v>4.8064679568891808</v>
      </c>
      <c r="V446" s="1" t="str">
        <f t="shared" ca="1" si="97"/>
        <v>5</v>
      </c>
      <c r="W446" s="1" t="str">
        <f t="array" aca="1" ref="W446" ca="1">IF(V446="","",IF(AVERAGE(IF(Z$2:Z$2881="Neg"&amp;" "&amp;B446&amp;" "&amp;X446,J$2:J$2881,0))&gt;AVERAGE(IF(Z$2:Z$2881="pos"&amp;" "&amp;B446&amp;" "&amp;X446,J$2:J$2881,0)),"neg","pos"))</f>
        <v>pos</v>
      </c>
      <c r="X446" s="1" t="str">
        <f t="shared" ca="1" si="94"/>
        <v>SE_</v>
      </c>
      <c r="Y446" s="1" t="str">
        <f t="shared" ca="1" si="95"/>
        <v>Syn</v>
      </c>
      <c r="Z446" s="1" t="str">
        <f t="shared" si="96"/>
        <v>pos methylguanine SE_</v>
      </c>
      <c r="AA446" s="1" t="str">
        <f t="shared" si="100"/>
        <v>Good</v>
      </c>
    </row>
    <row r="447" spans="1:27" x14ac:dyDescent="0.2">
      <c r="A447" s="1" t="s">
        <v>28</v>
      </c>
      <c r="B447" s="1" t="s">
        <v>204</v>
      </c>
      <c r="C447" s="1" t="s">
        <v>104</v>
      </c>
      <c r="D447" s="1">
        <v>165.06569999999999</v>
      </c>
      <c r="E447" s="1">
        <v>9.83</v>
      </c>
      <c r="F447" s="5" t="s">
        <v>146</v>
      </c>
      <c r="H447" s="1" t="s">
        <v>154</v>
      </c>
      <c r="I447" s="1">
        <v>87285</v>
      </c>
      <c r="K447" s="1">
        <f t="shared" si="98"/>
        <v>11.376945362415483</v>
      </c>
      <c r="L447" s="1" t="str">
        <f t="shared" si="99"/>
        <v>pos methylguanine SE_Syn</v>
      </c>
      <c r="M447" s="1" t="str">
        <f t="shared" si="89"/>
        <v>D</v>
      </c>
      <c r="N447" s="1" t="str">
        <f t="shared" si="90"/>
        <v>pos methylguanine SE_Syn_D</v>
      </c>
      <c r="O447" s="2" t="str">
        <f t="shared" si="91"/>
        <v/>
      </c>
      <c r="P447" s="1" t="str">
        <f t="array" ref="P447">IF(O447="","",AVERAGE(IF(L$1:L$2881=L447,K$1:K$2881)))</f>
        <v/>
      </c>
      <c r="Q447" s="1" t="str">
        <f t="array" ref="Q447">IF(O447="","",_xlfn.F.TEST(IF((L$1:L$2881=LEFT(L447,LEN(L447)-3)&amp;"ctr"),K$1:K$2881),IF((L$1:L$2881=L447),K$1:K$2881)))</f>
        <v/>
      </c>
      <c r="R447" s="1" t="str">
        <f t="array" ref="R447">IF(O447="","",TTEST(IF(L$1:L$2881=LEFT(L447,LEN(L447)-3)&amp;"ctr",K$1:K$2881),IF(L$1:L$2881=L447,K$1:K$2881),2,IF(ISERROR(Q447),3,IF(Q447&lt;0.05,3,2))))</f>
        <v/>
      </c>
      <c r="S447" s="1" t="str">
        <f t="shared" ca="1" si="92"/>
        <v/>
      </c>
      <c r="T447" s="1" t="str">
        <f t="array" ref="T447">IF(O447="","",AVERAGE(IF(L$1:L$2881=L447,I$1:I$2881)))</f>
        <v/>
      </c>
      <c r="U447" s="1" t="str">
        <f t="shared" ca="1" si="93"/>
        <v/>
      </c>
      <c r="V447" s="1" t="str">
        <f t="shared" ca="1" si="97"/>
        <v/>
      </c>
      <c r="W447" s="1" t="str">
        <f t="array" aca="1" ref="W447" ca="1">IF(V447="","",IF(AVERAGE(IF(Z$2:Z$2881="Neg"&amp;" "&amp;B447&amp;" "&amp;X447,J$2:J$2881,0))&gt;AVERAGE(IF(Z$2:Z$2881="pos"&amp;" "&amp;B447&amp;" "&amp;X447,J$2:J$2881,0)),"neg","pos"))</f>
        <v/>
      </c>
      <c r="X447" s="1" t="str">
        <f t="shared" ca="1" si="94"/>
        <v/>
      </c>
      <c r="Y447" s="1" t="str">
        <f t="shared" ca="1" si="95"/>
        <v/>
      </c>
      <c r="Z447" s="1" t="str">
        <f t="shared" si="96"/>
        <v>pos methylguanine SE_</v>
      </c>
      <c r="AA447" s="1" t="str">
        <f t="shared" si="100"/>
        <v/>
      </c>
    </row>
    <row r="448" spans="1:27" x14ac:dyDescent="0.2">
      <c r="A448" s="1" t="s">
        <v>28</v>
      </c>
      <c r="B448" s="1" t="s">
        <v>204</v>
      </c>
      <c r="C448" s="1" t="s">
        <v>104</v>
      </c>
      <c r="D448" s="1">
        <v>165.06569999999999</v>
      </c>
      <c r="E448" s="1">
        <v>9.83</v>
      </c>
      <c r="F448" s="5" t="s">
        <v>146</v>
      </c>
      <c r="H448" s="1" t="s">
        <v>154</v>
      </c>
      <c r="I448" s="1">
        <v>62442</v>
      </c>
      <c r="K448" s="1">
        <f t="shared" si="98"/>
        <v>11.04200941959947</v>
      </c>
      <c r="L448" s="1" t="str">
        <f t="shared" si="99"/>
        <v>pos methylguanine SE_Syn</v>
      </c>
      <c r="M448" s="1" t="str">
        <f t="shared" si="89"/>
        <v>D</v>
      </c>
      <c r="N448" s="1" t="str">
        <f t="shared" si="90"/>
        <v>pos methylguanine SE_Syn_D</v>
      </c>
      <c r="O448" s="2" t="str">
        <f t="shared" si="91"/>
        <v/>
      </c>
      <c r="P448" s="1" t="str">
        <f t="array" ref="P448">IF(O448="","",AVERAGE(IF(L$1:L$2881=L448,K$1:K$2881)))</f>
        <v/>
      </c>
      <c r="Q448" s="1" t="str">
        <f t="array" ref="Q448">IF(O448="","",_xlfn.F.TEST(IF((L$1:L$2881=LEFT(L448,LEN(L448)-3)&amp;"ctr"),K$1:K$2881),IF((L$1:L$2881=L448),K$1:K$2881)))</f>
        <v/>
      </c>
      <c r="R448" s="1" t="str">
        <f t="array" ref="R448">IF(O448="","",TTEST(IF(L$1:L$2881=LEFT(L448,LEN(L448)-3)&amp;"ctr",K$1:K$2881),IF(L$1:L$2881=L448,K$1:K$2881),2,IF(ISERROR(Q448),3,IF(Q448&lt;0.05,3,2))))</f>
        <v/>
      </c>
      <c r="S448" s="1" t="str">
        <f t="shared" ca="1" si="92"/>
        <v/>
      </c>
      <c r="T448" s="1" t="str">
        <f t="array" ref="T448">IF(O448="","",AVERAGE(IF(L$1:L$2881=L448,I$1:I$2881)))</f>
        <v/>
      </c>
      <c r="U448" s="1" t="str">
        <f t="shared" ca="1" si="93"/>
        <v/>
      </c>
      <c r="V448" s="1" t="str">
        <f t="shared" ca="1" si="97"/>
        <v/>
      </c>
      <c r="W448" s="1" t="str">
        <f t="array" aca="1" ref="W448" ca="1">IF(V448="","",IF(AVERAGE(IF(Z$2:Z$2881="Neg"&amp;" "&amp;B448&amp;" "&amp;X448,J$2:J$2881,0))&gt;AVERAGE(IF(Z$2:Z$2881="pos"&amp;" "&amp;B448&amp;" "&amp;X448,J$2:J$2881,0)),"neg","pos"))</f>
        <v/>
      </c>
      <c r="X448" s="1" t="str">
        <f t="shared" ca="1" si="94"/>
        <v/>
      </c>
      <c r="Y448" s="1" t="str">
        <f t="shared" ca="1" si="95"/>
        <v/>
      </c>
      <c r="Z448" s="1" t="str">
        <f t="shared" si="96"/>
        <v>pos methylguanine SE_</v>
      </c>
      <c r="AA448" s="1" t="str">
        <f t="shared" si="100"/>
        <v/>
      </c>
    </row>
    <row r="449" spans="1:27" x14ac:dyDescent="0.2">
      <c r="A449" s="1" t="s">
        <v>28</v>
      </c>
      <c r="B449" s="1" t="s">
        <v>204</v>
      </c>
      <c r="C449" s="1" t="s">
        <v>104</v>
      </c>
      <c r="D449" s="1">
        <v>165.06569999999999</v>
      </c>
      <c r="E449" s="1">
        <v>9.83</v>
      </c>
      <c r="F449" s="5" t="s">
        <v>146</v>
      </c>
      <c r="H449" s="1" t="s">
        <v>154</v>
      </c>
      <c r="I449" s="1">
        <v>85121</v>
      </c>
      <c r="K449" s="1">
        <f t="shared" si="98"/>
        <v>11.351840800540041</v>
      </c>
      <c r="L449" s="1" t="str">
        <f t="shared" si="99"/>
        <v>pos methylguanine SE_Syn</v>
      </c>
      <c r="M449" s="1" t="str">
        <f t="shared" si="89"/>
        <v>D</v>
      </c>
      <c r="N449" s="1" t="str">
        <f t="shared" si="90"/>
        <v>pos methylguanine SE_Syn_D</v>
      </c>
      <c r="O449" s="2" t="str">
        <f t="shared" si="91"/>
        <v/>
      </c>
      <c r="P449" s="1" t="str">
        <f t="array" ref="P449">IF(O449="","",AVERAGE(IF(L$1:L$2881=L449,K$1:K$2881)))</f>
        <v/>
      </c>
      <c r="Q449" s="1" t="str">
        <f t="array" ref="Q449">IF(O449="","",_xlfn.F.TEST(IF((L$1:L$2881=LEFT(L449,LEN(L449)-3)&amp;"ctr"),K$1:K$2881),IF((L$1:L$2881=L449),K$1:K$2881)))</f>
        <v/>
      </c>
      <c r="R449" s="1" t="str">
        <f t="array" ref="R449">IF(O449="","",TTEST(IF(L$1:L$2881=LEFT(L449,LEN(L449)-3)&amp;"ctr",K$1:K$2881),IF(L$1:L$2881=L449,K$1:K$2881),2,IF(ISERROR(Q449),3,IF(Q449&lt;0.05,3,2))))</f>
        <v/>
      </c>
      <c r="S449" s="1" t="str">
        <f t="shared" ca="1" si="92"/>
        <v/>
      </c>
      <c r="T449" s="1" t="str">
        <f t="array" ref="T449">IF(O449="","",AVERAGE(IF(L$1:L$2881=L449,I$1:I$2881)))</f>
        <v/>
      </c>
      <c r="U449" s="1" t="str">
        <f t="shared" ca="1" si="93"/>
        <v/>
      </c>
      <c r="V449" s="1" t="str">
        <f t="shared" ca="1" si="97"/>
        <v/>
      </c>
      <c r="W449" s="1" t="str">
        <f t="array" aca="1" ref="W449" ca="1">IF(V449="","",IF(AVERAGE(IF(Z$2:Z$2881="Neg"&amp;" "&amp;B449&amp;" "&amp;X449,J$2:J$2881,0))&gt;AVERAGE(IF(Z$2:Z$2881="pos"&amp;" "&amp;B449&amp;" "&amp;X449,J$2:J$2881,0)),"neg","pos"))</f>
        <v/>
      </c>
      <c r="X449" s="1" t="str">
        <f t="shared" ca="1" si="94"/>
        <v/>
      </c>
      <c r="Y449" s="1" t="str">
        <f t="shared" ca="1" si="95"/>
        <v/>
      </c>
      <c r="Z449" s="1" t="str">
        <f t="shared" si="96"/>
        <v>pos methylguanine SE_</v>
      </c>
      <c r="AA449" s="1" t="str">
        <f t="shared" si="100"/>
        <v/>
      </c>
    </row>
    <row r="450" spans="1:27" x14ac:dyDescent="0.2">
      <c r="A450" s="1" t="s">
        <v>94</v>
      </c>
      <c r="B450" s="1" t="s">
        <v>217</v>
      </c>
      <c r="C450" s="1" t="s">
        <v>62</v>
      </c>
      <c r="D450" s="1">
        <v>244.06890000000001</v>
      </c>
      <c r="E450" s="1">
        <v>9.9499999999999993</v>
      </c>
      <c r="F450" s="5" t="s">
        <v>146</v>
      </c>
      <c r="H450" s="1" t="s">
        <v>147</v>
      </c>
      <c r="I450" s="1">
        <v>0</v>
      </c>
      <c r="K450" s="1">
        <f t="shared" si="98"/>
        <v>0</v>
      </c>
      <c r="L450" s="1" t="str">
        <f t="shared" si="99"/>
        <v>both uridine Min_Ctr</v>
      </c>
      <c r="M450" s="1" t="str">
        <f t="shared" ref="M450:M513" si="101">IF(I450&lt;&gt;"","D","ND")</f>
        <v>D</v>
      </c>
      <c r="N450" s="1" t="str">
        <f t="shared" ref="N450:N513" si="102">L450&amp;IF(LEN(M450)=2,M450,"_"&amp;M450)</f>
        <v>both uridine Min_Ctr_D</v>
      </c>
      <c r="O450" s="2" t="str">
        <f t="shared" ref="O450:O513" si="103">IF(ROW()&lt;&gt;MATCH(L450,L$1:L$2881,0),"",IF(COUNTIF(N$1:N$2881,LEFT(N450,LEN(N450)-2)&amp;"_D")=COUNTIF(L$1:L$2881,L450),"D","ND"))</f>
        <v>D</v>
      </c>
      <c r="P450" s="1">
        <f t="array" ref="P450">IF(O450="","",AVERAGE(IF(L$1:L$2881=L450,K$1:K$2881)))</f>
        <v>0</v>
      </c>
      <c r="Q450" s="1" t="e">
        <f t="array" ref="Q450">IF(O450="","",_xlfn.F.TEST(IF((L$1:L$2881=LEFT(L450,LEN(L450)-3)&amp;"ctr"),K$1:K$2881),IF((L$1:L$2881=L450),K$1:K$2881)))</f>
        <v>#DIV/0!</v>
      </c>
      <c r="R450" s="1" t="e">
        <f t="array" ref="R450">IF(O450="","",TTEST(IF(L$1:L$2881=LEFT(L450,LEN(L450)-3)&amp;"ctr",K$1:K$2881),IF(L$1:L$2881=L450,K$1:K$2881),2,IF(ISERROR(Q450),3,IF(Q450&lt;0.05,3,2))))</f>
        <v>#DIV/0!</v>
      </c>
      <c r="S450" s="1" t="str">
        <f t="shared" ref="S450:S513" ca="1" si="104">IF(P450="","",IF(RIGHT(L450,3)="ctr",O450,IF(AND(O450="ND",INDIRECT("r"&amp;MATCH(LEFT(L450,LEN(L450)-3)&amp;"ctr",L$1:L$2881,0)&amp;"c"&amp;COLUMN(O450),FALSE)="ND"),"ND",IF(R450&gt;=0.05,"N",IF(AND(R450&lt;0.05,P450&lt;INDIRECT("r"&amp;MATCH(LEFT(L450,LEN(L450)-3)&amp;"ctr",L$1:L$2881,0)&amp;"C"&amp;COLUMN(P450),FALSE)),"I",IF(AND(R450&lt;0.05,P450&gt;INDIRECT("r"&amp;MATCH(LEFT(L450,LEN(L450)-3)&amp;"ctr",L$1:L$2881,0)&amp;"c"&amp;COLUMN(P450),FALSE)),"E","err"))))))</f>
        <v>D</v>
      </c>
      <c r="T450" s="1">
        <f t="array" ref="T450">IF(O450="","",AVERAGE(IF(L$1:L$2881=L450,I$1:I$2881)))</f>
        <v>0</v>
      </c>
      <c r="U450" s="1" t="b">
        <f t="shared" ref="U450:U513" ca="1" si="105">IF(O450="","",IF(OR(S450="ND",S450="N"),"n/a",IF(OR(S450="e",S450="I"),IF(OR(T450=0,INDIRECT("r"&amp;MATCH(LEFT(L450,LEN(L450)-3)&amp;"ctr",L$1:L$2881,0)&amp;"c"&amp;COLUMN(T450),FALSE)=0),5,LOG(T450/INDIRECT("r"&amp;MATCH(LEFT(L450,LEN(L450)-3)&amp;"ctr",L$1:L$2881,0)&amp;"c"&amp;COLUMN(T450),FALSE),2)))))</f>
        <v>0</v>
      </c>
      <c r="V450" s="1" t="str">
        <f t="shared" ca="1" si="97"/>
        <v>1</v>
      </c>
      <c r="W450" s="1" t="str">
        <f t="array" aca="1" ref="W450" ca="1">IF(V450="","",IF(AVERAGE(IF(Z$2:Z$2881="Neg"&amp;" "&amp;B450&amp;" "&amp;X450,J$2:J$2881,0))&gt;AVERAGE(IF(Z$2:Z$2881="pos"&amp;" "&amp;B450&amp;" "&amp;X450,J$2:J$2881,0)),"neg","pos"))</f>
        <v>pos</v>
      </c>
      <c r="X450" s="1" t="str">
        <f t="shared" ref="X450:X513" ca="1" si="106">IF(V450="","",LEFT(H450,3))</f>
        <v>Min</v>
      </c>
      <c r="Y450" s="1" t="str">
        <f t="shared" ref="Y450:Y513" ca="1" si="107">IF(W450="","",RIGHT(H450,3))</f>
        <v>Ctr</v>
      </c>
      <c r="Z450" s="1" t="str">
        <f t="shared" ref="Z450:Z513" si="108">A450&amp;" "&amp;B450&amp;" "&amp;LEFT(H450,3)</f>
        <v>both uridine Min</v>
      </c>
      <c r="AA450" s="1" t="str">
        <f t="shared" si="100"/>
        <v>Good</v>
      </c>
    </row>
    <row r="451" spans="1:27" x14ac:dyDescent="0.2">
      <c r="A451" s="1" t="s">
        <v>94</v>
      </c>
      <c r="B451" s="1" t="s">
        <v>217</v>
      </c>
      <c r="C451" s="1" t="s">
        <v>62</v>
      </c>
      <c r="D451" s="1">
        <v>244.06890000000001</v>
      </c>
      <c r="E451" s="1">
        <v>9.9499999999999993</v>
      </c>
      <c r="F451" s="5" t="s">
        <v>146</v>
      </c>
      <c r="H451" s="1" t="s">
        <v>147</v>
      </c>
      <c r="I451" s="1">
        <v>0</v>
      </c>
      <c r="K451" s="1">
        <f t="shared" si="98"/>
        <v>0</v>
      </c>
      <c r="L451" s="1" t="str">
        <f t="shared" si="99"/>
        <v>both uridine Min_Ctr</v>
      </c>
      <c r="M451" s="1" t="str">
        <f t="shared" si="101"/>
        <v>D</v>
      </c>
      <c r="N451" s="1" t="str">
        <f t="shared" si="102"/>
        <v>both uridine Min_Ctr_D</v>
      </c>
      <c r="O451" s="2" t="str">
        <f t="shared" si="103"/>
        <v/>
      </c>
      <c r="P451" s="1" t="str">
        <f t="array" ref="P451">IF(O451="","",AVERAGE(IF(L$1:L$2881=L451,K$1:K$2881)))</f>
        <v/>
      </c>
      <c r="Q451" s="1" t="str">
        <f t="array" ref="Q451">IF(O451="","",_xlfn.F.TEST(IF((L$1:L$2881=LEFT(L451,LEN(L451)-3)&amp;"ctr"),K$1:K$2881),IF((L$1:L$2881=L451),K$1:K$2881)))</f>
        <v/>
      </c>
      <c r="R451" s="1" t="str">
        <f t="array" ref="R451">IF(O451="","",TTEST(IF(L$1:L$2881=LEFT(L451,LEN(L451)-3)&amp;"ctr",K$1:K$2881),IF(L$1:L$2881=L451,K$1:K$2881),2,IF(ISERROR(Q451),3,IF(Q451&lt;0.05,3,2))))</f>
        <v/>
      </c>
      <c r="S451" s="1" t="str">
        <f t="shared" ca="1" si="104"/>
        <v/>
      </c>
      <c r="T451" s="1" t="str">
        <f t="array" ref="T451">IF(O451="","",AVERAGE(IF(L$1:L$2881=L451,I$1:I$2881)))</f>
        <v/>
      </c>
      <c r="U451" s="1" t="str">
        <f t="shared" ca="1" si="105"/>
        <v/>
      </c>
      <c r="V451" s="1" t="str">
        <f t="shared" ref="V451:V514" ca="1" si="109">IF(S451="N","1",IF(U451="n/a","",IF(U451="","",IF(ABS(U451)&lt;1.5,"1",IF(ABS(U451)&lt;2.5,"2",IF(ABS(U451)&lt;3.5,"3",IF(ABS(U451)&lt;4.5,"4",IF(ABS(U451)&gt;=4.5,"5"))))))))</f>
        <v/>
      </c>
      <c r="W451" s="1" t="str">
        <f t="array" aca="1" ref="W451" ca="1">IF(V451="","",IF(AVERAGE(IF(Z$2:Z$2881="Neg"&amp;" "&amp;B451&amp;" "&amp;X451,J$2:J$2881,0))&gt;AVERAGE(IF(Z$2:Z$2881="pos"&amp;" "&amp;B451&amp;" "&amp;X451,J$2:J$2881,0)),"neg","pos"))</f>
        <v/>
      </c>
      <c r="X451" s="1" t="str">
        <f t="shared" ca="1" si="106"/>
        <v/>
      </c>
      <c r="Y451" s="1" t="str">
        <f t="shared" ca="1" si="107"/>
        <v/>
      </c>
      <c r="Z451" s="1" t="str">
        <f t="shared" si="108"/>
        <v>both uridine Min</v>
      </c>
      <c r="AA451" s="1" t="str">
        <f t="shared" si="100"/>
        <v/>
      </c>
    </row>
    <row r="452" spans="1:27" x14ac:dyDescent="0.2">
      <c r="A452" s="1" t="s">
        <v>94</v>
      </c>
      <c r="B452" s="1" t="s">
        <v>217</v>
      </c>
      <c r="C452" s="1" t="s">
        <v>62</v>
      </c>
      <c r="D452" s="1">
        <v>244.06890000000001</v>
      </c>
      <c r="E452" s="1">
        <v>9.9499999999999993</v>
      </c>
      <c r="F452" s="5" t="s">
        <v>146</v>
      </c>
      <c r="H452" s="1" t="s">
        <v>147</v>
      </c>
      <c r="I452" s="1">
        <v>0</v>
      </c>
      <c r="K452" s="1">
        <f t="shared" si="98"/>
        <v>0</v>
      </c>
      <c r="L452" s="1" t="str">
        <f t="shared" si="99"/>
        <v>both uridine Min_Ctr</v>
      </c>
      <c r="M452" s="1" t="str">
        <f t="shared" si="101"/>
        <v>D</v>
      </c>
      <c r="N452" s="1" t="str">
        <f t="shared" si="102"/>
        <v>both uridine Min_Ctr_D</v>
      </c>
      <c r="O452" s="2" t="str">
        <f t="shared" si="103"/>
        <v/>
      </c>
      <c r="P452" s="1" t="str">
        <f t="array" ref="P452">IF(O452="","",AVERAGE(IF(L$1:L$2881=L452,K$1:K$2881)))</f>
        <v/>
      </c>
      <c r="Q452" s="1" t="str">
        <f t="array" ref="Q452">IF(O452="","",_xlfn.F.TEST(IF((L$1:L$2881=LEFT(L452,LEN(L452)-3)&amp;"ctr"),K$1:K$2881),IF((L$1:L$2881=L452),K$1:K$2881)))</f>
        <v/>
      </c>
      <c r="R452" s="1" t="str">
        <f t="array" ref="R452">IF(O452="","",TTEST(IF(L$1:L$2881=LEFT(L452,LEN(L452)-3)&amp;"ctr",K$1:K$2881),IF(L$1:L$2881=L452,K$1:K$2881),2,IF(ISERROR(Q452),3,IF(Q452&lt;0.05,3,2))))</f>
        <v/>
      </c>
      <c r="S452" s="1" t="str">
        <f t="shared" ca="1" si="104"/>
        <v/>
      </c>
      <c r="T452" s="1" t="str">
        <f t="array" ref="T452">IF(O452="","",AVERAGE(IF(L$1:L$2881=L452,I$1:I$2881)))</f>
        <v/>
      </c>
      <c r="U452" s="1" t="str">
        <f t="shared" ca="1" si="105"/>
        <v/>
      </c>
      <c r="V452" s="1" t="str">
        <f t="shared" ca="1" si="109"/>
        <v/>
      </c>
      <c r="W452" s="1" t="str">
        <f t="array" aca="1" ref="W452" ca="1">IF(V452="","",IF(AVERAGE(IF(Z$2:Z$2881="Neg"&amp;" "&amp;B452&amp;" "&amp;X452,J$2:J$2881,0))&gt;AVERAGE(IF(Z$2:Z$2881="pos"&amp;" "&amp;B452&amp;" "&amp;X452,J$2:J$2881,0)),"neg","pos"))</f>
        <v/>
      </c>
      <c r="X452" s="1" t="str">
        <f t="shared" ca="1" si="106"/>
        <v/>
      </c>
      <c r="Y452" s="1" t="str">
        <f t="shared" ca="1" si="107"/>
        <v/>
      </c>
      <c r="Z452" s="1" t="str">
        <f t="shared" si="108"/>
        <v>both uridine Min</v>
      </c>
      <c r="AA452" s="1" t="str">
        <f t="shared" si="100"/>
        <v/>
      </c>
    </row>
    <row r="453" spans="1:27" x14ac:dyDescent="0.2">
      <c r="A453" s="1" t="s">
        <v>94</v>
      </c>
      <c r="B453" s="1" t="s">
        <v>217</v>
      </c>
      <c r="C453" s="1" t="s">
        <v>62</v>
      </c>
      <c r="D453" s="1">
        <v>244.06890000000001</v>
      </c>
      <c r="E453" s="1">
        <v>9.9499999999999993</v>
      </c>
      <c r="F453" s="5" t="s">
        <v>146</v>
      </c>
      <c r="H453" s="1" t="s">
        <v>147</v>
      </c>
      <c r="I453" s="1">
        <v>0</v>
      </c>
      <c r="K453" s="1">
        <f t="shared" si="98"/>
        <v>0</v>
      </c>
      <c r="L453" s="1" t="str">
        <f t="shared" si="99"/>
        <v>both uridine Min_Ctr</v>
      </c>
      <c r="M453" s="1" t="str">
        <f t="shared" si="101"/>
        <v>D</v>
      </c>
      <c r="N453" s="1" t="str">
        <f t="shared" si="102"/>
        <v>both uridine Min_Ctr_D</v>
      </c>
      <c r="O453" s="2" t="str">
        <f t="shared" si="103"/>
        <v/>
      </c>
      <c r="P453" s="1" t="str">
        <f t="array" ref="P453">IF(O453="","",AVERAGE(IF(L$1:L$2881=L453,K$1:K$2881)))</f>
        <v/>
      </c>
      <c r="Q453" s="1" t="str">
        <f t="array" ref="Q453">IF(O453="","",_xlfn.F.TEST(IF((L$1:L$2881=LEFT(L453,LEN(L453)-3)&amp;"ctr"),K$1:K$2881),IF((L$1:L$2881=L453),K$1:K$2881)))</f>
        <v/>
      </c>
      <c r="R453" s="1" t="str">
        <f t="array" ref="R453">IF(O453="","",TTEST(IF(L$1:L$2881=LEFT(L453,LEN(L453)-3)&amp;"ctr",K$1:K$2881),IF(L$1:L$2881=L453,K$1:K$2881),2,IF(ISERROR(Q453),3,IF(Q453&lt;0.05,3,2))))</f>
        <v/>
      </c>
      <c r="S453" s="1" t="str">
        <f t="shared" ca="1" si="104"/>
        <v/>
      </c>
      <c r="T453" s="1" t="str">
        <f t="array" ref="T453">IF(O453="","",AVERAGE(IF(L$1:L$2881=L453,I$1:I$2881)))</f>
        <v/>
      </c>
      <c r="U453" s="1" t="str">
        <f t="shared" ca="1" si="105"/>
        <v/>
      </c>
      <c r="V453" s="1" t="str">
        <f t="shared" ca="1" si="109"/>
        <v/>
      </c>
      <c r="W453" s="1" t="str">
        <f t="array" aca="1" ref="W453" ca="1">IF(V453="","",IF(AVERAGE(IF(Z$2:Z$2881="Neg"&amp;" "&amp;B453&amp;" "&amp;X453,J$2:J$2881,0))&gt;AVERAGE(IF(Z$2:Z$2881="pos"&amp;" "&amp;B453&amp;" "&amp;X453,J$2:J$2881,0)),"neg","pos"))</f>
        <v/>
      </c>
      <c r="X453" s="1" t="str">
        <f t="shared" ca="1" si="106"/>
        <v/>
      </c>
      <c r="Y453" s="1" t="str">
        <f t="shared" ca="1" si="107"/>
        <v/>
      </c>
      <c r="Z453" s="1" t="str">
        <f t="shared" si="108"/>
        <v>both uridine Min</v>
      </c>
      <c r="AA453" s="1" t="str">
        <f t="shared" si="100"/>
        <v/>
      </c>
    </row>
    <row r="454" spans="1:27" x14ac:dyDescent="0.2">
      <c r="A454" s="1" t="s">
        <v>94</v>
      </c>
      <c r="B454" s="1" t="s">
        <v>217</v>
      </c>
      <c r="C454" s="1" t="s">
        <v>62</v>
      </c>
      <c r="D454" s="1">
        <v>244.06890000000001</v>
      </c>
      <c r="E454" s="1">
        <v>9.9499999999999993</v>
      </c>
      <c r="F454" s="5" t="s">
        <v>146</v>
      </c>
      <c r="H454" s="1" t="s">
        <v>148</v>
      </c>
      <c r="I454" s="1">
        <v>9524</v>
      </c>
      <c r="K454" s="1">
        <f t="shared" si="98"/>
        <v>9.1616751999949013</v>
      </c>
      <c r="L454" s="1" t="str">
        <f t="shared" si="99"/>
        <v>both uridine Min_Syn</v>
      </c>
      <c r="M454" s="1" t="str">
        <f t="shared" si="101"/>
        <v>D</v>
      </c>
      <c r="N454" s="1" t="str">
        <f t="shared" si="102"/>
        <v>both uridine Min_Syn_D</v>
      </c>
      <c r="O454" s="2" t="str">
        <f t="shared" si="103"/>
        <v>D</v>
      </c>
      <c r="P454" s="1">
        <f t="array" ref="P454">IF(O454="","",AVERAGE(IF(L$1:L$2881=L454,K$1:K$2881)))</f>
        <v>9.7392864556842049</v>
      </c>
      <c r="Q454" s="1" t="e">
        <f t="array" ref="Q454">IF(O454="","",_xlfn.F.TEST(IF((L$1:L$2881=LEFT(L454,LEN(L454)-3)&amp;"ctr"),K$1:K$2881),IF((L$1:L$2881=L454),K$1:K$2881)))</f>
        <v>#DIV/0!</v>
      </c>
      <c r="R454" s="1">
        <f t="array" ref="R454">IF(O454="","",TTEST(IF(L$1:L$2881=LEFT(L454,LEN(L454)-3)&amp;"ctr",K$1:K$2881),IF(L$1:L$2881=L454,K$1:K$2881),2,IF(ISERROR(Q454),3,IF(Q454&lt;0.05,3,2))))</f>
        <v>3.7986735291994553E-5</v>
      </c>
      <c r="S454" s="1" t="str">
        <f t="shared" ca="1" si="104"/>
        <v>E</v>
      </c>
      <c r="T454" s="1">
        <f t="array" ref="T454">IF(O454="","",AVERAGE(IF(L$1:L$2881=L454,I$1:I$2881)))</f>
        <v>18683.25</v>
      </c>
      <c r="U454" s="1">
        <f t="shared" ca="1" si="105"/>
        <v>5</v>
      </c>
      <c r="V454" s="1" t="str">
        <f t="shared" ca="1" si="109"/>
        <v>5</v>
      </c>
      <c r="W454" s="1" t="str">
        <f t="array" aca="1" ref="W454" ca="1">IF(V454="","",IF(AVERAGE(IF(Z$2:Z$2881="Neg"&amp;" "&amp;B454&amp;" "&amp;X454,J$2:J$2881,0))&gt;AVERAGE(IF(Z$2:Z$2881="pos"&amp;" "&amp;B454&amp;" "&amp;X454,J$2:J$2881,0)),"neg","pos"))</f>
        <v>pos</v>
      </c>
      <c r="X454" s="1" t="str">
        <f t="shared" ca="1" si="106"/>
        <v>Min</v>
      </c>
      <c r="Y454" s="1" t="str">
        <f t="shared" ca="1" si="107"/>
        <v>Syn</v>
      </c>
      <c r="Z454" s="1" t="str">
        <f t="shared" si="108"/>
        <v>both uridine Min</v>
      </c>
      <c r="AA454" s="1" t="str">
        <f t="shared" si="100"/>
        <v>Good</v>
      </c>
    </row>
    <row r="455" spans="1:27" x14ac:dyDescent="0.2">
      <c r="A455" s="1" t="s">
        <v>94</v>
      </c>
      <c r="B455" s="1" t="s">
        <v>217</v>
      </c>
      <c r="C455" s="1" t="s">
        <v>62</v>
      </c>
      <c r="D455" s="1">
        <v>244.06890000000001</v>
      </c>
      <c r="E455" s="1">
        <v>9.9499999999999993</v>
      </c>
      <c r="F455" s="5" t="s">
        <v>146</v>
      </c>
      <c r="H455" s="1" t="s">
        <v>148</v>
      </c>
      <c r="I455" s="1">
        <v>17941</v>
      </c>
      <c r="K455" s="1">
        <f t="shared" si="98"/>
        <v>9.7948996121192291</v>
      </c>
      <c r="L455" s="1" t="str">
        <f t="shared" si="99"/>
        <v>both uridine Min_Syn</v>
      </c>
      <c r="M455" s="1" t="str">
        <f t="shared" si="101"/>
        <v>D</v>
      </c>
      <c r="N455" s="1" t="str">
        <f t="shared" si="102"/>
        <v>both uridine Min_Syn_D</v>
      </c>
      <c r="O455" s="2" t="str">
        <f t="shared" si="103"/>
        <v/>
      </c>
      <c r="P455" s="1" t="str">
        <f t="array" ref="P455">IF(O455="","",AVERAGE(IF(L$1:L$2881=L455,K$1:K$2881)))</f>
        <v/>
      </c>
      <c r="Q455" s="1" t="str">
        <f t="array" ref="Q455">IF(O455="","",_xlfn.F.TEST(IF((L$1:L$2881=LEFT(L455,LEN(L455)-3)&amp;"ctr"),K$1:K$2881),IF((L$1:L$2881=L455),K$1:K$2881)))</f>
        <v/>
      </c>
      <c r="R455" s="1" t="str">
        <f t="array" ref="R455">IF(O455="","",TTEST(IF(L$1:L$2881=LEFT(L455,LEN(L455)-3)&amp;"ctr",K$1:K$2881),IF(L$1:L$2881=L455,K$1:K$2881),2,IF(ISERROR(Q455),3,IF(Q455&lt;0.05,3,2))))</f>
        <v/>
      </c>
      <c r="S455" s="1" t="str">
        <f t="shared" ca="1" si="104"/>
        <v/>
      </c>
      <c r="T455" s="1" t="str">
        <f t="array" ref="T455">IF(O455="","",AVERAGE(IF(L$1:L$2881=L455,I$1:I$2881)))</f>
        <v/>
      </c>
      <c r="U455" s="1" t="str">
        <f t="shared" ca="1" si="105"/>
        <v/>
      </c>
      <c r="V455" s="1" t="str">
        <f t="shared" ca="1" si="109"/>
        <v/>
      </c>
      <c r="W455" s="1" t="str">
        <f t="array" aca="1" ref="W455" ca="1">IF(V455="","",IF(AVERAGE(IF(Z$2:Z$2881="Neg"&amp;" "&amp;B455&amp;" "&amp;X455,J$2:J$2881,0))&gt;AVERAGE(IF(Z$2:Z$2881="pos"&amp;" "&amp;B455&amp;" "&amp;X455,J$2:J$2881,0)),"neg","pos"))</f>
        <v/>
      </c>
      <c r="X455" s="1" t="str">
        <f t="shared" ca="1" si="106"/>
        <v/>
      </c>
      <c r="Y455" s="1" t="str">
        <f t="shared" ca="1" si="107"/>
        <v/>
      </c>
      <c r="Z455" s="1" t="str">
        <f t="shared" si="108"/>
        <v>both uridine Min</v>
      </c>
      <c r="AA455" s="1" t="str">
        <f t="shared" si="100"/>
        <v/>
      </c>
    </row>
    <row r="456" spans="1:27" x14ac:dyDescent="0.2">
      <c r="A456" s="1" t="s">
        <v>94</v>
      </c>
      <c r="B456" s="1" t="s">
        <v>217</v>
      </c>
      <c r="C456" s="1" t="s">
        <v>62</v>
      </c>
      <c r="D456" s="1">
        <v>244.06890000000001</v>
      </c>
      <c r="E456" s="1">
        <v>9.9499999999999993</v>
      </c>
      <c r="F456" s="5" t="s">
        <v>146</v>
      </c>
      <c r="H456" s="1" t="s">
        <v>148</v>
      </c>
      <c r="I456" s="1">
        <v>15080</v>
      </c>
      <c r="K456" s="1">
        <f t="shared" si="98"/>
        <v>9.6211909523606849</v>
      </c>
      <c r="L456" s="1" t="str">
        <f t="shared" si="99"/>
        <v>both uridine Min_Syn</v>
      </c>
      <c r="M456" s="1" t="str">
        <f t="shared" si="101"/>
        <v>D</v>
      </c>
      <c r="N456" s="1" t="str">
        <f t="shared" si="102"/>
        <v>both uridine Min_Syn_D</v>
      </c>
      <c r="O456" s="2" t="str">
        <f t="shared" si="103"/>
        <v/>
      </c>
      <c r="P456" s="1" t="str">
        <f t="array" ref="P456">IF(O456="","",AVERAGE(IF(L$1:L$2881=L456,K$1:K$2881)))</f>
        <v/>
      </c>
      <c r="Q456" s="1" t="str">
        <f t="array" ref="Q456">IF(O456="","",_xlfn.F.TEST(IF((L$1:L$2881=LEFT(L456,LEN(L456)-3)&amp;"ctr"),K$1:K$2881),IF((L$1:L$2881=L456),K$1:K$2881)))</f>
        <v/>
      </c>
      <c r="R456" s="1" t="str">
        <f t="array" ref="R456">IF(O456="","",TTEST(IF(L$1:L$2881=LEFT(L456,LEN(L456)-3)&amp;"ctr",K$1:K$2881),IF(L$1:L$2881=L456,K$1:K$2881),2,IF(ISERROR(Q456),3,IF(Q456&lt;0.05,3,2))))</f>
        <v/>
      </c>
      <c r="S456" s="1" t="str">
        <f t="shared" ca="1" si="104"/>
        <v/>
      </c>
      <c r="T456" s="1" t="str">
        <f t="array" ref="T456">IF(O456="","",AVERAGE(IF(L$1:L$2881=L456,I$1:I$2881)))</f>
        <v/>
      </c>
      <c r="U456" s="1" t="str">
        <f t="shared" ca="1" si="105"/>
        <v/>
      </c>
      <c r="V456" s="1" t="str">
        <f t="shared" ca="1" si="109"/>
        <v/>
      </c>
      <c r="W456" s="1" t="str">
        <f t="array" aca="1" ref="W456" ca="1">IF(V456="","",IF(AVERAGE(IF(Z$2:Z$2881="Neg"&amp;" "&amp;B456&amp;" "&amp;X456,J$2:J$2881,0))&gt;AVERAGE(IF(Z$2:Z$2881="pos"&amp;" "&amp;B456&amp;" "&amp;X456,J$2:J$2881,0)),"neg","pos"))</f>
        <v/>
      </c>
      <c r="X456" s="1" t="str">
        <f t="shared" ca="1" si="106"/>
        <v/>
      </c>
      <c r="Y456" s="1" t="str">
        <f t="shared" ca="1" si="107"/>
        <v/>
      </c>
      <c r="Z456" s="1" t="str">
        <f t="shared" si="108"/>
        <v>both uridine Min</v>
      </c>
      <c r="AA456" s="1" t="str">
        <f t="shared" si="100"/>
        <v/>
      </c>
    </row>
    <row r="457" spans="1:27" x14ac:dyDescent="0.2">
      <c r="A457" s="1" t="s">
        <v>94</v>
      </c>
      <c r="B457" s="1" t="s">
        <v>217</v>
      </c>
      <c r="C457" s="1" t="s">
        <v>62</v>
      </c>
      <c r="D457" s="1">
        <v>244.06890000000001</v>
      </c>
      <c r="E457" s="1">
        <v>9.9499999999999993</v>
      </c>
      <c r="F457" s="5" t="s">
        <v>146</v>
      </c>
      <c r="H457" s="1" t="s">
        <v>148</v>
      </c>
      <c r="I457" s="1">
        <v>32188</v>
      </c>
      <c r="K457" s="1">
        <f t="shared" si="98"/>
        <v>10.379380058262003</v>
      </c>
      <c r="L457" s="1" t="str">
        <f t="shared" si="99"/>
        <v>both uridine Min_Syn</v>
      </c>
      <c r="M457" s="1" t="str">
        <f t="shared" si="101"/>
        <v>D</v>
      </c>
      <c r="N457" s="1" t="str">
        <f t="shared" si="102"/>
        <v>both uridine Min_Syn_D</v>
      </c>
      <c r="O457" s="2" t="str">
        <f t="shared" si="103"/>
        <v/>
      </c>
      <c r="P457" s="1" t="str">
        <f t="array" ref="P457">IF(O457="","",AVERAGE(IF(L$1:L$2881=L457,K$1:K$2881)))</f>
        <v/>
      </c>
      <c r="Q457" s="1" t="str">
        <f t="array" ref="Q457">IF(O457="","",_xlfn.F.TEST(IF((L$1:L$2881=LEFT(L457,LEN(L457)-3)&amp;"ctr"),K$1:K$2881),IF((L$1:L$2881=L457),K$1:K$2881)))</f>
        <v/>
      </c>
      <c r="R457" s="1" t="str">
        <f t="array" ref="R457">IF(O457="","",TTEST(IF(L$1:L$2881=LEFT(L457,LEN(L457)-3)&amp;"ctr",K$1:K$2881),IF(L$1:L$2881=L457,K$1:K$2881),2,IF(ISERROR(Q457),3,IF(Q457&lt;0.05,3,2))))</f>
        <v/>
      </c>
      <c r="S457" s="1" t="str">
        <f t="shared" ca="1" si="104"/>
        <v/>
      </c>
      <c r="T457" s="1" t="str">
        <f t="array" ref="T457">IF(O457="","",AVERAGE(IF(L$1:L$2881=L457,I$1:I$2881)))</f>
        <v/>
      </c>
      <c r="U457" s="1" t="str">
        <f t="shared" ca="1" si="105"/>
        <v/>
      </c>
      <c r="V457" s="1" t="str">
        <f t="shared" ca="1" si="109"/>
        <v/>
      </c>
      <c r="W457" s="1" t="str">
        <f t="array" aca="1" ref="W457" ca="1">IF(V457="","",IF(AVERAGE(IF(Z$2:Z$2881="Neg"&amp;" "&amp;B457&amp;" "&amp;X457,J$2:J$2881,0))&gt;AVERAGE(IF(Z$2:Z$2881="pos"&amp;" "&amp;B457&amp;" "&amp;X457,J$2:J$2881,0)),"neg","pos"))</f>
        <v/>
      </c>
      <c r="X457" s="1" t="str">
        <f t="shared" ca="1" si="106"/>
        <v/>
      </c>
      <c r="Y457" s="1" t="str">
        <f t="shared" ca="1" si="107"/>
        <v/>
      </c>
      <c r="Z457" s="1" t="str">
        <f t="shared" si="108"/>
        <v>both uridine Min</v>
      </c>
      <c r="AA457" s="1" t="str">
        <f t="shared" si="100"/>
        <v/>
      </c>
    </row>
    <row r="458" spans="1:27" x14ac:dyDescent="0.2">
      <c r="A458" s="1" t="s">
        <v>94</v>
      </c>
      <c r="B458" s="1" t="s">
        <v>217</v>
      </c>
      <c r="C458" s="1" t="s">
        <v>62</v>
      </c>
      <c r="D458" s="1">
        <v>244.06890000000001</v>
      </c>
      <c r="E458" s="1">
        <v>9.9499999999999993</v>
      </c>
      <c r="F458" s="5" t="s">
        <v>146</v>
      </c>
      <c r="H458" s="1" t="s">
        <v>149</v>
      </c>
      <c r="I458" s="1">
        <v>0</v>
      </c>
      <c r="K458" s="1">
        <f t="shared" si="98"/>
        <v>0</v>
      </c>
      <c r="L458" s="1" t="str">
        <f t="shared" si="99"/>
        <v>both uridine MEBM_Ctr</v>
      </c>
      <c r="M458" s="1" t="str">
        <f t="shared" si="101"/>
        <v>D</v>
      </c>
      <c r="N458" s="1" t="str">
        <f t="shared" si="102"/>
        <v>both uridine MEBM_Ctr_D</v>
      </c>
      <c r="O458" s="2" t="str">
        <f t="shared" si="103"/>
        <v>D</v>
      </c>
      <c r="P458" s="1">
        <f t="array" ref="P458">IF(O458="","",AVERAGE(IF(L$1:L$2881=L458,K$1:K$2881)))</f>
        <v>0</v>
      </c>
      <c r="Q458" s="1" t="e">
        <f t="array" ref="Q458">IF(O458="","",_xlfn.F.TEST(IF((L$1:L$2881=LEFT(L458,LEN(L458)-3)&amp;"ctr"),K$1:K$2881),IF((L$1:L$2881=L458),K$1:K$2881)))</f>
        <v>#DIV/0!</v>
      </c>
      <c r="R458" s="1" t="e">
        <f t="array" ref="R458">IF(O458="","",TTEST(IF(L$1:L$2881=LEFT(L458,LEN(L458)-3)&amp;"ctr",K$1:K$2881),IF(L$1:L$2881=L458,K$1:K$2881),2,IF(ISERROR(Q458),3,IF(Q458&lt;0.05,3,2))))</f>
        <v>#DIV/0!</v>
      </c>
      <c r="S458" s="1" t="str">
        <f t="shared" ca="1" si="104"/>
        <v>D</v>
      </c>
      <c r="T458" s="1">
        <f t="array" ref="T458">IF(O458="","",AVERAGE(IF(L$1:L$2881=L458,I$1:I$2881)))</f>
        <v>0</v>
      </c>
      <c r="U458" s="1" t="b">
        <f t="shared" ca="1" si="105"/>
        <v>0</v>
      </c>
      <c r="V458" s="1" t="str">
        <f t="shared" ca="1" si="109"/>
        <v>1</v>
      </c>
      <c r="W458" s="1" t="str">
        <f t="array" aca="1" ref="W458" ca="1">IF(V458="","",IF(AVERAGE(IF(Z$2:Z$2881="Neg"&amp;" "&amp;B458&amp;" "&amp;X458,J$2:J$2881,0))&gt;AVERAGE(IF(Z$2:Z$2881="pos"&amp;" "&amp;B458&amp;" "&amp;X458,J$2:J$2881,0)),"neg","pos"))</f>
        <v>pos</v>
      </c>
      <c r="X458" s="1" t="str">
        <f t="shared" ca="1" si="106"/>
        <v>MEB</v>
      </c>
      <c r="Y458" s="1" t="str">
        <f t="shared" ca="1" si="107"/>
        <v>Ctr</v>
      </c>
      <c r="Z458" s="1" t="str">
        <f t="shared" si="108"/>
        <v>both uridine MEB</v>
      </c>
      <c r="AA458" s="1" t="str">
        <f t="shared" si="100"/>
        <v>Good</v>
      </c>
    </row>
    <row r="459" spans="1:27" x14ac:dyDescent="0.2">
      <c r="A459" s="1" t="s">
        <v>94</v>
      </c>
      <c r="B459" s="1" t="s">
        <v>217</v>
      </c>
      <c r="C459" s="1" t="s">
        <v>62</v>
      </c>
      <c r="D459" s="1">
        <v>244.06890000000001</v>
      </c>
      <c r="E459" s="1">
        <v>9.9499999999999993</v>
      </c>
      <c r="F459" s="5" t="s">
        <v>146</v>
      </c>
      <c r="H459" s="1" t="s">
        <v>149</v>
      </c>
      <c r="I459" s="1">
        <v>0</v>
      </c>
      <c r="K459" s="1">
        <f t="shared" si="98"/>
        <v>0</v>
      </c>
      <c r="L459" s="1" t="str">
        <f t="shared" si="99"/>
        <v>both uridine MEBM_Ctr</v>
      </c>
      <c r="M459" s="1" t="str">
        <f t="shared" si="101"/>
        <v>D</v>
      </c>
      <c r="N459" s="1" t="str">
        <f t="shared" si="102"/>
        <v>both uridine MEBM_Ctr_D</v>
      </c>
      <c r="O459" s="2" t="str">
        <f t="shared" si="103"/>
        <v/>
      </c>
      <c r="P459" s="1" t="str">
        <f t="array" ref="P459">IF(O459="","",AVERAGE(IF(L$1:L$2881=L459,K$1:K$2881)))</f>
        <v/>
      </c>
      <c r="Q459" s="1" t="str">
        <f t="array" ref="Q459">IF(O459="","",_xlfn.F.TEST(IF((L$1:L$2881=LEFT(L459,LEN(L459)-3)&amp;"ctr"),K$1:K$2881),IF((L$1:L$2881=L459),K$1:K$2881)))</f>
        <v/>
      </c>
      <c r="R459" s="1" t="str">
        <f t="array" ref="R459">IF(O459="","",TTEST(IF(L$1:L$2881=LEFT(L459,LEN(L459)-3)&amp;"ctr",K$1:K$2881),IF(L$1:L$2881=L459,K$1:K$2881),2,IF(ISERROR(Q459),3,IF(Q459&lt;0.05,3,2))))</f>
        <v/>
      </c>
      <c r="S459" s="1" t="str">
        <f t="shared" ca="1" si="104"/>
        <v/>
      </c>
      <c r="T459" s="1" t="str">
        <f t="array" ref="T459">IF(O459="","",AVERAGE(IF(L$1:L$2881=L459,I$1:I$2881)))</f>
        <v/>
      </c>
      <c r="U459" s="1" t="str">
        <f t="shared" ca="1" si="105"/>
        <v/>
      </c>
      <c r="V459" s="1" t="str">
        <f t="shared" ca="1" si="109"/>
        <v/>
      </c>
      <c r="W459" s="1" t="str">
        <f t="array" aca="1" ref="W459" ca="1">IF(V459="","",IF(AVERAGE(IF(Z$2:Z$2881="Neg"&amp;" "&amp;B459&amp;" "&amp;X459,J$2:J$2881,0))&gt;AVERAGE(IF(Z$2:Z$2881="pos"&amp;" "&amp;B459&amp;" "&amp;X459,J$2:J$2881,0)),"neg","pos"))</f>
        <v/>
      </c>
      <c r="X459" s="1" t="str">
        <f t="shared" ca="1" si="106"/>
        <v/>
      </c>
      <c r="Y459" s="1" t="str">
        <f t="shared" ca="1" si="107"/>
        <v/>
      </c>
      <c r="Z459" s="1" t="str">
        <f t="shared" si="108"/>
        <v>both uridine MEB</v>
      </c>
      <c r="AA459" s="1" t="str">
        <f t="shared" si="100"/>
        <v/>
      </c>
    </row>
    <row r="460" spans="1:27" x14ac:dyDescent="0.2">
      <c r="A460" s="1" t="s">
        <v>94</v>
      </c>
      <c r="B460" s="1" t="s">
        <v>217</v>
      </c>
      <c r="C460" s="1" t="s">
        <v>62</v>
      </c>
      <c r="D460" s="1">
        <v>244.06890000000001</v>
      </c>
      <c r="E460" s="1">
        <v>9.9499999999999993</v>
      </c>
      <c r="F460" s="5" t="s">
        <v>146</v>
      </c>
      <c r="H460" s="1" t="s">
        <v>149</v>
      </c>
      <c r="I460" s="1">
        <v>0</v>
      </c>
      <c r="K460" s="1">
        <f t="shared" si="98"/>
        <v>0</v>
      </c>
      <c r="L460" s="1" t="str">
        <f t="shared" si="99"/>
        <v>both uridine MEBM_Ctr</v>
      </c>
      <c r="M460" s="1" t="str">
        <f t="shared" si="101"/>
        <v>D</v>
      </c>
      <c r="N460" s="1" t="str">
        <f t="shared" si="102"/>
        <v>both uridine MEBM_Ctr_D</v>
      </c>
      <c r="O460" s="2" t="str">
        <f t="shared" si="103"/>
        <v/>
      </c>
      <c r="P460" s="1" t="str">
        <f t="array" ref="P460">IF(O460="","",AVERAGE(IF(L$1:L$2881=L460,K$1:K$2881)))</f>
        <v/>
      </c>
      <c r="Q460" s="1" t="str">
        <f t="array" ref="Q460">IF(O460="","",_xlfn.F.TEST(IF((L$1:L$2881=LEFT(L460,LEN(L460)-3)&amp;"ctr"),K$1:K$2881),IF((L$1:L$2881=L460),K$1:K$2881)))</f>
        <v/>
      </c>
      <c r="R460" s="1" t="str">
        <f t="array" ref="R460">IF(O460="","",TTEST(IF(L$1:L$2881=LEFT(L460,LEN(L460)-3)&amp;"ctr",K$1:K$2881),IF(L$1:L$2881=L460,K$1:K$2881),2,IF(ISERROR(Q460),3,IF(Q460&lt;0.05,3,2))))</f>
        <v/>
      </c>
      <c r="S460" s="1" t="str">
        <f t="shared" ca="1" si="104"/>
        <v/>
      </c>
      <c r="T460" s="1" t="str">
        <f t="array" ref="T460">IF(O460="","",AVERAGE(IF(L$1:L$2881=L460,I$1:I$2881)))</f>
        <v/>
      </c>
      <c r="U460" s="1" t="str">
        <f t="shared" ca="1" si="105"/>
        <v/>
      </c>
      <c r="V460" s="1" t="str">
        <f t="shared" ca="1" si="109"/>
        <v/>
      </c>
      <c r="W460" s="1" t="str">
        <f t="array" aca="1" ref="W460" ca="1">IF(V460="","",IF(AVERAGE(IF(Z$2:Z$2881="Neg"&amp;" "&amp;B460&amp;" "&amp;X460,J$2:J$2881,0))&gt;AVERAGE(IF(Z$2:Z$2881="pos"&amp;" "&amp;B460&amp;" "&amp;X460,J$2:J$2881,0)),"neg","pos"))</f>
        <v/>
      </c>
      <c r="X460" s="1" t="str">
        <f t="shared" ca="1" si="106"/>
        <v/>
      </c>
      <c r="Y460" s="1" t="str">
        <f t="shared" ca="1" si="107"/>
        <v/>
      </c>
      <c r="Z460" s="1" t="str">
        <f t="shared" si="108"/>
        <v>both uridine MEB</v>
      </c>
      <c r="AA460" s="1" t="str">
        <f t="shared" si="100"/>
        <v/>
      </c>
    </row>
    <row r="461" spans="1:27" x14ac:dyDescent="0.2">
      <c r="A461" s="1" t="s">
        <v>94</v>
      </c>
      <c r="B461" s="1" t="s">
        <v>217</v>
      </c>
      <c r="C461" s="1" t="s">
        <v>62</v>
      </c>
      <c r="D461" s="1">
        <v>244.06890000000001</v>
      </c>
      <c r="E461" s="1">
        <v>9.9499999999999993</v>
      </c>
      <c r="F461" s="5" t="s">
        <v>146</v>
      </c>
      <c r="H461" s="1" t="s">
        <v>149</v>
      </c>
      <c r="I461" s="1">
        <v>0</v>
      </c>
      <c r="K461" s="1">
        <f t="shared" si="98"/>
        <v>0</v>
      </c>
      <c r="L461" s="1" t="str">
        <f t="shared" si="99"/>
        <v>both uridine MEBM_Ctr</v>
      </c>
      <c r="M461" s="1" t="str">
        <f t="shared" si="101"/>
        <v>D</v>
      </c>
      <c r="N461" s="1" t="str">
        <f t="shared" si="102"/>
        <v>both uridine MEBM_Ctr_D</v>
      </c>
      <c r="O461" s="2" t="str">
        <f t="shared" si="103"/>
        <v/>
      </c>
      <c r="P461" s="1" t="str">
        <f t="array" ref="P461">IF(O461="","",AVERAGE(IF(L$1:L$2881=L461,K$1:K$2881)))</f>
        <v/>
      </c>
      <c r="Q461" s="1" t="str">
        <f t="array" ref="Q461">IF(O461="","",_xlfn.F.TEST(IF((L$1:L$2881=LEFT(L461,LEN(L461)-3)&amp;"ctr"),K$1:K$2881),IF((L$1:L$2881=L461),K$1:K$2881)))</f>
        <v/>
      </c>
      <c r="R461" s="1" t="str">
        <f t="array" ref="R461">IF(O461="","",TTEST(IF(L$1:L$2881=LEFT(L461,LEN(L461)-3)&amp;"ctr",K$1:K$2881),IF(L$1:L$2881=L461,K$1:K$2881),2,IF(ISERROR(Q461),3,IF(Q461&lt;0.05,3,2))))</f>
        <v/>
      </c>
      <c r="S461" s="1" t="str">
        <f t="shared" ca="1" si="104"/>
        <v/>
      </c>
      <c r="T461" s="1" t="str">
        <f t="array" ref="T461">IF(O461="","",AVERAGE(IF(L$1:L$2881=L461,I$1:I$2881)))</f>
        <v/>
      </c>
      <c r="U461" s="1" t="str">
        <f t="shared" ca="1" si="105"/>
        <v/>
      </c>
      <c r="V461" s="1" t="str">
        <f t="shared" ca="1" si="109"/>
        <v/>
      </c>
      <c r="W461" s="1" t="str">
        <f t="array" aca="1" ref="W461" ca="1">IF(V461="","",IF(AVERAGE(IF(Z$2:Z$2881="Neg"&amp;" "&amp;B461&amp;" "&amp;X461,J$2:J$2881,0))&gt;AVERAGE(IF(Z$2:Z$2881="pos"&amp;" "&amp;B461&amp;" "&amp;X461,J$2:J$2881,0)),"neg","pos"))</f>
        <v/>
      </c>
      <c r="X461" s="1" t="str">
        <f t="shared" ca="1" si="106"/>
        <v/>
      </c>
      <c r="Y461" s="1" t="str">
        <f t="shared" ca="1" si="107"/>
        <v/>
      </c>
      <c r="Z461" s="1" t="str">
        <f t="shared" si="108"/>
        <v>both uridine MEB</v>
      </c>
      <c r="AA461" s="1" t="str">
        <f t="shared" si="100"/>
        <v/>
      </c>
    </row>
    <row r="462" spans="1:27" x14ac:dyDescent="0.2">
      <c r="A462" s="1" t="s">
        <v>94</v>
      </c>
      <c r="B462" s="1" t="s">
        <v>217</v>
      </c>
      <c r="C462" s="1" t="s">
        <v>62</v>
      </c>
      <c r="D462" s="1">
        <v>244.06890000000001</v>
      </c>
      <c r="E462" s="1">
        <v>9.9499999999999993</v>
      </c>
      <c r="F462" s="5" t="s">
        <v>146</v>
      </c>
      <c r="H462" s="1" t="s">
        <v>150</v>
      </c>
      <c r="I462" s="1">
        <v>9017</v>
      </c>
      <c r="K462" s="1">
        <f t="shared" si="98"/>
        <v>9.1069778589810291</v>
      </c>
      <c r="L462" s="1" t="str">
        <f t="shared" si="99"/>
        <v>both uridine MEBM_Syn</v>
      </c>
      <c r="M462" s="1" t="str">
        <f t="shared" si="101"/>
        <v>D</v>
      </c>
      <c r="N462" s="1" t="str">
        <f t="shared" si="102"/>
        <v>both uridine MEBM_Syn_D</v>
      </c>
      <c r="O462" s="2" t="str">
        <f t="shared" si="103"/>
        <v>D</v>
      </c>
      <c r="P462" s="1">
        <f t="array" ref="P462">IF(O462="","",AVERAGE(IF(L$1:L$2881=L462,K$1:K$2881)))</f>
        <v>9.1839313976060506</v>
      </c>
      <c r="Q462" s="1" t="e">
        <f t="array" ref="Q462">IF(O462="","",_xlfn.F.TEST(IF((L$1:L$2881=LEFT(L462,LEN(L462)-3)&amp;"ctr"),K$1:K$2881),IF((L$1:L$2881=L462),K$1:K$2881)))</f>
        <v>#DIV/0!</v>
      </c>
      <c r="R462" s="1">
        <f t="array" ref="R462">IF(O462="","",TTEST(IF(L$1:L$2881=LEFT(L462,LEN(L462)-3)&amp;"ctr",K$1:K$2881),IF(L$1:L$2881=L462,K$1:K$2881),2,IF(ISERROR(Q462),3,IF(Q462&lt;0.05,3,2))))</f>
        <v>1.513679658717019E-6</v>
      </c>
      <c r="S462" s="1" t="str">
        <f t="shared" ca="1" si="104"/>
        <v>E</v>
      </c>
      <c r="T462" s="1">
        <f t="array" ref="T462">IF(O462="","",AVERAGE(IF(L$1:L$2881=L462,I$1:I$2881)))</f>
        <v>9837</v>
      </c>
      <c r="U462" s="1">
        <f t="shared" ca="1" si="105"/>
        <v>5</v>
      </c>
      <c r="V462" s="1" t="str">
        <f t="shared" ca="1" si="109"/>
        <v>5</v>
      </c>
      <c r="W462" s="1" t="str">
        <f t="array" aca="1" ref="W462" ca="1">IF(V462="","",IF(AVERAGE(IF(Z$2:Z$2881="Neg"&amp;" "&amp;B462&amp;" "&amp;X462,J$2:J$2881,0))&gt;AVERAGE(IF(Z$2:Z$2881="pos"&amp;" "&amp;B462&amp;" "&amp;X462,J$2:J$2881,0)),"neg","pos"))</f>
        <v>pos</v>
      </c>
      <c r="X462" s="1" t="str">
        <f t="shared" ca="1" si="106"/>
        <v>MEB</v>
      </c>
      <c r="Y462" s="1" t="str">
        <f t="shared" ca="1" si="107"/>
        <v>Syn</v>
      </c>
      <c r="Z462" s="1" t="str">
        <f t="shared" si="108"/>
        <v>both uridine MEB</v>
      </c>
      <c r="AA462" s="1" t="str">
        <f t="shared" si="100"/>
        <v>Good</v>
      </c>
    </row>
    <row r="463" spans="1:27" x14ac:dyDescent="0.2">
      <c r="A463" s="1" t="s">
        <v>94</v>
      </c>
      <c r="B463" s="1" t="s">
        <v>217</v>
      </c>
      <c r="C463" s="1" t="s">
        <v>62</v>
      </c>
      <c r="D463" s="1">
        <v>244.06890000000001</v>
      </c>
      <c r="E463" s="1">
        <v>9.9499999999999993</v>
      </c>
      <c r="F463" s="5" t="s">
        <v>146</v>
      </c>
      <c r="H463" s="1" t="s">
        <v>150</v>
      </c>
      <c r="I463" s="1">
        <v>12113</v>
      </c>
      <c r="K463" s="1">
        <f t="shared" si="98"/>
        <v>9.4021170875408924</v>
      </c>
      <c r="L463" s="1" t="str">
        <f t="shared" si="99"/>
        <v>both uridine MEBM_Syn</v>
      </c>
      <c r="M463" s="1" t="str">
        <f t="shared" si="101"/>
        <v>D</v>
      </c>
      <c r="N463" s="1" t="str">
        <f t="shared" si="102"/>
        <v>both uridine MEBM_Syn_D</v>
      </c>
      <c r="O463" s="2" t="str">
        <f t="shared" si="103"/>
        <v/>
      </c>
      <c r="P463" s="1" t="str">
        <f t="array" ref="P463">IF(O463="","",AVERAGE(IF(L$1:L$2881=L463,K$1:K$2881)))</f>
        <v/>
      </c>
      <c r="Q463" s="1" t="str">
        <f t="array" ref="Q463">IF(O463="","",_xlfn.F.TEST(IF((L$1:L$2881=LEFT(L463,LEN(L463)-3)&amp;"ctr"),K$1:K$2881),IF((L$1:L$2881=L463),K$1:K$2881)))</f>
        <v/>
      </c>
      <c r="R463" s="1" t="str">
        <f t="array" ref="R463">IF(O463="","",TTEST(IF(L$1:L$2881=LEFT(L463,LEN(L463)-3)&amp;"ctr",K$1:K$2881),IF(L$1:L$2881=L463,K$1:K$2881),2,IF(ISERROR(Q463),3,IF(Q463&lt;0.05,3,2))))</f>
        <v/>
      </c>
      <c r="S463" s="1" t="str">
        <f t="shared" ca="1" si="104"/>
        <v/>
      </c>
      <c r="T463" s="1" t="str">
        <f t="array" ref="T463">IF(O463="","",AVERAGE(IF(L$1:L$2881=L463,I$1:I$2881)))</f>
        <v/>
      </c>
      <c r="U463" s="1" t="str">
        <f t="shared" ca="1" si="105"/>
        <v/>
      </c>
      <c r="V463" s="1" t="str">
        <f t="shared" ca="1" si="109"/>
        <v/>
      </c>
      <c r="W463" s="1" t="str">
        <f t="array" aca="1" ref="W463" ca="1">IF(V463="","",IF(AVERAGE(IF(Z$2:Z$2881="Neg"&amp;" "&amp;B463&amp;" "&amp;X463,J$2:J$2881,0))&gt;AVERAGE(IF(Z$2:Z$2881="pos"&amp;" "&amp;B463&amp;" "&amp;X463,J$2:J$2881,0)),"neg","pos"))</f>
        <v/>
      </c>
      <c r="X463" s="1" t="str">
        <f t="shared" ca="1" si="106"/>
        <v/>
      </c>
      <c r="Y463" s="1" t="str">
        <f t="shared" ca="1" si="107"/>
        <v/>
      </c>
      <c r="Z463" s="1" t="str">
        <f t="shared" si="108"/>
        <v>both uridine MEB</v>
      </c>
      <c r="AA463" s="1" t="str">
        <f t="shared" si="100"/>
        <v/>
      </c>
    </row>
    <row r="464" spans="1:27" x14ac:dyDescent="0.2">
      <c r="A464" s="1" t="s">
        <v>94</v>
      </c>
      <c r="B464" s="1" t="s">
        <v>217</v>
      </c>
      <c r="C464" s="1" t="s">
        <v>62</v>
      </c>
      <c r="D464" s="1">
        <v>244.06890000000001</v>
      </c>
      <c r="E464" s="1">
        <v>9.9499999999999993</v>
      </c>
      <c r="F464" s="5" t="s">
        <v>146</v>
      </c>
      <c r="H464" s="1" t="s">
        <v>150</v>
      </c>
      <c r="I464" s="1">
        <v>9903</v>
      </c>
      <c r="K464" s="1">
        <f t="shared" si="98"/>
        <v>9.2006939949243769</v>
      </c>
      <c r="L464" s="1" t="str">
        <f t="shared" si="99"/>
        <v>both uridine MEBM_Syn</v>
      </c>
      <c r="M464" s="1" t="str">
        <f t="shared" si="101"/>
        <v>D</v>
      </c>
      <c r="N464" s="1" t="str">
        <f t="shared" si="102"/>
        <v>both uridine MEBM_Syn_D</v>
      </c>
      <c r="O464" s="2" t="str">
        <f t="shared" si="103"/>
        <v/>
      </c>
      <c r="P464" s="1" t="str">
        <f t="array" ref="P464">IF(O464="","",AVERAGE(IF(L$1:L$2881=L464,K$1:K$2881)))</f>
        <v/>
      </c>
      <c r="Q464" s="1" t="str">
        <f t="array" ref="Q464">IF(O464="","",_xlfn.F.TEST(IF((L$1:L$2881=LEFT(L464,LEN(L464)-3)&amp;"ctr"),K$1:K$2881),IF((L$1:L$2881=L464),K$1:K$2881)))</f>
        <v/>
      </c>
      <c r="R464" s="1" t="str">
        <f t="array" ref="R464">IF(O464="","",TTEST(IF(L$1:L$2881=LEFT(L464,LEN(L464)-3)&amp;"ctr",K$1:K$2881),IF(L$1:L$2881=L464,K$1:K$2881),2,IF(ISERROR(Q464),3,IF(Q464&lt;0.05,3,2))))</f>
        <v/>
      </c>
      <c r="S464" s="1" t="str">
        <f t="shared" ca="1" si="104"/>
        <v/>
      </c>
      <c r="T464" s="1" t="str">
        <f t="array" ref="T464">IF(O464="","",AVERAGE(IF(L$1:L$2881=L464,I$1:I$2881)))</f>
        <v/>
      </c>
      <c r="U464" s="1" t="str">
        <f t="shared" ca="1" si="105"/>
        <v/>
      </c>
      <c r="V464" s="1" t="str">
        <f t="shared" ca="1" si="109"/>
        <v/>
      </c>
      <c r="W464" s="1" t="str">
        <f t="array" aca="1" ref="W464" ca="1">IF(V464="","",IF(AVERAGE(IF(Z$2:Z$2881="Neg"&amp;" "&amp;B464&amp;" "&amp;X464,J$2:J$2881,0))&gt;AVERAGE(IF(Z$2:Z$2881="pos"&amp;" "&amp;B464&amp;" "&amp;X464,J$2:J$2881,0)),"neg","pos"))</f>
        <v/>
      </c>
      <c r="X464" s="1" t="str">
        <f t="shared" ca="1" si="106"/>
        <v/>
      </c>
      <c r="Y464" s="1" t="str">
        <f t="shared" ca="1" si="107"/>
        <v/>
      </c>
      <c r="Z464" s="1" t="str">
        <f t="shared" si="108"/>
        <v>both uridine MEB</v>
      </c>
      <c r="AA464" s="1" t="str">
        <f t="shared" si="100"/>
        <v/>
      </c>
    </row>
    <row r="465" spans="1:27" x14ac:dyDescent="0.2">
      <c r="A465" s="1" t="s">
        <v>94</v>
      </c>
      <c r="B465" s="1" t="s">
        <v>217</v>
      </c>
      <c r="C465" s="1" t="s">
        <v>62</v>
      </c>
      <c r="D465" s="1">
        <v>244.06890000000001</v>
      </c>
      <c r="E465" s="1">
        <v>9.9499999999999993</v>
      </c>
      <c r="F465" s="5" t="s">
        <v>146</v>
      </c>
      <c r="H465" s="1" t="s">
        <v>150</v>
      </c>
      <c r="I465" s="1">
        <v>8315</v>
      </c>
      <c r="K465" s="1">
        <f t="shared" si="98"/>
        <v>9.025936648977904</v>
      </c>
      <c r="L465" s="1" t="str">
        <f t="shared" si="99"/>
        <v>both uridine MEBM_Syn</v>
      </c>
      <c r="M465" s="1" t="str">
        <f t="shared" si="101"/>
        <v>D</v>
      </c>
      <c r="N465" s="1" t="str">
        <f t="shared" si="102"/>
        <v>both uridine MEBM_Syn_D</v>
      </c>
      <c r="O465" s="2" t="str">
        <f t="shared" si="103"/>
        <v/>
      </c>
      <c r="P465" s="1" t="str">
        <f t="array" ref="P465">IF(O465="","",AVERAGE(IF(L$1:L$2881=L465,K$1:K$2881)))</f>
        <v/>
      </c>
      <c r="Q465" s="1" t="str">
        <f t="array" ref="Q465">IF(O465="","",_xlfn.F.TEST(IF((L$1:L$2881=LEFT(L465,LEN(L465)-3)&amp;"ctr"),K$1:K$2881),IF((L$1:L$2881=L465),K$1:K$2881)))</f>
        <v/>
      </c>
      <c r="R465" s="1" t="str">
        <f t="array" ref="R465">IF(O465="","",TTEST(IF(L$1:L$2881=LEFT(L465,LEN(L465)-3)&amp;"ctr",K$1:K$2881),IF(L$1:L$2881=L465,K$1:K$2881),2,IF(ISERROR(Q465),3,IF(Q465&lt;0.05,3,2))))</f>
        <v/>
      </c>
      <c r="S465" s="1" t="str">
        <f t="shared" ca="1" si="104"/>
        <v/>
      </c>
      <c r="T465" s="1" t="str">
        <f t="array" ref="T465">IF(O465="","",AVERAGE(IF(L$1:L$2881=L465,I$1:I$2881)))</f>
        <v/>
      </c>
      <c r="U465" s="1" t="str">
        <f t="shared" ca="1" si="105"/>
        <v/>
      </c>
      <c r="V465" s="1" t="str">
        <f t="shared" ca="1" si="109"/>
        <v/>
      </c>
      <c r="W465" s="1" t="str">
        <f t="array" aca="1" ref="W465" ca="1">IF(V465="","",IF(AVERAGE(IF(Z$2:Z$2881="Neg"&amp;" "&amp;B465&amp;" "&amp;X465,J$2:J$2881,0))&gt;AVERAGE(IF(Z$2:Z$2881="pos"&amp;" "&amp;B465&amp;" "&amp;X465,J$2:J$2881,0)),"neg","pos"))</f>
        <v/>
      </c>
      <c r="X465" s="1" t="str">
        <f t="shared" ca="1" si="106"/>
        <v/>
      </c>
      <c r="Y465" s="1" t="str">
        <f t="shared" ca="1" si="107"/>
        <v/>
      </c>
      <c r="Z465" s="1" t="str">
        <f t="shared" si="108"/>
        <v>both uridine MEB</v>
      </c>
      <c r="AA465" s="1" t="str">
        <f t="shared" si="100"/>
        <v/>
      </c>
    </row>
    <row r="466" spans="1:27" x14ac:dyDescent="0.2">
      <c r="A466" s="1" t="s">
        <v>94</v>
      </c>
      <c r="B466" s="1" t="s">
        <v>217</v>
      </c>
      <c r="C466" s="1" t="s">
        <v>62</v>
      </c>
      <c r="D466" s="1">
        <v>244.06890000000001</v>
      </c>
      <c r="E466" s="1">
        <v>9.9499999999999993</v>
      </c>
      <c r="F466" s="5" t="s">
        <v>146</v>
      </c>
      <c r="H466" s="1" t="s">
        <v>151</v>
      </c>
      <c r="I466" s="1">
        <v>778649</v>
      </c>
      <c r="K466" s="1">
        <f t="shared" si="98"/>
        <v>13.565316929923485</v>
      </c>
      <c r="L466" s="1" t="str">
        <f t="shared" si="99"/>
        <v>both uridine YE_Ctr</v>
      </c>
      <c r="M466" s="1" t="str">
        <f t="shared" si="101"/>
        <v>D</v>
      </c>
      <c r="N466" s="1" t="str">
        <f t="shared" si="102"/>
        <v>both uridine YE_Ctr_D</v>
      </c>
      <c r="O466" s="2" t="str">
        <f t="shared" si="103"/>
        <v>D</v>
      </c>
      <c r="P466" s="1">
        <f t="array" ref="P466">IF(O466="","",AVERAGE(IF(L$1:L$2881=L466,K$1:K$2881)))</f>
        <v>13.405961193505906</v>
      </c>
      <c r="Q466" s="1">
        <f t="array" ref="Q466">IF(O466="","",_xlfn.F.TEST(IF((L$1:L$2881=LEFT(L466,LEN(L466)-3)&amp;"ctr"),K$1:K$2881),IF((L$1:L$2881=L466),K$1:K$2881)))</f>
        <v>1</v>
      </c>
      <c r="R466" s="1">
        <f t="array" ref="R466">IF(O466="","",TTEST(IF(L$1:L$2881=LEFT(L466,LEN(L466)-3)&amp;"ctr",K$1:K$2881),IF(L$1:L$2881=L466,K$1:K$2881),2,IF(ISERROR(Q466),3,IF(Q466&lt;0.05,3,2))))</f>
        <v>1</v>
      </c>
      <c r="S466" s="1" t="str">
        <f t="shared" ca="1" si="104"/>
        <v>D</v>
      </c>
      <c r="T466" s="1">
        <f t="array" ref="T466">IF(O466="","",AVERAGE(IF(L$1:L$2881=L466,I$1:I$2881)))</f>
        <v>668911.5</v>
      </c>
      <c r="U466" s="1" t="b">
        <f t="shared" ca="1" si="105"/>
        <v>0</v>
      </c>
      <c r="V466" s="1" t="str">
        <f t="shared" ca="1" si="109"/>
        <v>1</v>
      </c>
      <c r="W466" s="1" t="str">
        <f t="array" aca="1" ref="W466" ca="1">IF(V466="","",IF(AVERAGE(IF(Z$2:Z$2881="Neg"&amp;" "&amp;B466&amp;" "&amp;X466,J$2:J$2881,0))&gt;AVERAGE(IF(Z$2:Z$2881="pos"&amp;" "&amp;B466&amp;" "&amp;X466,J$2:J$2881,0)),"neg","pos"))</f>
        <v>pos</v>
      </c>
      <c r="X466" s="1" t="str">
        <f t="shared" ca="1" si="106"/>
        <v>YE_</v>
      </c>
      <c r="Y466" s="1" t="str">
        <f t="shared" ca="1" si="107"/>
        <v>Ctr</v>
      </c>
      <c r="Z466" s="1" t="str">
        <f t="shared" si="108"/>
        <v>both uridine YE_</v>
      </c>
      <c r="AA466" s="1" t="str">
        <f t="shared" si="100"/>
        <v>Good</v>
      </c>
    </row>
    <row r="467" spans="1:27" x14ac:dyDescent="0.2">
      <c r="A467" s="1" t="s">
        <v>94</v>
      </c>
      <c r="B467" s="1" t="s">
        <v>217</v>
      </c>
      <c r="C467" s="1" t="s">
        <v>62</v>
      </c>
      <c r="D467" s="1">
        <v>244.06890000000001</v>
      </c>
      <c r="E467" s="1">
        <v>9.9499999999999993</v>
      </c>
      <c r="F467" s="5" t="s">
        <v>146</v>
      </c>
      <c r="H467" s="1" t="s">
        <v>151</v>
      </c>
      <c r="I467" s="1">
        <v>600472</v>
      </c>
      <c r="K467" s="1">
        <f t="shared" si="98"/>
        <v>13.305472956960106</v>
      </c>
      <c r="L467" s="1" t="str">
        <f t="shared" si="99"/>
        <v>both uridine YE_Ctr</v>
      </c>
      <c r="M467" s="1" t="str">
        <f t="shared" si="101"/>
        <v>D</v>
      </c>
      <c r="N467" s="1" t="str">
        <f t="shared" si="102"/>
        <v>both uridine YE_Ctr_D</v>
      </c>
      <c r="O467" s="2" t="str">
        <f t="shared" si="103"/>
        <v/>
      </c>
      <c r="P467" s="1" t="str">
        <f t="array" ref="P467">IF(O467="","",AVERAGE(IF(L$1:L$2881=L467,K$1:K$2881)))</f>
        <v/>
      </c>
      <c r="Q467" s="1" t="str">
        <f t="array" ref="Q467">IF(O467="","",_xlfn.F.TEST(IF((L$1:L$2881=LEFT(L467,LEN(L467)-3)&amp;"ctr"),K$1:K$2881),IF((L$1:L$2881=L467),K$1:K$2881)))</f>
        <v/>
      </c>
      <c r="R467" s="1" t="str">
        <f t="array" ref="R467">IF(O467="","",TTEST(IF(L$1:L$2881=LEFT(L467,LEN(L467)-3)&amp;"ctr",K$1:K$2881),IF(L$1:L$2881=L467,K$1:K$2881),2,IF(ISERROR(Q467),3,IF(Q467&lt;0.05,3,2))))</f>
        <v/>
      </c>
      <c r="S467" s="1" t="str">
        <f t="shared" ca="1" si="104"/>
        <v/>
      </c>
      <c r="T467" s="1" t="str">
        <f t="array" ref="T467">IF(O467="","",AVERAGE(IF(L$1:L$2881=L467,I$1:I$2881)))</f>
        <v/>
      </c>
      <c r="U467" s="1" t="str">
        <f t="shared" ca="1" si="105"/>
        <v/>
      </c>
      <c r="V467" s="1" t="str">
        <f t="shared" ca="1" si="109"/>
        <v/>
      </c>
      <c r="W467" s="1" t="str">
        <f t="array" aca="1" ref="W467" ca="1">IF(V467="","",IF(AVERAGE(IF(Z$2:Z$2881="Neg"&amp;" "&amp;B467&amp;" "&amp;X467,J$2:J$2881,0))&gt;AVERAGE(IF(Z$2:Z$2881="pos"&amp;" "&amp;B467&amp;" "&amp;X467,J$2:J$2881,0)),"neg","pos"))</f>
        <v/>
      </c>
      <c r="X467" s="1" t="str">
        <f t="shared" ca="1" si="106"/>
        <v/>
      </c>
      <c r="Y467" s="1" t="str">
        <f t="shared" ca="1" si="107"/>
        <v/>
      </c>
      <c r="Z467" s="1" t="str">
        <f t="shared" si="108"/>
        <v>both uridine YE_</v>
      </c>
      <c r="AA467" s="1" t="str">
        <f t="shared" si="100"/>
        <v/>
      </c>
    </row>
    <row r="468" spans="1:27" x14ac:dyDescent="0.2">
      <c r="A468" s="1" t="s">
        <v>94</v>
      </c>
      <c r="B468" s="1" t="s">
        <v>217</v>
      </c>
      <c r="C468" s="1" t="s">
        <v>62</v>
      </c>
      <c r="D468" s="1">
        <v>244.06890000000001</v>
      </c>
      <c r="E468" s="1">
        <v>9.9499999999999993</v>
      </c>
      <c r="F468" s="5" t="s">
        <v>146</v>
      </c>
      <c r="H468" s="1" t="s">
        <v>151</v>
      </c>
      <c r="I468" s="1">
        <v>580305</v>
      </c>
      <c r="K468" s="1">
        <f t="shared" si="98"/>
        <v>13.271310829604827</v>
      </c>
      <c r="L468" s="1" t="str">
        <f t="shared" si="99"/>
        <v>both uridine YE_Ctr</v>
      </c>
      <c r="M468" s="1" t="str">
        <f t="shared" si="101"/>
        <v>D</v>
      </c>
      <c r="N468" s="1" t="str">
        <f t="shared" si="102"/>
        <v>both uridine YE_Ctr_D</v>
      </c>
      <c r="O468" s="2" t="str">
        <f t="shared" si="103"/>
        <v/>
      </c>
      <c r="P468" s="1" t="str">
        <f t="array" ref="P468">IF(O468="","",AVERAGE(IF(L$1:L$2881=L468,K$1:K$2881)))</f>
        <v/>
      </c>
      <c r="Q468" s="1" t="str">
        <f t="array" ref="Q468">IF(O468="","",_xlfn.F.TEST(IF((L$1:L$2881=LEFT(L468,LEN(L468)-3)&amp;"ctr"),K$1:K$2881),IF((L$1:L$2881=L468),K$1:K$2881)))</f>
        <v/>
      </c>
      <c r="R468" s="1" t="str">
        <f t="array" ref="R468">IF(O468="","",TTEST(IF(L$1:L$2881=LEFT(L468,LEN(L468)-3)&amp;"ctr",K$1:K$2881),IF(L$1:L$2881=L468,K$1:K$2881),2,IF(ISERROR(Q468),3,IF(Q468&lt;0.05,3,2))))</f>
        <v/>
      </c>
      <c r="S468" s="1" t="str">
        <f t="shared" ca="1" si="104"/>
        <v/>
      </c>
      <c r="T468" s="1" t="str">
        <f t="array" ref="T468">IF(O468="","",AVERAGE(IF(L$1:L$2881=L468,I$1:I$2881)))</f>
        <v/>
      </c>
      <c r="U468" s="1" t="str">
        <f t="shared" ca="1" si="105"/>
        <v/>
      </c>
      <c r="V468" s="1" t="str">
        <f t="shared" ca="1" si="109"/>
        <v/>
      </c>
      <c r="W468" s="1" t="str">
        <f t="array" aca="1" ref="W468" ca="1">IF(V468="","",IF(AVERAGE(IF(Z$2:Z$2881="Neg"&amp;" "&amp;B468&amp;" "&amp;X468,J$2:J$2881,0))&gt;AVERAGE(IF(Z$2:Z$2881="pos"&amp;" "&amp;B468&amp;" "&amp;X468,J$2:J$2881,0)),"neg","pos"))</f>
        <v/>
      </c>
      <c r="X468" s="1" t="str">
        <f t="shared" ca="1" si="106"/>
        <v/>
      </c>
      <c r="Y468" s="1" t="str">
        <f t="shared" ca="1" si="107"/>
        <v/>
      </c>
      <c r="Z468" s="1" t="str">
        <f t="shared" si="108"/>
        <v>both uridine YE_</v>
      </c>
      <c r="AA468" s="1" t="str">
        <f t="shared" si="100"/>
        <v/>
      </c>
    </row>
    <row r="469" spans="1:27" x14ac:dyDescent="0.2">
      <c r="A469" s="1" t="s">
        <v>94</v>
      </c>
      <c r="B469" s="1" t="s">
        <v>217</v>
      </c>
      <c r="C469" s="1" t="s">
        <v>62</v>
      </c>
      <c r="D469" s="1">
        <v>244.06890000000001</v>
      </c>
      <c r="E469" s="1">
        <v>9.9499999999999993</v>
      </c>
      <c r="F469" s="5" t="s">
        <v>146</v>
      </c>
      <c r="H469" s="1" t="s">
        <v>151</v>
      </c>
      <c r="I469" s="1">
        <v>716220</v>
      </c>
      <c r="K469" s="1">
        <f t="shared" si="98"/>
        <v>13.481744057535202</v>
      </c>
      <c r="L469" s="1" t="str">
        <f t="shared" si="99"/>
        <v>both uridine YE_Ctr</v>
      </c>
      <c r="M469" s="1" t="str">
        <f t="shared" si="101"/>
        <v>D</v>
      </c>
      <c r="N469" s="1" t="str">
        <f t="shared" si="102"/>
        <v>both uridine YE_Ctr_D</v>
      </c>
      <c r="O469" s="2" t="str">
        <f t="shared" si="103"/>
        <v/>
      </c>
      <c r="P469" s="1" t="str">
        <f t="array" ref="P469">IF(O469="","",AVERAGE(IF(L$1:L$2881=L469,K$1:K$2881)))</f>
        <v/>
      </c>
      <c r="Q469" s="1" t="str">
        <f t="array" ref="Q469">IF(O469="","",_xlfn.F.TEST(IF((L$1:L$2881=LEFT(L469,LEN(L469)-3)&amp;"ctr"),K$1:K$2881),IF((L$1:L$2881=L469),K$1:K$2881)))</f>
        <v/>
      </c>
      <c r="R469" s="1" t="str">
        <f t="array" ref="R469">IF(O469="","",TTEST(IF(L$1:L$2881=LEFT(L469,LEN(L469)-3)&amp;"ctr",K$1:K$2881),IF(L$1:L$2881=L469,K$1:K$2881),2,IF(ISERROR(Q469),3,IF(Q469&lt;0.05,3,2))))</f>
        <v/>
      </c>
      <c r="S469" s="1" t="str">
        <f t="shared" ca="1" si="104"/>
        <v/>
      </c>
      <c r="T469" s="1" t="str">
        <f t="array" ref="T469">IF(O469="","",AVERAGE(IF(L$1:L$2881=L469,I$1:I$2881)))</f>
        <v/>
      </c>
      <c r="U469" s="1" t="str">
        <f t="shared" ca="1" si="105"/>
        <v/>
      </c>
      <c r="V469" s="1" t="str">
        <f t="shared" ca="1" si="109"/>
        <v/>
      </c>
      <c r="W469" s="1" t="str">
        <f t="array" aca="1" ref="W469" ca="1">IF(V469="","",IF(AVERAGE(IF(Z$2:Z$2881="Neg"&amp;" "&amp;B469&amp;" "&amp;X469,J$2:J$2881,0))&gt;AVERAGE(IF(Z$2:Z$2881="pos"&amp;" "&amp;B469&amp;" "&amp;X469,J$2:J$2881,0)),"neg","pos"))</f>
        <v/>
      </c>
      <c r="X469" s="1" t="str">
        <f t="shared" ca="1" si="106"/>
        <v/>
      </c>
      <c r="Y469" s="1" t="str">
        <f t="shared" ca="1" si="107"/>
        <v/>
      </c>
      <c r="Z469" s="1" t="str">
        <f t="shared" si="108"/>
        <v>both uridine YE_</v>
      </c>
      <c r="AA469" s="1" t="str">
        <f t="shared" si="100"/>
        <v/>
      </c>
    </row>
    <row r="470" spans="1:27" x14ac:dyDescent="0.2">
      <c r="A470" s="1" t="s">
        <v>94</v>
      </c>
      <c r="B470" s="1" t="s">
        <v>217</v>
      </c>
      <c r="C470" s="1" t="s">
        <v>62</v>
      </c>
      <c r="D470" s="1">
        <v>244.06890000000001</v>
      </c>
      <c r="E470" s="1">
        <v>9.9499999999999993</v>
      </c>
      <c r="F470" s="5" t="s">
        <v>146</v>
      </c>
      <c r="H470" s="1" t="s">
        <v>152</v>
      </c>
      <c r="I470" s="1">
        <v>876678</v>
      </c>
      <c r="K470" s="1">
        <f t="shared" si="98"/>
        <v>13.683896183827942</v>
      </c>
      <c r="L470" s="1" t="str">
        <f t="shared" si="99"/>
        <v>both uridine YE_Syn</v>
      </c>
      <c r="M470" s="1" t="str">
        <f t="shared" si="101"/>
        <v>D</v>
      </c>
      <c r="N470" s="1" t="str">
        <f t="shared" si="102"/>
        <v>both uridine YE_Syn_D</v>
      </c>
      <c r="O470" s="2" t="str">
        <f t="shared" si="103"/>
        <v>D</v>
      </c>
      <c r="P470" s="1">
        <f t="array" ref="P470">IF(O470="","",AVERAGE(IF(L$1:L$2881=L470,K$1:K$2881)))</f>
        <v>13.713389335752989</v>
      </c>
      <c r="Q470" s="1">
        <f t="array" ref="Q470">IF(O470="","",_xlfn.F.TEST(IF((L$1:L$2881=LEFT(L470,LEN(L470)-3)&amp;"ctr"),K$1:K$2881),IF((L$1:L$2881=L470),K$1:K$2881)))</f>
        <v>0.23581863921201054</v>
      </c>
      <c r="R470" s="1">
        <f t="array" ref="R470">IF(O470="","",TTEST(IF(L$1:L$2881=LEFT(L470,LEN(L470)-3)&amp;"ctr",K$1:K$2881),IF(L$1:L$2881=L470,K$1:K$2881),2,IF(ISERROR(Q470),3,IF(Q470&lt;0.05,3,2))))</f>
        <v>0.11691309823730171</v>
      </c>
      <c r="S470" s="1" t="str">
        <f t="shared" ca="1" si="104"/>
        <v>N</v>
      </c>
      <c r="T470" s="1">
        <f t="array" ref="T470">IF(O470="","",AVERAGE(IF(L$1:L$2881=L470,I$1:I$2881)))</f>
        <v>937397.5</v>
      </c>
      <c r="U470" s="1" t="str">
        <f t="shared" ca="1" si="105"/>
        <v>n/a</v>
      </c>
      <c r="V470" s="1" t="str">
        <f t="shared" ca="1" si="109"/>
        <v>1</v>
      </c>
      <c r="W470" s="1" t="str">
        <f t="array" aca="1" ref="W470" ca="1">IF(V470="","",IF(AVERAGE(IF(Z$2:Z$2881="Neg"&amp;" "&amp;B470&amp;" "&amp;X470,J$2:J$2881,0))&gt;AVERAGE(IF(Z$2:Z$2881="pos"&amp;" "&amp;B470&amp;" "&amp;X470,J$2:J$2881,0)),"neg","pos"))</f>
        <v>pos</v>
      </c>
      <c r="X470" s="1" t="str">
        <f t="shared" ca="1" si="106"/>
        <v>YE_</v>
      </c>
      <c r="Y470" s="1" t="str">
        <f t="shared" ca="1" si="107"/>
        <v>Syn</v>
      </c>
      <c r="Z470" s="1" t="str">
        <f t="shared" si="108"/>
        <v>both uridine YE_</v>
      </c>
      <c r="AA470" s="1" t="str">
        <f t="shared" si="100"/>
        <v>Good</v>
      </c>
    </row>
    <row r="471" spans="1:27" x14ac:dyDescent="0.2">
      <c r="A471" s="1" t="s">
        <v>94</v>
      </c>
      <c r="B471" s="1" t="s">
        <v>217</v>
      </c>
      <c r="C471" s="1" t="s">
        <v>62</v>
      </c>
      <c r="D471" s="1">
        <v>244.06890000000001</v>
      </c>
      <c r="E471" s="1">
        <v>9.9499999999999993</v>
      </c>
      <c r="F471" s="5" t="s">
        <v>146</v>
      </c>
      <c r="H471" s="1" t="s">
        <v>152</v>
      </c>
      <c r="I471" s="1">
        <v>739690</v>
      </c>
      <c r="K471" s="1">
        <f t="shared" si="98"/>
        <v>13.513987810407171</v>
      </c>
      <c r="L471" s="1" t="str">
        <f t="shared" si="99"/>
        <v>both uridine YE_Syn</v>
      </c>
      <c r="M471" s="1" t="str">
        <f t="shared" si="101"/>
        <v>D</v>
      </c>
      <c r="N471" s="1" t="str">
        <f t="shared" si="102"/>
        <v>both uridine YE_Syn_D</v>
      </c>
      <c r="O471" s="2" t="str">
        <f t="shared" si="103"/>
        <v/>
      </c>
      <c r="P471" s="1" t="str">
        <f t="array" ref="P471">IF(O471="","",AVERAGE(IF(L$1:L$2881=L471,K$1:K$2881)))</f>
        <v/>
      </c>
      <c r="Q471" s="1" t="str">
        <f t="array" ref="Q471">IF(O471="","",_xlfn.F.TEST(IF((L$1:L$2881=LEFT(L471,LEN(L471)-3)&amp;"ctr"),K$1:K$2881),IF((L$1:L$2881=L471),K$1:K$2881)))</f>
        <v/>
      </c>
      <c r="R471" s="1" t="str">
        <f t="array" ref="R471">IF(O471="","",TTEST(IF(L$1:L$2881=LEFT(L471,LEN(L471)-3)&amp;"ctr",K$1:K$2881),IF(L$1:L$2881=L471,K$1:K$2881),2,IF(ISERROR(Q471),3,IF(Q471&lt;0.05,3,2))))</f>
        <v/>
      </c>
      <c r="S471" s="1" t="str">
        <f t="shared" ca="1" si="104"/>
        <v/>
      </c>
      <c r="T471" s="1" t="str">
        <f t="array" ref="T471">IF(O471="","",AVERAGE(IF(L$1:L$2881=L471,I$1:I$2881)))</f>
        <v/>
      </c>
      <c r="U471" s="1" t="str">
        <f t="shared" ca="1" si="105"/>
        <v/>
      </c>
      <c r="V471" s="1" t="str">
        <f t="shared" ca="1" si="109"/>
        <v/>
      </c>
      <c r="W471" s="1" t="str">
        <f t="array" aca="1" ref="W471" ca="1">IF(V471="","",IF(AVERAGE(IF(Z$2:Z$2881="Neg"&amp;" "&amp;B471&amp;" "&amp;X471,J$2:J$2881,0))&gt;AVERAGE(IF(Z$2:Z$2881="pos"&amp;" "&amp;B471&amp;" "&amp;X471,J$2:J$2881,0)),"neg","pos"))</f>
        <v/>
      </c>
      <c r="X471" s="1" t="str">
        <f t="shared" ca="1" si="106"/>
        <v/>
      </c>
      <c r="Y471" s="1" t="str">
        <f t="shared" ca="1" si="107"/>
        <v/>
      </c>
      <c r="Z471" s="1" t="str">
        <f t="shared" si="108"/>
        <v>both uridine YE_</v>
      </c>
      <c r="AA471" s="1" t="str">
        <f t="shared" si="100"/>
        <v/>
      </c>
    </row>
    <row r="472" spans="1:27" x14ac:dyDescent="0.2">
      <c r="A472" s="1" t="s">
        <v>94</v>
      </c>
      <c r="B472" s="1" t="s">
        <v>217</v>
      </c>
      <c r="C472" s="1" t="s">
        <v>62</v>
      </c>
      <c r="D472" s="1">
        <v>244.06890000000001</v>
      </c>
      <c r="E472" s="1">
        <v>9.9499999999999993</v>
      </c>
      <c r="F472" s="5" t="s">
        <v>146</v>
      </c>
      <c r="H472" s="1" t="s">
        <v>152</v>
      </c>
      <c r="I472" s="1">
        <v>730899</v>
      </c>
      <c r="K472" s="1">
        <f t="shared" si="98"/>
        <v>13.502031930468483</v>
      </c>
      <c r="L472" s="1" t="str">
        <f t="shared" si="99"/>
        <v>both uridine YE_Syn</v>
      </c>
      <c r="M472" s="1" t="str">
        <f t="shared" si="101"/>
        <v>D</v>
      </c>
      <c r="N472" s="1" t="str">
        <f t="shared" si="102"/>
        <v>both uridine YE_Syn_D</v>
      </c>
      <c r="O472" s="2" t="str">
        <f t="shared" si="103"/>
        <v/>
      </c>
      <c r="P472" s="1" t="str">
        <f t="array" ref="P472">IF(O472="","",AVERAGE(IF(L$1:L$2881=L472,K$1:K$2881)))</f>
        <v/>
      </c>
      <c r="Q472" s="1" t="str">
        <f t="array" ref="Q472">IF(O472="","",_xlfn.F.TEST(IF((L$1:L$2881=LEFT(L472,LEN(L472)-3)&amp;"ctr"),K$1:K$2881),IF((L$1:L$2881=L472),K$1:K$2881)))</f>
        <v/>
      </c>
      <c r="R472" s="1" t="str">
        <f t="array" ref="R472">IF(O472="","",TTEST(IF(L$1:L$2881=LEFT(L472,LEN(L472)-3)&amp;"ctr",K$1:K$2881),IF(L$1:L$2881=L472,K$1:K$2881),2,IF(ISERROR(Q472),3,IF(Q472&lt;0.05,3,2))))</f>
        <v/>
      </c>
      <c r="S472" s="1" t="str">
        <f t="shared" ca="1" si="104"/>
        <v/>
      </c>
      <c r="T472" s="1" t="str">
        <f t="array" ref="T472">IF(O472="","",AVERAGE(IF(L$1:L$2881=L472,I$1:I$2881)))</f>
        <v/>
      </c>
      <c r="U472" s="1" t="str">
        <f t="shared" ca="1" si="105"/>
        <v/>
      </c>
      <c r="V472" s="1" t="str">
        <f t="shared" ca="1" si="109"/>
        <v/>
      </c>
      <c r="W472" s="1" t="str">
        <f t="array" aca="1" ref="W472" ca="1">IF(V472="","",IF(AVERAGE(IF(Z$2:Z$2881="Neg"&amp;" "&amp;B472&amp;" "&amp;X472,J$2:J$2881,0))&gt;AVERAGE(IF(Z$2:Z$2881="pos"&amp;" "&amp;B472&amp;" "&amp;X472,J$2:J$2881,0)),"neg","pos"))</f>
        <v/>
      </c>
      <c r="X472" s="1" t="str">
        <f t="shared" ca="1" si="106"/>
        <v/>
      </c>
      <c r="Y472" s="1" t="str">
        <f t="shared" ca="1" si="107"/>
        <v/>
      </c>
      <c r="Z472" s="1" t="str">
        <f t="shared" si="108"/>
        <v>both uridine YE_</v>
      </c>
      <c r="AA472" s="1" t="str">
        <f t="shared" si="100"/>
        <v/>
      </c>
    </row>
    <row r="473" spans="1:27" x14ac:dyDescent="0.2">
      <c r="A473" s="1" t="s">
        <v>94</v>
      </c>
      <c r="B473" s="1" t="s">
        <v>217</v>
      </c>
      <c r="C473" s="1" t="s">
        <v>62</v>
      </c>
      <c r="D473" s="1">
        <v>244.06890000000001</v>
      </c>
      <c r="E473" s="1">
        <v>9.9499999999999993</v>
      </c>
      <c r="F473" s="5" t="s">
        <v>146</v>
      </c>
      <c r="H473" s="1" t="s">
        <v>152</v>
      </c>
      <c r="I473" s="1">
        <v>1402323</v>
      </c>
      <c r="K473" s="1">
        <f t="shared" si="98"/>
        <v>14.153641418308357</v>
      </c>
      <c r="L473" s="1" t="str">
        <f t="shared" si="99"/>
        <v>both uridine YE_Syn</v>
      </c>
      <c r="M473" s="1" t="str">
        <f t="shared" si="101"/>
        <v>D</v>
      </c>
      <c r="N473" s="1" t="str">
        <f t="shared" si="102"/>
        <v>both uridine YE_Syn_D</v>
      </c>
      <c r="O473" s="2" t="str">
        <f t="shared" si="103"/>
        <v/>
      </c>
      <c r="P473" s="1" t="str">
        <f t="array" ref="P473">IF(O473="","",AVERAGE(IF(L$1:L$2881=L473,K$1:K$2881)))</f>
        <v/>
      </c>
      <c r="Q473" s="1" t="str">
        <f t="array" ref="Q473">IF(O473="","",_xlfn.F.TEST(IF((L$1:L$2881=LEFT(L473,LEN(L473)-3)&amp;"ctr"),K$1:K$2881),IF((L$1:L$2881=L473),K$1:K$2881)))</f>
        <v/>
      </c>
      <c r="R473" s="1" t="str">
        <f t="array" ref="R473">IF(O473="","",TTEST(IF(L$1:L$2881=LEFT(L473,LEN(L473)-3)&amp;"ctr",K$1:K$2881),IF(L$1:L$2881=L473,K$1:K$2881),2,IF(ISERROR(Q473),3,IF(Q473&lt;0.05,3,2))))</f>
        <v/>
      </c>
      <c r="S473" s="1" t="str">
        <f t="shared" ca="1" si="104"/>
        <v/>
      </c>
      <c r="T473" s="1" t="str">
        <f t="array" ref="T473">IF(O473="","",AVERAGE(IF(L$1:L$2881=L473,I$1:I$2881)))</f>
        <v/>
      </c>
      <c r="U473" s="1" t="str">
        <f t="shared" ca="1" si="105"/>
        <v/>
      </c>
      <c r="V473" s="1" t="str">
        <f t="shared" ca="1" si="109"/>
        <v/>
      </c>
      <c r="W473" s="1" t="str">
        <f t="array" aca="1" ref="W473" ca="1">IF(V473="","",IF(AVERAGE(IF(Z$2:Z$2881="Neg"&amp;" "&amp;B473&amp;" "&amp;X473,J$2:J$2881,0))&gt;AVERAGE(IF(Z$2:Z$2881="pos"&amp;" "&amp;B473&amp;" "&amp;X473,J$2:J$2881,0)),"neg","pos"))</f>
        <v/>
      </c>
      <c r="X473" s="1" t="str">
        <f t="shared" ca="1" si="106"/>
        <v/>
      </c>
      <c r="Y473" s="1" t="str">
        <f t="shared" ca="1" si="107"/>
        <v/>
      </c>
      <c r="Z473" s="1" t="str">
        <f t="shared" si="108"/>
        <v>both uridine YE_</v>
      </c>
      <c r="AA473" s="1" t="str">
        <f t="shared" si="100"/>
        <v/>
      </c>
    </row>
    <row r="474" spans="1:27" x14ac:dyDescent="0.2">
      <c r="A474" s="1" t="s">
        <v>94</v>
      </c>
      <c r="B474" s="1" t="s">
        <v>217</v>
      </c>
      <c r="C474" s="1" t="s">
        <v>62</v>
      </c>
      <c r="D474" s="1">
        <v>244.06890000000001</v>
      </c>
      <c r="E474" s="1">
        <v>9.9499999999999993</v>
      </c>
      <c r="F474" s="5" t="s">
        <v>146</v>
      </c>
      <c r="H474" s="1" t="s">
        <v>153</v>
      </c>
      <c r="I474" s="1">
        <v>31938</v>
      </c>
      <c r="K474" s="1">
        <f t="shared" si="98"/>
        <v>10.371583112575056</v>
      </c>
      <c r="L474" s="1" t="str">
        <f t="shared" si="99"/>
        <v>both uridine SE_Ctr</v>
      </c>
      <c r="M474" s="1" t="str">
        <f t="shared" si="101"/>
        <v>D</v>
      </c>
      <c r="N474" s="1" t="str">
        <f t="shared" si="102"/>
        <v>both uridine SE_Ctr_D</v>
      </c>
      <c r="O474" s="2" t="str">
        <f t="shared" si="103"/>
        <v>D</v>
      </c>
      <c r="P474" s="1">
        <f t="array" ref="P474">IF(O474="","",AVERAGE(IF(L$1:L$2881=L474,K$1:K$2881)))</f>
        <v>10.358960324129924</v>
      </c>
      <c r="Q474" s="1">
        <f t="array" ref="Q474">IF(O474="","",_xlfn.F.TEST(IF((L$1:L$2881=LEFT(L474,LEN(L474)-3)&amp;"ctr"),K$1:K$2881),IF((L$1:L$2881=L474),K$1:K$2881)))</f>
        <v>1</v>
      </c>
      <c r="R474" s="1">
        <f t="array" ref="R474">IF(O474="","",TTEST(IF(L$1:L$2881=LEFT(L474,LEN(L474)-3)&amp;"ctr",K$1:K$2881),IF(L$1:L$2881=L474,K$1:K$2881),2,IF(ISERROR(Q474),3,IF(Q474&lt;0.05,3,2))))</f>
        <v>1</v>
      </c>
      <c r="S474" s="1" t="str">
        <f t="shared" ca="1" si="104"/>
        <v>D</v>
      </c>
      <c r="T474" s="1">
        <f t="array" ref="T474">IF(O474="","",AVERAGE(IF(L$1:L$2881=L474,I$1:I$2881)))</f>
        <v>31725.75</v>
      </c>
      <c r="U474" s="1" t="b">
        <f t="shared" ca="1" si="105"/>
        <v>0</v>
      </c>
      <c r="V474" s="1" t="str">
        <f t="shared" ca="1" si="109"/>
        <v>1</v>
      </c>
      <c r="W474" s="1" t="str">
        <f t="array" aca="1" ref="W474" ca="1">IF(V474="","",IF(AVERAGE(IF(Z$2:Z$2881="Neg"&amp;" "&amp;B474&amp;" "&amp;X474,J$2:J$2881,0))&gt;AVERAGE(IF(Z$2:Z$2881="pos"&amp;" "&amp;B474&amp;" "&amp;X474,J$2:J$2881,0)),"neg","pos"))</f>
        <v>pos</v>
      </c>
      <c r="X474" s="1" t="str">
        <f t="shared" ca="1" si="106"/>
        <v>SE_</v>
      </c>
      <c r="Y474" s="1" t="str">
        <f t="shared" ca="1" si="107"/>
        <v>Ctr</v>
      </c>
      <c r="Z474" s="1" t="str">
        <f t="shared" si="108"/>
        <v>both uridine SE_</v>
      </c>
      <c r="AA474" s="1" t="str">
        <f t="shared" si="100"/>
        <v>Good</v>
      </c>
    </row>
    <row r="475" spans="1:27" x14ac:dyDescent="0.2">
      <c r="A475" s="1" t="s">
        <v>94</v>
      </c>
      <c r="B475" s="1" t="s">
        <v>217</v>
      </c>
      <c r="C475" s="1" t="s">
        <v>62</v>
      </c>
      <c r="D475" s="1">
        <v>244.06890000000001</v>
      </c>
      <c r="E475" s="1">
        <v>9.9499999999999993</v>
      </c>
      <c r="F475" s="5" t="s">
        <v>146</v>
      </c>
      <c r="H475" s="1" t="s">
        <v>153</v>
      </c>
      <c r="I475" s="1">
        <v>26265</v>
      </c>
      <c r="K475" s="1">
        <f t="shared" si="98"/>
        <v>10.176030606145105</v>
      </c>
      <c r="L475" s="1" t="str">
        <f t="shared" si="99"/>
        <v>both uridine SE_Ctr</v>
      </c>
      <c r="M475" s="1" t="str">
        <f t="shared" si="101"/>
        <v>D</v>
      </c>
      <c r="N475" s="1" t="str">
        <f t="shared" si="102"/>
        <v>both uridine SE_Ctr_D</v>
      </c>
      <c r="O475" s="2" t="str">
        <f t="shared" si="103"/>
        <v/>
      </c>
      <c r="P475" s="1" t="str">
        <f t="array" ref="P475">IF(O475="","",AVERAGE(IF(L$1:L$2881=L475,K$1:K$2881)))</f>
        <v/>
      </c>
      <c r="Q475" s="1" t="str">
        <f t="array" ref="Q475">IF(O475="","",_xlfn.F.TEST(IF((L$1:L$2881=LEFT(L475,LEN(L475)-3)&amp;"ctr"),K$1:K$2881),IF((L$1:L$2881=L475),K$1:K$2881)))</f>
        <v/>
      </c>
      <c r="R475" s="1" t="str">
        <f t="array" ref="R475">IF(O475="","",TTEST(IF(L$1:L$2881=LEFT(L475,LEN(L475)-3)&amp;"ctr",K$1:K$2881),IF(L$1:L$2881=L475,K$1:K$2881),2,IF(ISERROR(Q475),3,IF(Q475&lt;0.05,3,2))))</f>
        <v/>
      </c>
      <c r="S475" s="1" t="str">
        <f t="shared" ca="1" si="104"/>
        <v/>
      </c>
      <c r="T475" s="1" t="str">
        <f t="array" ref="T475">IF(O475="","",AVERAGE(IF(L$1:L$2881=L475,I$1:I$2881)))</f>
        <v/>
      </c>
      <c r="U475" s="1" t="str">
        <f t="shared" ca="1" si="105"/>
        <v/>
      </c>
      <c r="V475" s="1" t="str">
        <f t="shared" ca="1" si="109"/>
        <v/>
      </c>
      <c r="W475" s="1" t="str">
        <f t="array" aca="1" ref="W475" ca="1">IF(V475="","",IF(AVERAGE(IF(Z$2:Z$2881="Neg"&amp;" "&amp;B475&amp;" "&amp;X475,J$2:J$2881,0))&gt;AVERAGE(IF(Z$2:Z$2881="pos"&amp;" "&amp;B475&amp;" "&amp;X475,J$2:J$2881,0)),"neg","pos"))</f>
        <v/>
      </c>
      <c r="X475" s="1" t="str">
        <f t="shared" ca="1" si="106"/>
        <v/>
      </c>
      <c r="Y475" s="1" t="str">
        <f t="shared" ca="1" si="107"/>
        <v/>
      </c>
      <c r="Z475" s="1" t="str">
        <f t="shared" si="108"/>
        <v>both uridine SE_</v>
      </c>
      <c r="AA475" s="1" t="str">
        <f t="shared" si="100"/>
        <v/>
      </c>
    </row>
    <row r="476" spans="1:27" x14ac:dyDescent="0.2">
      <c r="A476" s="1" t="s">
        <v>94</v>
      </c>
      <c r="B476" s="1" t="s">
        <v>217</v>
      </c>
      <c r="C476" s="1" t="s">
        <v>62</v>
      </c>
      <c r="D476" s="1">
        <v>244.06890000000001</v>
      </c>
      <c r="E476" s="1">
        <v>9.9499999999999993</v>
      </c>
      <c r="F476" s="5" t="s">
        <v>146</v>
      </c>
      <c r="H476" s="1" t="s">
        <v>153</v>
      </c>
      <c r="I476" s="1">
        <v>33548</v>
      </c>
      <c r="K476" s="1">
        <f t="shared" si="98"/>
        <v>10.420762335696297</v>
      </c>
      <c r="L476" s="1" t="str">
        <f t="shared" si="99"/>
        <v>both uridine SE_Ctr</v>
      </c>
      <c r="M476" s="1" t="str">
        <f t="shared" si="101"/>
        <v>D</v>
      </c>
      <c r="N476" s="1" t="str">
        <f t="shared" si="102"/>
        <v>both uridine SE_Ctr_D</v>
      </c>
      <c r="O476" s="2" t="str">
        <f t="shared" si="103"/>
        <v/>
      </c>
      <c r="P476" s="1" t="str">
        <f t="array" ref="P476">IF(O476="","",AVERAGE(IF(L$1:L$2881=L476,K$1:K$2881)))</f>
        <v/>
      </c>
      <c r="Q476" s="1" t="str">
        <f t="array" ref="Q476">IF(O476="","",_xlfn.F.TEST(IF((L$1:L$2881=LEFT(L476,LEN(L476)-3)&amp;"ctr"),K$1:K$2881),IF((L$1:L$2881=L476),K$1:K$2881)))</f>
        <v/>
      </c>
      <c r="R476" s="1" t="str">
        <f t="array" ref="R476">IF(O476="","",TTEST(IF(L$1:L$2881=LEFT(L476,LEN(L476)-3)&amp;"ctr",K$1:K$2881),IF(L$1:L$2881=L476,K$1:K$2881),2,IF(ISERROR(Q476),3,IF(Q476&lt;0.05,3,2))))</f>
        <v/>
      </c>
      <c r="S476" s="1" t="str">
        <f t="shared" ca="1" si="104"/>
        <v/>
      </c>
      <c r="T476" s="1" t="str">
        <f t="array" ref="T476">IF(O476="","",AVERAGE(IF(L$1:L$2881=L476,I$1:I$2881)))</f>
        <v/>
      </c>
      <c r="U476" s="1" t="str">
        <f t="shared" ca="1" si="105"/>
        <v/>
      </c>
      <c r="V476" s="1" t="str">
        <f t="shared" ca="1" si="109"/>
        <v/>
      </c>
      <c r="W476" s="1" t="str">
        <f t="array" aca="1" ref="W476" ca="1">IF(V476="","",IF(AVERAGE(IF(Z$2:Z$2881="Neg"&amp;" "&amp;B476&amp;" "&amp;X476,J$2:J$2881,0))&gt;AVERAGE(IF(Z$2:Z$2881="pos"&amp;" "&amp;B476&amp;" "&amp;X476,J$2:J$2881,0)),"neg","pos"))</f>
        <v/>
      </c>
      <c r="X476" s="1" t="str">
        <f t="shared" ca="1" si="106"/>
        <v/>
      </c>
      <c r="Y476" s="1" t="str">
        <f t="shared" ca="1" si="107"/>
        <v/>
      </c>
      <c r="Z476" s="1" t="str">
        <f t="shared" si="108"/>
        <v>both uridine SE_</v>
      </c>
      <c r="AA476" s="1" t="str">
        <f t="shared" si="100"/>
        <v/>
      </c>
    </row>
    <row r="477" spans="1:27" x14ac:dyDescent="0.2">
      <c r="A477" s="1" t="s">
        <v>94</v>
      </c>
      <c r="B477" s="1" t="s">
        <v>217</v>
      </c>
      <c r="C477" s="1" t="s">
        <v>62</v>
      </c>
      <c r="D477" s="1">
        <v>244.06890000000001</v>
      </c>
      <c r="E477" s="1">
        <v>9.9499999999999993</v>
      </c>
      <c r="F477" s="5" t="s">
        <v>146</v>
      </c>
      <c r="H477" s="1" t="s">
        <v>153</v>
      </c>
      <c r="I477" s="1">
        <v>35152</v>
      </c>
      <c r="K477" s="1">
        <f t="shared" si="98"/>
        <v>10.467465242103236</v>
      </c>
      <c r="L477" s="1" t="str">
        <f t="shared" si="99"/>
        <v>both uridine SE_Ctr</v>
      </c>
      <c r="M477" s="1" t="str">
        <f t="shared" si="101"/>
        <v>D</v>
      </c>
      <c r="N477" s="1" t="str">
        <f t="shared" si="102"/>
        <v>both uridine SE_Ctr_D</v>
      </c>
      <c r="O477" s="2" t="str">
        <f t="shared" si="103"/>
        <v/>
      </c>
      <c r="P477" s="1" t="str">
        <f t="array" ref="P477">IF(O477="","",AVERAGE(IF(L$1:L$2881=L477,K$1:K$2881)))</f>
        <v/>
      </c>
      <c r="Q477" s="1" t="str">
        <f t="array" ref="Q477">IF(O477="","",_xlfn.F.TEST(IF((L$1:L$2881=LEFT(L477,LEN(L477)-3)&amp;"ctr"),K$1:K$2881),IF((L$1:L$2881=L477),K$1:K$2881)))</f>
        <v/>
      </c>
      <c r="R477" s="1" t="str">
        <f t="array" ref="R477">IF(O477="","",TTEST(IF(L$1:L$2881=LEFT(L477,LEN(L477)-3)&amp;"ctr",K$1:K$2881),IF(L$1:L$2881=L477,K$1:K$2881),2,IF(ISERROR(Q477),3,IF(Q477&lt;0.05,3,2))))</f>
        <v/>
      </c>
      <c r="S477" s="1" t="str">
        <f t="shared" ca="1" si="104"/>
        <v/>
      </c>
      <c r="T477" s="1" t="str">
        <f t="array" ref="T477">IF(O477="","",AVERAGE(IF(L$1:L$2881=L477,I$1:I$2881)))</f>
        <v/>
      </c>
      <c r="U477" s="1" t="str">
        <f t="shared" ca="1" si="105"/>
        <v/>
      </c>
      <c r="V477" s="1" t="str">
        <f t="shared" ca="1" si="109"/>
        <v/>
      </c>
      <c r="W477" s="1" t="str">
        <f t="array" aca="1" ref="W477" ca="1">IF(V477="","",IF(AVERAGE(IF(Z$2:Z$2881="Neg"&amp;" "&amp;B477&amp;" "&amp;X477,J$2:J$2881,0))&gt;AVERAGE(IF(Z$2:Z$2881="pos"&amp;" "&amp;B477&amp;" "&amp;X477,J$2:J$2881,0)),"neg","pos"))</f>
        <v/>
      </c>
      <c r="X477" s="1" t="str">
        <f t="shared" ca="1" si="106"/>
        <v/>
      </c>
      <c r="Y477" s="1" t="str">
        <f t="shared" ca="1" si="107"/>
        <v/>
      </c>
      <c r="Z477" s="1" t="str">
        <f t="shared" si="108"/>
        <v>both uridine SE_</v>
      </c>
      <c r="AA477" s="1" t="str">
        <f t="shared" si="100"/>
        <v/>
      </c>
    </row>
    <row r="478" spans="1:27" x14ac:dyDescent="0.2">
      <c r="A478" s="1" t="s">
        <v>94</v>
      </c>
      <c r="B478" s="1" t="s">
        <v>217</v>
      </c>
      <c r="C478" s="1" t="s">
        <v>62</v>
      </c>
      <c r="D478" s="1">
        <v>244.06890000000001</v>
      </c>
      <c r="E478" s="1">
        <v>9.9499999999999993</v>
      </c>
      <c r="F478" s="5" t="s">
        <v>146</v>
      </c>
      <c r="H478" s="1" t="s">
        <v>154</v>
      </c>
      <c r="I478" s="1">
        <v>767108</v>
      </c>
      <c r="K478" s="1">
        <f t="shared" si="98"/>
        <v>13.550384182377584</v>
      </c>
      <c r="L478" s="1" t="str">
        <f t="shared" si="99"/>
        <v>both uridine SE_Syn</v>
      </c>
      <c r="M478" s="1" t="str">
        <f t="shared" si="101"/>
        <v>D</v>
      </c>
      <c r="N478" s="1" t="str">
        <f t="shared" si="102"/>
        <v>both uridine SE_Syn_D</v>
      </c>
      <c r="O478" s="2" t="str">
        <f t="shared" si="103"/>
        <v>D</v>
      </c>
      <c r="P478" s="1">
        <f t="array" ref="P478">IF(O478="","",AVERAGE(IF(L$1:L$2881=L478,K$1:K$2881)))</f>
        <v>13.357141527416569</v>
      </c>
      <c r="Q478" s="1">
        <f t="array" ref="Q478">IF(O478="","",_xlfn.F.TEST(IF((L$1:L$2881=LEFT(L478,LEN(L478)-3)&amp;"ctr"),K$1:K$2881),IF((L$1:L$2881=L478),K$1:K$2881)))</f>
        <v>0.6622741242563035</v>
      </c>
      <c r="R478" s="1">
        <f t="array" ref="R478">IF(O478="","",TTEST(IF(L$1:L$2881=LEFT(L478,LEN(L478)-3)&amp;"ctr",K$1:K$2881),IF(L$1:L$2881=L478,K$1:K$2881),2,IF(ISERROR(Q478),3,IF(Q478&lt;0.05,3,2))))</f>
        <v>1.2849385512769214E-7</v>
      </c>
      <c r="S478" s="1" t="str">
        <f t="shared" ca="1" si="104"/>
        <v>E</v>
      </c>
      <c r="T478" s="1">
        <f t="array" ref="T478">IF(O478="","",AVERAGE(IF(L$1:L$2881=L478,I$1:I$2881)))</f>
        <v>639024.5</v>
      </c>
      <c r="U478" s="1">
        <f t="shared" ca="1" si="105"/>
        <v>4.3321450696688588</v>
      </c>
      <c r="V478" s="1" t="str">
        <f t="shared" ca="1" si="109"/>
        <v>4</v>
      </c>
      <c r="W478" s="1" t="str">
        <f t="array" aca="1" ref="W478" ca="1">IF(V478="","",IF(AVERAGE(IF(Z$2:Z$2881="Neg"&amp;" "&amp;B478&amp;" "&amp;X478,J$2:J$2881,0))&gt;AVERAGE(IF(Z$2:Z$2881="pos"&amp;" "&amp;B478&amp;" "&amp;X478,J$2:J$2881,0)),"neg","pos"))</f>
        <v>pos</v>
      </c>
      <c r="X478" s="1" t="str">
        <f t="shared" ca="1" si="106"/>
        <v>SE_</v>
      </c>
      <c r="Y478" s="1" t="str">
        <f t="shared" ca="1" si="107"/>
        <v>Syn</v>
      </c>
      <c r="Z478" s="1" t="str">
        <f t="shared" si="108"/>
        <v>both uridine SE_</v>
      </c>
      <c r="AA478" s="1" t="str">
        <f t="shared" si="100"/>
        <v>Good</v>
      </c>
    </row>
    <row r="479" spans="1:27" x14ac:dyDescent="0.2">
      <c r="A479" s="1" t="s">
        <v>94</v>
      </c>
      <c r="B479" s="1" t="s">
        <v>217</v>
      </c>
      <c r="C479" s="1" t="s">
        <v>62</v>
      </c>
      <c r="D479" s="1">
        <v>244.06890000000001</v>
      </c>
      <c r="E479" s="1">
        <v>9.9499999999999993</v>
      </c>
      <c r="F479" s="5" t="s">
        <v>146</v>
      </c>
      <c r="H479" s="1" t="s">
        <v>154</v>
      </c>
      <c r="I479" s="1">
        <v>613301</v>
      </c>
      <c r="K479" s="1">
        <f t="shared" si="98"/>
        <v>13.326612752655555</v>
      </c>
      <c r="L479" s="1" t="str">
        <f t="shared" si="99"/>
        <v>both uridine SE_Syn</v>
      </c>
      <c r="M479" s="1" t="str">
        <f t="shared" si="101"/>
        <v>D</v>
      </c>
      <c r="N479" s="1" t="str">
        <f t="shared" si="102"/>
        <v>both uridine SE_Syn_D</v>
      </c>
      <c r="O479" s="2" t="str">
        <f t="shared" si="103"/>
        <v/>
      </c>
      <c r="P479" s="1" t="str">
        <f t="array" ref="P479">IF(O479="","",AVERAGE(IF(L$1:L$2881=L479,K$1:K$2881)))</f>
        <v/>
      </c>
      <c r="Q479" s="1" t="str">
        <f t="array" ref="Q479">IF(O479="","",_xlfn.F.TEST(IF((L$1:L$2881=LEFT(L479,LEN(L479)-3)&amp;"ctr"),K$1:K$2881),IF((L$1:L$2881=L479),K$1:K$2881)))</f>
        <v/>
      </c>
      <c r="R479" s="1" t="str">
        <f t="array" ref="R479">IF(O479="","",TTEST(IF(L$1:L$2881=LEFT(L479,LEN(L479)-3)&amp;"ctr",K$1:K$2881),IF(L$1:L$2881=L479,K$1:K$2881),2,IF(ISERROR(Q479),3,IF(Q479&lt;0.05,3,2))))</f>
        <v/>
      </c>
      <c r="S479" s="1" t="str">
        <f t="shared" ca="1" si="104"/>
        <v/>
      </c>
      <c r="T479" s="1" t="str">
        <f t="array" ref="T479">IF(O479="","",AVERAGE(IF(L$1:L$2881=L479,I$1:I$2881)))</f>
        <v/>
      </c>
      <c r="U479" s="1" t="str">
        <f t="shared" ca="1" si="105"/>
        <v/>
      </c>
      <c r="V479" s="1" t="str">
        <f t="shared" ca="1" si="109"/>
        <v/>
      </c>
      <c r="W479" s="1" t="str">
        <f t="array" aca="1" ref="W479" ca="1">IF(V479="","",IF(AVERAGE(IF(Z$2:Z$2881="Neg"&amp;" "&amp;B479&amp;" "&amp;X479,J$2:J$2881,0))&gt;AVERAGE(IF(Z$2:Z$2881="pos"&amp;" "&amp;B479&amp;" "&amp;X479,J$2:J$2881,0)),"neg","pos"))</f>
        <v/>
      </c>
      <c r="X479" s="1" t="str">
        <f t="shared" ca="1" si="106"/>
        <v/>
      </c>
      <c r="Y479" s="1" t="str">
        <f t="shared" ca="1" si="107"/>
        <v/>
      </c>
      <c r="Z479" s="1" t="str">
        <f t="shared" si="108"/>
        <v>both uridine SE_</v>
      </c>
      <c r="AA479" s="1" t="str">
        <f t="shared" si="100"/>
        <v/>
      </c>
    </row>
    <row r="480" spans="1:27" x14ac:dyDescent="0.2">
      <c r="A480" s="1" t="s">
        <v>94</v>
      </c>
      <c r="B480" s="1" t="s">
        <v>217</v>
      </c>
      <c r="C480" s="1" t="s">
        <v>62</v>
      </c>
      <c r="D480" s="1">
        <v>244.06890000000001</v>
      </c>
      <c r="E480" s="1">
        <v>9.9499999999999993</v>
      </c>
      <c r="F480" s="5" t="s">
        <v>146</v>
      </c>
      <c r="H480" s="1" t="s">
        <v>154</v>
      </c>
      <c r="I480" s="1">
        <v>663875</v>
      </c>
      <c r="K480" s="1">
        <f t="shared" si="98"/>
        <v>13.405850664031229</v>
      </c>
      <c r="L480" s="1" t="str">
        <f t="shared" si="99"/>
        <v>both uridine SE_Syn</v>
      </c>
      <c r="M480" s="1" t="str">
        <f t="shared" si="101"/>
        <v>D</v>
      </c>
      <c r="N480" s="1" t="str">
        <f t="shared" si="102"/>
        <v>both uridine SE_Syn_D</v>
      </c>
      <c r="O480" s="2" t="str">
        <f t="shared" si="103"/>
        <v/>
      </c>
      <c r="P480" s="1" t="str">
        <f t="array" ref="P480">IF(O480="","",AVERAGE(IF(L$1:L$2881=L480,K$1:K$2881)))</f>
        <v/>
      </c>
      <c r="Q480" s="1" t="str">
        <f t="array" ref="Q480">IF(O480="","",_xlfn.F.TEST(IF((L$1:L$2881=LEFT(L480,LEN(L480)-3)&amp;"ctr"),K$1:K$2881),IF((L$1:L$2881=L480),K$1:K$2881)))</f>
        <v/>
      </c>
      <c r="R480" s="1" t="str">
        <f t="array" ref="R480">IF(O480="","",TTEST(IF(L$1:L$2881=LEFT(L480,LEN(L480)-3)&amp;"ctr",K$1:K$2881),IF(L$1:L$2881=L480,K$1:K$2881),2,IF(ISERROR(Q480),3,IF(Q480&lt;0.05,3,2))))</f>
        <v/>
      </c>
      <c r="S480" s="1" t="str">
        <f t="shared" ca="1" si="104"/>
        <v/>
      </c>
      <c r="T480" s="1" t="str">
        <f t="array" ref="T480">IF(O480="","",AVERAGE(IF(L$1:L$2881=L480,I$1:I$2881)))</f>
        <v/>
      </c>
      <c r="U480" s="1" t="str">
        <f t="shared" ca="1" si="105"/>
        <v/>
      </c>
      <c r="V480" s="1" t="str">
        <f t="shared" ca="1" si="109"/>
        <v/>
      </c>
      <c r="W480" s="1" t="str">
        <f t="array" aca="1" ref="W480" ca="1">IF(V480="","",IF(AVERAGE(IF(Z$2:Z$2881="Neg"&amp;" "&amp;B480&amp;" "&amp;X480,J$2:J$2881,0))&gt;AVERAGE(IF(Z$2:Z$2881="pos"&amp;" "&amp;B480&amp;" "&amp;X480,J$2:J$2881,0)),"neg","pos"))</f>
        <v/>
      </c>
      <c r="X480" s="1" t="str">
        <f t="shared" ca="1" si="106"/>
        <v/>
      </c>
      <c r="Y480" s="1" t="str">
        <f t="shared" ca="1" si="107"/>
        <v/>
      </c>
      <c r="Z480" s="1" t="str">
        <f t="shared" si="108"/>
        <v>both uridine SE_</v>
      </c>
      <c r="AA480" s="1" t="str">
        <f t="shared" si="100"/>
        <v/>
      </c>
    </row>
    <row r="481" spans="1:27" x14ac:dyDescent="0.2">
      <c r="A481" s="1" t="s">
        <v>94</v>
      </c>
      <c r="B481" s="1" t="s">
        <v>217</v>
      </c>
      <c r="C481" s="1" t="s">
        <v>62</v>
      </c>
      <c r="D481" s="1">
        <v>244.06890000000001</v>
      </c>
      <c r="E481" s="1">
        <v>9.9499999999999993</v>
      </c>
      <c r="F481" s="5" t="s">
        <v>146</v>
      </c>
      <c r="H481" s="1" t="s">
        <v>154</v>
      </c>
      <c r="I481" s="1">
        <v>511814</v>
      </c>
      <c r="K481" s="1">
        <f t="shared" si="98"/>
        <v>13.14571851060191</v>
      </c>
      <c r="L481" s="1" t="str">
        <f t="shared" si="99"/>
        <v>both uridine SE_Syn</v>
      </c>
      <c r="M481" s="1" t="str">
        <f t="shared" si="101"/>
        <v>D</v>
      </c>
      <c r="N481" s="1" t="str">
        <f t="shared" si="102"/>
        <v>both uridine SE_Syn_D</v>
      </c>
      <c r="O481" s="2" t="str">
        <f t="shared" si="103"/>
        <v/>
      </c>
      <c r="P481" s="1" t="str">
        <f t="array" ref="P481">IF(O481="","",AVERAGE(IF(L$1:L$2881=L481,K$1:K$2881)))</f>
        <v/>
      </c>
      <c r="Q481" s="1" t="str">
        <f t="array" ref="Q481">IF(O481="","",_xlfn.F.TEST(IF((L$1:L$2881=LEFT(L481,LEN(L481)-3)&amp;"ctr"),K$1:K$2881),IF((L$1:L$2881=L481),K$1:K$2881)))</f>
        <v/>
      </c>
      <c r="R481" s="1" t="str">
        <f t="array" ref="R481">IF(O481="","",TTEST(IF(L$1:L$2881=LEFT(L481,LEN(L481)-3)&amp;"ctr",K$1:K$2881),IF(L$1:L$2881=L481,K$1:K$2881),2,IF(ISERROR(Q481),3,IF(Q481&lt;0.05,3,2))))</f>
        <v/>
      </c>
      <c r="S481" s="1" t="str">
        <f t="shared" ca="1" si="104"/>
        <v/>
      </c>
      <c r="T481" s="1" t="str">
        <f t="array" ref="T481">IF(O481="","",AVERAGE(IF(L$1:L$2881=L481,I$1:I$2881)))</f>
        <v/>
      </c>
      <c r="U481" s="1" t="str">
        <f t="shared" ca="1" si="105"/>
        <v/>
      </c>
      <c r="V481" s="1" t="str">
        <f t="shared" ca="1" si="109"/>
        <v/>
      </c>
      <c r="W481" s="1" t="str">
        <f t="array" aca="1" ref="W481" ca="1">IF(V481="","",IF(AVERAGE(IF(Z$2:Z$2881="Neg"&amp;" "&amp;B481&amp;" "&amp;X481,J$2:J$2881,0))&gt;AVERAGE(IF(Z$2:Z$2881="pos"&amp;" "&amp;B481&amp;" "&amp;X481,J$2:J$2881,0)),"neg","pos"))</f>
        <v/>
      </c>
      <c r="X481" s="1" t="str">
        <f t="shared" ca="1" si="106"/>
        <v/>
      </c>
      <c r="Y481" s="1" t="str">
        <f t="shared" ca="1" si="107"/>
        <v/>
      </c>
      <c r="Z481" s="1" t="str">
        <f t="shared" si="108"/>
        <v>both uridine SE_</v>
      </c>
      <c r="AA481" s="1" t="str">
        <f t="shared" si="100"/>
        <v/>
      </c>
    </row>
    <row r="482" spans="1:27" x14ac:dyDescent="0.2">
      <c r="A482" s="1" t="s">
        <v>94</v>
      </c>
      <c r="B482" s="1" t="s">
        <v>218</v>
      </c>
      <c r="C482" s="1" t="s">
        <v>50</v>
      </c>
      <c r="D482" s="1">
        <v>152.03299999999999</v>
      </c>
      <c r="E482" s="1">
        <v>10.73</v>
      </c>
      <c r="F482" s="5" t="s">
        <v>146</v>
      </c>
      <c r="H482" s="1" t="s">
        <v>147</v>
      </c>
      <c r="I482" s="1">
        <v>0</v>
      </c>
      <c r="K482" s="1">
        <f t="shared" ref="K482:K513" si="110">LN(I482+1)</f>
        <v>0</v>
      </c>
      <c r="L482" s="1" t="str">
        <f t="shared" ref="L482:L513" si="111">A482&amp;" "&amp;B482&amp;" "&amp;H482</f>
        <v>both xanthine Min_Ctr</v>
      </c>
      <c r="M482" s="1" t="str">
        <f t="shared" si="101"/>
        <v>D</v>
      </c>
      <c r="N482" s="1" t="str">
        <f t="shared" si="102"/>
        <v>both xanthine Min_Ctr_D</v>
      </c>
      <c r="O482" s="2" t="str">
        <f t="shared" si="103"/>
        <v>D</v>
      </c>
      <c r="P482" s="1">
        <f t="array" ref="P482">IF(O482="","",AVERAGE(IF(L$1:L$2881=L482,K$1:K$2881)))</f>
        <v>1.2281637214340131</v>
      </c>
      <c r="Q482" s="1">
        <f t="array" ref="Q482">IF(O482="","",_xlfn.F.TEST(IF((L$1:L$2881=LEFT(L482,LEN(L482)-3)&amp;"ctr"),K$1:K$2881),IF((L$1:L$2881=L482),K$1:K$2881)))</f>
        <v>1</v>
      </c>
      <c r="R482" s="1">
        <f t="array" ref="R482">IF(O482="","",TTEST(IF(L$1:L$2881=LEFT(L482,LEN(L482)-3)&amp;"ctr",K$1:K$2881),IF(L$1:L$2881=L482,K$1:K$2881),2,IF(ISERROR(Q482),3,IF(Q482&lt;0.05,3,2))))</f>
        <v>1</v>
      </c>
      <c r="S482" s="1" t="str">
        <f t="shared" ca="1" si="104"/>
        <v>D</v>
      </c>
      <c r="T482" s="1">
        <f t="array" ref="T482">IF(O482="","",AVERAGE(IF(L$1:L$2881=L482,I$1:I$2881)))</f>
        <v>33.75</v>
      </c>
      <c r="U482" s="1" t="b">
        <f t="shared" ca="1" si="105"/>
        <v>0</v>
      </c>
      <c r="V482" s="1" t="str">
        <f t="shared" ca="1" si="109"/>
        <v>1</v>
      </c>
      <c r="W482" s="1" t="str">
        <f t="array" aca="1" ref="W482" ca="1">IF(V482="","",IF(AVERAGE(IF(Z$2:Z$2881="Neg"&amp;" "&amp;B482&amp;" "&amp;X482,J$2:J$2881,0))&gt;AVERAGE(IF(Z$2:Z$2881="pos"&amp;" "&amp;B482&amp;" "&amp;X482,J$2:J$2881,0)),"neg","pos"))</f>
        <v>pos</v>
      </c>
      <c r="X482" s="1" t="str">
        <f t="shared" ca="1" si="106"/>
        <v>Min</v>
      </c>
      <c r="Y482" s="1" t="str">
        <f t="shared" ca="1" si="107"/>
        <v>Ctr</v>
      </c>
      <c r="Z482" s="1" t="str">
        <f t="shared" si="108"/>
        <v>both xanthine Min</v>
      </c>
      <c r="AA482" s="1" t="str">
        <f t="shared" si="100"/>
        <v>Good</v>
      </c>
    </row>
    <row r="483" spans="1:27" x14ac:dyDescent="0.2">
      <c r="A483" s="1" t="s">
        <v>94</v>
      </c>
      <c r="B483" s="1" t="s">
        <v>218</v>
      </c>
      <c r="C483" s="1" t="s">
        <v>50</v>
      </c>
      <c r="D483" s="1">
        <v>152.03299999999999</v>
      </c>
      <c r="E483" s="1">
        <v>10.73</v>
      </c>
      <c r="F483" s="5" t="s">
        <v>146</v>
      </c>
      <c r="H483" s="1" t="s">
        <v>147</v>
      </c>
      <c r="I483" s="1">
        <v>0</v>
      </c>
      <c r="K483" s="1">
        <f t="shared" si="110"/>
        <v>0</v>
      </c>
      <c r="L483" s="1" t="str">
        <f t="shared" si="111"/>
        <v>both xanthine Min_Ctr</v>
      </c>
      <c r="M483" s="1" t="str">
        <f t="shared" si="101"/>
        <v>D</v>
      </c>
      <c r="N483" s="1" t="str">
        <f t="shared" si="102"/>
        <v>both xanthine Min_Ctr_D</v>
      </c>
      <c r="O483" s="2" t="str">
        <f t="shared" si="103"/>
        <v/>
      </c>
      <c r="P483" s="1" t="str">
        <f t="array" ref="P483">IF(O483="","",AVERAGE(IF(L$1:L$2881=L483,K$1:K$2881)))</f>
        <v/>
      </c>
      <c r="Q483" s="1" t="str">
        <f t="array" ref="Q483">IF(O483="","",_xlfn.F.TEST(IF((L$1:L$2881=LEFT(L483,LEN(L483)-3)&amp;"ctr"),K$1:K$2881),IF((L$1:L$2881=L483),K$1:K$2881)))</f>
        <v/>
      </c>
      <c r="R483" s="1" t="str">
        <f t="array" ref="R483">IF(O483="","",TTEST(IF(L$1:L$2881=LEFT(L483,LEN(L483)-3)&amp;"ctr",K$1:K$2881),IF(L$1:L$2881=L483,K$1:K$2881),2,IF(ISERROR(Q483),3,IF(Q483&lt;0.05,3,2))))</f>
        <v/>
      </c>
      <c r="S483" s="1" t="str">
        <f t="shared" ca="1" si="104"/>
        <v/>
      </c>
      <c r="T483" s="1" t="str">
        <f t="array" ref="T483">IF(O483="","",AVERAGE(IF(L$1:L$2881=L483,I$1:I$2881)))</f>
        <v/>
      </c>
      <c r="U483" s="1" t="str">
        <f t="shared" ca="1" si="105"/>
        <v/>
      </c>
      <c r="V483" s="1" t="str">
        <f t="shared" ca="1" si="109"/>
        <v/>
      </c>
      <c r="W483" s="1" t="str">
        <f t="array" aca="1" ref="W483" ca="1">IF(V483="","",IF(AVERAGE(IF(Z$2:Z$2881="Neg"&amp;" "&amp;B483&amp;" "&amp;X483,J$2:J$2881,0))&gt;AVERAGE(IF(Z$2:Z$2881="pos"&amp;" "&amp;B483&amp;" "&amp;X483,J$2:J$2881,0)),"neg","pos"))</f>
        <v/>
      </c>
      <c r="X483" s="1" t="str">
        <f t="shared" ca="1" si="106"/>
        <v/>
      </c>
      <c r="Y483" s="1" t="str">
        <f t="shared" ca="1" si="107"/>
        <v/>
      </c>
      <c r="Z483" s="1" t="str">
        <f t="shared" si="108"/>
        <v>both xanthine Min</v>
      </c>
      <c r="AA483" s="1" t="str">
        <f t="shared" ref="AA483:AA546" si="112">IF(T483="","","Good")</f>
        <v/>
      </c>
    </row>
    <row r="484" spans="1:27" x14ac:dyDescent="0.2">
      <c r="A484" s="1" t="s">
        <v>94</v>
      </c>
      <c r="B484" s="1" t="s">
        <v>218</v>
      </c>
      <c r="C484" s="1" t="s">
        <v>50</v>
      </c>
      <c r="D484" s="1">
        <v>152.03299999999999</v>
      </c>
      <c r="E484" s="1">
        <v>10.73</v>
      </c>
      <c r="F484" s="5" t="s">
        <v>146</v>
      </c>
      <c r="H484" s="1" t="s">
        <v>147</v>
      </c>
      <c r="I484" s="1">
        <v>135</v>
      </c>
      <c r="K484" s="1">
        <f t="shared" si="110"/>
        <v>4.9126548857360524</v>
      </c>
      <c r="L484" s="1" t="str">
        <f t="shared" si="111"/>
        <v>both xanthine Min_Ctr</v>
      </c>
      <c r="M484" s="1" t="str">
        <f t="shared" si="101"/>
        <v>D</v>
      </c>
      <c r="N484" s="1" t="str">
        <f t="shared" si="102"/>
        <v>both xanthine Min_Ctr_D</v>
      </c>
      <c r="O484" s="2" t="str">
        <f t="shared" si="103"/>
        <v/>
      </c>
      <c r="P484" s="1" t="str">
        <f t="array" ref="P484">IF(O484="","",AVERAGE(IF(L$1:L$2881=L484,K$1:K$2881)))</f>
        <v/>
      </c>
      <c r="Q484" s="1" t="str">
        <f t="array" ref="Q484">IF(O484="","",_xlfn.F.TEST(IF((L$1:L$2881=LEFT(L484,LEN(L484)-3)&amp;"ctr"),K$1:K$2881),IF((L$1:L$2881=L484),K$1:K$2881)))</f>
        <v/>
      </c>
      <c r="R484" s="1" t="str">
        <f t="array" ref="R484">IF(O484="","",TTEST(IF(L$1:L$2881=LEFT(L484,LEN(L484)-3)&amp;"ctr",K$1:K$2881),IF(L$1:L$2881=L484,K$1:K$2881),2,IF(ISERROR(Q484),3,IF(Q484&lt;0.05,3,2))))</f>
        <v/>
      </c>
      <c r="S484" s="1" t="str">
        <f t="shared" ca="1" si="104"/>
        <v/>
      </c>
      <c r="T484" s="1" t="str">
        <f t="array" ref="T484">IF(O484="","",AVERAGE(IF(L$1:L$2881=L484,I$1:I$2881)))</f>
        <v/>
      </c>
      <c r="U484" s="1" t="str">
        <f t="shared" ca="1" si="105"/>
        <v/>
      </c>
      <c r="V484" s="1" t="str">
        <f t="shared" ca="1" si="109"/>
        <v/>
      </c>
      <c r="W484" s="1" t="str">
        <f t="array" aca="1" ref="W484" ca="1">IF(V484="","",IF(AVERAGE(IF(Z$2:Z$2881="Neg"&amp;" "&amp;B484&amp;" "&amp;X484,J$2:J$2881,0))&gt;AVERAGE(IF(Z$2:Z$2881="pos"&amp;" "&amp;B484&amp;" "&amp;X484,J$2:J$2881,0)),"neg","pos"))</f>
        <v/>
      </c>
      <c r="X484" s="1" t="str">
        <f t="shared" ca="1" si="106"/>
        <v/>
      </c>
      <c r="Y484" s="1" t="str">
        <f t="shared" ca="1" si="107"/>
        <v/>
      </c>
      <c r="Z484" s="1" t="str">
        <f t="shared" si="108"/>
        <v>both xanthine Min</v>
      </c>
      <c r="AA484" s="1" t="str">
        <f t="shared" si="112"/>
        <v/>
      </c>
    </row>
    <row r="485" spans="1:27" x14ac:dyDescent="0.2">
      <c r="A485" s="1" t="s">
        <v>94</v>
      </c>
      <c r="B485" s="1" t="s">
        <v>218</v>
      </c>
      <c r="C485" s="1" t="s">
        <v>50</v>
      </c>
      <c r="D485" s="1">
        <v>152.03299999999999</v>
      </c>
      <c r="E485" s="1">
        <v>10.73</v>
      </c>
      <c r="F485" s="5" t="s">
        <v>146</v>
      </c>
      <c r="H485" s="1" t="s">
        <v>147</v>
      </c>
      <c r="I485" s="1">
        <v>0</v>
      </c>
      <c r="K485" s="1">
        <f t="shared" si="110"/>
        <v>0</v>
      </c>
      <c r="L485" s="1" t="str">
        <f t="shared" si="111"/>
        <v>both xanthine Min_Ctr</v>
      </c>
      <c r="M485" s="1" t="str">
        <f t="shared" si="101"/>
        <v>D</v>
      </c>
      <c r="N485" s="1" t="str">
        <f t="shared" si="102"/>
        <v>both xanthine Min_Ctr_D</v>
      </c>
      <c r="O485" s="2" t="str">
        <f t="shared" si="103"/>
        <v/>
      </c>
      <c r="P485" s="1" t="str">
        <f t="array" ref="P485">IF(O485="","",AVERAGE(IF(L$1:L$2881=L485,K$1:K$2881)))</f>
        <v/>
      </c>
      <c r="Q485" s="1" t="str">
        <f t="array" ref="Q485">IF(O485="","",_xlfn.F.TEST(IF((L$1:L$2881=LEFT(L485,LEN(L485)-3)&amp;"ctr"),K$1:K$2881),IF((L$1:L$2881=L485),K$1:K$2881)))</f>
        <v/>
      </c>
      <c r="R485" s="1" t="str">
        <f t="array" ref="R485">IF(O485="","",TTEST(IF(L$1:L$2881=LEFT(L485,LEN(L485)-3)&amp;"ctr",K$1:K$2881),IF(L$1:L$2881=L485,K$1:K$2881),2,IF(ISERROR(Q485),3,IF(Q485&lt;0.05,3,2))))</f>
        <v/>
      </c>
      <c r="S485" s="1" t="str">
        <f t="shared" ca="1" si="104"/>
        <v/>
      </c>
      <c r="T485" s="1" t="str">
        <f t="array" ref="T485">IF(O485="","",AVERAGE(IF(L$1:L$2881=L485,I$1:I$2881)))</f>
        <v/>
      </c>
      <c r="U485" s="1" t="str">
        <f t="shared" ca="1" si="105"/>
        <v/>
      </c>
      <c r="V485" s="1" t="str">
        <f t="shared" ca="1" si="109"/>
        <v/>
      </c>
      <c r="W485" s="1" t="str">
        <f t="array" aca="1" ref="W485" ca="1">IF(V485="","",IF(AVERAGE(IF(Z$2:Z$2881="Neg"&amp;" "&amp;B485&amp;" "&amp;X485,J$2:J$2881,0))&gt;AVERAGE(IF(Z$2:Z$2881="pos"&amp;" "&amp;B485&amp;" "&amp;X485,J$2:J$2881,0)),"neg","pos"))</f>
        <v/>
      </c>
      <c r="X485" s="1" t="str">
        <f t="shared" ca="1" si="106"/>
        <v/>
      </c>
      <c r="Y485" s="1" t="str">
        <f t="shared" ca="1" si="107"/>
        <v/>
      </c>
      <c r="Z485" s="1" t="str">
        <f t="shared" si="108"/>
        <v>both xanthine Min</v>
      </c>
      <c r="AA485" s="1" t="str">
        <f t="shared" si="112"/>
        <v/>
      </c>
    </row>
    <row r="486" spans="1:27" x14ac:dyDescent="0.2">
      <c r="A486" s="1" t="s">
        <v>94</v>
      </c>
      <c r="B486" s="1" t="s">
        <v>218</v>
      </c>
      <c r="C486" s="1" t="s">
        <v>50</v>
      </c>
      <c r="D486" s="1">
        <v>152.03299999999999</v>
      </c>
      <c r="E486" s="1">
        <v>10.73</v>
      </c>
      <c r="F486" s="5" t="s">
        <v>146</v>
      </c>
      <c r="H486" s="1" t="s">
        <v>148</v>
      </c>
      <c r="I486" s="1">
        <v>1295</v>
      </c>
      <c r="K486" s="1">
        <f t="shared" si="110"/>
        <v>7.1670378769122198</v>
      </c>
      <c r="L486" s="1" t="str">
        <f t="shared" si="111"/>
        <v>both xanthine Min_Syn</v>
      </c>
      <c r="M486" s="1" t="str">
        <f t="shared" si="101"/>
        <v>D</v>
      </c>
      <c r="N486" s="1" t="str">
        <f t="shared" si="102"/>
        <v>both xanthine Min_Syn_D</v>
      </c>
      <c r="O486" s="2" t="str">
        <f t="shared" si="103"/>
        <v>D</v>
      </c>
      <c r="P486" s="1">
        <f t="array" ref="P486">IF(O486="","",AVERAGE(IF(L$1:L$2881=L486,K$1:K$2881)))</f>
        <v>7.8596781461176466</v>
      </c>
      <c r="Q486" s="1">
        <f t="array" ref="Q486">IF(O486="","",_xlfn.F.TEST(IF((L$1:L$2881=LEFT(L486,LEN(L486)-3)&amp;"ctr"),K$1:K$2881),IF((L$1:L$2881=L486),K$1:K$2881)))</f>
        <v>2.1799099736682936E-2</v>
      </c>
      <c r="R486" s="1">
        <f t="array" ref="R486">IF(O486="","",TTEST(IF(L$1:L$2881=LEFT(L486,LEN(L486)-3)&amp;"ctr",K$1:K$2881),IF(L$1:L$2881=L486,K$1:K$2881),2,IF(ISERROR(Q486),3,IF(Q486&lt;0.05,3,2))))</f>
        <v>1.0939593985529008E-2</v>
      </c>
      <c r="S486" s="1" t="str">
        <f t="shared" ca="1" si="104"/>
        <v>E</v>
      </c>
      <c r="T486" s="1">
        <f t="array" ref="T486">IF(O486="","",AVERAGE(IF(L$1:L$2881=L486,I$1:I$2881)))</f>
        <v>2775.75</v>
      </c>
      <c r="U486" s="1">
        <f t="shared" ca="1" si="105"/>
        <v>6.3618463239705454</v>
      </c>
      <c r="V486" s="1" t="str">
        <f t="shared" ca="1" si="109"/>
        <v>5</v>
      </c>
      <c r="W486" s="1" t="str">
        <f t="array" aca="1" ref="W486" ca="1">IF(V486="","",IF(AVERAGE(IF(Z$2:Z$2881="Neg"&amp;" "&amp;B486&amp;" "&amp;X486,J$2:J$2881,0))&gt;AVERAGE(IF(Z$2:Z$2881="pos"&amp;" "&amp;B486&amp;" "&amp;X486,J$2:J$2881,0)),"neg","pos"))</f>
        <v>pos</v>
      </c>
      <c r="X486" s="1" t="str">
        <f t="shared" ca="1" si="106"/>
        <v>Min</v>
      </c>
      <c r="Y486" s="1" t="str">
        <f t="shared" ca="1" si="107"/>
        <v>Syn</v>
      </c>
      <c r="Z486" s="1" t="str">
        <f t="shared" si="108"/>
        <v>both xanthine Min</v>
      </c>
      <c r="AA486" s="1" t="str">
        <f t="shared" si="112"/>
        <v>Good</v>
      </c>
    </row>
    <row r="487" spans="1:27" x14ac:dyDescent="0.2">
      <c r="A487" s="1" t="s">
        <v>94</v>
      </c>
      <c r="B487" s="1" t="s">
        <v>218</v>
      </c>
      <c r="C487" s="1" t="s">
        <v>50</v>
      </c>
      <c r="D487" s="1">
        <v>152.03299999999999</v>
      </c>
      <c r="E487" s="1">
        <v>10.73</v>
      </c>
      <c r="F487" s="5" t="s">
        <v>146</v>
      </c>
      <c r="H487" s="1" t="s">
        <v>148</v>
      </c>
      <c r="I487" s="1">
        <v>2979</v>
      </c>
      <c r="K487" s="1">
        <f t="shared" si="110"/>
        <v>7.9996785794994505</v>
      </c>
      <c r="L487" s="1" t="str">
        <f t="shared" si="111"/>
        <v>both xanthine Min_Syn</v>
      </c>
      <c r="M487" s="1" t="str">
        <f t="shared" si="101"/>
        <v>D</v>
      </c>
      <c r="N487" s="1" t="str">
        <f t="shared" si="102"/>
        <v>both xanthine Min_Syn_D</v>
      </c>
      <c r="O487" s="2" t="str">
        <f t="shared" si="103"/>
        <v/>
      </c>
      <c r="P487" s="1" t="str">
        <f t="array" ref="P487">IF(O487="","",AVERAGE(IF(L$1:L$2881=L487,K$1:K$2881)))</f>
        <v/>
      </c>
      <c r="Q487" s="1" t="str">
        <f t="array" ref="Q487">IF(O487="","",_xlfn.F.TEST(IF((L$1:L$2881=LEFT(L487,LEN(L487)-3)&amp;"ctr"),K$1:K$2881),IF((L$1:L$2881=L487),K$1:K$2881)))</f>
        <v/>
      </c>
      <c r="R487" s="1" t="str">
        <f t="array" ref="R487">IF(O487="","",TTEST(IF(L$1:L$2881=LEFT(L487,LEN(L487)-3)&amp;"ctr",K$1:K$2881),IF(L$1:L$2881=L487,K$1:K$2881),2,IF(ISERROR(Q487),3,IF(Q487&lt;0.05,3,2))))</f>
        <v/>
      </c>
      <c r="S487" s="1" t="str">
        <f t="shared" ca="1" si="104"/>
        <v/>
      </c>
      <c r="T487" s="1" t="str">
        <f t="array" ref="T487">IF(O487="","",AVERAGE(IF(L$1:L$2881=L487,I$1:I$2881)))</f>
        <v/>
      </c>
      <c r="U487" s="1" t="str">
        <f t="shared" ca="1" si="105"/>
        <v/>
      </c>
      <c r="V487" s="1" t="str">
        <f t="shared" ca="1" si="109"/>
        <v/>
      </c>
      <c r="W487" s="1" t="str">
        <f t="array" aca="1" ref="W487" ca="1">IF(V487="","",IF(AVERAGE(IF(Z$2:Z$2881="Neg"&amp;" "&amp;B487&amp;" "&amp;X487,J$2:J$2881,0))&gt;AVERAGE(IF(Z$2:Z$2881="pos"&amp;" "&amp;B487&amp;" "&amp;X487,J$2:J$2881,0)),"neg","pos"))</f>
        <v/>
      </c>
      <c r="X487" s="1" t="str">
        <f t="shared" ca="1" si="106"/>
        <v/>
      </c>
      <c r="Y487" s="1" t="str">
        <f t="shared" ca="1" si="107"/>
        <v/>
      </c>
      <c r="Z487" s="1" t="str">
        <f t="shared" si="108"/>
        <v>both xanthine Min</v>
      </c>
      <c r="AA487" s="1" t="str">
        <f t="shared" si="112"/>
        <v/>
      </c>
    </row>
    <row r="488" spans="1:27" x14ac:dyDescent="0.2">
      <c r="A488" s="1" t="s">
        <v>94</v>
      </c>
      <c r="B488" s="1" t="s">
        <v>218</v>
      </c>
      <c r="C488" s="1" t="s">
        <v>50</v>
      </c>
      <c r="D488" s="1">
        <v>152.03299999999999</v>
      </c>
      <c r="E488" s="1">
        <v>10.73</v>
      </c>
      <c r="F488" s="5" t="s">
        <v>146</v>
      </c>
      <c r="H488" s="1" t="s">
        <v>148</v>
      </c>
      <c r="I488" s="1">
        <v>3371</v>
      </c>
      <c r="K488" s="1">
        <f t="shared" si="110"/>
        <v>8.1232613191217453</v>
      </c>
      <c r="L488" s="1" t="str">
        <f t="shared" si="111"/>
        <v>both xanthine Min_Syn</v>
      </c>
      <c r="M488" s="1" t="str">
        <f t="shared" si="101"/>
        <v>D</v>
      </c>
      <c r="N488" s="1" t="str">
        <f t="shared" si="102"/>
        <v>both xanthine Min_Syn_D</v>
      </c>
      <c r="O488" s="2" t="str">
        <f t="shared" si="103"/>
        <v/>
      </c>
      <c r="P488" s="1" t="str">
        <f t="array" ref="P488">IF(O488="","",AVERAGE(IF(L$1:L$2881=L488,K$1:K$2881)))</f>
        <v/>
      </c>
      <c r="Q488" s="1" t="str">
        <f t="array" ref="Q488">IF(O488="","",_xlfn.F.TEST(IF((L$1:L$2881=LEFT(L488,LEN(L488)-3)&amp;"ctr"),K$1:K$2881),IF((L$1:L$2881=L488),K$1:K$2881)))</f>
        <v/>
      </c>
      <c r="R488" s="1" t="str">
        <f t="array" ref="R488">IF(O488="","",TTEST(IF(L$1:L$2881=LEFT(L488,LEN(L488)-3)&amp;"ctr",K$1:K$2881),IF(L$1:L$2881=L488,K$1:K$2881),2,IF(ISERROR(Q488),3,IF(Q488&lt;0.05,3,2))))</f>
        <v/>
      </c>
      <c r="S488" s="1" t="str">
        <f t="shared" ca="1" si="104"/>
        <v/>
      </c>
      <c r="T488" s="1" t="str">
        <f t="array" ref="T488">IF(O488="","",AVERAGE(IF(L$1:L$2881=L488,I$1:I$2881)))</f>
        <v/>
      </c>
      <c r="U488" s="1" t="str">
        <f t="shared" ca="1" si="105"/>
        <v/>
      </c>
      <c r="V488" s="1" t="str">
        <f t="shared" ca="1" si="109"/>
        <v/>
      </c>
      <c r="W488" s="1" t="str">
        <f t="array" aca="1" ref="W488" ca="1">IF(V488="","",IF(AVERAGE(IF(Z$2:Z$2881="Neg"&amp;" "&amp;B488&amp;" "&amp;X488,J$2:J$2881,0))&gt;AVERAGE(IF(Z$2:Z$2881="pos"&amp;" "&amp;B488&amp;" "&amp;X488,J$2:J$2881,0)),"neg","pos"))</f>
        <v/>
      </c>
      <c r="X488" s="1" t="str">
        <f t="shared" ca="1" si="106"/>
        <v/>
      </c>
      <c r="Y488" s="1" t="str">
        <f t="shared" ca="1" si="107"/>
        <v/>
      </c>
      <c r="Z488" s="1" t="str">
        <f t="shared" si="108"/>
        <v>both xanthine Min</v>
      </c>
      <c r="AA488" s="1" t="str">
        <f t="shared" si="112"/>
        <v/>
      </c>
    </row>
    <row r="489" spans="1:27" x14ac:dyDescent="0.2">
      <c r="A489" s="1" t="s">
        <v>94</v>
      </c>
      <c r="B489" s="1" t="s">
        <v>218</v>
      </c>
      <c r="C489" s="1" t="s">
        <v>50</v>
      </c>
      <c r="D489" s="1">
        <v>152.03299999999999</v>
      </c>
      <c r="E489" s="1">
        <v>10.73</v>
      </c>
      <c r="F489" s="5" t="s">
        <v>146</v>
      </c>
      <c r="H489" s="1" t="s">
        <v>148</v>
      </c>
      <c r="I489" s="1">
        <v>3458</v>
      </c>
      <c r="K489" s="1">
        <f t="shared" si="110"/>
        <v>8.1487348089371689</v>
      </c>
      <c r="L489" s="1" t="str">
        <f t="shared" si="111"/>
        <v>both xanthine Min_Syn</v>
      </c>
      <c r="M489" s="1" t="str">
        <f t="shared" si="101"/>
        <v>D</v>
      </c>
      <c r="N489" s="1" t="str">
        <f t="shared" si="102"/>
        <v>both xanthine Min_Syn_D</v>
      </c>
      <c r="O489" s="2" t="str">
        <f t="shared" si="103"/>
        <v/>
      </c>
      <c r="P489" s="1" t="str">
        <f t="array" ref="P489">IF(O489="","",AVERAGE(IF(L$1:L$2881=L489,K$1:K$2881)))</f>
        <v/>
      </c>
      <c r="Q489" s="1" t="str">
        <f t="array" ref="Q489">IF(O489="","",_xlfn.F.TEST(IF((L$1:L$2881=LEFT(L489,LEN(L489)-3)&amp;"ctr"),K$1:K$2881),IF((L$1:L$2881=L489),K$1:K$2881)))</f>
        <v/>
      </c>
      <c r="R489" s="1" t="str">
        <f t="array" ref="R489">IF(O489="","",TTEST(IF(L$1:L$2881=LEFT(L489,LEN(L489)-3)&amp;"ctr",K$1:K$2881),IF(L$1:L$2881=L489,K$1:K$2881),2,IF(ISERROR(Q489),3,IF(Q489&lt;0.05,3,2))))</f>
        <v/>
      </c>
      <c r="S489" s="1" t="str">
        <f t="shared" ca="1" si="104"/>
        <v/>
      </c>
      <c r="T489" s="1" t="str">
        <f t="array" ref="T489">IF(O489="","",AVERAGE(IF(L$1:L$2881=L489,I$1:I$2881)))</f>
        <v/>
      </c>
      <c r="U489" s="1" t="str">
        <f t="shared" ca="1" si="105"/>
        <v/>
      </c>
      <c r="V489" s="1" t="str">
        <f t="shared" ca="1" si="109"/>
        <v/>
      </c>
      <c r="W489" s="1" t="str">
        <f t="array" aca="1" ref="W489" ca="1">IF(V489="","",IF(AVERAGE(IF(Z$2:Z$2881="Neg"&amp;" "&amp;B489&amp;" "&amp;X489,J$2:J$2881,0))&gt;AVERAGE(IF(Z$2:Z$2881="pos"&amp;" "&amp;B489&amp;" "&amp;X489,J$2:J$2881,0)),"neg","pos"))</f>
        <v/>
      </c>
      <c r="X489" s="1" t="str">
        <f t="shared" ca="1" si="106"/>
        <v/>
      </c>
      <c r="Y489" s="1" t="str">
        <f t="shared" ca="1" si="107"/>
        <v/>
      </c>
      <c r="Z489" s="1" t="str">
        <f t="shared" si="108"/>
        <v>both xanthine Min</v>
      </c>
      <c r="AA489" s="1" t="str">
        <f t="shared" si="112"/>
        <v/>
      </c>
    </row>
    <row r="490" spans="1:27" x14ac:dyDescent="0.2">
      <c r="A490" s="1" t="s">
        <v>94</v>
      </c>
      <c r="B490" s="1" t="s">
        <v>218</v>
      </c>
      <c r="C490" s="1" t="s">
        <v>50</v>
      </c>
      <c r="D490" s="1">
        <v>152.03299999999999</v>
      </c>
      <c r="E490" s="1">
        <v>10.73</v>
      </c>
      <c r="F490" s="5" t="s">
        <v>146</v>
      </c>
      <c r="H490" s="1" t="s">
        <v>149</v>
      </c>
      <c r="I490" s="1">
        <v>106</v>
      </c>
      <c r="K490" s="1">
        <f t="shared" si="110"/>
        <v>4.6728288344619058</v>
      </c>
      <c r="L490" s="1" t="str">
        <f t="shared" si="111"/>
        <v>both xanthine MEBM_Ctr</v>
      </c>
      <c r="M490" s="1" t="str">
        <f t="shared" si="101"/>
        <v>D</v>
      </c>
      <c r="N490" s="1" t="str">
        <f t="shared" si="102"/>
        <v>both xanthine MEBM_Ctr_D</v>
      </c>
      <c r="O490" s="2" t="str">
        <f t="shared" si="103"/>
        <v>D</v>
      </c>
      <c r="P490" s="1">
        <f t="array" ref="P490">IF(O490="","",AVERAGE(IF(L$1:L$2881=L490,K$1:K$2881)))</f>
        <v>1.1682072086154764</v>
      </c>
      <c r="Q490" s="1">
        <f t="array" ref="Q490">IF(O490="","",_xlfn.F.TEST(IF((L$1:L$2881=LEFT(L490,LEN(L490)-3)&amp;"ctr"),K$1:K$2881),IF((L$1:L$2881=L490),K$1:K$2881)))</f>
        <v>1</v>
      </c>
      <c r="R490" s="1">
        <f t="array" ref="R490">IF(O490="","",TTEST(IF(L$1:L$2881=LEFT(L490,LEN(L490)-3)&amp;"ctr",K$1:K$2881),IF(L$1:L$2881=L490,K$1:K$2881),2,IF(ISERROR(Q490),3,IF(Q490&lt;0.05,3,2))))</f>
        <v>1</v>
      </c>
      <c r="S490" s="1" t="str">
        <f t="shared" ca="1" si="104"/>
        <v>D</v>
      </c>
      <c r="T490" s="1">
        <f t="array" ref="T490">IF(O490="","",AVERAGE(IF(L$1:L$2881=L490,I$1:I$2881)))</f>
        <v>26.5</v>
      </c>
      <c r="U490" s="1" t="b">
        <f t="shared" ca="1" si="105"/>
        <v>0</v>
      </c>
      <c r="V490" s="1" t="str">
        <f t="shared" ca="1" si="109"/>
        <v>1</v>
      </c>
      <c r="W490" s="1" t="str">
        <f t="array" aca="1" ref="W490" ca="1">IF(V490="","",IF(AVERAGE(IF(Z$2:Z$2881="Neg"&amp;" "&amp;B490&amp;" "&amp;X490,J$2:J$2881,0))&gt;AVERAGE(IF(Z$2:Z$2881="pos"&amp;" "&amp;B490&amp;" "&amp;X490,J$2:J$2881,0)),"neg","pos"))</f>
        <v>pos</v>
      </c>
      <c r="X490" s="1" t="str">
        <f t="shared" ca="1" si="106"/>
        <v>MEB</v>
      </c>
      <c r="Y490" s="1" t="str">
        <f t="shared" ca="1" si="107"/>
        <v>Ctr</v>
      </c>
      <c r="Z490" s="1" t="str">
        <f t="shared" si="108"/>
        <v>both xanthine MEB</v>
      </c>
      <c r="AA490" s="1" t="str">
        <f t="shared" si="112"/>
        <v>Good</v>
      </c>
    </row>
    <row r="491" spans="1:27" x14ac:dyDescent="0.2">
      <c r="A491" s="1" t="s">
        <v>94</v>
      </c>
      <c r="B491" s="1" t="s">
        <v>218</v>
      </c>
      <c r="C491" s="1" t="s">
        <v>50</v>
      </c>
      <c r="D491" s="1">
        <v>152.03299999999999</v>
      </c>
      <c r="E491" s="1">
        <v>10.73</v>
      </c>
      <c r="F491" s="5" t="s">
        <v>146</v>
      </c>
      <c r="H491" s="1" t="s">
        <v>149</v>
      </c>
      <c r="I491" s="1">
        <v>0</v>
      </c>
      <c r="K491" s="1">
        <f t="shared" si="110"/>
        <v>0</v>
      </c>
      <c r="L491" s="1" t="str">
        <f t="shared" si="111"/>
        <v>both xanthine MEBM_Ctr</v>
      </c>
      <c r="M491" s="1" t="str">
        <f t="shared" si="101"/>
        <v>D</v>
      </c>
      <c r="N491" s="1" t="str">
        <f t="shared" si="102"/>
        <v>both xanthine MEBM_Ctr_D</v>
      </c>
      <c r="O491" s="2" t="str">
        <f t="shared" si="103"/>
        <v/>
      </c>
      <c r="P491" s="1" t="str">
        <f t="array" ref="P491">IF(O491="","",AVERAGE(IF(L$1:L$2881=L491,K$1:K$2881)))</f>
        <v/>
      </c>
      <c r="Q491" s="1" t="str">
        <f t="array" ref="Q491">IF(O491="","",_xlfn.F.TEST(IF((L$1:L$2881=LEFT(L491,LEN(L491)-3)&amp;"ctr"),K$1:K$2881),IF((L$1:L$2881=L491),K$1:K$2881)))</f>
        <v/>
      </c>
      <c r="R491" s="1" t="str">
        <f t="array" ref="R491">IF(O491="","",TTEST(IF(L$1:L$2881=LEFT(L491,LEN(L491)-3)&amp;"ctr",K$1:K$2881),IF(L$1:L$2881=L491,K$1:K$2881),2,IF(ISERROR(Q491),3,IF(Q491&lt;0.05,3,2))))</f>
        <v/>
      </c>
      <c r="S491" s="1" t="str">
        <f t="shared" ca="1" si="104"/>
        <v/>
      </c>
      <c r="T491" s="1" t="str">
        <f t="array" ref="T491">IF(O491="","",AVERAGE(IF(L$1:L$2881=L491,I$1:I$2881)))</f>
        <v/>
      </c>
      <c r="U491" s="1" t="str">
        <f t="shared" ca="1" si="105"/>
        <v/>
      </c>
      <c r="V491" s="1" t="str">
        <f t="shared" ca="1" si="109"/>
        <v/>
      </c>
      <c r="W491" s="1" t="str">
        <f t="array" aca="1" ref="W491" ca="1">IF(V491="","",IF(AVERAGE(IF(Z$2:Z$2881="Neg"&amp;" "&amp;B491&amp;" "&amp;X491,J$2:J$2881,0))&gt;AVERAGE(IF(Z$2:Z$2881="pos"&amp;" "&amp;B491&amp;" "&amp;X491,J$2:J$2881,0)),"neg","pos"))</f>
        <v/>
      </c>
      <c r="X491" s="1" t="str">
        <f t="shared" ca="1" si="106"/>
        <v/>
      </c>
      <c r="Y491" s="1" t="str">
        <f t="shared" ca="1" si="107"/>
        <v/>
      </c>
      <c r="Z491" s="1" t="str">
        <f t="shared" si="108"/>
        <v>both xanthine MEB</v>
      </c>
      <c r="AA491" s="1" t="str">
        <f t="shared" si="112"/>
        <v/>
      </c>
    </row>
    <row r="492" spans="1:27" x14ac:dyDescent="0.2">
      <c r="A492" s="1" t="s">
        <v>94</v>
      </c>
      <c r="B492" s="1" t="s">
        <v>218</v>
      </c>
      <c r="C492" s="1" t="s">
        <v>50</v>
      </c>
      <c r="D492" s="1">
        <v>152.03299999999999</v>
      </c>
      <c r="E492" s="1">
        <v>10.73</v>
      </c>
      <c r="F492" s="5" t="s">
        <v>146</v>
      </c>
      <c r="H492" s="1" t="s">
        <v>149</v>
      </c>
      <c r="I492" s="1">
        <v>0</v>
      </c>
      <c r="K492" s="1">
        <f t="shared" si="110"/>
        <v>0</v>
      </c>
      <c r="L492" s="1" t="str">
        <f t="shared" si="111"/>
        <v>both xanthine MEBM_Ctr</v>
      </c>
      <c r="M492" s="1" t="str">
        <f t="shared" si="101"/>
        <v>D</v>
      </c>
      <c r="N492" s="1" t="str">
        <f t="shared" si="102"/>
        <v>both xanthine MEBM_Ctr_D</v>
      </c>
      <c r="O492" s="2" t="str">
        <f t="shared" si="103"/>
        <v/>
      </c>
      <c r="P492" s="1" t="str">
        <f t="array" ref="P492">IF(O492="","",AVERAGE(IF(L$1:L$2881=L492,K$1:K$2881)))</f>
        <v/>
      </c>
      <c r="Q492" s="1" t="str">
        <f t="array" ref="Q492">IF(O492="","",_xlfn.F.TEST(IF((L$1:L$2881=LEFT(L492,LEN(L492)-3)&amp;"ctr"),K$1:K$2881),IF((L$1:L$2881=L492),K$1:K$2881)))</f>
        <v/>
      </c>
      <c r="R492" s="1" t="str">
        <f t="array" ref="R492">IF(O492="","",TTEST(IF(L$1:L$2881=LEFT(L492,LEN(L492)-3)&amp;"ctr",K$1:K$2881),IF(L$1:L$2881=L492,K$1:K$2881),2,IF(ISERROR(Q492),3,IF(Q492&lt;0.05,3,2))))</f>
        <v/>
      </c>
      <c r="S492" s="1" t="str">
        <f t="shared" ca="1" si="104"/>
        <v/>
      </c>
      <c r="T492" s="1" t="str">
        <f t="array" ref="T492">IF(O492="","",AVERAGE(IF(L$1:L$2881=L492,I$1:I$2881)))</f>
        <v/>
      </c>
      <c r="U492" s="1" t="str">
        <f t="shared" ca="1" si="105"/>
        <v/>
      </c>
      <c r="V492" s="1" t="str">
        <f t="shared" ca="1" si="109"/>
        <v/>
      </c>
      <c r="W492" s="1" t="str">
        <f t="array" aca="1" ref="W492" ca="1">IF(V492="","",IF(AVERAGE(IF(Z$2:Z$2881="Neg"&amp;" "&amp;B492&amp;" "&amp;X492,J$2:J$2881,0))&gt;AVERAGE(IF(Z$2:Z$2881="pos"&amp;" "&amp;B492&amp;" "&amp;X492,J$2:J$2881,0)),"neg","pos"))</f>
        <v/>
      </c>
      <c r="X492" s="1" t="str">
        <f t="shared" ca="1" si="106"/>
        <v/>
      </c>
      <c r="Y492" s="1" t="str">
        <f t="shared" ca="1" si="107"/>
        <v/>
      </c>
      <c r="Z492" s="1" t="str">
        <f t="shared" si="108"/>
        <v>both xanthine MEB</v>
      </c>
      <c r="AA492" s="1" t="str">
        <f t="shared" si="112"/>
        <v/>
      </c>
    </row>
    <row r="493" spans="1:27" x14ac:dyDescent="0.2">
      <c r="A493" s="1" t="s">
        <v>94</v>
      </c>
      <c r="B493" s="1" t="s">
        <v>218</v>
      </c>
      <c r="C493" s="1" t="s">
        <v>50</v>
      </c>
      <c r="D493" s="1">
        <v>152.03299999999999</v>
      </c>
      <c r="E493" s="1">
        <v>10.73</v>
      </c>
      <c r="F493" s="5" t="s">
        <v>146</v>
      </c>
      <c r="H493" s="1" t="s">
        <v>149</v>
      </c>
      <c r="I493" s="1">
        <v>0</v>
      </c>
      <c r="K493" s="1">
        <f t="shared" si="110"/>
        <v>0</v>
      </c>
      <c r="L493" s="1" t="str">
        <f t="shared" si="111"/>
        <v>both xanthine MEBM_Ctr</v>
      </c>
      <c r="M493" s="1" t="str">
        <f t="shared" si="101"/>
        <v>D</v>
      </c>
      <c r="N493" s="1" t="str">
        <f t="shared" si="102"/>
        <v>both xanthine MEBM_Ctr_D</v>
      </c>
      <c r="O493" s="2" t="str">
        <f t="shared" si="103"/>
        <v/>
      </c>
      <c r="P493" s="1" t="str">
        <f t="array" ref="P493">IF(O493="","",AVERAGE(IF(L$1:L$2881=L493,K$1:K$2881)))</f>
        <v/>
      </c>
      <c r="Q493" s="1" t="str">
        <f t="array" ref="Q493">IF(O493="","",_xlfn.F.TEST(IF((L$1:L$2881=LEFT(L493,LEN(L493)-3)&amp;"ctr"),K$1:K$2881),IF((L$1:L$2881=L493),K$1:K$2881)))</f>
        <v/>
      </c>
      <c r="R493" s="1" t="str">
        <f t="array" ref="R493">IF(O493="","",TTEST(IF(L$1:L$2881=LEFT(L493,LEN(L493)-3)&amp;"ctr",K$1:K$2881),IF(L$1:L$2881=L493,K$1:K$2881),2,IF(ISERROR(Q493),3,IF(Q493&lt;0.05,3,2))))</f>
        <v/>
      </c>
      <c r="S493" s="1" t="str">
        <f t="shared" ca="1" si="104"/>
        <v/>
      </c>
      <c r="T493" s="1" t="str">
        <f t="array" ref="T493">IF(O493="","",AVERAGE(IF(L$1:L$2881=L493,I$1:I$2881)))</f>
        <v/>
      </c>
      <c r="U493" s="1" t="str">
        <f t="shared" ca="1" si="105"/>
        <v/>
      </c>
      <c r="V493" s="1" t="str">
        <f t="shared" ca="1" si="109"/>
        <v/>
      </c>
      <c r="W493" s="1" t="str">
        <f t="array" aca="1" ref="W493" ca="1">IF(V493="","",IF(AVERAGE(IF(Z$2:Z$2881="Neg"&amp;" "&amp;B493&amp;" "&amp;X493,J$2:J$2881,0))&gt;AVERAGE(IF(Z$2:Z$2881="pos"&amp;" "&amp;B493&amp;" "&amp;X493,J$2:J$2881,0)),"neg","pos"))</f>
        <v/>
      </c>
      <c r="X493" s="1" t="str">
        <f t="shared" ca="1" si="106"/>
        <v/>
      </c>
      <c r="Y493" s="1" t="str">
        <f t="shared" ca="1" si="107"/>
        <v/>
      </c>
      <c r="Z493" s="1" t="str">
        <f t="shared" si="108"/>
        <v>both xanthine MEB</v>
      </c>
      <c r="AA493" s="1" t="str">
        <f t="shared" si="112"/>
        <v/>
      </c>
    </row>
    <row r="494" spans="1:27" x14ac:dyDescent="0.2">
      <c r="A494" s="1" t="s">
        <v>94</v>
      </c>
      <c r="B494" s="1" t="s">
        <v>218</v>
      </c>
      <c r="C494" s="1" t="s">
        <v>50</v>
      </c>
      <c r="D494" s="1">
        <v>152.03299999999999</v>
      </c>
      <c r="E494" s="1">
        <v>10.73</v>
      </c>
      <c r="F494" s="5" t="s">
        <v>146</v>
      </c>
      <c r="H494" s="1" t="s">
        <v>150</v>
      </c>
      <c r="I494" s="1">
        <v>41846</v>
      </c>
      <c r="K494" s="1">
        <f t="shared" si="110"/>
        <v>10.641775388760346</v>
      </c>
      <c r="L494" s="1" t="str">
        <f t="shared" si="111"/>
        <v>both xanthine MEBM_Syn</v>
      </c>
      <c r="M494" s="1" t="str">
        <f t="shared" si="101"/>
        <v>D</v>
      </c>
      <c r="N494" s="1" t="str">
        <f t="shared" si="102"/>
        <v>both xanthine MEBM_Syn_D</v>
      </c>
      <c r="O494" s="2" t="str">
        <f t="shared" si="103"/>
        <v>D</v>
      </c>
      <c r="P494" s="1">
        <f t="array" ref="P494">IF(O494="","",AVERAGE(IF(L$1:L$2881=L494,K$1:K$2881)))</f>
        <v>10.542191955431944</v>
      </c>
      <c r="Q494" s="1">
        <f t="array" ref="Q494">IF(O494="","",_xlfn.F.TEST(IF((L$1:L$2881=LEFT(L494,LEN(L494)-3)&amp;"ctr"),K$1:K$2881),IF((L$1:L$2881=L494),K$1:K$2881)))</f>
        <v>2.8032086256951239E-2</v>
      </c>
      <c r="R494" s="1">
        <f t="array" ref="R494">IF(O494="","",TTEST(IF(L$1:L$2881=LEFT(L494,LEN(L494)-3)&amp;"ctr",K$1:K$2881),IF(L$1:L$2881=L494,K$1:K$2881),2,IF(ISERROR(Q494),3,IF(Q494&lt;0.05,3,2))))</f>
        <v>3.1788484229444938E-3</v>
      </c>
      <c r="S494" s="1" t="str">
        <f t="shared" ca="1" si="104"/>
        <v>E</v>
      </c>
      <c r="T494" s="1">
        <f t="array" ref="T494">IF(O494="","",AVERAGE(IF(L$1:L$2881=L494,I$1:I$2881)))</f>
        <v>41370</v>
      </c>
      <c r="U494" s="1">
        <f t="shared" ca="1" si="105"/>
        <v>10.6083768825593</v>
      </c>
      <c r="V494" s="1" t="str">
        <f t="shared" ca="1" si="109"/>
        <v>5</v>
      </c>
      <c r="W494" s="1" t="str">
        <f t="array" aca="1" ref="W494" ca="1">IF(V494="","",IF(AVERAGE(IF(Z$2:Z$2881="Neg"&amp;" "&amp;B494&amp;" "&amp;X494,J$2:J$2881,0))&gt;AVERAGE(IF(Z$2:Z$2881="pos"&amp;" "&amp;B494&amp;" "&amp;X494,J$2:J$2881,0)),"neg","pos"))</f>
        <v>pos</v>
      </c>
      <c r="X494" s="1" t="str">
        <f t="shared" ca="1" si="106"/>
        <v>MEB</v>
      </c>
      <c r="Y494" s="1" t="str">
        <f t="shared" ca="1" si="107"/>
        <v>Syn</v>
      </c>
      <c r="Z494" s="1" t="str">
        <f t="shared" si="108"/>
        <v>both xanthine MEB</v>
      </c>
      <c r="AA494" s="1" t="str">
        <f t="shared" si="112"/>
        <v>Good</v>
      </c>
    </row>
    <row r="495" spans="1:27" x14ac:dyDescent="0.2">
      <c r="A495" s="1" t="s">
        <v>94</v>
      </c>
      <c r="B495" s="1" t="s">
        <v>218</v>
      </c>
      <c r="C495" s="1" t="s">
        <v>50</v>
      </c>
      <c r="D495" s="1">
        <v>152.03299999999999</v>
      </c>
      <c r="E495" s="1">
        <v>10.73</v>
      </c>
      <c r="F495" s="5" t="s">
        <v>146</v>
      </c>
      <c r="H495" s="1" t="s">
        <v>150</v>
      </c>
      <c r="I495" s="1">
        <v>69122</v>
      </c>
      <c r="K495" s="1">
        <f t="shared" si="110"/>
        <v>11.143642805313842</v>
      </c>
      <c r="L495" s="1" t="str">
        <f t="shared" si="111"/>
        <v>both xanthine MEBM_Syn</v>
      </c>
      <c r="M495" s="1" t="str">
        <f t="shared" si="101"/>
        <v>D</v>
      </c>
      <c r="N495" s="1" t="str">
        <f t="shared" si="102"/>
        <v>both xanthine MEBM_Syn_D</v>
      </c>
      <c r="O495" s="2" t="str">
        <f t="shared" si="103"/>
        <v/>
      </c>
      <c r="P495" s="1" t="str">
        <f t="array" ref="P495">IF(O495="","",AVERAGE(IF(L$1:L$2881=L495,K$1:K$2881)))</f>
        <v/>
      </c>
      <c r="Q495" s="1" t="str">
        <f t="array" ref="Q495">IF(O495="","",_xlfn.F.TEST(IF((L$1:L$2881=LEFT(L495,LEN(L495)-3)&amp;"ctr"),K$1:K$2881),IF((L$1:L$2881=L495),K$1:K$2881)))</f>
        <v/>
      </c>
      <c r="R495" s="1" t="str">
        <f t="array" ref="R495">IF(O495="","",TTEST(IF(L$1:L$2881=LEFT(L495,LEN(L495)-3)&amp;"ctr",K$1:K$2881),IF(L$1:L$2881=L495,K$1:K$2881),2,IF(ISERROR(Q495),3,IF(Q495&lt;0.05,3,2))))</f>
        <v/>
      </c>
      <c r="S495" s="1" t="str">
        <f t="shared" ca="1" si="104"/>
        <v/>
      </c>
      <c r="T495" s="1" t="str">
        <f t="array" ref="T495">IF(O495="","",AVERAGE(IF(L$1:L$2881=L495,I$1:I$2881)))</f>
        <v/>
      </c>
      <c r="U495" s="1" t="str">
        <f t="shared" ca="1" si="105"/>
        <v/>
      </c>
      <c r="V495" s="1" t="str">
        <f t="shared" ca="1" si="109"/>
        <v/>
      </c>
      <c r="W495" s="1" t="str">
        <f t="array" aca="1" ref="W495" ca="1">IF(V495="","",IF(AVERAGE(IF(Z$2:Z$2881="Neg"&amp;" "&amp;B495&amp;" "&amp;X495,J$2:J$2881,0))&gt;AVERAGE(IF(Z$2:Z$2881="pos"&amp;" "&amp;B495&amp;" "&amp;X495,J$2:J$2881,0)),"neg","pos"))</f>
        <v/>
      </c>
      <c r="X495" s="1" t="str">
        <f t="shared" ca="1" si="106"/>
        <v/>
      </c>
      <c r="Y495" s="1" t="str">
        <f t="shared" ca="1" si="107"/>
        <v/>
      </c>
      <c r="Z495" s="1" t="str">
        <f t="shared" si="108"/>
        <v>both xanthine MEB</v>
      </c>
      <c r="AA495" s="1" t="str">
        <f t="shared" si="112"/>
        <v/>
      </c>
    </row>
    <row r="496" spans="1:27" x14ac:dyDescent="0.2">
      <c r="A496" s="1" t="s">
        <v>94</v>
      </c>
      <c r="B496" s="1" t="s">
        <v>218</v>
      </c>
      <c r="C496" s="1" t="s">
        <v>50</v>
      </c>
      <c r="D496" s="1">
        <v>152.03299999999999</v>
      </c>
      <c r="E496" s="1">
        <v>10.73</v>
      </c>
      <c r="F496" s="5" t="s">
        <v>146</v>
      </c>
      <c r="H496" s="1" t="s">
        <v>150</v>
      </c>
      <c r="I496" s="1">
        <v>32834</v>
      </c>
      <c r="K496" s="1">
        <f t="shared" si="110"/>
        <v>10.399250298625073</v>
      </c>
      <c r="L496" s="1" t="str">
        <f t="shared" si="111"/>
        <v>both xanthine MEBM_Syn</v>
      </c>
      <c r="M496" s="1" t="str">
        <f t="shared" si="101"/>
        <v>D</v>
      </c>
      <c r="N496" s="1" t="str">
        <f t="shared" si="102"/>
        <v>both xanthine MEBM_Syn_D</v>
      </c>
      <c r="O496" s="2" t="str">
        <f t="shared" si="103"/>
        <v/>
      </c>
      <c r="P496" s="1" t="str">
        <f t="array" ref="P496">IF(O496="","",AVERAGE(IF(L$1:L$2881=L496,K$1:K$2881)))</f>
        <v/>
      </c>
      <c r="Q496" s="1" t="str">
        <f t="array" ref="Q496">IF(O496="","",_xlfn.F.TEST(IF((L$1:L$2881=LEFT(L496,LEN(L496)-3)&amp;"ctr"),K$1:K$2881),IF((L$1:L$2881=L496),K$1:K$2881)))</f>
        <v/>
      </c>
      <c r="R496" s="1" t="str">
        <f t="array" ref="R496">IF(O496="","",TTEST(IF(L$1:L$2881=LEFT(L496,LEN(L496)-3)&amp;"ctr",K$1:K$2881),IF(L$1:L$2881=L496,K$1:K$2881),2,IF(ISERROR(Q496),3,IF(Q496&lt;0.05,3,2))))</f>
        <v/>
      </c>
      <c r="S496" s="1" t="str">
        <f t="shared" ca="1" si="104"/>
        <v/>
      </c>
      <c r="T496" s="1" t="str">
        <f t="array" ref="T496">IF(O496="","",AVERAGE(IF(L$1:L$2881=L496,I$1:I$2881)))</f>
        <v/>
      </c>
      <c r="U496" s="1" t="str">
        <f t="shared" ca="1" si="105"/>
        <v/>
      </c>
      <c r="V496" s="1" t="str">
        <f t="shared" ca="1" si="109"/>
        <v/>
      </c>
      <c r="W496" s="1" t="str">
        <f t="array" aca="1" ref="W496" ca="1">IF(V496="","",IF(AVERAGE(IF(Z$2:Z$2881="Neg"&amp;" "&amp;B496&amp;" "&amp;X496,J$2:J$2881,0))&gt;AVERAGE(IF(Z$2:Z$2881="pos"&amp;" "&amp;B496&amp;" "&amp;X496,J$2:J$2881,0)),"neg","pos"))</f>
        <v/>
      </c>
      <c r="X496" s="1" t="str">
        <f t="shared" ca="1" si="106"/>
        <v/>
      </c>
      <c r="Y496" s="1" t="str">
        <f t="shared" ca="1" si="107"/>
        <v/>
      </c>
      <c r="Z496" s="1" t="str">
        <f t="shared" si="108"/>
        <v>both xanthine MEB</v>
      </c>
      <c r="AA496" s="1" t="str">
        <f t="shared" si="112"/>
        <v/>
      </c>
    </row>
    <row r="497" spans="1:27" x14ac:dyDescent="0.2">
      <c r="A497" s="1" t="s">
        <v>94</v>
      </c>
      <c r="B497" s="1" t="s">
        <v>218</v>
      </c>
      <c r="C497" s="1" t="s">
        <v>50</v>
      </c>
      <c r="D497" s="1">
        <v>152.03299999999999</v>
      </c>
      <c r="E497" s="1">
        <v>10.73</v>
      </c>
      <c r="F497" s="5" t="s">
        <v>146</v>
      </c>
      <c r="H497" s="1" t="s">
        <v>150</v>
      </c>
      <c r="I497" s="1">
        <v>21678</v>
      </c>
      <c r="K497" s="1">
        <f t="shared" si="110"/>
        <v>9.9840993290285169</v>
      </c>
      <c r="L497" s="1" t="str">
        <f t="shared" si="111"/>
        <v>both xanthine MEBM_Syn</v>
      </c>
      <c r="M497" s="1" t="str">
        <f t="shared" si="101"/>
        <v>D</v>
      </c>
      <c r="N497" s="1" t="str">
        <f t="shared" si="102"/>
        <v>both xanthine MEBM_Syn_D</v>
      </c>
      <c r="O497" s="2" t="str">
        <f t="shared" si="103"/>
        <v/>
      </c>
      <c r="P497" s="1" t="str">
        <f t="array" ref="P497">IF(O497="","",AVERAGE(IF(L$1:L$2881=L497,K$1:K$2881)))</f>
        <v/>
      </c>
      <c r="Q497" s="1" t="str">
        <f t="array" ref="Q497">IF(O497="","",_xlfn.F.TEST(IF((L$1:L$2881=LEFT(L497,LEN(L497)-3)&amp;"ctr"),K$1:K$2881),IF((L$1:L$2881=L497),K$1:K$2881)))</f>
        <v/>
      </c>
      <c r="R497" s="1" t="str">
        <f t="array" ref="R497">IF(O497="","",TTEST(IF(L$1:L$2881=LEFT(L497,LEN(L497)-3)&amp;"ctr",K$1:K$2881),IF(L$1:L$2881=L497,K$1:K$2881),2,IF(ISERROR(Q497),3,IF(Q497&lt;0.05,3,2))))</f>
        <v/>
      </c>
      <c r="S497" s="1" t="str">
        <f t="shared" ca="1" si="104"/>
        <v/>
      </c>
      <c r="T497" s="1" t="str">
        <f t="array" ref="T497">IF(O497="","",AVERAGE(IF(L$1:L$2881=L497,I$1:I$2881)))</f>
        <v/>
      </c>
      <c r="U497" s="1" t="str">
        <f t="shared" ca="1" si="105"/>
        <v/>
      </c>
      <c r="V497" s="1" t="str">
        <f t="shared" ca="1" si="109"/>
        <v/>
      </c>
      <c r="W497" s="1" t="str">
        <f t="array" aca="1" ref="W497" ca="1">IF(V497="","",IF(AVERAGE(IF(Z$2:Z$2881="Neg"&amp;" "&amp;B497&amp;" "&amp;X497,J$2:J$2881,0))&gt;AVERAGE(IF(Z$2:Z$2881="pos"&amp;" "&amp;B497&amp;" "&amp;X497,J$2:J$2881,0)),"neg","pos"))</f>
        <v/>
      </c>
      <c r="X497" s="1" t="str">
        <f t="shared" ca="1" si="106"/>
        <v/>
      </c>
      <c r="Y497" s="1" t="str">
        <f t="shared" ca="1" si="107"/>
        <v/>
      </c>
      <c r="Z497" s="1" t="str">
        <f t="shared" si="108"/>
        <v>both xanthine MEB</v>
      </c>
      <c r="AA497" s="1" t="str">
        <f t="shared" si="112"/>
        <v/>
      </c>
    </row>
    <row r="498" spans="1:27" x14ac:dyDescent="0.2">
      <c r="A498" s="1" t="s">
        <v>94</v>
      </c>
      <c r="B498" s="1" t="s">
        <v>218</v>
      </c>
      <c r="C498" s="1" t="s">
        <v>50</v>
      </c>
      <c r="D498" s="1">
        <v>152.03299999999999</v>
      </c>
      <c r="E498" s="1">
        <v>10.73</v>
      </c>
      <c r="F498" s="5" t="s">
        <v>146</v>
      </c>
      <c r="H498" s="1" t="s">
        <v>151</v>
      </c>
      <c r="I498" s="1">
        <v>677161</v>
      </c>
      <c r="K498" s="1">
        <f t="shared" si="110"/>
        <v>13.425665814258551</v>
      </c>
      <c r="L498" s="1" t="str">
        <f t="shared" si="111"/>
        <v>both xanthine YE_Ctr</v>
      </c>
      <c r="M498" s="1" t="str">
        <f t="shared" si="101"/>
        <v>D</v>
      </c>
      <c r="N498" s="1" t="str">
        <f t="shared" si="102"/>
        <v>both xanthine YE_Ctr_D</v>
      </c>
      <c r="O498" s="2" t="str">
        <f t="shared" si="103"/>
        <v>D</v>
      </c>
      <c r="P498" s="1">
        <f t="array" ref="P498">IF(O498="","",AVERAGE(IF(L$1:L$2881=L498,K$1:K$2881)))</f>
        <v>13.126099763948403</v>
      </c>
      <c r="Q498" s="1">
        <f t="array" ref="Q498">IF(O498="","",_xlfn.F.TEST(IF((L$1:L$2881=LEFT(L498,LEN(L498)-3)&amp;"ctr"),K$1:K$2881),IF((L$1:L$2881=L498),K$1:K$2881)))</f>
        <v>1</v>
      </c>
      <c r="R498" s="1">
        <f t="array" ref="R498">IF(O498="","",TTEST(IF(L$1:L$2881=LEFT(L498,LEN(L498)-3)&amp;"ctr",K$1:K$2881),IF(L$1:L$2881=L498,K$1:K$2881),2,IF(ISERROR(Q498),3,IF(Q498&lt;0.05,3,2))))</f>
        <v>1</v>
      </c>
      <c r="S498" s="1" t="str">
        <f t="shared" ca="1" si="104"/>
        <v>D</v>
      </c>
      <c r="T498" s="1">
        <f t="array" ref="T498">IF(O498="","",AVERAGE(IF(L$1:L$2881=L498,I$1:I$2881)))</f>
        <v>520524</v>
      </c>
      <c r="U498" s="1" t="b">
        <f t="shared" ca="1" si="105"/>
        <v>0</v>
      </c>
      <c r="V498" s="1" t="str">
        <f t="shared" ca="1" si="109"/>
        <v>1</v>
      </c>
      <c r="W498" s="1" t="str">
        <f t="array" aca="1" ref="W498" ca="1">IF(V498="","",IF(AVERAGE(IF(Z$2:Z$2881="Neg"&amp;" "&amp;B498&amp;" "&amp;X498,J$2:J$2881,0))&gt;AVERAGE(IF(Z$2:Z$2881="pos"&amp;" "&amp;B498&amp;" "&amp;X498,J$2:J$2881,0)),"neg","pos"))</f>
        <v>pos</v>
      </c>
      <c r="X498" s="1" t="str">
        <f t="shared" ca="1" si="106"/>
        <v>YE_</v>
      </c>
      <c r="Y498" s="1" t="str">
        <f t="shared" ca="1" si="107"/>
        <v>Ctr</v>
      </c>
      <c r="Z498" s="1" t="str">
        <f t="shared" si="108"/>
        <v>both xanthine YE_</v>
      </c>
      <c r="AA498" s="1" t="str">
        <f t="shared" si="112"/>
        <v>Good</v>
      </c>
    </row>
    <row r="499" spans="1:27" x14ac:dyDescent="0.2">
      <c r="A499" s="1" t="s">
        <v>94</v>
      </c>
      <c r="B499" s="1" t="s">
        <v>218</v>
      </c>
      <c r="C499" s="1" t="s">
        <v>50</v>
      </c>
      <c r="D499" s="1">
        <v>152.03299999999999</v>
      </c>
      <c r="E499" s="1">
        <v>10.73</v>
      </c>
      <c r="F499" s="5" t="s">
        <v>146</v>
      </c>
      <c r="H499" s="1" t="s">
        <v>151</v>
      </c>
      <c r="I499" s="1">
        <v>485989</v>
      </c>
      <c r="K499" s="1">
        <f t="shared" si="110"/>
        <v>13.093943326539252</v>
      </c>
      <c r="L499" s="1" t="str">
        <f t="shared" si="111"/>
        <v>both xanthine YE_Ctr</v>
      </c>
      <c r="M499" s="1" t="str">
        <f t="shared" si="101"/>
        <v>D</v>
      </c>
      <c r="N499" s="1" t="str">
        <f t="shared" si="102"/>
        <v>both xanthine YE_Ctr_D</v>
      </c>
      <c r="O499" s="2" t="str">
        <f t="shared" si="103"/>
        <v/>
      </c>
      <c r="P499" s="1" t="str">
        <f t="array" ref="P499">IF(O499="","",AVERAGE(IF(L$1:L$2881=L499,K$1:K$2881)))</f>
        <v/>
      </c>
      <c r="Q499" s="1" t="str">
        <f t="array" ref="Q499">IF(O499="","",_xlfn.F.TEST(IF((L$1:L$2881=LEFT(L499,LEN(L499)-3)&amp;"ctr"),K$1:K$2881),IF((L$1:L$2881=L499),K$1:K$2881)))</f>
        <v/>
      </c>
      <c r="R499" s="1" t="str">
        <f t="array" ref="R499">IF(O499="","",TTEST(IF(L$1:L$2881=LEFT(L499,LEN(L499)-3)&amp;"ctr",K$1:K$2881),IF(L$1:L$2881=L499,K$1:K$2881),2,IF(ISERROR(Q499),3,IF(Q499&lt;0.05,3,2))))</f>
        <v/>
      </c>
      <c r="S499" s="1" t="str">
        <f t="shared" ca="1" si="104"/>
        <v/>
      </c>
      <c r="T499" s="1" t="str">
        <f t="array" ref="T499">IF(O499="","",AVERAGE(IF(L$1:L$2881=L499,I$1:I$2881)))</f>
        <v/>
      </c>
      <c r="U499" s="1" t="str">
        <f t="shared" ca="1" si="105"/>
        <v/>
      </c>
      <c r="V499" s="1" t="str">
        <f t="shared" ca="1" si="109"/>
        <v/>
      </c>
      <c r="W499" s="1" t="str">
        <f t="array" aca="1" ref="W499" ca="1">IF(V499="","",IF(AVERAGE(IF(Z$2:Z$2881="Neg"&amp;" "&amp;B499&amp;" "&amp;X499,J$2:J$2881,0))&gt;AVERAGE(IF(Z$2:Z$2881="pos"&amp;" "&amp;B499&amp;" "&amp;X499,J$2:J$2881,0)),"neg","pos"))</f>
        <v/>
      </c>
      <c r="X499" s="1" t="str">
        <f t="shared" ca="1" si="106"/>
        <v/>
      </c>
      <c r="Y499" s="1" t="str">
        <f t="shared" ca="1" si="107"/>
        <v/>
      </c>
      <c r="Z499" s="1" t="str">
        <f t="shared" si="108"/>
        <v>both xanthine YE_</v>
      </c>
      <c r="AA499" s="1" t="str">
        <f t="shared" si="112"/>
        <v/>
      </c>
    </row>
    <row r="500" spans="1:27" x14ac:dyDescent="0.2">
      <c r="A500" s="1" t="s">
        <v>94</v>
      </c>
      <c r="B500" s="1" t="s">
        <v>218</v>
      </c>
      <c r="C500" s="1" t="s">
        <v>50</v>
      </c>
      <c r="D500" s="1">
        <v>152.03299999999999</v>
      </c>
      <c r="E500" s="1">
        <v>10.73</v>
      </c>
      <c r="F500" s="5" t="s">
        <v>146</v>
      </c>
      <c r="H500" s="1" t="s">
        <v>151</v>
      </c>
      <c r="I500" s="1">
        <v>324043</v>
      </c>
      <c r="K500" s="1">
        <f t="shared" si="110"/>
        <v>12.688634588023282</v>
      </c>
      <c r="L500" s="1" t="str">
        <f t="shared" si="111"/>
        <v>both xanthine YE_Ctr</v>
      </c>
      <c r="M500" s="1" t="str">
        <f t="shared" si="101"/>
        <v>D</v>
      </c>
      <c r="N500" s="1" t="str">
        <f t="shared" si="102"/>
        <v>both xanthine YE_Ctr_D</v>
      </c>
      <c r="O500" s="2" t="str">
        <f t="shared" si="103"/>
        <v/>
      </c>
      <c r="P500" s="1" t="str">
        <f t="array" ref="P500">IF(O500="","",AVERAGE(IF(L$1:L$2881=L500,K$1:K$2881)))</f>
        <v/>
      </c>
      <c r="Q500" s="1" t="str">
        <f t="array" ref="Q500">IF(O500="","",_xlfn.F.TEST(IF((L$1:L$2881=LEFT(L500,LEN(L500)-3)&amp;"ctr"),K$1:K$2881),IF((L$1:L$2881=L500),K$1:K$2881)))</f>
        <v/>
      </c>
      <c r="R500" s="1" t="str">
        <f t="array" ref="R500">IF(O500="","",TTEST(IF(L$1:L$2881=LEFT(L500,LEN(L500)-3)&amp;"ctr",K$1:K$2881),IF(L$1:L$2881=L500,K$1:K$2881),2,IF(ISERROR(Q500),3,IF(Q500&lt;0.05,3,2))))</f>
        <v/>
      </c>
      <c r="S500" s="1" t="str">
        <f t="shared" ca="1" si="104"/>
        <v/>
      </c>
      <c r="T500" s="1" t="str">
        <f t="array" ref="T500">IF(O500="","",AVERAGE(IF(L$1:L$2881=L500,I$1:I$2881)))</f>
        <v/>
      </c>
      <c r="U500" s="1" t="str">
        <f t="shared" ca="1" si="105"/>
        <v/>
      </c>
      <c r="V500" s="1" t="str">
        <f t="shared" ca="1" si="109"/>
        <v/>
      </c>
      <c r="W500" s="1" t="str">
        <f t="array" aca="1" ref="W500" ca="1">IF(V500="","",IF(AVERAGE(IF(Z$2:Z$2881="Neg"&amp;" "&amp;B500&amp;" "&amp;X500,J$2:J$2881,0))&gt;AVERAGE(IF(Z$2:Z$2881="pos"&amp;" "&amp;B500&amp;" "&amp;X500,J$2:J$2881,0)),"neg","pos"))</f>
        <v/>
      </c>
      <c r="X500" s="1" t="str">
        <f t="shared" ca="1" si="106"/>
        <v/>
      </c>
      <c r="Y500" s="1" t="str">
        <f t="shared" ca="1" si="107"/>
        <v/>
      </c>
      <c r="Z500" s="1" t="str">
        <f t="shared" si="108"/>
        <v>both xanthine YE_</v>
      </c>
      <c r="AA500" s="1" t="str">
        <f t="shared" si="112"/>
        <v/>
      </c>
    </row>
    <row r="501" spans="1:27" x14ac:dyDescent="0.2">
      <c r="A501" s="1" t="s">
        <v>94</v>
      </c>
      <c r="B501" s="1" t="s">
        <v>218</v>
      </c>
      <c r="C501" s="1" t="s">
        <v>50</v>
      </c>
      <c r="D501" s="1">
        <v>152.03299999999999</v>
      </c>
      <c r="E501" s="1">
        <v>10.73</v>
      </c>
      <c r="F501" s="5" t="s">
        <v>146</v>
      </c>
      <c r="H501" s="1" t="s">
        <v>151</v>
      </c>
      <c r="I501" s="1">
        <v>594903</v>
      </c>
      <c r="K501" s="1">
        <f t="shared" si="110"/>
        <v>13.296155326972521</v>
      </c>
      <c r="L501" s="1" t="str">
        <f t="shared" si="111"/>
        <v>both xanthine YE_Ctr</v>
      </c>
      <c r="M501" s="1" t="str">
        <f t="shared" si="101"/>
        <v>D</v>
      </c>
      <c r="N501" s="1" t="str">
        <f t="shared" si="102"/>
        <v>both xanthine YE_Ctr_D</v>
      </c>
      <c r="O501" s="2" t="str">
        <f t="shared" si="103"/>
        <v/>
      </c>
      <c r="P501" s="1" t="str">
        <f t="array" ref="P501">IF(O501="","",AVERAGE(IF(L$1:L$2881=L501,K$1:K$2881)))</f>
        <v/>
      </c>
      <c r="Q501" s="1" t="str">
        <f t="array" ref="Q501">IF(O501="","",_xlfn.F.TEST(IF((L$1:L$2881=LEFT(L501,LEN(L501)-3)&amp;"ctr"),K$1:K$2881),IF((L$1:L$2881=L501),K$1:K$2881)))</f>
        <v/>
      </c>
      <c r="R501" s="1" t="str">
        <f t="array" ref="R501">IF(O501="","",TTEST(IF(L$1:L$2881=LEFT(L501,LEN(L501)-3)&amp;"ctr",K$1:K$2881),IF(L$1:L$2881=L501,K$1:K$2881),2,IF(ISERROR(Q501),3,IF(Q501&lt;0.05,3,2))))</f>
        <v/>
      </c>
      <c r="S501" s="1" t="str">
        <f t="shared" ca="1" si="104"/>
        <v/>
      </c>
      <c r="T501" s="1" t="str">
        <f t="array" ref="T501">IF(O501="","",AVERAGE(IF(L$1:L$2881=L501,I$1:I$2881)))</f>
        <v/>
      </c>
      <c r="U501" s="1" t="str">
        <f t="shared" ca="1" si="105"/>
        <v/>
      </c>
      <c r="V501" s="1" t="str">
        <f t="shared" ca="1" si="109"/>
        <v/>
      </c>
      <c r="W501" s="1" t="str">
        <f t="array" aca="1" ref="W501" ca="1">IF(V501="","",IF(AVERAGE(IF(Z$2:Z$2881="Neg"&amp;" "&amp;B501&amp;" "&amp;X501,J$2:J$2881,0))&gt;AVERAGE(IF(Z$2:Z$2881="pos"&amp;" "&amp;B501&amp;" "&amp;X501,J$2:J$2881,0)),"neg","pos"))</f>
        <v/>
      </c>
      <c r="X501" s="1" t="str">
        <f t="shared" ca="1" si="106"/>
        <v/>
      </c>
      <c r="Y501" s="1" t="str">
        <f t="shared" ca="1" si="107"/>
        <v/>
      </c>
      <c r="Z501" s="1" t="str">
        <f t="shared" si="108"/>
        <v>both xanthine YE_</v>
      </c>
      <c r="AA501" s="1" t="str">
        <f t="shared" si="112"/>
        <v/>
      </c>
    </row>
    <row r="502" spans="1:27" x14ac:dyDescent="0.2">
      <c r="A502" s="1" t="s">
        <v>94</v>
      </c>
      <c r="B502" s="1" t="s">
        <v>218</v>
      </c>
      <c r="C502" s="1" t="s">
        <v>50</v>
      </c>
      <c r="D502" s="1">
        <v>152.03299999999999</v>
      </c>
      <c r="E502" s="1">
        <v>10.73</v>
      </c>
      <c r="F502" s="5" t="s">
        <v>146</v>
      </c>
      <c r="H502" s="1" t="s">
        <v>152</v>
      </c>
      <c r="I502" s="1">
        <v>466311</v>
      </c>
      <c r="K502" s="1">
        <f t="shared" si="110"/>
        <v>13.052610216970969</v>
      </c>
      <c r="L502" s="1" t="str">
        <f t="shared" si="111"/>
        <v>both xanthine YE_Syn</v>
      </c>
      <c r="M502" s="1" t="str">
        <f t="shared" si="101"/>
        <v>D</v>
      </c>
      <c r="N502" s="1" t="str">
        <f t="shared" si="102"/>
        <v>both xanthine YE_Syn_D</v>
      </c>
      <c r="O502" s="2" t="str">
        <f t="shared" si="103"/>
        <v>D</v>
      </c>
      <c r="P502" s="1">
        <f t="array" ref="P502">IF(O502="","",AVERAGE(IF(L$1:L$2881=L502,K$1:K$2881)))</f>
        <v>13.024267718825103</v>
      </c>
      <c r="Q502" s="1">
        <f t="array" ref="Q502">IF(O502="","",_xlfn.F.TEST(IF((L$1:L$2881=LEFT(L502,LEN(L502)-3)&amp;"ctr"),K$1:K$2881),IF((L$1:L$2881=L502),K$1:K$2881)))</f>
        <v>0.73975436277662687</v>
      </c>
      <c r="R502" s="1">
        <f t="array" ref="R502">IF(O502="","",TTEST(IF(L$1:L$2881=LEFT(L502,LEN(L502)-3)&amp;"ctr",K$1:K$2881),IF(L$1:L$2881=L502,K$1:K$2881),2,IF(ISERROR(Q502),3,IF(Q502&lt;0.05,3,2))))</f>
        <v>0.64079233111009348</v>
      </c>
      <c r="S502" s="1" t="str">
        <f t="shared" ca="1" si="104"/>
        <v>N</v>
      </c>
      <c r="T502" s="1">
        <f t="array" ref="T502">IF(O502="","",AVERAGE(IF(L$1:L$2881=L502,I$1:I$2881)))</f>
        <v>464804.25</v>
      </c>
      <c r="U502" s="1" t="str">
        <f t="shared" ca="1" si="105"/>
        <v>n/a</v>
      </c>
      <c r="V502" s="1" t="str">
        <f t="shared" ca="1" si="109"/>
        <v>1</v>
      </c>
      <c r="W502" s="1" t="str">
        <f t="array" aca="1" ref="W502" ca="1">IF(V502="","",IF(AVERAGE(IF(Z$2:Z$2881="Neg"&amp;" "&amp;B502&amp;" "&amp;X502,J$2:J$2881,0))&gt;AVERAGE(IF(Z$2:Z$2881="pos"&amp;" "&amp;B502&amp;" "&amp;X502,J$2:J$2881,0)),"neg","pos"))</f>
        <v>pos</v>
      </c>
      <c r="X502" s="1" t="str">
        <f t="shared" ca="1" si="106"/>
        <v>YE_</v>
      </c>
      <c r="Y502" s="1" t="str">
        <f t="shared" ca="1" si="107"/>
        <v>Syn</v>
      </c>
      <c r="Z502" s="1" t="str">
        <f t="shared" si="108"/>
        <v>both xanthine YE_</v>
      </c>
      <c r="AA502" s="1" t="str">
        <f t="shared" si="112"/>
        <v>Good</v>
      </c>
    </row>
    <row r="503" spans="1:27" x14ac:dyDescent="0.2">
      <c r="A503" s="1" t="s">
        <v>94</v>
      </c>
      <c r="B503" s="1" t="s">
        <v>218</v>
      </c>
      <c r="C503" s="1" t="s">
        <v>50</v>
      </c>
      <c r="D503" s="1">
        <v>152.03299999999999</v>
      </c>
      <c r="E503" s="1">
        <v>10.73</v>
      </c>
      <c r="F503" s="5" t="s">
        <v>146</v>
      </c>
      <c r="H503" s="1" t="s">
        <v>152</v>
      </c>
      <c r="I503" s="1">
        <v>454705</v>
      </c>
      <c r="K503" s="1">
        <f t="shared" si="110"/>
        <v>13.027406335239567</v>
      </c>
      <c r="L503" s="1" t="str">
        <f t="shared" si="111"/>
        <v>both xanthine YE_Syn</v>
      </c>
      <c r="M503" s="1" t="str">
        <f t="shared" si="101"/>
        <v>D</v>
      </c>
      <c r="N503" s="1" t="str">
        <f t="shared" si="102"/>
        <v>both xanthine YE_Syn_D</v>
      </c>
      <c r="O503" s="2" t="str">
        <f t="shared" si="103"/>
        <v/>
      </c>
      <c r="P503" s="1" t="str">
        <f t="array" ref="P503">IF(O503="","",AVERAGE(IF(L$1:L$2881=L503,K$1:K$2881)))</f>
        <v/>
      </c>
      <c r="Q503" s="1" t="str">
        <f t="array" ref="Q503">IF(O503="","",_xlfn.F.TEST(IF((L$1:L$2881=LEFT(L503,LEN(L503)-3)&amp;"ctr"),K$1:K$2881),IF((L$1:L$2881=L503),K$1:K$2881)))</f>
        <v/>
      </c>
      <c r="R503" s="1" t="str">
        <f t="array" ref="R503">IF(O503="","",TTEST(IF(L$1:L$2881=LEFT(L503,LEN(L503)-3)&amp;"ctr",K$1:K$2881),IF(L$1:L$2881=L503,K$1:K$2881),2,IF(ISERROR(Q503),3,IF(Q503&lt;0.05,3,2))))</f>
        <v/>
      </c>
      <c r="S503" s="1" t="str">
        <f t="shared" ca="1" si="104"/>
        <v/>
      </c>
      <c r="T503" s="1" t="str">
        <f t="array" ref="T503">IF(O503="","",AVERAGE(IF(L$1:L$2881=L503,I$1:I$2881)))</f>
        <v/>
      </c>
      <c r="U503" s="1" t="str">
        <f t="shared" ca="1" si="105"/>
        <v/>
      </c>
      <c r="V503" s="1" t="str">
        <f t="shared" ca="1" si="109"/>
        <v/>
      </c>
      <c r="W503" s="1" t="str">
        <f t="array" aca="1" ref="W503" ca="1">IF(V503="","",IF(AVERAGE(IF(Z$2:Z$2881="Neg"&amp;" "&amp;B503&amp;" "&amp;X503,J$2:J$2881,0))&gt;AVERAGE(IF(Z$2:Z$2881="pos"&amp;" "&amp;B503&amp;" "&amp;X503,J$2:J$2881,0)),"neg","pos"))</f>
        <v/>
      </c>
      <c r="X503" s="1" t="str">
        <f t="shared" ca="1" si="106"/>
        <v/>
      </c>
      <c r="Y503" s="1" t="str">
        <f t="shared" ca="1" si="107"/>
        <v/>
      </c>
      <c r="Z503" s="1" t="str">
        <f t="shared" si="108"/>
        <v>both xanthine YE_</v>
      </c>
      <c r="AA503" s="1" t="str">
        <f t="shared" si="112"/>
        <v/>
      </c>
    </row>
    <row r="504" spans="1:27" x14ac:dyDescent="0.2">
      <c r="A504" s="1" t="s">
        <v>94</v>
      </c>
      <c r="B504" s="1" t="s">
        <v>218</v>
      </c>
      <c r="C504" s="1" t="s">
        <v>50</v>
      </c>
      <c r="D504" s="1">
        <v>152.03299999999999</v>
      </c>
      <c r="E504" s="1">
        <v>10.73</v>
      </c>
      <c r="F504" s="5" t="s">
        <v>146</v>
      </c>
      <c r="H504" s="1" t="s">
        <v>152</v>
      </c>
      <c r="I504" s="1">
        <v>324325</v>
      </c>
      <c r="K504" s="1">
        <f t="shared" si="110"/>
        <v>12.68950446176137</v>
      </c>
      <c r="L504" s="1" t="str">
        <f t="shared" si="111"/>
        <v>both xanthine YE_Syn</v>
      </c>
      <c r="M504" s="1" t="str">
        <f t="shared" si="101"/>
        <v>D</v>
      </c>
      <c r="N504" s="1" t="str">
        <f t="shared" si="102"/>
        <v>both xanthine YE_Syn_D</v>
      </c>
      <c r="O504" s="2" t="str">
        <f t="shared" si="103"/>
        <v/>
      </c>
      <c r="P504" s="1" t="str">
        <f t="array" ref="P504">IF(O504="","",AVERAGE(IF(L$1:L$2881=L504,K$1:K$2881)))</f>
        <v/>
      </c>
      <c r="Q504" s="1" t="str">
        <f t="array" ref="Q504">IF(O504="","",_xlfn.F.TEST(IF((L$1:L$2881=LEFT(L504,LEN(L504)-3)&amp;"ctr"),K$1:K$2881),IF((L$1:L$2881=L504),K$1:K$2881)))</f>
        <v/>
      </c>
      <c r="R504" s="1" t="str">
        <f t="array" ref="R504">IF(O504="","",TTEST(IF(L$1:L$2881=LEFT(L504,LEN(L504)-3)&amp;"ctr",K$1:K$2881),IF(L$1:L$2881=L504,K$1:K$2881),2,IF(ISERROR(Q504),3,IF(Q504&lt;0.05,3,2))))</f>
        <v/>
      </c>
      <c r="S504" s="1" t="str">
        <f t="shared" ca="1" si="104"/>
        <v/>
      </c>
      <c r="T504" s="1" t="str">
        <f t="array" ref="T504">IF(O504="","",AVERAGE(IF(L$1:L$2881=L504,I$1:I$2881)))</f>
        <v/>
      </c>
      <c r="U504" s="1" t="str">
        <f t="shared" ca="1" si="105"/>
        <v/>
      </c>
      <c r="V504" s="1" t="str">
        <f t="shared" ca="1" si="109"/>
        <v/>
      </c>
      <c r="W504" s="1" t="str">
        <f t="array" aca="1" ref="W504" ca="1">IF(V504="","",IF(AVERAGE(IF(Z$2:Z$2881="Neg"&amp;" "&amp;B504&amp;" "&amp;X504,J$2:J$2881,0))&gt;AVERAGE(IF(Z$2:Z$2881="pos"&amp;" "&amp;B504&amp;" "&amp;X504,J$2:J$2881,0)),"neg","pos"))</f>
        <v/>
      </c>
      <c r="X504" s="1" t="str">
        <f t="shared" ca="1" si="106"/>
        <v/>
      </c>
      <c r="Y504" s="1" t="str">
        <f t="shared" ca="1" si="107"/>
        <v/>
      </c>
      <c r="Z504" s="1" t="str">
        <f t="shared" si="108"/>
        <v>both xanthine YE_</v>
      </c>
      <c r="AA504" s="1" t="str">
        <f t="shared" si="112"/>
        <v/>
      </c>
    </row>
    <row r="505" spans="1:27" x14ac:dyDescent="0.2">
      <c r="A505" s="1" t="s">
        <v>94</v>
      </c>
      <c r="B505" s="1" t="s">
        <v>218</v>
      </c>
      <c r="C505" s="1" t="s">
        <v>50</v>
      </c>
      <c r="D505" s="1">
        <v>152.03299999999999</v>
      </c>
      <c r="E505" s="1">
        <v>10.73</v>
      </c>
      <c r="F505" s="5" t="s">
        <v>146</v>
      </c>
      <c r="H505" s="1" t="s">
        <v>152</v>
      </c>
      <c r="I505" s="1">
        <v>613876</v>
      </c>
      <c r="K505" s="1">
        <f t="shared" si="110"/>
        <v>13.327549861328501</v>
      </c>
      <c r="L505" s="1" t="str">
        <f t="shared" si="111"/>
        <v>both xanthine YE_Syn</v>
      </c>
      <c r="M505" s="1" t="str">
        <f t="shared" si="101"/>
        <v>D</v>
      </c>
      <c r="N505" s="1" t="str">
        <f t="shared" si="102"/>
        <v>both xanthine YE_Syn_D</v>
      </c>
      <c r="O505" s="2" t="str">
        <f t="shared" si="103"/>
        <v/>
      </c>
      <c r="P505" s="1" t="str">
        <f t="array" ref="P505">IF(O505="","",AVERAGE(IF(L$1:L$2881=L505,K$1:K$2881)))</f>
        <v/>
      </c>
      <c r="Q505" s="1" t="str">
        <f t="array" ref="Q505">IF(O505="","",_xlfn.F.TEST(IF((L$1:L$2881=LEFT(L505,LEN(L505)-3)&amp;"ctr"),K$1:K$2881),IF((L$1:L$2881=L505),K$1:K$2881)))</f>
        <v/>
      </c>
      <c r="R505" s="1" t="str">
        <f t="array" ref="R505">IF(O505="","",TTEST(IF(L$1:L$2881=LEFT(L505,LEN(L505)-3)&amp;"ctr",K$1:K$2881),IF(L$1:L$2881=L505,K$1:K$2881),2,IF(ISERROR(Q505),3,IF(Q505&lt;0.05,3,2))))</f>
        <v/>
      </c>
      <c r="S505" s="1" t="str">
        <f t="shared" ca="1" si="104"/>
        <v/>
      </c>
      <c r="T505" s="1" t="str">
        <f t="array" ref="T505">IF(O505="","",AVERAGE(IF(L$1:L$2881=L505,I$1:I$2881)))</f>
        <v/>
      </c>
      <c r="U505" s="1" t="str">
        <f t="shared" ca="1" si="105"/>
        <v/>
      </c>
      <c r="V505" s="1" t="str">
        <f t="shared" ca="1" si="109"/>
        <v/>
      </c>
      <c r="W505" s="1" t="str">
        <f t="array" aca="1" ref="W505" ca="1">IF(V505="","",IF(AVERAGE(IF(Z$2:Z$2881="Neg"&amp;" "&amp;B505&amp;" "&amp;X505,J$2:J$2881,0))&gt;AVERAGE(IF(Z$2:Z$2881="pos"&amp;" "&amp;B505&amp;" "&amp;X505,J$2:J$2881,0)),"neg","pos"))</f>
        <v/>
      </c>
      <c r="X505" s="1" t="str">
        <f t="shared" ca="1" si="106"/>
        <v/>
      </c>
      <c r="Y505" s="1" t="str">
        <f t="shared" ca="1" si="107"/>
        <v/>
      </c>
      <c r="Z505" s="1" t="str">
        <f t="shared" si="108"/>
        <v>both xanthine YE_</v>
      </c>
      <c r="AA505" s="1" t="str">
        <f t="shared" si="112"/>
        <v/>
      </c>
    </row>
    <row r="506" spans="1:27" x14ac:dyDescent="0.2">
      <c r="A506" s="1" t="s">
        <v>94</v>
      </c>
      <c r="B506" s="1" t="s">
        <v>218</v>
      </c>
      <c r="C506" s="1" t="s">
        <v>50</v>
      </c>
      <c r="D506" s="1">
        <v>152.03299999999999</v>
      </c>
      <c r="E506" s="1">
        <v>10.73</v>
      </c>
      <c r="F506" s="5" t="s">
        <v>146</v>
      </c>
      <c r="H506" s="1" t="s">
        <v>153</v>
      </c>
      <c r="I506" s="1">
        <v>0</v>
      </c>
      <c r="K506" s="1">
        <f t="shared" si="110"/>
        <v>0</v>
      </c>
      <c r="L506" s="1" t="str">
        <f t="shared" si="111"/>
        <v>both xanthine SE_Ctr</v>
      </c>
      <c r="M506" s="1" t="str">
        <f t="shared" si="101"/>
        <v>D</v>
      </c>
      <c r="N506" s="1" t="str">
        <f t="shared" si="102"/>
        <v>both xanthine SE_Ctr_D</v>
      </c>
      <c r="O506" s="2" t="str">
        <f t="shared" si="103"/>
        <v>D</v>
      </c>
      <c r="P506" s="1">
        <f t="array" ref="P506">IF(O506="","",AVERAGE(IF(L$1:L$2881=L506,K$1:K$2881)))</f>
        <v>1.158682247057409</v>
      </c>
      <c r="Q506" s="1">
        <f t="array" ref="Q506">IF(O506="","",_xlfn.F.TEST(IF((L$1:L$2881=LEFT(L506,LEN(L506)-3)&amp;"ctr"),K$1:K$2881),IF((L$1:L$2881=L506),K$1:K$2881)))</f>
        <v>1</v>
      </c>
      <c r="R506" s="1">
        <f t="array" ref="R506">IF(O506="","",TTEST(IF(L$1:L$2881=LEFT(L506,LEN(L506)-3)&amp;"ctr",K$1:K$2881),IF(L$1:L$2881=L506,K$1:K$2881),2,IF(ISERROR(Q506),3,IF(Q506&lt;0.05,3,2))))</f>
        <v>1</v>
      </c>
      <c r="S506" s="1" t="str">
        <f t="shared" ca="1" si="104"/>
        <v>D</v>
      </c>
      <c r="T506" s="1">
        <f t="array" ref="T506">IF(O506="","",AVERAGE(IF(L$1:L$2881=L506,I$1:I$2881)))</f>
        <v>25.5</v>
      </c>
      <c r="U506" s="1" t="b">
        <f t="shared" ca="1" si="105"/>
        <v>0</v>
      </c>
      <c r="V506" s="1" t="str">
        <f t="shared" ca="1" si="109"/>
        <v>1</v>
      </c>
      <c r="W506" s="1" t="str">
        <f t="array" aca="1" ref="W506" ca="1">IF(V506="","",IF(AVERAGE(IF(Z$2:Z$2881="Neg"&amp;" "&amp;B506&amp;" "&amp;X506,J$2:J$2881,0))&gt;AVERAGE(IF(Z$2:Z$2881="pos"&amp;" "&amp;B506&amp;" "&amp;X506,J$2:J$2881,0)),"neg","pos"))</f>
        <v>pos</v>
      </c>
      <c r="X506" s="1" t="str">
        <f t="shared" ca="1" si="106"/>
        <v>SE_</v>
      </c>
      <c r="Y506" s="1" t="str">
        <f t="shared" ca="1" si="107"/>
        <v>Ctr</v>
      </c>
      <c r="Z506" s="1" t="str">
        <f t="shared" si="108"/>
        <v>both xanthine SE_</v>
      </c>
      <c r="AA506" s="1" t="str">
        <f t="shared" si="112"/>
        <v>Good</v>
      </c>
    </row>
    <row r="507" spans="1:27" x14ac:dyDescent="0.2">
      <c r="A507" s="1" t="s">
        <v>94</v>
      </c>
      <c r="B507" s="1" t="s">
        <v>218</v>
      </c>
      <c r="C507" s="1" t="s">
        <v>50</v>
      </c>
      <c r="D507" s="1">
        <v>152.03299999999999</v>
      </c>
      <c r="E507" s="1">
        <v>10.73</v>
      </c>
      <c r="F507" s="5" t="s">
        <v>146</v>
      </c>
      <c r="H507" s="1" t="s">
        <v>153</v>
      </c>
      <c r="I507" s="1">
        <v>102</v>
      </c>
      <c r="K507" s="1">
        <f t="shared" si="110"/>
        <v>4.6347289882296359</v>
      </c>
      <c r="L507" s="1" t="str">
        <f t="shared" si="111"/>
        <v>both xanthine SE_Ctr</v>
      </c>
      <c r="M507" s="1" t="str">
        <f t="shared" si="101"/>
        <v>D</v>
      </c>
      <c r="N507" s="1" t="str">
        <f t="shared" si="102"/>
        <v>both xanthine SE_Ctr_D</v>
      </c>
      <c r="O507" s="2" t="str">
        <f t="shared" si="103"/>
        <v/>
      </c>
      <c r="P507" s="1" t="str">
        <f t="array" ref="P507">IF(O507="","",AVERAGE(IF(L$1:L$2881=L507,K$1:K$2881)))</f>
        <v/>
      </c>
      <c r="Q507" s="1" t="str">
        <f t="array" ref="Q507">IF(O507="","",_xlfn.F.TEST(IF((L$1:L$2881=LEFT(L507,LEN(L507)-3)&amp;"ctr"),K$1:K$2881),IF((L$1:L$2881=L507),K$1:K$2881)))</f>
        <v/>
      </c>
      <c r="R507" s="1" t="str">
        <f t="array" ref="R507">IF(O507="","",TTEST(IF(L$1:L$2881=LEFT(L507,LEN(L507)-3)&amp;"ctr",K$1:K$2881),IF(L$1:L$2881=L507,K$1:K$2881),2,IF(ISERROR(Q507),3,IF(Q507&lt;0.05,3,2))))</f>
        <v/>
      </c>
      <c r="S507" s="1" t="str">
        <f t="shared" ca="1" si="104"/>
        <v/>
      </c>
      <c r="T507" s="1" t="str">
        <f t="array" ref="T507">IF(O507="","",AVERAGE(IF(L$1:L$2881=L507,I$1:I$2881)))</f>
        <v/>
      </c>
      <c r="U507" s="1" t="str">
        <f t="shared" ca="1" si="105"/>
        <v/>
      </c>
      <c r="V507" s="1" t="str">
        <f t="shared" ca="1" si="109"/>
        <v/>
      </c>
      <c r="W507" s="1" t="str">
        <f t="array" aca="1" ref="W507" ca="1">IF(V507="","",IF(AVERAGE(IF(Z$2:Z$2881="Neg"&amp;" "&amp;B507&amp;" "&amp;X507,J$2:J$2881,0))&gt;AVERAGE(IF(Z$2:Z$2881="pos"&amp;" "&amp;B507&amp;" "&amp;X507,J$2:J$2881,0)),"neg","pos"))</f>
        <v/>
      </c>
      <c r="X507" s="1" t="str">
        <f t="shared" ca="1" si="106"/>
        <v/>
      </c>
      <c r="Y507" s="1" t="str">
        <f t="shared" ca="1" si="107"/>
        <v/>
      </c>
      <c r="Z507" s="1" t="str">
        <f t="shared" si="108"/>
        <v>both xanthine SE_</v>
      </c>
      <c r="AA507" s="1" t="str">
        <f t="shared" si="112"/>
        <v/>
      </c>
    </row>
    <row r="508" spans="1:27" x14ac:dyDescent="0.2">
      <c r="A508" s="1" t="s">
        <v>94</v>
      </c>
      <c r="B508" s="1" t="s">
        <v>218</v>
      </c>
      <c r="C508" s="1" t="s">
        <v>50</v>
      </c>
      <c r="D508" s="1">
        <v>152.03299999999999</v>
      </c>
      <c r="E508" s="1">
        <v>10.73</v>
      </c>
      <c r="F508" s="5" t="s">
        <v>146</v>
      </c>
      <c r="H508" s="1" t="s">
        <v>153</v>
      </c>
      <c r="I508" s="1">
        <v>0</v>
      </c>
      <c r="K508" s="1">
        <f t="shared" si="110"/>
        <v>0</v>
      </c>
      <c r="L508" s="1" t="str">
        <f t="shared" si="111"/>
        <v>both xanthine SE_Ctr</v>
      </c>
      <c r="M508" s="1" t="str">
        <f t="shared" si="101"/>
        <v>D</v>
      </c>
      <c r="N508" s="1" t="str">
        <f t="shared" si="102"/>
        <v>both xanthine SE_Ctr_D</v>
      </c>
      <c r="O508" s="2" t="str">
        <f t="shared" si="103"/>
        <v/>
      </c>
      <c r="P508" s="1" t="str">
        <f t="array" ref="P508">IF(O508="","",AVERAGE(IF(L$1:L$2881=L508,K$1:K$2881)))</f>
        <v/>
      </c>
      <c r="Q508" s="1" t="str">
        <f t="array" ref="Q508">IF(O508="","",_xlfn.F.TEST(IF((L$1:L$2881=LEFT(L508,LEN(L508)-3)&amp;"ctr"),K$1:K$2881),IF((L$1:L$2881=L508),K$1:K$2881)))</f>
        <v/>
      </c>
      <c r="R508" s="1" t="str">
        <f t="array" ref="R508">IF(O508="","",TTEST(IF(L$1:L$2881=LEFT(L508,LEN(L508)-3)&amp;"ctr",K$1:K$2881),IF(L$1:L$2881=L508,K$1:K$2881),2,IF(ISERROR(Q508),3,IF(Q508&lt;0.05,3,2))))</f>
        <v/>
      </c>
      <c r="S508" s="1" t="str">
        <f t="shared" ca="1" si="104"/>
        <v/>
      </c>
      <c r="T508" s="1" t="str">
        <f t="array" ref="T508">IF(O508="","",AVERAGE(IF(L$1:L$2881=L508,I$1:I$2881)))</f>
        <v/>
      </c>
      <c r="U508" s="1" t="str">
        <f t="shared" ca="1" si="105"/>
        <v/>
      </c>
      <c r="V508" s="1" t="str">
        <f t="shared" ca="1" si="109"/>
        <v/>
      </c>
      <c r="W508" s="1" t="str">
        <f t="array" aca="1" ref="W508" ca="1">IF(V508="","",IF(AVERAGE(IF(Z$2:Z$2881="Neg"&amp;" "&amp;B508&amp;" "&amp;X508,J$2:J$2881,0))&gt;AVERAGE(IF(Z$2:Z$2881="pos"&amp;" "&amp;B508&amp;" "&amp;X508,J$2:J$2881,0)),"neg","pos"))</f>
        <v/>
      </c>
      <c r="X508" s="1" t="str">
        <f t="shared" ca="1" si="106"/>
        <v/>
      </c>
      <c r="Y508" s="1" t="str">
        <f t="shared" ca="1" si="107"/>
        <v/>
      </c>
      <c r="Z508" s="1" t="str">
        <f t="shared" si="108"/>
        <v>both xanthine SE_</v>
      </c>
      <c r="AA508" s="1" t="str">
        <f t="shared" si="112"/>
        <v/>
      </c>
    </row>
    <row r="509" spans="1:27" x14ac:dyDescent="0.2">
      <c r="A509" s="1" t="s">
        <v>94</v>
      </c>
      <c r="B509" s="1" t="s">
        <v>218</v>
      </c>
      <c r="C509" s="1" t="s">
        <v>50</v>
      </c>
      <c r="D509" s="1">
        <v>152.03299999999999</v>
      </c>
      <c r="E509" s="1">
        <v>10.73</v>
      </c>
      <c r="F509" s="5" t="s">
        <v>146</v>
      </c>
      <c r="H509" s="1" t="s">
        <v>153</v>
      </c>
      <c r="I509" s="1">
        <v>0</v>
      </c>
      <c r="K509" s="1">
        <f t="shared" si="110"/>
        <v>0</v>
      </c>
      <c r="L509" s="1" t="str">
        <f t="shared" si="111"/>
        <v>both xanthine SE_Ctr</v>
      </c>
      <c r="M509" s="1" t="str">
        <f t="shared" si="101"/>
        <v>D</v>
      </c>
      <c r="N509" s="1" t="str">
        <f t="shared" si="102"/>
        <v>both xanthine SE_Ctr_D</v>
      </c>
      <c r="O509" s="2" t="str">
        <f t="shared" si="103"/>
        <v/>
      </c>
      <c r="P509" s="1" t="str">
        <f t="array" ref="P509">IF(O509="","",AVERAGE(IF(L$1:L$2881=L509,K$1:K$2881)))</f>
        <v/>
      </c>
      <c r="Q509" s="1" t="str">
        <f t="array" ref="Q509">IF(O509="","",_xlfn.F.TEST(IF((L$1:L$2881=LEFT(L509,LEN(L509)-3)&amp;"ctr"),K$1:K$2881),IF((L$1:L$2881=L509),K$1:K$2881)))</f>
        <v/>
      </c>
      <c r="R509" s="1" t="str">
        <f t="array" ref="R509">IF(O509="","",TTEST(IF(L$1:L$2881=LEFT(L509,LEN(L509)-3)&amp;"ctr",K$1:K$2881),IF(L$1:L$2881=L509,K$1:K$2881),2,IF(ISERROR(Q509),3,IF(Q509&lt;0.05,3,2))))</f>
        <v/>
      </c>
      <c r="S509" s="1" t="str">
        <f t="shared" ca="1" si="104"/>
        <v/>
      </c>
      <c r="T509" s="1" t="str">
        <f t="array" ref="T509">IF(O509="","",AVERAGE(IF(L$1:L$2881=L509,I$1:I$2881)))</f>
        <v/>
      </c>
      <c r="U509" s="1" t="str">
        <f t="shared" ca="1" si="105"/>
        <v/>
      </c>
      <c r="V509" s="1" t="str">
        <f t="shared" ca="1" si="109"/>
        <v/>
      </c>
      <c r="W509" s="1" t="str">
        <f t="array" aca="1" ref="W509" ca="1">IF(V509="","",IF(AVERAGE(IF(Z$2:Z$2881="Neg"&amp;" "&amp;B509&amp;" "&amp;X509,J$2:J$2881,0))&gt;AVERAGE(IF(Z$2:Z$2881="pos"&amp;" "&amp;B509&amp;" "&amp;X509,J$2:J$2881,0)),"neg","pos"))</f>
        <v/>
      </c>
      <c r="X509" s="1" t="str">
        <f t="shared" ca="1" si="106"/>
        <v/>
      </c>
      <c r="Y509" s="1" t="str">
        <f t="shared" ca="1" si="107"/>
        <v/>
      </c>
      <c r="Z509" s="1" t="str">
        <f t="shared" si="108"/>
        <v>both xanthine SE_</v>
      </c>
      <c r="AA509" s="1" t="str">
        <f t="shared" si="112"/>
        <v/>
      </c>
    </row>
    <row r="510" spans="1:27" x14ac:dyDescent="0.2">
      <c r="A510" s="1" t="s">
        <v>94</v>
      </c>
      <c r="B510" s="1" t="s">
        <v>218</v>
      </c>
      <c r="C510" s="1" t="s">
        <v>50</v>
      </c>
      <c r="D510" s="1">
        <v>152.03299999999999</v>
      </c>
      <c r="E510" s="1">
        <v>10.73</v>
      </c>
      <c r="F510" s="5" t="s">
        <v>146</v>
      </c>
      <c r="H510" s="1" t="s">
        <v>154</v>
      </c>
      <c r="I510" s="1">
        <v>43876</v>
      </c>
      <c r="K510" s="1">
        <f t="shared" si="110"/>
        <v>10.68914554377483</v>
      </c>
      <c r="L510" s="1" t="str">
        <f t="shared" si="111"/>
        <v>both xanthine SE_Syn</v>
      </c>
      <c r="M510" s="1" t="str">
        <f t="shared" si="101"/>
        <v>D</v>
      </c>
      <c r="N510" s="1" t="str">
        <f t="shared" si="102"/>
        <v>both xanthine SE_Syn_D</v>
      </c>
      <c r="O510" s="2" t="str">
        <f t="shared" si="103"/>
        <v>D</v>
      </c>
      <c r="P510" s="1">
        <f t="array" ref="P510">IF(O510="","",AVERAGE(IF(L$1:L$2881=L510,K$1:K$2881)))</f>
        <v>10.413917470425327</v>
      </c>
      <c r="Q510" s="1">
        <f t="array" ref="Q510">IF(O510="","",_xlfn.F.TEST(IF((L$1:L$2881=LEFT(L510,LEN(L510)-3)&amp;"ctr"),K$1:K$2881),IF((L$1:L$2881=L510),K$1:K$2881)))</f>
        <v>2.2593978785240221E-2</v>
      </c>
      <c r="R510" s="1">
        <f t="array" ref="R510">IF(O510="","",TTEST(IF(L$1:L$2881=LEFT(L510,LEN(L510)-3)&amp;"ctr",K$1:K$2881),IF(L$1:L$2881=L510,K$1:K$2881),2,IF(ISERROR(Q510),3,IF(Q510&lt;0.05,3,2))))</f>
        <v>3.3298621255215609E-3</v>
      </c>
      <c r="S510" s="1" t="str">
        <f t="shared" ca="1" si="104"/>
        <v>E</v>
      </c>
      <c r="T510" s="1">
        <f t="array" ref="T510">IF(O510="","",AVERAGE(IF(L$1:L$2881=L510,I$1:I$2881)))</f>
        <v>35855.75</v>
      </c>
      <c r="U510" s="1">
        <f t="shared" ca="1" si="105"/>
        <v>10.457491532552464</v>
      </c>
      <c r="V510" s="1" t="str">
        <f t="shared" ca="1" si="109"/>
        <v>5</v>
      </c>
      <c r="W510" s="1" t="str">
        <f t="array" aca="1" ref="W510" ca="1">IF(V510="","",IF(AVERAGE(IF(Z$2:Z$2881="Neg"&amp;" "&amp;B510&amp;" "&amp;X510,J$2:J$2881,0))&gt;AVERAGE(IF(Z$2:Z$2881="pos"&amp;" "&amp;B510&amp;" "&amp;X510,J$2:J$2881,0)),"neg","pos"))</f>
        <v>pos</v>
      </c>
      <c r="X510" s="1" t="str">
        <f t="shared" ca="1" si="106"/>
        <v>SE_</v>
      </c>
      <c r="Y510" s="1" t="str">
        <f t="shared" ca="1" si="107"/>
        <v>Syn</v>
      </c>
      <c r="Z510" s="1" t="str">
        <f t="shared" si="108"/>
        <v>both xanthine SE_</v>
      </c>
      <c r="AA510" s="1" t="str">
        <f t="shared" si="112"/>
        <v>Good</v>
      </c>
    </row>
    <row r="511" spans="1:27" x14ac:dyDescent="0.2">
      <c r="A511" s="1" t="s">
        <v>94</v>
      </c>
      <c r="B511" s="1" t="s">
        <v>218</v>
      </c>
      <c r="C511" s="1" t="s">
        <v>50</v>
      </c>
      <c r="D511" s="1">
        <v>152.03299999999999</v>
      </c>
      <c r="E511" s="1">
        <v>10.73</v>
      </c>
      <c r="F511" s="5" t="s">
        <v>146</v>
      </c>
      <c r="H511" s="1" t="s">
        <v>154</v>
      </c>
      <c r="I511" s="1">
        <v>53729</v>
      </c>
      <c r="K511" s="1">
        <f t="shared" si="110"/>
        <v>10.891726783722866</v>
      </c>
      <c r="L511" s="1" t="str">
        <f t="shared" si="111"/>
        <v>both xanthine SE_Syn</v>
      </c>
      <c r="M511" s="1" t="str">
        <f t="shared" si="101"/>
        <v>D</v>
      </c>
      <c r="N511" s="1" t="str">
        <f t="shared" si="102"/>
        <v>both xanthine SE_Syn_D</v>
      </c>
      <c r="O511" s="2" t="str">
        <f t="shared" si="103"/>
        <v/>
      </c>
      <c r="P511" s="1" t="str">
        <f t="array" ref="P511">IF(O511="","",AVERAGE(IF(L$1:L$2881=L511,K$1:K$2881)))</f>
        <v/>
      </c>
      <c r="Q511" s="1" t="str">
        <f t="array" ref="Q511">IF(O511="","",_xlfn.F.TEST(IF((L$1:L$2881=LEFT(L511,LEN(L511)-3)&amp;"ctr"),K$1:K$2881),IF((L$1:L$2881=L511),K$1:K$2881)))</f>
        <v/>
      </c>
      <c r="R511" s="1" t="str">
        <f t="array" ref="R511">IF(O511="","",TTEST(IF(L$1:L$2881=LEFT(L511,LEN(L511)-3)&amp;"ctr",K$1:K$2881),IF(L$1:L$2881=L511,K$1:K$2881),2,IF(ISERROR(Q511),3,IF(Q511&lt;0.05,3,2))))</f>
        <v/>
      </c>
      <c r="S511" s="1" t="str">
        <f t="shared" ca="1" si="104"/>
        <v/>
      </c>
      <c r="T511" s="1" t="str">
        <f t="array" ref="T511">IF(O511="","",AVERAGE(IF(L$1:L$2881=L511,I$1:I$2881)))</f>
        <v/>
      </c>
      <c r="U511" s="1" t="str">
        <f t="shared" ca="1" si="105"/>
        <v/>
      </c>
      <c r="V511" s="1" t="str">
        <f t="shared" ca="1" si="109"/>
        <v/>
      </c>
      <c r="W511" s="1" t="str">
        <f t="array" aca="1" ref="W511" ca="1">IF(V511="","",IF(AVERAGE(IF(Z$2:Z$2881="Neg"&amp;" "&amp;B511&amp;" "&amp;X511,J$2:J$2881,0))&gt;AVERAGE(IF(Z$2:Z$2881="pos"&amp;" "&amp;B511&amp;" "&amp;X511,J$2:J$2881,0)),"neg","pos"))</f>
        <v/>
      </c>
      <c r="X511" s="1" t="str">
        <f t="shared" ca="1" si="106"/>
        <v/>
      </c>
      <c r="Y511" s="1" t="str">
        <f t="shared" ca="1" si="107"/>
        <v/>
      </c>
      <c r="Z511" s="1" t="str">
        <f t="shared" si="108"/>
        <v>both xanthine SE_</v>
      </c>
      <c r="AA511" s="1" t="str">
        <f t="shared" si="112"/>
        <v/>
      </c>
    </row>
    <row r="512" spans="1:27" x14ac:dyDescent="0.2">
      <c r="A512" s="1" t="s">
        <v>94</v>
      </c>
      <c r="B512" s="1" t="s">
        <v>218</v>
      </c>
      <c r="C512" s="1" t="s">
        <v>50</v>
      </c>
      <c r="D512" s="1">
        <v>152.03299999999999</v>
      </c>
      <c r="E512" s="1">
        <v>10.73</v>
      </c>
      <c r="F512" s="5" t="s">
        <v>146</v>
      </c>
      <c r="H512" s="1" t="s">
        <v>154</v>
      </c>
      <c r="I512" s="1">
        <v>24331</v>
      </c>
      <c r="K512" s="1">
        <f t="shared" si="110"/>
        <v>10.099547635440596</v>
      </c>
      <c r="L512" s="1" t="str">
        <f t="shared" si="111"/>
        <v>both xanthine SE_Syn</v>
      </c>
      <c r="M512" s="1" t="str">
        <f t="shared" si="101"/>
        <v>D</v>
      </c>
      <c r="N512" s="1" t="str">
        <f t="shared" si="102"/>
        <v>both xanthine SE_Syn_D</v>
      </c>
      <c r="O512" s="2" t="str">
        <f t="shared" si="103"/>
        <v/>
      </c>
      <c r="P512" s="1" t="str">
        <f t="array" ref="P512">IF(O512="","",AVERAGE(IF(L$1:L$2881=L512,K$1:K$2881)))</f>
        <v/>
      </c>
      <c r="Q512" s="1" t="str">
        <f t="array" ref="Q512">IF(O512="","",_xlfn.F.TEST(IF((L$1:L$2881=LEFT(L512,LEN(L512)-3)&amp;"ctr"),K$1:K$2881),IF((L$1:L$2881=L512),K$1:K$2881)))</f>
        <v/>
      </c>
      <c r="R512" s="1" t="str">
        <f t="array" ref="R512">IF(O512="","",TTEST(IF(L$1:L$2881=LEFT(L512,LEN(L512)-3)&amp;"ctr",K$1:K$2881),IF(L$1:L$2881=L512,K$1:K$2881),2,IF(ISERROR(Q512),3,IF(Q512&lt;0.05,3,2))))</f>
        <v/>
      </c>
      <c r="S512" s="1" t="str">
        <f t="shared" ca="1" si="104"/>
        <v/>
      </c>
      <c r="T512" s="1" t="str">
        <f t="array" ref="T512">IF(O512="","",AVERAGE(IF(L$1:L$2881=L512,I$1:I$2881)))</f>
        <v/>
      </c>
      <c r="U512" s="1" t="str">
        <f t="shared" ca="1" si="105"/>
        <v/>
      </c>
      <c r="V512" s="1" t="str">
        <f t="shared" ca="1" si="109"/>
        <v/>
      </c>
      <c r="W512" s="1" t="str">
        <f t="array" aca="1" ref="W512" ca="1">IF(V512="","",IF(AVERAGE(IF(Z$2:Z$2881="Neg"&amp;" "&amp;B512&amp;" "&amp;X512,J$2:J$2881,0))&gt;AVERAGE(IF(Z$2:Z$2881="pos"&amp;" "&amp;B512&amp;" "&amp;X512,J$2:J$2881,0)),"neg","pos"))</f>
        <v/>
      </c>
      <c r="X512" s="1" t="str">
        <f t="shared" ca="1" si="106"/>
        <v/>
      </c>
      <c r="Y512" s="1" t="str">
        <f t="shared" ca="1" si="107"/>
        <v/>
      </c>
      <c r="Z512" s="1" t="str">
        <f t="shared" si="108"/>
        <v>both xanthine SE_</v>
      </c>
      <c r="AA512" s="1" t="str">
        <f t="shared" si="112"/>
        <v/>
      </c>
    </row>
    <row r="513" spans="1:27" x14ac:dyDescent="0.2">
      <c r="A513" s="1" t="s">
        <v>94</v>
      </c>
      <c r="B513" s="1" t="s">
        <v>218</v>
      </c>
      <c r="C513" s="1" t="s">
        <v>50</v>
      </c>
      <c r="D513" s="1">
        <v>152.03299999999999</v>
      </c>
      <c r="E513" s="1">
        <v>10.73</v>
      </c>
      <c r="F513" s="5" t="s">
        <v>146</v>
      </c>
      <c r="H513" s="1" t="s">
        <v>154</v>
      </c>
      <c r="I513" s="1">
        <v>21487</v>
      </c>
      <c r="K513" s="1">
        <f t="shared" si="110"/>
        <v>9.9752499187630193</v>
      </c>
      <c r="L513" s="1" t="str">
        <f t="shared" si="111"/>
        <v>both xanthine SE_Syn</v>
      </c>
      <c r="M513" s="1" t="str">
        <f t="shared" si="101"/>
        <v>D</v>
      </c>
      <c r="N513" s="1" t="str">
        <f t="shared" si="102"/>
        <v>both xanthine SE_Syn_D</v>
      </c>
      <c r="O513" s="2" t="str">
        <f t="shared" si="103"/>
        <v/>
      </c>
      <c r="P513" s="1" t="str">
        <f t="array" ref="P513">IF(O513="","",AVERAGE(IF(L$1:L$2881=L513,K$1:K$2881)))</f>
        <v/>
      </c>
      <c r="Q513" s="1" t="str">
        <f t="array" ref="Q513">IF(O513="","",_xlfn.F.TEST(IF((L$1:L$2881=LEFT(L513,LEN(L513)-3)&amp;"ctr"),K$1:K$2881),IF((L$1:L$2881=L513),K$1:K$2881)))</f>
        <v/>
      </c>
      <c r="R513" s="1" t="str">
        <f t="array" ref="R513">IF(O513="","",TTEST(IF(L$1:L$2881=LEFT(L513,LEN(L513)-3)&amp;"ctr",K$1:K$2881),IF(L$1:L$2881=L513,K$1:K$2881),2,IF(ISERROR(Q513),3,IF(Q513&lt;0.05,3,2))))</f>
        <v/>
      </c>
      <c r="S513" s="1" t="str">
        <f t="shared" ca="1" si="104"/>
        <v/>
      </c>
      <c r="T513" s="1" t="str">
        <f t="array" ref="T513">IF(O513="","",AVERAGE(IF(L$1:L$2881=L513,I$1:I$2881)))</f>
        <v/>
      </c>
      <c r="U513" s="1" t="str">
        <f t="shared" ca="1" si="105"/>
        <v/>
      </c>
      <c r="V513" s="1" t="str">
        <f t="shared" ca="1" si="109"/>
        <v/>
      </c>
      <c r="W513" s="1" t="str">
        <f t="array" aca="1" ref="W513" ca="1">IF(V513="","",IF(AVERAGE(IF(Z$2:Z$2881="Neg"&amp;" "&amp;B513&amp;" "&amp;X513,J$2:J$2881,0))&gt;AVERAGE(IF(Z$2:Z$2881="pos"&amp;" "&amp;B513&amp;" "&amp;X513,J$2:J$2881,0)),"neg","pos"))</f>
        <v/>
      </c>
      <c r="X513" s="1" t="str">
        <f t="shared" ca="1" si="106"/>
        <v/>
      </c>
      <c r="Y513" s="1" t="str">
        <f t="shared" ca="1" si="107"/>
        <v/>
      </c>
      <c r="Z513" s="1" t="str">
        <f t="shared" si="108"/>
        <v>both xanthine SE_</v>
      </c>
      <c r="AA513" s="1" t="str">
        <f t="shared" si="112"/>
        <v/>
      </c>
    </row>
    <row r="514" spans="1:27" x14ac:dyDescent="0.2">
      <c r="A514" s="1" t="s">
        <v>94</v>
      </c>
      <c r="B514" s="1" t="s">
        <v>205</v>
      </c>
      <c r="C514" s="1" t="s">
        <v>105</v>
      </c>
      <c r="D514" s="1">
        <v>297.1071</v>
      </c>
      <c r="E514" s="1">
        <v>11.36</v>
      </c>
      <c r="F514" s="5" t="s">
        <v>146</v>
      </c>
      <c r="H514" s="1" t="s">
        <v>147</v>
      </c>
      <c r="I514" s="1">
        <v>0</v>
      </c>
      <c r="K514" s="1">
        <f t="shared" ref="K514" si="113">LN(I514+1)</f>
        <v>0</v>
      </c>
      <c r="L514" s="1" t="str">
        <f t="shared" ref="L514" si="114">A514&amp;" "&amp;B514&amp;" "&amp;H514</f>
        <v>both methylguanosine Min_Ctr</v>
      </c>
      <c r="M514" s="1" t="str">
        <f t="shared" ref="M514:M577" si="115">IF(I514&lt;&gt;"","D","ND")</f>
        <v>D</v>
      </c>
      <c r="N514" s="1" t="str">
        <f t="shared" ref="N514:N577" si="116">L514&amp;IF(LEN(M514)=2,M514,"_"&amp;M514)</f>
        <v>both methylguanosine Min_Ctr_D</v>
      </c>
      <c r="O514" s="2" t="str">
        <f t="shared" ref="O514:O577" si="117">IF(ROW()&lt;&gt;MATCH(L514,L$1:L$2881,0),"",IF(COUNTIF(N$1:N$2881,LEFT(N514,LEN(N514)-2)&amp;"_D")=COUNTIF(L$1:L$2881,L514),"D","ND"))</f>
        <v>D</v>
      </c>
      <c r="P514" s="1">
        <f t="array" ref="P514">IF(O514="","",AVERAGE(IF(L$1:L$2881=L514,K$1:K$2881)))</f>
        <v>0</v>
      </c>
      <c r="Q514" s="1" t="e">
        <f t="array" ref="Q514">IF(O514="","",_xlfn.F.TEST(IF((L$1:L$2881=LEFT(L514,LEN(L514)-3)&amp;"ctr"),K$1:K$2881),IF((L$1:L$2881=L514),K$1:K$2881)))</f>
        <v>#DIV/0!</v>
      </c>
      <c r="R514" s="1" t="e">
        <f t="array" ref="R514">IF(O514="","",TTEST(IF(L$1:L$2881=LEFT(L514,LEN(L514)-3)&amp;"ctr",K$1:K$2881),IF(L$1:L$2881=L514,K$1:K$2881),2,IF(ISERROR(Q514),3,IF(Q514&lt;0.05,3,2))))</f>
        <v>#DIV/0!</v>
      </c>
      <c r="S514" s="1" t="str">
        <f t="shared" ref="S514:S577" ca="1" si="118">IF(P514="","",IF(RIGHT(L514,3)="ctr",O514,IF(AND(O514="ND",INDIRECT("r"&amp;MATCH(LEFT(L514,LEN(L514)-3)&amp;"ctr",L$1:L$2881,0)&amp;"c"&amp;COLUMN(O514),FALSE)="ND"),"ND",IF(R514&gt;=0.05,"N",IF(AND(R514&lt;0.05,P514&lt;INDIRECT("r"&amp;MATCH(LEFT(L514,LEN(L514)-3)&amp;"ctr",L$1:L$2881,0)&amp;"C"&amp;COLUMN(P514),FALSE)),"I",IF(AND(R514&lt;0.05,P514&gt;INDIRECT("r"&amp;MATCH(LEFT(L514,LEN(L514)-3)&amp;"ctr",L$1:L$2881,0)&amp;"c"&amp;COLUMN(P514),FALSE)),"E","err"))))))</f>
        <v>D</v>
      </c>
      <c r="T514" s="1">
        <f t="array" ref="T514">IF(O514="","",AVERAGE(IF(L$1:L$2881=L514,I$1:I$2881)))</f>
        <v>0</v>
      </c>
      <c r="U514" s="1" t="b">
        <f t="shared" ref="U514:U577" ca="1" si="119">IF(O514="","",IF(OR(S514="ND",S514="N"),"n/a",IF(OR(S514="e",S514="I"),IF(OR(T514=0,INDIRECT("r"&amp;MATCH(LEFT(L514,LEN(L514)-3)&amp;"ctr",L$1:L$2881,0)&amp;"c"&amp;COLUMN(T514),FALSE)=0),5,LOG(T514/INDIRECT("r"&amp;MATCH(LEFT(L514,LEN(L514)-3)&amp;"ctr",L$1:L$2881,0)&amp;"c"&amp;COLUMN(T514),FALSE),2)))))</f>
        <v>0</v>
      </c>
      <c r="V514" s="1" t="str">
        <f t="shared" ca="1" si="109"/>
        <v>1</v>
      </c>
      <c r="W514" s="1" t="str">
        <f t="array" aca="1" ref="W514" ca="1">IF(V514="","",IF(AVERAGE(IF(Z$2:Z$2881="Neg"&amp;" "&amp;B514&amp;" "&amp;X514,J$2:J$2881,0))&gt;AVERAGE(IF(Z$2:Z$2881="pos"&amp;" "&amp;B514&amp;" "&amp;X514,J$2:J$2881,0)),"neg","pos"))</f>
        <v>pos</v>
      </c>
      <c r="X514" s="1" t="str">
        <f t="shared" ref="X514:X577" ca="1" si="120">IF(V514="","",LEFT(H514,3))</f>
        <v>Min</v>
      </c>
      <c r="Y514" s="1" t="str">
        <f t="shared" ref="Y514:Y577" ca="1" si="121">IF(W514="","",RIGHT(H514,3))</f>
        <v>Ctr</v>
      </c>
      <c r="Z514" s="1" t="str">
        <f t="shared" ref="Z514:Z577" si="122">A514&amp;" "&amp;B514&amp;" "&amp;LEFT(H514,3)</f>
        <v>both methylguanosine Min</v>
      </c>
      <c r="AA514" s="1" t="str">
        <f t="shared" si="112"/>
        <v>Good</v>
      </c>
    </row>
    <row r="515" spans="1:27" x14ac:dyDescent="0.2">
      <c r="A515" s="1" t="s">
        <v>94</v>
      </c>
      <c r="B515" s="1" t="s">
        <v>205</v>
      </c>
      <c r="C515" s="1" t="s">
        <v>105</v>
      </c>
      <c r="D515" s="1">
        <v>297.1071</v>
      </c>
      <c r="E515" s="1">
        <v>11.36</v>
      </c>
      <c r="F515" s="5" t="s">
        <v>146</v>
      </c>
      <c r="H515" s="1" t="s">
        <v>147</v>
      </c>
      <c r="I515" s="1">
        <v>0</v>
      </c>
      <c r="K515" s="1">
        <f t="shared" ref="K515:K545" si="123">LN(I515+1)</f>
        <v>0</v>
      </c>
      <c r="L515" s="1" t="str">
        <f t="shared" ref="L515:L545" si="124">A515&amp;" "&amp;B515&amp;" "&amp;H515</f>
        <v>both methylguanosine Min_Ctr</v>
      </c>
      <c r="M515" s="1" t="str">
        <f t="shared" si="115"/>
        <v>D</v>
      </c>
      <c r="N515" s="1" t="str">
        <f t="shared" si="116"/>
        <v>both methylguanosine Min_Ctr_D</v>
      </c>
      <c r="O515" s="2" t="str">
        <f t="shared" si="117"/>
        <v/>
      </c>
      <c r="P515" s="1" t="str">
        <f t="array" ref="P515">IF(O515="","",AVERAGE(IF(L$1:L$2881=L515,K$1:K$2881)))</f>
        <v/>
      </c>
      <c r="Q515" s="1" t="str">
        <f t="array" ref="Q515">IF(O515="","",_xlfn.F.TEST(IF((L$1:L$2881=LEFT(L515,LEN(L515)-3)&amp;"ctr"),K$1:K$2881),IF((L$1:L$2881=L515),K$1:K$2881)))</f>
        <v/>
      </c>
      <c r="R515" s="1" t="str">
        <f t="array" ref="R515">IF(O515="","",TTEST(IF(L$1:L$2881=LEFT(L515,LEN(L515)-3)&amp;"ctr",K$1:K$2881),IF(L$1:L$2881=L515,K$1:K$2881),2,IF(ISERROR(Q515),3,IF(Q515&lt;0.05,3,2))))</f>
        <v/>
      </c>
      <c r="S515" s="1" t="str">
        <f t="shared" ca="1" si="118"/>
        <v/>
      </c>
      <c r="T515" s="1" t="str">
        <f t="array" ref="T515">IF(O515="","",AVERAGE(IF(L$1:L$2881=L515,I$1:I$2881)))</f>
        <v/>
      </c>
      <c r="U515" s="1" t="str">
        <f t="shared" ca="1" si="119"/>
        <v/>
      </c>
      <c r="V515" s="1" t="str">
        <f t="shared" ref="V515:V578" ca="1" si="125">IF(S515="N","1",IF(U515="n/a","",IF(U515="","",IF(ABS(U515)&lt;1.5,"1",IF(ABS(U515)&lt;2.5,"2",IF(ABS(U515)&lt;3.5,"3",IF(ABS(U515)&lt;4.5,"4",IF(ABS(U515)&gt;=4.5,"5"))))))))</f>
        <v/>
      </c>
      <c r="W515" s="1" t="str">
        <f t="array" aca="1" ref="W515" ca="1">IF(V515="","",IF(AVERAGE(IF(Z$2:Z$2881="Neg"&amp;" "&amp;B515&amp;" "&amp;X515,J$2:J$2881,0))&gt;AVERAGE(IF(Z$2:Z$2881="pos"&amp;" "&amp;B515&amp;" "&amp;X515,J$2:J$2881,0)),"neg","pos"))</f>
        <v/>
      </c>
      <c r="X515" s="1" t="str">
        <f t="shared" ca="1" si="120"/>
        <v/>
      </c>
      <c r="Y515" s="1" t="str">
        <f t="shared" ca="1" si="121"/>
        <v/>
      </c>
      <c r="Z515" s="1" t="str">
        <f t="shared" si="122"/>
        <v>both methylguanosine Min</v>
      </c>
      <c r="AA515" s="1" t="str">
        <f t="shared" si="112"/>
        <v/>
      </c>
    </row>
    <row r="516" spans="1:27" x14ac:dyDescent="0.2">
      <c r="A516" s="1" t="s">
        <v>94</v>
      </c>
      <c r="B516" s="1" t="s">
        <v>205</v>
      </c>
      <c r="C516" s="1" t="s">
        <v>105</v>
      </c>
      <c r="D516" s="1">
        <v>297.1071</v>
      </c>
      <c r="E516" s="1">
        <v>11.36</v>
      </c>
      <c r="F516" s="5" t="s">
        <v>146</v>
      </c>
      <c r="H516" s="1" t="s">
        <v>147</v>
      </c>
      <c r="I516" s="1">
        <v>0</v>
      </c>
      <c r="K516" s="1">
        <f t="shared" si="123"/>
        <v>0</v>
      </c>
      <c r="L516" s="1" t="str">
        <f t="shared" si="124"/>
        <v>both methylguanosine Min_Ctr</v>
      </c>
      <c r="M516" s="1" t="str">
        <f t="shared" si="115"/>
        <v>D</v>
      </c>
      <c r="N516" s="1" t="str">
        <f t="shared" si="116"/>
        <v>both methylguanosine Min_Ctr_D</v>
      </c>
      <c r="O516" s="2" t="str">
        <f t="shared" si="117"/>
        <v/>
      </c>
      <c r="P516" s="1" t="str">
        <f t="array" ref="P516">IF(O516="","",AVERAGE(IF(L$1:L$2881=L516,K$1:K$2881)))</f>
        <v/>
      </c>
      <c r="Q516" s="1" t="str">
        <f t="array" ref="Q516">IF(O516="","",_xlfn.F.TEST(IF((L$1:L$2881=LEFT(L516,LEN(L516)-3)&amp;"ctr"),K$1:K$2881),IF((L$1:L$2881=L516),K$1:K$2881)))</f>
        <v/>
      </c>
      <c r="R516" s="1" t="str">
        <f t="array" ref="R516">IF(O516="","",TTEST(IF(L$1:L$2881=LEFT(L516,LEN(L516)-3)&amp;"ctr",K$1:K$2881),IF(L$1:L$2881=L516,K$1:K$2881),2,IF(ISERROR(Q516),3,IF(Q516&lt;0.05,3,2))))</f>
        <v/>
      </c>
      <c r="S516" s="1" t="str">
        <f t="shared" ca="1" si="118"/>
        <v/>
      </c>
      <c r="T516" s="1" t="str">
        <f t="array" ref="T516">IF(O516="","",AVERAGE(IF(L$1:L$2881=L516,I$1:I$2881)))</f>
        <v/>
      </c>
      <c r="U516" s="1" t="str">
        <f t="shared" ca="1" si="119"/>
        <v/>
      </c>
      <c r="V516" s="1" t="str">
        <f t="shared" ca="1" si="125"/>
        <v/>
      </c>
      <c r="W516" s="1" t="str">
        <f t="array" aca="1" ref="W516" ca="1">IF(V516="","",IF(AVERAGE(IF(Z$2:Z$2881="Neg"&amp;" "&amp;B516&amp;" "&amp;X516,J$2:J$2881,0))&gt;AVERAGE(IF(Z$2:Z$2881="pos"&amp;" "&amp;B516&amp;" "&amp;X516,J$2:J$2881,0)),"neg","pos"))</f>
        <v/>
      </c>
      <c r="X516" s="1" t="str">
        <f t="shared" ca="1" si="120"/>
        <v/>
      </c>
      <c r="Y516" s="1" t="str">
        <f t="shared" ca="1" si="121"/>
        <v/>
      </c>
      <c r="Z516" s="1" t="str">
        <f t="shared" si="122"/>
        <v>both methylguanosine Min</v>
      </c>
      <c r="AA516" s="1" t="str">
        <f t="shared" si="112"/>
        <v/>
      </c>
    </row>
    <row r="517" spans="1:27" x14ac:dyDescent="0.2">
      <c r="A517" s="1" t="s">
        <v>94</v>
      </c>
      <c r="B517" s="1" t="s">
        <v>205</v>
      </c>
      <c r="C517" s="1" t="s">
        <v>105</v>
      </c>
      <c r="D517" s="1">
        <v>297.1071</v>
      </c>
      <c r="E517" s="1">
        <v>11.36</v>
      </c>
      <c r="F517" s="5" t="s">
        <v>146</v>
      </c>
      <c r="H517" s="1" t="s">
        <v>147</v>
      </c>
      <c r="I517" s="1">
        <v>0</v>
      </c>
      <c r="K517" s="1">
        <f t="shared" si="123"/>
        <v>0</v>
      </c>
      <c r="L517" s="1" t="str">
        <f t="shared" si="124"/>
        <v>both methylguanosine Min_Ctr</v>
      </c>
      <c r="M517" s="1" t="str">
        <f t="shared" si="115"/>
        <v>D</v>
      </c>
      <c r="N517" s="1" t="str">
        <f t="shared" si="116"/>
        <v>both methylguanosine Min_Ctr_D</v>
      </c>
      <c r="O517" s="2" t="str">
        <f t="shared" si="117"/>
        <v/>
      </c>
      <c r="P517" s="1" t="str">
        <f t="array" ref="P517">IF(O517="","",AVERAGE(IF(L$1:L$2881=L517,K$1:K$2881)))</f>
        <v/>
      </c>
      <c r="Q517" s="1" t="str">
        <f t="array" ref="Q517">IF(O517="","",_xlfn.F.TEST(IF((L$1:L$2881=LEFT(L517,LEN(L517)-3)&amp;"ctr"),K$1:K$2881),IF((L$1:L$2881=L517),K$1:K$2881)))</f>
        <v/>
      </c>
      <c r="R517" s="1" t="str">
        <f t="array" ref="R517">IF(O517="","",TTEST(IF(L$1:L$2881=LEFT(L517,LEN(L517)-3)&amp;"ctr",K$1:K$2881),IF(L$1:L$2881=L517,K$1:K$2881),2,IF(ISERROR(Q517),3,IF(Q517&lt;0.05,3,2))))</f>
        <v/>
      </c>
      <c r="S517" s="1" t="str">
        <f t="shared" ca="1" si="118"/>
        <v/>
      </c>
      <c r="T517" s="1" t="str">
        <f t="array" ref="T517">IF(O517="","",AVERAGE(IF(L$1:L$2881=L517,I$1:I$2881)))</f>
        <v/>
      </c>
      <c r="U517" s="1" t="str">
        <f t="shared" ca="1" si="119"/>
        <v/>
      </c>
      <c r="V517" s="1" t="str">
        <f t="shared" ca="1" si="125"/>
        <v/>
      </c>
      <c r="W517" s="1" t="str">
        <f t="array" aca="1" ref="W517" ca="1">IF(V517="","",IF(AVERAGE(IF(Z$2:Z$2881="Neg"&amp;" "&amp;B517&amp;" "&amp;X517,J$2:J$2881,0))&gt;AVERAGE(IF(Z$2:Z$2881="pos"&amp;" "&amp;B517&amp;" "&amp;X517,J$2:J$2881,0)),"neg","pos"))</f>
        <v/>
      </c>
      <c r="X517" s="1" t="str">
        <f t="shared" ca="1" si="120"/>
        <v/>
      </c>
      <c r="Y517" s="1" t="str">
        <f t="shared" ca="1" si="121"/>
        <v/>
      </c>
      <c r="Z517" s="1" t="str">
        <f t="shared" si="122"/>
        <v>both methylguanosine Min</v>
      </c>
      <c r="AA517" s="1" t="str">
        <f t="shared" si="112"/>
        <v/>
      </c>
    </row>
    <row r="518" spans="1:27" x14ac:dyDescent="0.2">
      <c r="A518" s="1" t="s">
        <v>94</v>
      </c>
      <c r="B518" s="1" t="s">
        <v>205</v>
      </c>
      <c r="C518" s="1" t="s">
        <v>105</v>
      </c>
      <c r="D518" s="1">
        <v>297.1071</v>
      </c>
      <c r="E518" s="1">
        <v>11.36</v>
      </c>
      <c r="F518" s="5" t="s">
        <v>146</v>
      </c>
      <c r="H518" s="1" t="s">
        <v>148</v>
      </c>
      <c r="I518" s="1">
        <v>31549</v>
      </c>
      <c r="K518" s="1">
        <f t="shared" si="123"/>
        <v>10.35932886796936</v>
      </c>
      <c r="L518" s="1" t="str">
        <f t="shared" si="124"/>
        <v>both methylguanosine Min_Syn</v>
      </c>
      <c r="M518" s="1" t="str">
        <f t="shared" si="115"/>
        <v>D</v>
      </c>
      <c r="N518" s="1" t="str">
        <f t="shared" si="116"/>
        <v>both methylguanosine Min_Syn_D</v>
      </c>
      <c r="O518" s="2" t="str">
        <f t="shared" si="117"/>
        <v>D</v>
      </c>
      <c r="P518" s="1">
        <f t="array" ref="P518">IF(O518="","",AVERAGE(IF(L$1:L$2881=L518,K$1:K$2881)))</f>
        <v>10.618646947525471</v>
      </c>
      <c r="Q518" s="1" t="e">
        <f t="array" ref="Q518">IF(O518="","",_xlfn.F.TEST(IF((L$1:L$2881=LEFT(L518,LEN(L518)-3)&amp;"ctr"),K$1:K$2881),IF((L$1:L$2881=L518),K$1:K$2881)))</f>
        <v>#DIV/0!</v>
      </c>
      <c r="R518" s="1">
        <f t="array" ref="R518">IF(O518="","",TTEST(IF(L$1:L$2881=LEFT(L518,LEN(L518)-3)&amp;"ctr",K$1:K$2881),IF(L$1:L$2881=L518,K$1:K$2881),2,IF(ISERROR(Q518),3,IF(Q518&lt;0.05,3,2))))</f>
        <v>3.949928737533062E-6</v>
      </c>
      <c r="S518" s="1" t="str">
        <f t="shared" ca="1" si="118"/>
        <v>E</v>
      </c>
      <c r="T518" s="1">
        <f t="array" ref="T518">IF(O518="","",AVERAGE(IF(L$1:L$2881=L518,I$1:I$2881)))</f>
        <v>41938.75</v>
      </c>
      <c r="U518" s="1">
        <f t="shared" ca="1" si="119"/>
        <v>5</v>
      </c>
      <c r="V518" s="1" t="str">
        <f t="shared" ca="1" si="125"/>
        <v>5</v>
      </c>
      <c r="W518" s="1" t="str">
        <f t="array" aca="1" ref="W518" ca="1">IF(V518="","",IF(AVERAGE(IF(Z$2:Z$2881="Neg"&amp;" "&amp;B518&amp;" "&amp;X518,J$2:J$2881,0))&gt;AVERAGE(IF(Z$2:Z$2881="pos"&amp;" "&amp;B518&amp;" "&amp;X518,J$2:J$2881,0)),"neg","pos"))</f>
        <v>pos</v>
      </c>
      <c r="X518" s="1" t="str">
        <f t="shared" ca="1" si="120"/>
        <v>Min</v>
      </c>
      <c r="Y518" s="1" t="str">
        <f t="shared" ca="1" si="121"/>
        <v>Syn</v>
      </c>
      <c r="Z518" s="1" t="str">
        <f t="shared" si="122"/>
        <v>both methylguanosine Min</v>
      </c>
      <c r="AA518" s="1" t="str">
        <f t="shared" si="112"/>
        <v>Good</v>
      </c>
    </row>
    <row r="519" spans="1:27" x14ac:dyDescent="0.2">
      <c r="A519" s="1" t="s">
        <v>94</v>
      </c>
      <c r="B519" s="1" t="s">
        <v>205</v>
      </c>
      <c r="C519" s="1" t="s">
        <v>105</v>
      </c>
      <c r="D519" s="1">
        <v>297.1071</v>
      </c>
      <c r="E519" s="1">
        <v>11.36</v>
      </c>
      <c r="F519" s="5" t="s">
        <v>146</v>
      </c>
      <c r="H519" s="1" t="s">
        <v>148</v>
      </c>
      <c r="I519" s="1">
        <v>44567</v>
      </c>
      <c r="K519" s="1">
        <f t="shared" si="123"/>
        <v>10.704771391700652</v>
      </c>
      <c r="L519" s="1" t="str">
        <f t="shared" si="124"/>
        <v>both methylguanosine Min_Syn</v>
      </c>
      <c r="M519" s="1" t="str">
        <f t="shared" si="115"/>
        <v>D</v>
      </c>
      <c r="N519" s="1" t="str">
        <f t="shared" si="116"/>
        <v>both methylguanosine Min_Syn_D</v>
      </c>
      <c r="O519" s="2" t="str">
        <f t="shared" si="117"/>
        <v/>
      </c>
      <c r="P519" s="1" t="str">
        <f t="array" ref="P519">IF(O519="","",AVERAGE(IF(L$1:L$2881=L519,K$1:K$2881)))</f>
        <v/>
      </c>
      <c r="Q519" s="1" t="str">
        <f t="array" ref="Q519">IF(O519="","",_xlfn.F.TEST(IF((L$1:L$2881=LEFT(L519,LEN(L519)-3)&amp;"ctr"),K$1:K$2881),IF((L$1:L$2881=L519),K$1:K$2881)))</f>
        <v/>
      </c>
      <c r="R519" s="1" t="str">
        <f t="array" ref="R519">IF(O519="","",TTEST(IF(L$1:L$2881=LEFT(L519,LEN(L519)-3)&amp;"ctr",K$1:K$2881),IF(L$1:L$2881=L519,K$1:K$2881),2,IF(ISERROR(Q519),3,IF(Q519&lt;0.05,3,2))))</f>
        <v/>
      </c>
      <c r="S519" s="1" t="str">
        <f t="shared" ca="1" si="118"/>
        <v/>
      </c>
      <c r="T519" s="1" t="str">
        <f t="array" ref="T519">IF(O519="","",AVERAGE(IF(L$1:L$2881=L519,I$1:I$2881)))</f>
        <v/>
      </c>
      <c r="U519" s="1" t="str">
        <f t="shared" ca="1" si="119"/>
        <v/>
      </c>
      <c r="V519" s="1" t="str">
        <f t="shared" ca="1" si="125"/>
        <v/>
      </c>
      <c r="W519" s="1" t="str">
        <f t="array" aca="1" ref="W519" ca="1">IF(V519="","",IF(AVERAGE(IF(Z$2:Z$2881="Neg"&amp;" "&amp;B519&amp;" "&amp;X519,J$2:J$2881,0))&gt;AVERAGE(IF(Z$2:Z$2881="pos"&amp;" "&amp;B519&amp;" "&amp;X519,J$2:J$2881,0)),"neg","pos"))</f>
        <v/>
      </c>
      <c r="X519" s="1" t="str">
        <f t="shared" ca="1" si="120"/>
        <v/>
      </c>
      <c r="Y519" s="1" t="str">
        <f t="shared" ca="1" si="121"/>
        <v/>
      </c>
      <c r="Z519" s="1" t="str">
        <f t="shared" si="122"/>
        <v>both methylguanosine Min</v>
      </c>
      <c r="AA519" s="1" t="str">
        <f t="shared" si="112"/>
        <v/>
      </c>
    </row>
    <row r="520" spans="1:27" x14ac:dyDescent="0.2">
      <c r="A520" s="1" t="s">
        <v>94</v>
      </c>
      <c r="B520" s="1" t="s">
        <v>205</v>
      </c>
      <c r="C520" s="1" t="s">
        <v>105</v>
      </c>
      <c r="D520" s="1">
        <v>297.1071</v>
      </c>
      <c r="E520" s="1">
        <v>11.36</v>
      </c>
      <c r="F520" s="5" t="s">
        <v>146</v>
      </c>
      <c r="H520" s="1" t="s">
        <v>148</v>
      </c>
      <c r="I520" s="1">
        <v>35268</v>
      </c>
      <c r="K520" s="1">
        <f t="shared" si="123"/>
        <v>10.470759670120469</v>
      </c>
      <c r="L520" s="1" t="str">
        <f t="shared" si="124"/>
        <v>both methylguanosine Min_Syn</v>
      </c>
      <c r="M520" s="1" t="str">
        <f t="shared" si="115"/>
        <v>D</v>
      </c>
      <c r="N520" s="1" t="str">
        <f t="shared" si="116"/>
        <v>both methylguanosine Min_Syn_D</v>
      </c>
      <c r="O520" s="2" t="str">
        <f t="shared" si="117"/>
        <v/>
      </c>
      <c r="P520" s="1" t="str">
        <f t="array" ref="P520">IF(O520="","",AVERAGE(IF(L$1:L$2881=L520,K$1:K$2881)))</f>
        <v/>
      </c>
      <c r="Q520" s="1" t="str">
        <f t="array" ref="Q520">IF(O520="","",_xlfn.F.TEST(IF((L$1:L$2881=LEFT(L520,LEN(L520)-3)&amp;"ctr"),K$1:K$2881),IF((L$1:L$2881=L520),K$1:K$2881)))</f>
        <v/>
      </c>
      <c r="R520" s="1" t="str">
        <f t="array" ref="R520">IF(O520="","",TTEST(IF(L$1:L$2881=LEFT(L520,LEN(L520)-3)&amp;"ctr",K$1:K$2881),IF(L$1:L$2881=L520,K$1:K$2881),2,IF(ISERROR(Q520),3,IF(Q520&lt;0.05,3,2))))</f>
        <v/>
      </c>
      <c r="S520" s="1" t="str">
        <f t="shared" ca="1" si="118"/>
        <v/>
      </c>
      <c r="T520" s="1" t="str">
        <f t="array" ref="T520">IF(O520="","",AVERAGE(IF(L$1:L$2881=L520,I$1:I$2881)))</f>
        <v/>
      </c>
      <c r="U520" s="1" t="str">
        <f t="shared" ca="1" si="119"/>
        <v/>
      </c>
      <c r="V520" s="1" t="str">
        <f t="shared" ca="1" si="125"/>
        <v/>
      </c>
      <c r="W520" s="1" t="str">
        <f t="array" aca="1" ref="W520" ca="1">IF(V520="","",IF(AVERAGE(IF(Z$2:Z$2881="Neg"&amp;" "&amp;B520&amp;" "&amp;X520,J$2:J$2881,0))&gt;AVERAGE(IF(Z$2:Z$2881="pos"&amp;" "&amp;B520&amp;" "&amp;X520,J$2:J$2881,0)),"neg","pos"))</f>
        <v/>
      </c>
      <c r="X520" s="1" t="str">
        <f t="shared" ca="1" si="120"/>
        <v/>
      </c>
      <c r="Y520" s="1" t="str">
        <f t="shared" ca="1" si="121"/>
        <v/>
      </c>
      <c r="Z520" s="1" t="str">
        <f t="shared" si="122"/>
        <v>both methylguanosine Min</v>
      </c>
      <c r="AA520" s="1" t="str">
        <f t="shared" si="112"/>
        <v/>
      </c>
    </row>
    <row r="521" spans="1:27" x14ac:dyDescent="0.2">
      <c r="A521" s="1" t="s">
        <v>94</v>
      </c>
      <c r="B521" s="1" t="s">
        <v>205</v>
      </c>
      <c r="C521" s="1" t="s">
        <v>105</v>
      </c>
      <c r="D521" s="1">
        <v>297.1071</v>
      </c>
      <c r="E521" s="1">
        <v>11.36</v>
      </c>
      <c r="F521" s="5" t="s">
        <v>146</v>
      </c>
      <c r="H521" s="1" t="s">
        <v>148</v>
      </c>
      <c r="I521" s="1">
        <v>56371</v>
      </c>
      <c r="K521" s="1">
        <f t="shared" si="123"/>
        <v>10.939727860311402</v>
      </c>
      <c r="L521" s="1" t="str">
        <f t="shared" si="124"/>
        <v>both methylguanosine Min_Syn</v>
      </c>
      <c r="M521" s="1" t="str">
        <f t="shared" si="115"/>
        <v>D</v>
      </c>
      <c r="N521" s="1" t="str">
        <f t="shared" si="116"/>
        <v>both methylguanosine Min_Syn_D</v>
      </c>
      <c r="O521" s="2" t="str">
        <f t="shared" si="117"/>
        <v/>
      </c>
      <c r="P521" s="1" t="str">
        <f t="array" ref="P521">IF(O521="","",AVERAGE(IF(L$1:L$2881=L521,K$1:K$2881)))</f>
        <v/>
      </c>
      <c r="Q521" s="1" t="str">
        <f t="array" ref="Q521">IF(O521="","",_xlfn.F.TEST(IF((L$1:L$2881=LEFT(L521,LEN(L521)-3)&amp;"ctr"),K$1:K$2881),IF((L$1:L$2881=L521),K$1:K$2881)))</f>
        <v/>
      </c>
      <c r="R521" s="1" t="str">
        <f t="array" ref="R521">IF(O521="","",TTEST(IF(L$1:L$2881=LEFT(L521,LEN(L521)-3)&amp;"ctr",K$1:K$2881),IF(L$1:L$2881=L521,K$1:K$2881),2,IF(ISERROR(Q521),3,IF(Q521&lt;0.05,3,2))))</f>
        <v/>
      </c>
      <c r="S521" s="1" t="str">
        <f t="shared" ca="1" si="118"/>
        <v/>
      </c>
      <c r="T521" s="1" t="str">
        <f t="array" ref="T521">IF(O521="","",AVERAGE(IF(L$1:L$2881=L521,I$1:I$2881)))</f>
        <v/>
      </c>
      <c r="U521" s="1" t="str">
        <f t="shared" ca="1" si="119"/>
        <v/>
      </c>
      <c r="V521" s="1" t="str">
        <f t="shared" ca="1" si="125"/>
        <v/>
      </c>
      <c r="W521" s="1" t="str">
        <f t="array" aca="1" ref="W521" ca="1">IF(V521="","",IF(AVERAGE(IF(Z$2:Z$2881="Neg"&amp;" "&amp;B521&amp;" "&amp;X521,J$2:J$2881,0))&gt;AVERAGE(IF(Z$2:Z$2881="pos"&amp;" "&amp;B521&amp;" "&amp;X521,J$2:J$2881,0)),"neg","pos"))</f>
        <v/>
      </c>
      <c r="X521" s="1" t="str">
        <f t="shared" ca="1" si="120"/>
        <v/>
      </c>
      <c r="Y521" s="1" t="str">
        <f t="shared" ca="1" si="121"/>
        <v/>
      </c>
      <c r="Z521" s="1" t="str">
        <f t="shared" si="122"/>
        <v>both methylguanosine Min</v>
      </c>
      <c r="AA521" s="1" t="str">
        <f t="shared" si="112"/>
        <v/>
      </c>
    </row>
    <row r="522" spans="1:27" x14ac:dyDescent="0.2">
      <c r="A522" s="1" t="s">
        <v>94</v>
      </c>
      <c r="B522" s="1" t="s">
        <v>205</v>
      </c>
      <c r="C522" s="1" t="s">
        <v>105</v>
      </c>
      <c r="D522" s="1">
        <v>297.1071</v>
      </c>
      <c r="E522" s="1">
        <v>11.36</v>
      </c>
      <c r="F522" s="5" t="s">
        <v>146</v>
      </c>
      <c r="H522" s="1" t="s">
        <v>149</v>
      </c>
      <c r="I522" s="1">
        <v>0</v>
      </c>
      <c r="K522" s="1">
        <f t="shared" si="123"/>
        <v>0</v>
      </c>
      <c r="L522" s="1" t="str">
        <f t="shared" si="124"/>
        <v>both methylguanosine MEBM_Ctr</v>
      </c>
      <c r="M522" s="1" t="str">
        <f t="shared" si="115"/>
        <v>D</v>
      </c>
      <c r="N522" s="1" t="str">
        <f t="shared" si="116"/>
        <v>both methylguanosine MEBM_Ctr_D</v>
      </c>
      <c r="O522" s="2" t="str">
        <f t="shared" si="117"/>
        <v>D</v>
      </c>
      <c r="P522" s="1">
        <f t="array" ref="P522">IF(O522="","",AVERAGE(IF(L$1:L$2881=L522,K$1:K$2881)))</f>
        <v>0</v>
      </c>
      <c r="Q522" s="1" t="e">
        <f t="array" ref="Q522">IF(O522="","",_xlfn.F.TEST(IF((L$1:L$2881=LEFT(L522,LEN(L522)-3)&amp;"ctr"),K$1:K$2881),IF((L$1:L$2881=L522),K$1:K$2881)))</f>
        <v>#DIV/0!</v>
      </c>
      <c r="R522" s="1" t="e">
        <f t="array" ref="R522">IF(O522="","",TTEST(IF(L$1:L$2881=LEFT(L522,LEN(L522)-3)&amp;"ctr",K$1:K$2881),IF(L$1:L$2881=L522,K$1:K$2881),2,IF(ISERROR(Q522),3,IF(Q522&lt;0.05,3,2))))</f>
        <v>#DIV/0!</v>
      </c>
      <c r="S522" s="1" t="str">
        <f t="shared" ca="1" si="118"/>
        <v>D</v>
      </c>
      <c r="T522" s="1">
        <f t="array" ref="T522">IF(O522="","",AVERAGE(IF(L$1:L$2881=L522,I$1:I$2881)))</f>
        <v>0</v>
      </c>
      <c r="U522" s="1" t="b">
        <f t="shared" ca="1" si="119"/>
        <v>0</v>
      </c>
      <c r="V522" s="1" t="str">
        <f t="shared" ca="1" si="125"/>
        <v>1</v>
      </c>
      <c r="W522" s="1" t="str">
        <f t="array" aca="1" ref="W522" ca="1">IF(V522="","",IF(AVERAGE(IF(Z$2:Z$2881="Neg"&amp;" "&amp;B522&amp;" "&amp;X522,J$2:J$2881,0))&gt;AVERAGE(IF(Z$2:Z$2881="pos"&amp;" "&amp;B522&amp;" "&amp;X522,J$2:J$2881,0)),"neg","pos"))</f>
        <v>pos</v>
      </c>
      <c r="X522" s="1" t="str">
        <f t="shared" ca="1" si="120"/>
        <v>MEB</v>
      </c>
      <c r="Y522" s="1" t="str">
        <f t="shared" ca="1" si="121"/>
        <v>Ctr</v>
      </c>
      <c r="Z522" s="1" t="str">
        <f t="shared" si="122"/>
        <v>both methylguanosine MEB</v>
      </c>
      <c r="AA522" s="1" t="str">
        <f t="shared" si="112"/>
        <v>Good</v>
      </c>
    </row>
    <row r="523" spans="1:27" x14ac:dyDescent="0.2">
      <c r="A523" s="1" t="s">
        <v>94</v>
      </c>
      <c r="B523" s="1" t="s">
        <v>205</v>
      </c>
      <c r="C523" s="1" t="s">
        <v>105</v>
      </c>
      <c r="D523" s="1">
        <v>297.1071</v>
      </c>
      <c r="E523" s="1">
        <v>11.36</v>
      </c>
      <c r="F523" s="5" t="s">
        <v>146</v>
      </c>
      <c r="H523" s="1" t="s">
        <v>149</v>
      </c>
      <c r="I523" s="1">
        <v>0</v>
      </c>
      <c r="K523" s="1">
        <f t="shared" si="123"/>
        <v>0</v>
      </c>
      <c r="L523" s="1" t="str">
        <f t="shared" si="124"/>
        <v>both methylguanosine MEBM_Ctr</v>
      </c>
      <c r="M523" s="1" t="str">
        <f t="shared" si="115"/>
        <v>D</v>
      </c>
      <c r="N523" s="1" t="str">
        <f t="shared" si="116"/>
        <v>both methylguanosine MEBM_Ctr_D</v>
      </c>
      <c r="O523" s="2" t="str">
        <f t="shared" si="117"/>
        <v/>
      </c>
      <c r="P523" s="1" t="str">
        <f t="array" ref="P523">IF(O523="","",AVERAGE(IF(L$1:L$2881=L523,K$1:K$2881)))</f>
        <v/>
      </c>
      <c r="Q523" s="1" t="str">
        <f t="array" ref="Q523">IF(O523="","",_xlfn.F.TEST(IF((L$1:L$2881=LEFT(L523,LEN(L523)-3)&amp;"ctr"),K$1:K$2881),IF((L$1:L$2881=L523),K$1:K$2881)))</f>
        <v/>
      </c>
      <c r="R523" s="1" t="str">
        <f t="array" ref="R523">IF(O523="","",TTEST(IF(L$1:L$2881=LEFT(L523,LEN(L523)-3)&amp;"ctr",K$1:K$2881),IF(L$1:L$2881=L523,K$1:K$2881),2,IF(ISERROR(Q523),3,IF(Q523&lt;0.05,3,2))))</f>
        <v/>
      </c>
      <c r="S523" s="1" t="str">
        <f t="shared" ca="1" si="118"/>
        <v/>
      </c>
      <c r="T523" s="1" t="str">
        <f t="array" ref="T523">IF(O523="","",AVERAGE(IF(L$1:L$2881=L523,I$1:I$2881)))</f>
        <v/>
      </c>
      <c r="U523" s="1" t="str">
        <f t="shared" ca="1" si="119"/>
        <v/>
      </c>
      <c r="V523" s="1" t="str">
        <f t="shared" ca="1" si="125"/>
        <v/>
      </c>
      <c r="W523" s="1" t="str">
        <f t="array" aca="1" ref="W523" ca="1">IF(V523="","",IF(AVERAGE(IF(Z$2:Z$2881="Neg"&amp;" "&amp;B523&amp;" "&amp;X523,J$2:J$2881,0))&gt;AVERAGE(IF(Z$2:Z$2881="pos"&amp;" "&amp;B523&amp;" "&amp;X523,J$2:J$2881,0)),"neg","pos"))</f>
        <v/>
      </c>
      <c r="X523" s="1" t="str">
        <f t="shared" ca="1" si="120"/>
        <v/>
      </c>
      <c r="Y523" s="1" t="str">
        <f t="shared" ca="1" si="121"/>
        <v/>
      </c>
      <c r="Z523" s="1" t="str">
        <f t="shared" si="122"/>
        <v>both methylguanosine MEB</v>
      </c>
      <c r="AA523" s="1" t="str">
        <f t="shared" si="112"/>
        <v/>
      </c>
    </row>
    <row r="524" spans="1:27" x14ac:dyDescent="0.2">
      <c r="A524" s="1" t="s">
        <v>94</v>
      </c>
      <c r="B524" s="1" t="s">
        <v>205</v>
      </c>
      <c r="C524" s="1" t="s">
        <v>105</v>
      </c>
      <c r="D524" s="1">
        <v>297.1071</v>
      </c>
      <c r="E524" s="1">
        <v>11.36</v>
      </c>
      <c r="F524" s="5" t="s">
        <v>146</v>
      </c>
      <c r="H524" s="1" t="s">
        <v>149</v>
      </c>
      <c r="I524" s="1">
        <v>0</v>
      </c>
      <c r="K524" s="1">
        <f t="shared" si="123"/>
        <v>0</v>
      </c>
      <c r="L524" s="1" t="str">
        <f t="shared" si="124"/>
        <v>both methylguanosine MEBM_Ctr</v>
      </c>
      <c r="M524" s="1" t="str">
        <f t="shared" si="115"/>
        <v>D</v>
      </c>
      <c r="N524" s="1" t="str">
        <f t="shared" si="116"/>
        <v>both methylguanosine MEBM_Ctr_D</v>
      </c>
      <c r="O524" s="2" t="str">
        <f t="shared" si="117"/>
        <v/>
      </c>
      <c r="P524" s="1" t="str">
        <f t="array" ref="P524">IF(O524="","",AVERAGE(IF(L$1:L$2881=L524,K$1:K$2881)))</f>
        <v/>
      </c>
      <c r="Q524" s="1" t="str">
        <f t="array" ref="Q524">IF(O524="","",_xlfn.F.TEST(IF((L$1:L$2881=LEFT(L524,LEN(L524)-3)&amp;"ctr"),K$1:K$2881),IF((L$1:L$2881=L524),K$1:K$2881)))</f>
        <v/>
      </c>
      <c r="R524" s="1" t="str">
        <f t="array" ref="R524">IF(O524="","",TTEST(IF(L$1:L$2881=LEFT(L524,LEN(L524)-3)&amp;"ctr",K$1:K$2881),IF(L$1:L$2881=L524,K$1:K$2881),2,IF(ISERROR(Q524),3,IF(Q524&lt;0.05,3,2))))</f>
        <v/>
      </c>
      <c r="S524" s="1" t="str">
        <f t="shared" ca="1" si="118"/>
        <v/>
      </c>
      <c r="T524" s="1" t="str">
        <f t="array" ref="T524">IF(O524="","",AVERAGE(IF(L$1:L$2881=L524,I$1:I$2881)))</f>
        <v/>
      </c>
      <c r="U524" s="1" t="str">
        <f t="shared" ca="1" si="119"/>
        <v/>
      </c>
      <c r="V524" s="1" t="str">
        <f t="shared" ca="1" si="125"/>
        <v/>
      </c>
      <c r="W524" s="1" t="str">
        <f t="array" aca="1" ref="W524" ca="1">IF(V524="","",IF(AVERAGE(IF(Z$2:Z$2881="Neg"&amp;" "&amp;B524&amp;" "&amp;X524,J$2:J$2881,0))&gt;AVERAGE(IF(Z$2:Z$2881="pos"&amp;" "&amp;B524&amp;" "&amp;X524,J$2:J$2881,0)),"neg","pos"))</f>
        <v/>
      </c>
      <c r="X524" s="1" t="str">
        <f t="shared" ca="1" si="120"/>
        <v/>
      </c>
      <c r="Y524" s="1" t="str">
        <f t="shared" ca="1" si="121"/>
        <v/>
      </c>
      <c r="Z524" s="1" t="str">
        <f t="shared" si="122"/>
        <v>both methylguanosine MEB</v>
      </c>
      <c r="AA524" s="1" t="str">
        <f t="shared" si="112"/>
        <v/>
      </c>
    </row>
    <row r="525" spans="1:27" x14ac:dyDescent="0.2">
      <c r="A525" s="1" t="s">
        <v>94</v>
      </c>
      <c r="B525" s="1" t="s">
        <v>205</v>
      </c>
      <c r="C525" s="1" t="s">
        <v>105</v>
      </c>
      <c r="D525" s="1">
        <v>297.1071</v>
      </c>
      <c r="E525" s="1">
        <v>11.36</v>
      </c>
      <c r="F525" s="5" t="s">
        <v>146</v>
      </c>
      <c r="H525" s="1" t="s">
        <v>149</v>
      </c>
      <c r="I525" s="1">
        <v>0</v>
      </c>
      <c r="K525" s="1">
        <f t="shared" si="123"/>
        <v>0</v>
      </c>
      <c r="L525" s="1" t="str">
        <f t="shared" si="124"/>
        <v>both methylguanosine MEBM_Ctr</v>
      </c>
      <c r="M525" s="1" t="str">
        <f t="shared" si="115"/>
        <v>D</v>
      </c>
      <c r="N525" s="1" t="str">
        <f t="shared" si="116"/>
        <v>both methylguanosine MEBM_Ctr_D</v>
      </c>
      <c r="O525" s="2" t="str">
        <f t="shared" si="117"/>
        <v/>
      </c>
      <c r="P525" s="1" t="str">
        <f t="array" ref="P525">IF(O525="","",AVERAGE(IF(L$1:L$2881=L525,K$1:K$2881)))</f>
        <v/>
      </c>
      <c r="Q525" s="1" t="str">
        <f t="array" ref="Q525">IF(O525="","",_xlfn.F.TEST(IF((L$1:L$2881=LEFT(L525,LEN(L525)-3)&amp;"ctr"),K$1:K$2881),IF((L$1:L$2881=L525),K$1:K$2881)))</f>
        <v/>
      </c>
      <c r="R525" s="1" t="str">
        <f t="array" ref="R525">IF(O525="","",TTEST(IF(L$1:L$2881=LEFT(L525,LEN(L525)-3)&amp;"ctr",K$1:K$2881),IF(L$1:L$2881=L525,K$1:K$2881),2,IF(ISERROR(Q525),3,IF(Q525&lt;0.05,3,2))))</f>
        <v/>
      </c>
      <c r="S525" s="1" t="str">
        <f t="shared" ca="1" si="118"/>
        <v/>
      </c>
      <c r="T525" s="1" t="str">
        <f t="array" ref="T525">IF(O525="","",AVERAGE(IF(L$1:L$2881=L525,I$1:I$2881)))</f>
        <v/>
      </c>
      <c r="U525" s="1" t="str">
        <f t="shared" ca="1" si="119"/>
        <v/>
      </c>
      <c r="V525" s="1" t="str">
        <f t="shared" ca="1" si="125"/>
        <v/>
      </c>
      <c r="W525" s="1" t="str">
        <f t="array" aca="1" ref="W525" ca="1">IF(V525="","",IF(AVERAGE(IF(Z$2:Z$2881="Neg"&amp;" "&amp;B525&amp;" "&amp;X525,J$2:J$2881,0))&gt;AVERAGE(IF(Z$2:Z$2881="pos"&amp;" "&amp;B525&amp;" "&amp;X525,J$2:J$2881,0)),"neg","pos"))</f>
        <v/>
      </c>
      <c r="X525" s="1" t="str">
        <f t="shared" ca="1" si="120"/>
        <v/>
      </c>
      <c r="Y525" s="1" t="str">
        <f t="shared" ca="1" si="121"/>
        <v/>
      </c>
      <c r="Z525" s="1" t="str">
        <f t="shared" si="122"/>
        <v>both methylguanosine MEB</v>
      </c>
      <c r="AA525" s="1" t="str">
        <f t="shared" si="112"/>
        <v/>
      </c>
    </row>
    <row r="526" spans="1:27" x14ac:dyDescent="0.2">
      <c r="A526" s="1" t="s">
        <v>94</v>
      </c>
      <c r="B526" s="1" t="s">
        <v>205</v>
      </c>
      <c r="C526" s="1" t="s">
        <v>105</v>
      </c>
      <c r="D526" s="1">
        <v>297.1071</v>
      </c>
      <c r="E526" s="1">
        <v>11.36</v>
      </c>
      <c r="F526" s="5" t="s">
        <v>146</v>
      </c>
      <c r="H526" s="1" t="s">
        <v>150</v>
      </c>
      <c r="I526" s="1">
        <v>34107</v>
      </c>
      <c r="K526" s="1">
        <f t="shared" si="123"/>
        <v>10.43728723986194</v>
      </c>
      <c r="L526" s="1" t="str">
        <f t="shared" si="124"/>
        <v>both methylguanosine MEBM_Syn</v>
      </c>
      <c r="M526" s="1" t="str">
        <f t="shared" si="115"/>
        <v>D</v>
      </c>
      <c r="N526" s="1" t="str">
        <f t="shared" si="116"/>
        <v>both methylguanosine MEBM_Syn_D</v>
      </c>
      <c r="O526" s="2" t="str">
        <f t="shared" si="117"/>
        <v>D</v>
      </c>
      <c r="P526" s="1">
        <f t="array" ref="P526">IF(O526="","",AVERAGE(IF(L$1:L$2881=L526,K$1:K$2881)))</f>
        <v>10.423397137418585</v>
      </c>
      <c r="Q526" s="1" t="e">
        <f t="array" ref="Q526">IF(O526="","",_xlfn.F.TEST(IF((L$1:L$2881=LEFT(L526,LEN(L526)-3)&amp;"ctr"),K$1:K$2881),IF((L$1:L$2881=L526),K$1:K$2881)))</f>
        <v>#DIV/0!</v>
      </c>
      <c r="R526" s="1">
        <f t="array" ref="R526">IF(O526="","",TTEST(IF(L$1:L$2881=LEFT(L526,LEN(L526)-3)&amp;"ctr",K$1:K$2881),IF(L$1:L$2881=L526,K$1:K$2881),2,IF(ISERROR(Q526),3,IF(Q526&lt;0.05,3,2))))</f>
        <v>7.7052135785692073E-7</v>
      </c>
      <c r="S526" s="1" t="str">
        <f t="shared" ca="1" si="118"/>
        <v>E</v>
      </c>
      <c r="T526" s="1">
        <f t="array" ref="T526">IF(O526="","",AVERAGE(IF(L$1:L$2881=L526,I$1:I$2881)))</f>
        <v>33902.75</v>
      </c>
      <c r="U526" s="1">
        <f t="shared" ca="1" si="119"/>
        <v>5</v>
      </c>
      <c r="V526" s="1" t="str">
        <f t="shared" ca="1" si="125"/>
        <v>5</v>
      </c>
      <c r="W526" s="1" t="str">
        <f t="array" aca="1" ref="W526" ca="1">IF(V526="","",IF(AVERAGE(IF(Z$2:Z$2881="Neg"&amp;" "&amp;B526&amp;" "&amp;X526,J$2:J$2881,0))&gt;AVERAGE(IF(Z$2:Z$2881="pos"&amp;" "&amp;B526&amp;" "&amp;X526,J$2:J$2881,0)),"neg","pos"))</f>
        <v>pos</v>
      </c>
      <c r="X526" s="1" t="str">
        <f t="shared" ca="1" si="120"/>
        <v>MEB</v>
      </c>
      <c r="Y526" s="1" t="str">
        <f t="shared" ca="1" si="121"/>
        <v>Syn</v>
      </c>
      <c r="Z526" s="1" t="str">
        <f t="shared" si="122"/>
        <v>both methylguanosine MEB</v>
      </c>
      <c r="AA526" s="1" t="str">
        <f t="shared" si="112"/>
        <v>Good</v>
      </c>
    </row>
    <row r="527" spans="1:27" x14ac:dyDescent="0.2">
      <c r="A527" s="1" t="s">
        <v>94</v>
      </c>
      <c r="B527" s="1" t="s">
        <v>205</v>
      </c>
      <c r="C527" s="1" t="s">
        <v>105</v>
      </c>
      <c r="D527" s="1">
        <v>297.1071</v>
      </c>
      <c r="E527" s="1">
        <v>11.36</v>
      </c>
      <c r="F527" s="5" t="s">
        <v>146</v>
      </c>
      <c r="H527" s="1" t="s">
        <v>150</v>
      </c>
      <c r="I527" s="1">
        <v>39121</v>
      </c>
      <c r="K527" s="1">
        <f t="shared" si="123"/>
        <v>10.574440247586304</v>
      </c>
      <c r="L527" s="1" t="str">
        <f t="shared" si="124"/>
        <v>both methylguanosine MEBM_Syn</v>
      </c>
      <c r="M527" s="1" t="str">
        <f t="shared" si="115"/>
        <v>D</v>
      </c>
      <c r="N527" s="1" t="str">
        <f t="shared" si="116"/>
        <v>both methylguanosine MEBM_Syn_D</v>
      </c>
      <c r="O527" s="2" t="str">
        <f t="shared" si="117"/>
        <v/>
      </c>
      <c r="P527" s="1" t="str">
        <f t="array" ref="P527">IF(O527="","",AVERAGE(IF(L$1:L$2881=L527,K$1:K$2881)))</f>
        <v/>
      </c>
      <c r="Q527" s="1" t="str">
        <f t="array" ref="Q527">IF(O527="","",_xlfn.F.TEST(IF((L$1:L$2881=LEFT(L527,LEN(L527)-3)&amp;"ctr"),K$1:K$2881),IF((L$1:L$2881=L527),K$1:K$2881)))</f>
        <v/>
      </c>
      <c r="R527" s="1" t="str">
        <f t="array" ref="R527">IF(O527="","",TTEST(IF(L$1:L$2881=LEFT(L527,LEN(L527)-3)&amp;"ctr",K$1:K$2881),IF(L$1:L$2881=L527,K$1:K$2881),2,IF(ISERROR(Q527),3,IF(Q527&lt;0.05,3,2))))</f>
        <v/>
      </c>
      <c r="S527" s="1" t="str">
        <f t="shared" ca="1" si="118"/>
        <v/>
      </c>
      <c r="T527" s="1" t="str">
        <f t="array" ref="T527">IF(O527="","",AVERAGE(IF(L$1:L$2881=L527,I$1:I$2881)))</f>
        <v/>
      </c>
      <c r="U527" s="1" t="str">
        <f t="shared" ca="1" si="119"/>
        <v/>
      </c>
      <c r="V527" s="1" t="str">
        <f t="shared" ca="1" si="125"/>
        <v/>
      </c>
      <c r="W527" s="1" t="str">
        <f t="array" aca="1" ref="W527" ca="1">IF(V527="","",IF(AVERAGE(IF(Z$2:Z$2881="Neg"&amp;" "&amp;B527&amp;" "&amp;X527,J$2:J$2881,0))&gt;AVERAGE(IF(Z$2:Z$2881="pos"&amp;" "&amp;B527&amp;" "&amp;X527,J$2:J$2881,0)),"neg","pos"))</f>
        <v/>
      </c>
      <c r="X527" s="1" t="str">
        <f t="shared" ca="1" si="120"/>
        <v/>
      </c>
      <c r="Y527" s="1" t="str">
        <f t="shared" ca="1" si="121"/>
        <v/>
      </c>
      <c r="Z527" s="1" t="str">
        <f t="shared" si="122"/>
        <v>both methylguanosine MEB</v>
      </c>
      <c r="AA527" s="1" t="str">
        <f t="shared" si="112"/>
        <v/>
      </c>
    </row>
    <row r="528" spans="1:27" x14ac:dyDescent="0.2">
      <c r="A528" s="1" t="s">
        <v>94</v>
      </c>
      <c r="B528" s="1" t="s">
        <v>205</v>
      </c>
      <c r="C528" s="1" t="s">
        <v>105</v>
      </c>
      <c r="D528" s="1">
        <v>297.1071</v>
      </c>
      <c r="E528" s="1">
        <v>11.36</v>
      </c>
      <c r="F528" s="5" t="s">
        <v>146</v>
      </c>
      <c r="H528" s="1" t="s">
        <v>150</v>
      </c>
      <c r="I528" s="1">
        <v>27513</v>
      </c>
      <c r="K528" s="1">
        <f t="shared" si="123"/>
        <v>10.222450245020941</v>
      </c>
      <c r="L528" s="1" t="str">
        <f t="shared" si="124"/>
        <v>both methylguanosine MEBM_Syn</v>
      </c>
      <c r="M528" s="1" t="str">
        <f t="shared" si="115"/>
        <v>D</v>
      </c>
      <c r="N528" s="1" t="str">
        <f t="shared" si="116"/>
        <v>both methylguanosine MEBM_Syn_D</v>
      </c>
      <c r="O528" s="2" t="str">
        <f t="shared" si="117"/>
        <v/>
      </c>
      <c r="P528" s="1" t="str">
        <f t="array" ref="P528">IF(O528="","",AVERAGE(IF(L$1:L$2881=L528,K$1:K$2881)))</f>
        <v/>
      </c>
      <c r="Q528" s="1" t="str">
        <f t="array" ref="Q528">IF(O528="","",_xlfn.F.TEST(IF((L$1:L$2881=LEFT(L528,LEN(L528)-3)&amp;"ctr"),K$1:K$2881),IF((L$1:L$2881=L528),K$1:K$2881)))</f>
        <v/>
      </c>
      <c r="R528" s="1" t="str">
        <f t="array" ref="R528">IF(O528="","",TTEST(IF(L$1:L$2881=LEFT(L528,LEN(L528)-3)&amp;"ctr",K$1:K$2881),IF(L$1:L$2881=L528,K$1:K$2881),2,IF(ISERROR(Q528),3,IF(Q528&lt;0.05,3,2))))</f>
        <v/>
      </c>
      <c r="S528" s="1" t="str">
        <f t="shared" ca="1" si="118"/>
        <v/>
      </c>
      <c r="T528" s="1" t="str">
        <f t="array" ref="T528">IF(O528="","",AVERAGE(IF(L$1:L$2881=L528,I$1:I$2881)))</f>
        <v/>
      </c>
      <c r="U528" s="1" t="str">
        <f t="shared" ca="1" si="119"/>
        <v/>
      </c>
      <c r="V528" s="1" t="str">
        <f t="shared" ca="1" si="125"/>
        <v/>
      </c>
      <c r="W528" s="1" t="str">
        <f t="array" aca="1" ref="W528" ca="1">IF(V528="","",IF(AVERAGE(IF(Z$2:Z$2881="Neg"&amp;" "&amp;B528&amp;" "&amp;X528,J$2:J$2881,0))&gt;AVERAGE(IF(Z$2:Z$2881="pos"&amp;" "&amp;B528&amp;" "&amp;X528,J$2:J$2881,0)),"neg","pos"))</f>
        <v/>
      </c>
      <c r="X528" s="1" t="str">
        <f t="shared" ca="1" si="120"/>
        <v/>
      </c>
      <c r="Y528" s="1" t="str">
        <f t="shared" ca="1" si="121"/>
        <v/>
      </c>
      <c r="Z528" s="1" t="str">
        <f t="shared" si="122"/>
        <v>both methylguanosine MEB</v>
      </c>
      <c r="AA528" s="1" t="str">
        <f t="shared" si="112"/>
        <v/>
      </c>
    </row>
    <row r="529" spans="1:27" x14ac:dyDescent="0.2">
      <c r="A529" s="1" t="s">
        <v>94</v>
      </c>
      <c r="B529" s="1" t="s">
        <v>205</v>
      </c>
      <c r="C529" s="1" t="s">
        <v>105</v>
      </c>
      <c r="D529" s="1">
        <v>297.1071</v>
      </c>
      <c r="E529" s="1">
        <v>11.36</v>
      </c>
      <c r="F529" s="5" t="s">
        <v>146</v>
      </c>
      <c r="H529" s="1" t="s">
        <v>150</v>
      </c>
      <c r="I529" s="1">
        <v>34870</v>
      </c>
      <c r="K529" s="1">
        <f t="shared" si="123"/>
        <v>10.459410817205152</v>
      </c>
      <c r="L529" s="1" t="str">
        <f t="shared" si="124"/>
        <v>both methylguanosine MEBM_Syn</v>
      </c>
      <c r="M529" s="1" t="str">
        <f t="shared" si="115"/>
        <v>D</v>
      </c>
      <c r="N529" s="1" t="str">
        <f t="shared" si="116"/>
        <v>both methylguanosine MEBM_Syn_D</v>
      </c>
      <c r="O529" s="2" t="str">
        <f t="shared" si="117"/>
        <v/>
      </c>
      <c r="P529" s="1" t="str">
        <f t="array" ref="P529">IF(O529="","",AVERAGE(IF(L$1:L$2881=L529,K$1:K$2881)))</f>
        <v/>
      </c>
      <c r="Q529" s="1" t="str">
        <f t="array" ref="Q529">IF(O529="","",_xlfn.F.TEST(IF((L$1:L$2881=LEFT(L529,LEN(L529)-3)&amp;"ctr"),K$1:K$2881),IF((L$1:L$2881=L529),K$1:K$2881)))</f>
        <v/>
      </c>
      <c r="R529" s="1" t="str">
        <f t="array" ref="R529">IF(O529="","",TTEST(IF(L$1:L$2881=LEFT(L529,LEN(L529)-3)&amp;"ctr",K$1:K$2881),IF(L$1:L$2881=L529,K$1:K$2881),2,IF(ISERROR(Q529),3,IF(Q529&lt;0.05,3,2))))</f>
        <v/>
      </c>
      <c r="S529" s="1" t="str">
        <f t="shared" ca="1" si="118"/>
        <v/>
      </c>
      <c r="T529" s="1" t="str">
        <f t="array" ref="T529">IF(O529="","",AVERAGE(IF(L$1:L$2881=L529,I$1:I$2881)))</f>
        <v/>
      </c>
      <c r="U529" s="1" t="str">
        <f t="shared" ca="1" si="119"/>
        <v/>
      </c>
      <c r="V529" s="1" t="str">
        <f t="shared" ca="1" si="125"/>
        <v/>
      </c>
      <c r="W529" s="1" t="str">
        <f t="array" aca="1" ref="W529" ca="1">IF(V529="","",IF(AVERAGE(IF(Z$2:Z$2881="Neg"&amp;" "&amp;B529&amp;" "&amp;X529,J$2:J$2881,0))&gt;AVERAGE(IF(Z$2:Z$2881="pos"&amp;" "&amp;B529&amp;" "&amp;X529,J$2:J$2881,0)),"neg","pos"))</f>
        <v/>
      </c>
      <c r="X529" s="1" t="str">
        <f t="shared" ca="1" si="120"/>
        <v/>
      </c>
      <c r="Y529" s="1" t="str">
        <f t="shared" ca="1" si="121"/>
        <v/>
      </c>
      <c r="Z529" s="1" t="str">
        <f t="shared" si="122"/>
        <v>both methylguanosine MEB</v>
      </c>
      <c r="AA529" s="1" t="str">
        <f t="shared" si="112"/>
        <v/>
      </c>
    </row>
    <row r="530" spans="1:27" x14ac:dyDescent="0.2">
      <c r="A530" s="1" t="s">
        <v>94</v>
      </c>
      <c r="B530" s="1" t="s">
        <v>205</v>
      </c>
      <c r="C530" s="1" t="s">
        <v>105</v>
      </c>
      <c r="D530" s="1">
        <v>297.1071</v>
      </c>
      <c r="E530" s="1">
        <v>11.36</v>
      </c>
      <c r="F530" s="5" t="s">
        <v>146</v>
      </c>
      <c r="H530" s="1" t="s">
        <v>151</v>
      </c>
      <c r="I530" s="1">
        <v>19892</v>
      </c>
      <c r="K530" s="1">
        <f t="shared" si="123"/>
        <v>9.8981231900369782</v>
      </c>
      <c r="L530" s="1" t="str">
        <f t="shared" si="124"/>
        <v>both methylguanosine YE_Ctr</v>
      </c>
      <c r="M530" s="1" t="str">
        <f t="shared" si="115"/>
        <v>D</v>
      </c>
      <c r="N530" s="1" t="str">
        <f t="shared" si="116"/>
        <v>both methylguanosine YE_Ctr_D</v>
      </c>
      <c r="O530" s="2" t="str">
        <f t="shared" si="117"/>
        <v>D</v>
      </c>
      <c r="P530" s="1">
        <f t="array" ref="P530">IF(O530="","",AVERAGE(IF(L$1:L$2881=L530,K$1:K$2881)))</f>
        <v>9.7382178102660202</v>
      </c>
      <c r="Q530" s="1">
        <f t="array" ref="Q530">IF(O530="","",_xlfn.F.TEST(IF((L$1:L$2881=LEFT(L530,LEN(L530)-3)&amp;"ctr"),K$1:K$2881),IF((L$1:L$2881=L530),K$1:K$2881)))</f>
        <v>1</v>
      </c>
      <c r="R530" s="1">
        <f t="array" ref="R530">IF(O530="","",TTEST(IF(L$1:L$2881=LEFT(L530,LEN(L530)-3)&amp;"ctr",K$1:K$2881),IF(L$1:L$2881=L530,K$1:K$2881),2,IF(ISERROR(Q530),3,IF(Q530&lt;0.05,3,2))))</f>
        <v>1</v>
      </c>
      <c r="S530" s="1" t="str">
        <f t="shared" ca="1" si="118"/>
        <v>D</v>
      </c>
      <c r="T530" s="1">
        <f t="array" ref="T530">IF(O530="","",AVERAGE(IF(L$1:L$2881=L530,I$1:I$2881)))</f>
        <v>17053.25</v>
      </c>
      <c r="U530" s="1" t="b">
        <f t="shared" ca="1" si="119"/>
        <v>0</v>
      </c>
      <c r="V530" s="1" t="str">
        <f t="shared" ca="1" si="125"/>
        <v>1</v>
      </c>
      <c r="W530" s="1" t="str">
        <f t="array" aca="1" ref="W530" ca="1">IF(V530="","",IF(AVERAGE(IF(Z$2:Z$2881="Neg"&amp;" "&amp;B530&amp;" "&amp;X530,J$2:J$2881,0))&gt;AVERAGE(IF(Z$2:Z$2881="pos"&amp;" "&amp;B530&amp;" "&amp;X530,J$2:J$2881,0)),"neg","pos"))</f>
        <v>pos</v>
      </c>
      <c r="X530" s="1" t="str">
        <f t="shared" ca="1" si="120"/>
        <v>YE_</v>
      </c>
      <c r="Y530" s="1" t="str">
        <f t="shared" ca="1" si="121"/>
        <v>Ctr</v>
      </c>
      <c r="Z530" s="1" t="str">
        <f t="shared" si="122"/>
        <v>both methylguanosine YE_</v>
      </c>
      <c r="AA530" s="1" t="str">
        <f t="shared" si="112"/>
        <v>Good</v>
      </c>
    </row>
    <row r="531" spans="1:27" x14ac:dyDescent="0.2">
      <c r="A531" s="1" t="s">
        <v>94</v>
      </c>
      <c r="B531" s="1" t="s">
        <v>205</v>
      </c>
      <c r="C531" s="1" t="s">
        <v>105</v>
      </c>
      <c r="D531" s="1">
        <v>297.1071</v>
      </c>
      <c r="E531" s="1">
        <v>11.36</v>
      </c>
      <c r="F531" s="5" t="s">
        <v>146</v>
      </c>
      <c r="H531" s="1" t="s">
        <v>151</v>
      </c>
      <c r="I531" s="1">
        <v>14949</v>
      </c>
      <c r="K531" s="1">
        <f t="shared" si="123"/>
        <v>9.6124665788188324</v>
      </c>
      <c r="L531" s="1" t="str">
        <f t="shared" si="124"/>
        <v>both methylguanosine YE_Ctr</v>
      </c>
      <c r="M531" s="1" t="str">
        <f t="shared" si="115"/>
        <v>D</v>
      </c>
      <c r="N531" s="1" t="str">
        <f t="shared" si="116"/>
        <v>both methylguanosine YE_Ctr_D</v>
      </c>
      <c r="O531" s="2" t="str">
        <f t="shared" si="117"/>
        <v/>
      </c>
      <c r="P531" s="1" t="str">
        <f t="array" ref="P531">IF(O531="","",AVERAGE(IF(L$1:L$2881=L531,K$1:K$2881)))</f>
        <v/>
      </c>
      <c r="Q531" s="1" t="str">
        <f t="array" ref="Q531">IF(O531="","",_xlfn.F.TEST(IF((L$1:L$2881=LEFT(L531,LEN(L531)-3)&amp;"ctr"),K$1:K$2881),IF((L$1:L$2881=L531),K$1:K$2881)))</f>
        <v/>
      </c>
      <c r="R531" s="1" t="str">
        <f t="array" ref="R531">IF(O531="","",TTEST(IF(L$1:L$2881=LEFT(L531,LEN(L531)-3)&amp;"ctr",K$1:K$2881),IF(L$1:L$2881=L531,K$1:K$2881),2,IF(ISERROR(Q531),3,IF(Q531&lt;0.05,3,2))))</f>
        <v/>
      </c>
      <c r="S531" s="1" t="str">
        <f t="shared" ca="1" si="118"/>
        <v/>
      </c>
      <c r="T531" s="1" t="str">
        <f t="array" ref="T531">IF(O531="","",AVERAGE(IF(L$1:L$2881=L531,I$1:I$2881)))</f>
        <v/>
      </c>
      <c r="U531" s="1" t="str">
        <f t="shared" ca="1" si="119"/>
        <v/>
      </c>
      <c r="V531" s="1" t="str">
        <f t="shared" ca="1" si="125"/>
        <v/>
      </c>
      <c r="W531" s="1" t="str">
        <f t="array" aca="1" ref="W531" ca="1">IF(V531="","",IF(AVERAGE(IF(Z$2:Z$2881="Neg"&amp;" "&amp;B531&amp;" "&amp;X531,J$2:J$2881,0))&gt;AVERAGE(IF(Z$2:Z$2881="pos"&amp;" "&amp;B531&amp;" "&amp;X531,J$2:J$2881,0)),"neg","pos"))</f>
        <v/>
      </c>
      <c r="X531" s="1" t="str">
        <f t="shared" ca="1" si="120"/>
        <v/>
      </c>
      <c r="Y531" s="1" t="str">
        <f t="shared" ca="1" si="121"/>
        <v/>
      </c>
      <c r="Z531" s="1" t="str">
        <f t="shared" si="122"/>
        <v>both methylguanosine YE_</v>
      </c>
      <c r="AA531" s="1" t="str">
        <f t="shared" si="112"/>
        <v/>
      </c>
    </row>
    <row r="532" spans="1:27" x14ac:dyDescent="0.2">
      <c r="A532" s="1" t="s">
        <v>94</v>
      </c>
      <c r="B532" s="1" t="s">
        <v>205</v>
      </c>
      <c r="C532" s="1" t="s">
        <v>105</v>
      </c>
      <c r="D532" s="1">
        <v>297.1071</v>
      </c>
      <c r="E532" s="1">
        <v>11.36</v>
      </c>
      <c r="F532" s="5" t="s">
        <v>146</v>
      </c>
      <c r="H532" s="1" t="s">
        <v>151</v>
      </c>
      <c r="I532" s="1">
        <v>15854</v>
      </c>
      <c r="K532" s="1">
        <f t="shared" si="123"/>
        <v>9.6712401869724474</v>
      </c>
      <c r="L532" s="1" t="str">
        <f t="shared" si="124"/>
        <v>both methylguanosine YE_Ctr</v>
      </c>
      <c r="M532" s="1" t="str">
        <f t="shared" si="115"/>
        <v>D</v>
      </c>
      <c r="N532" s="1" t="str">
        <f t="shared" si="116"/>
        <v>both methylguanosine YE_Ctr_D</v>
      </c>
      <c r="O532" s="2" t="str">
        <f t="shared" si="117"/>
        <v/>
      </c>
      <c r="P532" s="1" t="str">
        <f t="array" ref="P532">IF(O532="","",AVERAGE(IF(L$1:L$2881=L532,K$1:K$2881)))</f>
        <v/>
      </c>
      <c r="Q532" s="1" t="str">
        <f t="array" ref="Q532">IF(O532="","",_xlfn.F.TEST(IF((L$1:L$2881=LEFT(L532,LEN(L532)-3)&amp;"ctr"),K$1:K$2881),IF((L$1:L$2881=L532),K$1:K$2881)))</f>
        <v/>
      </c>
      <c r="R532" s="1" t="str">
        <f t="array" ref="R532">IF(O532="","",TTEST(IF(L$1:L$2881=LEFT(L532,LEN(L532)-3)&amp;"ctr",K$1:K$2881),IF(L$1:L$2881=L532,K$1:K$2881),2,IF(ISERROR(Q532),3,IF(Q532&lt;0.05,3,2))))</f>
        <v/>
      </c>
      <c r="S532" s="1" t="str">
        <f t="shared" ca="1" si="118"/>
        <v/>
      </c>
      <c r="T532" s="1" t="str">
        <f t="array" ref="T532">IF(O532="","",AVERAGE(IF(L$1:L$2881=L532,I$1:I$2881)))</f>
        <v/>
      </c>
      <c r="U532" s="1" t="str">
        <f t="shared" ca="1" si="119"/>
        <v/>
      </c>
      <c r="V532" s="1" t="str">
        <f t="shared" ca="1" si="125"/>
        <v/>
      </c>
      <c r="W532" s="1" t="str">
        <f t="array" aca="1" ref="W532" ca="1">IF(V532="","",IF(AVERAGE(IF(Z$2:Z$2881="Neg"&amp;" "&amp;B532&amp;" "&amp;X532,J$2:J$2881,0))&gt;AVERAGE(IF(Z$2:Z$2881="pos"&amp;" "&amp;B532&amp;" "&amp;X532,J$2:J$2881,0)),"neg","pos"))</f>
        <v/>
      </c>
      <c r="X532" s="1" t="str">
        <f t="shared" ca="1" si="120"/>
        <v/>
      </c>
      <c r="Y532" s="1" t="str">
        <f t="shared" ca="1" si="121"/>
        <v/>
      </c>
      <c r="Z532" s="1" t="str">
        <f t="shared" si="122"/>
        <v>both methylguanosine YE_</v>
      </c>
      <c r="AA532" s="1" t="str">
        <f t="shared" si="112"/>
        <v/>
      </c>
    </row>
    <row r="533" spans="1:27" x14ac:dyDescent="0.2">
      <c r="A533" s="1" t="s">
        <v>94</v>
      </c>
      <c r="B533" s="1" t="s">
        <v>205</v>
      </c>
      <c r="C533" s="1" t="s">
        <v>105</v>
      </c>
      <c r="D533" s="1">
        <v>297.1071</v>
      </c>
      <c r="E533" s="1">
        <v>11.36</v>
      </c>
      <c r="F533" s="5" t="s">
        <v>146</v>
      </c>
      <c r="H533" s="1" t="s">
        <v>151</v>
      </c>
      <c r="I533" s="1">
        <v>17518</v>
      </c>
      <c r="K533" s="1">
        <f t="shared" si="123"/>
        <v>9.7710412852358228</v>
      </c>
      <c r="L533" s="1" t="str">
        <f t="shared" si="124"/>
        <v>both methylguanosine YE_Ctr</v>
      </c>
      <c r="M533" s="1" t="str">
        <f t="shared" si="115"/>
        <v>D</v>
      </c>
      <c r="N533" s="1" t="str">
        <f t="shared" si="116"/>
        <v>both methylguanosine YE_Ctr_D</v>
      </c>
      <c r="O533" s="2" t="str">
        <f t="shared" si="117"/>
        <v/>
      </c>
      <c r="P533" s="1" t="str">
        <f t="array" ref="P533">IF(O533="","",AVERAGE(IF(L$1:L$2881=L533,K$1:K$2881)))</f>
        <v/>
      </c>
      <c r="Q533" s="1" t="str">
        <f t="array" ref="Q533">IF(O533="","",_xlfn.F.TEST(IF((L$1:L$2881=LEFT(L533,LEN(L533)-3)&amp;"ctr"),K$1:K$2881),IF((L$1:L$2881=L533),K$1:K$2881)))</f>
        <v/>
      </c>
      <c r="R533" s="1" t="str">
        <f t="array" ref="R533">IF(O533="","",TTEST(IF(L$1:L$2881=LEFT(L533,LEN(L533)-3)&amp;"ctr",K$1:K$2881),IF(L$1:L$2881=L533,K$1:K$2881),2,IF(ISERROR(Q533),3,IF(Q533&lt;0.05,3,2))))</f>
        <v/>
      </c>
      <c r="S533" s="1" t="str">
        <f t="shared" ca="1" si="118"/>
        <v/>
      </c>
      <c r="T533" s="1" t="str">
        <f t="array" ref="T533">IF(O533="","",AVERAGE(IF(L$1:L$2881=L533,I$1:I$2881)))</f>
        <v/>
      </c>
      <c r="U533" s="1" t="str">
        <f t="shared" ca="1" si="119"/>
        <v/>
      </c>
      <c r="V533" s="1" t="str">
        <f t="shared" ca="1" si="125"/>
        <v/>
      </c>
      <c r="W533" s="1" t="str">
        <f t="array" aca="1" ref="W533" ca="1">IF(V533="","",IF(AVERAGE(IF(Z$2:Z$2881="Neg"&amp;" "&amp;B533&amp;" "&amp;X533,J$2:J$2881,0))&gt;AVERAGE(IF(Z$2:Z$2881="pos"&amp;" "&amp;B533&amp;" "&amp;X533,J$2:J$2881,0)),"neg","pos"))</f>
        <v/>
      </c>
      <c r="X533" s="1" t="str">
        <f t="shared" ca="1" si="120"/>
        <v/>
      </c>
      <c r="Y533" s="1" t="str">
        <f t="shared" ca="1" si="121"/>
        <v/>
      </c>
      <c r="Z533" s="1" t="str">
        <f t="shared" si="122"/>
        <v>both methylguanosine YE_</v>
      </c>
      <c r="AA533" s="1" t="str">
        <f t="shared" si="112"/>
        <v/>
      </c>
    </row>
    <row r="534" spans="1:27" x14ac:dyDescent="0.2">
      <c r="A534" s="1" t="s">
        <v>94</v>
      </c>
      <c r="B534" s="1" t="s">
        <v>205</v>
      </c>
      <c r="C534" s="1" t="s">
        <v>105</v>
      </c>
      <c r="D534" s="1">
        <v>297.1071</v>
      </c>
      <c r="E534" s="1">
        <v>11.36</v>
      </c>
      <c r="F534" s="5" t="s">
        <v>146</v>
      </c>
      <c r="H534" s="1" t="s">
        <v>152</v>
      </c>
      <c r="I534" s="1">
        <v>73271</v>
      </c>
      <c r="K534" s="1">
        <f t="shared" si="123"/>
        <v>11.201933823082824</v>
      </c>
      <c r="L534" s="1" t="str">
        <f t="shared" si="124"/>
        <v>both methylguanosine YE_Syn</v>
      </c>
      <c r="M534" s="1" t="str">
        <f t="shared" si="115"/>
        <v>D</v>
      </c>
      <c r="N534" s="1" t="str">
        <f t="shared" si="116"/>
        <v>both methylguanosine YE_Syn_D</v>
      </c>
      <c r="O534" s="2" t="str">
        <f t="shared" si="117"/>
        <v>D</v>
      </c>
      <c r="P534" s="1">
        <f t="array" ref="P534">IF(O534="","",AVERAGE(IF(L$1:L$2881=L534,K$1:K$2881)))</f>
        <v>11.135051090903266</v>
      </c>
      <c r="Q534" s="1">
        <f t="array" ref="Q534">IF(O534="","",_xlfn.F.TEST(IF((L$1:L$2881=LEFT(L534,LEN(L534)-3)&amp;"ctr"),K$1:K$2881),IF((L$1:L$2881=L534),K$1:K$2881)))</f>
        <v>0.3193280444998029</v>
      </c>
      <c r="R534" s="1">
        <f t="array" ref="R534">IF(O534="","",TTEST(IF(L$1:L$2881=LEFT(L534,LEN(L534)-3)&amp;"ctr",K$1:K$2881),IF(L$1:L$2881=L534,K$1:K$2881),2,IF(ISERROR(Q534),3,IF(Q534&lt;0.05,3,2))))</f>
        <v>1.0878359006119703E-6</v>
      </c>
      <c r="S534" s="1" t="str">
        <f t="shared" ca="1" si="118"/>
        <v>E</v>
      </c>
      <c r="T534" s="1">
        <f t="array" ref="T534">IF(O534="","",AVERAGE(IF(L$1:L$2881=L534,I$1:I$2881)))</f>
        <v>68640.75</v>
      </c>
      <c r="U534" s="1">
        <f t="shared" ca="1" si="119"/>
        <v>2.0090186029005923</v>
      </c>
      <c r="V534" s="1" t="str">
        <f t="shared" ca="1" si="125"/>
        <v>2</v>
      </c>
      <c r="W534" s="1" t="str">
        <f t="array" aca="1" ref="W534" ca="1">IF(V534="","",IF(AVERAGE(IF(Z$2:Z$2881="Neg"&amp;" "&amp;B534&amp;" "&amp;X534,J$2:J$2881,0))&gt;AVERAGE(IF(Z$2:Z$2881="pos"&amp;" "&amp;B534&amp;" "&amp;X534,J$2:J$2881,0)),"neg","pos"))</f>
        <v>pos</v>
      </c>
      <c r="X534" s="1" t="str">
        <f t="shared" ca="1" si="120"/>
        <v>YE_</v>
      </c>
      <c r="Y534" s="1" t="str">
        <f t="shared" ca="1" si="121"/>
        <v>Syn</v>
      </c>
      <c r="Z534" s="1" t="str">
        <f t="shared" si="122"/>
        <v>both methylguanosine YE_</v>
      </c>
      <c r="AA534" s="1" t="str">
        <f t="shared" si="112"/>
        <v>Good</v>
      </c>
    </row>
    <row r="535" spans="1:27" x14ac:dyDescent="0.2">
      <c r="A535" s="1" t="s">
        <v>94</v>
      </c>
      <c r="B535" s="1" t="s">
        <v>205</v>
      </c>
      <c r="C535" s="1" t="s">
        <v>105</v>
      </c>
      <c r="D535" s="1">
        <v>297.1071</v>
      </c>
      <c r="E535" s="1">
        <v>11.36</v>
      </c>
      <c r="F535" s="5" t="s">
        <v>146</v>
      </c>
      <c r="H535" s="1" t="s">
        <v>152</v>
      </c>
      <c r="I535" s="1">
        <v>62607</v>
      </c>
      <c r="K535" s="1">
        <f t="shared" si="123"/>
        <v>11.044648344450193</v>
      </c>
      <c r="L535" s="1" t="str">
        <f t="shared" si="124"/>
        <v>both methylguanosine YE_Syn</v>
      </c>
      <c r="M535" s="1" t="str">
        <f t="shared" si="115"/>
        <v>D</v>
      </c>
      <c r="N535" s="1" t="str">
        <f t="shared" si="116"/>
        <v>both methylguanosine YE_Syn_D</v>
      </c>
      <c r="O535" s="2" t="str">
        <f t="shared" si="117"/>
        <v/>
      </c>
      <c r="P535" s="1" t="str">
        <f t="array" ref="P535">IF(O535="","",AVERAGE(IF(L$1:L$2881=L535,K$1:K$2881)))</f>
        <v/>
      </c>
      <c r="Q535" s="1" t="str">
        <f t="array" ref="Q535">IF(O535="","",_xlfn.F.TEST(IF((L$1:L$2881=LEFT(L535,LEN(L535)-3)&amp;"ctr"),K$1:K$2881),IF((L$1:L$2881=L535),K$1:K$2881)))</f>
        <v/>
      </c>
      <c r="R535" s="1" t="str">
        <f t="array" ref="R535">IF(O535="","",TTEST(IF(L$1:L$2881=LEFT(L535,LEN(L535)-3)&amp;"ctr",K$1:K$2881),IF(L$1:L$2881=L535,K$1:K$2881),2,IF(ISERROR(Q535),3,IF(Q535&lt;0.05,3,2))))</f>
        <v/>
      </c>
      <c r="S535" s="1" t="str">
        <f t="shared" ca="1" si="118"/>
        <v/>
      </c>
      <c r="T535" s="1" t="str">
        <f t="array" ref="T535">IF(O535="","",AVERAGE(IF(L$1:L$2881=L535,I$1:I$2881)))</f>
        <v/>
      </c>
      <c r="U535" s="1" t="str">
        <f t="shared" ca="1" si="119"/>
        <v/>
      </c>
      <c r="V535" s="1" t="str">
        <f t="shared" ca="1" si="125"/>
        <v/>
      </c>
      <c r="W535" s="1" t="str">
        <f t="array" aca="1" ref="W535" ca="1">IF(V535="","",IF(AVERAGE(IF(Z$2:Z$2881="Neg"&amp;" "&amp;B535&amp;" "&amp;X535,J$2:J$2881,0))&gt;AVERAGE(IF(Z$2:Z$2881="pos"&amp;" "&amp;B535&amp;" "&amp;X535,J$2:J$2881,0)),"neg","pos"))</f>
        <v/>
      </c>
      <c r="X535" s="1" t="str">
        <f t="shared" ca="1" si="120"/>
        <v/>
      </c>
      <c r="Y535" s="1" t="str">
        <f t="shared" ca="1" si="121"/>
        <v/>
      </c>
      <c r="Z535" s="1" t="str">
        <f t="shared" si="122"/>
        <v>both methylguanosine YE_</v>
      </c>
      <c r="AA535" s="1" t="str">
        <f t="shared" si="112"/>
        <v/>
      </c>
    </row>
    <row r="536" spans="1:27" x14ac:dyDescent="0.2">
      <c r="A536" s="1" t="s">
        <v>94</v>
      </c>
      <c r="B536" s="1" t="s">
        <v>205</v>
      </c>
      <c r="C536" s="1" t="s">
        <v>105</v>
      </c>
      <c r="D536" s="1">
        <v>297.1071</v>
      </c>
      <c r="E536" s="1">
        <v>11.36</v>
      </c>
      <c r="F536" s="5" t="s">
        <v>146</v>
      </c>
      <c r="H536" s="1" t="s">
        <v>152</v>
      </c>
      <c r="I536" s="1">
        <v>68943</v>
      </c>
      <c r="K536" s="1">
        <f t="shared" si="123"/>
        <v>11.141049859855618</v>
      </c>
      <c r="L536" s="1" t="str">
        <f t="shared" si="124"/>
        <v>both methylguanosine YE_Syn</v>
      </c>
      <c r="M536" s="1" t="str">
        <f t="shared" si="115"/>
        <v>D</v>
      </c>
      <c r="N536" s="1" t="str">
        <f t="shared" si="116"/>
        <v>both methylguanosine YE_Syn_D</v>
      </c>
      <c r="O536" s="2" t="str">
        <f t="shared" si="117"/>
        <v/>
      </c>
      <c r="P536" s="1" t="str">
        <f t="array" ref="P536">IF(O536="","",AVERAGE(IF(L$1:L$2881=L536,K$1:K$2881)))</f>
        <v/>
      </c>
      <c r="Q536" s="1" t="str">
        <f t="array" ref="Q536">IF(O536="","",_xlfn.F.TEST(IF((L$1:L$2881=LEFT(L536,LEN(L536)-3)&amp;"ctr"),K$1:K$2881),IF((L$1:L$2881=L536),K$1:K$2881)))</f>
        <v/>
      </c>
      <c r="R536" s="1" t="str">
        <f t="array" ref="R536">IF(O536="","",TTEST(IF(L$1:L$2881=LEFT(L536,LEN(L536)-3)&amp;"ctr",K$1:K$2881),IF(L$1:L$2881=L536,K$1:K$2881),2,IF(ISERROR(Q536),3,IF(Q536&lt;0.05,3,2))))</f>
        <v/>
      </c>
      <c r="S536" s="1" t="str">
        <f t="shared" ca="1" si="118"/>
        <v/>
      </c>
      <c r="T536" s="1" t="str">
        <f t="array" ref="T536">IF(O536="","",AVERAGE(IF(L$1:L$2881=L536,I$1:I$2881)))</f>
        <v/>
      </c>
      <c r="U536" s="1" t="str">
        <f t="shared" ca="1" si="119"/>
        <v/>
      </c>
      <c r="V536" s="1" t="str">
        <f t="shared" ca="1" si="125"/>
        <v/>
      </c>
      <c r="W536" s="1" t="str">
        <f t="array" aca="1" ref="W536" ca="1">IF(V536="","",IF(AVERAGE(IF(Z$2:Z$2881="Neg"&amp;" "&amp;B536&amp;" "&amp;X536,J$2:J$2881,0))&gt;AVERAGE(IF(Z$2:Z$2881="pos"&amp;" "&amp;B536&amp;" "&amp;X536,J$2:J$2881,0)),"neg","pos"))</f>
        <v/>
      </c>
      <c r="X536" s="1" t="str">
        <f t="shared" ca="1" si="120"/>
        <v/>
      </c>
      <c r="Y536" s="1" t="str">
        <f t="shared" ca="1" si="121"/>
        <v/>
      </c>
      <c r="Z536" s="1" t="str">
        <f t="shared" si="122"/>
        <v>both methylguanosine YE_</v>
      </c>
      <c r="AA536" s="1" t="str">
        <f t="shared" si="112"/>
        <v/>
      </c>
    </row>
    <row r="537" spans="1:27" x14ac:dyDescent="0.2">
      <c r="A537" s="1" t="s">
        <v>94</v>
      </c>
      <c r="B537" s="1" t="s">
        <v>205</v>
      </c>
      <c r="C537" s="1" t="s">
        <v>105</v>
      </c>
      <c r="D537" s="1">
        <v>297.1071</v>
      </c>
      <c r="E537" s="1">
        <v>11.36</v>
      </c>
      <c r="F537" s="5" t="s">
        <v>146</v>
      </c>
      <c r="H537" s="1" t="s">
        <v>152</v>
      </c>
      <c r="I537" s="1">
        <v>69742</v>
      </c>
      <c r="K537" s="1">
        <f t="shared" si="123"/>
        <v>11.152572336224429</v>
      </c>
      <c r="L537" s="1" t="str">
        <f t="shared" si="124"/>
        <v>both methylguanosine YE_Syn</v>
      </c>
      <c r="M537" s="1" t="str">
        <f t="shared" si="115"/>
        <v>D</v>
      </c>
      <c r="N537" s="1" t="str">
        <f t="shared" si="116"/>
        <v>both methylguanosine YE_Syn_D</v>
      </c>
      <c r="O537" s="2" t="str">
        <f t="shared" si="117"/>
        <v/>
      </c>
      <c r="P537" s="1" t="str">
        <f t="array" ref="P537">IF(O537="","",AVERAGE(IF(L$1:L$2881=L537,K$1:K$2881)))</f>
        <v/>
      </c>
      <c r="Q537" s="1" t="str">
        <f t="array" ref="Q537">IF(O537="","",_xlfn.F.TEST(IF((L$1:L$2881=LEFT(L537,LEN(L537)-3)&amp;"ctr"),K$1:K$2881),IF((L$1:L$2881=L537),K$1:K$2881)))</f>
        <v/>
      </c>
      <c r="R537" s="1" t="str">
        <f t="array" ref="R537">IF(O537="","",TTEST(IF(L$1:L$2881=LEFT(L537,LEN(L537)-3)&amp;"ctr",K$1:K$2881),IF(L$1:L$2881=L537,K$1:K$2881),2,IF(ISERROR(Q537),3,IF(Q537&lt;0.05,3,2))))</f>
        <v/>
      </c>
      <c r="S537" s="1" t="str">
        <f t="shared" ca="1" si="118"/>
        <v/>
      </c>
      <c r="T537" s="1" t="str">
        <f t="array" ref="T537">IF(O537="","",AVERAGE(IF(L$1:L$2881=L537,I$1:I$2881)))</f>
        <v/>
      </c>
      <c r="U537" s="1" t="str">
        <f t="shared" ca="1" si="119"/>
        <v/>
      </c>
      <c r="V537" s="1" t="str">
        <f t="shared" ca="1" si="125"/>
        <v/>
      </c>
      <c r="W537" s="1" t="str">
        <f t="array" aca="1" ref="W537" ca="1">IF(V537="","",IF(AVERAGE(IF(Z$2:Z$2881="Neg"&amp;" "&amp;B537&amp;" "&amp;X537,J$2:J$2881,0))&gt;AVERAGE(IF(Z$2:Z$2881="pos"&amp;" "&amp;B537&amp;" "&amp;X537,J$2:J$2881,0)),"neg","pos"))</f>
        <v/>
      </c>
      <c r="X537" s="1" t="str">
        <f t="shared" ca="1" si="120"/>
        <v/>
      </c>
      <c r="Y537" s="1" t="str">
        <f t="shared" ca="1" si="121"/>
        <v/>
      </c>
      <c r="Z537" s="1" t="str">
        <f t="shared" si="122"/>
        <v>both methylguanosine YE_</v>
      </c>
      <c r="AA537" s="1" t="str">
        <f t="shared" si="112"/>
        <v/>
      </c>
    </row>
    <row r="538" spans="1:27" x14ac:dyDescent="0.2">
      <c r="A538" s="1" t="s">
        <v>94</v>
      </c>
      <c r="B538" s="1" t="s">
        <v>205</v>
      </c>
      <c r="C538" s="1" t="s">
        <v>105</v>
      </c>
      <c r="D538" s="1">
        <v>297.1071</v>
      </c>
      <c r="E538" s="1">
        <v>11.36</v>
      </c>
      <c r="F538" s="5" t="s">
        <v>146</v>
      </c>
      <c r="H538" s="1" t="s">
        <v>153</v>
      </c>
      <c r="I538" s="1">
        <v>12751</v>
      </c>
      <c r="K538" s="1">
        <f t="shared" si="123"/>
        <v>9.4534434010299968</v>
      </c>
      <c r="L538" s="1" t="str">
        <f t="shared" si="124"/>
        <v>both methylguanosine SE_Ctr</v>
      </c>
      <c r="M538" s="1" t="str">
        <f t="shared" si="115"/>
        <v>D</v>
      </c>
      <c r="N538" s="1" t="str">
        <f t="shared" si="116"/>
        <v>both methylguanosine SE_Ctr_D</v>
      </c>
      <c r="O538" s="2" t="str">
        <f t="shared" si="117"/>
        <v>D</v>
      </c>
      <c r="P538" s="1">
        <f t="array" ref="P538">IF(O538="","",AVERAGE(IF(L$1:L$2881=L538,K$1:K$2881)))</f>
        <v>9.2292439526462609</v>
      </c>
      <c r="Q538" s="1">
        <f t="array" ref="Q538">IF(O538="","",_xlfn.F.TEST(IF((L$1:L$2881=LEFT(L538,LEN(L538)-3)&amp;"ctr"),K$1:K$2881),IF((L$1:L$2881=L538),K$1:K$2881)))</f>
        <v>1</v>
      </c>
      <c r="R538" s="1">
        <f t="array" ref="R538">IF(O538="","",TTEST(IF(L$1:L$2881=LEFT(L538,LEN(L538)-3)&amp;"ctr",K$1:K$2881),IF(L$1:L$2881=L538,K$1:K$2881),2,IF(ISERROR(Q538),3,IF(Q538&lt;0.05,3,2))))</f>
        <v>1</v>
      </c>
      <c r="S538" s="1" t="str">
        <f t="shared" ca="1" si="118"/>
        <v>D</v>
      </c>
      <c r="T538" s="1">
        <f t="array" ref="T538">IF(O538="","",AVERAGE(IF(L$1:L$2881=L538,I$1:I$2881)))</f>
        <v>10326.25</v>
      </c>
      <c r="U538" s="1" t="b">
        <f t="shared" ca="1" si="119"/>
        <v>0</v>
      </c>
      <c r="V538" s="1" t="str">
        <f t="shared" ca="1" si="125"/>
        <v>1</v>
      </c>
      <c r="W538" s="1" t="str">
        <f t="array" aca="1" ref="W538" ca="1">IF(V538="","",IF(AVERAGE(IF(Z$2:Z$2881="Neg"&amp;" "&amp;B538&amp;" "&amp;X538,J$2:J$2881,0))&gt;AVERAGE(IF(Z$2:Z$2881="pos"&amp;" "&amp;B538&amp;" "&amp;X538,J$2:J$2881,0)),"neg","pos"))</f>
        <v>pos</v>
      </c>
      <c r="X538" s="1" t="str">
        <f t="shared" ca="1" si="120"/>
        <v>SE_</v>
      </c>
      <c r="Y538" s="1" t="str">
        <f t="shared" ca="1" si="121"/>
        <v>Ctr</v>
      </c>
      <c r="Z538" s="1" t="str">
        <f t="shared" si="122"/>
        <v>both methylguanosine SE_</v>
      </c>
      <c r="AA538" s="1" t="str">
        <f t="shared" si="112"/>
        <v>Good</v>
      </c>
    </row>
    <row r="539" spans="1:27" x14ac:dyDescent="0.2">
      <c r="A539" s="1" t="s">
        <v>94</v>
      </c>
      <c r="B539" s="1" t="s">
        <v>205</v>
      </c>
      <c r="C539" s="1" t="s">
        <v>105</v>
      </c>
      <c r="D539" s="1">
        <v>297.1071</v>
      </c>
      <c r="E539" s="1">
        <v>11.36</v>
      </c>
      <c r="F539" s="5" t="s">
        <v>146</v>
      </c>
      <c r="H539" s="1" t="s">
        <v>153</v>
      </c>
      <c r="I539" s="1">
        <v>11093</v>
      </c>
      <c r="K539" s="1">
        <f t="shared" si="123"/>
        <v>9.3141597006151802</v>
      </c>
      <c r="L539" s="1" t="str">
        <f t="shared" si="124"/>
        <v>both methylguanosine SE_Ctr</v>
      </c>
      <c r="M539" s="1" t="str">
        <f t="shared" si="115"/>
        <v>D</v>
      </c>
      <c r="N539" s="1" t="str">
        <f t="shared" si="116"/>
        <v>both methylguanosine SE_Ctr_D</v>
      </c>
      <c r="O539" s="2" t="str">
        <f t="shared" si="117"/>
        <v/>
      </c>
      <c r="P539" s="1" t="str">
        <f t="array" ref="P539">IF(O539="","",AVERAGE(IF(L$1:L$2881=L539,K$1:K$2881)))</f>
        <v/>
      </c>
      <c r="Q539" s="1" t="str">
        <f t="array" ref="Q539">IF(O539="","",_xlfn.F.TEST(IF((L$1:L$2881=LEFT(L539,LEN(L539)-3)&amp;"ctr"),K$1:K$2881),IF((L$1:L$2881=L539),K$1:K$2881)))</f>
        <v/>
      </c>
      <c r="R539" s="1" t="str">
        <f t="array" ref="R539">IF(O539="","",TTEST(IF(L$1:L$2881=LEFT(L539,LEN(L539)-3)&amp;"ctr",K$1:K$2881),IF(L$1:L$2881=L539,K$1:K$2881),2,IF(ISERROR(Q539),3,IF(Q539&lt;0.05,3,2))))</f>
        <v/>
      </c>
      <c r="S539" s="1" t="str">
        <f t="shared" ca="1" si="118"/>
        <v/>
      </c>
      <c r="T539" s="1" t="str">
        <f t="array" ref="T539">IF(O539="","",AVERAGE(IF(L$1:L$2881=L539,I$1:I$2881)))</f>
        <v/>
      </c>
      <c r="U539" s="1" t="str">
        <f t="shared" ca="1" si="119"/>
        <v/>
      </c>
      <c r="V539" s="1" t="str">
        <f t="shared" ca="1" si="125"/>
        <v/>
      </c>
      <c r="W539" s="1" t="str">
        <f t="array" aca="1" ref="W539" ca="1">IF(V539="","",IF(AVERAGE(IF(Z$2:Z$2881="Neg"&amp;" "&amp;B539&amp;" "&amp;X539,J$2:J$2881,0))&gt;AVERAGE(IF(Z$2:Z$2881="pos"&amp;" "&amp;B539&amp;" "&amp;X539,J$2:J$2881,0)),"neg","pos"))</f>
        <v/>
      </c>
      <c r="X539" s="1" t="str">
        <f t="shared" ca="1" si="120"/>
        <v/>
      </c>
      <c r="Y539" s="1" t="str">
        <f t="shared" ca="1" si="121"/>
        <v/>
      </c>
      <c r="Z539" s="1" t="str">
        <f t="shared" si="122"/>
        <v>both methylguanosine SE_</v>
      </c>
      <c r="AA539" s="1" t="str">
        <f t="shared" si="112"/>
        <v/>
      </c>
    </row>
    <row r="540" spans="1:27" x14ac:dyDescent="0.2">
      <c r="A540" s="1" t="s">
        <v>94</v>
      </c>
      <c r="B540" s="1" t="s">
        <v>205</v>
      </c>
      <c r="C540" s="1" t="s">
        <v>105</v>
      </c>
      <c r="D540" s="1">
        <v>297.1071</v>
      </c>
      <c r="E540" s="1">
        <v>11.36</v>
      </c>
      <c r="F540" s="5" t="s">
        <v>146</v>
      </c>
      <c r="H540" s="1" t="s">
        <v>153</v>
      </c>
      <c r="I540" s="1">
        <v>8761</v>
      </c>
      <c r="K540" s="1">
        <f t="shared" si="123"/>
        <v>9.0781794683738433</v>
      </c>
      <c r="L540" s="1" t="str">
        <f t="shared" si="124"/>
        <v>both methylguanosine SE_Ctr</v>
      </c>
      <c r="M540" s="1" t="str">
        <f t="shared" si="115"/>
        <v>D</v>
      </c>
      <c r="N540" s="1" t="str">
        <f t="shared" si="116"/>
        <v>both methylguanosine SE_Ctr_D</v>
      </c>
      <c r="O540" s="2" t="str">
        <f t="shared" si="117"/>
        <v/>
      </c>
      <c r="P540" s="1" t="str">
        <f t="array" ref="P540">IF(O540="","",AVERAGE(IF(L$1:L$2881=L540,K$1:K$2881)))</f>
        <v/>
      </c>
      <c r="Q540" s="1" t="str">
        <f t="array" ref="Q540">IF(O540="","",_xlfn.F.TEST(IF((L$1:L$2881=LEFT(L540,LEN(L540)-3)&amp;"ctr"),K$1:K$2881),IF((L$1:L$2881=L540),K$1:K$2881)))</f>
        <v/>
      </c>
      <c r="R540" s="1" t="str">
        <f t="array" ref="R540">IF(O540="","",TTEST(IF(L$1:L$2881=LEFT(L540,LEN(L540)-3)&amp;"ctr",K$1:K$2881),IF(L$1:L$2881=L540,K$1:K$2881),2,IF(ISERROR(Q540),3,IF(Q540&lt;0.05,3,2))))</f>
        <v/>
      </c>
      <c r="S540" s="1" t="str">
        <f t="shared" ca="1" si="118"/>
        <v/>
      </c>
      <c r="T540" s="1" t="str">
        <f t="array" ref="T540">IF(O540="","",AVERAGE(IF(L$1:L$2881=L540,I$1:I$2881)))</f>
        <v/>
      </c>
      <c r="U540" s="1" t="str">
        <f t="shared" ca="1" si="119"/>
        <v/>
      </c>
      <c r="V540" s="1" t="str">
        <f t="shared" ca="1" si="125"/>
        <v/>
      </c>
      <c r="W540" s="1" t="str">
        <f t="array" aca="1" ref="W540" ca="1">IF(V540="","",IF(AVERAGE(IF(Z$2:Z$2881="Neg"&amp;" "&amp;B540&amp;" "&amp;X540,J$2:J$2881,0))&gt;AVERAGE(IF(Z$2:Z$2881="pos"&amp;" "&amp;B540&amp;" "&amp;X540,J$2:J$2881,0)),"neg","pos"))</f>
        <v/>
      </c>
      <c r="X540" s="1" t="str">
        <f t="shared" ca="1" si="120"/>
        <v/>
      </c>
      <c r="Y540" s="1" t="str">
        <f t="shared" ca="1" si="121"/>
        <v/>
      </c>
      <c r="Z540" s="1" t="str">
        <f t="shared" si="122"/>
        <v>both methylguanosine SE_</v>
      </c>
      <c r="AA540" s="1" t="str">
        <f t="shared" si="112"/>
        <v/>
      </c>
    </row>
    <row r="541" spans="1:27" x14ac:dyDescent="0.2">
      <c r="A541" s="1" t="s">
        <v>94</v>
      </c>
      <c r="B541" s="1" t="s">
        <v>205</v>
      </c>
      <c r="C541" s="1" t="s">
        <v>105</v>
      </c>
      <c r="D541" s="1">
        <v>297.1071</v>
      </c>
      <c r="E541" s="1">
        <v>11.36</v>
      </c>
      <c r="F541" s="5" t="s">
        <v>146</v>
      </c>
      <c r="H541" s="1" t="s">
        <v>153</v>
      </c>
      <c r="I541" s="1">
        <v>8700</v>
      </c>
      <c r="K541" s="1">
        <f t="shared" si="123"/>
        <v>9.0711932405660249</v>
      </c>
      <c r="L541" s="1" t="str">
        <f t="shared" si="124"/>
        <v>both methylguanosine SE_Ctr</v>
      </c>
      <c r="M541" s="1" t="str">
        <f t="shared" si="115"/>
        <v>D</v>
      </c>
      <c r="N541" s="1" t="str">
        <f t="shared" si="116"/>
        <v>both methylguanosine SE_Ctr_D</v>
      </c>
      <c r="O541" s="2" t="str">
        <f t="shared" si="117"/>
        <v/>
      </c>
      <c r="P541" s="1" t="str">
        <f t="array" ref="P541">IF(O541="","",AVERAGE(IF(L$1:L$2881=L541,K$1:K$2881)))</f>
        <v/>
      </c>
      <c r="Q541" s="1" t="str">
        <f t="array" ref="Q541">IF(O541="","",_xlfn.F.TEST(IF((L$1:L$2881=LEFT(L541,LEN(L541)-3)&amp;"ctr"),K$1:K$2881),IF((L$1:L$2881=L541),K$1:K$2881)))</f>
        <v/>
      </c>
      <c r="R541" s="1" t="str">
        <f t="array" ref="R541">IF(O541="","",TTEST(IF(L$1:L$2881=LEFT(L541,LEN(L541)-3)&amp;"ctr",K$1:K$2881),IF(L$1:L$2881=L541,K$1:K$2881),2,IF(ISERROR(Q541),3,IF(Q541&lt;0.05,3,2))))</f>
        <v/>
      </c>
      <c r="S541" s="1" t="str">
        <f t="shared" ca="1" si="118"/>
        <v/>
      </c>
      <c r="T541" s="1" t="str">
        <f t="array" ref="T541">IF(O541="","",AVERAGE(IF(L$1:L$2881=L541,I$1:I$2881)))</f>
        <v/>
      </c>
      <c r="U541" s="1" t="str">
        <f t="shared" ca="1" si="119"/>
        <v/>
      </c>
      <c r="V541" s="1" t="str">
        <f t="shared" ca="1" si="125"/>
        <v/>
      </c>
      <c r="W541" s="1" t="str">
        <f t="array" aca="1" ref="W541" ca="1">IF(V541="","",IF(AVERAGE(IF(Z$2:Z$2881="Neg"&amp;" "&amp;B541&amp;" "&amp;X541,J$2:J$2881,0))&gt;AVERAGE(IF(Z$2:Z$2881="pos"&amp;" "&amp;B541&amp;" "&amp;X541,J$2:J$2881,0)),"neg","pos"))</f>
        <v/>
      </c>
      <c r="X541" s="1" t="str">
        <f t="shared" ca="1" si="120"/>
        <v/>
      </c>
      <c r="Y541" s="1" t="str">
        <f t="shared" ca="1" si="121"/>
        <v/>
      </c>
      <c r="Z541" s="1" t="str">
        <f t="shared" si="122"/>
        <v>both methylguanosine SE_</v>
      </c>
      <c r="AA541" s="1" t="str">
        <f t="shared" si="112"/>
        <v/>
      </c>
    </row>
    <row r="542" spans="1:27" x14ac:dyDescent="0.2">
      <c r="A542" s="1" t="s">
        <v>94</v>
      </c>
      <c r="B542" s="1" t="s">
        <v>205</v>
      </c>
      <c r="C542" s="1" t="s">
        <v>105</v>
      </c>
      <c r="D542" s="1">
        <v>297.1071</v>
      </c>
      <c r="E542" s="1">
        <v>11.36</v>
      </c>
      <c r="F542" s="5" t="s">
        <v>146</v>
      </c>
      <c r="H542" s="1" t="s">
        <v>154</v>
      </c>
      <c r="I542" s="1">
        <v>156774</v>
      </c>
      <c r="K542" s="1">
        <f t="shared" si="123"/>
        <v>11.962566935411221</v>
      </c>
      <c r="L542" s="1" t="str">
        <f t="shared" si="124"/>
        <v>both methylguanosine SE_Syn</v>
      </c>
      <c r="M542" s="1" t="str">
        <f t="shared" si="115"/>
        <v>D</v>
      </c>
      <c r="N542" s="1" t="str">
        <f t="shared" si="116"/>
        <v>both methylguanosine SE_Syn_D</v>
      </c>
      <c r="O542" s="2" t="str">
        <f t="shared" si="117"/>
        <v>D</v>
      </c>
      <c r="P542" s="1">
        <f t="array" ref="P542">IF(O542="","",AVERAGE(IF(L$1:L$2881=L542,K$1:K$2881)))</f>
        <v>11.841956598845087</v>
      </c>
      <c r="Q542" s="1">
        <f t="array" ref="Q542">IF(O542="","",_xlfn.F.TEST(IF((L$1:L$2881=LEFT(L542,LEN(L542)-3)&amp;"ctr"),K$1:K$2881),IF((L$1:L$2881=L542),K$1:K$2881)))</f>
        <v>0.24842557647941418</v>
      </c>
      <c r="R542" s="1">
        <f t="array" ref="R542">IF(O542="","",TTEST(IF(L$1:L$2881=LEFT(L542,LEN(L542)-3)&amp;"ctr",K$1:K$2881),IF(L$1:L$2881=L542,K$1:K$2881),2,IF(ISERROR(Q542),3,IF(Q542&lt;0.05,3,2))))</f>
        <v>2.5527370372460484E-7</v>
      </c>
      <c r="S542" s="1" t="str">
        <f t="shared" ca="1" si="118"/>
        <v>E</v>
      </c>
      <c r="T542" s="1">
        <f t="array" ref="T542">IF(O542="","",AVERAGE(IF(L$1:L$2881=L542,I$1:I$2881)))</f>
        <v>139374.75</v>
      </c>
      <c r="U542" s="1">
        <f t="shared" ca="1" si="119"/>
        <v>3.7545808806347067</v>
      </c>
      <c r="V542" s="1" t="str">
        <f t="shared" ca="1" si="125"/>
        <v>4</v>
      </c>
      <c r="W542" s="1" t="str">
        <f t="array" aca="1" ref="W542" ca="1">IF(V542="","",IF(AVERAGE(IF(Z$2:Z$2881="Neg"&amp;" "&amp;B542&amp;" "&amp;X542,J$2:J$2881,0))&gt;AVERAGE(IF(Z$2:Z$2881="pos"&amp;" "&amp;B542&amp;" "&amp;X542,J$2:J$2881,0)),"neg","pos"))</f>
        <v>pos</v>
      </c>
      <c r="X542" s="1" t="str">
        <f t="shared" ca="1" si="120"/>
        <v>SE_</v>
      </c>
      <c r="Y542" s="1" t="str">
        <f t="shared" ca="1" si="121"/>
        <v>Syn</v>
      </c>
      <c r="Z542" s="1" t="str">
        <f t="shared" si="122"/>
        <v>both methylguanosine SE_</v>
      </c>
      <c r="AA542" s="1" t="str">
        <f t="shared" si="112"/>
        <v>Good</v>
      </c>
    </row>
    <row r="543" spans="1:27" x14ac:dyDescent="0.2">
      <c r="A543" s="1" t="s">
        <v>94</v>
      </c>
      <c r="B543" s="1" t="s">
        <v>205</v>
      </c>
      <c r="C543" s="1" t="s">
        <v>105</v>
      </c>
      <c r="D543" s="1">
        <v>297.1071</v>
      </c>
      <c r="E543" s="1">
        <v>11.36</v>
      </c>
      <c r="F543" s="5" t="s">
        <v>146</v>
      </c>
      <c r="H543" s="1" t="s">
        <v>154</v>
      </c>
      <c r="I543" s="1">
        <v>140541</v>
      </c>
      <c r="K543" s="1">
        <f t="shared" si="123"/>
        <v>11.853261655468897</v>
      </c>
      <c r="L543" s="1" t="str">
        <f t="shared" si="124"/>
        <v>both methylguanosine SE_Syn</v>
      </c>
      <c r="M543" s="1" t="str">
        <f t="shared" si="115"/>
        <v>D</v>
      </c>
      <c r="N543" s="1" t="str">
        <f t="shared" si="116"/>
        <v>both methylguanosine SE_Syn_D</v>
      </c>
      <c r="O543" s="2" t="str">
        <f t="shared" si="117"/>
        <v/>
      </c>
      <c r="P543" s="1" t="str">
        <f t="array" ref="P543">IF(O543="","",AVERAGE(IF(L$1:L$2881=L543,K$1:K$2881)))</f>
        <v/>
      </c>
      <c r="Q543" s="1" t="str">
        <f t="array" ref="Q543">IF(O543="","",_xlfn.F.TEST(IF((L$1:L$2881=LEFT(L543,LEN(L543)-3)&amp;"ctr"),K$1:K$2881),IF((L$1:L$2881=L543),K$1:K$2881)))</f>
        <v/>
      </c>
      <c r="R543" s="1" t="str">
        <f t="array" ref="R543">IF(O543="","",TTEST(IF(L$1:L$2881=LEFT(L543,LEN(L543)-3)&amp;"ctr",K$1:K$2881),IF(L$1:L$2881=L543,K$1:K$2881),2,IF(ISERROR(Q543),3,IF(Q543&lt;0.05,3,2))))</f>
        <v/>
      </c>
      <c r="S543" s="1" t="str">
        <f t="shared" ca="1" si="118"/>
        <v/>
      </c>
      <c r="T543" s="1" t="str">
        <f t="array" ref="T543">IF(O543="","",AVERAGE(IF(L$1:L$2881=L543,I$1:I$2881)))</f>
        <v/>
      </c>
      <c r="U543" s="1" t="str">
        <f t="shared" ca="1" si="119"/>
        <v/>
      </c>
      <c r="V543" s="1" t="str">
        <f t="shared" ca="1" si="125"/>
        <v/>
      </c>
      <c r="W543" s="1" t="str">
        <f t="array" aca="1" ref="W543" ca="1">IF(V543="","",IF(AVERAGE(IF(Z$2:Z$2881="Neg"&amp;" "&amp;B543&amp;" "&amp;X543,J$2:J$2881,0))&gt;AVERAGE(IF(Z$2:Z$2881="pos"&amp;" "&amp;B543&amp;" "&amp;X543,J$2:J$2881,0)),"neg","pos"))</f>
        <v/>
      </c>
      <c r="X543" s="1" t="str">
        <f t="shared" ca="1" si="120"/>
        <v/>
      </c>
      <c r="Y543" s="1" t="str">
        <f t="shared" ca="1" si="121"/>
        <v/>
      </c>
      <c r="Z543" s="1" t="str">
        <f t="shared" si="122"/>
        <v>both methylguanosine SE_</v>
      </c>
      <c r="AA543" s="1" t="str">
        <f t="shared" si="112"/>
        <v/>
      </c>
    </row>
    <row r="544" spans="1:27" x14ac:dyDescent="0.2">
      <c r="A544" s="1" t="s">
        <v>94</v>
      </c>
      <c r="B544" s="1" t="s">
        <v>205</v>
      </c>
      <c r="C544" s="1" t="s">
        <v>105</v>
      </c>
      <c r="D544" s="1">
        <v>297.1071</v>
      </c>
      <c r="E544" s="1">
        <v>11.36</v>
      </c>
      <c r="F544" s="5" t="s">
        <v>146</v>
      </c>
      <c r="H544" s="1" t="s">
        <v>154</v>
      </c>
      <c r="I544" s="1">
        <v>130541</v>
      </c>
      <c r="K544" s="1">
        <f t="shared" si="123"/>
        <v>11.779450293046258</v>
      </c>
      <c r="L544" s="1" t="str">
        <f t="shared" si="124"/>
        <v>both methylguanosine SE_Syn</v>
      </c>
      <c r="M544" s="1" t="str">
        <f t="shared" si="115"/>
        <v>D</v>
      </c>
      <c r="N544" s="1" t="str">
        <f t="shared" si="116"/>
        <v>both methylguanosine SE_Syn_D</v>
      </c>
      <c r="O544" s="2" t="str">
        <f t="shared" si="117"/>
        <v/>
      </c>
      <c r="P544" s="1" t="str">
        <f t="array" ref="P544">IF(O544="","",AVERAGE(IF(L$1:L$2881=L544,K$1:K$2881)))</f>
        <v/>
      </c>
      <c r="Q544" s="1" t="str">
        <f t="array" ref="Q544">IF(O544="","",_xlfn.F.TEST(IF((L$1:L$2881=LEFT(L544,LEN(L544)-3)&amp;"ctr"),K$1:K$2881),IF((L$1:L$2881=L544),K$1:K$2881)))</f>
        <v/>
      </c>
      <c r="R544" s="1" t="str">
        <f t="array" ref="R544">IF(O544="","",TTEST(IF(L$1:L$2881=LEFT(L544,LEN(L544)-3)&amp;"ctr",K$1:K$2881),IF(L$1:L$2881=L544,K$1:K$2881),2,IF(ISERROR(Q544),3,IF(Q544&lt;0.05,3,2))))</f>
        <v/>
      </c>
      <c r="S544" s="1" t="str">
        <f t="shared" ca="1" si="118"/>
        <v/>
      </c>
      <c r="T544" s="1" t="str">
        <f t="array" ref="T544">IF(O544="","",AVERAGE(IF(L$1:L$2881=L544,I$1:I$2881)))</f>
        <v/>
      </c>
      <c r="U544" s="1" t="str">
        <f t="shared" ca="1" si="119"/>
        <v/>
      </c>
      <c r="V544" s="1" t="str">
        <f t="shared" ca="1" si="125"/>
        <v/>
      </c>
      <c r="W544" s="1" t="str">
        <f t="array" aca="1" ref="W544" ca="1">IF(V544="","",IF(AVERAGE(IF(Z$2:Z$2881="Neg"&amp;" "&amp;B544&amp;" "&amp;X544,J$2:J$2881,0))&gt;AVERAGE(IF(Z$2:Z$2881="pos"&amp;" "&amp;B544&amp;" "&amp;X544,J$2:J$2881,0)),"neg","pos"))</f>
        <v/>
      </c>
      <c r="X544" s="1" t="str">
        <f t="shared" ca="1" si="120"/>
        <v/>
      </c>
      <c r="Y544" s="1" t="str">
        <f t="shared" ca="1" si="121"/>
        <v/>
      </c>
      <c r="Z544" s="1" t="str">
        <f t="shared" si="122"/>
        <v>both methylguanosine SE_</v>
      </c>
      <c r="AA544" s="1" t="str">
        <f t="shared" si="112"/>
        <v/>
      </c>
    </row>
    <row r="545" spans="1:27" x14ac:dyDescent="0.2">
      <c r="A545" s="1" t="s">
        <v>94</v>
      </c>
      <c r="B545" s="1" t="s">
        <v>205</v>
      </c>
      <c r="C545" s="1" t="s">
        <v>105</v>
      </c>
      <c r="D545" s="1">
        <v>297.1071</v>
      </c>
      <c r="E545" s="1">
        <v>11.36</v>
      </c>
      <c r="F545" s="5" t="s">
        <v>146</v>
      </c>
      <c r="H545" s="1" t="s">
        <v>154</v>
      </c>
      <c r="I545" s="1">
        <v>129643</v>
      </c>
      <c r="K545" s="1">
        <f t="shared" si="123"/>
        <v>11.772547511453972</v>
      </c>
      <c r="L545" s="1" t="str">
        <f t="shared" si="124"/>
        <v>both methylguanosine SE_Syn</v>
      </c>
      <c r="M545" s="1" t="str">
        <f t="shared" si="115"/>
        <v>D</v>
      </c>
      <c r="N545" s="1" t="str">
        <f t="shared" si="116"/>
        <v>both methylguanosine SE_Syn_D</v>
      </c>
      <c r="O545" s="2" t="str">
        <f t="shared" si="117"/>
        <v/>
      </c>
      <c r="P545" s="1" t="str">
        <f t="array" ref="P545">IF(O545="","",AVERAGE(IF(L$1:L$2881=L545,K$1:K$2881)))</f>
        <v/>
      </c>
      <c r="Q545" s="1" t="str">
        <f t="array" ref="Q545">IF(O545="","",_xlfn.F.TEST(IF((L$1:L$2881=LEFT(L545,LEN(L545)-3)&amp;"ctr"),K$1:K$2881),IF((L$1:L$2881=L545),K$1:K$2881)))</f>
        <v/>
      </c>
      <c r="R545" s="1" t="str">
        <f t="array" ref="R545">IF(O545="","",TTEST(IF(L$1:L$2881=LEFT(L545,LEN(L545)-3)&amp;"ctr",K$1:K$2881),IF(L$1:L$2881=L545,K$1:K$2881),2,IF(ISERROR(Q545),3,IF(Q545&lt;0.05,3,2))))</f>
        <v/>
      </c>
      <c r="S545" s="1" t="str">
        <f t="shared" ca="1" si="118"/>
        <v/>
      </c>
      <c r="T545" s="1" t="str">
        <f t="array" ref="T545">IF(O545="","",AVERAGE(IF(L$1:L$2881=L545,I$1:I$2881)))</f>
        <v/>
      </c>
      <c r="U545" s="1" t="str">
        <f t="shared" ca="1" si="119"/>
        <v/>
      </c>
      <c r="V545" s="1" t="str">
        <f t="shared" ca="1" si="125"/>
        <v/>
      </c>
      <c r="W545" s="1" t="str">
        <f t="array" aca="1" ref="W545" ca="1">IF(V545="","",IF(AVERAGE(IF(Z$2:Z$2881="Neg"&amp;" "&amp;B545&amp;" "&amp;X545,J$2:J$2881,0))&gt;AVERAGE(IF(Z$2:Z$2881="pos"&amp;" "&amp;B545&amp;" "&amp;X545,J$2:J$2881,0)),"neg","pos"))</f>
        <v/>
      </c>
      <c r="X545" s="1" t="str">
        <f t="shared" ca="1" si="120"/>
        <v/>
      </c>
      <c r="Y545" s="1" t="str">
        <f t="shared" ca="1" si="121"/>
        <v/>
      </c>
      <c r="Z545" s="1" t="str">
        <f t="shared" si="122"/>
        <v>both methylguanosine SE_</v>
      </c>
      <c r="AA545" s="1" t="str">
        <f t="shared" si="112"/>
        <v/>
      </c>
    </row>
    <row r="546" spans="1:27" x14ac:dyDescent="0.2">
      <c r="A546" s="1" t="s">
        <v>28</v>
      </c>
      <c r="B546" s="1" t="s">
        <v>209</v>
      </c>
      <c r="C546" s="1" t="s">
        <v>106</v>
      </c>
      <c r="D546" s="1">
        <v>121.08914935756999</v>
      </c>
      <c r="E546" s="1">
        <v>12.07</v>
      </c>
      <c r="F546" s="5" t="s">
        <v>146</v>
      </c>
      <c r="H546" s="1" t="s">
        <v>147</v>
      </c>
      <c r="K546" s="1">
        <f t="shared" ref="K546" si="126">LN(I546+1)</f>
        <v>0</v>
      </c>
      <c r="L546" s="1" t="str">
        <f t="shared" ref="L546" si="127">A546&amp;" "&amp;B546&amp;" "&amp;H546</f>
        <v>pos phenylethylamine Min_Ctr</v>
      </c>
      <c r="M546" s="1" t="str">
        <f t="shared" si="115"/>
        <v>ND</v>
      </c>
      <c r="N546" s="1" t="str">
        <f t="shared" si="116"/>
        <v>pos phenylethylamine Min_CtrND</v>
      </c>
      <c r="O546" s="2" t="str">
        <f t="shared" si="117"/>
        <v>ND</v>
      </c>
      <c r="P546" s="1">
        <f t="array" ref="P546">IF(O546="","",AVERAGE(IF(L$1:L$2881=L546,K$1:K$2881)))</f>
        <v>0</v>
      </c>
      <c r="Q546" s="1" t="e">
        <f t="array" ref="Q546">IF(O546="","",_xlfn.F.TEST(IF((L$1:L$2881=LEFT(L546,LEN(L546)-3)&amp;"ctr"),K$1:K$2881),IF((L$1:L$2881=L546),K$1:K$2881)))</f>
        <v>#DIV/0!</v>
      </c>
      <c r="R546" s="1" t="e">
        <f t="array" ref="R546">IF(O546="","",TTEST(IF(L$1:L$2881=LEFT(L546,LEN(L546)-3)&amp;"ctr",K$1:K$2881),IF(L$1:L$2881=L546,K$1:K$2881),2,IF(ISERROR(Q546),3,IF(Q546&lt;0.05,3,2))))</f>
        <v>#DIV/0!</v>
      </c>
      <c r="S546" s="1" t="str">
        <f t="shared" ca="1" si="118"/>
        <v>ND</v>
      </c>
      <c r="T546" s="1">
        <f t="array" ref="T546">IF(O546="","",AVERAGE(IF(L$1:L$2881=L546,I$1:I$2881)))</f>
        <v>0</v>
      </c>
      <c r="U546" s="1" t="str">
        <f t="shared" ca="1" si="119"/>
        <v>n/a</v>
      </c>
      <c r="V546" s="1" t="str">
        <f t="shared" ca="1" si="125"/>
        <v/>
      </c>
      <c r="W546" s="1" t="str">
        <f t="array" aca="1" ref="W546" ca="1">IF(V546="","",IF(AVERAGE(IF(Z$2:Z$2881="Neg"&amp;" "&amp;B546&amp;" "&amp;X546,J$2:J$2881,0))&gt;AVERAGE(IF(Z$2:Z$2881="pos"&amp;" "&amp;B546&amp;" "&amp;X546,J$2:J$2881,0)),"neg","pos"))</f>
        <v/>
      </c>
      <c r="X546" s="1" t="str">
        <f t="shared" ca="1" si="120"/>
        <v/>
      </c>
      <c r="Y546" s="1" t="str">
        <f t="shared" ca="1" si="121"/>
        <v/>
      </c>
      <c r="Z546" s="1" t="str">
        <f t="shared" si="122"/>
        <v>pos phenylethylamine Min</v>
      </c>
      <c r="AA546" s="1" t="str">
        <f t="shared" si="112"/>
        <v>Good</v>
      </c>
    </row>
    <row r="547" spans="1:27" x14ac:dyDescent="0.2">
      <c r="A547" s="1" t="s">
        <v>28</v>
      </c>
      <c r="B547" s="1" t="s">
        <v>209</v>
      </c>
      <c r="C547" s="1" t="s">
        <v>106</v>
      </c>
      <c r="D547" s="1">
        <v>121.08914935756999</v>
      </c>
      <c r="E547" s="1">
        <v>12.07</v>
      </c>
      <c r="F547" s="5" t="s">
        <v>146</v>
      </c>
      <c r="H547" s="1" t="s">
        <v>147</v>
      </c>
      <c r="K547" s="1">
        <f t="shared" ref="K547:K577" si="128">LN(I547+1)</f>
        <v>0</v>
      </c>
      <c r="L547" s="1" t="str">
        <f t="shared" ref="L547:L577" si="129">A547&amp;" "&amp;B547&amp;" "&amp;H547</f>
        <v>pos phenylethylamine Min_Ctr</v>
      </c>
      <c r="M547" s="1" t="str">
        <f t="shared" si="115"/>
        <v>ND</v>
      </c>
      <c r="N547" s="1" t="str">
        <f t="shared" si="116"/>
        <v>pos phenylethylamine Min_CtrND</v>
      </c>
      <c r="O547" s="2" t="str">
        <f t="shared" si="117"/>
        <v/>
      </c>
      <c r="P547" s="1" t="str">
        <f t="array" ref="P547">IF(O547="","",AVERAGE(IF(L$1:L$2881=L547,K$1:K$2881)))</f>
        <v/>
      </c>
      <c r="Q547" s="1" t="str">
        <f t="array" ref="Q547">IF(O547="","",_xlfn.F.TEST(IF((L$1:L$2881=LEFT(L547,LEN(L547)-3)&amp;"ctr"),K$1:K$2881),IF((L$1:L$2881=L547),K$1:K$2881)))</f>
        <v/>
      </c>
      <c r="R547" s="1" t="str">
        <f t="array" ref="R547">IF(O547="","",TTEST(IF(L$1:L$2881=LEFT(L547,LEN(L547)-3)&amp;"ctr",K$1:K$2881),IF(L$1:L$2881=L547,K$1:K$2881),2,IF(ISERROR(Q547),3,IF(Q547&lt;0.05,3,2))))</f>
        <v/>
      </c>
      <c r="S547" s="1" t="str">
        <f t="shared" ca="1" si="118"/>
        <v/>
      </c>
      <c r="T547" s="1" t="str">
        <f t="array" ref="T547">IF(O547="","",AVERAGE(IF(L$1:L$2881=L547,I$1:I$2881)))</f>
        <v/>
      </c>
      <c r="U547" s="1" t="str">
        <f t="shared" ca="1" si="119"/>
        <v/>
      </c>
      <c r="V547" s="1" t="str">
        <f t="shared" ca="1" si="125"/>
        <v/>
      </c>
      <c r="W547" s="1" t="str">
        <f t="array" aca="1" ref="W547" ca="1">IF(V547="","",IF(AVERAGE(IF(Z$2:Z$2881="Neg"&amp;" "&amp;B547&amp;" "&amp;X547,J$2:J$2881,0))&gt;AVERAGE(IF(Z$2:Z$2881="pos"&amp;" "&amp;B547&amp;" "&amp;X547,J$2:J$2881,0)),"neg","pos"))</f>
        <v/>
      </c>
      <c r="X547" s="1" t="str">
        <f t="shared" ca="1" si="120"/>
        <v/>
      </c>
      <c r="Y547" s="1" t="str">
        <f t="shared" ca="1" si="121"/>
        <v/>
      </c>
      <c r="Z547" s="1" t="str">
        <f t="shared" si="122"/>
        <v>pos phenylethylamine Min</v>
      </c>
      <c r="AA547" s="1" t="str">
        <f t="shared" ref="AA547:AA610" si="130">IF(T547="","","Good")</f>
        <v/>
      </c>
    </row>
    <row r="548" spans="1:27" x14ac:dyDescent="0.2">
      <c r="A548" s="1" t="s">
        <v>28</v>
      </c>
      <c r="B548" s="1" t="s">
        <v>209</v>
      </c>
      <c r="C548" s="1" t="s">
        <v>106</v>
      </c>
      <c r="D548" s="1">
        <v>121.08914935756999</v>
      </c>
      <c r="E548" s="1">
        <v>12.07</v>
      </c>
      <c r="F548" s="5" t="s">
        <v>146</v>
      </c>
      <c r="H548" s="1" t="s">
        <v>147</v>
      </c>
      <c r="K548" s="1">
        <f t="shared" si="128"/>
        <v>0</v>
      </c>
      <c r="L548" s="1" t="str">
        <f t="shared" si="129"/>
        <v>pos phenylethylamine Min_Ctr</v>
      </c>
      <c r="M548" s="1" t="str">
        <f t="shared" si="115"/>
        <v>ND</v>
      </c>
      <c r="N548" s="1" t="str">
        <f t="shared" si="116"/>
        <v>pos phenylethylamine Min_CtrND</v>
      </c>
      <c r="O548" s="2" t="str">
        <f t="shared" si="117"/>
        <v/>
      </c>
      <c r="P548" s="1" t="str">
        <f t="array" ref="P548">IF(O548="","",AVERAGE(IF(L$1:L$2881=L548,K$1:K$2881)))</f>
        <v/>
      </c>
      <c r="Q548" s="1" t="str">
        <f t="array" ref="Q548">IF(O548="","",_xlfn.F.TEST(IF((L$1:L$2881=LEFT(L548,LEN(L548)-3)&amp;"ctr"),K$1:K$2881),IF((L$1:L$2881=L548),K$1:K$2881)))</f>
        <v/>
      </c>
      <c r="R548" s="1" t="str">
        <f t="array" ref="R548">IF(O548="","",TTEST(IF(L$1:L$2881=LEFT(L548,LEN(L548)-3)&amp;"ctr",K$1:K$2881),IF(L$1:L$2881=L548,K$1:K$2881),2,IF(ISERROR(Q548),3,IF(Q548&lt;0.05,3,2))))</f>
        <v/>
      </c>
      <c r="S548" s="1" t="str">
        <f t="shared" ca="1" si="118"/>
        <v/>
      </c>
      <c r="T548" s="1" t="str">
        <f t="array" ref="T548">IF(O548="","",AVERAGE(IF(L$1:L$2881=L548,I$1:I$2881)))</f>
        <v/>
      </c>
      <c r="U548" s="1" t="str">
        <f t="shared" ca="1" si="119"/>
        <v/>
      </c>
      <c r="V548" s="1" t="str">
        <f t="shared" ca="1" si="125"/>
        <v/>
      </c>
      <c r="W548" s="1" t="str">
        <f t="array" aca="1" ref="W548" ca="1">IF(V548="","",IF(AVERAGE(IF(Z$2:Z$2881="Neg"&amp;" "&amp;B548&amp;" "&amp;X548,J$2:J$2881,0))&gt;AVERAGE(IF(Z$2:Z$2881="pos"&amp;" "&amp;B548&amp;" "&amp;X548,J$2:J$2881,0)),"neg","pos"))</f>
        <v/>
      </c>
      <c r="X548" s="1" t="str">
        <f t="shared" ca="1" si="120"/>
        <v/>
      </c>
      <c r="Y548" s="1" t="str">
        <f t="shared" ca="1" si="121"/>
        <v/>
      </c>
      <c r="Z548" s="1" t="str">
        <f t="shared" si="122"/>
        <v>pos phenylethylamine Min</v>
      </c>
      <c r="AA548" s="1" t="str">
        <f t="shared" si="130"/>
        <v/>
      </c>
    </row>
    <row r="549" spans="1:27" x14ac:dyDescent="0.2">
      <c r="A549" s="1" t="s">
        <v>28</v>
      </c>
      <c r="B549" s="1" t="s">
        <v>209</v>
      </c>
      <c r="C549" s="1" t="s">
        <v>106</v>
      </c>
      <c r="D549" s="1">
        <v>121.08914935756999</v>
      </c>
      <c r="E549" s="1">
        <v>12.07</v>
      </c>
      <c r="F549" s="5" t="s">
        <v>146</v>
      </c>
      <c r="H549" s="1" t="s">
        <v>147</v>
      </c>
      <c r="K549" s="1">
        <f t="shared" si="128"/>
        <v>0</v>
      </c>
      <c r="L549" s="1" t="str">
        <f t="shared" si="129"/>
        <v>pos phenylethylamine Min_Ctr</v>
      </c>
      <c r="M549" s="1" t="str">
        <f t="shared" si="115"/>
        <v>ND</v>
      </c>
      <c r="N549" s="1" t="str">
        <f t="shared" si="116"/>
        <v>pos phenylethylamine Min_CtrND</v>
      </c>
      <c r="O549" s="2" t="str">
        <f t="shared" si="117"/>
        <v/>
      </c>
      <c r="P549" s="1" t="str">
        <f t="array" ref="P549">IF(O549="","",AVERAGE(IF(L$1:L$2881=L549,K$1:K$2881)))</f>
        <v/>
      </c>
      <c r="Q549" s="1" t="str">
        <f t="array" ref="Q549">IF(O549="","",_xlfn.F.TEST(IF((L$1:L$2881=LEFT(L549,LEN(L549)-3)&amp;"ctr"),K$1:K$2881),IF((L$1:L$2881=L549),K$1:K$2881)))</f>
        <v/>
      </c>
      <c r="R549" s="1" t="str">
        <f t="array" ref="R549">IF(O549="","",TTEST(IF(L$1:L$2881=LEFT(L549,LEN(L549)-3)&amp;"ctr",K$1:K$2881),IF(L$1:L$2881=L549,K$1:K$2881),2,IF(ISERROR(Q549),3,IF(Q549&lt;0.05,3,2))))</f>
        <v/>
      </c>
      <c r="S549" s="1" t="str">
        <f t="shared" ca="1" si="118"/>
        <v/>
      </c>
      <c r="T549" s="1" t="str">
        <f t="array" ref="T549">IF(O549="","",AVERAGE(IF(L$1:L$2881=L549,I$1:I$2881)))</f>
        <v/>
      </c>
      <c r="U549" s="1" t="str">
        <f t="shared" ca="1" si="119"/>
        <v/>
      </c>
      <c r="V549" s="1" t="str">
        <f t="shared" ca="1" si="125"/>
        <v/>
      </c>
      <c r="W549" s="1" t="str">
        <f t="array" aca="1" ref="W549" ca="1">IF(V549="","",IF(AVERAGE(IF(Z$2:Z$2881="Neg"&amp;" "&amp;B549&amp;" "&amp;X549,J$2:J$2881,0))&gt;AVERAGE(IF(Z$2:Z$2881="pos"&amp;" "&amp;B549&amp;" "&amp;X549,J$2:J$2881,0)),"neg","pos"))</f>
        <v/>
      </c>
      <c r="X549" s="1" t="str">
        <f t="shared" ca="1" si="120"/>
        <v/>
      </c>
      <c r="Y549" s="1" t="str">
        <f t="shared" ca="1" si="121"/>
        <v/>
      </c>
      <c r="Z549" s="1" t="str">
        <f t="shared" si="122"/>
        <v>pos phenylethylamine Min</v>
      </c>
      <c r="AA549" s="1" t="str">
        <f t="shared" si="130"/>
        <v/>
      </c>
    </row>
    <row r="550" spans="1:27" x14ac:dyDescent="0.2">
      <c r="A550" s="1" t="s">
        <v>28</v>
      </c>
      <c r="B550" s="1" t="s">
        <v>209</v>
      </c>
      <c r="C550" s="1" t="s">
        <v>106</v>
      </c>
      <c r="D550" s="1">
        <v>121.08914935756999</v>
      </c>
      <c r="E550" s="1">
        <v>12.07</v>
      </c>
      <c r="F550" s="5" t="s">
        <v>146</v>
      </c>
      <c r="H550" s="1" t="s">
        <v>148</v>
      </c>
      <c r="K550" s="1">
        <f t="shared" si="128"/>
        <v>0</v>
      </c>
      <c r="L550" s="1" t="str">
        <f t="shared" si="129"/>
        <v>pos phenylethylamine Min_Syn</v>
      </c>
      <c r="M550" s="1" t="str">
        <f t="shared" si="115"/>
        <v>ND</v>
      </c>
      <c r="N550" s="1" t="str">
        <f t="shared" si="116"/>
        <v>pos phenylethylamine Min_SynND</v>
      </c>
      <c r="O550" s="2" t="str">
        <f t="shared" si="117"/>
        <v>ND</v>
      </c>
      <c r="P550" s="1">
        <f t="array" ref="P550">IF(O550="","",AVERAGE(IF(L$1:L$2881=L550,K$1:K$2881)))</f>
        <v>0</v>
      </c>
      <c r="Q550" s="1" t="e">
        <f t="array" ref="Q550">IF(O550="","",_xlfn.F.TEST(IF((L$1:L$2881=LEFT(L550,LEN(L550)-3)&amp;"ctr"),K$1:K$2881),IF((L$1:L$2881=L550),K$1:K$2881)))</f>
        <v>#DIV/0!</v>
      </c>
      <c r="R550" s="1" t="e">
        <f t="array" ref="R550">IF(O550="","",TTEST(IF(L$1:L$2881=LEFT(L550,LEN(L550)-3)&amp;"ctr",K$1:K$2881),IF(L$1:L$2881=L550,K$1:K$2881),2,IF(ISERROR(Q550),3,IF(Q550&lt;0.05,3,2))))</f>
        <v>#DIV/0!</v>
      </c>
      <c r="S550" s="1" t="str">
        <f t="shared" ca="1" si="118"/>
        <v>ND</v>
      </c>
      <c r="T550" s="1">
        <f t="array" ref="T550">IF(O550="","",AVERAGE(IF(L$1:L$2881=L550,I$1:I$2881)))</f>
        <v>0</v>
      </c>
      <c r="U550" s="1" t="str">
        <f t="shared" ca="1" si="119"/>
        <v>n/a</v>
      </c>
      <c r="V550" s="1" t="str">
        <f t="shared" ca="1" si="125"/>
        <v/>
      </c>
      <c r="W550" s="1" t="str">
        <f t="array" aca="1" ref="W550" ca="1">IF(V550="","",IF(AVERAGE(IF(Z$2:Z$2881="Neg"&amp;" "&amp;B550&amp;" "&amp;X550,J$2:J$2881,0))&gt;AVERAGE(IF(Z$2:Z$2881="pos"&amp;" "&amp;B550&amp;" "&amp;X550,J$2:J$2881,0)),"neg","pos"))</f>
        <v/>
      </c>
      <c r="X550" s="1" t="str">
        <f t="shared" ca="1" si="120"/>
        <v/>
      </c>
      <c r="Y550" s="1" t="str">
        <f t="shared" ca="1" si="121"/>
        <v/>
      </c>
      <c r="Z550" s="1" t="str">
        <f t="shared" si="122"/>
        <v>pos phenylethylamine Min</v>
      </c>
      <c r="AA550" s="1" t="str">
        <f t="shared" si="130"/>
        <v>Good</v>
      </c>
    </row>
    <row r="551" spans="1:27" x14ac:dyDescent="0.2">
      <c r="A551" s="1" t="s">
        <v>28</v>
      </c>
      <c r="B551" s="1" t="s">
        <v>209</v>
      </c>
      <c r="C551" s="1" t="s">
        <v>106</v>
      </c>
      <c r="D551" s="1">
        <v>121.08914935756999</v>
      </c>
      <c r="E551" s="1">
        <v>12.07</v>
      </c>
      <c r="F551" s="5" t="s">
        <v>146</v>
      </c>
      <c r="H551" s="1" t="s">
        <v>148</v>
      </c>
      <c r="K551" s="1">
        <f t="shared" si="128"/>
        <v>0</v>
      </c>
      <c r="L551" s="1" t="str">
        <f t="shared" si="129"/>
        <v>pos phenylethylamine Min_Syn</v>
      </c>
      <c r="M551" s="1" t="str">
        <f t="shared" si="115"/>
        <v>ND</v>
      </c>
      <c r="N551" s="1" t="str">
        <f t="shared" si="116"/>
        <v>pos phenylethylamine Min_SynND</v>
      </c>
      <c r="O551" s="2" t="str">
        <f t="shared" si="117"/>
        <v/>
      </c>
      <c r="P551" s="1" t="str">
        <f t="array" ref="P551">IF(O551="","",AVERAGE(IF(L$1:L$2881=L551,K$1:K$2881)))</f>
        <v/>
      </c>
      <c r="Q551" s="1" t="str">
        <f t="array" ref="Q551">IF(O551="","",_xlfn.F.TEST(IF((L$1:L$2881=LEFT(L551,LEN(L551)-3)&amp;"ctr"),K$1:K$2881),IF((L$1:L$2881=L551),K$1:K$2881)))</f>
        <v/>
      </c>
      <c r="R551" s="1" t="str">
        <f t="array" ref="R551">IF(O551="","",TTEST(IF(L$1:L$2881=LEFT(L551,LEN(L551)-3)&amp;"ctr",K$1:K$2881),IF(L$1:L$2881=L551,K$1:K$2881),2,IF(ISERROR(Q551),3,IF(Q551&lt;0.05,3,2))))</f>
        <v/>
      </c>
      <c r="S551" s="1" t="str">
        <f t="shared" ca="1" si="118"/>
        <v/>
      </c>
      <c r="T551" s="1" t="str">
        <f t="array" ref="T551">IF(O551="","",AVERAGE(IF(L$1:L$2881=L551,I$1:I$2881)))</f>
        <v/>
      </c>
      <c r="U551" s="1" t="str">
        <f t="shared" ca="1" si="119"/>
        <v/>
      </c>
      <c r="V551" s="1" t="str">
        <f t="shared" ca="1" si="125"/>
        <v/>
      </c>
      <c r="W551" s="1" t="str">
        <f t="array" aca="1" ref="W551" ca="1">IF(V551="","",IF(AVERAGE(IF(Z$2:Z$2881="Neg"&amp;" "&amp;B551&amp;" "&amp;X551,J$2:J$2881,0))&gt;AVERAGE(IF(Z$2:Z$2881="pos"&amp;" "&amp;B551&amp;" "&amp;X551,J$2:J$2881,0)),"neg","pos"))</f>
        <v/>
      </c>
      <c r="X551" s="1" t="str">
        <f t="shared" ca="1" si="120"/>
        <v/>
      </c>
      <c r="Y551" s="1" t="str">
        <f t="shared" ca="1" si="121"/>
        <v/>
      </c>
      <c r="Z551" s="1" t="str">
        <f t="shared" si="122"/>
        <v>pos phenylethylamine Min</v>
      </c>
      <c r="AA551" s="1" t="str">
        <f t="shared" si="130"/>
        <v/>
      </c>
    </row>
    <row r="552" spans="1:27" x14ac:dyDescent="0.2">
      <c r="A552" s="1" t="s">
        <v>28</v>
      </c>
      <c r="B552" s="1" t="s">
        <v>209</v>
      </c>
      <c r="C552" s="1" t="s">
        <v>106</v>
      </c>
      <c r="D552" s="1">
        <v>121.08914935756999</v>
      </c>
      <c r="E552" s="1">
        <v>12.07</v>
      </c>
      <c r="F552" s="5" t="s">
        <v>146</v>
      </c>
      <c r="H552" s="1" t="s">
        <v>148</v>
      </c>
      <c r="K552" s="1">
        <f t="shared" si="128"/>
        <v>0</v>
      </c>
      <c r="L552" s="1" t="str">
        <f t="shared" si="129"/>
        <v>pos phenylethylamine Min_Syn</v>
      </c>
      <c r="M552" s="1" t="str">
        <f t="shared" si="115"/>
        <v>ND</v>
      </c>
      <c r="N552" s="1" t="str">
        <f t="shared" si="116"/>
        <v>pos phenylethylamine Min_SynND</v>
      </c>
      <c r="O552" s="2" t="str">
        <f t="shared" si="117"/>
        <v/>
      </c>
      <c r="P552" s="1" t="str">
        <f t="array" ref="P552">IF(O552="","",AVERAGE(IF(L$1:L$2881=L552,K$1:K$2881)))</f>
        <v/>
      </c>
      <c r="Q552" s="1" t="str">
        <f t="array" ref="Q552">IF(O552="","",_xlfn.F.TEST(IF((L$1:L$2881=LEFT(L552,LEN(L552)-3)&amp;"ctr"),K$1:K$2881),IF((L$1:L$2881=L552),K$1:K$2881)))</f>
        <v/>
      </c>
      <c r="R552" s="1" t="str">
        <f t="array" ref="R552">IF(O552="","",TTEST(IF(L$1:L$2881=LEFT(L552,LEN(L552)-3)&amp;"ctr",K$1:K$2881),IF(L$1:L$2881=L552,K$1:K$2881),2,IF(ISERROR(Q552),3,IF(Q552&lt;0.05,3,2))))</f>
        <v/>
      </c>
      <c r="S552" s="1" t="str">
        <f t="shared" ca="1" si="118"/>
        <v/>
      </c>
      <c r="T552" s="1" t="str">
        <f t="array" ref="T552">IF(O552="","",AVERAGE(IF(L$1:L$2881=L552,I$1:I$2881)))</f>
        <v/>
      </c>
      <c r="U552" s="1" t="str">
        <f t="shared" ca="1" si="119"/>
        <v/>
      </c>
      <c r="V552" s="1" t="str">
        <f t="shared" ca="1" si="125"/>
        <v/>
      </c>
      <c r="W552" s="1" t="str">
        <f t="array" aca="1" ref="W552" ca="1">IF(V552="","",IF(AVERAGE(IF(Z$2:Z$2881="Neg"&amp;" "&amp;B552&amp;" "&amp;X552,J$2:J$2881,0))&gt;AVERAGE(IF(Z$2:Z$2881="pos"&amp;" "&amp;B552&amp;" "&amp;X552,J$2:J$2881,0)),"neg","pos"))</f>
        <v/>
      </c>
      <c r="X552" s="1" t="str">
        <f t="shared" ca="1" si="120"/>
        <v/>
      </c>
      <c r="Y552" s="1" t="str">
        <f t="shared" ca="1" si="121"/>
        <v/>
      </c>
      <c r="Z552" s="1" t="str">
        <f t="shared" si="122"/>
        <v>pos phenylethylamine Min</v>
      </c>
      <c r="AA552" s="1" t="str">
        <f t="shared" si="130"/>
        <v/>
      </c>
    </row>
    <row r="553" spans="1:27" x14ac:dyDescent="0.2">
      <c r="A553" s="1" t="s">
        <v>28</v>
      </c>
      <c r="B553" s="1" t="s">
        <v>209</v>
      </c>
      <c r="C553" s="1" t="s">
        <v>106</v>
      </c>
      <c r="D553" s="1">
        <v>121.08914935756999</v>
      </c>
      <c r="E553" s="1">
        <v>12.07</v>
      </c>
      <c r="F553" s="5" t="s">
        <v>146</v>
      </c>
      <c r="H553" s="1" t="s">
        <v>148</v>
      </c>
      <c r="K553" s="1">
        <f t="shared" si="128"/>
        <v>0</v>
      </c>
      <c r="L553" s="1" t="str">
        <f t="shared" si="129"/>
        <v>pos phenylethylamine Min_Syn</v>
      </c>
      <c r="M553" s="1" t="str">
        <f t="shared" si="115"/>
        <v>ND</v>
      </c>
      <c r="N553" s="1" t="str">
        <f t="shared" si="116"/>
        <v>pos phenylethylamine Min_SynND</v>
      </c>
      <c r="O553" s="2" t="str">
        <f t="shared" si="117"/>
        <v/>
      </c>
      <c r="P553" s="1" t="str">
        <f t="array" ref="P553">IF(O553="","",AVERAGE(IF(L$1:L$2881=L553,K$1:K$2881)))</f>
        <v/>
      </c>
      <c r="Q553" s="1" t="str">
        <f t="array" ref="Q553">IF(O553="","",_xlfn.F.TEST(IF((L$1:L$2881=LEFT(L553,LEN(L553)-3)&amp;"ctr"),K$1:K$2881),IF((L$1:L$2881=L553),K$1:K$2881)))</f>
        <v/>
      </c>
      <c r="R553" s="1" t="str">
        <f t="array" ref="R553">IF(O553="","",TTEST(IF(L$1:L$2881=LEFT(L553,LEN(L553)-3)&amp;"ctr",K$1:K$2881),IF(L$1:L$2881=L553,K$1:K$2881),2,IF(ISERROR(Q553),3,IF(Q553&lt;0.05,3,2))))</f>
        <v/>
      </c>
      <c r="S553" s="1" t="str">
        <f t="shared" ca="1" si="118"/>
        <v/>
      </c>
      <c r="T553" s="1" t="str">
        <f t="array" ref="T553">IF(O553="","",AVERAGE(IF(L$1:L$2881=L553,I$1:I$2881)))</f>
        <v/>
      </c>
      <c r="U553" s="1" t="str">
        <f t="shared" ca="1" si="119"/>
        <v/>
      </c>
      <c r="V553" s="1" t="str">
        <f t="shared" ca="1" si="125"/>
        <v/>
      </c>
      <c r="W553" s="1" t="str">
        <f t="array" aca="1" ref="W553" ca="1">IF(V553="","",IF(AVERAGE(IF(Z$2:Z$2881="Neg"&amp;" "&amp;B553&amp;" "&amp;X553,J$2:J$2881,0))&gt;AVERAGE(IF(Z$2:Z$2881="pos"&amp;" "&amp;B553&amp;" "&amp;X553,J$2:J$2881,0)),"neg","pos"))</f>
        <v/>
      </c>
      <c r="X553" s="1" t="str">
        <f t="shared" ca="1" si="120"/>
        <v/>
      </c>
      <c r="Y553" s="1" t="str">
        <f t="shared" ca="1" si="121"/>
        <v/>
      </c>
      <c r="Z553" s="1" t="str">
        <f t="shared" si="122"/>
        <v>pos phenylethylamine Min</v>
      </c>
      <c r="AA553" s="1" t="str">
        <f t="shared" si="130"/>
        <v/>
      </c>
    </row>
    <row r="554" spans="1:27" x14ac:dyDescent="0.2">
      <c r="A554" s="1" t="s">
        <v>28</v>
      </c>
      <c r="B554" s="1" t="s">
        <v>209</v>
      </c>
      <c r="C554" s="1" t="s">
        <v>106</v>
      </c>
      <c r="D554" s="1">
        <v>121.08914935756999</v>
      </c>
      <c r="E554" s="1">
        <v>12.07</v>
      </c>
      <c r="F554" s="5" t="s">
        <v>146</v>
      </c>
      <c r="H554" s="1" t="s">
        <v>149</v>
      </c>
      <c r="K554" s="1">
        <f t="shared" si="128"/>
        <v>0</v>
      </c>
      <c r="L554" s="1" t="str">
        <f t="shared" si="129"/>
        <v>pos phenylethylamine MEBM_Ctr</v>
      </c>
      <c r="M554" s="1" t="str">
        <f t="shared" si="115"/>
        <v>ND</v>
      </c>
      <c r="N554" s="1" t="str">
        <f t="shared" si="116"/>
        <v>pos phenylethylamine MEBM_CtrND</v>
      </c>
      <c r="O554" s="2" t="str">
        <f t="shared" si="117"/>
        <v>ND</v>
      </c>
      <c r="P554" s="1">
        <f t="array" ref="P554">IF(O554="","",AVERAGE(IF(L$1:L$2881=L554,K$1:K$2881)))</f>
        <v>0</v>
      </c>
      <c r="Q554" s="1" t="e">
        <f t="array" ref="Q554">IF(O554="","",_xlfn.F.TEST(IF((L$1:L$2881=LEFT(L554,LEN(L554)-3)&amp;"ctr"),K$1:K$2881),IF((L$1:L$2881=L554),K$1:K$2881)))</f>
        <v>#DIV/0!</v>
      </c>
      <c r="R554" s="1" t="e">
        <f t="array" ref="R554">IF(O554="","",TTEST(IF(L$1:L$2881=LEFT(L554,LEN(L554)-3)&amp;"ctr",K$1:K$2881),IF(L$1:L$2881=L554,K$1:K$2881),2,IF(ISERROR(Q554),3,IF(Q554&lt;0.05,3,2))))</f>
        <v>#DIV/0!</v>
      </c>
      <c r="S554" s="1" t="str">
        <f t="shared" ca="1" si="118"/>
        <v>ND</v>
      </c>
      <c r="T554" s="1">
        <f t="array" ref="T554">IF(O554="","",AVERAGE(IF(L$1:L$2881=L554,I$1:I$2881)))</f>
        <v>0</v>
      </c>
      <c r="U554" s="1" t="str">
        <f t="shared" ca="1" si="119"/>
        <v>n/a</v>
      </c>
      <c r="V554" s="1" t="str">
        <f t="shared" ca="1" si="125"/>
        <v/>
      </c>
      <c r="W554" s="1" t="str">
        <f t="array" aca="1" ref="W554" ca="1">IF(V554="","",IF(AVERAGE(IF(Z$2:Z$2881="Neg"&amp;" "&amp;B554&amp;" "&amp;X554,J$2:J$2881,0))&gt;AVERAGE(IF(Z$2:Z$2881="pos"&amp;" "&amp;B554&amp;" "&amp;X554,J$2:J$2881,0)),"neg","pos"))</f>
        <v/>
      </c>
      <c r="X554" s="1" t="str">
        <f t="shared" ca="1" si="120"/>
        <v/>
      </c>
      <c r="Y554" s="1" t="str">
        <f t="shared" ca="1" si="121"/>
        <v/>
      </c>
      <c r="Z554" s="1" t="str">
        <f t="shared" si="122"/>
        <v>pos phenylethylamine MEB</v>
      </c>
      <c r="AA554" s="1" t="str">
        <f t="shared" si="130"/>
        <v>Good</v>
      </c>
    </row>
    <row r="555" spans="1:27" x14ac:dyDescent="0.2">
      <c r="A555" s="1" t="s">
        <v>28</v>
      </c>
      <c r="B555" s="1" t="s">
        <v>209</v>
      </c>
      <c r="C555" s="1" t="s">
        <v>106</v>
      </c>
      <c r="D555" s="1">
        <v>121.08914935756999</v>
      </c>
      <c r="E555" s="1">
        <v>12.07</v>
      </c>
      <c r="F555" s="5" t="s">
        <v>146</v>
      </c>
      <c r="H555" s="1" t="s">
        <v>149</v>
      </c>
      <c r="K555" s="1">
        <f t="shared" si="128"/>
        <v>0</v>
      </c>
      <c r="L555" s="1" t="str">
        <f t="shared" si="129"/>
        <v>pos phenylethylamine MEBM_Ctr</v>
      </c>
      <c r="M555" s="1" t="str">
        <f t="shared" si="115"/>
        <v>ND</v>
      </c>
      <c r="N555" s="1" t="str">
        <f t="shared" si="116"/>
        <v>pos phenylethylamine MEBM_CtrND</v>
      </c>
      <c r="O555" s="2" t="str">
        <f t="shared" si="117"/>
        <v/>
      </c>
      <c r="P555" s="1" t="str">
        <f t="array" ref="P555">IF(O555="","",AVERAGE(IF(L$1:L$2881=L555,K$1:K$2881)))</f>
        <v/>
      </c>
      <c r="Q555" s="1" t="str">
        <f t="array" ref="Q555">IF(O555="","",_xlfn.F.TEST(IF((L$1:L$2881=LEFT(L555,LEN(L555)-3)&amp;"ctr"),K$1:K$2881),IF((L$1:L$2881=L555),K$1:K$2881)))</f>
        <v/>
      </c>
      <c r="R555" s="1" t="str">
        <f t="array" ref="R555">IF(O555="","",TTEST(IF(L$1:L$2881=LEFT(L555,LEN(L555)-3)&amp;"ctr",K$1:K$2881),IF(L$1:L$2881=L555,K$1:K$2881),2,IF(ISERROR(Q555),3,IF(Q555&lt;0.05,3,2))))</f>
        <v/>
      </c>
      <c r="S555" s="1" t="str">
        <f t="shared" ca="1" si="118"/>
        <v/>
      </c>
      <c r="T555" s="1" t="str">
        <f t="array" ref="T555">IF(O555="","",AVERAGE(IF(L$1:L$2881=L555,I$1:I$2881)))</f>
        <v/>
      </c>
      <c r="U555" s="1" t="str">
        <f t="shared" ca="1" si="119"/>
        <v/>
      </c>
      <c r="V555" s="1" t="str">
        <f t="shared" ca="1" si="125"/>
        <v/>
      </c>
      <c r="W555" s="1" t="str">
        <f t="array" aca="1" ref="W555" ca="1">IF(V555="","",IF(AVERAGE(IF(Z$2:Z$2881="Neg"&amp;" "&amp;B555&amp;" "&amp;X555,J$2:J$2881,0))&gt;AVERAGE(IF(Z$2:Z$2881="pos"&amp;" "&amp;B555&amp;" "&amp;X555,J$2:J$2881,0)),"neg","pos"))</f>
        <v/>
      </c>
      <c r="X555" s="1" t="str">
        <f t="shared" ca="1" si="120"/>
        <v/>
      </c>
      <c r="Y555" s="1" t="str">
        <f t="shared" ca="1" si="121"/>
        <v/>
      </c>
      <c r="Z555" s="1" t="str">
        <f t="shared" si="122"/>
        <v>pos phenylethylamine MEB</v>
      </c>
      <c r="AA555" s="1" t="str">
        <f t="shared" si="130"/>
        <v/>
      </c>
    </row>
    <row r="556" spans="1:27" x14ac:dyDescent="0.2">
      <c r="A556" s="1" t="s">
        <v>28</v>
      </c>
      <c r="B556" s="1" t="s">
        <v>209</v>
      </c>
      <c r="C556" s="1" t="s">
        <v>106</v>
      </c>
      <c r="D556" s="1">
        <v>121.08914935756999</v>
      </c>
      <c r="E556" s="1">
        <v>12.07</v>
      </c>
      <c r="F556" s="5" t="s">
        <v>146</v>
      </c>
      <c r="H556" s="1" t="s">
        <v>149</v>
      </c>
      <c r="K556" s="1">
        <f t="shared" si="128"/>
        <v>0</v>
      </c>
      <c r="L556" s="1" t="str">
        <f t="shared" si="129"/>
        <v>pos phenylethylamine MEBM_Ctr</v>
      </c>
      <c r="M556" s="1" t="str">
        <f t="shared" si="115"/>
        <v>ND</v>
      </c>
      <c r="N556" s="1" t="str">
        <f t="shared" si="116"/>
        <v>pos phenylethylamine MEBM_CtrND</v>
      </c>
      <c r="O556" s="2" t="str">
        <f t="shared" si="117"/>
        <v/>
      </c>
      <c r="P556" s="1" t="str">
        <f t="array" ref="P556">IF(O556="","",AVERAGE(IF(L$1:L$2881=L556,K$1:K$2881)))</f>
        <v/>
      </c>
      <c r="Q556" s="1" t="str">
        <f t="array" ref="Q556">IF(O556="","",_xlfn.F.TEST(IF((L$1:L$2881=LEFT(L556,LEN(L556)-3)&amp;"ctr"),K$1:K$2881),IF((L$1:L$2881=L556),K$1:K$2881)))</f>
        <v/>
      </c>
      <c r="R556" s="1" t="str">
        <f t="array" ref="R556">IF(O556="","",TTEST(IF(L$1:L$2881=LEFT(L556,LEN(L556)-3)&amp;"ctr",K$1:K$2881),IF(L$1:L$2881=L556,K$1:K$2881),2,IF(ISERROR(Q556),3,IF(Q556&lt;0.05,3,2))))</f>
        <v/>
      </c>
      <c r="S556" s="1" t="str">
        <f t="shared" ca="1" si="118"/>
        <v/>
      </c>
      <c r="T556" s="1" t="str">
        <f t="array" ref="T556">IF(O556="","",AVERAGE(IF(L$1:L$2881=L556,I$1:I$2881)))</f>
        <v/>
      </c>
      <c r="U556" s="1" t="str">
        <f t="shared" ca="1" si="119"/>
        <v/>
      </c>
      <c r="V556" s="1" t="str">
        <f t="shared" ca="1" si="125"/>
        <v/>
      </c>
      <c r="W556" s="1" t="str">
        <f t="array" aca="1" ref="W556" ca="1">IF(V556="","",IF(AVERAGE(IF(Z$2:Z$2881="Neg"&amp;" "&amp;B556&amp;" "&amp;X556,J$2:J$2881,0))&gt;AVERAGE(IF(Z$2:Z$2881="pos"&amp;" "&amp;B556&amp;" "&amp;X556,J$2:J$2881,0)),"neg","pos"))</f>
        <v/>
      </c>
      <c r="X556" s="1" t="str">
        <f t="shared" ca="1" si="120"/>
        <v/>
      </c>
      <c r="Y556" s="1" t="str">
        <f t="shared" ca="1" si="121"/>
        <v/>
      </c>
      <c r="Z556" s="1" t="str">
        <f t="shared" si="122"/>
        <v>pos phenylethylamine MEB</v>
      </c>
      <c r="AA556" s="1" t="str">
        <f t="shared" si="130"/>
        <v/>
      </c>
    </row>
    <row r="557" spans="1:27" x14ac:dyDescent="0.2">
      <c r="A557" s="1" t="s">
        <v>28</v>
      </c>
      <c r="B557" s="1" t="s">
        <v>209</v>
      </c>
      <c r="C557" s="1" t="s">
        <v>106</v>
      </c>
      <c r="D557" s="1">
        <v>121.08914935756999</v>
      </c>
      <c r="E557" s="1">
        <v>12.07</v>
      </c>
      <c r="F557" s="5" t="s">
        <v>146</v>
      </c>
      <c r="H557" s="1" t="s">
        <v>149</v>
      </c>
      <c r="K557" s="1">
        <f t="shared" si="128"/>
        <v>0</v>
      </c>
      <c r="L557" s="1" t="str">
        <f t="shared" si="129"/>
        <v>pos phenylethylamine MEBM_Ctr</v>
      </c>
      <c r="M557" s="1" t="str">
        <f t="shared" si="115"/>
        <v>ND</v>
      </c>
      <c r="N557" s="1" t="str">
        <f t="shared" si="116"/>
        <v>pos phenylethylamine MEBM_CtrND</v>
      </c>
      <c r="O557" s="2" t="str">
        <f t="shared" si="117"/>
        <v/>
      </c>
      <c r="P557" s="1" t="str">
        <f t="array" ref="P557">IF(O557="","",AVERAGE(IF(L$1:L$2881=L557,K$1:K$2881)))</f>
        <v/>
      </c>
      <c r="Q557" s="1" t="str">
        <f t="array" ref="Q557">IF(O557="","",_xlfn.F.TEST(IF((L$1:L$2881=LEFT(L557,LEN(L557)-3)&amp;"ctr"),K$1:K$2881),IF((L$1:L$2881=L557),K$1:K$2881)))</f>
        <v/>
      </c>
      <c r="R557" s="1" t="str">
        <f t="array" ref="R557">IF(O557="","",TTEST(IF(L$1:L$2881=LEFT(L557,LEN(L557)-3)&amp;"ctr",K$1:K$2881),IF(L$1:L$2881=L557,K$1:K$2881),2,IF(ISERROR(Q557),3,IF(Q557&lt;0.05,3,2))))</f>
        <v/>
      </c>
      <c r="S557" s="1" t="str">
        <f t="shared" ca="1" si="118"/>
        <v/>
      </c>
      <c r="T557" s="1" t="str">
        <f t="array" ref="T557">IF(O557="","",AVERAGE(IF(L$1:L$2881=L557,I$1:I$2881)))</f>
        <v/>
      </c>
      <c r="U557" s="1" t="str">
        <f t="shared" ca="1" si="119"/>
        <v/>
      </c>
      <c r="V557" s="1" t="str">
        <f t="shared" ca="1" si="125"/>
        <v/>
      </c>
      <c r="W557" s="1" t="str">
        <f t="array" aca="1" ref="W557" ca="1">IF(V557="","",IF(AVERAGE(IF(Z$2:Z$2881="Neg"&amp;" "&amp;B557&amp;" "&amp;X557,J$2:J$2881,0))&gt;AVERAGE(IF(Z$2:Z$2881="pos"&amp;" "&amp;B557&amp;" "&amp;X557,J$2:J$2881,0)),"neg","pos"))</f>
        <v/>
      </c>
      <c r="X557" s="1" t="str">
        <f t="shared" ca="1" si="120"/>
        <v/>
      </c>
      <c r="Y557" s="1" t="str">
        <f t="shared" ca="1" si="121"/>
        <v/>
      </c>
      <c r="Z557" s="1" t="str">
        <f t="shared" si="122"/>
        <v>pos phenylethylamine MEB</v>
      </c>
      <c r="AA557" s="1" t="str">
        <f t="shared" si="130"/>
        <v/>
      </c>
    </row>
    <row r="558" spans="1:27" x14ac:dyDescent="0.2">
      <c r="A558" s="1" t="s">
        <v>28</v>
      </c>
      <c r="B558" s="1" t="s">
        <v>209</v>
      </c>
      <c r="C558" s="1" t="s">
        <v>106</v>
      </c>
      <c r="D558" s="1">
        <v>121.08914935756999</v>
      </c>
      <c r="E558" s="1">
        <v>12.07</v>
      </c>
      <c r="F558" s="5" t="s">
        <v>146</v>
      </c>
      <c r="H558" s="1" t="s">
        <v>150</v>
      </c>
      <c r="K558" s="1">
        <f t="shared" si="128"/>
        <v>0</v>
      </c>
      <c r="L558" s="1" t="str">
        <f t="shared" si="129"/>
        <v>pos phenylethylamine MEBM_Syn</v>
      </c>
      <c r="M558" s="1" t="str">
        <f t="shared" si="115"/>
        <v>ND</v>
      </c>
      <c r="N558" s="1" t="str">
        <f t="shared" si="116"/>
        <v>pos phenylethylamine MEBM_SynND</v>
      </c>
      <c r="O558" s="2" t="str">
        <f t="shared" si="117"/>
        <v>ND</v>
      </c>
      <c r="P558" s="1">
        <f t="array" ref="P558">IF(O558="","",AVERAGE(IF(L$1:L$2881=L558,K$1:K$2881)))</f>
        <v>0</v>
      </c>
      <c r="Q558" s="1" t="e">
        <f t="array" ref="Q558">IF(O558="","",_xlfn.F.TEST(IF((L$1:L$2881=LEFT(L558,LEN(L558)-3)&amp;"ctr"),K$1:K$2881),IF((L$1:L$2881=L558),K$1:K$2881)))</f>
        <v>#DIV/0!</v>
      </c>
      <c r="R558" s="1" t="e">
        <f t="array" ref="R558">IF(O558="","",TTEST(IF(L$1:L$2881=LEFT(L558,LEN(L558)-3)&amp;"ctr",K$1:K$2881),IF(L$1:L$2881=L558,K$1:K$2881),2,IF(ISERROR(Q558),3,IF(Q558&lt;0.05,3,2))))</f>
        <v>#DIV/0!</v>
      </c>
      <c r="S558" s="1" t="str">
        <f t="shared" ca="1" si="118"/>
        <v>ND</v>
      </c>
      <c r="T558" s="1">
        <f t="array" ref="T558">IF(O558="","",AVERAGE(IF(L$1:L$2881=L558,I$1:I$2881)))</f>
        <v>0</v>
      </c>
      <c r="U558" s="1" t="str">
        <f t="shared" ca="1" si="119"/>
        <v>n/a</v>
      </c>
      <c r="V558" s="1" t="str">
        <f t="shared" ca="1" si="125"/>
        <v/>
      </c>
      <c r="W558" s="1" t="str">
        <f t="array" aca="1" ref="W558" ca="1">IF(V558="","",IF(AVERAGE(IF(Z$2:Z$2881="Neg"&amp;" "&amp;B558&amp;" "&amp;X558,J$2:J$2881,0))&gt;AVERAGE(IF(Z$2:Z$2881="pos"&amp;" "&amp;B558&amp;" "&amp;X558,J$2:J$2881,0)),"neg","pos"))</f>
        <v/>
      </c>
      <c r="X558" s="1" t="str">
        <f t="shared" ca="1" si="120"/>
        <v/>
      </c>
      <c r="Y558" s="1" t="str">
        <f t="shared" ca="1" si="121"/>
        <v/>
      </c>
      <c r="Z558" s="1" t="str">
        <f t="shared" si="122"/>
        <v>pos phenylethylamine MEB</v>
      </c>
      <c r="AA558" s="1" t="str">
        <f t="shared" si="130"/>
        <v>Good</v>
      </c>
    </row>
    <row r="559" spans="1:27" x14ac:dyDescent="0.2">
      <c r="A559" s="1" t="s">
        <v>28</v>
      </c>
      <c r="B559" s="1" t="s">
        <v>209</v>
      </c>
      <c r="C559" s="1" t="s">
        <v>106</v>
      </c>
      <c r="D559" s="1">
        <v>121.08914935756999</v>
      </c>
      <c r="E559" s="1">
        <v>12.07</v>
      </c>
      <c r="F559" s="5" t="s">
        <v>146</v>
      </c>
      <c r="H559" s="1" t="s">
        <v>150</v>
      </c>
      <c r="K559" s="1">
        <f t="shared" si="128"/>
        <v>0</v>
      </c>
      <c r="L559" s="1" t="str">
        <f t="shared" si="129"/>
        <v>pos phenylethylamine MEBM_Syn</v>
      </c>
      <c r="M559" s="1" t="str">
        <f t="shared" si="115"/>
        <v>ND</v>
      </c>
      <c r="N559" s="1" t="str">
        <f t="shared" si="116"/>
        <v>pos phenylethylamine MEBM_SynND</v>
      </c>
      <c r="O559" s="2" t="str">
        <f t="shared" si="117"/>
        <v/>
      </c>
      <c r="P559" s="1" t="str">
        <f t="array" ref="P559">IF(O559="","",AVERAGE(IF(L$1:L$2881=L559,K$1:K$2881)))</f>
        <v/>
      </c>
      <c r="Q559" s="1" t="str">
        <f t="array" ref="Q559">IF(O559="","",_xlfn.F.TEST(IF((L$1:L$2881=LEFT(L559,LEN(L559)-3)&amp;"ctr"),K$1:K$2881),IF((L$1:L$2881=L559),K$1:K$2881)))</f>
        <v/>
      </c>
      <c r="R559" s="1" t="str">
        <f t="array" ref="R559">IF(O559="","",TTEST(IF(L$1:L$2881=LEFT(L559,LEN(L559)-3)&amp;"ctr",K$1:K$2881),IF(L$1:L$2881=L559,K$1:K$2881),2,IF(ISERROR(Q559),3,IF(Q559&lt;0.05,3,2))))</f>
        <v/>
      </c>
      <c r="S559" s="1" t="str">
        <f t="shared" ca="1" si="118"/>
        <v/>
      </c>
      <c r="T559" s="1" t="str">
        <f t="array" ref="T559">IF(O559="","",AVERAGE(IF(L$1:L$2881=L559,I$1:I$2881)))</f>
        <v/>
      </c>
      <c r="U559" s="1" t="str">
        <f t="shared" ca="1" si="119"/>
        <v/>
      </c>
      <c r="V559" s="1" t="str">
        <f t="shared" ca="1" si="125"/>
        <v/>
      </c>
      <c r="W559" s="1" t="str">
        <f t="array" aca="1" ref="W559" ca="1">IF(V559="","",IF(AVERAGE(IF(Z$2:Z$2881="Neg"&amp;" "&amp;B559&amp;" "&amp;X559,J$2:J$2881,0))&gt;AVERAGE(IF(Z$2:Z$2881="pos"&amp;" "&amp;B559&amp;" "&amp;X559,J$2:J$2881,0)),"neg","pos"))</f>
        <v/>
      </c>
      <c r="X559" s="1" t="str">
        <f t="shared" ca="1" si="120"/>
        <v/>
      </c>
      <c r="Y559" s="1" t="str">
        <f t="shared" ca="1" si="121"/>
        <v/>
      </c>
      <c r="Z559" s="1" t="str">
        <f t="shared" si="122"/>
        <v>pos phenylethylamine MEB</v>
      </c>
      <c r="AA559" s="1" t="str">
        <f t="shared" si="130"/>
        <v/>
      </c>
    </row>
    <row r="560" spans="1:27" x14ac:dyDescent="0.2">
      <c r="A560" s="1" t="s">
        <v>28</v>
      </c>
      <c r="B560" s="1" t="s">
        <v>209</v>
      </c>
      <c r="C560" s="1" t="s">
        <v>106</v>
      </c>
      <c r="D560" s="1">
        <v>121.08914935756999</v>
      </c>
      <c r="E560" s="1">
        <v>12.07</v>
      </c>
      <c r="F560" s="5" t="s">
        <v>146</v>
      </c>
      <c r="H560" s="1" t="s">
        <v>150</v>
      </c>
      <c r="K560" s="1">
        <f t="shared" si="128"/>
        <v>0</v>
      </c>
      <c r="L560" s="1" t="str">
        <f t="shared" si="129"/>
        <v>pos phenylethylamine MEBM_Syn</v>
      </c>
      <c r="M560" s="1" t="str">
        <f t="shared" si="115"/>
        <v>ND</v>
      </c>
      <c r="N560" s="1" t="str">
        <f t="shared" si="116"/>
        <v>pos phenylethylamine MEBM_SynND</v>
      </c>
      <c r="O560" s="2" t="str">
        <f t="shared" si="117"/>
        <v/>
      </c>
      <c r="P560" s="1" t="str">
        <f t="array" ref="P560">IF(O560="","",AVERAGE(IF(L$1:L$2881=L560,K$1:K$2881)))</f>
        <v/>
      </c>
      <c r="Q560" s="1" t="str">
        <f t="array" ref="Q560">IF(O560="","",_xlfn.F.TEST(IF((L$1:L$2881=LEFT(L560,LEN(L560)-3)&amp;"ctr"),K$1:K$2881),IF((L$1:L$2881=L560),K$1:K$2881)))</f>
        <v/>
      </c>
      <c r="R560" s="1" t="str">
        <f t="array" ref="R560">IF(O560="","",TTEST(IF(L$1:L$2881=LEFT(L560,LEN(L560)-3)&amp;"ctr",K$1:K$2881),IF(L$1:L$2881=L560,K$1:K$2881),2,IF(ISERROR(Q560),3,IF(Q560&lt;0.05,3,2))))</f>
        <v/>
      </c>
      <c r="S560" s="1" t="str">
        <f t="shared" ca="1" si="118"/>
        <v/>
      </c>
      <c r="T560" s="1" t="str">
        <f t="array" ref="T560">IF(O560="","",AVERAGE(IF(L$1:L$2881=L560,I$1:I$2881)))</f>
        <v/>
      </c>
      <c r="U560" s="1" t="str">
        <f t="shared" ca="1" si="119"/>
        <v/>
      </c>
      <c r="V560" s="1" t="str">
        <f t="shared" ca="1" si="125"/>
        <v/>
      </c>
      <c r="W560" s="1" t="str">
        <f t="array" aca="1" ref="W560" ca="1">IF(V560="","",IF(AVERAGE(IF(Z$2:Z$2881="Neg"&amp;" "&amp;B560&amp;" "&amp;X560,J$2:J$2881,0))&gt;AVERAGE(IF(Z$2:Z$2881="pos"&amp;" "&amp;B560&amp;" "&amp;X560,J$2:J$2881,0)),"neg","pos"))</f>
        <v/>
      </c>
      <c r="X560" s="1" t="str">
        <f t="shared" ca="1" si="120"/>
        <v/>
      </c>
      <c r="Y560" s="1" t="str">
        <f t="shared" ca="1" si="121"/>
        <v/>
      </c>
      <c r="Z560" s="1" t="str">
        <f t="shared" si="122"/>
        <v>pos phenylethylamine MEB</v>
      </c>
      <c r="AA560" s="1" t="str">
        <f t="shared" si="130"/>
        <v/>
      </c>
    </row>
    <row r="561" spans="1:27" x14ac:dyDescent="0.2">
      <c r="A561" s="1" t="s">
        <v>28</v>
      </c>
      <c r="B561" s="1" t="s">
        <v>209</v>
      </c>
      <c r="C561" s="1" t="s">
        <v>106</v>
      </c>
      <c r="D561" s="1">
        <v>121.08914935756999</v>
      </c>
      <c r="E561" s="1">
        <v>12.07</v>
      </c>
      <c r="F561" s="5" t="s">
        <v>146</v>
      </c>
      <c r="H561" s="1" t="s">
        <v>150</v>
      </c>
      <c r="K561" s="1">
        <f t="shared" si="128"/>
        <v>0</v>
      </c>
      <c r="L561" s="1" t="str">
        <f t="shared" si="129"/>
        <v>pos phenylethylamine MEBM_Syn</v>
      </c>
      <c r="M561" s="1" t="str">
        <f t="shared" si="115"/>
        <v>ND</v>
      </c>
      <c r="N561" s="1" t="str">
        <f t="shared" si="116"/>
        <v>pos phenylethylamine MEBM_SynND</v>
      </c>
      <c r="O561" s="2" t="str">
        <f t="shared" si="117"/>
        <v/>
      </c>
      <c r="P561" s="1" t="str">
        <f t="array" ref="P561">IF(O561="","",AVERAGE(IF(L$1:L$2881=L561,K$1:K$2881)))</f>
        <v/>
      </c>
      <c r="Q561" s="1" t="str">
        <f t="array" ref="Q561">IF(O561="","",_xlfn.F.TEST(IF((L$1:L$2881=LEFT(L561,LEN(L561)-3)&amp;"ctr"),K$1:K$2881),IF((L$1:L$2881=L561),K$1:K$2881)))</f>
        <v/>
      </c>
      <c r="R561" s="1" t="str">
        <f t="array" ref="R561">IF(O561="","",TTEST(IF(L$1:L$2881=LEFT(L561,LEN(L561)-3)&amp;"ctr",K$1:K$2881),IF(L$1:L$2881=L561,K$1:K$2881),2,IF(ISERROR(Q561),3,IF(Q561&lt;0.05,3,2))))</f>
        <v/>
      </c>
      <c r="S561" s="1" t="str">
        <f t="shared" ca="1" si="118"/>
        <v/>
      </c>
      <c r="T561" s="1" t="str">
        <f t="array" ref="T561">IF(O561="","",AVERAGE(IF(L$1:L$2881=L561,I$1:I$2881)))</f>
        <v/>
      </c>
      <c r="U561" s="1" t="str">
        <f t="shared" ca="1" si="119"/>
        <v/>
      </c>
      <c r="V561" s="1" t="str">
        <f t="shared" ca="1" si="125"/>
        <v/>
      </c>
      <c r="W561" s="1" t="str">
        <f t="array" aca="1" ref="W561" ca="1">IF(V561="","",IF(AVERAGE(IF(Z$2:Z$2881="Neg"&amp;" "&amp;B561&amp;" "&amp;X561,J$2:J$2881,0))&gt;AVERAGE(IF(Z$2:Z$2881="pos"&amp;" "&amp;B561&amp;" "&amp;X561,J$2:J$2881,0)),"neg","pos"))</f>
        <v/>
      </c>
      <c r="X561" s="1" t="str">
        <f t="shared" ca="1" si="120"/>
        <v/>
      </c>
      <c r="Y561" s="1" t="str">
        <f t="shared" ca="1" si="121"/>
        <v/>
      </c>
      <c r="Z561" s="1" t="str">
        <f t="shared" si="122"/>
        <v>pos phenylethylamine MEB</v>
      </c>
      <c r="AA561" s="1" t="str">
        <f t="shared" si="130"/>
        <v/>
      </c>
    </row>
    <row r="562" spans="1:27" x14ac:dyDescent="0.2">
      <c r="A562" s="1" t="s">
        <v>28</v>
      </c>
      <c r="B562" s="1" t="s">
        <v>209</v>
      </c>
      <c r="C562" s="1" t="s">
        <v>106</v>
      </c>
      <c r="D562" s="1">
        <v>121.08914935756999</v>
      </c>
      <c r="E562" s="1">
        <v>12.07</v>
      </c>
      <c r="F562" s="5" t="s">
        <v>146</v>
      </c>
      <c r="H562" s="1" t="s">
        <v>151</v>
      </c>
      <c r="I562" s="1">
        <v>51114</v>
      </c>
      <c r="K562" s="1">
        <f t="shared" si="128"/>
        <v>10.841833275191114</v>
      </c>
      <c r="L562" s="1" t="str">
        <f t="shared" si="129"/>
        <v>pos phenylethylamine YE_Ctr</v>
      </c>
      <c r="M562" s="1" t="str">
        <f t="shared" si="115"/>
        <v>D</v>
      </c>
      <c r="N562" s="1" t="str">
        <f t="shared" si="116"/>
        <v>pos phenylethylamine YE_Ctr_D</v>
      </c>
      <c r="O562" s="2" t="str">
        <f t="shared" si="117"/>
        <v>D</v>
      </c>
      <c r="P562" s="1">
        <f t="array" ref="P562">IF(O562="","",AVERAGE(IF(L$1:L$2881=L562,K$1:K$2881)))</f>
        <v>10.937306057317578</v>
      </c>
      <c r="Q562" s="1">
        <f t="array" ref="Q562">IF(O562="","",_xlfn.F.TEST(IF((L$1:L$2881=LEFT(L562,LEN(L562)-3)&amp;"ctr"),K$1:K$2881),IF((L$1:L$2881=L562),K$1:K$2881)))</f>
        <v>1</v>
      </c>
      <c r="R562" s="1">
        <f t="array" ref="R562">IF(O562="","",TTEST(IF(L$1:L$2881=LEFT(L562,LEN(L562)-3)&amp;"ctr",K$1:K$2881),IF(L$1:L$2881=L562,K$1:K$2881),2,IF(ISERROR(Q562),3,IF(Q562&lt;0.05,3,2))))</f>
        <v>1</v>
      </c>
      <c r="S562" s="1" t="str">
        <f t="shared" ca="1" si="118"/>
        <v>D</v>
      </c>
      <c r="T562" s="1">
        <f t="array" ref="T562">IF(O562="","",AVERAGE(IF(L$1:L$2881=L562,I$1:I$2881)))</f>
        <v>57158.25</v>
      </c>
      <c r="U562" s="1" t="b">
        <f t="shared" ca="1" si="119"/>
        <v>0</v>
      </c>
      <c r="V562" s="1" t="str">
        <f t="shared" ca="1" si="125"/>
        <v>1</v>
      </c>
      <c r="W562" s="1" t="str">
        <f t="array" aca="1" ref="W562" ca="1">IF(V562="","",IF(AVERAGE(IF(Z$2:Z$2881="Neg"&amp;" "&amp;B562&amp;" "&amp;X562,J$2:J$2881,0))&gt;AVERAGE(IF(Z$2:Z$2881="pos"&amp;" "&amp;B562&amp;" "&amp;X562,J$2:J$2881,0)),"neg","pos"))</f>
        <v>pos</v>
      </c>
      <c r="X562" s="1" t="str">
        <f t="shared" ca="1" si="120"/>
        <v>YE_</v>
      </c>
      <c r="Y562" s="1" t="str">
        <f t="shared" ca="1" si="121"/>
        <v>Ctr</v>
      </c>
      <c r="Z562" s="1" t="str">
        <f t="shared" si="122"/>
        <v>pos phenylethylamine YE_</v>
      </c>
      <c r="AA562" s="1" t="str">
        <f t="shared" si="130"/>
        <v>Good</v>
      </c>
    </row>
    <row r="563" spans="1:27" x14ac:dyDescent="0.2">
      <c r="A563" s="1" t="s">
        <v>28</v>
      </c>
      <c r="B563" s="1" t="s">
        <v>209</v>
      </c>
      <c r="C563" s="1" t="s">
        <v>106</v>
      </c>
      <c r="D563" s="1">
        <v>121.08914935756999</v>
      </c>
      <c r="E563" s="1">
        <v>12.07</v>
      </c>
      <c r="F563" s="5" t="s">
        <v>146</v>
      </c>
      <c r="H563" s="1" t="s">
        <v>151</v>
      </c>
      <c r="I563" s="1">
        <v>50481</v>
      </c>
      <c r="K563" s="1">
        <f t="shared" si="128"/>
        <v>10.829372116081604</v>
      </c>
      <c r="L563" s="1" t="str">
        <f t="shared" si="129"/>
        <v>pos phenylethylamine YE_Ctr</v>
      </c>
      <c r="M563" s="1" t="str">
        <f t="shared" si="115"/>
        <v>D</v>
      </c>
      <c r="N563" s="1" t="str">
        <f t="shared" si="116"/>
        <v>pos phenylethylamine YE_Ctr_D</v>
      </c>
      <c r="O563" s="2" t="str">
        <f t="shared" si="117"/>
        <v/>
      </c>
      <c r="P563" s="1" t="str">
        <f t="array" ref="P563">IF(O563="","",AVERAGE(IF(L$1:L$2881=L563,K$1:K$2881)))</f>
        <v/>
      </c>
      <c r="Q563" s="1" t="str">
        <f t="array" ref="Q563">IF(O563="","",_xlfn.F.TEST(IF((L$1:L$2881=LEFT(L563,LEN(L563)-3)&amp;"ctr"),K$1:K$2881),IF((L$1:L$2881=L563),K$1:K$2881)))</f>
        <v/>
      </c>
      <c r="R563" s="1" t="str">
        <f t="array" ref="R563">IF(O563="","",TTEST(IF(L$1:L$2881=LEFT(L563,LEN(L563)-3)&amp;"ctr",K$1:K$2881),IF(L$1:L$2881=L563,K$1:K$2881),2,IF(ISERROR(Q563),3,IF(Q563&lt;0.05,3,2))))</f>
        <v/>
      </c>
      <c r="S563" s="1" t="str">
        <f t="shared" ca="1" si="118"/>
        <v/>
      </c>
      <c r="T563" s="1" t="str">
        <f t="array" ref="T563">IF(O563="","",AVERAGE(IF(L$1:L$2881=L563,I$1:I$2881)))</f>
        <v/>
      </c>
      <c r="U563" s="1" t="str">
        <f t="shared" ca="1" si="119"/>
        <v/>
      </c>
      <c r="V563" s="1" t="str">
        <f t="shared" ca="1" si="125"/>
        <v/>
      </c>
      <c r="W563" s="1" t="str">
        <f t="array" aca="1" ref="W563" ca="1">IF(V563="","",IF(AVERAGE(IF(Z$2:Z$2881="Neg"&amp;" "&amp;B563&amp;" "&amp;X563,J$2:J$2881,0))&gt;AVERAGE(IF(Z$2:Z$2881="pos"&amp;" "&amp;B563&amp;" "&amp;X563,J$2:J$2881,0)),"neg","pos"))</f>
        <v/>
      </c>
      <c r="X563" s="1" t="str">
        <f t="shared" ca="1" si="120"/>
        <v/>
      </c>
      <c r="Y563" s="1" t="str">
        <f t="shared" ca="1" si="121"/>
        <v/>
      </c>
      <c r="Z563" s="1" t="str">
        <f t="shared" si="122"/>
        <v>pos phenylethylamine YE_</v>
      </c>
      <c r="AA563" s="1" t="str">
        <f t="shared" si="130"/>
        <v/>
      </c>
    </row>
    <row r="564" spans="1:27" x14ac:dyDescent="0.2">
      <c r="A564" s="1" t="s">
        <v>28</v>
      </c>
      <c r="B564" s="1" t="s">
        <v>209</v>
      </c>
      <c r="C564" s="1" t="s">
        <v>106</v>
      </c>
      <c r="D564" s="1">
        <v>121.08914935756999</v>
      </c>
      <c r="E564" s="1">
        <v>12.07</v>
      </c>
      <c r="F564" s="5" t="s">
        <v>146</v>
      </c>
      <c r="H564" s="1" t="s">
        <v>151</v>
      </c>
      <c r="I564" s="1">
        <v>76128</v>
      </c>
      <c r="K564" s="1">
        <f t="shared" si="128"/>
        <v>11.240184548787743</v>
      </c>
      <c r="L564" s="1" t="str">
        <f t="shared" si="129"/>
        <v>pos phenylethylamine YE_Ctr</v>
      </c>
      <c r="M564" s="1" t="str">
        <f t="shared" si="115"/>
        <v>D</v>
      </c>
      <c r="N564" s="1" t="str">
        <f t="shared" si="116"/>
        <v>pos phenylethylamine YE_Ctr_D</v>
      </c>
      <c r="O564" s="2" t="str">
        <f t="shared" si="117"/>
        <v/>
      </c>
      <c r="P564" s="1" t="str">
        <f t="array" ref="P564">IF(O564="","",AVERAGE(IF(L$1:L$2881=L564,K$1:K$2881)))</f>
        <v/>
      </c>
      <c r="Q564" s="1" t="str">
        <f t="array" ref="Q564">IF(O564="","",_xlfn.F.TEST(IF((L$1:L$2881=LEFT(L564,LEN(L564)-3)&amp;"ctr"),K$1:K$2881),IF((L$1:L$2881=L564),K$1:K$2881)))</f>
        <v/>
      </c>
      <c r="R564" s="1" t="str">
        <f t="array" ref="R564">IF(O564="","",TTEST(IF(L$1:L$2881=LEFT(L564,LEN(L564)-3)&amp;"ctr",K$1:K$2881),IF(L$1:L$2881=L564,K$1:K$2881),2,IF(ISERROR(Q564),3,IF(Q564&lt;0.05,3,2))))</f>
        <v/>
      </c>
      <c r="S564" s="1" t="str">
        <f t="shared" ca="1" si="118"/>
        <v/>
      </c>
      <c r="T564" s="1" t="str">
        <f t="array" ref="T564">IF(O564="","",AVERAGE(IF(L$1:L$2881=L564,I$1:I$2881)))</f>
        <v/>
      </c>
      <c r="U564" s="1" t="str">
        <f t="shared" ca="1" si="119"/>
        <v/>
      </c>
      <c r="V564" s="1" t="str">
        <f t="shared" ca="1" si="125"/>
        <v/>
      </c>
      <c r="W564" s="1" t="str">
        <f t="array" aca="1" ref="W564" ca="1">IF(V564="","",IF(AVERAGE(IF(Z$2:Z$2881="Neg"&amp;" "&amp;B564&amp;" "&amp;X564,J$2:J$2881,0))&gt;AVERAGE(IF(Z$2:Z$2881="pos"&amp;" "&amp;B564&amp;" "&amp;X564,J$2:J$2881,0)),"neg","pos"))</f>
        <v/>
      </c>
      <c r="X564" s="1" t="str">
        <f t="shared" ca="1" si="120"/>
        <v/>
      </c>
      <c r="Y564" s="1" t="str">
        <f t="shared" ca="1" si="121"/>
        <v/>
      </c>
      <c r="Z564" s="1" t="str">
        <f t="shared" si="122"/>
        <v>pos phenylethylamine YE_</v>
      </c>
      <c r="AA564" s="1" t="str">
        <f t="shared" si="130"/>
        <v/>
      </c>
    </row>
    <row r="565" spans="1:27" x14ac:dyDescent="0.2">
      <c r="A565" s="1" t="s">
        <v>28</v>
      </c>
      <c r="B565" s="1" t="s">
        <v>209</v>
      </c>
      <c r="C565" s="1" t="s">
        <v>106</v>
      </c>
      <c r="D565" s="1">
        <v>121.08914935756999</v>
      </c>
      <c r="E565" s="1">
        <v>12.07</v>
      </c>
      <c r="F565" s="5" t="s">
        <v>146</v>
      </c>
      <c r="H565" s="1" t="s">
        <v>151</v>
      </c>
      <c r="I565" s="1">
        <v>50910</v>
      </c>
      <c r="K565" s="1">
        <f t="shared" si="128"/>
        <v>10.837834289209853</v>
      </c>
      <c r="L565" s="1" t="str">
        <f t="shared" si="129"/>
        <v>pos phenylethylamine YE_Ctr</v>
      </c>
      <c r="M565" s="1" t="str">
        <f t="shared" si="115"/>
        <v>D</v>
      </c>
      <c r="N565" s="1" t="str">
        <f t="shared" si="116"/>
        <v>pos phenylethylamine YE_Ctr_D</v>
      </c>
      <c r="O565" s="2" t="str">
        <f t="shared" si="117"/>
        <v/>
      </c>
      <c r="P565" s="1" t="str">
        <f t="array" ref="P565">IF(O565="","",AVERAGE(IF(L$1:L$2881=L565,K$1:K$2881)))</f>
        <v/>
      </c>
      <c r="Q565" s="1" t="str">
        <f t="array" ref="Q565">IF(O565="","",_xlfn.F.TEST(IF((L$1:L$2881=LEFT(L565,LEN(L565)-3)&amp;"ctr"),K$1:K$2881),IF((L$1:L$2881=L565),K$1:K$2881)))</f>
        <v/>
      </c>
      <c r="R565" s="1" t="str">
        <f t="array" ref="R565">IF(O565="","",TTEST(IF(L$1:L$2881=LEFT(L565,LEN(L565)-3)&amp;"ctr",K$1:K$2881),IF(L$1:L$2881=L565,K$1:K$2881),2,IF(ISERROR(Q565),3,IF(Q565&lt;0.05,3,2))))</f>
        <v/>
      </c>
      <c r="S565" s="1" t="str">
        <f t="shared" ca="1" si="118"/>
        <v/>
      </c>
      <c r="T565" s="1" t="str">
        <f t="array" ref="T565">IF(O565="","",AVERAGE(IF(L$1:L$2881=L565,I$1:I$2881)))</f>
        <v/>
      </c>
      <c r="U565" s="1" t="str">
        <f t="shared" ca="1" si="119"/>
        <v/>
      </c>
      <c r="V565" s="1" t="str">
        <f t="shared" ca="1" si="125"/>
        <v/>
      </c>
      <c r="W565" s="1" t="str">
        <f t="array" aca="1" ref="W565" ca="1">IF(V565="","",IF(AVERAGE(IF(Z$2:Z$2881="Neg"&amp;" "&amp;B565&amp;" "&amp;X565,J$2:J$2881,0))&gt;AVERAGE(IF(Z$2:Z$2881="pos"&amp;" "&amp;B565&amp;" "&amp;X565,J$2:J$2881,0)),"neg","pos"))</f>
        <v/>
      </c>
      <c r="X565" s="1" t="str">
        <f t="shared" ca="1" si="120"/>
        <v/>
      </c>
      <c r="Y565" s="1" t="str">
        <f t="shared" ca="1" si="121"/>
        <v/>
      </c>
      <c r="Z565" s="1" t="str">
        <f t="shared" si="122"/>
        <v>pos phenylethylamine YE_</v>
      </c>
      <c r="AA565" s="1" t="str">
        <f t="shared" si="130"/>
        <v/>
      </c>
    </row>
    <row r="566" spans="1:27" x14ac:dyDescent="0.2">
      <c r="A566" s="1" t="s">
        <v>28</v>
      </c>
      <c r="B566" s="1" t="s">
        <v>209</v>
      </c>
      <c r="C566" s="1" t="s">
        <v>106</v>
      </c>
      <c r="D566" s="1">
        <v>121.08914935756999</v>
      </c>
      <c r="E566" s="1">
        <v>12.07</v>
      </c>
      <c r="F566" s="5" t="s">
        <v>146</v>
      </c>
      <c r="H566" s="1" t="s">
        <v>152</v>
      </c>
      <c r="I566" s="1">
        <v>25890</v>
      </c>
      <c r="K566" s="1">
        <f t="shared" si="128"/>
        <v>10.161650696951378</v>
      </c>
      <c r="L566" s="1" t="str">
        <f t="shared" si="129"/>
        <v>pos phenylethylamine YE_Syn</v>
      </c>
      <c r="M566" s="1" t="str">
        <f t="shared" si="115"/>
        <v>D</v>
      </c>
      <c r="N566" s="1" t="str">
        <f t="shared" si="116"/>
        <v>pos phenylethylamine YE_Syn_D</v>
      </c>
      <c r="O566" s="2" t="str">
        <f t="shared" si="117"/>
        <v>D</v>
      </c>
      <c r="P566" s="1">
        <f t="array" ref="P566">IF(O566="","",AVERAGE(IF(L$1:L$2881=L566,K$1:K$2881)))</f>
        <v>10.592805418758461</v>
      </c>
      <c r="Q566" s="1">
        <f t="array" ref="Q566">IF(O566="","",_xlfn.F.TEST(IF((L$1:L$2881=LEFT(L566,LEN(L566)-3)&amp;"ctr"),K$1:K$2881),IF((L$1:L$2881=L566),K$1:K$2881)))</f>
        <v>0.24390105668769393</v>
      </c>
      <c r="R566" s="1">
        <f t="array" ref="R566">IF(O566="","",TTEST(IF(L$1:L$2881=LEFT(L566,LEN(L566)-3)&amp;"ctr",K$1:K$2881),IF(L$1:L$2881=L566,K$1:K$2881),2,IF(ISERROR(Q566),3,IF(Q566&lt;0.05,3,2))))</f>
        <v>0.19848576641675689</v>
      </c>
      <c r="S566" s="1" t="str">
        <f t="shared" ca="1" si="118"/>
        <v>N</v>
      </c>
      <c r="T566" s="1">
        <f t="array" ref="T566">IF(O566="","",AVERAGE(IF(L$1:L$2881=L566,I$1:I$2881)))</f>
        <v>42823.75</v>
      </c>
      <c r="U566" s="1" t="str">
        <f t="shared" ca="1" si="119"/>
        <v>n/a</v>
      </c>
      <c r="V566" s="1" t="str">
        <f t="shared" ca="1" si="125"/>
        <v>1</v>
      </c>
      <c r="W566" s="1" t="str">
        <f t="array" aca="1" ref="W566" ca="1">IF(V566="","",IF(AVERAGE(IF(Z$2:Z$2881="Neg"&amp;" "&amp;B566&amp;" "&amp;X566,J$2:J$2881,0))&gt;AVERAGE(IF(Z$2:Z$2881="pos"&amp;" "&amp;B566&amp;" "&amp;X566,J$2:J$2881,0)),"neg","pos"))</f>
        <v>pos</v>
      </c>
      <c r="X566" s="1" t="str">
        <f t="shared" ca="1" si="120"/>
        <v>YE_</v>
      </c>
      <c r="Y566" s="1" t="str">
        <f t="shared" ca="1" si="121"/>
        <v>Syn</v>
      </c>
      <c r="Z566" s="1" t="str">
        <f t="shared" si="122"/>
        <v>pos phenylethylamine YE_</v>
      </c>
      <c r="AA566" s="1" t="str">
        <f t="shared" si="130"/>
        <v>Good</v>
      </c>
    </row>
    <row r="567" spans="1:27" x14ac:dyDescent="0.2">
      <c r="A567" s="1" t="s">
        <v>28</v>
      </c>
      <c r="B567" s="1" t="s">
        <v>209</v>
      </c>
      <c r="C567" s="1" t="s">
        <v>106</v>
      </c>
      <c r="D567" s="1">
        <v>121.08914935756999</v>
      </c>
      <c r="E567" s="1">
        <v>12.07</v>
      </c>
      <c r="F567" s="5" t="s">
        <v>146</v>
      </c>
      <c r="H567" s="1" t="s">
        <v>152</v>
      </c>
      <c r="I567" s="1">
        <v>31620</v>
      </c>
      <c r="K567" s="1">
        <f t="shared" si="128"/>
        <v>10.361576735816833</v>
      </c>
      <c r="L567" s="1" t="str">
        <f t="shared" si="129"/>
        <v>pos phenylethylamine YE_Syn</v>
      </c>
      <c r="M567" s="1" t="str">
        <f t="shared" si="115"/>
        <v>D</v>
      </c>
      <c r="N567" s="1" t="str">
        <f t="shared" si="116"/>
        <v>pos phenylethylamine YE_Syn_D</v>
      </c>
      <c r="O567" s="2" t="str">
        <f t="shared" si="117"/>
        <v/>
      </c>
      <c r="P567" s="1" t="str">
        <f t="array" ref="P567">IF(O567="","",AVERAGE(IF(L$1:L$2881=L567,K$1:K$2881)))</f>
        <v/>
      </c>
      <c r="Q567" s="1" t="str">
        <f t="array" ref="Q567">IF(O567="","",_xlfn.F.TEST(IF((L$1:L$2881=LEFT(L567,LEN(L567)-3)&amp;"ctr"),K$1:K$2881),IF((L$1:L$2881=L567),K$1:K$2881)))</f>
        <v/>
      </c>
      <c r="R567" s="1" t="str">
        <f t="array" ref="R567">IF(O567="","",TTEST(IF(L$1:L$2881=LEFT(L567,LEN(L567)-3)&amp;"ctr",K$1:K$2881),IF(L$1:L$2881=L567,K$1:K$2881),2,IF(ISERROR(Q567),3,IF(Q567&lt;0.05,3,2))))</f>
        <v/>
      </c>
      <c r="S567" s="1" t="str">
        <f t="shared" ca="1" si="118"/>
        <v/>
      </c>
      <c r="T567" s="1" t="str">
        <f t="array" ref="T567">IF(O567="","",AVERAGE(IF(L$1:L$2881=L567,I$1:I$2881)))</f>
        <v/>
      </c>
      <c r="U567" s="1" t="str">
        <f t="shared" ca="1" si="119"/>
        <v/>
      </c>
      <c r="V567" s="1" t="str">
        <f t="shared" ca="1" si="125"/>
        <v/>
      </c>
      <c r="W567" s="1" t="str">
        <f t="array" aca="1" ref="W567" ca="1">IF(V567="","",IF(AVERAGE(IF(Z$2:Z$2881="Neg"&amp;" "&amp;B567&amp;" "&amp;X567,J$2:J$2881,0))&gt;AVERAGE(IF(Z$2:Z$2881="pos"&amp;" "&amp;B567&amp;" "&amp;X567,J$2:J$2881,0)),"neg","pos"))</f>
        <v/>
      </c>
      <c r="X567" s="1" t="str">
        <f t="shared" ca="1" si="120"/>
        <v/>
      </c>
      <c r="Y567" s="1" t="str">
        <f t="shared" ca="1" si="121"/>
        <v/>
      </c>
      <c r="Z567" s="1" t="str">
        <f t="shared" si="122"/>
        <v>pos phenylethylamine YE_</v>
      </c>
      <c r="AA567" s="1" t="str">
        <f t="shared" si="130"/>
        <v/>
      </c>
    </row>
    <row r="568" spans="1:27" x14ac:dyDescent="0.2">
      <c r="A568" s="1" t="s">
        <v>28</v>
      </c>
      <c r="B568" s="1" t="s">
        <v>209</v>
      </c>
      <c r="C568" s="1" t="s">
        <v>106</v>
      </c>
      <c r="D568" s="1">
        <v>121.08914935756999</v>
      </c>
      <c r="E568" s="1">
        <v>12.07</v>
      </c>
      <c r="F568" s="5" t="s">
        <v>146</v>
      </c>
      <c r="H568" s="1" t="s">
        <v>152</v>
      </c>
      <c r="I568" s="1">
        <v>44343</v>
      </c>
      <c r="K568" s="1">
        <f t="shared" si="128"/>
        <v>10.699732691099641</v>
      </c>
      <c r="L568" s="1" t="str">
        <f t="shared" si="129"/>
        <v>pos phenylethylamine YE_Syn</v>
      </c>
      <c r="M568" s="1" t="str">
        <f t="shared" si="115"/>
        <v>D</v>
      </c>
      <c r="N568" s="1" t="str">
        <f t="shared" si="116"/>
        <v>pos phenylethylamine YE_Syn_D</v>
      </c>
      <c r="O568" s="2" t="str">
        <f t="shared" si="117"/>
        <v/>
      </c>
      <c r="P568" s="1" t="str">
        <f t="array" ref="P568">IF(O568="","",AVERAGE(IF(L$1:L$2881=L568,K$1:K$2881)))</f>
        <v/>
      </c>
      <c r="Q568" s="1" t="str">
        <f t="array" ref="Q568">IF(O568="","",_xlfn.F.TEST(IF((L$1:L$2881=LEFT(L568,LEN(L568)-3)&amp;"ctr"),K$1:K$2881),IF((L$1:L$2881=L568),K$1:K$2881)))</f>
        <v/>
      </c>
      <c r="R568" s="1" t="str">
        <f t="array" ref="R568">IF(O568="","",TTEST(IF(L$1:L$2881=LEFT(L568,LEN(L568)-3)&amp;"ctr",K$1:K$2881),IF(L$1:L$2881=L568,K$1:K$2881),2,IF(ISERROR(Q568),3,IF(Q568&lt;0.05,3,2))))</f>
        <v/>
      </c>
      <c r="S568" s="1" t="str">
        <f t="shared" ca="1" si="118"/>
        <v/>
      </c>
      <c r="T568" s="1" t="str">
        <f t="array" ref="T568">IF(O568="","",AVERAGE(IF(L$1:L$2881=L568,I$1:I$2881)))</f>
        <v/>
      </c>
      <c r="U568" s="1" t="str">
        <f t="shared" ca="1" si="119"/>
        <v/>
      </c>
      <c r="V568" s="1" t="str">
        <f t="shared" ca="1" si="125"/>
        <v/>
      </c>
      <c r="W568" s="1" t="str">
        <f t="array" aca="1" ref="W568" ca="1">IF(V568="","",IF(AVERAGE(IF(Z$2:Z$2881="Neg"&amp;" "&amp;B568&amp;" "&amp;X568,J$2:J$2881,0))&gt;AVERAGE(IF(Z$2:Z$2881="pos"&amp;" "&amp;B568&amp;" "&amp;X568,J$2:J$2881,0)),"neg","pos"))</f>
        <v/>
      </c>
      <c r="X568" s="1" t="str">
        <f t="shared" ca="1" si="120"/>
        <v/>
      </c>
      <c r="Y568" s="1" t="str">
        <f t="shared" ca="1" si="121"/>
        <v/>
      </c>
      <c r="Z568" s="1" t="str">
        <f t="shared" si="122"/>
        <v>pos phenylethylamine YE_</v>
      </c>
      <c r="AA568" s="1" t="str">
        <f t="shared" si="130"/>
        <v/>
      </c>
    </row>
    <row r="569" spans="1:27" x14ac:dyDescent="0.2">
      <c r="A569" s="1" t="s">
        <v>28</v>
      </c>
      <c r="B569" s="1" t="s">
        <v>209</v>
      </c>
      <c r="C569" s="1" t="s">
        <v>106</v>
      </c>
      <c r="D569" s="1">
        <v>121.08914935756999</v>
      </c>
      <c r="E569" s="1">
        <v>12.07</v>
      </c>
      <c r="F569" s="5" t="s">
        <v>146</v>
      </c>
      <c r="H569" s="1" t="s">
        <v>152</v>
      </c>
      <c r="I569" s="1">
        <v>69442</v>
      </c>
      <c r="K569" s="1">
        <f t="shared" si="128"/>
        <v>11.148261551165996</v>
      </c>
      <c r="L569" s="1" t="str">
        <f t="shared" si="129"/>
        <v>pos phenylethylamine YE_Syn</v>
      </c>
      <c r="M569" s="1" t="str">
        <f t="shared" si="115"/>
        <v>D</v>
      </c>
      <c r="N569" s="1" t="str">
        <f t="shared" si="116"/>
        <v>pos phenylethylamine YE_Syn_D</v>
      </c>
      <c r="O569" s="2" t="str">
        <f t="shared" si="117"/>
        <v/>
      </c>
      <c r="P569" s="1" t="str">
        <f t="array" ref="P569">IF(O569="","",AVERAGE(IF(L$1:L$2881=L569,K$1:K$2881)))</f>
        <v/>
      </c>
      <c r="Q569" s="1" t="str">
        <f t="array" ref="Q569">IF(O569="","",_xlfn.F.TEST(IF((L$1:L$2881=LEFT(L569,LEN(L569)-3)&amp;"ctr"),K$1:K$2881),IF((L$1:L$2881=L569),K$1:K$2881)))</f>
        <v/>
      </c>
      <c r="R569" s="1" t="str">
        <f t="array" ref="R569">IF(O569="","",TTEST(IF(L$1:L$2881=LEFT(L569,LEN(L569)-3)&amp;"ctr",K$1:K$2881),IF(L$1:L$2881=L569,K$1:K$2881),2,IF(ISERROR(Q569),3,IF(Q569&lt;0.05,3,2))))</f>
        <v/>
      </c>
      <c r="S569" s="1" t="str">
        <f t="shared" ca="1" si="118"/>
        <v/>
      </c>
      <c r="T569" s="1" t="str">
        <f t="array" ref="T569">IF(O569="","",AVERAGE(IF(L$1:L$2881=L569,I$1:I$2881)))</f>
        <v/>
      </c>
      <c r="U569" s="1" t="str">
        <f t="shared" ca="1" si="119"/>
        <v/>
      </c>
      <c r="V569" s="1" t="str">
        <f t="shared" ca="1" si="125"/>
        <v/>
      </c>
      <c r="W569" s="1" t="str">
        <f t="array" aca="1" ref="W569" ca="1">IF(V569="","",IF(AVERAGE(IF(Z$2:Z$2881="Neg"&amp;" "&amp;B569&amp;" "&amp;X569,J$2:J$2881,0))&gt;AVERAGE(IF(Z$2:Z$2881="pos"&amp;" "&amp;B569&amp;" "&amp;X569,J$2:J$2881,0)),"neg","pos"))</f>
        <v/>
      </c>
      <c r="X569" s="1" t="str">
        <f t="shared" ca="1" si="120"/>
        <v/>
      </c>
      <c r="Y569" s="1" t="str">
        <f t="shared" ca="1" si="121"/>
        <v/>
      </c>
      <c r="Z569" s="1" t="str">
        <f t="shared" si="122"/>
        <v>pos phenylethylamine YE_</v>
      </c>
      <c r="AA569" s="1" t="str">
        <f t="shared" si="130"/>
        <v/>
      </c>
    </row>
    <row r="570" spans="1:27" x14ac:dyDescent="0.2">
      <c r="A570" s="1" t="s">
        <v>28</v>
      </c>
      <c r="B570" s="1" t="s">
        <v>209</v>
      </c>
      <c r="C570" s="1" t="s">
        <v>106</v>
      </c>
      <c r="D570" s="1">
        <v>121.08914935756999</v>
      </c>
      <c r="E570" s="1">
        <v>12.07</v>
      </c>
      <c r="F570" s="5" t="s">
        <v>146</v>
      </c>
      <c r="H570" s="1" t="s">
        <v>153</v>
      </c>
      <c r="K570" s="1">
        <f t="shared" si="128"/>
        <v>0</v>
      </c>
      <c r="L570" s="1" t="str">
        <f t="shared" si="129"/>
        <v>pos phenylethylamine SE_Ctr</v>
      </c>
      <c r="M570" s="1" t="str">
        <f t="shared" si="115"/>
        <v>ND</v>
      </c>
      <c r="N570" s="1" t="str">
        <f t="shared" si="116"/>
        <v>pos phenylethylamine SE_CtrND</v>
      </c>
      <c r="O570" s="2" t="str">
        <f t="shared" si="117"/>
        <v>ND</v>
      </c>
      <c r="P570" s="1">
        <f t="array" ref="P570">IF(O570="","",AVERAGE(IF(L$1:L$2881=L570,K$1:K$2881)))</f>
        <v>0</v>
      </c>
      <c r="Q570" s="1" t="e">
        <f t="array" ref="Q570">IF(O570="","",_xlfn.F.TEST(IF((L$1:L$2881=LEFT(L570,LEN(L570)-3)&amp;"ctr"),K$1:K$2881),IF((L$1:L$2881=L570),K$1:K$2881)))</f>
        <v>#DIV/0!</v>
      </c>
      <c r="R570" s="1" t="e">
        <f t="array" ref="R570">IF(O570="","",TTEST(IF(L$1:L$2881=LEFT(L570,LEN(L570)-3)&amp;"ctr",K$1:K$2881),IF(L$1:L$2881=L570,K$1:K$2881),2,IF(ISERROR(Q570),3,IF(Q570&lt;0.05,3,2))))</f>
        <v>#DIV/0!</v>
      </c>
      <c r="S570" s="1" t="str">
        <f t="shared" ca="1" si="118"/>
        <v>ND</v>
      </c>
      <c r="T570" s="1">
        <f t="array" ref="T570">IF(O570="","",AVERAGE(IF(L$1:L$2881=L570,I$1:I$2881)))</f>
        <v>0</v>
      </c>
      <c r="U570" s="1" t="str">
        <f t="shared" ca="1" si="119"/>
        <v>n/a</v>
      </c>
      <c r="V570" s="1" t="str">
        <f t="shared" ca="1" si="125"/>
        <v/>
      </c>
      <c r="W570" s="1" t="str">
        <f t="array" aca="1" ref="W570" ca="1">IF(V570="","",IF(AVERAGE(IF(Z$2:Z$2881="Neg"&amp;" "&amp;B570&amp;" "&amp;X570,J$2:J$2881,0))&gt;AVERAGE(IF(Z$2:Z$2881="pos"&amp;" "&amp;B570&amp;" "&amp;X570,J$2:J$2881,0)),"neg","pos"))</f>
        <v/>
      </c>
      <c r="X570" s="1" t="str">
        <f t="shared" ca="1" si="120"/>
        <v/>
      </c>
      <c r="Y570" s="1" t="str">
        <f t="shared" ca="1" si="121"/>
        <v/>
      </c>
      <c r="Z570" s="1" t="str">
        <f t="shared" si="122"/>
        <v>pos phenylethylamine SE_</v>
      </c>
      <c r="AA570" s="1" t="str">
        <f t="shared" si="130"/>
        <v>Good</v>
      </c>
    </row>
    <row r="571" spans="1:27" x14ac:dyDescent="0.2">
      <c r="A571" s="1" t="s">
        <v>28</v>
      </c>
      <c r="B571" s="1" t="s">
        <v>209</v>
      </c>
      <c r="C571" s="1" t="s">
        <v>106</v>
      </c>
      <c r="D571" s="1">
        <v>121.08914935756999</v>
      </c>
      <c r="E571" s="1">
        <v>12.07</v>
      </c>
      <c r="F571" s="5" t="s">
        <v>146</v>
      </c>
      <c r="H571" s="1" t="s">
        <v>153</v>
      </c>
      <c r="K571" s="1">
        <f t="shared" si="128"/>
        <v>0</v>
      </c>
      <c r="L571" s="1" t="str">
        <f t="shared" si="129"/>
        <v>pos phenylethylamine SE_Ctr</v>
      </c>
      <c r="M571" s="1" t="str">
        <f t="shared" si="115"/>
        <v>ND</v>
      </c>
      <c r="N571" s="1" t="str">
        <f t="shared" si="116"/>
        <v>pos phenylethylamine SE_CtrND</v>
      </c>
      <c r="O571" s="2" t="str">
        <f t="shared" si="117"/>
        <v/>
      </c>
      <c r="P571" s="1" t="str">
        <f t="array" ref="P571">IF(O571="","",AVERAGE(IF(L$1:L$2881=L571,K$1:K$2881)))</f>
        <v/>
      </c>
      <c r="Q571" s="1" t="str">
        <f t="array" ref="Q571">IF(O571="","",_xlfn.F.TEST(IF((L$1:L$2881=LEFT(L571,LEN(L571)-3)&amp;"ctr"),K$1:K$2881),IF((L$1:L$2881=L571),K$1:K$2881)))</f>
        <v/>
      </c>
      <c r="R571" s="1" t="str">
        <f t="array" ref="R571">IF(O571="","",TTEST(IF(L$1:L$2881=LEFT(L571,LEN(L571)-3)&amp;"ctr",K$1:K$2881),IF(L$1:L$2881=L571,K$1:K$2881),2,IF(ISERROR(Q571),3,IF(Q571&lt;0.05,3,2))))</f>
        <v/>
      </c>
      <c r="S571" s="1" t="str">
        <f t="shared" ca="1" si="118"/>
        <v/>
      </c>
      <c r="T571" s="1" t="str">
        <f t="array" ref="T571">IF(O571="","",AVERAGE(IF(L$1:L$2881=L571,I$1:I$2881)))</f>
        <v/>
      </c>
      <c r="U571" s="1" t="str">
        <f t="shared" ca="1" si="119"/>
        <v/>
      </c>
      <c r="V571" s="1" t="str">
        <f t="shared" ca="1" si="125"/>
        <v/>
      </c>
      <c r="W571" s="1" t="str">
        <f t="array" aca="1" ref="W571" ca="1">IF(V571="","",IF(AVERAGE(IF(Z$2:Z$2881="Neg"&amp;" "&amp;B571&amp;" "&amp;X571,J$2:J$2881,0))&gt;AVERAGE(IF(Z$2:Z$2881="pos"&amp;" "&amp;B571&amp;" "&amp;X571,J$2:J$2881,0)),"neg","pos"))</f>
        <v/>
      </c>
      <c r="X571" s="1" t="str">
        <f t="shared" ca="1" si="120"/>
        <v/>
      </c>
      <c r="Y571" s="1" t="str">
        <f t="shared" ca="1" si="121"/>
        <v/>
      </c>
      <c r="Z571" s="1" t="str">
        <f t="shared" si="122"/>
        <v>pos phenylethylamine SE_</v>
      </c>
      <c r="AA571" s="1" t="str">
        <f t="shared" si="130"/>
        <v/>
      </c>
    </row>
    <row r="572" spans="1:27" x14ac:dyDescent="0.2">
      <c r="A572" s="1" t="s">
        <v>28</v>
      </c>
      <c r="B572" s="1" t="s">
        <v>209</v>
      </c>
      <c r="C572" s="1" t="s">
        <v>106</v>
      </c>
      <c r="D572" s="1">
        <v>121.08914935756999</v>
      </c>
      <c r="E572" s="1">
        <v>12.07</v>
      </c>
      <c r="F572" s="5" t="s">
        <v>146</v>
      </c>
      <c r="H572" s="1" t="s">
        <v>153</v>
      </c>
      <c r="K572" s="1">
        <f t="shared" si="128"/>
        <v>0</v>
      </c>
      <c r="L572" s="1" t="str">
        <f t="shared" si="129"/>
        <v>pos phenylethylamine SE_Ctr</v>
      </c>
      <c r="M572" s="1" t="str">
        <f t="shared" si="115"/>
        <v>ND</v>
      </c>
      <c r="N572" s="1" t="str">
        <f t="shared" si="116"/>
        <v>pos phenylethylamine SE_CtrND</v>
      </c>
      <c r="O572" s="2" t="str">
        <f t="shared" si="117"/>
        <v/>
      </c>
      <c r="P572" s="1" t="str">
        <f t="array" ref="P572">IF(O572="","",AVERAGE(IF(L$1:L$2881=L572,K$1:K$2881)))</f>
        <v/>
      </c>
      <c r="Q572" s="1" t="str">
        <f t="array" ref="Q572">IF(O572="","",_xlfn.F.TEST(IF((L$1:L$2881=LEFT(L572,LEN(L572)-3)&amp;"ctr"),K$1:K$2881),IF((L$1:L$2881=L572),K$1:K$2881)))</f>
        <v/>
      </c>
      <c r="R572" s="1" t="str">
        <f t="array" ref="R572">IF(O572="","",TTEST(IF(L$1:L$2881=LEFT(L572,LEN(L572)-3)&amp;"ctr",K$1:K$2881),IF(L$1:L$2881=L572,K$1:K$2881),2,IF(ISERROR(Q572),3,IF(Q572&lt;0.05,3,2))))</f>
        <v/>
      </c>
      <c r="S572" s="1" t="str">
        <f t="shared" ca="1" si="118"/>
        <v/>
      </c>
      <c r="T572" s="1" t="str">
        <f t="array" ref="T572">IF(O572="","",AVERAGE(IF(L$1:L$2881=L572,I$1:I$2881)))</f>
        <v/>
      </c>
      <c r="U572" s="1" t="str">
        <f t="shared" ca="1" si="119"/>
        <v/>
      </c>
      <c r="V572" s="1" t="str">
        <f t="shared" ca="1" si="125"/>
        <v/>
      </c>
      <c r="W572" s="1" t="str">
        <f t="array" aca="1" ref="W572" ca="1">IF(V572="","",IF(AVERAGE(IF(Z$2:Z$2881="Neg"&amp;" "&amp;B572&amp;" "&amp;X572,J$2:J$2881,0))&gt;AVERAGE(IF(Z$2:Z$2881="pos"&amp;" "&amp;B572&amp;" "&amp;X572,J$2:J$2881,0)),"neg","pos"))</f>
        <v/>
      </c>
      <c r="X572" s="1" t="str">
        <f t="shared" ca="1" si="120"/>
        <v/>
      </c>
      <c r="Y572" s="1" t="str">
        <f t="shared" ca="1" si="121"/>
        <v/>
      </c>
      <c r="Z572" s="1" t="str">
        <f t="shared" si="122"/>
        <v>pos phenylethylamine SE_</v>
      </c>
      <c r="AA572" s="1" t="str">
        <f t="shared" si="130"/>
        <v/>
      </c>
    </row>
    <row r="573" spans="1:27" x14ac:dyDescent="0.2">
      <c r="A573" s="1" t="s">
        <v>28</v>
      </c>
      <c r="B573" s="1" t="s">
        <v>209</v>
      </c>
      <c r="C573" s="1" t="s">
        <v>106</v>
      </c>
      <c r="D573" s="1">
        <v>121.08914935756999</v>
      </c>
      <c r="E573" s="1">
        <v>12.07</v>
      </c>
      <c r="F573" s="5" t="s">
        <v>146</v>
      </c>
      <c r="H573" s="1" t="s">
        <v>153</v>
      </c>
      <c r="K573" s="1">
        <f t="shared" si="128"/>
        <v>0</v>
      </c>
      <c r="L573" s="1" t="str">
        <f t="shared" si="129"/>
        <v>pos phenylethylamine SE_Ctr</v>
      </c>
      <c r="M573" s="1" t="str">
        <f t="shared" si="115"/>
        <v>ND</v>
      </c>
      <c r="N573" s="1" t="str">
        <f t="shared" si="116"/>
        <v>pos phenylethylamine SE_CtrND</v>
      </c>
      <c r="O573" s="2" t="str">
        <f t="shared" si="117"/>
        <v/>
      </c>
      <c r="P573" s="1" t="str">
        <f t="array" ref="P573">IF(O573="","",AVERAGE(IF(L$1:L$2881=L573,K$1:K$2881)))</f>
        <v/>
      </c>
      <c r="Q573" s="1" t="str">
        <f t="array" ref="Q573">IF(O573="","",_xlfn.F.TEST(IF((L$1:L$2881=LEFT(L573,LEN(L573)-3)&amp;"ctr"),K$1:K$2881),IF((L$1:L$2881=L573),K$1:K$2881)))</f>
        <v/>
      </c>
      <c r="R573" s="1" t="str">
        <f t="array" ref="R573">IF(O573="","",TTEST(IF(L$1:L$2881=LEFT(L573,LEN(L573)-3)&amp;"ctr",K$1:K$2881),IF(L$1:L$2881=L573,K$1:K$2881),2,IF(ISERROR(Q573),3,IF(Q573&lt;0.05,3,2))))</f>
        <v/>
      </c>
      <c r="S573" s="1" t="str">
        <f t="shared" ca="1" si="118"/>
        <v/>
      </c>
      <c r="T573" s="1" t="str">
        <f t="array" ref="T573">IF(O573="","",AVERAGE(IF(L$1:L$2881=L573,I$1:I$2881)))</f>
        <v/>
      </c>
      <c r="U573" s="1" t="str">
        <f t="shared" ca="1" si="119"/>
        <v/>
      </c>
      <c r="V573" s="1" t="str">
        <f t="shared" ca="1" si="125"/>
        <v/>
      </c>
      <c r="W573" s="1" t="str">
        <f t="array" aca="1" ref="W573" ca="1">IF(V573="","",IF(AVERAGE(IF(Z$2:Z$2881="Neg"&amp;" "&amp;B573&amp;" "&amp;X573,J$2:J$2881,0))&gt;AVERAGE(IF(Z$2:Z$2881="pos"&amp;" "&amp;B573&amp;" "&amp;X573,J$2:J$2881,0)),"neg","pos"))</f>
        <v/>
      </c>
      <c r="X573" s="1" t="str">
        <f t="shared" ca="1" si="120"/>
        <v/>
      </c>
      <c r="Y573" s="1" t="str">
        <f t="shared" ca="1" si="121"/>
        <v/>
      </c>
      <c r="Z573" s="1" t="str">
        <f t="shared" si="122"/>
        <v>pos phenylethylamine SE_</v>
      </c>
      <c r="AA573" s="1" t="str">
        <f t="shared" si="130"/>
        <v/>
      </c>
    </row>
    <row r="574" spans="1:27" x14ac:dyDescent="0.2">
      <c r="A574" s="1" t="s">
        <v>28</v>
      </c>
      <c r="B574" s="1" t="s">
        <v>209</v>
      </c>
      <c r="C574" s="1" t="s">
        <v>106</v>
      </c>
      <c r="D574" s="1">
        <v>121.08914935756999</v>
      </c>
      <c r="E574" s="1">
        <v>12.07</v>
      </c>
      <c r="F574" s="5" t="s">
        <v>146</v>
      </c>
      <c r="H574" s="1" t="s">
        <v>154</v>
      </c>
      <c r="K574" s="1">
        <f t="shared" si="128"/>
        <v>0</v>
      </c>
      <c r="L574" s="1" t="str">
        <f t="shared" si="129"/>
        <v>pos phenylethylamine SE_Syn</v>
      </c>
      <c r="M574" s="1" t="str">
        <f t="shared" si="115"/>
        <v>ND</v>
      </c>
      <c r="N574" s="1" t="str">
        <f t="shared" si="116"/>
        <v>pos phenylethylamine SE_SynND</v>
      </c>
      <c r="O574" s="2" t="str">
        <f t="shared" si="117"/>
        <v>ND</v>
      </c>
      <c r="P574" s="1">
        <f t="array" ref="P574">IF(O574="","",AVERAGE(IF(L$1:L$2881=L574,K$1:K$2881)))</f>
        <v>0</v>
      </c>
      <c r="Q574" s="1" t="e">
        <f t="array" ref="Q574">IF(O574="","",_xlfn.F.TEST(IF((L$1:L$2881=LEFT(L574,LEN(L574)-3)&amp;"ctr"),K$1:K$2881),IF((L$1:L$2881=L574),K$1:K$2881)))</f>
        <v>#DIV/0!</v>
      </c>
      <c r="R574" s="1" t="e">
        <f t="array" ref="R574">IF(O574="","",TTEST(IF(L$1:L$2881=LEFT(L574,LEN(L574)-3)&amp;"ctr",K$1:K$2881),IF(L$1:L$2881=L574,K$1:K$2881),2,IF(ISERROR(Q574),3,IF(Q574&lt;0.05,3,2))))</f>
        <v>#DIV/0!</v>
      </c>
      <c r="S574" s="1" t="str">
        <f t="shared" ca="1" si="118"/>
        <v>ND</v>
      </c>
      <c r="T574" s="1">
        <f t="array" ref="T574">IF(O574="","",AVERAGE(IF(L$1:L$2881=L574,I$1:I$2881)))</f>
        <v>0</v>
      </c>
      <c r="U574" s="1" t="str">
        <f t="shared" ca="1" si="119"/>
        <v>n/a</v>
      </c>
      <c r="V574" s="1" t="str">
        <f t="shared" ca="1" si="125"/>
        <v/>
      </c>
      <c r="W574" s="1" t="str">
        <f t="array" aca="1" ref="W574" ca="1">IF(V574="","",IF(AVERAGE(IF(Z$2:Z$2881="Neg"&amp;" "&amp;B574&amp;" "&amp;X574,J$2:J$2881,0))&gt;AVERAGE(IF(Z$2:Z$2881="pos"&amp;" "&amp;B574&amp;" "&amp;X574,J$2:J$2881,0)),"neg","pos"))</f>
        <v/>
      </c>
      <c r="X574" s="1" t="str">
        <f t="shared" ca="1" si="120"/>
        <v/>
      </c>
      <c r="Y574" s="1" t="str">
        <f t="shared" ca="1" si="121"/>
        <v/>
      </c>
      <c r="Z574" s="1" t="str">
        <f t="shared" si="122"/>
        <v>pos phenylethylamine SE_</v>
      </c>
      <c r="AA574" s="1" t="str">
        <f t="shared" si="130"/>
        <v>Good</v>
      </c>
    </row>
    <row r="575" spans="1:27" x14ac:dyDescent="0.2">
      <c r="A575" s="1" t="s">
        <v>28</v>
      </c>
      <c r="B575" s="1" t="s">
        <v>209</v>
      </c>
      <c r="C575" s="1" t="s">
        <v>106</v>
      </c>
      <c r="D575" s="1">
        <v>121.08914935756999</v>
      </c>
      <c r="E575" s="1">
        <v>12.07</v>
      </c>
      <c r="F575" s="5" t="s">
        <v>146</v>
      </c>
      <c r="H575" s="1" t="s">
        <v>154</v>
      </c>
      <c r="K575" s="1">
        <f t="shared" si="128"/>
        <v>0</v>
      </c>
      <c r="L575" s="1" t="str">
        <f t="shared" si="129"/>
        <v>pos phenylethylamine SE_Syn</v>
      </c>
      <c r="M575" s="1" t="str">
        <f t="shared" si="115"/>
        <v>ND</v>
      </c>
      <c r="N575" s="1" t="str">
        <f t="shared" si="116"/>
        <v>pos phenylethylamine SE_SynND</v>
      </c>
      <c r="O575" s="2" t="str">
        <f t="shared" si="117"/>
        <v/>
      </c>
      <c r="P575" s="1" t="str">
        <f t="array" ref="P575">IF(O575="","",AVERAGE(IF(L$1:L$2881=L575,K$1:K$2881)))</f>
        <v/>
      </c>
      <c r="Q575" s="1" t="str">
        <f t="array" ref="Q575">IF(O575="","",_xlfn.F.TEST(IF((L$1:L$2881=LEFT(L575,LEN(L575)-3)&amp;"ctr"),K$1:K$2881),IF((L$1:L$2881=L575),K$1:K$2881)))</f>
        <v/>
      </c>
      <c r="R575" s="1" t="str">
        <f t="array" ref="R575">IF(O575="","",TTEST(IF(L$1:L$2881=LEFT(L575,LEN(L575)-3)&amp;"ctr",K$1:K$2881),IF(L$1:L$2881=L575,K$1:K$2881),2,IF(ISERROR(Q575),3,IF(Q575&lt;0.05,3,2))))</f>
        <v/>
      </c>
      <c r="S575" s="1" t="str">
        <f t="shared" ca="1" si="118"/>
        <v/>
      </c>
      <c r="T575" s="1" t="str">
        <f t="array" ref="T575">IF(O575="","",AVERAGE(IF(L$1:L$2881=L575,I$1:I$2881)))</f>
        <v/>
      </c>
      <c r="U575" s="1" t="str">
        <f t="shared" ca="1" si="119"/>
        <v/>
      </c>
      <c r="V575" s="1" t="str">
        <f t="shared" ca="1" si="125"/>
        <v/>
      </c>
      <c r="W575" s="1" t="str">
        <f t="array" aca="1" ref="W575" ca="1">IF(V575="","",IF(AVERAGE(IF(Z$2:Z$2881="Neg"&amp;" "&amp;B575&amp;" "&amp;X575,J$2:J$2881,0))&gt;AVERAGE(IF(Z$2:Z$2881="pos"&amp;" "&amp;B575&amp;" "&amp;X575,J$2:J$2881,0)),"neg","pos"))</f>
        <v/>
      </c>
      <c r="X575" s="1" t="str">
        <f t="shared" ca="1" si="120"/>
        <v/>
      </c>
      <c r="Y575" s="1" t="str">
        <f t="shared" ca="1" si="121"/>
        <v/>
      </c>
      <c r="Z575" s="1" t="str">
        <f t="shared" si="122"/>
        <v>pos phenylethylamine SE_</v>
      </c>
      <c r="AA575" s="1" t="str">
        <f t="shared" si="130"/>
        <v/>
      </c>
    </row>
    <row r="576" spans="1:27" x14ac:dyDescent="0.2">
      <c r="A576" s="1" t="s">
        <v>28</v>
      </c>
      <c r="B576" s="1" t="s">
        <v>209</v>
      </c>
      <c r="C576" s="1" t="s">
        <v>106</v>
      </c>
      <c r="D576" s="1">
        <v>121.08914935756999</v>
      </c>
      <c r="E576" s="1">
        <v>12.07</v>
      </c>
      <c r="F576" s="5" t="s">
        <v>146</v>
      </c>
      <c r="H576" s="1" t="s">
        <v>154</v>
      </c>
      <c r="K576" s="1">
        <f t="shared" si="128"/>
        <v>0</v>
      </c>
      <c r="L576" s="1" t="str">
        <f t="shared" si="129"/>
        <v>pos phenylethylamine SE_Syn</v>
      </c>
      <c r="M576" s="1" t="str">
        <f t="shared" si="115"/>
        <v>ND</v>
      </c>
      <c r="N576" s="1" t="str">
        <f t="shared" si="116"/>
        <v>pos phenylethylamine SE_SynND</v>
      </c>
      <c r="O576" s="2" t="str">
        <f t="shared" si="117"/>
        <v/>
      </c>
      <c r="P576" s="1" t="str">
        <f t="array" ref="P576">IF(O576="","",AVERAGE(IF(L$1:L$2881=L576,K$1:K$2881)))</f>
        <v/>
      </c>
      <c r="Q576" s="1" t="str">
        <f t="array" ref="Q576">IF(O576="","",_xlfn.F.TEST(IF((L$1:L$2881=LEFT(L576,LEN(L576)-3)&amp;"ctr"),K$1:K$2881),IF((L$1:L$2881=L576),K$1:K$2881)))</f>
        <v/>
      </c>
      <c r="R576" s="1" t="str">
        <f t="array" ref="R576">IF(O576="","",TTEST(IF(L$1:L$2881=LEFT(L576,LEN(L576)-3)&amp;"ctr",K$1:K$2881),IF(L$1:L$2881=L576,K$1:K$2881),2,IF(ISERROR(Q576),3,IF(Q576&lt;0.05,3,2))))</f>
        <v/>
      </c>
      <c r="S576" s="1" t="str">
        <f t="shared" ca="1" si="118"/>
        <v/>
      </c>
      <c r="T576" s="1" t="str">
        <f t="array" ref="T576">IF(O576="","",AVERAGE(IF(L$1:L$2881=L576,I$1:I$2881)))</f>
        <v/>
      </c>
      <c r="U576" s="1" t="str">
        <f t="shared" ca="1" si="119"/>
        <v/>
      </c>
      <c r="V576" s="1" t="str">
        <f t="shared" ca="1" si="125"/>
        <v/>
      </c>
      <c r="W576" s="1" t="str">
        <f t="array" aca="1" ref="W576" ca="1">IF(V576="","",IF(AVERAGE(IF(Z$2:Z$2881="Neg"&amp;" "&amp;B576&amp;" "&amp;X576,J$2:J$2881,0))&gt;AVERAGE(IF(Z$2:Z$2881="pos"&amp;" "&amp;B576&amp;" "&amp;X576,J$2:J$2881,0)),"neg","pos"))</f>
        <v/>
      </c>
      <c r="X576" s="1" t="str">
        <f t="shared" ca="1" si="120"/>
        <v/>
      </c>
      <c r="Y576" s="1" t="str">
        <f t="shared" ca="1" si="121"/>
        <v/>
      </c>
      <c r="Z576" s="1" t="str">
        <f t="shared" si="122"/>
        <v>pos phenylethylamine SE_</v>
      </c>
      <c r="AA576" s="1" t="str">
        <f t="shared" si="130"/>
        <v/>
      </c>
    </row>
    <row r="577" spans="1:27" x14ac:dyDescent="0.2">
      <c r="A577" s="1" t="s">
        <v>28</v>
      </c>
      <c r="B577" s="1" t="s">
        <v>209</v>
      </c>
      <c r="C577" s="1" t="s">
        <v>106</v>
      </c>
      <c r="D577" s="1">
        <v>121.08914935756999</v>
      </c>
      <c r="E577" s="1">
        <v>12.07</v>
      </c>
      <c r="F577" s="5" t="s">
        <v>146</v>
      </c>
      <c r="H577" s="1" t="s">
        <v>154</v>
      </c>
      <c r="K577" s="1">
        <f t="shared" si="128"/>
        <v>0</v>
      </c>
      <c r="L577" s="1" t="str">
        <f t="shared" si="129"/>
        <v>pos phenylethylamine SE_Syn</v>
      </c>
      <c r="M577" s="1" t="str">
        <f t="shared" si="115"/>
        <v>ND</v>
      </c>
      <c r="N577" s="1" t="str">
        <f t="shared" si="116"/>
        <v>pos phenylethylamine SE_SynND</v>
      </c>
      <c r="O577" s="2" t="str">
        <f t="shared" si="117"/>
        <v/>
      </c>
      <c r="P577" s="1" t="str">
        <f t="array" ref="P577">IF(O577="","",AVERAGE(IF(L$1:L$2881=L577,K$1:K$2881)))</f>
        <v/>
      </c>
      <c r="Q577" s="1" t="str">
        <f t="array" ref="Q577">IF(O577="","",_xlfn.F.TEST(IF((L$1:L$2881=LEFT(L577,LEN(L577)-3)&amp;"ctr"),K$1:K$2881),IF((L$1:L$2881=L577),K$1:K$2881)))</f>
        <v/>
      </c>
      <c r="R577" s="1" t="str">
        <f t="array" ref="R577">IF(O577="","",TTEST(IF(L$1:L$2881=LEFT(L577,LEN(L577)-3)&amp;"ctr",K$1:K$2881),IF(L$1:L$2881=L577,K$1:K$2881),2,IF(ISERROR(Q577),3,IF(Q577&lt;0.05,3,2))))</f>
        <v/>
      </c>
      <c r="S577" s="1" t="str">
        <f t="shared" ca="1" si="118"/>
        <v/>
      </c>
      <c r="T577" s="1" t="str">
        <f t="array" ref="T577">IF(O577="","",AVERAGE(IF(L$1:L$2881=L577,I$1:I$2881)))</f>
        <v/>
      </c>
      <c r="U577" s="1" t="str">
        <f t="shared" ca="1" si="119"/>
        <v/>
      </c>
      <c r="V577" s="1" t="str">
        <f t="shared" ca="1" si="125"/>
        <v/>
      </c>
      <c r="W577" s="1" t="str">
        <f t="array" aca="1" ref="W577" ca="1">IF(V577="","",IF(AVERAGE(IF(Z$2:Z$2881="Neg"&amp;" "&amp;B577&amp;" "&amp;X577,J$2:J$2881,0))&gt;AVERAGE(IF(Z$2:Z$2881="pos"&amp;" "&amp;B577&amp;" "&amp;X577,J$2:J$2881,0)),"neg","pos"))</f>
        <v/>
      </c>
      <c r="X577" s="1" t="str">
        <f t="shared" ca="1" si="120"/>
        <v/>
      </c>
      <c r="Y577" s="1" t="str">
        <f t="shared" ca="1" si="121"/>
        <v/>
      </c>
      <c r="Z577" s="1" t="str">
        <f t="shared" si="122"/>
        <v>pos phenylethylamine SE_</v>
      </c>
      <c r="AA577" s="1" t="str">
        <f t="shared" si="130"/>
        <v/>
      </c>
    </row>
    <row r="578" spans="1:27" x14ac:dyDescent="0.2">
      <c r="A578" s="1" t="s">
        <v>94</v>
      </c>
      <c r="B578" s="1" t="s">
        <v>172</v>
      </c>
      <c r="C578" s="1" t="s">
        <v>107</v>
      </c>
      <c r="D578" s="1">
        <v>174.07980000000001</v>
      </c>
      <c r="E578" s="1">
        <v>12.71</v>
      </c>
      <c r="F578" s="5" t="s">
        <v>146</v>
      </c>
      <c r="H578" s="1" t="s">
        <v>147</v>
      </c>
      <c r="K578" s="1">
        <f t="shared" ref="K578" si="131">LN(I578+1)</f>
        <v>0</v>
      </c>
      <c r="L578" s="1" t="str">
        <f t="shared" ref="L578" si="132">A578&amp;" "&amp;B578&amp;" "&amp;H578</f>
        <v>both (indole-3-acetamide) Min_Ctr</v>
      </c>
      <c r="M578" s="1" t="str">
        <f t="shared" ref="M578:M641" si="133">IF(I578&lt;&gt;"","D","ND")</f>
        <v>ND</v>
      </c>
      <c r="N578" s="1" t="str">
        <f t="shared" ref="N578:N641" si="134">L578&amp;IF(LEN(M578)=2,M578,"_"&amp;M578)</f>
        <v>both (indole-3-acetamide) Min_CtrND</v>
      </c>
      <c r="O578" s="2" t="str">
        <f t="shared" ref="O578:O641" si="135">IF(ROW()&lt;&gt;MATCH(L578,L$1:L$2881,0),"",IF(COUNTIF(N$1:N$2881,LEFT(N578,LEN(N578)-2)&amp;"_D")=COUNTIF(L$1:L$2881,L578),"D","ND"))</f>
        <v>ND</v>
      </c>
      <c r="P578" s="1">
        <f t="array" ref="P578">IF(O578="","",AVERAGE(IF(L$1:L$2881=L578,K$1:K$2881)))</f>
        <v>0</v>
      </c>
      <c r="Q578" s="1" t="e">
        <f t="array" ref="Q578">IF(O578="","",_xlfn.F.TEST(IF((L$1:L$2881=LEFT(L578,LEN(L578)-3)&amp;"ctr"),K$1:K$2881),IF((L$1:L$2881=L578),K$1:K$2881)))</f>
        <v>#DIV/0!</v>
      </c>
      <c r="R578" s="1" t="e">
        <f t="array" ref="R578">IF(O578="","",TTEST(IF(L$1:L$2881=LEFT(L578,LEN(L578)-3)&amp;"ctr",K$1:K$2881),IF(L$1:L$2881=L578,K$1:K$2881),2,IF(ISERROR(Q578),3,IF(Q578&lt;0.05,3,2))))</f>
        <v>#DIV/0!</v>
      </c>
      <c r="S578" s="1" t="str">
        <f t="shared" ref="S578:S641" ca="1" si="136">IF(P578="","",IF(RIGHT(L578,3)="ctr",O578,IF(AND(O578="ND",INDIRECT("r"&amp;MATCH(LEFT(L578,LEN(L578)-3)&amp;"ctr",L$1:L$2881,0)&amp;"c"&amp;COLUMN(O578),FALSE)="ND"),"ND",IF(R578&gt;=0.05,"N",IF(AND(R578&lt;0.05,P578&lt;INDIRECT("r"&amp;MATCH(LEFT(L578,LEN(L578)-3)&amp;"ctr",L$1:L$2881,0)&amp;"C"&amp;COLUMN(P578),FALSE)),"I",IF(AND(R578&lt;0.05,P578&gt;INDIRECT("r"&amp;MATCH(LEFT(L578,LEN(L578)-3)&amp;"ctr",L$1:L$2881,0)&amp;"c"&amp;COLUMN(P578),FALSE)),"E","err"))))))</f>
        <v>ND</v>
      </c>
      <c r="T578" s="1">
        <f t="array" ref="T578">IF(O578="","",AVERAGE(IF(L$1:L$2881=L578,I$1:I$2881)))</f>
        <v>0</v>
      </c>
      <c r="U578" s="1" t="str">
        <f t="shared" ref="U578:U641" ca="1" si="137">IF(O578="","",IF(OR(S578="ND",S578="N"),"n/a",IF(OR(S578="e",S578="I"),IF(OR(T578=0,INDIRECT("r"&amp;MATCH(LEFT(L578,LEN(L578)-3)&amp;"ctr",L$1:L$2881,0)&amp;"c"&amp;COLUMN(T578),FALSE)=0),5,LOG(T578/INDIRECT("r"&amp;MATCH(LEFT(L578,LEN(L578)-3)&amp;"ctr",L$1:L$2881,0)&amp;"c"&amp;COLUMN(T578),FALSE),2)))))</f>
        <v>n/a</v>
      </c>
      <c r="V578" s="1" t="str">
        <f t="shared" ca="1" si="125"/>
        <v/>
      </c>
      <c r="W578" s="1" t="str">
        <f t="array" aca="1" ref="W578" ca="1">IF(V578="","",IF(AVERAGE(IF(Z$2:Z$2881="Neg"&amp;" "&amp;B578&amp;" "&amp;X578,J$2:J$2881,0))&gt;AVERAGE(IF(Z$2:Z$2881="pos"&amp;" "&amp;B578&amp;" "&amp;X578,J$2:J$2881,0)),"neg","pos"))</f>
        <v/>
      </c>
      <c r="X578" s="1" t="str">
        <f t="shared" ref="X578:X641" ca="1" si="138">IF(V578="","",LEFT(H578,3))</f>
        <v/>
      </c>
      <c r="Y578" s="1" t="str">
        <f t="shared" ref="Y578:Y641" ca="1" si="139">IF(W578="","",RIGHT(H578,3))</f>
        <v/>
      </c>
      <c r="Z578" s="1" t="str">
        <f t="shared" ref="Z578:Z641" si="140">A578&amp;" "&amp;B578&amp;" "&amp;LEFT(H578,3)</f>
        <v>both (indole-3-acetamide) Min</v>
      </c>
      <c r="AA578" s="1" t="str">
        <f t="shared" si="130"/>
        <v>Good</v>
      </c>
    </row>
    <row r="579" spans="1:27" x14ac:dyDescent="0.2">
      <c r="A579" s="1" t="s">
        <v>94</v>
      </c>
      <c r="B579" s="1" t="s">
        <v>172</v>
      </c>
      <c r="C579" s="1" t="s">
        <v>107</v>
      </c>
      <c r="D579" s="1">
        <v>174.07980000000001</v>
      </c>
      <c r="E579" s="1">
        <v>12.71</v>
      </c>
      <c r="F579" s="5" t="s">
        <v>146</v>
      </c>
      <c r="H579" s="1" t="s">
        <v>147</v>
      </c>
      <c r="K579" s="1">
        <f t="shared" ref="K579:K609" si="141">LN(I579+1)</f>
        <v>0</v>
      </c>
      <c r="L579" s="1" t="str">
        <f t="shared" ref="L579:L609" si="142">A579&amp;" "&amp;B579&amp;" "&amp;H579</f>
        <v>both (indole-3-acetamide) Min_Ctr</v>
      </c>
      <c r="M579" s="1" t="str">
        <f t="shared" si="133"/>
        <v>ND</v>
      </c>
      <c r="N579" s="1" t="str">
        <f t="shared" si="134"/>
        <v>both (indole-3-acetamide) Min_CtrND</v>
      </c>
      <c r="O579" s="2" t="str">
        <f t="shared" si="135"/>
        <v/>
      </c>
      <c r="P579" s="1" t="str">
        <f t="array" ref="P579">IF(O579="","",AVERAGE(IF(L$1:L$2881=L579,K$1:K$2881)))</f>
        <v/>
      </c>
      <c r="Q579" s="1" t="str">
        <f t="array" ref="Q579">IF(O579="","",_xlfn.F.TEST(IF((L$1:L$2881=LEFT(L579,LEN(L579)-3)&amp;"ctr"),K$1:K$2881),IF((L$1:L$2881=L579),K$1:K$2881)))</f>
        <v/>
      </c>
      <c r="R579" s="1" t="str">
        <f t="array" ref="R579">IF(O579="","",TTEST(IF(L$1:L$2881=LEFT(L579,LEN(L579)-3)&amp;"ctr",K$1:K$2881),IF(L$1:L$2881=L579,K$1:K$2881),2,IF(ISERROR(Q579),3,IF(Q579&lt;0.05,3,2))))</f>
        <v/>
      </c>
      <c r="S579" s="1" t="str">
        <f t="shared" ca="1" si="136"/>
        <v/>
      </c>
      <c r="T579" s="1" t="str">
        <f t="array" ref="T579">IF(O579="","",AVERAGE(IF(L$1:L$2881=L579,I$1:I$2881)))</f>
        <v/>
      </c>
      <c r="U579" s="1" t="str">
        <f t="shared" ca="1" si="137"/>
        <v/>
      </c>
      <c r="V579" s="1" t="str">
        <f t="shared" ref="V579:V642" ca="1" si="143">IF(S579="N","1",IF(U579="n/a","",IF(U579="","",IF(ABS(U579)&lt;1.5,"1",IF(ABS(U579)&lt;2.5,"2",IF(ABS(U579)&lt;3.5,"3",IF(ABS(U579)&lt;4.5,"4",IF(ABS(U579)&gt;=4.5,"5"))))))))</f>
        <v/>
      </c>
      <c r="W579" s="1" t="str">
        <f t="array" aca="1" ref="W579" ca="1">IF(V579="","",IF(AVERAGE(IF(Z$2:Z$2881="Neg"&amp;" "&amp;B579&amp;" "&amp;X579,J$2:J$2881,0))&gt;AVERAGE(IF(Z$2:Z$2881="pos"&amp;" "&amp;B579&amp;" "&amp;X579,J$2:J$2881,0)),"neg","pos"))</f>
        <v/>
      </c>
      <c r="X579" s="1" t="str">
        <f t="shared" ca="1" si="138"/>
        <v/>
      </c>
      <c r="Y579" s="1" t="str">
        <f t="shared" ca="1" si="139"/>
        <v/>
      </c>
      <c r="Z579" s="1" t="str">
        <f t="shared" si="140"/>
        <v>both (indole-3-acetamide) Min</v>
      </c>
      <c r="AA579" s="1" t="str">
        <f t="shared" si="130"/>
        <v/>
      </c>
    </row>
    <row r="580" spans="1:27" x14ac:dyDescent="0.2">
      <c r="A580" s="1" t="s">
        <v>94</v>
      </c>
      <c r="B580" s="1" t="s">
        <v>172</v>
      </c>
      <c r="C580" s="1" t="s">
        <v>107</v>
      </c>
      <c r="D580" s="1">
        <v>174.07980000000001</v>
      </c>
      <c r="E580" s="1">
        <v>12.71</v>
      </c>
      <c r="F580" s="5" t="s">
        <v>146</v>
      </c>
      <c r="H580" s="1" t="s">
        <v>147</v>
      </c>
      <c r="K580" s="1">
        <f t="shared" si="141"/>
        <v>0</v>
      </c>
      <c r="L580" s="1" t="str">
        <f t="shared" si="142"/>
        <v>both (indole-3-acetamide) Min_Ctr</v>
      </c>
      <c r="M580" s="1" t="str">
        <f t="shared" si="133"/>
        <v>ND</v>
      </c>
      <c r="N580" s="1" t="str">
        <f t="shared" si="134"/>
        <v>both (indole-3-acetamide) Min_CtrND</v>
      </c>
      <c r="O580" s="2" t="str">
        <f t="shared" si="135"/>
        <v/>
      </c>
      <c r="P580" s="1" t="str">
        <f t="array" ref="P580">IF(O580="","",AVERAGE(IF(L$1:L$2881=L580,K$1:K$2881)))</f>
        <v/>
      </c>
      <c r="Q580" s="1" t="str">
        <f t="array" ref="Q580">IF(O580="","",_xlfn.F.TEST(IF((L$1:L$2881=LEFT(L580,LEN(L580)-3)&amp;"ctr"),K$1:K$2881),IF((L$1:L$2881=L580),K$1:K$2881)))</f>
        <v/>
      </c>
      <c r="R580" s="1" t="str">
        <f t="array" ref="R580">IF(O580="","",TTEST(IF(L$1:L$2881=LEFT(L580,LEN(L580)-3)&amp;"ctr",K$1:K$2881),IF(L$1:L$2881=L580,K$1:K$2881),2,IF(ISERROR(Q580),3,IF(Q580&lt;0.05,3,2))))</f>
        <v/>
      </c>
      <c r="S580" s="1" t="str">
        <f t="shared" ca="1" si="136"/>
        <v/>
      </c>
      <c r="T580" s="1" t="str">
        <f t="array" ref="T580">IF(O580="","",AVERAGE(IF(L$1:L$2881=L580,I$1:I$2881)))</f>
        <v/>
      </c>
      <c r="U580" s="1" t="str">
        <f t="shared" ca="1" si="137"/>
        <v/>
      </c>
      <c r="V580" s="1" t="str">
        <f t="shared" ca="1" si="143"/>
        <v/>
      </c>
      <c r="W580" s="1" t="str">
        <f t="array" aca="1" ref="W580" ca="1">IF(V580="","",IF(AVERAGE(IF(Z$2:Z$2881="Neg"&amp;" "&amp;B580&amp;" "&amp;X580,J$2:J$2881,0))&gt;AVERAGE(IF(Z$2:Z$2881="pos"&amp;" "&amp;B580&amp;" "&amp;X580,J$2:J$2881,0)),"neg","pos"))</f>
        <v/>
      </c>
      <c r="X580" s="1" t="str">
        <f t="shared" ca="1" si="138"/>
        <v/>
      </c>
      <c r="Y580" s="1" t="str">
        <f t="shared" ca="1" si="139"/>
        <v/>
      </c>
      <c r="Z580" s="1" t="str">
        <f t="shared" si="140"/>
        <v>both (indole-3-acetamide) Min</v>
      </c>
      <c r="AA580" s="1" t="str">
        <f t="shared" si="130"/>
        <v/>
      </c>
    </row>
    <row r="581" spans="1:27" x14ac:dyDescent="0.2">
      <c r="A581" s="1" t="s">
        <v>94</v>
      </c>
      <c r="B581" s="1" t="s">
        <v>172</v>
      </c>
      <c r="C581" s="1" t="s">
        <v>107</v>
      </c>
      <c r="D581" s="1">
        <v>174.07980000000001</v>
      </c>
      <c r="E581" s="1">
        <v>12.71</v>
      </c>
      <c r="F581" s="5" t="s">
        <v>146</v>
      </c>
      <c r="H581" s="1" t="s">
        <v>147</v>
      </c>
      <c r="K581" s="1">
        <f t="shared" si="141"/>
        <v>0</v>
      </c>
      <c r="L581" s="1" t="str">
        <f t="shared" si="142"/>
        <v>both (indole-3-acetamide) Min_Ctr</v>
      </c>
      <c r="M581" s="1" t="str">
        <f t="shared" si="133"/>
        <v>ND</v>
      </c>
      <c r="N581" s="1" t="str">
        <f t="shared" si="134"/>
        <v>both (indole-3-acetamide) Min_CtrND</v>
      </c>
      <c r="O581" s="2" t="str">
        <f t="shared" si="135"/>
        <v/>
      </c>
      <c r="P581" s="1" t="str">
        <f t="array" ref="P581">IF(O581="","",AVERAGE(IF(L$1:L$2881=L581,K$1:K$2881)))</f>
        <v/>
      </c>
      <c r="Q581" s="1" t="str">
        <f t="array" ref="Q581">IF(O581="","",_xlfn.F.TEST(IF((L$1:L$2881=LEFT(L581,LEN(L581)-3)&amp;"ctr"),K$1:K$2881),IF((L$1:L$2881=L581),K$1:K$2881)))</f>
        <v/>
      </c>
      <c r="R581" s="1" t="str">
        <f t="array" ref="R581">IF(O581="","",TTEST(IF(L$1:L$2881=LEFT(L581,LEN(L581)-3)&amp;"ctr",K$1:K$2881),IF(L$1:L$2881=L581,K$1:K$2881),2,IF(ISERROR(Q581),3,IF(Q581&lt;0.05,3,2))))</f>
        <v/>
      </c>
      <c r="S581" s="1" t="str">
        <f t="shared" ca="1" si="136"/>
        <v/>
      </c>
      <c r="T581" s="1" t="str">
        <f t="array" ref="T581">IF(O581="","",AVERAGE(IF(L$1:L$2881=L581,I$1:I$2881)))</f>
        <v/>
      </c>
      <c r="U581" s="1" t="str">
        <f t="shared" ca="1" si="137"/>
        <v/>
      </c>
      <c r="V581" s="1" t="str">
        <f t="shared" ca="1" si="143"/>
        <v/>
      </c>
      <c r="W581" s="1" t="str">
        <f t="array" aca="1" ref="W581" ca="1">IF(V581="","",IF(AVERAGE(IF(Z$2:Z$2881="Neg"&amp;" "&amp;B581&amp;" "&amp;X581,J$2:J$2881,0))&gt;AVERAGE(IF(Z$2:Z$2881="pos"&amp;" "&amp;B581&amp;" "&amp;X581,J$2:J$2881,0)),"neg","pos"))</f>
        <v/>
      </c>
      <c r="X581" s="1" t="str">
        <f t="shared" ca="1" si="138"/>
        <v/>
      </c>
      <c r="Y581" s="1" t="str">
        <f t="shared" ca="1" si="139"/>
        <v/>
      </c>
      <c r="Z581" s="1" t="str">
        <f t="shared" si="140"/>
        <v>both (indole-3-acetamide) Min</v>
      </c>
      <c r="AA581" s="1" t="str">
        <f t="shared" si="130"/>
        <v/>
      </c>
    </row>
    <row r="582" spans="1:27" x14ac:dyDescent="0.2">
      <c r="A582" s="1" t="s">
        <v>94</v>
      </c>
      <c r="B582" s="1" t="s">
        <v>172</v>
      </c>
      <c r="C582" s="1" t="s">
        <v>107</v>
      </c>
      <c r="D582" s="1">
        <v>174.07980000000001</v>
      </c>
      <c r="E582" s="1">
        <v>12.71</v>
      </c>
      <c r="F582" s="5" t="s">
        <v>146</v>
      </c>
      <c r="H582" s="1" t="s">
        <v>148</v>
      </c>
      <c r="K582" s="1">
        <f t="shared" si="141"/>
        <v>0</v>
      </c>
      <c r="L582" s="1" t="str">
        <f t="shared" si="142"/>
        <v>both (indole-3-acetamide) Min_Syn</v>
      </c>
      <c r="M582" s="1" t="str">
        <f t="shared" si="133"/>
        <v>ND</v>
      </c>
      <c r="N582" s="1" t="str">
        <f t="shared" si="134"/>
        <v>both (indole-3-acetamide) Min_SynND</v>
      </c>
      <c r="O582" s="2" t="str">
        <f t="shared" si="135"/>
        <v>ND</v>
      </c>
      <c r="P582" s="1">
        <f t="array" ref="P582">IF(O582="","",AVERAGE(IF(L$1:L$2881=L582,K$1:K$2881)))</f>
        <v>0</v>
      </c>
      <c r="Q582" s="1" t="e">
        <f t="array" ref="Q582">IF(O582="","",_xlfn.F.TEST(IF((L$1:L$2881=LEFT(L582,LEN(L582)-3)&amp;"ctr"),K$1:K$2881),IF((L$1:L$2881=L582),K$1:K$2881)))</f>
        <v>#DIV/0!</v>
      </c>
      <c r="R582" s="1" t="e">
        <f t="array" ref="R582">IF(O582="","",TTEST(IF(L$1:L$2881=LEFT(L582,LEN(L582)-3)&amp;"ctr",K$1:K$2881),IF(L$1:L$2881=L582,K$1:K$2881),2,IF(ISERROR(Q582),3,IF(Q582&lt;0.05,3,2))))</f>
        <v>#DIV/0!</v>
      </c>
      <c r="S582" s="1" t="str">
        <f t="shared" ca="1" si="136"/>
        <v>ND</v>
      </c>
      <c r="T582" s="1">
        <f t="array" ref="T582">IF(O582="","",AVERAGE(IF(L$1:L$2881=L582,I$1:I$2881)))</f>
        <v>0</v>
      </c>
      <c r="U582" s="1" t="str">
        <f t="shared" ca="1" si="137"/>
        <v>n/a</v>
      </c>
      <c r="V582" s="1" t="str">
        <f t="shared" ca="1" si="143"/>
        <v/>
      </c>
      <c r="W582" s="1" t="str">
        <f t="array" aca="1" ref="W582" ca="1">IF(V582="","",IF(AVERAGE(IF(Z$2:Z$2881="Neg"&amp;" "&amp;B582&amp;" "&amp;X582,J$2:J$2881,0))&gt;AVERAGE(IF(Z$2:Z$2881="pos"&amp;" "&amp;B582&amp;" "&amp;X582,J$2:J$2881,0)),"neg","pos"))</f>
        <v/>
      </c>
      <c r="X582" s="1" t="str">
        <f t="shared" ca="1" si="138"/>
        <v/>
      </c>
      <c r="Y582" s="1" t="str">
        <f t="shared" ca="1" si="139"/>
        <v/>
      </c>
      <c r="Z582" s="1" t="str">
        <f t="shared" si="140"/>
        <v>both (indole-3-acetamide) Min</v>
      </c>
      <c r="AA582" s="1" t="str">
        <f t="shared" si="130"/>
        <v>Good</v>
      </c>
    </row>
    <row r="583" spans="1:27" x14ac:dyDescent="0.2">
      <c r="A583" s="1" t="s">
        <v>94</v>
      </c>
      <c r="B583" s="1" t="s">
        <v>172</v>
      </c>
      <c r="C583" s="1" t="s">
        <v>107</v>
      </c>
      <c r="D583" s="1">
        <v>174.07980000000001</v>
      </c>
      <c r="E583" s="1">
        <v>12.71</v>
      </c>
      <c r="F583" s="5" t="s">
        <v>146</v>
      </c>
      <c r="H583" s="1" t="s">
        <v>148</v>
      </c>
      <c r="K583" s="1">
        <f t="shared" si="141"/>
        <v>0</v>
      </c>
      <c r="L583" s="1" t="str">
        <f t="shared" si="142"/>
        <v>both (indole-3-acetamide) Min_Syn</v>
      </c>
      <c r="M583" s="1" t="str">
        <f t="shared" si="133"/>
        <v>ND</v>
      </c>
      <c r="N583" s="1" t="str">
        <f t="shared" si="134"/>
        <v>both (indole-3-acetamide) Min_SynND</v>
      </c>
      <c r="O583" s="2" t="str">
        <f t="shared" si="135"/>
        <v/>
      </c>
      <c r="P583" s="1" t="str">
        <f t="array" ref="P583">IF(O583="","",AVERAGE(IF(L$1:L$2881=L583,K$1:K$2881)))</f>
        <v/>
      </c>
      <c r="Q583" s="1" t="str">
        <f t="array" ref="Q583">IF(O583="","",_xlfn.F.TEST(IF((L$1:L$2881=LEFT(L583,LEN(L583)-3)&amp;"ctr"),K$1:K$2881),IF((L$1:L$2881=L583),K$1:K$2881)))</f>
        <v/>
      </c>
      <c r="R583" s="1" t="str">
        <f t="array" ref="R583">IF(O583="","",TTEST(IF(L$1:L$2881=LEFT(L583,LEN(L583)-3)&amp;"ctr",K$1:K$2881),IF(L$1:L$2881=L583,K$1:K$2881),2,IF(ISERROR(Q583),3,IF(Q583&lt;0.05,3,2))))</f>
        <v/>
      </c>
      <c r="S583" s="1" t="str">
        <f t="shared" ca="1" si="136"/>
        <v/>
      </c>
      <c r="T583" s="1" t="str">
        <f t="array" ref="T583">IF(O583="","",AVERAGE(IF(L$1:L$2881=L583,I$1:I$2881)))</f>
        <v/>
      </c>
      <c r="U583" s="1" t="str">
        <f t="shared" ca="1" si="137"/>
        <v/>
      </c>
      <c r="V583" s="1" t="str">
        <f t="shared" ca="1" si="143"/>
        <v/>
      </c>
      <c r="W583" s="1" t="str">
        <f t="array" aca="1" ref="W583" ca="1">IF(V583="","",IF(AVERAGE(IF(Z$2:Z$2881="Neg"&amp;" "&amp;B583&amp;" "&amp;X583,J$2:J$2881,0))&gt;AVERAGE(IF(Z$2:Z$2881="pos"&amp;" "&amp;B583&amp;" "&amp;X583,J$2:J$2881,0)),"neg","pos"))</f>
        <v/>
      </c>
      <c r="X583" s="1" t="str">
        <f t="shared" ca="1" si="138"/>
        <v/>
      </c>
      <c r="Y583" s="1" t="str">
        <f t="shared" ca="1" si="139"/>
        <v/>
      </c>
      <c r="Z583" s="1" t="str">
        <f t="shared" si="140"/>
        <v>both (indole-3-acetamide) Min</v>
      </c>
      <c r="AA583" s="1" t="str">
        <f t="shared" si="130"/>
        <v/>
      </c>
    </row>
    <row r="584" spans="1:27" x14ac:dyDescent="0.2">
      <c r="A584" s="1" t="s">
        <v>94</v>
      </c>
      <c r="B584" s="1" t="s">
        <v>172</v>
      </c>
      <c r="C584" s="1" t="s">
        <v>107</v>
      </c>
      <c r="D584" s="1">
        <v>174.07980000000001</v>
      </c>
      <c r="E584" s="1">
        <v>12.71</v>
      </c>
      <c r="F584" s="5" t="s">
        <v>146</v>
      </c>
      <c r="H584" s="1" t="s">
        <v>148</v>
      </c>
      <c r="K584" s="1">
        <f t="shared" si="141"/>
        <v>0</v>
      </c>
      <c r="L584" s="1" t="str">
        <f t="shared" si="142"/>
        <v>both (indole-3-acetamide) Min_Syn</v>
      </c>
      <c r="M584" s="1" t="str">
        <f t="shared" si="133"/>
        <v>ND</v>
      </c>
      <c r="N584" s="1" t="str">
        <f t="shared" si="134"/>
        <v>both (indole-3-acetamide) Min_SynND</v>
      </c>
      <c r="O584" s="2" t="str">
        <f t="shared" si="135"/>
        <v/>
      </c>
      <c r="P584" s="1" t="str">
        <f t="array" ref="P584">IF(O584="","",AVERAGE(IF(L$1:L$2881=L584,K$1:K$2881)))</f>
        <v/>
      </c>
      <c r="Q584" s="1" t="str">
        <f t="array" ref="Q584">IF(O584="","",_xlfn.F.TEST(IF((L$1:L$2881=LEFT(L584,LEN(L584)-3)&amp;"ctr"),K$1:K$2881),IF((L$1:L$2881=L584),K$1:K$2881)))</f>
        <v/>
      </c>
      <c r="R584" s="1" t="str">
        <f t="array" ref="R584">IF(O584="","",TTEST(IF(L$1:L$2881=LEFT(L584,LEN(L584)-3)&amp;"ctr",K$1:K$2881),IF(L$1:L$2881=L584,K$1:K$2881),2,IF(ISERROR(Q584),3,IF(Q584&lt;0.05,3,2))))</f>
        <v/>
      </c>
      <c r="S584" s="1" t="str">
        <f t="shared" ca="1" si="136"/>
        <v/>
      </c>
      <c r="T584" s="1" t="str">
        <f t="array" ref="T584">IF(O584="","",AVERAGE(IF(L$1:L$2881=L584,I$1:I$2881)))</f>
        <v/>
      </c>
      <c r="U584" s="1" t="str">
        <f t="shared" ca="1" si="137"/>
        <v/>
      </c>
      <c r="V584" s="1" t="str">
        <f t="shared" ca="1" si="143"/>
        <v/>
      </c>
      <c r="W584" s="1" t="str">
        <f t="array" aca="1" ref="W584" ca="1">IF(V584="","",IF(AVERAGE(IF(Z$2:Z$2881="Neg"&amp;" "&amp;B584&amp;" "&amp;X584,J$2:J$2881,0))&gt;AVERAGE(IF(Z$2:Z$2881="pos"&amp;" "&amp;B584&amp;" "&amp;X584,J$2:J$2881,0)),"neg","pos"))</f>
        <v/>
      </c>
      <c r="X584" s="1" t="str">
        <f t="shared" ca="1" si="138"/>
        <v/>
      </c>
      <c r="Y584" s="1" t="str">
        <f t="shared" ca="1" si="139"/>
        <v/>
      </c>
      <c r="Z584" s="1" t="str">
        <f t="shared" si="140"/>
        <v>both (indole-3-acetamide) Min</v>
      </c>
      <c r="AA584" s="1" t="str">
        <f t="shared" si="130"/>
        <v/>
      </c>
    </row>
    <row r="585" spans="1:27" x14ac:dyDescent="0.2">
      <c r="A585" s="1" t="s">
        <v>94</v>
      </c>
      <c r="B585" s="1" t="s">
        <v>172</v>
      </c>
      <c r="C585" s="1" t="s">
        <v>107</v>
      </c>
      <c r="D585" s="1">
        <v>174.07980000000001</v>
      </c>
      <c r="E585" s="1">
        <v>12.71</v>
      </c>
      <c r="F585" s="5" t="s">
        <v>146</v>
      </c>
      <c r="H585" s="1" t="s">
        <v>148</v>
      </c>
      <c r="K585" s="1">
        <f t="shared" si="141"/>
        <v>0</v>
      </c>
      <c r="L585" s="1" t="str">
        <f t="shared" si="142"/>
        <v>both (indole-3-acetamide) Min_Syn</v>
      </c>
      <c r="M585" s="1" t="str">
        <f t="shared" si="133"/>
        <v>ND</v>
      </c>
      <c r="N585" s="1" t="str">
        <f t="shared" si="134"/>
        <v>both (indole-3-acetamide) Min_SynND</v>
      </c>
      <c r="O585" s="2" t="str">
        <f t="shared" si="135"/>
        <v/>
      </c>
      <c r="P585" s="1" t="str">
        <f t="array" ref="P585">IF(O585="","",AVERAGE(IF(L$1:L$2881=L585,K$1:K$2881)))</f>
        <v/>
      </c>
      <c r="Q585" s="1" t="str">
        <f t="array" ref="Q585">IF(O585="","",_xlfn.F.TEST(IF((L$1:L$2881=LEFT(L585,LEN(L585)-3)&amp;"ctr"),K$1:K$2881),IF((L$1:L$2881=L585),K$1:K$2881)))</f>
        <v/>
      </c>
      <c r="R585" s="1" t="str">
        <f t="array" ref="R585">IF(O585="","",TTEST(IF(L$1:L$2881=LEFT(L585,LEN(L585)-3)&amp;"ctr",K$1:K$2881),IF(L$1:L$2881=L585,K$1:K$2881),2,IF(ISERROR(Q585),3,IF(Q585&lt;0.05,3,2))))</f>
        <v/>
      </c>
      <c r="S585" s="1" t="str">
        <f t="shared" ca="1" si="136"/>
        <v/>
      </c>
      <c r="T585" s="1" t="str">
        <f t="array" ref="T585">IF(O585="","",AVERAGE(IF(L$1:L$2881=L585,I$1:I$2881)))</f>
        <v/>
      </c>
      <c r="U585" s="1" t="str">
        <f t="shared" ca="1" si="137"/>
        <v/>
      </c>
      <c r="V585" s="1" t="str">
        <f t="shared" ca="1" si="143"/>
        <v/>
      </c>
      <c r="W585" s="1" t="str">
        <f t="array" aca="1" ref="W585" ca="1">IF(V585="","",IF(AVERAGE(IF(Z$2:Z$2881="Neg"&amp;" "&amp;B585&amp;" "&amp;X585,J$2:J$2881,0))&gt;AVERAGE(IF(Z$2:Z$2881="pos"&amp;" "&amp;B585&amp;" "&amp;X585,J$2:J$2881,0)),"neg","pos"))</f>
        <v/>
      </c>
      <c r="X585" s="1" t="str">
        <f t="shared" ca="1" si="138"/>
        <v/>
      </c>
      <c r="Y585" s="1" t="str">
        <f t="shared" ca="1" si="139"/>
        <v/>
      </c>
      <c r="Z585" s="1" t="str">
        <f t="shared" si="140"/>
        <v>both (indole-3-acetamide) Min</v>
      </c>
      <c r="AA585" s="1" t="str">
        <f t="shared" si="130"/>
        <v/>
      </c>
    </row>
    <row r="586" spans="1:27" x14ac:dyDescent="0.2">
      <c r="A586" s="1" t="s">
        <v>94</v>
      </c>
      <c r="B586" s="1" t="s">
        <v>172</v>
      </c>
      <c r="C586" s="1" t="s">
        <v>107</v>
      </c>
      <c r="D586" s="1">
        <v>174.07980000000001</v>
      </c>
      <c r="E586" s="1">
        <v>12.71</v>
      </c>
      <c r="F586" s="5" t="s">
        <v>146</v>
      </c>
      <c r="H586" s="1" t="s">
        <v>149</v>
      </c>
      <c r="K586" s="1">
        <f t="shared" si="141"/>
        <v>0</v>
      </c>
      <c r="L586" s="1" t="str">
        <f t="shared" si="142"/>
        <v>both (indole-3-acetamide) MEBM_Ctr</v>
      </c>
      <c r="M586" s="1" t="str">
        <f t="shared" si="133"/>
        <v>ND</v>
      </c>
      <c r="N586" s="1" t="str">
        <f t="shared" si="134"/>
        <v>both (indole-3-acetamide) MEBM_CtrND</v>
      </c>
      <c r="O586" s="2" t="str">
        <f t="shared" si="135"/>
        <v>ND</v>
      </c>
      <c r="P586" s="1">
        <f t="array" ref="P586">IF(O586="","",AVERAGE(IF(L$1:L$2881=L586,K$1:K$2881)))</f>
        <v>0</v>
      </c>
      <c r="Q586" s="1" t="e">
        <f t="array" ref="Q586">IF(O586="","",_xlfn.F.TEST(IF((L$1:L$2881=LEFT(L586,LEN(L586)-3)&amp;"ctr"),K$1:K$2881),IF((L$1:L$2881=L586),K$1:K$2881)))</f>
        <v>#DIV/0!</v>
      </c>
      <c r="R586" s="1" t="e">
        <f t="array" ref="R586">IF(O586="","",TTEST(IF(L$1:L$2881=LEFT(L586,LEN(L586)-3)&amp;"ctr",K$1:K$2881),IF(L$1:L$2881=L586,K$1:K$2881),2,IF(ISERROR(Q586),3,IF(Q586&lt;0.05,3,2))))</f>
        <v>#DIV/0!</v>
      </c>
      <c r="S586" s="1" t="str">
        <f t="shared" ca="1" si="136"/>
        <v>ND</v>
      </c>
      <c r="T586" s="1">
        <f t="array" ref="T586">IF(O586="","",AVERAGE(IF(L$1:L$2881=L586,I$1:I$2881)))</f>
        <v>0</v>
      </c>
      <c r="U586" s="1" t="str">
        <f t="shared" ca="1" si="137"/>
        <v>n/a</v>
      </c>
      <c r="V586" s="1" t="str">
        <f t="shared" ca="1" si="143"/>
        <v/>
      </c>
      <c r="W586" s="1" t="str">
        <f t="array" aca="1" ref="W586" ca="1">IF(V586="","",IF(AVERAGE(IF(Z$2:Z$2881="Neg"&amp;" "&amp;B586&amp;" "&amp;X586,J$2:J$2881,0))&gt;AVERAGE(IF(Z$2:Z$2881="pos"&amp;" "&amp;B586&amp;" "&amp;X586,J$2:J$2881,0)),"neg","pos"))</f>
        <v/>
      </c>
      <c r="X586" s="1" t="str">
        <f t="shared" ca="1" si="138"/>
        <v/>
      </c>
      <c r="Y586" s="1" t="str">
        <f t="shared" ca="1" si="139"/>
        <v/>
      </c>
      <c r="Z586" s="1" t="str">
        <f t="shared" si="140"/>
        <v>both (indole-3-acetamide) MEB</v>
      </c>
      <c r="AA586" s="1" t="str">
        <f t="shared" si="130"/>
        <v>Good</v>
      </c>
    </row>
    <row r="587" spans="1:27" x14ac:dyDescent="0.2">
      <c r="A587" s="1" t="s">
        <v>94</v>
      </c>
      <c r="B587" s="1" t="s">
        <v>172</v>
      </c>
      <c r="C587" s="1" t="s">
        <v>107</v>
      </c>
      <c r="D587" s="1">
        <v>174.07980000000001</v>
      </c>
      <c r="E587" s="1">
        <v>12.71</v>
      </c>
      <c r="F587" s="5" t="s">
        <v>146</v>
      </c>
      <c r="H587" s="1" t="s">
        <v>149</v>
      </c>
      <c r="K587" s="1">
        <f t="shared" si="141"/>
        <v>0</v>
      </c>
      <c r="L587" s="1" t="str">
        <f t="shared" si="142"/>
        <v>both (indole-3-acetamide) MEBM_Ctr</v>
      </c>
      <c r="M587" s="1" t="str">
        <f t="shared" si="133"/>
        <v>ND</v>
      </c>
      <c r="N587" s="1" t="str">
        <f t="shared" si="134"/>
        <v>both (indole-3-acetamide) MEBM_CtrND</v>
      </c>
      <c r="O587" s="2" t="str">
        <f t="shared" si="135"/>
        <v/>
      </c>
      <c r="P587" s="1" t="str">
        <f t="array" ref="P587">IF(O587="","",AVERAGE(IF(L$1:L$2881=L587,K$1:K$2881)))</f>
        <v/>
      </c>
      <c r="Q587" s="1" t="str">
        <f t="array" ref="Q587">IF(O587="","",_xlfn.F.TEST(IF((L$1:L$2881=LEFT(L587,LEN(L587)-3)&amp;"ctr"),K$1:K$2881),IF((L$1:L$2881=L587),K$1:K$2881)))</f>
        <v/>
      </c>
      <c r="R587" s="1" t="str">
        <f t="array" ref="R587">IF(O587="","",TTEST(IF(L$1:L$2881=LEFT(L587,LEN(L587)-3)&amp;"ctr",K$1:K$2881),IF(L$1:L$2881=L587,K$1:K$2881),2,IF(ISERROR(Q587),3,IF(Q587&lt;0.05,3,2))))</f>
        <v/>
      </c>
      <c r="S587" s="1" t="str">
        <f t="shared" ca="1" si="136"/>
        <v/>
      </c>
      <c r="T587" s="1" t="str">
        <f t="array" ref="T587">IF(O587="","",AVERAGE(IF(L$1:L$2881=L587,I$1:I$2881)))</f>
        <v/>
      </c>
      <c r="U587" s="1" t="str">
        <f t="shared" ca="1" si="137"/>
        <v/>
      </c>
      <c r="V587" s="1" t="str">
        <f t="shared" ca="1" si="143"/>
        <v/>
      </c>
      <c r="W587" s="1" t="str">
        <f t="array" aca="1" ref="W587" ca="1">IF(V587="","",IF(AVERAGE(IF(Z$2:Z$2881="Neg"&amp;" "&amp;B587&amp;" "&amp;X587,J$2:J$2881,0))&gt;AVERAGE(IF(Z$2:Z$2881="pos"&amp;" "&amp;B587&amp;" "&amp;X587,J$2:J$2881,0)),"neg","pos"))</f>
        <v/>
      </c>
      <c r="X587" s="1" t="str">
        <f t="shared" ca="1" si="138"/>
        <v/>
      </c>
      <c r="Y587" s="1" t="str">
        <f t="shared" ca="1" si="139"/>
        <v/>
      </c>
      <c r="Z587" s="1" t="str">
        <f t="shared" si="140"/>
        <v>both (indole-3-acetamide) MEB</v>
      </c>
      <c r="AA587" s="1" t="str">
        <f t="shared" si="130"/>
        <v/>
      </c>
    </row>
    <row r="588" spans="1:27" x14ac:dyDescent="0.2">
      <c r="A588" s="1" t="s">
        <v>94</v>
      </c>
      <c r="B588" s="1" t="s">
        <v>172</v>
      </c>
      <c r="C588" s="1" t="s">
        <v>107</v>
      </c>
      <c r="D588" s="1">
        <v>174.07980000000001</v>
      </c>
      <c r="E588" s="1">
        <v>12.71</v>
      </c>
      <c r="F588" s="5" t="s">
        <v>146</v>
      </c>
      <c r="H588" s="1" t="s">
        <v>149</v>
      </c>
      <c r="K588" s="1">
        <f t="shared" si="141"/>
        <v>0</v>
      </c>
      <c r="L588" s="1" t="str">
        <f t="shared" si="142"/>
        <v>both (indole-3-acetamide) MEBM_Ctr</v>
      </c>
      <c r="M588" s="1" t="str">
        <f t="shared" si="133"/>
        <v>ND</v>
      </c>
      <c r="N588" s="1" t="str">
        <f t="shared" si="134"/>
        <v>both (indole-3-acetamide) MEBM_CtrND</v>
      </c>
      <c r="O588" s="2" t="str">
        <f t="shared" si="135"/>
        <v/>
      </c>
      <c r="P588" s="1" t="str">
        <f t="array" ref="P588">IF(O588="","",AVERAGE(IF(L$1:L$2881=L588,K$1:K$2881)))</f>
        <v/>
      </c>
      <c r="Q588" s="1" t="str">
        <f t="array" ref="Q588">IF(O588="","",_xlfn.F.TEST(IF((L$1:L$2881=LEFT(L588,LEN(L588)-3)&amp;"ctr"),K$1:K$2881),IF((L$1:L$2881=L588),K$1:K$2881)))</f>
        <v/>
      </c>
      <c r="R588" s="1" t="str">
        <f t="array" ref="R588">IF(O588="","",TTEST(IF(L$1:L$2881=LEFT(L588,LEN(L588)-3)&amp;"ctr",K$1:K$2881),IF(L$1:L$2881=L588,K$1:K$2881),2,IF(ISERROR(Q588),3,IF(Q588&lt;0.05,3,2))))</f>
        <v/>
      </c>
      <c r="S588" s="1" t="str">
        <f t="shared" ca="1" si="136"/>
        <v/>
      </c>
      <c r="T588" s="1" t="str">
        <f t="array" ref="T588">IF(O588="","",AVERAGE(IF(L$1:L$2881=L588,I$1:I$2881)))</f>
        <v/>
      </c>
      <c r="U588" s="1" t="str">
        <f t="shared" ca="1" si="137"/>
        <v/>
      </c>
      <c r="V588" s="1" t="str">
        <f t="shared" ca="1" si="143"/>
        <v/>
      </c>
      <c r="W588" s="1" t="str">
        <f t="array" aca="1" ref="W588" ca="1">IF(V588="","",IF(AVERAGE(IF(Z$2:Z$2881="Neg"&amp;" "&amp;B588&amp;" "&amp;X588,J$2:J$2881,0))&gt;AVERAGE(IF(Z$2:Z$2881="pos"&amp;" "&amp;B588&amp;" "&amp;X588,J$2:J$2881,0)),"neg","pos"))</f>
        <v/>
      </c>
      <c r="X588" s="1" t="str">
        <f t="shared" ca="1" si="138"/>
        <v/>
      </c>
      <c r="Y588" s="1" t="str">
        <f t="shared" ca="1" si="139"/>
        <v/>
      </c>
      <c r="Z588" s="1" t="str">
        <f t="shared" si="140"/>
        <v>both (indole-3-acetamide) MEB</v>
      </c>
      <c r="AA588" s="1" t="str">
        <f t="shared" si="130"/>
        <v/>
      </c>
    </row>
    <row r="589" spans="1:27" x14ac:dyDescent="0.2">
      <c r="A589" s="1" t="s">
        <v>94</v>
      </c>
      <c r="B589" s="1" t="s">
        <v>172</v>
      </c>
      <c r="C589" s="1" t="s">
        <v>107</v>
      </c>
      <c r="D589" s="1">
        <v>174.07980000000001</v>
      </c>
      <c r="E589" s="1">
        <v>12.71</v>
      </c>
      <c r="F589" s="5" t="s">
        <v>146</v>
      </c>
      <c r="H589" s="1" t="s">
        <v>149</v>
      </c>
      <c r="K589" s="1">
        <f t="shared" si="141"/>
        <v>0</v>
      </c>
      <c r="L589" s="1" t="str">
        <f t="shared" si="142"/>
        <v>both (indole-3-acetamide) MEBM_Ctr</v>
      </c>
      <c r="M589" s="1" t="str">
        <f t="shared" si="133"/>
        <v>ND</v>
      </c>
      <c r="N589" s="1" t="str">
        <f t="shared" si="134"/>
        <v>both (indole-3-acetamide) MEBM_CtrND</v>
      </c>
      <c r="O589" s="2" t="str">
        <f t="shared" si="135"/>
        <v/>
      </c>
      <c r="P589" s="1" t="str">
        <f t="array" ref="P589">IF(O589="","",AVERAGE(IF(L$1:L$2881=L589,K$1:K$2881)))</f>
        <v/>
      </c>
      <c r="Q589" s="1" t="str">
        <f t="array" ref="Q589">IF(O589="","",_xlfn.F.TEST(IF((L$1:L$2881=LEFT(L589,LEN(L589)-3)&amp;"ctr"),K$1:K$2881),IF((L$1:L$2881=L589),K$1:K$2881)))</f>
        <v/>
      </c>
      <c r="R589" s="1" t="str">
        <f t="array" ref="R589">IF(O589="","",TTEST(IF(L$1:L$2881=LEFT(L589,LEN(L589)-3)&amp;"ctr",K$1:K$2881),IF(L$1:L$2881=L589,K$1:K$2881),2,IF(ISERROR(Q589),3,IF(Q589&lt;0.05,3,2))))</f>
        <v/>
      </c>
      <c r="S589" s="1" t="str">
        <f t="shared" ca="1" si="136"/>
        <v/>
      </c>
      <c r="T589" s="1" t="str">
        <f t="array" ref="T589">IF(O589="","",AVERAGE(IF(L$1:L$2881=L589,I$1:I$2881)))</f>
        <v/>
      </c>
      <c r="U589" s="1" t="str">
        <f t="shared" ca="1" si="137"/>
        <v/>
      </c>
      <c r="V589" s="1" t="str">
        <f t="shared" ca="1" si="143"/>
        <v/>
      </c>
      <c r="W589" s="1" t="str">
        <f t="array" aca="1" ref="W589" ca="1">IF(V589="","",IF(AVERAGE(IF(Z$2:Z$2881="Neg"&amp;" "&amp;B589&amp;" "&amp;X589,J$2:J$2881,0))&gt;AVERAGE(IF(Z$2:Z$2881="pos"&amp;" "&amp;B589&amp;" "&amp;X589,J$2:J$2881,0)),"neg","pos"))</f>
        <v/>
      </c>
      <c r="X589" s="1" t="str">
        <f t="shared" ca="1" si="138"/>
        <v/>
      </c>
      <c r="Y589" s="1" t="str">
        <f t="shared" ca="1" si="139"/>
        <v/>
      </c>
      <c r="Z589" s="1" t="str">
        <f t="shared" si="140"/>
        <v>both (indole-3-acetamide) MEB</v>
      </c>
      <c r="AA589" s="1" t="str">
        <f t="shared" si="130"/>
        <v/>
      </c>
    </row>
    <row r="590" spans="1:27" x14ac:dyDescent="0.2">
      <c r="A590" s="1" t="s">
        <v>94</v>
      </c>
      <c r="B590" s="1" t="s">
        <v>172</v>
      </c>
      <c r="C590" s="1" t="s">
        <v>107</v>
      </c>
      <c r="D590" s="1">
        <v>174.07980000000001</v>
      </c>
      <c r="E590" s="1">
        <v>12.71</v>
      </c>
      <c r="F590" s="5" t="s">
        <v>146</v>
      </c>
      <c r="H590" s="1" t="s">
        <v>150</v>
      </c>
      <c r="K590" s="1">
        <f t="shared" si="141"/>
        <v>0</v>
      </c>
      <c r="L590" s="1" t="str">
        <f t="shared" si="142"/>
        <v>both (indole-3-acetamide) MEBM_Syn</v>
      </c>
      <c r="M590" s="1" t="str">
        <f t="shared" si="133"/>
        <v>ND</v>
      </c>
      <c r="N590" s="1" t="str">
        <f t="shared" si="134"/>
        <v>both (indole-3-acetamide) MEBM_SynND</v>
      </c>
      <c r="O590" s="2" t="str">
        <f t="shared" si="135"/>
        <v>ND</v>
      </c>
      <c r="P590" s="1">
        <f t="array" ref="P590">IF(O590="","",AVERAGE(IF(L$1:L$2881=L590,K$1:K$2881)))</f>
        <v>0</v>
      </c>
      <c r="Q590" s="1" t="e">
        <f t="array" ref="Q590">IF(O590="","",_xlfn.F.TEST(IF((L$1:L$2881=LEFT(L590,LEN(L590)-3)&amp;"ctr"),K$1:K$2881),IF((L$1:L$2881=L590),K$1:K$2881)))</f>
        <v>#DIV/0!</v>
      </c>
      <c r="R590" s="1" t="e">
        <f t="array" ref="R590">IF(O590="","",TTEST(IF(L$1:L$2881=LEFT(L590,LEN(L590)-3)&amp;"ctr",K$1:K$2881),IF(L$1:L$2881=L590,K$1:K$2881),2,IF(ISERROR(Q590),3,IF(Q590&lt;0.05,3,2))))</f>
        <v>#DIV/0!</v>
      </c>
      <c r="S590" s="1" t="str">
        <f t="shared" ca="1" si="136"/>
        <v>ND</v>
      </c>
      <c r="T590" s="1">
        <f t="array" ref="T590">IF(O590="","",AVERAGE(IF(L$1:L$2881=L590,I$1:I$2881)))</f>
        <v>0</v>
      </c>
      <c r="U590" s="1" t="str">
        <f t="shared" ca="1" si="137"/>
        <v>n/a</v>
      </c>
      <c r="V590" s="1" t="str">
        <f t="shared" ca="1" si="143"/>
        <v/>
      </c>
      <c r="W590" s="1" t="str">
        <f t="array" aca="1" ref="W590" ca="1">IF(V590="","",IF(AVERAGE(IF(Z$2:Z$2881="Neg"&amp;" "&amp;B590&amp;" "&amp;X590,J$2:J$2881,0))&gt;AVERAGE(IF(Z$2:Z$2881="pos"&amp;" "&amp;B590&amp;" "&amp;X590,J$2:J$2881,0)),"neg","pos"))</f>
        <v/>
      </c>
      <c r="X590" s="1" t="str">
        <f t="shared" ca="1" si="138"/>
        <v/>
      </c>
      <c r="Y590" s="1" t="str">
        <f t="shared" ca="1" si="139"/>
        <v/>
      </c>
      <c r="Z590" s="1" t="str">
        <f t="shared" si="140"/>
        <v>both (indole-3-acetamide) MEB</v>
      </c>
      <c r="AA590" s="1" t="str">
        <f t="shared" si="130"/>
        <v>Good</v>
      </c>
    </row>
    <row r="591" spans="1:27" x14ac:dyDescent="0.2">
      <c r="A591" s="1" t="s">
        <v>94</v>
      </c>
      <c r="B591" s="1" t="s">
        <v>172</v>
      </c>
      <c r="C591" s="1" t="s">
        <v>107</v>
      </c>
      <c r="D591" s="1">
        <v>174.07980000000001</v>
      </c>
      <c r="E591" s="1">
        <v>12.71</v>
      </c>
      <c r="F591" s="5" t="s">
        <v>146</v>
      </c>
      <c r="H591" s="1" t="s">
        <v>150</v>
      </c>
      <c r="K591" s="1">
        <f t="shared" si="141"/>
        <v>0</v>
      </c>
      <c r="L591" s="1" t="str">
        <f t="shared" si="142"/>
        <v>both (indole-3-acetamide) MEBM_Syn</v>
      </c>
      <c r="M591" s="1" t="str">
        <f t="shared" si="133"/>
        <v>ND</v>
      </c>
      <c r="N591" s="1" t="str">
        <f t="shared" si="134"/>
        <v>both (indole-3-acetamide) MEBM_SynND</v>
      </c>
      <c r="O591" s="2" t="str">
        <f t="shared" si="135"/>
        <v/>
      </c>
      <c r="P591" s="1" t="str">
        <f t="array" ref="P591">IF(O591="","",AVERAGE(IF(L$1:L$2881=L591,K$1:K$2881)))</f>
        <v/>
      </c>
      <c r="Q591" s="1" t="str">
        <f t="array" ref="Q591">IF(O591="","",_xlfn.F.TEST(IF((L$1:L$2881=LEFT(L591,LEN(L591)-3)&amp;"ctr"),K$1:K$2881),IF((L$1:L$2881=L591),K$1:K$2881)))</f>
        <v/>
      </c>
      <c r="R591" s="1" t="str">
        <f t="array" ref="R591">IF(O591="","",TTEST(IF(L$1:L$2881=LEFT(L591,LEN(L591)-3)&amp;"ctr",K$1:K$2881),IF(L$1:L$2881=L591,K$1:K$2881),2,IF(ISERROR(Q591),3,IF(Q591&lt;0.05,3,2))))</f>
        <v/>
      </c>
      <c r="S591" s="1" t="str">
        <f t="shared" ca="1" si="136"/>
        <v/>
      </c>
      <c r="T591" s="1" t="str">
        <f t="array" ref="T591">IF(O591="","",AVERAGE(IF(L$1:L$2881=L591,I$1:I$2881)))</f>
        <v/>
      </c>
      <c r="U591" s="1" t="str">
        <f t="shared" ca="1" si="137"/>
        <v/>
      </c>
      <c r="V591" s="1" t="str">
        <f t="shared" ca="1" si="143"/>
        <v/>
      </c>
      <c r="W591" s="1" t="str">
        <f t="array" aca="1" ref="W591" ca="1">IF(V591="","",IF(AVERAGE(IF(Z$2:Z$2881="Neg"&amp;" "&amp;B591&amp;" "&amp;X591,J$2:J$2881,0))&gt;AVERAGE(IF(Z$2:Z$2881="pos"&amp;" "&amp;B591&amp;" "&amp;X591,J$2:J$2881,0)),"neg","pos"))</f>
        <v/>
      </c>
      <c r="X591" s="1" t="str">
        <f t="shared" ca="1" si="138"/>
        <v/>
      </c>
      <c r="Y591" s="1" t="str">
        <f t="shared" ca="1" si="139"/>
        <v/>
      </c>
      <c r="Z591" s="1" t="str">
        <f t="shared" si="140"/>
        <v>both (indole-3-acetamide) MEB</v>
      </c>
      <c r="AA591" s="1" t="str">
        <f t="shared" si="130"/>
        <v/>
      </c>
    </row>
    <row r="592" spans="1:27" x14ac:dyDescent="0.2">
      <c r="A592" s="1" t="s">
        <v>94</v>
      </c>
      <c r="B592" s="1" t="s">
        <v>172</v>
      </c>
      <c r="C592" s="1" t="s">
        <v>107</v>
      </c>
      <c r="D592" s="1">
        <v>174.07980000000001</v>
      </c>
      <c r="E592" s="1">
        <v>12.71</v>
      </c>
      <c r="F592" s="5" t="s">
        <v>146</v>
      </c>
      <c r="H592" s="1" t="s">
        <v>150</v>
      </c>
      <c r="K592" s="1">
        <f t="shared" si="141"/>
        <v>0</v>
      </c>
      <c r="L592" s="1" t="str">
        <f t="shared" si="142"/>
        <v>both (indole-3-acetamide) MEBM_Syn</v>
      </c>
      <c r="M592" s="1" t="str">
        <f t="shared" si="133"/>
        <v>ND</v>
      </c>
      <c r="N592" s="1" t="str">
        <f t="shared" si="134"/>
        <v>both (indole-3-acetamide) MEBM_SynND</v>
      </c>
      <c r="O592" s="2" t="str">
        <f t="shared" si="135"/>
        <v/>
      </c>
      <c r="P592" s="1" t="str">
        <f t="array" ref="P592">IF(O592="","",AVERAGE(IF(L$1:L$2881=L592,K$1:K$2881)))</f>
        <v/>
      </c>
      <c r="Q592" s="1" t="str">
        <f t="array" ref="Q592">IF(O592="","",_xlfn.F.TEST(IF((L$1:L$2881=LEFT(L592,LEN(L592)-3)&amp;"ctr"),K$1:K$2881),IF((L$1:L$2881=L592),K$1:K$2881)))</f>
        <v/>
      </c>
      <c r="R592" s="1" t="str">
        <f t="array" ref="R592">IF(O592="","",TTEST(IF(L$1:L$2881=LEFT(L592,LEN(L592)-3)&amp;"ctr",K$1:K$2881),IF(L$1:L$2881=L592,K$1:K$2881),2,IF(ISERROR(Q592),3,IF(Q592&lt;0.05,3,2))))</f>
        <v/>
      </c>
      <c r="S592" s="1" t="str">
        <f t="shared" ca="1" si="136"/>
        <v/>
      </c>
      <c r="T592" s="1" t="str">
        <f t="array" ref="T592">IF(O592="","",AVERAGE(IF(L$1:L$2881=L592,I$1:I$2881)))</f>
        <v/>
      </c>
      <c r="U592" s="1" t="str">
        <f t="shared" ca="1" si="137"/>
        <v/>
      </c>
      <c r="V592" s="1" t="str">
        <f t="shared" ca="1" si="143"/>
        <v/>
      </c>
      <c r="W592" s="1" t="str">
        <f t="array" aca="1" ref="W592" ca="1">IF(V592="","",IF(AVERAGE(IF(Z$2:Z$2881="Neg"&amp;" "&amp;B592&amp;" "&amp;X592,J$2:J$2881,0))&gt;AVERAGE(IF(Z$2:Z$2881="pos"&amp;" "&amp;B592&amp;" "&amp;X592,J$2:J$2881,0)),"neg","pos"))</f>
        <v/>
      </c>
      <c r="X592" s="1" t="str">
        <f t="shared" ca="1" si="138"/>
        <v/>
      </c>
      <c r="Y592" s="1" t="str">
        <f t="shared" ca="1" si="139"/>
        <v/>
      </c>
      <c r="Z592" s="1" t="str">
        <f t="shared" si="140"/>
        <v>both (indole-3-acetamide) MEB</v>
      </c>
      <c r="AA592" s="1" t="str">
        <f t="shared" si="130"/>
        <v/>
      </c>
    </row>
    <row r="593" spans="1:27" x14ac:dyDescent="0.2">
      <c r="A593" s="1" t="s">
        <v>94</v>
      </c>
      <c r="B593" s="1" t="s">
        <v>172</v>
      </c>
      <c r="C593" s="1" t="s">
        <v>107</v>
      </c>
      <c r="D593" s="1">
        <v>174.07980000000001</v>
      </c>
      <c r="E593" s="1">
        <v>12.71</v>
      </c>
      <c r="F593" s="5" t="s">
        <v>146</v>
      </c>
      <c r="H593" s="1" t="s">
        <v>150</v>
      </c>
      <c r="K593" s="1">
        <f t="shared" si="141"/>
        <v>0</v>
      </c>
      <c r="L593" s="1" t="str">
        <f t="shared" si="142"/>
        <v>both (indole-3-acetamide) MEBM_Syn</v>
      </c>
      <c r="M593" s="1" t="str">
        <f t="shared" si="133"/>
        <v>ND</v>
      </c>
      <c r="N593" s="1" t="str">
        <f t="shared" si="134"/>
        <v>both (indole-3-acetamide) MEBM_SynND</v>
      </c>
      <c r="O593" s="2" t="str">
        <f t="shared" si="135"/>
        <v/>
      </c>
      <c r="P593" s="1" t="str">
        <f t="array" ref="P593">IF(O593="","",AVERAGE(IF(L$1:L$2881=L593,K$1:K$2881)))</f>
        <v/>
      </c>
      <c r="Q593" s="1" t="str">
        <f t="array" ref="Q593">IF(O593="","",_xlfn.F.TEST(IF((L$1:L$2881=LEFT(L593,LEN(L593)-3)&amp;"ctr"),K$1:K$2881),IF((L$1:L$2881=L593),K$1:K$2881)))</f>
        <v/>
      </c>
      <c r="R593" s="1" t="str">
        <f t="array" ref="R593">IF(O593="","",TTEST(IF(L$1:L$2881=LEFT(L593,LEN(L593)-3)&amp;"ctr",K$1:K$2881),IF(L$1:L$2881=L593,K$1:K$2881),2,IF(ISERROR(Q593),3,IF(Q593&lt;0.05,3,2))))</f>
        <v/>
      </c>
      <c r="S593" s="1" t="str">
        <f t="shared" ca="1" si="136"/>
        <v/>
      </c>
      <c r="T593" s="1" t="str">
        <f t="array" ref="T593">IF(O593="","",AVERAGE(IF(L$1:L$2881=L593,I$1:I$2881)))</f>
        <v/>
      </c>
      <c r="U593" s="1" t="str">
        <f t="shared" ca="1" si="137"/>
        <v/>
      </c>
      <c r="V593" s="1" t="str">
        <f t="shared" ca="1" si="143"/>
        <v/>
      </c>
      <c r="W593" s="1" t="str">
        <f t="array" aca="1" ref="W593" ca="1">IF(V593="","",IF(AVERAGE(IF(Z$2:Z$2881="Neg"&amp;" "&amp;B593&amp;" "&amp;X593,J$2:J$2881,0))&gt;AVERAGE(IF(Z$2:Z$2881="pos"&amp;" "&amp;B593&amp;" "&amp;X593,J$2:J$2881,0)),"neg","pos"))</f>
        <v/>
      </c>
      <c r="X593" s="1" t="str">
        <f t="shared" ca="1" si="138"/>
        <v/>
      </c>
      <c r="Y593" s="1" t="str">
        <f t="shared" ca="1" si="139"/>
        <v/>
      </c>
      <c r="Z593" s="1" t="str">
        <f t="shared" si="140"/>
        <v>both (indole-3-acetamide) MEB</v>
      </c>
      <c r="AA593" s="1" t="str">
        <f t="shared" si="130"/>
        <v/>
      </c>
    </row>
    <row r="594" spans="1:27" x14ac:dyDescent="0.2">
      <c r="A594" s="1" t="s">
        <v>94</v>
      </c>
      <c r="B594" s="1" t="s">
        <v>172</v>
      </c>
      <c r="C594" s="1" t="s">
        <v>107</v>
      </c>
      <c r="D594" s="1">
        <v>174.07980000000001</v>
      </c>
      <c r="E594" s="1">
        <v>12.71</v>
      </c>
      <c r="F594" s="5" t="s">
        <v>146</v>
      </c>
      <c r="H594" s="1" t="s">
        <v>151</v>
      </c>
      <c r="I594" s="1">
        <v>143393</v>
      </c>
      <c r="K594" s="1">
        <f t="shared" si="141"/>
        <v>11.873351365268114</v>
      </c>
      <c r="L594" s="1" t="str">
        <f t="shared" si="142"/>
        <v>both (indole-3-acetamide) YE_Ctr</v>
      </c>
      <c r="M594" s="1" t="str">
        <f t="shared" si="133"/>
        <v>D</v>
      </c>
      <c r="N594" s="1" t="str">
        <f t="shared" si="134"/>
        <v>both (indole-3-acetamide) YE_Ctr_D</v>
      </c>
      <c r="O594" s="2" t="str">
        <f t="shared" si="135"/>
        <v>D</v>
      </c>
      <c r="P594" s="1">
        <f t="array" ref="P594">IF(O594="","",AVERAGE(IF(L$1:L$2881=L594,K$1:K$2881)))</f>
        <v>11.689514806460437</v>
      </c>
      <c r="Q594" s="1">
        <f t="array" ref="Q594">IF(O594="","",_xlfn.F.TEST(IF((L$1:L$2881=LEFT(L594,LEN(L594)-3)&amp;"ctr"),K$1:K$2881),IF((L$1:L$2881=L594),K$1:K$2881)))</f>
        <v>1</v>
      </c>
      <c r="R594" s="1">
        <f t="array" ref="R594">IF(O594="","",TTEST(IF(L$1:L$2881=LEFT(L594,LEN(L594)-3)&amp;"ctr",K$1:K$2881),IF(L$1:L$2881=L594,K$1:K$2881),2,IF(ISERROR(Q594),3,IF(Q594&lt;0.05,3,2))))</f>
        <v>1</v>
      </c>
      <c r="S594" s="1" t="str">
        <f t="shared" ca="1" si="136"/>
        <v>D</v>
      </c>
      <c r="T594" s="1">
        <f t="array" ref="T594">IF(O594="","",AVERAGE(IF(L$1:L$2881=L594,I$1:I$2881)))</f>
        <v>121748.75</v>
      </c>
      <c r="U594" s="1" t="b">
        <f t="shared" ca="1" si="137"/>
        <v>0</v>
      </c>
      <c r="V594" s="1" t="str">
        <f t="shared" ca="1" si="143"/>
        <v>1</v>
      </c>
      <c r="W594" s="1" t="str">
        <f t="array" aca="1" ref="W594" ca="1">IF(V594="","",IF(AVERAGE(IF(Z$2:Z$2881="Neg"&amp;" "&amp;B594&amp;" "&amp;X594,J$2:J$2881,0))&gt;AVERAGE(IF(Z$2:Z$2881="pos"&amp;" "&amp;B594&amp;" "&amp;X594,J$2:J$2881,0)),"neg","pos"))</f>
        <v>pos</v>
      </c>
      <c r="X594" s="1" t="str">
        <f t="shared" ca="1" si="138"/>
        <v>YE_</v>
      </c>
      <c r="Y594" s="1" t="str">
        <f t="shared" ca="1" si="139"/>
        <v>Ctr</v>
      </c>
      <c r="Z594" s="1" t="str">
        <f t="shared" si="140"/>
        <v>both (indole-3-acetamide) YE_</v>
      </c>
      <c r="AA594" s="1" t="str">
        <f t="shared" si="130"/>
        <v>Good</v>
      </c>
    </row>
    <row r="595" spans="1:27" x14ac:dyDescent="0.2">
      <c r="A595" s="1" t="s">
        <v>94</v>
      </c>
      <c r="B595" s="1" t="s">
        <v>172</v>
      </c>
      <c r="C595" s="1" t="s">
        <v>107</v>
      </c>
      <c r="D595" s="1">
        <v>174.07980000000001</v>
      </c>
      <c r="E595" s="1">
        <v>12.71</v>
      </c>
      <c r="F595" s="5" t="s">
        <v>146</v>
      </c>
      <c r="H595" s="1" t="s">
        <v>151</v>
      </c>
      <c r="I595" s="1">
        <v>84227</v>
      </c>
      <c r="K595" s="1">
        <f t="shared" si="141"/>
        <v>11.341282686518422</v>
      </c>
      <c r="L595" s="1" t="str">
        <f t="shared" si="142"/>
        <v>both (indole-3-acetamide) YE_Ctr</v>
      </c>
      <c r="M595" s="1" t="str">
        <f t="shared" si="133"/>
        <v>D</v>
      </c>
      <c r="N595" s="1" t="str">
        <f t="shared" si="134"/>
        <v>both (indole-3-acetamide) YE_Ctr_D</v>
      </c>
      <c r="O595" s="2" t="str">
        <f t="shared" si="135"/>
        <v/>
      </c>
      <c r="P595" s="1" t="str">
        <f t="array" ref="P595">IF(O595="","",AVERAGE(IF(L$1:L$2881=L595,K$1:K$2881)))</f>
        <v/>
      </c>
      <c r="Q595" s="1" t="str">
        <f t="array" ref="Q595">IF(O595="","",_xlfn.F.TEST(IF((L$1:L$2881=LEFT(L595,LEN(L595)-3)&amp;"ctr"),K$1:K$2881),IF((L$1:L$2881=L595),K$1:K$2881)))</f>
        <v/>
      </c>
      <c r="R595" s="1" t="str">
        <f t="array" ref="R595">IF(O595="","",TTEST(IF(L$1:L$2881=LEFT(L595,LEN(L595)-3)&amp;"ctr",K$1:K$2881),IF(L$1:L$2881=L595,K$1:K$2881),2,IF(ISERROR(Q595),3,IF(Q595&lt;0.05,3,2))))</f>
        <v/>
      </c>
      <c r="S595" s="1" t="str">
        <f t="shared" ca="1" si="136"/>
        <v/>
      </c>
      <c r="T595" s="1" t="str">
        <f t="array" ref="T595">IF(O595="","",AVERAGE(IF(L$1:L$2881=L595,I$1:I$2881)))</f>
        <v/>
      </c>
      <c r="U595" s="1" t="str">
        <f t="shared" ca="1" si="137"/>
        <v/>
      </c>
      <c r="V595" s="1" t="str">
        <f t="shared" ca="1" si="143"/>
        <v/>
      </c>
      <c r="W595" s="1" t="str">
        <f t="array" aca="1" ref="W595" ca="1">IF(V595="","",IF(AVERAGE(IF(Z$2:Z$2881="Neg"&amp;" "&amp;B595&amp;" "&amp;X595,J$2:J$2881,0))&gt;AVERAGE(IF(Z$2:Z$2881="pos"&amp;" "&amp;B595&amp;" "&amp;X595,J$2:J$2881,0)),"neg","pos"))</f>
        <v/>
      </c>
      <c r="X595" s="1" t="str">
        <f t="shared" ca="1" si="138"/>
        <v/>
      </c>
      <c r="Y595" s="1" t="str">
        <f t="shared" ca="1" si="139"/>
        <v/>
      </c>
      <c r="Z595" s="1" t="str">
        <f t="shared" si="140"/>
        <v>both (indole-3-acetamide) YE_</v>
      </c>
      <c r="AA595" s="1" t="str">
        <f t="shared" si="130"/>
        <v/>
      </c>
    </row>
    <row r="596" spans="1:27" x14ac:dyDescent="0.2">
      <c r="A596" s="1" t="s">
        <v>94</v>
      </c>
      <c r="B596" s="1" t="s">
        <v>172</v>
      </c>
      <c r="C596" s="1" t="s">
        <v>107</v>
      </c>
      <c r="D596" s="1">
        <v>174.07980000000001</v>
      </c>
      <c r="E596" s="1">
        <v>12.71</v>
      </c>
      <c r="F596" s="5" t="s">
        <v>146</v>
      </c>
      <c r="H596" s="1" t="s">
        <v>151</v>
      </c>
      <c r="I596" s="1">
        <v>135979</v>
      </c>
      <c r="K596" s="1">
        <f t="shared" si="141"/>
        <v>11.820263095080451</v>
      </c>
      <c r="L596" s="1" t="str">
        <f t="shared" si="142"/>
        <v>both (indole-3-acetamide) YE_Ctr</v>
      </c>
      <c r="M596" s="1" t="str">
        <f t="shared" si="133"/>
        <v>D</v>
      </c>
      <c r="N596" s="1" t="str">
        <f t="shared" si="134"/>
        <v>both (indole-3-acetamide) YE_Ctr_D</v>
      </c>
      <c r="O596" s="2" t="str">
        <f t="shared" si="135"/>
        <v/>
      </c>
      <c r="P596" s="1" t="str">
        <f t="array" ref="P596">IF(O596="","",AVERAGE(IF(L$1:L$2881=L596,K$1:K$2881)))</f>
        <v/>
      </c>
      <c r="Q596" s="1" t="str">
        <f t="array" ref="Q596">IF(O596="","",_xlfn.F.TEST(IF((L$1:L$2881=LEFT(L596,LEN(L596)-3)&amp;"ctr"),K$1:K$2881),IF((L$1:L$2881=L596),K$1:K$2881)))</f>
        <v/>
      </c>
      <c r="R596" s="1" t="str">
        <f t="array" ref="R596">IF(O596="","",TTEST(IF(L$1:L$2881=LEFT(L596,LEN(L596)-3)&amp;"ctr",K$1:K$2881),IF(L$1:L$2881=L596,K$1:K$2881),2,IF(ISERROR(Q596),3,IF(Q596&lt;0.05,3,2))))</f>
        <v/>
      </c>
      <c r="S596" s="1" t="str">
        <f t="shared" ca="1" si="136"/>
        <v/>
      </c>
      <c r="T596" s="1" t="str">
        <f t="array" ref="T596">IF(O596="","",AVERAGE(IF(L$1:L$2881=L596,I$1:I$2881)))</f>
        <v/>
      </c>
      <c r="U596" s="1" t="str">
        <f t="shared" ca="1" si="137"/>
        <v/>
      </c>
      <c r="V596" s="1" t="str">
        <f t="shared" ca="1" si="143"/>
        <v/>
      </c>
      <c r="W596" s="1" t="str">
        <f t="array" aca="1" ref="W596" ca="1">IF(V596="","",IF(AVERAGE(IF(Z$2:Z$2881="Neg"&amp;" "&amp;B596&amp;" "&amp;X596,J$2:J$2881,0))&gt;AVERAGE(IF(Z$2:Z$2881="pos"&amp;" "&amp;B596&amp;" "&amp;X596,J$2:J$2881,0)),"neg","pos"))</f>
        <v/>
      </c>
      <c r="X596" s="1" t="str">
        <f t="shared" ca="1" si="138"/>
        <v/>
      </c>
      <c r="Y596" s="1" t="str">
        <f t="shared" ca="1" si="139"/>
        <v/>
      </c>
      <c r="Z596" s="1" t="str">
        <f t="shared" si="140"/>
        <v>both (indole-3-acetamide) YE_</v>
      </c>
      <c r="AA596" s="1" t="str">
        <f t="shared" si="130"/>
        <v/>
      </c>
    </row>
    <row r="597" spans="1:27" x14ac:dyDescent="0.2">
      <c r="A597" s="1" t="s">
        <v>94</v>
      </c>
      <c r="B597" s="1" t="s">
        <v>172</v>
      </c>
      <c r="C597" s="1" t="s">
        <v>107</v>
      </c>
      <c r="D597" s="1">
        <v>174.07980000000001</v>
      </c>
      <c r="E597" s="1">
        <v>12.71</v>
      </c>
      <c r="F597" s="5" t="s">
        <v>146</v>
      </c>
      <c r="H597" s="1" t="s">
        <v>151</v>
      </c>
      <c r="I597" s="1">
        <v>123396</v>
      </c>
      <c r="K597" s="1">
        <f t="shared" si="141"/>
        <v>11.723162078974759</v>
      </c>
      <c r="L597" s="1" t="str">
        <f t="shared" si="142"/>
        <v>both (indole-3-acetamide) YE_Ctr</v>
      </c>
      <c r="M597" s="1" t="str">
        <f t="shared" si="133"/>
        <v>D</v>
      </c>
      <c r="N597" s="1" t="str">
        <f t="shared" si="134"/>
        <v>both (indole-3-acetamide) YE_Ctr_D</v>
      </c>
      <c r="O597" s="2" t="str">
        <f t="shared" si="135"/>
        <v/>
      </c>
      <c r="P597" s="1" t="str">
        <f t="array" ref="P597">IF(O597="","",AVERAGE(IF(L$1:L$2881=L597,K$1:K$2881)))</f>
        <v/>
      </c>
      <c r="Q597" s="1" t="str">
        <f t="array" ref="Q597">IF(O597="","",_xlfn.F.TEST(IF((L$1:L$2881=LEFT(L597,LEN(L597)-3)&amp;"ctr"),K$1:K$2881),IF((L$1:L$2881=L597),K$1:K$2881)))</f>
        <v/>
      </c>
      <c r="R597" s="1" t="str">
        <f t="array" ref="R597">IF(O597="","",TTEST(IF(L$1:L$2881=LEFT(L597,LEN(L597)-3)&amp;"ctr",K$1:K$2881),IF(L$1:L$2881=L597,K$1:K$2881),2,IF(ISERROR(Q597),3,IF(Q597&lt;0.05,3,2))))</f>
        <v/>
      </c>
      <c r="S597" s="1" t="str">
        <f t="shared" ca="1" si="136"/>
        <v/>
      </c>
      <c r="T597" s="1" t="str">
        <f t="array" ref="T597">IF(O597="","",AVERAGE(IF(L$1:L$2881=L597,I$1:I$2881)))</f>
        <v/>
      </c>
      <c r="U597" s="1" t="str">
        <f t="shared" ca="1" si="137"/>
        <v/>
      </c>
      <c r="V597" s="1" t="str">
        <f t="shared" ca="1" si="143"/>
        <v/>
      </c>
      <c r="W597" s="1" t="str">
        <f t="array" aca="1" ref="W597" ca="1">IF(V597="","",IF(AVERAGE(IF(Z$2:Z$2881="Neg"&amp;" "&amp;B597&amp;" "&amp;X597,J$2:J$2881,0))&gt;AVERAGE(IF(Z$2:Z$2881="pos"&amp;" "&amp;B597&amp;" "&amp;X597,J$2:J$2881,0)),"neg","pos"))</f>
        <v/>
      </c>
      <c r="X597" s="1" t="str">
        <f t="shared" ca="1" si="138"/>
        <v/>
      </c>
      <c r="Y597" s="1" t="str">
        <f t="shared" ca="1" si="139"/>
        <v/>
      </c>
      <c r="Z597" s="1" t="str">
        <f t="shared" si="140"/>
        <v>both (indole-3-acetamide) YE_</v>
      </c>
      <c r="AA597" s="1" t="str">
        <f t="shared" si="130"/>
        <v/>
      </c>
    </row>
    <row r="598" spans="1:27" x14ac:dyDescent="0.2">
      <c r="A598" s="1" t="s">
        <v>94</v>
      </c>
      <c r="B598" s="1" t="s">
        <v>172</v>
      </c>
      <c r="C598" s="1" t="s">
        <v>107</v>
      </c>
      <c r="D598" s="1">
        <v>174.07980000000001</v>
      </c>
      <c r="E598" s="1">
        <v>12.71</v>
      </c>
      <c r="F598" s="5" t="s">
        <v>146</v>
      </c>
      <c r="H598" s="1" t="s">
        <v>152</v>
      </c>
      <c r="I598" s="1">
        <v>3309</v>
      </c>
      <c r="K598" s="1">
        <f t="shared" si="141"/>
        <v>8.1047034683711079</v>
      </c>
      <c r="L598" s="1" t="str">
        <f t="shared" si="142"/>
        <v>both (indole-3-acetamide) YE_Syn</v>
      </c>
      <c r="M598" s="1" t="str">
        <f t="shared" si="133"/>
        <v>D</v>
      </c>
      <c r="N598" s="1" t="str">
        <f t="shared" si="134"/>
        <v>both (indole-3-acetamide) YE_Syn_D</v>
      </c>
      <c r="O598" s="2" t="str">
        <f t="shared" si="135"/>
        <v>D</v>
      </c>
      <c r="P598" s="1">
        <f t="array" ref="P598">IF(O598="","",AVERAGE(IF(L$1:L$2881=L598,K$1:K$2881)))</f>
        <v>7.888115256604963</v>
      </c>
      <c r="Q598" s="1">
        <f t="array" ref="Q598">IF(O598="","",_xlfn.F.TEST(IF((L$1:L$2881=LEFT(L598,LEN(L598)-3)&amp;"ctr"),K$1:K$2881),IF((L$1:L$2881=L598),K$1:K$2881)))</f>
        <v>0.29279956955991965</v>
      </c>
      <c r="R598" s="1">
        <f t="array" ref="R598">IF(O598="","",TTEST(IF(L$1:L$2881=LEFT(L598,LEN(L598)-3)&amp;"ctr",K$1:K$2881),IF(L$1:L$2881=L598,K$1:K$2881),2,IF(ISERROR(Q598),3,IF(Q598&lt;0.05,3,2))))</f>
        <v>7.3603351847172999E-6</v>
      </c>
      <c r="S598" s="1" t="str">
        <f t="shared" ca="1" si="136"/>
        <v>I</v>
      </c>
      <c r="T598" s="1">
        <f t="array" ref="T598">IF(O598="","",AVERAGE(IF(L$1:L$2881=L598,I$1:I$2881)))</f>
        <v>2860.75</v>
      </c>
      <c r="U598" s="1">
        <f t="shared" ca="1" si="137"/>
        <v>-5.4113697234168709</v>
      </c>
      <c r="V598" s="1" t="str">
        <f t="shared" ca="1" si="143"/>
        <v>5</v>
      </c>
      <c r="W598" s="1" t="str">
        <f t="array" aca="1" ref="W598" ca="1">IF(V598="","",IF(AVERAGE(IF(Z$2:Z$2881="Neg"&amp;" "&amp;B598&amp;" "&amp;X598,J$2:J$2881,0))&gt;AVERAGE(IF(Z$2:Z$2881="pos"&amp;" "&amp;B598&amp;" "&amp;X598,J$2:J$2881,0)),"neg","pos"))</f>
        <v>pos</v>
      </c>
      <c r="X598" s="1" t="str">
        <f t="shared" ca="1" si="138"/>
        <v>YE_</v>
      </c>
      <c r="Y598" s="1" t="str">
        <f t="shared" ca="1" si="139"/>
        <v>Syn</v>
      </c>
      <c r="Z598" s="1" t="str">
        <f t="shared" si="140"/>
        <v>both (indole-3-acetamide) YE_</v>
      </c>
      <c r="AA598" s="1" t="str">
        <f t="shared" si="130"/>
        <v>Good</v>
      </c>
    </row>
    <row r="599" spans="1:27" x14ac:dyDescent="0.2">
      <c r="A599" s="1" t="s">
        <v>94</v>
      </c>
      <c r="B599" s="1" t="s">
        <v>172</v>
      </c>
      <c r="C599" s="1" t="s">
        <v>107</v>
      </c>
      <c r="D599" s="1">
        <v>174.07980000000001</v>
      </c>
      <c r="E599" s="1">
        <v>12.71</v>
      </c>
      <c r="F599" s="5" t="s">
        <v>146</v>
      </c>
      <c r="H599" s="1" t="s">
        <v>152</v>
      </c>
      <c r="I599" s="1">
        <v>3385</v>
      </c>
      <c r="K599" s="1">
        <f t="shared" si="141"/>
        <v>8.12740456269308</v>
      </c>
      <c r="L599" s="1" t="str">
        <f t="shared" si="142"/>
        <v>both (indole-3-acetamide) YE_Syn</v>
      </c>
      <c r="M599" s="1" t="str">
        <f t="shared" si="133"/>
        <v>D</v>
      </c>
      <c r="N599" s="1" t="str">
        <f t="shared" si="134"/>
        <v>both (indole-3-acetamide) YE_Syn_D</v>
      </c>
      <c r="O599" s="2" t="str">
        <f t="shared" si="135"/>
        <v/>
      </c>
      <c r="P599" s="1" t="str">
        <f t="array" ref="P599">IF(O599="","",AVERAGE(IF(L$1:L$2881=L599,K$1:K$2881)))</f>
        <v/>
      </c>
      <c r="Q599" s="1" t="str">
        <f t="array" ref="Q599">IF(O599="","",_xlfn.F.TEST(IF((L$1:L$2881=LEFT(L599,LEN(L599)-3)&amp;"ctr"),K$1:K$2881),IF((L$1:L$2881=L599),K$1:K$2881)))</f>
        <v/>
      </c>
      <c r="R599" s="1" t="str">
        <f t="array" ref="R599">IF(O599="","",TTEST(IF(L$1:L$2881=LEFT(L599,LEN(L599)-3)&amp;"ctr",K$1:K$2881),IF(L$1:L$2881=L599,K$1:K$2881),2,IF(ISERROR(Q599),3,IF(Q599&lt;0.05,3,2))))</f>
        <v/>
      </c>
      <c r="S599" s="1" t="str">
        <f t="shared" ca="1" si="136"/>
        <v/>
      </c>
      <c r="T599" s="1" t="str">
        <f t="array" ref="T599">IF(O599="","",AVERAGE(IF(L$1:L$2881=L599,I$1:I$2881)))</f>
        <v/>
      </c>
      <c r="U599" s="1" t="str">
        <f t="shared" ca="1" si="137"/>
        <v/>
      </c>
      <c r="V599" s="1" t="str">
        <f t="shared" ca="1" si="143"/>
        <v/>
      </c>
      <c r="W599" s="1" t="str">
        <f t="array" aca="1" ref="W599" ca="1">IF(V599="","",IF(AVERAGE(IF(Z$2:Z$2881="Neg"&amp;" "&amp;B599&amp;" "&amp;X599,J$2:J$2881,0))&gt;AVERAGE(IF(Z$2:Z$2881="pos"&amp;" "&amp;B599&amp;" "&amp;X599,J$2:J$2881,0)),"neg","pos"))</f>
        <v/>
      </c>
      <c r="X599" s="1" t="str">
        <f t="shared" ca="1" si="138"/>
        <v/>
      </c>
      <c r="Y599" s="1" t="str">
        <f t="shared" ca="1" si="139"/>
        <v/>
      </c>
      <c r="Z599" s="1" t="str">
        <f t="shared" si="140"/>
        <v>both (indole-3-acetamide) YE_</v>
      </c>
      <c r="AA599" s="1" t="str">
        <f t="shared" si="130"/>
        <v/>
      </c>
    </row>
    <row r="600" spans="1:27" x14ac:dyDescent="0.2">
      <c r="A600" s="1" t="s">
        <v>94</v>
      </c>
      <c r="B600" s="1" t="s">
        <v>172</v>
      </c>
      <c r="C600" s="1" t="s">
        <v>107</v>
      </c>
      <c r="D600" s="1">
        <v>174.07980000000001</v>
      </c>
      <c r="E600" s="1">
        <v>12.71</v>
      </c>
      <c r="F600" s="5" t="s">
        <v>146</v>
      </c>
      <c r="H600" s="1" t="s">
        <v>152</v>
      </c>
      <c r="I600" s="1">
        <v>3442</v>
      </c>
      <c r="K600" s="1">
        <f t="shared" si="141"/>
        <v>8.1440984633385245</v>
      </c>
      <c r="L600" s="1" t="str">
        <f t="shared" si="142"/>
        <v>both (indole-3-acetamide) YE_Syn</v>
      </c>
      <c r="M600" s="1" t="str">
        <f t="shared" si="133"/>
        <v>D</v>
      </c>
      <c r="N600" s="1" t="str">
        <f t="shared" si="134"/>
        <v>both (indole-3-acetamide) YE_Syn_D</v>
      </c>
      <c r="O600" s="2" t="str">
        <f t="shared" si="135"/>
        <v/>
      </c>
      <c r="P600" s="1" t="str">
        <f t="array" ref="P600">IF(O600="","",AVERAGE(IF(L$1:L$2881=L600,K$1:K$2881)))</f>
        <v/>
      </c>
      <c r="Q600" s="1" t="str">
        <f t="array" ref="Q600">IF(O600="","",_xlfn.F.TEST(IF((L$1:L$2881=LEFT(L600,LEN(L600)-3)&amp;"ctr"),K$1:K$2881),IF((L$1:L$2881=L600),K$1:K$2881)))</f>
        <v/>
      </c>
      <c r="R600" s="1" t="str">
        <f t="array" ref="R600">IF(O600="","",TTEST(IF(L$1:L$2881=LEFT(L600,LEN(L600)-3)&amp;"ctr",K$1:K$2881),IF(L$1:L$2881=L600,K$1:K$2881),2,IF(ISERROR(Q600),3,IF(Q600&lt;0.05,3,2))))</f>
        <v/>
      </c>
      <c r="S600" s="1" t="str">
        <f t="shared" ca="1" si="136"/>
        <v/>
      </c>
      <c r="T600" s="1" t="str">
        <f t="array" ref="T600">IF(O600="","",AVERAGE(IF(L$1:L$2881=L600,I$1:I$2881)))</f>
        <v/>
      </c>
      <c r="U600" s="1" t="str">
        <f t="shared" ca="1" si="137"/>
        <v/>
      </c>
      <c r="V600" s="1" t="str">
        <f t="shared" ca="1" si="143"/>
        <v/>
      </c>
      <c r="W600" s="1" t="str">
        <f t="array" aca="1" ref="W600" ca="1">IF(V600="","",IF(AVERAGE(IF(Z$2:Z$2881="Neg"&amp;" "&amp;B600&amp;" "&amp;X600,J$2:J$2881,0))&gt;AVERAGE(IF(Z$2:Z$2881="pos"&amp;" "&amp;B600&amp;" "&amp;X600,J$2:J$2881,0)),"neg","pos"))</f>
        <v/>
      </c>
      <c r="X600" s="1" t="str">
        <f t="shared" ca="1" si="138"/>
        <v/>
      </c>
      <c r="Y600" s="1" t="str">
        <f t="shared" ca="1" si="139"/>
        <v/>
      </c>
      <c r="Z600" s="1" t="str">
        <f t="shared" si="140"/>
        <v>both (indole-3-acetamide) YE_</v>
      </c>
      <c r="AA600" s="1" t="str">
        <f t="shared" si="130"/>
        <v/>
      </c>
    </row>
    <row r="601" spans="1:27" x14ac:dyDescent="0.2">
      <c r="A601" s="1" t="s">
        <v>94</v>
      </c>
      <c r="B601" s="1" t="s">
        <v>172</v>
      </c>
      <c r="C601" s="1" t="s">
        <v>107</v>
      </c>
      <c r="D601" s="1">
        <v>174.07980000000001</v>
      </c>
      <c r="E601" s="1">
        <v>12.71</v>
      </c>
      <c r="F601" s="5" t="s">
        <v>146</v>
      </c>
      <c r="H601" s="1" t="s">
        <v>152</v>
      </c>
      <c r="I601" s="1">
        <v>1307</v>
      </c>
      <c r="K601" s="1">
        <f t="shared" si="141"/>
        <v>7.1762545320171442</v>
      </c>
      <c r="L601" s="1" t="str">
        <f t="shared" si="142"/>
        <v>both (indole-3-acetamide) YE_Syn</v>
      </c>
      <c r="M601" s="1" t="str">
        <f t="shared" si="133"/>
        <v>D</v>
      </c>
      <c r="N601" s="1" t="str">
        <f t="shared" si="134"/>
        <v>both (indole-3-acetamide) YE_Syn_D</v>
      </c>
      <c r="O601" s="2" t="str">
        <f t="shared" si="135"/>
        <v/>
      </c>
      <c r="P601" s="1" t="str">
        <f t="array" ref="P601">IF(O601="","",AVERAGE(IF(L$1:L$2881=L601,K$1:K$2881)))</f>
        <v/>
      </c>
      <c r="Q601" s="1" t="str">
        <f t="array" ref="Q601">IF(O601="","",_xlfn.F.TEST(IF((L$1:L$2881=LEFT(L601,LEN(L601)-3)&amp;"ctr"),K$1:K$2881),IF((L$1:L$2881=L601),K$1:K$2881)))</f>
        <v/>
      </c>
      <c r="R601" s="1" t="str">
        <f t="array" ref="R601">IF(O601="","",TTEST(IF(L$1:L$2881=LEFT(L601,LEN(L601)-3)&amp;"ctr",K$1:K$2881),IF(L$1:L$2881=L601,K$1:K$2881),2,IF(ISERROR(Q601),3,IF(Q601&lt;0.05,3,2))))</f>
        <v/>
      </c>
      <c r="S601" s="1" t="str">
        <f t="shared" ca="1" si="136"/>
        <v/>
      </c>
      <c r="T601" s="1" t="str">
        <f t="array" ref="T601">IF(O601="","",AVERAGE(IF(L$1:L$2881=L601,I$1:I$2881)))</f>
        <v/>
      </c>
      <c r="U601" s="1" t="str">
        <f t="shared" ca="1" si="137"/>
        <v/>
      </c>
      <c r="V601" s="1" t="str">
        <f t="shared" ca="1" si="143"/>
        <v/>
      </c>
      <c r="W601" s="1" t="str">
        <f t="array" aca="1" ref="W601" ca="1">IF(V601="","",IF(AVERAGE(IF(Z$2:Z$2881="Neg"&amp;" "&amp;B601&amp;" "&amp;X601,J$2:J$2881,0))&gt;AVERAGE(IF(Z$2:Z$2881="pos"&amp;" "&amp;B601&amp;" "&amp;X601,J$2:J$2881,0)),"neg","pos"))</f>
        <v/>
      </c>
      <c r="X601" s="1" t="str">
        <f t="shared" ca="1" si="138"/>
        <v/>
      </c>
      <c r="Y601" s="1" t="str">
        <f t="shared" ca="1" si="139"/>
        <v/>
      </c>
      <c r="Z601" s="1" t="str">
        <f t="shared" si="140"/>
        <v>both (indole-3-acetamide) YE_</v>
      </c>
      <c r="AA601" s="1" t="str">
        <f t="shared" si="130"/>
        <v/>
      </c>
    </row>
    <row r="602" spans="1:27" x14ac:dyDescent="0.2">
      <c r="A602" s="1" t="s">
        <v>94</v>
      </c>
      <c r="B602" s="1" t="s">
        <v>172</v>
      </c>
      <c r="C602" s="1" t="s">
        <v>107</v>
      </c>
      <c r="D602" s="1">
        <v>174.07980000000001</v>
      </c>
      <c r="E602" s="1">
        <v>12.71</v>
      </c>
      <c r="F602" s="5" t="s">
        <v>146</v>
      </c>
      <c r="H602" s="1" t="s">
        <v>153</v>
      </c>
      <c r="K602" s="1">
        <f t="shared" si="141"/>
        <v>0</v>
      </c>
      <c r="L602" s="1" t="str">
        <f t="shared" si="142"/>
        <v>both (indole-3-acetamide) SE_Ctr</v>
      </c>
      <c r="M602" s="1" t="str">
        <f t="shared" si="133"/>
        <v>ND</v>
      </c>
      <c r="N602" s="1" t="str">
        <f t="shared" si="134"/>
        <v>both (indole-3-acetamide) SE_CtrND</v>
      </c>
      <c r="O602" s="2" t="str">
        <f t="shared" si="135"/>
        <v>ND</v>
      </c>
      <c r="P602" s="1">
        <f t="array" ref="P602">IF(O602="","",AVERAGE(IF(L$1:L$2881=L602,K$1:K$2881)))</f>
        <v>0</v>
      </c>
      <c r="Q602" s="1" t="e">
        <f t="array" ref="Q602">IF(O602="","",_xlfn.F.TEST(IF((L$1:L$2881=LEFT(L602,LEN(L602)-3)&amp;"ctr"),K$1:K$2881),IF((L$1:L$2881=L602),K$1:K$2881)))</f>
        <v>#DIV/0!</v>
      </c>
      <c r="R602" s="1" t="e">
        <f t="array" ref="R602">IF(O602="","",TTEST(IF(L$1:L$2881=LEFT(L602,LEN(L602)-3)&amp;"ctr",K$1:K$2881),IF(L$1:L$2881=L602,K$1:K$2881),2,IF(ISERROR(Q602),3,IF(Q602&lt;0.05,3,2))))</f>
        <v>#DIV/0!</v>
      </c>
      <c r="S602" s="1" t="str">
        <f t="shared" ca="1" si="136"/>
        <v>ND</v>
      </c>
      <c r="T602" s="1">
        <f t="array" ref="T602">IF(O602="","",AVERAGE(IF(L$1:L$2881=L602,I$1:I$2881)))</f>
        <v>0</v>
      </c>
      <c r="U602" s="1" t="str">
        <f t="shared" ca="1" si="137"/>
        <v>n/a</v>
      </c>
      <c r="V602" s="1" t="str">
        <f t="shared" ca="1" si="143"/>
        <v/>
      </c>
      <c r="W602" s="1" t="str">
        <f t="array" aca="1" ref="W602" ca="1">IF(V602="","",IF(AVERAGE(IF(Z$2:Z$2881="Neg"&amp;" "&amp;B602&amp;" "&amp;X602,J$2:J$2881,0))&gt;AVERAGE(IF(Z$2:Z$2881="pos"&amp;" "&amp;B602&amp;" "&amp;X602,J$2:J$2881,0)),"neg","pos"))</f>
        <v/>
      </c>
      <c r="X602" s="1" t="str">
        <f t="shared" ca="1" si="138"/>
        <v/>
      </c>
      <c r="Y602" s="1" t="str">
        <f t="shared" ca="1" si="139"/>
        <v/>
      </c>
      <c r="Z602" s="1" t="str">
        <f t="shared" si="140"/>
        <v>both (indole-3-acetamide) SE_</v>
      </c>
      <c r="AA602" s="1" t="str">
        <f t="shared" si="130"/>
        <v>Good</v>
      </c>
    </row>
    <row r="603" spans="1:27" x14ac:dyDescent="0.2">
      <c r="A603" s="1" t="s">
        <v>94</v>
      </c>
      <c r="B603" s="1" t="s">
        <v>172</v>
      </c>
      <c r="C603" s="1" t="s">
        <v>107</v>
      </c>
      <c r="D603" s="1">
        <v>174.07980000000001</v>
      </c>
      <c r="E603" s="1">
        <v>12.71</v>
      </c>
      <c r="F603" s="5" t="s">
        <v>146</v>
      </c>
      <c r="H603" s="1" t="s">
        <v>153</v>
      </c>
      <c r="K603" s="1">
        <f t="shared" si="141"/>
        <v>0</v>
      </c>
      <c r="L603" s="1" t="str">
        <f t="shared" si="142"/>
        <v>both (indole-3-acetamide) SE_Ctr</v>
      </c>
      <c r="M603" s="1" t="str">
        <f t="shared" si="133"/>
        <v>ND</v>
      </c>
      <c r="N603" s="1" t="str">
        <f t="shared" si="134"/>
        <v>both (indole-3-acetamide) SE_CtrND</v>
      </c>
      <c r="O603" s="2" t="str">
        <f t="shared" si="135"/>
        <v/>
      </c>
      <c r="P603" s="1" t="str">
        <f t="array" ref="P603">IF(O603="","",AVERAGE(IF(L$1:L$2881=L603,K$1:K$2881)))</f>
        <v/>
      </c>
      <c r="Q603" s="1" t="str">
        <f t="array" ref="Q603">IF(O603="","",_xlfn.F.TEST(IF((L$1:L$2881=LEFT(L603,LEN(L603)-3)&amp;"ctr"),K$1:K$2881),IF((L$1:L$2881=L603),K$1:K$2881)))</f>
        <v/>
      </c>
      <c r="R603" s="1" t="str">
        <f t="array" ref="R603">IF(O603="","",TTEST(IF(L$1:L$2881=LEFT(L603,LEN(L603)-3)&amp;"ctr",K$1:K$2881),IF(L$1:L$2881=L603,K$1:K$2881),2,IF(ISERROR(Q603),3,IF(Q603&lt;0.05,3,2))))</f>
        <v/>
      </c>
      <c r="S603" s="1" t="str">
        <f t="shared" ca="1" si="136"/>
        <v/>
      </c>
      <c r="T603" s="1" t="str">
        <f t="array" ref="T603">IF(O603="","",AVERAGE(IF(L$1:L$2881=L603,I$1:I$2881)))</f>
        <v/>
      </c>
      <c r="U603" s="1" t="str">
        <f t="shared" ca="1" si="137"/>
        <v/>
      </c>
      <c r="V603" s="1" t="str">
        <f t="shared" ca="1" si="143"/>
        <v/>
      </c>
      <c r="W603" s="1" t="str">
        <f t="array" aca="1" ref="W603" ca="1">IF(V603="","",IF(AVERAGE(IF(Z$2:Z$2881="Neg"&amp;" "&amp;B603&amp;" "&amp;X603,J$2:J$2881,0))&gt;AVERAGE(IF(Z$2:Z$2881="pos"&amp;" "&amp;B603&amp;" "&amp;X603,J$2:J$2881,0)),"neg","pos"))</f>
        <v/>
      </c>
      <c r="X603" s="1" t="str">
        <f t="shared" ca="1" si="138"/>
        <v/>
      </c>
      <c r="Y603" s="1" t="str">
        <f t="shared" ca="1" si="139"/>
        <v/>
      </c>
      <c r="Z603" s="1" t="str">
        <f t="shared" si="140"/>
        <v>both (indole-3-acetamide) SE_</v>
      </c>
      <c r="AA603" s="1" t="str">
        <f t="shared" si="130"/>
        <v/>
      </c>
    </row>
    <row r="604" spans="1:27" x14ac:dyDescent="0.2">
      <c r="A604" s="1" t="s">
        <v>94</v>
      </c>
      <c r="B604" s="1" t="s">
        <v>172</v>
      </c>
      <c r="C604" s="1" t="s">
        <v>107</v>
      </c>
      <c r="D604" s="1">
        <v>174.07980000000001</v>
      </c>
      <c r="E604" s="1">
        <v>12.71</v>
      </c>
      <c r="F604" s="5" t="s">
        <v>146</v>
      </c>
      <c r="H604" s="1" t="s">
        <v>153</v>
      </c>
      <c r="K604" s="1">
        <f t="shared" si="141"/>
        <v>0</v>
      </c>
      <c r="L604" s="1" t="str">
        <f t="shared" si="142"/>
        <v>both (indole-3-acetamide) SE_Ctr</v>
      </c>
      <c r="M604" s="1" t="str">
        <f t="shared" si="133"/>
        <v>ND</v>
      </c>
      <c r="N604" s="1" t="str">
        <f t="shared" si="134"/>
        <v>both (indole-3-acetamide) SE_CtrND</v>
      </c>
      <c r="O604" s="2" t="str">
        <f t="shared" si="135"/>
        <v/>
      </c>
      <c r="P604" s="1" t="str">
        <f t="array" ref="P604">IF(O604="","",AVERAGE(IF(L$1:L$2881=L604,K$1:K$2881)))</f>
        <v/>
      </c>
      <c r="Q604" s="1" t="str">
        <f t="array" ref="Q604">IF(O604="","",_xlfn.F.TEST(IF((L$1:L$2881=LEFT(L604,LEN(L604)-3)&amp;"ctr"),K$1:K$2881),IF((L$1:L$2881=L604),K$1:K$2881)))</f>
        <v/>
      </c>
      <c r="R604" s="1" t="str">
        <f t="array" ref="R604">IF(O604="","",TTEST(IF(L$1:L$2881=LEFT(L604,LEN(L604)-3)&amp;"ctr",K$1:K$2881),IF(L$1:L$2881=L604,K$1:K$2881),2,IF(ISERROR(Q604),3,IF(Q604&lt;0.05,3,2))))</f>
        <v/>
      </c>
      <c r="S604" s="1" t="str">
        <f t="shared" ca="1" si="136"/>
        <v/>
      </c>
      <c r="T604" s="1" t="str">
        <f t="array" ref="T604">IF(O604="","",AVERAGE(IF(L$1:L$2881=L604,I$1:I$2881)))</f>
        <v/>
      </c>
      <c r="U604" s="1" t="str">
        <f t="shared" ca="1" si="137"/>
        <v/>
      </c>
      <c r="V604" s="1" t="str">
        <f t="shared" ca="1" si="143"/>
        <v/>
      </c>
      <c r="W604" s="1" t="str">
        <f t="array" aca="1" ref="W604" ca="1">IF(V604="","",IF(AVERAGE(IF(Z$2:Z$2881="Neg"&amp;" "&amp;B604&amp;" "&amp;X604,J$2:J$2881,0))&gt;AVERAGE(IF(Z$2:Z$2881="pos"&amp;" "&amp;B604&amp;" "&amp;X604,J$2:J$2881,0)),"neg","pos"))</f>
        <v/>
      </c>
      <c r="X604" s="1" t="str">
        <f t="shared" ca="1" si="138"/>
        <v/>
      </c>
      <c r="Y604" s="1" t="str">
        <f t="shared" ca="1" si="139"/>
        <v/>
      </c>
      <c r="Z604" s="1" t="str">
        <f t="shared" si="140"/>
        <v>both (indole-3-acetamide) SE_</v>
      </c>
      <c r="AA604" s="1" t="str">
        <f t="shared" si="130"/>
        <v/>
      </c>
    </row>
    <row r="605" spans="1:27" x14ac:dyDescent="0.2">
      <c r="A605" s="1" t="s">
        <v>94</v>
      </c>
      <c r="B605" s="1" t="s">
        <v>172</v>
      </c>
      <c r="C605" s="1" t="s">
        <v>107</v>
      </c>
      <c r="D605" s="1">
        <v>174.07980000000001</v>
      </c>
      <c r="E605" s="1">
        <v>12.71</v>
      </c>
      <c r="F605" s="5" t="s">
        <v>146</v>
      </c>
      <c r="H605" s="1" t="s">
        <v>153</v>
      </c>
      <c r="K605" s="1">
        <f t="shared" si="141"/>
        <v>0</v>
      </c>
      <c r="L605" s="1" t="str">
        <f t="shared" si="142"/>
        <v>both (indole-3-acetamide) SE_Ctr</v>
      </c>
      <c r="M605" s="1" t="str">
        <f t="shared" si="133"/>
        <v>ND</v>
      </c>
      <c r="N605" s="1" t="str">
        <f t="shared" si="134"/>
        <v>both (indole-3-acetamide) SE_CtrND</v>
      </c>
      <c r="O605" s="2" t="str">
        <f t="shared" si="135"/>
        <v/>
      </c>
      <c r="P605" s="1" t="str">
        <f t="array" ref="P605">IF(O605="","",AVERAGE(IF(L$1:L$2881=L605,K$1:K$2881)))</f>
        <v/>
      </c>
      <c r="Q605" s="1" t="str">
        <f t="array" ref="Q605">IF(O605="","",_xlfn.F.TEST(IF((L$1:L$2881=LEFT(L605,LEN(L605)-3)&amp;"ctr"),K$1:K$2881),IF((L$1:L$2881=L605),K$1:K$2881)))</f>
        <v/>
      </c>
      <c r="R605" s="1" t="str">
        <f t="array" ref="R605">IF(O605="","",TTEST(IF(L$1:L$2881=LEFT(L605,LEN(L605)-3)&amp;"ctr",K$1:K$2881),IF(L$1:L$2881=L605,K$1:K$2881),2,IF(ISERROR(Q605),3,IF(Q605&lt;0.05,3,2))))</f>
        <v/>
      </c>
      <c r="S605" s="1" t="str">
        <f t="shared" ca="1" si="136"/>
        <v/>
      </c>
      <c r="T605" s="1" t="str">
        <f t="array" ref="T605">IF(O605="","",AVERAGE(IF(L$1:L$2881=L605,I$1:I$2881)))</f>
        <v/>
      </c>
      <c r="U605" s="1" t="str">
        <f t="shared" ca="1" si="137"/>
        <v/>
      </c>
      <c r="V605" s="1" t="str">
        <f t="shared" ca="1" si="143"/>
        <v/>
      </c>
      <c r="W605" s="1" t="str">
        <f t="array" aca="1" ref="W605" ca="1">IF(V605="","",IF(AVERAGE(IF(Z$2:Z$2881="Neg"&amp;" "&amp;B605&amp;" "&amp;X605,J$2:J$2881,0))&gt;AVERAGE(IF(Z$2:Z$2881="pos"&amp;" "&amp;B605&amp;" "&amp;X605,J$2:J$2881,0)),"neg","pos"))</f>
        <v/>
      </c>
      <c r="X605" s="1" t="str">
        <f t="shared" ca="1" si="138"/>
        <v/>
      </c>
      <c r="Y605" s="1" t="str">
        <f t="shared" ca="1" si="139"/>
        <v/>
      </c>
      <c r="Z605" s="1" t="str">
        <f t="shared" si="140"/>
        <v>both (indole-3-acetamide) SE_</v>
      </c>
      <c r="AA605" s="1" t="str">
        <f t="shared" si="130"/>
        <v/>
      </c>
    </row>
    <row r="606" spans="1:27" x14ac:dyDescent="0.2">
      <c r="A606" s="1" t="s">
        <v>94</v>
      </c>
      <c r="B606" s="1" t="s">
        <v>172</v>
      </c>
      <c r="C606" s="1" t="s">
        <v>107</v>
      </c>
      <c r="D606" s="1">
        <v>174.07980000000001</v>
      </c>
      <c r="E606" s="1">
        <v>12.71</v>
      </c>
      <c r="F606" s="5" t="s">
        <v>146</v>
      </c>
      <c r="H606" s="1" t="s">
        <v>154</v>
      </c>
      <c r="K606" s="1">
        <f t="shared" si="141"/>
        <v>0</v>
      </c>
      <c r="L606" s="1" t="str">
        <f t="shared" si="142"/>
        <v>both (indole-3-acetamide) SE_Syn</v>
      </c>
      <c r="M606" s="1" t="str">
        <f t="shared" si="133"/>
        <v>ND</v>
      </c>
      <c r="N606" s="1" t="str">
        <f t="shared" si="134"/>
        <v>both (indole-3-acetamide) SE_SynND</v>
      </c>
      <c r="O606" s="2" t="str">
        <f t="shared" si="135"/>
        <v>ND</v>
      </c>
      <c r="P606" s="1">
        <f t="array" ref="P606">IF(O606="","",AVERAGE(IF(L$1:L$2881=L606,K$1:K$2881)))</f>
        <v>0</v>
      </c>
      <c r="Q606" s="1" t="e">
        <f t="array" ref="Q606">IF(O606="","",_xlfn.F.TEST(IF((L$1:L$2881=LEFT(L606,LEN(L606)-3)&amp;"ctr"),K$1:K$2881),IF((L$1:L$2881=L606),K$1:K$2881)))</f>
        <v>#DIV/0!</v>
      </c>
      <c r="R606" s="1" t="e">
        <f t="array" ref="R606">IF(O606="","",TTEST(IF(L$1:L$2881=LEFT(L606,LEN(L606)-3)&amp;"ctr",K$1:K$2881),IF(L$1:L$2881=L606,K$1:K$2881),2,IF(ISERROR(Q606),3,IF(Q606&lt;0.05,3,2))))</f>
        <v>#DIV/0!</v>
      </c>
      <c r="S606" s="1" t="str">
        <f t="shared" ca="1" si="136"/>
        <v>ND</v>
      </c>
      <c r="T606" s="1">
        <f t="array" ref="T606">IF(O606="","",AVERAGE(IF(L$1:L$2881=L606,I$1:I$2881)))</f>
        <v>0</v>
      </c>
      <c r="U606" s="1" t="str">
        <f t="shared" ca="1" si="137"/>
        <v>n/a</v>
      </c>
      <c r="V606" s="1" t="str">
        <f t="shared" ca="1" si="143"/>
        <v/>
      </c>
      <c r="W606" s="1" t="str">
        <f t="array" aca="1" ref="W606" ca="1">IF(V606="","",IF(AVERAGE(IF(Z$2:Z$2881="Neg"&amp;" "&amp;B606&amp;" "&amp;X606,J$2:J$2881,0))&gt;AVERAGE(IF(Z$2:Z$2881="pos"&amp;" "&amp;B606&amp;" "&amp;X606,J$2:J$2881,0)),"neg","pos"))</f>
        <v/>
      </c>
      <c r="X606" s="1" t="str">
        <f t="shared" ca="1" si="138"/>
        <v/>
      </c>
      <c r="Y606" s="1" t="str">
        <f t="shared" ca="1" si="139"/>
        <v/>
      </c>
      <c r="Z606" s="1" t="str">
        <f t="shared" si="140"/>
        <v>both (indole-3-acetamide) SE_</v>
      </c>
      <c r="AA606" s="1" t="str">
        <f t="shared" si="130"/>
        <v>Good</v>
      </c>
    </row>
    <row r="607" spans="1:27" x14ac:dyDescent="0.2">
      <c r="A607" s="1" t="s">
        <v>94</v>
      </c>
      <c r="B607" s="1" t="s">
        <v>172</v>
      </c>
      <c r="C607" s="1" t="s">
        <v>107</v>
      </c>
      <c r="D607" s="1">
        <v>174.07980000000001</v>
      </c>
      <c r="E607" s="1">
        <v>12.71</v>
      </c>
      <c r="F607" s="5" t="s">
        <v>146</v>
      </c>
      <c r="H607" s="1" t="s">
        <v>154</v>
      </c>
      <c r="K607" s="1">
        <f t="shared" si="141"/>
        <v>0</v>
      </c>
      <c r="L607" s="1" t="str">
        <f t="shared" si="142"/>
        <v>both (indole-3-acetamide) SE_Syn</v>
      </c>
      <c r="M607" s="1" t="str">
        <f t="shared" si="133"/>
        <v>ND</v>
      </c>
      <c r="N607" s="1" t="str">
        <f t="shared" si="134"/>
        <v>both (indole-3-acetamide) SE_SynND</v>
      </c>
      <c r="O607" s="2" t="str">
        <f t="shared" si="135"/>
        <v/>
      </c>
      <c r="P607" s="1" t="str">
        <f t="array" ref="P607">IF(O607="","",AVERAGE(IF(L$1:L$2881=L607,K$1:K$2881)))</f>
        <v/>
      </c>
      <c r="Q607" s="1" t="str">
        <f t="array" ref="Q607">IF(O607="","",_xlfn.F.TEST(IF((L$1:L$2881=LEFT(L607,LEN(L607)-3)&amp;"ctr"),K$1:K$2881),IF((L$1:L$2881=L607),K$1:K$2881)))</f>
        <v/>
      </c>
      <c r="R607" s="1" t="str">
        <f t="array" ref="R607">IF(O607="","",TTEST(IF(L$1:L$2881=LEFT(L607,LEN(L607)-3)&amp;"ctr",K$1:K$2881),IF(L$1:L$2881=L607,K$1:K$2881),2,IF(ISERROR(Q607),3,IF(Q607&lt;0.05,3,2))))</f>
        <v/>
      </c>
      <c r="S607" s="1" t="str">
        <f t="shared" ca="1" si="136"/>
        <v/>
      </c>
      <c r="T607" s="1" t="str">
        <f t="array" ref="T607">IF(O607="","",AVERAGE(IF(L$1:L$2881=L607,I$1:I$2881)))</f>
        <v/>
      </c>
      <c r="U607" s="1" t="str">
        <f t="shared" ca="1" si="137"/>
        <v/>
      </c>
      <c r="V607" s="1" t="str">
        <f t="shared" ca="1" si="143"/>
        <v/>
      </c>
      <c r="W607" s="1" t="str">
        <f t="array" aca="1" ref="W607" ca="1">IF(V607="","",IF(AVERAGE(IF(Z$2:Z$2881="Neg"&amp;" "&amp;B607&amp;" "&amp;X607,J$2:J$2881,0))&gt;AVERAGE(IF(Z$2:Z$2881="pos"&amp;" "&amp;B607&amp;" "&amp;X607,J$2:J$2881,0)),"neg","pos"))</f>
        <v/>
      </c>
      <c r="X607" s="1" t="str">
        <f t="shared" ca="1" si="138"/>
        <v/>
      </c>
      <c r="Y607" s="1" t="str">
        <f t="shared" ca="1" si="139"/>
        <v/>
      </c>
      <c r="Z607" s="1" t="str">
        <f t="shared" si="140"/>
        <v>both (indole-3-acetamide) SE_</v>
      </c>
      <c r="AA607" s="1" t="str">
        <f t="shared" si="130"/>
        <v/>
      </c>
    </row>
    <row r="608" spans="1:27" x14ac:dyDescent="0.2">
      <c r="A608" s="1" t="s">
        <v>94</v>
      </c>
      <c r="B608" s="1" t="s">
        <v>172</v>
      </c>
      <c r="C608" s="1" t="s">
        <v>107</v>
      </c>
      <c r="D608" s="1">
        <v>174.07980000000001</v>
      </c>
      <c r="E608" s="1">
        <v>12.71</v>
      </c>
      <c r="F608" s="5" t="s">
        <v>146</v>
      </c>
      <c r="H608" s="1" t="s">
        <v>154</v>
      </c>
      <c r="K608" s="1">
        <f t="shared" si="141"/>
        <v>0</v>
      </c>
      <c r="L608" s="1" t="str">
        <f t="shared" si="142"/>
        <v>both (indole-3-acetamide) SE_Syn</v>
      </c>
      <c r="M608" s="1" t="str">
        <f t="shared" si="133"/>
        <v>ND</v>
      </c>
      <c r="N608" s="1" t="str">
        <f t="shared" si="134"/>
        <v>both (indole-3-acetamide) SE_SynND</v>
      </c>
      <c r="O608" s="2" t="str">
        <f t="shared" si="135"/>
        <v/>
      </c>
      <c r="P608" s="1" t="str">
        <f t="array" ref="P608">IF(O608="","",AVERAGE(IF(L$1:L$2881=L608,K$1:K$2881)))</f>
        <v/>
      </c>
      <c r="Q608" s="1" t="str">
        <f t="array" ref="Q608">IF(O608="","",_xlfn.F.TEST(IF((L$1:L$2881=LEFT(L608,LEN(L608)-3)&amp;"ctr"),K$1:K$2881),IF((L$1:L$2881=L608),K$1:K$2881)))</f>
        <v/>
      </c>
      <c r="R608" s="1" t="str">
        <f t="array" ref="R608">IF(O608="","",TTEST(IF(L$1:L$2881=LEFT(L608,LEN(L608)-3)&amp;"ctr",K$1:K$2881),IF(L$1:L$2881=L608,K$1:K$2881),2,IF(ISERROR(Q608),3,IF(Q608&lt;0.05,3,2))))</f>
        <v/>
      </c>
      <c r="S608" s="1" t="str">
        <f t="shared" ca="1" si="136"/>
        <v/>
      </c>
      <c r="T608" s="1" t="str">
        <f t="array" ref="T608">IF(O608="","",AVERAGE(IF(L$1:L$2881=L608,I$1:I$2881)))</f>
        <v/>
      </c>
      <c r="U608" s="1" t="str">
        <f t="shared" ca="1" si="137"/>
        <v/>
      </c>
      <c r="V608" s="1" t="str">
        <f t="shared" ca="1" si="143"/>
        <v/>
      </c>
      <c r="W608" s="1" t="str">
        <f t="array" aca="1" ref="W608" ca="1">IF(V608="","",IF(AVERAGE(IF(Z$2:Z$2881="Neg"&amp;" "&amp;B608&amp;" "&amp;X608,J$2:J$2881,0))&gt;AVERAGE(IF(Z$2:Z$2881="pos"&amp;" "&amp;B608&amp;" "&amp;X608,J$2:J$2881,0)),"neg","pos"))</f>
        <v/>
      </c>
      <c r="X608" s="1" t="str">
        <f t="shared" ca="1" si="138"/>
        <v/>
      </c>
      <c r="Y608" s="1" t="str">
        <f t="shared" ca="1" si="139"/>
        <v/>
      </c>
      <c r="Z608" s="1" t="str">
        <f t="shared" si="140"/>
        <v>both (indole-3-acetamide) SE_</v>
      </c>
      <c r="AA608" s="1" t="str">
        <f t="shared" si="130"/>
        <v/>
      </c>
    </row>
    <row r="609" spans="1:27" x14ac:dyDescent="0.2">
      <c r="A609" s="1" t="s">
        <v>94</v>
      </c>
      <c r="B609" s="1" t="s">
        <v>172</v>
      </c>
      <c r="C609" s="1" t="s">
        <v>107</v>
      </c>
      <c r="D609" s="1">
        <v>174.07980000000001</v>
      </c>
      <c r="E609" s="1">
        <v>12.71</v>
      </c>
      <c r="F609" s="5" t="s">
        <v>146</v>
      </c>
      <c r="H609" s="1" t="s">
        <v>154</v>
      </c>
      <c r="K609" s="1">
        <f t="shared" si="141"/>
        <v>0</v>
      </c>
      <c r="L609" s="1" t="str">
        <f t="shared" si="142"/>
        <v>both (indole-3-acetamide) SE_Syn</v>
      </c>
      <c r="M609" s="1" t="str">
        <f t="shared" si="133"/>
        <v>ND</v>
      </c>
      <c r="N609" s="1" t="str">
        <f t="shared" si="134"/>
        <v>both (indole-3-acetamide) SE_SynND</v>
      </c>
      <c r="O609" s="2" t="str">
        <f t="shared" si="135"/>
        <v/>
      </c>
      <c r="P609" s="1" t="str">
        <f t="array" ref="P609">IF(O609="","",AVERAGE(IF(L$1:L$2881=L609,K$1:K$2881)))</f>
        <v/>
      </c>
      <c r="Q609" s="1" t="str">
        <f t="array" ref="Q609">IF(O609="","",_xlfn.F.TEST(IF((L$1:L$2881=LEFT(L609,LEN(L609)-3)&amp;"ctr"),K$1:K$2881),IF((L$1:L$2881=L609),K$1:K$2881)))</f>
        <v/>
      </c>
      <c r="R609" s="1" t="str">
        <f t="array" ref="R609">IF(O609="","",TTEST(IF(L$1:L$2881=LEFT(L609,LEN(L609)-3)&amp;"ctr",K$1:K$2881),IF(L$1:L$2881=L609,K$1:K$2881),2,IF(ISERROR(Q609),3,IF(Q609&lt;0.05,3,2))))</f>
        <v/>
      </c>
      <c r="S609" s="1" t="str">
        <f t="shared" ca="1" si="136"/>
        <v/>
      </c>
      <c r="T609" s="1" t="str">
        <f t="array" ref="T609">IF(O609="","",AVERAGE(IF(L$1:L$2881=L609,I$1:I$2881)))</f>
        <v/>
      </c>
      <c r="U609" s="1" t="str">
        <f t="shared" ca="1" si="137"/>
        <v/>
      </c>
      <c r="V609" s="1" t="str">
        <f t="shared" ca="1" si="143"/>
        <v/>
      </c>
      <c r="W609" s="1" t="str">
        <f t="array" aca="1" ref="W609" ca="1">IF(V609="","",IF(AVERAGE(IF(Z$2:Z$2881="Neg"&amp;" "&amp;B609&amp;" "&amp;X609,J$2:J$2881,0))&gt;AVERAGE(IF(Z$2:Z$2881="pos"&amp;" "&amp;B609&amp;" "&amp;X609,J$2:J$2881,0)),"neg","pos"))</f>
        <v/>
      </c>
      <c r="X609" s="1" t="str">
        <f t="shared" ca="1" si="138"/>
        <v/>
      </c>
      <c r="Y609" s="1" t="str">
        <f t="shared" ca="1" si="139"/>
        <v/>
      </c>
      <c r="Z609" s="1" t="str">
        <f t="shared" si="140"/>
        <v>both (indole-3-acetamide) SE_</v>
      </c>
      <c r="AA609" s="1" t="str">
        <f t="shared" si="130"/>
        <v/>
      </c>
    </row>
    <row r="610" spans="1:27" x14ac:dyDescent="0.2">
      <c r="A610" s="1" t="s">
        <v>28</v>
      </c>
      <c r="B610" s="1" t="s">
        <v>161</v>
      </c>
      <c r="C610" s="1" t="s">
        <v>108</v>
      </c>
      <c r="D610" s="1">
        <v>179.09469999999999</v>
      </c>
      <c r="E610" s="1">
        <v>13.12</v>
      </c>
      <c r="F610" s="5" t="s">
        <v>146</v>
      </c>
      <c r="H610" s="1" t="s">
        <v>147</v>
      </c>
      <c r="I610" s="1">
        <v>0</v>
      </c>
      <c r="K610" s="1">
        <f t="shared" ref="K610:K641" si="144">LN(I610+1)</f>
        <v>0</v>
      </c>
      <c r="L610" s="1" t="str">
        <f t="shared" ref="L610:L641" si="145">A610&amp;" "&amp;B610&amp;" "&amp;H610</f>
        <v>pos ((methyl or homo)phenylalanine) Min_Ctr</v>
      </c>
      <c r="M610" s="1" t="str">
        <f t="shared" si="133"/>
        <v>D</v>
      </c>
      <c r="N610" s="1" t="str">
        <f t="shared" si="134"/>
        <v>pos ((methyl or homo)phenylalanine) Min_Ctr_D</v>
      </c>
      <c r="O610" s="2" t="str">
        <f t="shared" si="135"/>
        <v>D</v>
      </c>
      <c r="P610" s="1">
        <f t="array" ref="P610">IF(O610="","",AVERAGE(IF(L$1:L$2881=L610,K$1:K$2881)))</f>
        <v>0</v>
      </c>
      <c r="Q610" s="1" t="e">
        <f t="array" ref="Q610">IF(O610="","",_xlfn.F.TEST(IF((L$1:L$2881=LEFT(L610,LEN(L610)-3)&amp;"ctr"),K$1:K$2881),IF((L$1:L$2881=L610),K$1:K$2881)))</f>
        <v>#DIV/0!</v>
      </c>
      <c r="R610" s="1" t="e">
        <f t="array" ref="R610">IF(O610="","",TTEST(IF(L$1:L$2881=LEFT(L610,LEN(L610)-3)&amp;"ctr",K$1:K$2881),IF(L$1:L$2881=L610,K$1:K$2881),2,IF(ISERROR(Q610),3,IF(Q610&lt;0.05,3,2))))</f>
        <v>#DIV/0!</v>
      </c>
      <c r="S610" s="1" t="str">
        <f t="shared" ca="1" si="136"/>
        <v>D</v>
      </c>
      <c r="T610" s="1">
        <f t="array" ref="T610">IF(O610="","",AVERAGE(IF(L$1:L$2881=L610,I$1:I$2881)))</f>
        <v>0</v>
      </c>
      <c r="U610" s="1" t="b">
        <f t="shared" ca="1" si="137"/>
        <v>0</v>
      </c>
      <c r="V610" s="1" t="str">
        <f t="shared" ca="1" si="143"/>
        <v>1</v>
      </c>
      <c r="W610" s="1" t="str">
        <f t="array" aca="1" ref="W610" ca="1">IF(V610="","",IF(AVERAGE(IF(Z$2:Z$2881="Neg"&amp;" "&amp;B610&amp;" "&amp;X610,J$2:J$2881,0))&gt;AVERAGE(IF(Z$2:Z$2881="pos"&amp;" "&amp;B610&amp;" "&amp;X610,J$2:J$2881,0)),"neg","pos"))</f>
        <v>pos</v>
      </c>
      <c r="X610" s="1" t="str">
        <f t="shared" ca="1" si="138"/>
        <v>Min</v>
      </c>
      <c r="Y610" s="1" t="str">
        <f t="shared" ca="1" si="139"/>
        <v>Ctr</v>
      </c>
      <c r="Z610" s="1" t="str">
        <f t="shared" si="140"/>
        <v>pos ((methyl or homo)phenylalanine) Min</v>
      </c>
      <c r="AA610" s="1" t="str">
        <f t="shared" si="130"/>
        <v>Good</v>
      </c>
    </row>
    <row r="611" spans="1:27" x14ac:dyDescent="0.2">
      <c r="A611" s="1" t="s">
        <v>28</v>
      </c>
      <c r="B611" s="1" t="s">
        <v>161</v>
      </c>
      <c r="C611" s="1" t="s">
        <v>108</v>
      </c>
      <c r="D611" s="1">
        <v>179.09469999999999</v>
      </c>
      <c r="E611" s="1">
        <v>13.12</v>
      </c>
      <c r="F611" s="5" t="s">
        <v>146</v>
      </c>
      <c r="H611" s="1" t="s">
        <v>147</v>
      </c>
      <c r="I611" s="1">
        <v>0</v>
      </c>
      <c r="K611" s="1">
        <f t="shared" si="144"/>
        <v>0</v>
      </c>
      <c r="L611" s="1" t="str">
        <f t="shared" si="145"/>
        <v>pos ((methyl or homo)phenylalanine) Min_Ctr</v>
      </c>
      <c r="M611" s="1" t="str">
        <f t="shared" si="133"/>
        <v>D</v>
      </c>
      <c r="N611" s="1" t="str">
        <f t="shared" si="134"/>
        <v>pos ((methyl or homo)phenylalanine) Min_Ctr_D</v>
      </c>
      <c r="O611" s="2" t="str">
        <f t="shared" si="135"/>
        <v/>
      </c>
      <c r="P611" s="1" t="str">
        <f t="array" ref="P611">IF(O611="","",AVERAGE(IF(L$1:L$2881=L611,K$1:K$2881)))</f>
        <v/>
      </c>
      <c r="Q611" s="1" t="str">
        <f t="array" ref="Q611">IF(O611="","",_xlfn.F.TEST(IF((L$1:L$2881=LEFT(L611,LEN(L611)-3)&amp;"ctr"),K$1:K$2881),IF((L$1:L$2881=L611),K$1:K$2881)))</f>
        <v/>
      </c>
      <c r="R611" s="1" t="str">
        <f t="array" ref="R611">IF(O611="","",TTEST(IF(L$1:L$2881=LEFT(L611,LEN(L611)-3)&amp;"ctr",K$1:K$2881),IF(L$1:L$2881=L611,K$1:K$2881),2,IF(ISERROR(Q611),3,IF(Q611&lt;0.05,3,2))))</f>
        <v/>
      </c>
      <c r="S611" s="1" t="str">
        <f t="shared" ca="1" si="136"/>
        <v/>
      </c>
      <c r="T611" s="1" t="str">
        <f t="array" ref="T611">IF(O611="","",AVERAGE(IF(L$1:L$2881=L611,I$1:I$2881)))</f>
        <v/>
      </c>
      <c r="U611" s="1" t="str">
        <f t="shared" ca="1" si="137"/>
        <v/>
      </c>
      <c r="V611" s="1" t="str">
        <f t="shared" ca="1" si="143"/>
        <v/>
      </c>
      <c r="W611" s="1" t="str">
        <f t="array" aca="1" ref="W611" ca="1">IF(V611="","",IF(AVERAGE(IF(Z$2:Z$2881="Neg"&amp;" "&amp;B611&amp;" "&amp;X611,J$2:J$2881,0))&gt;AVERAGE(IF(Z$2:Z$2881="pos"&amp;" "&amp;B611&amp;" "&amp;X611,J$2:J$2881,0)),"neg","pos"))</f>
        <v/>
      </c>
      <c r="X611" s="1" t="str">
        <f t="shared" ca="1" si="138"/>
        <v/>
      </c>
      <c r="Y611" s="1" t="str">
        <f t="shared" ca="1" si="139"/>
        <v/>
      </c>
      <c r="Z611" s="1" t="str">
        <f t="shared" si="140"/>
        <v>pos ((methyl or homo)phenylalanine) Min</v>
      </c>
      <c r="AA611" s="1" t="str">
        <f t="shared" ref="AA611:AA674" si="146">IF(T611="","","Good")</f>
        <v/>
      </c>
    </row>
    <row r="612" spans="1:27" x14ac:dyDescent="0.2">
      <c r="A612" s="1" t="s">
        <v>28</v>
      </c>
      <c r="B612" s="1" t="s">
        <v>161</v>
      </c>
      <c r="C612" s="1" t="s">
        <v>108</v>
      </c>
      <c r="D612" s="1">
        <v>179.09469999999999</v>
      </c>
      <c r="E612" s="1">
        <v>13.12</v>
      </c>
      <c r="F612" s="5" t="s">
        <v>146</v>
      </c>
      <c r="H612" s="1" t="s">
        <v>147</v>
      </c>
      <c r="I612" s="1">
        <v>0</v>
      </c>
      <c r="K612" s="1">
        <f t="shared" si="144"/>
        <v>0</v>
      </c>
      <c r="L612" s="1" t="str">
        <f t="shared" si="145"/>
        <v>pos ((methyl or homo)phenylalanine) Min_Ctr</v>
      </c>
      <c r="M612" s="1" t="str">
        <f t="shared" si="133"/>
        <v>D</v>
      </c>
      <c r="N612" s="1" t="str">
        <f t="shared" si="134"/>
        <v>pos ((methyl or homo)phenylalanine) Min_Ctr_D</v>
      </c>
      <c r="O612" s="2" t="str">
        <f t="shared" si="135"/>
        <v/>
      </c>
      <c r="P612" s="1" t="str">
        <f t="array" ref="P612">IF(O612="","",AVERAGE(IF(L$1:L$2881=L612,K$1:K$2881)))</f>
        <v/>
      </c>
      <c r="Q612" s="1" t="str">
        <f t="array" ref="Q612">IF(O612="","",_xlfn.F.TEST(IF((L$1:L$2881=LEFT(L612,LEN(L612)-3)&amp;"ctr"),K$1:K$2881),IF((L$1:L$2881=L612),K$1:K$2881)))</f>
        <v/>
      </c>
      <c r="R612" s="1" t="str">
        <f t="array" ref="R612">IF(O612="","",TTEST(IF(L$1:L$2881=LEFT(L612,LEN(L612)-3)&amp;"ctr",K$1:K$2881),IF(L$1:L$2881=L612,K$1:K$2881),2,IF(ISERROR(Q612),3,IF(Q612&lt;0.05,3,2))))</f>
        <v/>
      </c>
      <c r="S612" s="1" t="str">
        <f t="shared" ca="1" si="136"/>
        <v/>
      </c>
      <c r="T612" s="1" t="str">
        <f t="array" ref="T612">IF(O612="","",AVERAGE(IF(L$1:L$2881=L612,I$1:I$2881)))</f>
        <v/>
      </c>
      <c r="U612" s="1" t="str">
        <f t="shared" ca="1" si="137"/>
        <v/>
      </c>
      <c r="V612" s="1" t="str">
        <f t="shared" ca="1" si="143"/>
        <v/>
      </c>
      <c r="W612" s="1" t="str">
        <f t="array" aca="1" ref="W612" ca="1">IF(V612="","",IF(AVERAGE(IF(Z$2:Z$2881="Neg"&amp;" "&amp;B612&amp;" "&amp;X612,J$2:J$2881,0))&gt;AVERAGE(IF(Z$2:Z$2881="pos"&amp;" "&amp;B612&amp;" "&amp;X612,J$2:J$2881,0)),"neg","pos"))</f>
        <v/>
      </c>
      <c r="X612" s="1" t="str">
        <f t="shared" ca="1" si="138"/>
        <v/>
      </c>
      <c r="Y612" s="1" t="str">
        <f t="shared" ca="1" si="139"/>
        <v/>
      </c>
      <c r="Z612" s="1" t="str">
        <f t="shared" si="140"/>
        <v>pos ((methyl or homo)phenylalanine) Min</v>
      </c>
      <c r="AA612" s="1" t="str">
        <f t="shared" si="146"/>
        <v/>
      </c>
    </row>
    <row r="613" spans="1:27" x14ac:dyDescent="0.2">
      <c r="A613" s="1" t="s">
        <v>28</v>
      </c>
      <c r="B613" s="1" t="s">
        <v>161</v>
      </c>
      <c r="C613" s="1" t="s">
        <v>108</v>
      </c>
      <c r="D613" s="1">
        <v>179.09469999999999</v>
      </c>
      <c r="E613" s="1">
        <v>13.12</v>
      </c>
      <c r="F613" s="5" t="s">
        <v>146</v>
      </c>
      <c r="H613" s="1" t="s">
        <v>147</v>
      </c>
      <c r="I613" s="1">
        <v>0</v>
      </c>
      <c r="K613" s="1">
        <f t="shared" si="144"/>
        <v>0</v>
      </c>
      <c r="L613" s="1" t="str">
        <f t="shared" si="145"/>
        <v>pos ((methyl or homo)phenylalanine) Min_Ctr</v>
      </c>
      <c r="M613" s="1" t="str">
        <f t="shared" si="133"/>
        <v>D</v>
      </c>
      <c r="N613" s="1" t="str">
        <f t="shared" si="134"/>
        <v>pos ((methyl or homo)phenylalanine) Min_Ctr_D</v>
      </c>
      <c r="O613" s="2" t="str">
        <f t="shared" si="135"/>
        <v/>
      </c>
      <c r="P613" s="1" t="str">
        <f t="array" ref="P613">IF(O613="","",AVERAGE(IF(L$1:L$2881=L613,K$1:K$2881)))</f>
        <v/>
      </c>
      <c r="Q613" s="1" t="str">
        <f t="array" ref="Q613">IF(O613="","",_xlfn.F.TEST(IF((L$1:L$2881=LEFT(L613,LEN(L613)-3)&amp;"ctr"),K$1:K$2881),IF((L$1:L$2881=L613),K$1:K$2881)))</f>
        <v/>
      </c>
      <c r="R613" s="1" t="str">
        <f t="array" ref="R613">IF(O613="","",TTEST(IF(L$1:L$2881=LEFT(L613,LEN(L613)-3)&amp;"ctr",K$1:K$2881),IF(L$1:L$2881=L613,K$1:K$2881),2,IF(ISERROR(Q613),3,IF(Q613&lt;0.05,3,2))))</f>
        <v/>
      </c>
      <c r="S613" s="1" t="str">
        <f t="shared" ca="1" si="136"/>
        <v/>
      </c>
      <c r="T613" s="1" t="str">
        <f t="array" ref="T613">IF(O613="","",AVERAGE(IF(L$1:L$2881=L613,I$1:I$2881)))</f>
        <v/>
      </c>
      <c r="U613" s="1" t="str">
        <f t="shared" ca="1" si="137"/>
        <v/>
      </c>
      <c r="V613" s="1" t="str">
        <f t="shared" ca="1" si="143"/>
        <v/>
      </c>
      <c r="W613" s="1" t="str">
        <f t="array" aca="1" ref="W613" ca="1">IF(V613="","",IF(AVERAGE(IF(Z$2:Z$2881="Neg"&amp;" "&amp;B613&amp;" "&amp;X613,J$2:J$2881,0))&gt;AVERAGE(IF(Z$2:Z$2881="pos"&amp;" "&amp;B613&amp;" "&amp;X613,J$2:J$2881,0)),"neg","pos"))</f>
        <v/>
      </c>
      <c r="X613" s="1" t="str">
        <f t="shared" ca="1" si="138"/>
        <v/>
      </c>
      <c r="Y613" s="1" t="str">
        <f t="shared" ca="1" si="139"/>
        <v/>
      </c>
      <c r="Z613" s="1" t="str">
        <f t="shared" si="140"/>
        <v>pos ((methyl or homo)phenylalanine) Min</v>
      </c>
      <c r="AA613" s="1" t="str">
        <f t="shared" si="146"/>
        <v/>
      </c>
    </row>
    <row r="614" spans="1:27" x14ac:dyDescent="0.2">
      <c r="A614" s="1" t="s">
        <v>28</v>
      </c>
      <c r="B614" s="1" t="s">
        <v>161</v>
      </c>
      <c r="C614" s="1" t="s">
        <v>108</v>
      </c>
      <c r="D614" s="1">
        <v>179.09469999999999</v>
      </c>
      <c r="E614" s="1">
        <v>13.12</v>
      </c>
      <c r="F614" s="5" t="s">
        <v>146</v>
      </c>
      <c r="H614" s="1" t="s">
        <v>148</v>
      </c>
      <c r="I614" s="1">
        <v>17826</v>
      </c>
      <c r="K614" s="1">
        <f t="shared" si="144"/>
        <v>9.7884694409518609</v>
      </c>
      <c r="L614" s="1" t="str">
        <f t="shared" si="145"/>
        <v>pos ((methyl or homo)phenylalanine) Min_Syn</v>
      </c>
      <c r="M614" s="1" t="str">
        <f t="shared" si="133"/>
        <v>D</v>
      </c>
      <c r="N614" s="1" t="str">
        <f t="shared" si="134"/>
        <v>pos ((methyl or homo)phenylalanine) Min_Syn_D</v>
      </c>
      <c r="O614" s="2" t="str">
        <f t="shared" si="135"/>
        <v>D</v>
      </c>
      <c r="P614" s="1">
        <f t="array" ref="P614">IF(O614="","",AVERAGE(IF(L$1:L$2881=L614,K$1:K$2881)))</f>
        <v>9.8940210608304877</v>
      </c>
      <c r="Q614" s="1" t="e">
        <f t="array" ref="Q614">IF(O614="","",_xlfn.F.TEST(IF((L$1:L$2881=LEFT(L614,LEN(L614)-3)&amp;"ctr"),K$1:K$2881),IF((L$1:L$2881=L614),K$1:K$2881)))</f>
        <v>#DIV/0!</v>
      </c>
      <c r="R614" s="1">
        <f t="array" ref="R614">IF(O614="","",TTEST(IF(L$1:L$2881=LEFT(L614,LEN(L614)-3)&amp;"ctr",K$1:K$2881),IF(L$1:L$2881=L614,K$1:K$2881),2,IF(ISERROR(Q614),3,IF(Q614&lt;0.05,3,2))))</f>
        <v>1.7425807867930901E-6</v>
      </c>
      <c r="S614" s="1" t="str">
        <f t="shared" ca="1" si="136"/>
        <v>E</v>
      </c>
      <c r="T614" s="1">
        <f t="array" ref="T614">IF(O614="","",AVERAGE(IF(L$1:L$2881=L614,I$1:I$2881)))</f>
        <v>20062</v>
      </c>
      <c r="U614" s="1">
        <f t="shared" ca="1" si="137"/>
        <v>5</v>
      </c>
      <c r="V614" s="1" t="str">
        <f t="shared" ca="1" si="143"/>
        <v>5</v>
      </c>
      <c r="W614" s="1" t="str">
        <f t="array" aca="1" ref="W614" ca="1">IF(V614="","",IF(AVERAGE(IF(Z$2:Z$2881="Neg"&amp;" "&amp;B614&amp;" "&amp;X614,J$2:J$2881,0))&gt;AVERAGE(IF(Z$2:Z$2881="pos"&amp;" "&amp;B614&amp;" "&amp;X614,J$2:J$2881,0)),"neg","pos"))</f>
        <v>pos</v>
      </c>
      <c r="X614" s="1" t="str">
        <f t="shared" ca="1" si="138"/>
        <v>Min</v>
      </c>
      <c r="Y614" s="1" t="str">
        <f t="shared" ca="1" si="139"/>
        <v>Syn</v>
      </c>
      <c r="Z614" s="1" t="str">
        <f t="shared" si="140"/>
        <v>pos ((methyl or homo)phenylalanine) Min</v>
      </c>
      <c r="AA614" s="1" t="str">
        <f t="shared" si="146"/>
        <v>Good</v>
      </c>
    </row>
    <row r="615" spans="1:27" x14ac:dyDescent="0.2">
      <c r="A615" s="1" t="s">
        <v>28</v>
      </c>
      <c r="B615" s="1" t="s">
        <v>161</v>
      </c>
      <c r="C615" s="1" t="s">
        <v>108</v>
      </c>
      <c r="D615" s="1">
        <v>179.09469999999999</v>
      </c>
      <c r="E615" s="1">
        <v>13.12</v>
      </c>
      <c r="F615" s="5" t="s">
        <v>146</v>
      </c>
      <c r="H615" s="1" t="s">
        <v>148</v>
      </c>
      <c r="I615" s="1">
        <v>16371</v>
      </c>
      <c r="K615" s="1">
        <f t="shared" si="144"/>
        <v>9.703327837612294</v>
      </c>
      <c r="L615" s="1" t="str">
        <f t="shared" si="145"/>
        <v>pos ((methyl or homo)phenylalanine) Min_Syn</v>
      </c>
      <c r="M615" s="1" t="str">
        <f t="shared" si="133"/>
        <v>D</v>
      </c>
      <c r="N615" s="1" t="str">
        <f t="shared" si="134"/>
        <v>pos ((methyl or homo)phenylalanine) Min_Syn_D</v>
      </c>
      <c r="O615" s="2" t="str">
        <f t="shared" si="135"/>
        <v/>
      </c>
      <c r="P615" s="1" t="str">
        <f t="array" ref="P615">IF(O615="","",AVERAGE(IF(L$1:L$2881=L615,K$1:K$2881)))</f>
        <v/>
      </c>
      <c r="Q615" s="1" t="str">
        <f t="array" ref="Q615">IF(O615="","",_xlfn.F.TEST(IF((L$1:L$2881=LEFT(L615,LEN(L615)-3)&amp;"ctr"),K$1:K$2881),IF((L$1:L$2881=L615),K$1:K$2881)))</f>
        <v/>
      </c>
      <c r="R615" s="1" t="str">
        <f t="array" ref="R615">IF(O615="","",TTEST(IF(L$1:L$2881=LEFT(L615,LEN(L615)-3)&amp;"ctr",K$1:K$2881),IF(L$1:L$2881=L615,K$1:K$2881),2,IF(ISERROR(Q615),3,IF(Q615&lt;0.05,3,2))))</f>
        <v/>
      </c>
      <c r="S615" s="1" t="str">
        <f t="shared" ca="1" si="136"/>
        <v/>
      </c>
      <c r="T615" s="1" t="str">
        <f t="array" ref="T615">IF(O615="","",AVERAGE(IF(L$1:L$2881=L615,I$1:I$2881)))</f>
        <v/>
      </c>
      <c r="U615" s="1" t="str">
        <f t="shared" ca="1" si="137"/>
        <v/>
      </c>
      <c r="V615" s="1" t="str">
        <f t="shared" ca="1" si="143"/>
        <v/>
      </c>
      <c r="W615" s="1" t="str">
        <f t="array" aca="1" ref="W615" ca="1">IF(V615="","",IF(AVERAGE(IF(Z$2:Z$2881="Neg"&amp;" "&amp;B615&amp;" "&amp;X615,J$2:J$2881,0))&gt;AVERAGE(IF(Z$2:Z$2881="pos"&amp;" "&amp;B615&amp;" "&amp;X615,J$2:J$2881,0)),"neg","pos"))</f>
        <v/>
      </c>
      <c r="X615" s="1" t="str">
        <f t="shared" ca="1" si="138"/>
        <v/>
      </c>
      <c r="Y615" s="1" t="str">
        <f t="shared" ca="1" si="139"/>
        <v/>
      </c>
      <c r="Z615" s="1" t="str">
        <f t="shared" si="140"/>
        <v>pos ((methyl or homo)phenylalanine) Min</v>
      </c>
      <c r="AA615" s="1" t="str">
        <f t="shared" si="146"/>
        <v/>
      </c>
    </row>
    <row r="616" spans="1:27" x14ac:dyDescent="0.2">
      <c r="A616" s="1" t="s">
        <v>28</v>
      </c>
      <c r="B616" s="1" t="s">
        <v>161</v>
      </c>
      <c r="C616" s="1" t="s">
        <v>108</v>
      </c>
      <c r="D616" s="1">
        <v>179.09469999999999</v>
      </c>
      <c r="E616" s="1">
        <v>13.12</v>
      </c>
      <c r="F616" s="5" t="s">
        <v>146</v>
      </c>
      <c r="H616" s="1" t="s">
        <v>148</v>
      </c>
      <c r="I616" s="1">
        <v>24571</v>
      </c>
      <c r="K616" s="1">
        <f t="shared" si="144"/>
        <v>10.109362862283819</v>
      </c>
      <c r="L616" s="1" t="str">
        <f t="shared" si="145"/>
        <v>pos ((methyl or homo)phenylalanine) Min_Syn</v>
      </c>
      <c r="M616" s="1" t="str">
        <f t="shared" si="133"/>
        <v>D</v>
      </c>
      <c r="N616" s="1" t="str">
        <f t="shared" si="134"/>
        <v>pos ((methyl or homo)phenylalanine) Min_Syn_D</v>
      </c>
      <c r="O616" s="2" t="str">
        <f t="shared" si="135"/>
        <v/>
      </c>
      <c r="P616" s="1" t="str">
        <f t="array" ref="P616">IF(O616="","",AVERAGE(IF(L$1:L$2881=L616,K$1:K$2881)))</f>
        <v/>
      </c>
      <c r="Q616" s="1" t="str">
        <f t="array" ref="Q616">IF(O616="","",_xlfn.F.TEST(IF((L$1:L$2881=LEFT(L616,LEN(L616)-3)&amp;"ctr"),K$1:K$2881),IF((L$1:L$2881=L616),K$1:K$2881)))</f>
        <v/>
      </c>
      <c r="R616" s="1" t="str">
        <f t="array" ref="R616">IF(O616="","",TTEST(IF(L$1:L$2881=LEFT(L616,LEN(L616)-3)&amp;"ctr",K$1:K$2881),IF(L$1:L$2881=L616,K$1:K$2881),2,IF(ISERROR(Q616),3,IF(Q616&lt;0.05,3,2))))</f>
        <v/>
      </c>
      <c r="S616" s="1" t="str">
        <f t="shared" ca="1" si="136"/>
        <v/>
      </c>
      <c r="T616" s="1" t="str">
        <f t="array" ref="T616">IF(O616="","",AVERAGE(IF(L$1:L$2881=L616,I$1:I$2881)))</f>
        <v/>
      </c>
      <c r="U616" s="1" t="str">
        <f t="shared" ca="1" si="137"/>
        <v/>
      </c>
      <c r="V616" s="1" t="str">
        <f t="shared" ca="1" si="143"/>
        <v/>
      </c>
      <c r="W616" s="1" t="str">
        <f t="array" aca="1" ref="W616" ca="1">IF(V616="","",IF(AVERAGE(IF(Z$2:Z$2881="Neg"&amp;" "&amp;B616&amp;" "&amp;X616,J$2:J$2881,0))&gt;AVERAGE(IF(Z$2:Z$2881="pos"&amp;" "&amp;B616&amp;" "&amp;X616,J$2:J$2881,0)),"neg","pos"))</f>
        <v/>
      </c>
      <c r="X616" s="1" t="str">
        <f t="shared" ca="1" si="138"/>
        <v/>
      </c>
      <c r="Y616" s="1" t="str">
        <f t="shared" ca="1" si="139"/>
        <v/>
      </c>
      <c r="Z616" s="1" t="str">
        <f t="shared" si="140"/>
        <v>pos ((methyl or homo)phenylalanine) Min</v>
      </c>
      <c r="AA616" s="1" t="str">
        <f t="shared" si="146"/>
        <v/>
      </c>
    </row>
    <row r="617" spans="1:27" x14ac:dyDescent="0.2">
      <c r="A617" s="1" t="s">
        <v>28</v>
      </c>
      <c r="B617" s="1" t="s">
        <v>161</v>
      </c>
      <c r="C617" s="1" t="s">
        <v>108</v>
      </c>
      <c r="D617" s="1">
        <v>179.09469999999999</v>
      </c>
      <c r="E617" s="1">
        <v>13.12</v>
      </c>
      <c r="F617" s="5" t="s">
        <v>146</v>
      </c>
      <c r="H617" s="1" t="s">
        <v>148</v>
      </c>
      <c r="I617" s="1">
        <v>21480</v>
      </c>
      <c r="K617" s="1">
        <f t="shared" si="144"/>
        <v>9.9749241024739774</v>
      </c>
      <c r="L617" s="1" t="str">
        <f t="shared" si="145"/>
        <v>pos ((methyl or homo)phenylalanine) Min_Syn</v>
      </c>
      <c r="M617" s="1" t="str">
        <f t="shared" si="133"/>
        <v>D</v>
      </c>
      <c r="N617" s="1" t="str">
        <f t="shared" si="134"/>
        <v>pos ((methyl or homo)phenylalanine) Min_Syn_D</v>
      </c>
      <c r="O617" s="2" t="str">
        <f t="shared" si="135"/>
        <v/>
      </c>
      <c r="P617" s="1" t="str">
        <f t="array" ref="P617">IF(O617="","",AVERAGE(IF(L$1:L$2881=L617,K$1:K$2881)))</f>
        <v/>
      </c>
      <c r="Q617" s="1" t="str">
        <f t="array" ref="Q617">IF(O617="","",_xlfn.F.TEST(IF((L$1:L$2881=LEFT(L617,LEN(L617)-3)&amp;"ctr"),K$1:K$2881),IF((L$1:L$2881=L617),K$1:K$2881)))</f>
        <v/>
      </c>
      <c r="R617" s="1" t="str">
        <f t="array" ref="R617">IF(O617="","",TTEST(IF(L$1:L$2881=LEFT(L617,LEN(L617)-3)&amp;"ctr",K$1:K$2881),IF(L$1:L$2881=L617,K$1:K$2881),2,IF(ISERROR(Q617),3,IF(Q617&lt;0.05,3,2))))</f>
        <v/>
      </c>
      <c r="S617" s="1" t="str">
        <f t="shared" ca="1" si="136"/>
        <v/>
      </c>
      <c r="T617" s="1" t="str">
        <f t="array" ref="T617">IF(O617="","",AVERAGE(IF(L$1:L$2881=L617,I$1:I$2881)))</f>
        <v/>
      </c>
      <c r="U617" s="1" t="str">
        <f t="shared" ca="1" si="137"/>
        <v/>
      </c>
      <c r="V617" s="1" t="str">
        <f t="shared" ca="1" si="143"/>
        <v/>
      </c>
      <c r="W617" s="1" t="str">
        <f t="array" aca="1" ref="W617" ca="1">IF(V617="","",IF(AVERAGE(IF(Z$2:Z$2881="Neg"&amp;" "&amp;B617&amp;" "&amp;X617,J$2:J$2881,0))&gt;AVERAGE(IF(Z$2:Z$2881="pos"&amp;" "&amp;B617&amp;" "&amp;X617,J$2:J$2881,0)),"neg","pos"))</f>
        <v/>
      </c>
      <c r="X617" s="1" t="str">
        <f t="shared" ca="1" si="138"/>
        <v/>
      </c>
      <c r="Y617" s="1" t="str">
        <f t="shared" ca="1" si="139"/>
        <v/>
      </c>
      <c r="Z617" s="1" t="str">
        <f t="shared" si="140"/>
        <v>pos ((methyl or homo)phenylalanine) Min</v>
      </c>
      <c r="AA617" s="1" t="str">
        <f t="shared" si="146"/>
        <v/>
      </c>
    </row>
    <row r="618" spans="1:27" x14ac:dyDescent="0.2">
      <c r="A618" s="1" t="s">
        <v>28</v>
      </c>
      <c r="B618" s="1" t="s">
        <v>161</v>
      </c>
      <c r="C618" s="1" t="s">
        <v>108</v>
      </c>
      <c r="D618" s="1">
        <v>179.09469999999999</v>
      </c>
      <c r="E618" s="1">
        <v>13.12</v>
      </c>
      <c r="F618" s="5" t="s">
        <v>146</v>
      </c>
      <c r="H618" s="1" t="s">
        <v>149</v>
      </c>
      <c r="I618" s="1">
        <v>0</v>
      </c>
      <c r="K618" s="1">
        <f t="shared" si="144"/>
        <v>0</v>
      </c>
      <c r="L618" s="1" t="str">
        <f t="shared" si="145"/>
        <v>pos ((methyl or homo)phenylalanine) MEBM_Ctr</v>
      </c>
      <c r="M618" s="1" t="str">
        <f t="shared" si="133"/>
        <v>D</v>
      </c>
      <c r="N618" s="1" t="str">
        <f t="shared" si="134"/>
        <v>pos ((methyl or homo)phenylalanine) MEBM_Ctr_D</v>
      </c>
      <c r="O618" s="2" t="str">
        <f t="shared" si="135"/>
        <v>D</v>
      </c>
      <c r="P618" s="1">
        <f t="array" ref="P618">IF(O618="","",AVERAGE(IF(L$1:L$2881=L618,K$1:K$2881)))</f>
        <v>1.4308962754880952</v>
      </c>
      <c r="Q618" s="1">
        <f t="array" ref="Q618">IF(O618="","",_xlfn.F.TEST(IF((L$1:L$2881=LEFT(L618,LEN(L618)-3)&amp;"ctr"),K$1:K$2881),IF((L$1:L$2881=L618),K$1:K$2881)))</f>
        <v>1</v>
      </c>
      <c r="R618" s="1">
        <f t="array" ref="R618">IF(O618="","",TTEST(IF(L$1:L$2881=LEFT(L618,LEN(L618)-3)&amp;"ctr",K$1:K$2881),IF(L$1:L$2881=L618,K$1:K$2881),2,IF(ISERROR(Q618),3,IF(Q618&lt;0.05,3,2))))</f>
        <v>1</v>
      </c>
      <c r="S618" s="1" t="str">
        <f t="shared" ca="1" si="136"/>
        <v>D</v>
      </c>
      <c r="T618" s="1">
        <f t="array" ref="T618">IF(O618="","",AVERAGE(IF(L$1:L$2881=L618,I$1:I$2881)))</f>
        <v>76.25</v>
      </c>
      <c r="U618" s="1" t="b">
        <f t="shared" ca="1" si="137"/>
        <v>0</v>
      </c>
      <c r="V618" s="1" t="str">
        <f t="shared" ca="1" si="143"/>
        <v>1</v>
      </c>
      <c r="W618" s="1" t="str">
        <f t="array" aca="1" ref="W618" ca="1">IF(V618="","",IF(AVERAGE(IF(Z$2:Z$2881="Neg"&amp;" "&amp;B618&amp;" "&amp;X618,J$2:J$2881,0))&gt;AVERAGE(IF(Z$2:Z$2881="pos"&amp;" "&amp;B618&amp;" "&amp;X618,J$2:J$2881,0)),"neg","pos"))</f>
        <v>pos</v>
      </c>
      <c r="X618" s="1" t="str">
        <f t="shared" ca="1" si="138"/>
        <v>MEB</v>
      </c>
      <c r="Y618" s="1" t="str">
        <f t="shared" ca="1" si="139"/>
        <v>Ctr</v>
      </c>
      <c r="Z618" s="1" t="str">
        <f t="shared" si="140"/>
        <v>pos ((methyl or homo)phenylalanine) MEB</v>
      </c>
      <c r="AA618" s="1" t="str">
        <f t="shared" si="146"/>
        <v>Good</v>
      </c>
    </row>
    <row r="619" spans="1:27" x14ac:dyDescent="0.2">
      <c r="A619" s="1" t="s">
        <v>28</v>
      </c>
      <c r="B619" s="1" t="s">
        <v>161</v>
      </c>
      <c r="C619" s="1" t="s">
        <v>108</v>
      </c>
      <c r="D619" s="1">
        <v>179.09469999999999</v>
      </c>
      <c r="E619" s="1">
        <v>13.12</v>
      </c>
      <c r="F619" s="5" t="s">
        <v>146</v>
      </c>
      <c r="H619" s="1" t="s">
        <v>149</v>
      </c>
      <c r="I619" s="1">
        <v>0</v>
      </c>
      <c r="K619" s="1">
        <f t="shared" si="144"/>
        <v>0</v>
      </c>
      <c r="L619" s="1" t="str">
        <f t="shared" si="145"/>
        <v>pos ((methyl or homo)phenylalanine) MEBM_Ctr</v>
      </c>
      <c r="M619" s="1" t="str">
        <f t="shared" si="133"/>
        <v>D</v>
      </c>
      <c r="N619" s="1" t="str">
        <f t="shared" si="134"/>
        <v>pos ((methyl or homo)phenylalanine) MEBM_Ctr_D</v>
      </c>
      <c r="O619" s="2" t="str">
        <f t="shared" si="135"/>
        <v/>
      </c>
      <c r="P619" s="1" t="str">
        <f t="array" ref="P619">IF(O619="","",AVERAGE(IF(L$1:L$2881=L619,K$1:K$2881)))</f>
        <v/>
      </c>
      <c r="Q619" s="1" t="str">
        <f t="array" ref="Q619">IF(O619="","",_xlfn.F.TEST(IF((L$1:L$2881=LEFT(L619,LEN(L619)-3)&amp;"ctr"),K$1:K$2881),IF((L$1:L$2881=L619),K$1:K$2881)))</f>
        <v/>
      </c>
      <c r="R619" s="1" t="str">
        <f t="array" ref="R619">IF(O619="","",TTEST(IF(L$1:L$2881=LEFT(L619,LEN(L619)-3)&amp;"ctr",K$1:K$2881),IF(L$1:L$2881=L619,K$1:K$2881),2,IF(ISERROR(Q619),3,IF(Q619&lt;0.05,3,2))))</f>
        <v/>
      </c>
      <c r="S619" s="1" t="str">
        <f t="shared" ca="1" si="136"/>
        <v/>
      </c>
      <c r="T619" s="1" t="str">
        <f t="array" ref="T619">IF(O619="","",AVERAGE(IF(L$1:L$2881=L619,I$1:I$2881)))</f>
        <v/>
      </c>
      <c r="U619" s="1" t="str">
        <f t="shared" ca="1" si="137"/>
        <v/>
      </c>
      <c r="V619" s="1" t="str">
        <f t="shared" ca="1" si="143"/>
        <v/>
      </c>
      <c r="W619" s="1" t="str">
        <f t="array" aca="1" ref="W619" ca="1">IF(V619="","",IF(AVERAGE(IF(Z$2:Z$2881="Neg"&amp;" "&amp;B619&amp;" "&amp;X619,J$2:J$2881,0))&gt;AVERAGE(IF(Z$2:Z$2881="pos"&amp;" "&amp;B619&amp;" "&amp;X619,J$2:J$2881,0)),"neg","pos"))</f>
        <v/>
      </c>
      <c r="X619" s="1" t="str">
        <f t="shared" ca="1" si="138"/>
        <v/>
      </c>
      <c r="Y619" s="1" t="str">
        <f t="shared" ca="1" si="139"/>
        <v/>
      </c>
      <c r="Z619" s="1" t="str">
        <f t="shared" si="140"/>
        <v>pos ((methyl or homo)phenylalanine) MEB</v>
      </c>
      <c r="AA619" s="1" t="str">
        <f t="shared" si="146"/>
        <v/>
      </c>
    </row>
    <row r="620" spans="1:27" x14ac:dyDescent="0.2">
      <c r="A620" s="1" t="s">
        <v>28</v>
      </c>
      <c r="B620" s="1" t="s">
        <v>161</v>
      </c>
      <c r="C620" s="1" t="s">
        <v>108</v>
      </c>
      <c r="D620" s="1">
        <v>179.09469999999999</v>
      </c>
      <c r="E620" s="1">
        <v>13.12</v>
      </c>
      <c r="F620" s="5" t="s">
        <v>146</v>
      </c>
      <c r="H620" s="1" t="s">
        <v>149</v>
      </c>
      <c r="I620" s="1">
        <v>305</v>
      </c>
      <c r="K620" s="1">
        <f t="shared" si="144"/>
        <v>5.7235851019523807</v>
      </c>
      <c r="L620" s="1" t="str">
        <f t="shared" si="145"/>
        <v>pos ((methyl or homo)phenylalanine) MEBM_Ctr</v>
      </c>
      <c r="M620" s="1" t="str">
        <f t="shared" si="133"/>
        <v>D</v>
      </c>
      <c r="N620" s="1" t="str">
        <f t="shared" si="134"/>
        <v>pos ((methyl or homo)phenylalanine) MEBM_Ctr_D</v>
      </c>
      <c r="O620" s="2" t="str">
        <f t="shared" si="135"/>
        <v/>
      </c>
      <c r="P620" s="1" t="str">
        <f t="array" ref="P620">IF(O620="","",AVERAGE(IF(L$1:L$2881=L620,K$1:K$2881)))</f>
        <v/>
      </c>
      <c r="Q620" s="1" t="str">
        <f t="array" ref="Q620">IF(O620="","",_xlfn.F.TEST(IF((L$1:L$2881=LEFT(L620,LEN(L620)-3)&amp;"ctr"),K$1:K$2881),IF((L$1:L$2881=L620),K$1:K$2881)))</f>
        <v/>
      </c>
      <c r="R620" s="1" t="str">
        <f t="array" ref="R620">IF(O620="","",TTEST(IF(L$1:L$2881=LEFT(L620,LEN(L620)-3)&amp;"ctr",K$1:K$2881),IF(L$1:L$2881=L620,K$1:K$2881),2,IF(ISERROR(Q620),3,IF(Q620&lt;0.05,3,2))))</f>
        <v/>
      </c>
      <c r="S620" s="1" t="str">
        <f t="shared" ca="1" si="136"/>
        <v/>
      </c>
      <c r="T620" s="1" t="str">
        <f t="array" ref="T620">IF(O620="","",AVERAGE(IF(L$1:L$2881=L620,I$1:I$2881)))</f>
        <v/>
      </c>
      <c r="U620" s="1" t="str">
        <f t="shared" ca="1" si="137"/>
        <v/>
      </c>
      <c r="V620" s="1" t="str">
        <f t="shared" ca="1" si="143"/>
        <v/>
      </c>
      <c r="W620" s="1" t="str">
        <f t="array" aca="1" ref="W620" ca="1">IF(V620="","",IF(AVERAGE(IF(Z$2:Z$2881="Neg"&amp;" "&amp;B620&amp;" "&amp;X620,J$2:J$2881,0))&gt;AVERAGE(IF(Z$2:Z$2881="pos"&amp;" "&amp;B620&amp;" "&amp;X620,J$2:J$2881,0)),"neg","pos"))</f>
        <v/>
      </c>
      <c r="X620" s="1" t="str">
        <f t="shared" ca="1" si="138"/>
        <v/>
      </c>
      <c r="Y620" s="1" t="str">
        <f t="shared" ca="1" si="139"/>
        <v/>
      </c>
      <c r="Z620" s="1" t="str">
        <f t="shared" si="140"/>
        <v>pos ((methyl or homo)phenylalanine) MEB</v>
      </c>
      <c r="AA620" s="1" t="str">
        <f t="shared" si="146"/>
        <v/>
      </c>
    </row>
    <row r="621" spans="1:27" x14ac:dyDescent="0.2">
      <c r="A621" s="1" t="s">
        <v>28</v>
      </c>
      <c r="B621" s="1" t="s">
        <v>161</v>
      </c>
      <c r="C621" s="1" t="s">
        <v>108</v>
      </c>
      <c r="D621" s="1">
        <v>179.09469999999999</v>
      </c>
      <c r="E621" s="1">
        <v>13.12</v>
      </c>
      <c r="F621" s="5" t="s">
        <v>146</v>
      </c>
      <c r="H621" s="1" t="s">
        <v>149</v>
      </c>
      <c r="I621" s="1">
        <v>0</v>
      </c>
      <c r="K621" s="1">
        <f t="shared" si="144"/>
        <v>0</v>
      </c>
      <c r="L621" s="1" t="str">
        <f t="shared" si="145"/>
        <v>pos ((methyl or homo)phenylalanine) MEBM_Ctr</v>
      </c>
      <c r="M621" s="1" t="str">
        <f t="shared" si="133"/>
        <v>D</v>
      </c>
      <c r="N621" s="1" t="str">
        <f t="shared" si="134"/>
        <v>pos ((methyl or homo)phenylalanine) MEBM_Ctr_D</v>
      </c>
      <c r="O621" s="2" t="str">
        <f t="shared" si="135"/>
        <v/>
      </c>
      <c r="P621" s="1" t="str">
        <f t="array" ref="P621">IF(O621="","",AVERAGE(IF(L$1:L$2881=L621,K$1:K$2881)))</f>
        <v/>
      </c>
      <c r="Q621" s="1" t="str">
        <f t="array" ref="Q621">IF(O621="","",_xlfn.F.TEST(IF((L$1:L$2881=LEFT(L621,LEN(L621)-3)&amp;"ctr"),K$1:K$2881),IF((L$1:L$2881=L621),K$1:K$2881)))</f>
        <v/>
      </c>
      <c r="R621" s="1" t="str">
        <f t="array" ref="R621">IF(O621="","",TTEST(IF(L$1:L$2881=LEFT(L621,LEN(L621)-3)&amp;"ctr",K$1:K$2881),IF(L$1:L$2881=L621,K$1:K$2881),2,IF(ISERROR(Q621),3,IF(Q621&lt;0.05,3,2))))</f>
        <v/>
      </c>
      <c r="S621" s="1" t="str">
        <f t="shared" ca="1" si="136"/>
        <v/>
      </c>
      <c r="T621" s="1" t="str">
        <f t="array" ref="T621">IF(O621="","",AVERAGE(IF(L$1:L$2881=L621,I$1:I$2881)))</f>
        <v/>
      </c>
      <c r="U621" s="1" t="str">
        <f t="shared" ca="1" si="137"/>
        <v/>
      </c>
      <c r="V621" s="1" t="str">
        <f t="shared" ca="1" si="143"/>
        <v/>
      </c>
      <c r="W621" s="1" t="str">
        <f t="array" aca="1" ref="W621" ca="1">IF(V621="","",IF(AVERAGE(IF(Z$2:Z$2881="Neg"&amp;" "&amp;B621&amp;" "&amp;X621,J$2:J$2881,0))&gt;AVERAGE(IF(Z$2:Z$2881="pos"&amp;" "&amp;B621&amp;" "&amp;X621,J$2:J$2881,0)),"neg","pos"))</f>
        <v/>
      </c>
      <c r="X621" s="1" t="str">
        <f t="shared" ca="1" si="138"/>
        <v/>
      </c>
      <c r="Y621" s="1" t="str">
        <f t="shared" ca="1" si="139"/>
        <v/>
      </c>
      <c r="Z621" s="1" t="str">
        <f t="shared" si="140"/>
        <v>pos ((methyl or homo)phenylalanine) MEB</v>
      </c>
      <c r="AA621" s="1" t="str">
        <f t="shared" si="146"/>
        <v/>
      </c>
    </row>
    <row r="622" spans="1:27" x14ac:dyDescent="0.2">
      <c r="A622" s="1" t="s">
        <v>28</v>
      </c>
      <c r="B622" s="1" t="s">
        <v>161</v>
      </c>
      <c r="C622" s="1" t="s">
        <v>108</v>
      </c>
      <c r="D622" s="1">
        <v>179.09469999999999</v>
      </c>
      <c r="E622" s="1">
        <v>13.12</v>
      </c>
      <c r="F622" s="5" t="s">
        <v>146</v>
      </c>
      <c r="H622" s="1" t="s">
        <v>150</v>
      </c>
      <c r="I622" s="1">
        <v>2971</v>
      </c>
      <c r="K622" s="1">
        <f t="shared" si="144"/>
        <v>7.99699040583765</v>
      </c>
      <c r="L622" s="1" t="str">
        <f t="shared" si="145"/>
        <v>pos ((methyl or homo)phenylalanine) MEBM_Syn</v>
      </c>
      <c r="M622" s="1" t="str">
        <f t="shared" si="133"/>
        <v>D</v>
      </c>
      <c r="N622" s="1" t="str">
        <f t="shared" si="134"/>
        <v>pos ((methyl or homo)phenylalanine) MEBM_Syn_D</v>
      </c>
      <c r="O622" s="2" t="str">
        <f t="shared" si="135"/>
        <v>D</v>
      </c>
      <c r="P622" s="1">
        <f t="array" ref="P622">IF(O622="","",AVERAGE(IF(L$1:L$2881=L622,K$1:K$2881)))</f>
        <v>7.73976763748409</v>
      </c>
      <c r="Q622" s="1">
        <f t="array" ref="Q622">IF(O622="","",_xlfn.F.TEST(IF((L$1:L$2881=LEFT(L622,LEN(L622)-3)&amp;"ctr"),K$1:K$2881),IF((L$1:L$2881=L622),K$1:K$2881)))</f>
        <v>2.2324801959055477E-3</v>
      </c>
      <c r="R622" s="1">
        <f t="array" ref="R622">IF(O622="","",TTEST(IF(L$1:L$2881=LEFT(L622,LEN(L622)-3)&amp;"ctr",K$1:K$2881),IF(L$1:L$2881=L622,K$1:K$2881),2,IF(ISERROR(Q622),3,IF(Q622&lt;0.05,3,2))))</f>
        <v>2.1187522218973263E-2</v>
      </c>
      <c r="S622" s="1" t="str">
        <f t="shared" ca="1" si="136"/>
        <v>E</v>
      </c>
      <c r="T622" s="1">
        <f t="array" ref="T622">IF(O622="","",AVERAGE(IF(L$1:L$2881=L622,I$1:I$2881)))</f>
        <v>2349</v>
      </c>
      <c r="U622" s="1">
        <f t="shared" ca="1" si="137"/>
        <v>4.9451655655619486</v>
      </c>
      <c r="V622" s="1" t="str">
        <f t="shared" ca="1" si="143"/>
        <v>5</v>
      </c>
      <c r="W622" s="1" t="str">
        <f t="array" aca="1" ref="W622" ca="1">IF(V622="","",IF(AVERAGE(IF(Z$2:Z$2881="Neg"&amp;" "&amp;B622&amp;" "&amp;X622,J$2:J$2881,0))&gt;AVERAGE(IF(Z$2:Z$2881="pos"&amp;" "&amp;B622&amp;" "&amp;X622,J$2:J$2881,0)),"neg","pos"))</f>
        <v>pos</v>
      </c>
      <c r="X622" s="1" t="str">
        <f t="shared" ca="1" si="138"/>
        <v>MEB</v>
      </c>
      <c r="Y622" s="1" t="str">
        <f t="shared" ca="1" si="139"/>
        <v>Syn</v>
      </c>
      <c r="Z622" s="1" t="str">
        <f t="shared" si="140"/>
        <v>pos ((methyl or homo)phenylalanine) MEB</v>
      </c>
      <c r="AA622" s="1" t="str">
        <f t="shared" si="146"/>
        <v>Good</v>
      </c>
    </row>
    <row r="623" spans="1:27" x14ac:dyDescent="0.2">
      <c r="A623" s="1" t="s">
        <v>28</v>
      </c>
      <c r="B623" s="1" t="s">
        <v>161</v>
      </c>
      <c r="C623" s="1" t="s">
        <v>108</v>
      </c>
      <c r="D623" s="1">
        <v>179.09469999999999</v>
      </c>
      <c r="E623" s="1">
        <v>13.12</v>
      </c>
      <c r="F623" s="5" t="s">
        <v>146</v>
      </c>
      <c r="H623" s="1" t="s">
        <v>150</v>
      </c>
      <c r="I623" s="1">
        <v>2417</v>
      </c>
      <c r="K623" s="1">
        <f t="shared" si="144"/>
        <v>7.790696031174738</v>
      </c>
      <c r="L623" s="1" t="str">
        <f t="shared" si="145"/>
        <v>pos ((methyl or homo)phenylalanine) MEBM_Syn</v>
      </c>
      <c r="M623" s="1" t="str">
        <f t="shared" si="133"/>
        <v>D</v>
      </c>
      <c r="N623" s="1" t="str">
        <f t="shared" si="134"/>
        <v>pos ((methyl or homo)phenylalanine) MEBM_Syn_D</v>
      </c>
      <c r="O623" s="2" t="str">
        <f t="shared" si="135"/>
        <v/>
      </c>
      <c r="P623" s="1" t="str">
        <f t="array" ref="P623">IF(O623="","",AVERAGE(IF(L$1:L$2881=L623,K$1:K$2881)))</f>
        <v/>
      </c>
      <c r="Q623" s="1" t="str">
        <f t="array" ref="Q623">IF(O623="","",_xlfn.F.TEST(IF((L$1:L$2881=LEFT(L623,LEN(L623)-3)&amp;"ctr"),K$1:K$2881),IF((L$1:L$2881=L623),K$1:K$2881)))</f>
        <v/>
      </c>
      <c r="R623" s="1" t="str">
        <f t="array" ref="R623">IF(O623="","",TTEST(IF(L$1:L$2881=LEFT(L623,LEN(L623)-3)&amp;"ctr",K$1:K$2881),IF(L$1:L$2881=L623,K$1:K$2881),2,IF(ISERROR(Q623),3,IF(Q623&lt;0.05,3,2))))</f>
        <v/>
      </c>
      <c r="S623" s="1" t="str">
        <f t="shared" ca="1" si="136"/>
        <v/>
      </c>
      <c r="T623" s="1" t="str">
        <f t="array" ref="T623">IF(O623="","",AVERAGE(IF(L$1:L$2881=L623,I$1:I$2881)))</f>
        <v/>
      </c>
      <c r="U623" s="1" t="str">
        <f t="shared" ca="1" si="137"/>
        <v/>
      </c>
      <c r="V623" s="1" t="str">
        <f t="shared" ca="1" si="143"/>
        <v/>
      </c>
      <c r="W623" s="1" t="str">
        <f t="array" aca="1" ref="W623" ca="1">IF(V623="","",IF(AVERAGE(IF(Z$2:Z$2881="Neg"&amp;" "&amp;B623&amp;" "&amp;X623,J$2:J$2881,0))&gt;AVERAGE(IF(Z$2:Z$2881="pos"&amp;" "&amp;B623&amp;" "&amp;X623,J$2:J$2881,0)),"neg","pos"))</f>
        <v/>
      </c>
      <c r="X623" s="1" t="str">
        <f t="shared" ca="1" si="138"/>
        <v/>
      </c>
      <c r="Y623" s="1" t="str">
        <f t="shared" ca="1" si="139"/>
        <v/>
      </c>
      <c r="Z623" s="1" t="str">
        <f t="shared" si="140"/>
        <v>pos ((methyl or homo)phenylalanine) MEB</v>
      </c>
      <c r="AA623" s="1" t="str">
        <f t="shared" si="146"/>
        <v/>
      </c>
    </row>
    <row r="624" spans="1:27" x14ac:dyDescent="0.2">
      <c r="A624" s="1" t="s">
        <v>28</v>
      </c>
      <c r="B624" s="1" t="s">
        <v>161</v>
      </c>
      <c r="C624" s="1" t="s">
        <v>108</v>
      </c>
      <c r="D624" s="1">
        <v>179.09469999999999</v>
      </c>
      <c r="E624" s="1">
        <v>13.12</v>
      </c>
      <c r="F624" s="5" t="s">
        <v>146</v>
      </c>
      <c r="H624" s="1" t="s">
        <v>150</v>
      </c>
      <c r="I624" s="1">
        <v>1630</v>
      </c>
      <c r="K624" s="1">
        <f t="shared" si="144"/>
        <v>7.3969486026210136</v>
      </c>
      <c r="L624" s="1" t="str">
        <f t="shared" si="145"/>
        <v>pos ((methyl or homo)phenylalanine) MEBM_Syn</v>
      </c>
      <c r="M624" s="1" t="str">
        <f t="shared" si="133"/>
        <v>D</v>
      </c>
      <c r="N624" s="1" t="str">
        <f t="shared" si="134"/>
        <v>pos ((methyl or homo)phenylalanine) MEBM_Syn_D</v>
      </c>
      <c r="O624" s="2" t="str">
        <f t="shared" si="135"/>
        <v/>
      </c>
      <c r="P624" s="1" t="str">
        <f t="array" ref="P624">IF(O624="","",AVERAGE(IF(L$1:L$2881=L624,K$1:K$2881)))</f>
        <v/>
      </c>
      <c r="Q624" s="1" t="str">
        <f t="array" ref="Q624">IF(O624="","",_xlfn.F.TEST(IF((L$1:L$2881=LEFT(L624,LEN(L624)-3)&amp;"ctr"),K$1:K$2881),IF((L$1:L$2881=L624),K$1:K$2881)))</f>
        <v/>
      </c>
      <c r="R624" s="1" t="str">
        <f t="array" ref="R624">IF(O624="","",TTEST(IF(L$1:L$2881=LEFT(L624,LEN(L624)-3)&amp;"ctr",K$1:K$2881),IF(L$1:L$2881=L624,K$1:K$2881),2,IF(ISERROR(Q624),3,IF(Q624&lt;0.05,3,2))))</f>
        <v/>
      </c>
      <c r="S624" s="1" t="str">
        <f t="shared" ca="1" si="136"/>
        <v/>
      </c>
      <c r="T624" s="1" t="str">
        <f t="array" ref="T624">IF(O624="","",AVERAGE(IF(L$1:L$2881=L624,I$1:I$2881)))</f>
        <v/>
      </c>
      <c r="U624" s="1" t="str">
        <f t="shared" ca="1" si="137"/>
        <v/>
      </c>
      <c r="V624" s="1" t="str">
        <f t="shared" ca="1" si="143"/>
        <v/>
      </c>
      <c r="W624" s="1" t="str">
        <f t="array" aca="1" ref="W624" ca="1">IF(V624="","",IF(AVERAGE(IF(Z$2:Z$2881="Neg"&amp;" "&amp;B624&amp;" "&amp;X624,J$2:J$2881,0))&gt;AVERAGE(IF(Z$2:Z$2881="pos"&amp;" "&amp;B624&amp;" "&amp;X624,J$2:J$2881,0)),"neg","pos"))</f>
        <v/>
      </c>
      <c r="X624" s="1" t="str">
        <f t="shared" ca="1" si="138"/>
        <v/>
      </c>
      <c r="Y624" s="1" t="str">
        <f t="shared" ca="1" si="139"/>
        <v/>
      </c>
      <c r="Z624" s="1" t="str">
        <f t="shared" si="140"/>
        <v>pos ((methyl or homo)phenylalanine) MEB</v>
      </c>
      <c r="AA624" s="1" t="str">
        <f t="shared" si="146"/>
        <v/>
      </c>
    </row>
    <row r="625" spans="1:27" x14ac:dyDescent="0.2">
      <c r="A625" s="1" t="s">
        <v>28</v>
      </c>
      <c r="B625" s="1" t="s">
        <v>161</v>
      </c>
      <c r="C625" s="1" t="s">
        <v>108</v>
      </c>
      <c r="D625" s="1">
        <v>179.09469999999999</v>
      </c>
      <c r="E625" s="1">
        <v>13.12</v>
      </c>
      <c r="F625" s="5" t="s">
        <v>146</v>
      </c>
      <c r="H625" s="1" t="s">
        <v>150</v>
      </c>
      <c r="I625" s="1">
        <v>2378</v>
      </c>
      <c r="K625" s="1">
        <f t="shared" si="144"/>
        <v>7.7744355103029577</v>
      </c>
      <c r="L625" s="1" t="str">
        <f t="shared" si="145"/>
        <v>pos ((methyl or homo)phenylalanine) MEBM_Syn</v>
      </c>
      <c r="M625" s="1" t="str">
        <f t="shared" si="133"/>
        <v>D</v>
      </c>
      <c r="N625" s="1" t="str">
        <f t="shared" si="134"/>
        <v>pos ((methyl or homo)phenylalanine) MEBM_Syn_D</v>
      </c>
      <c r="O625" s="2" t="str">
        <f t="shared" si="135"/>
        <v/>
      </c>
      <c r="P625" s="1" t="str">
        <f t="array" ref="P625">IF(O625="","",AVERAGE(IF(L$1:L$2881=L625,K$1:K$2881)))</f>
        <v/>
      </c>
      <c r="Q625" s="1" t="str">
        <f t="array" ref="Q625">IF(O625="","",_xlfn.F.TEST(IF((L$1:L$2881=LEFT(L625,LEN(L625)-3)&amp;"ctr"),K$1:K$2881),IF((L$1:L$2881=L625),K$1:K$2881)))</f>
        <v/>
      </c>
      <c r="R625" s="1" t="str">
        <f t="array" ref="R625">IF(O625="","",TTEST(IF(L$1:L$2881=LEFT(L625,LEN(L625)-3)&amp;"ctr",K$1:K$2881),IF(L$1:L$2881=L625,K$1:K$2881),2,IF(ISERROR(Q625),3,IF(Q625&lt;0.05,3,2))))</f>
        <v/>
      </c>
      <c r="S625" s="1" t="str">
        <f t="shared" ca="1" si="136"/>
        <v/>
      </c>
      <c r="T625" s="1" t="str">
        <f t="array" ref="T625">IF(O625="","",AVERAGE(IF(L$1:L$2881=L625,I$1:I$2881)))</f>
        <v/>
      </c>
      <c r="U625" s="1" t="str">
        <f t="shared" ca="1" si="137"/>
        <v/>
      </c>
      <c r="V625" s="1" t="str">
        <f t="shared" ca="1" si="143"/>
        <v/>
      </c>
      <c r="W625" s="1" t="str">
        <f t="array" aca="1" ref="W625" ca="1">IF(V625="","",IF(AVERAGE(IF(Z$2:Z$2881="Neg"&amp;" "&amp;B625&amp;" "&amp;X625,J$2:J$2881,0))&gt;AVERAGE(IF(Z$2:Z$2881="pos"&amp;" "&amp;B625&amp;" "&amp;X625,J$2:J$2881,0)),"neg","pos"))</f>
        <v/>
      </c>
      <c r="X625" s="1" t="str">
        <f t="shared" ca="1" si="138"/>
        <v/>
      </c>
      <c r="Y625" s="1" t="str">
        <f t="shared" ca="1" si="139"/>
        <v/>
      </c>
      <c r="Z625" s="1" t="str">
        <f t="shared" si="140"/>
        <v>pos ((methyl or homo)phenylalanine) MEB</v>
      </c>
      <c r="AA625" s="1" t="str">
        <f t="shared" si="146"/>
        <v/>
      </c>
    </row>
    <row r="626" spans="1:27" x14ac:dyDescent="0.2">
      <c r="A626" s="1" t="s">
        <v>28</v>
      </c>
      <c r="B626" s="1" t="s">
        <v>161</v>
      </c>
      <c r="C626" s="1" t="s">
        <v>108</v>
      </c>
      <c r="D626" s="1">
        <v>179.09469999999999</v>
      </c>
      <c r="E626" s="1">
        <v>13.12</v>
      </c>
      <c r="F626" s="5" t="s">
        <v>146</v>
      </c>
      <c r="H626" s="1" t="s">
        <v>151</v>
      </c>
      <c r="I626" s="1">
        <v>110</v>
      </c>
      <c r="K626" s="1">
        <f t="shared" si="144"/>
        <v>4.7095302013123339</v>
      </c>
      <c r="L626" s="1" t="str">
        <f t="shared" si="145"/>
        <v>pos ((methyl or homo)phenylalanine) YE_Ctr</v>
      </c>
      <c r="M626" s="1" t="str">
        <f t="shared" si="133"/>
        <v>D</v>
      </c>
      <c r="N626" s="1" t="str">
        <f t="shared" si="134"/>
        <v>pos ((methyl or homo)phenylalanine) YE_Ctr_D</v>
      </c>
      <c r="O626" s="2" t="str">
        <f t="shared" si="135"/>
        <v>D</v>
      </c>
      <c r="P626" s="1">
        <f t="array" ref="P626">IF(O626="","",AVERAGE(IF(L$1:L$2881=L626,K$1:K$2881)))</f>
        <v>5.6282894686522553</v>
      </c>
      <c r="Q626" s="1">
        <f t="array" ref="Q626">IF(O626="","",_xlfn.F.TEST(IF((L$1:L$2881=LEFT(L626,LEN(L626)-3)&amp;"ctr"),K$1:K$2881),IF((L$1:L$2881=L626),K$1:K$2881)))</f>
        <v>1</v>
      </c>
      <c r="R626" s="1">
        <f t="array" ref="R626">IF(O626="","",TTEST(IF(L$1:L$2881=LEFT(L626,LEN(L626)-3)&amp;"ctr",K$1:K$2881),IF(L$1:L$2881=L626,K$1:K$2881),2,IF(ISERROR(Q626),3,IF(Q626&lt;0.05,3,2))))</f>
        <v>1</v>
      </c>
      <c r="S626" s="1" t="str">
        <f t="shared" ca="1" si="136"/>
        <v>D</v>
      </c>
      <c r="T626" s="1">
        <f t="array" ref="T626">IF(O626="","",AVERAGE(IF(L$1:L$2881=L626,I$1:I$2881)))</f>
        <v>328.25</v>
      </c>
      <c r="U626" s="1" t="b">
        <f t="shared" ca="1" si="137"/>
        <v>0</v>
      </c>
      <c r="V626" s="1" t="str">
        <f t="shared" ca="1" si="143"/>
        <v>1</v>
      </c>
      <c r="W626" s="1" t="str">
        <f t="array" aca="1" ref="W626" ca="1">IF(V626="","",IF(AVERAGE(IF(Z$2:Z$2881="Neg"&amp;" "&amp;B626&amp;" "&amp;X626,J$2:J$2881,0))&gt;AVERAGE(IF(Z$2:Z$2881="pos"&amp;" "&amp;B626&amp;" "&amp;X626,J$2:J$2881,0)),"neg","pos"))</f>
        <v>pos</v>
      </c>
      <c r="X626" s="1" t="str">
        <f t="shared" ca="1" si="138"/>
        <v>YE_</v>
      </c>
      <c r="Y626" s="1" t="str">
        <f t="shared" ca="1" si="139"/>
        <v>Ctr</v>
      </c>
      <c r="Z626" s="1" t="str">
        <f t="shared" si="140"/>
        <v>pos ((methyl or homo)phenylalanine) YE_</v>
      </c>
      <c r="AA626" s="1" t="str">
        <f t="shared" si="146"/>
        <v>Good</v>
      </c>
    </row>
    <row r="627" spans="1:27" x14ac:dyDescent="0.2">
      <c r="A627" s="1" t="s">
        <v>28</v>
      </c>
      <c r="B627" s="1" t="s">
        <v>161</v>
      </c>
      <c r="C627" s="1" t="s">
        <v>108</v>
      </c>
      <c r="D627" s="1">
        <v>179.09469999999999</v>
      </c>
      <c r="E627" s="1">
        <v>13.12</v>
      </c>
      <c r="F627" s="5" t="s">
        <v>146</v>
      </c>
      <c r="H627" s="1" t="s">
        <v>151</v>
      </c>
      <c r="I627" s="1">
        <v>225</v>
      </c>
      <c r="K627" s="1">
        <f t="shared" si="144"/>
        <v>5.4205349992722862</v>
      </c>
      <c r="L627" s="1" t="str">
        <f t="shared" si="145"/>
        <v>pos ((methyl or homo)phenylalanine) YE_Ctr</v>
      </c>
      <c r="M627" s="1" t="str">
        <f t="shared" si="133"/>
        <v>D</v>
      </c>
      <c r="N627" s="1" t="str">
        <f t="shared" si="134"/>
        <v>pos ((methyl or homo)phenylalanine) YE_Ctr_D</v>
      </c>
      <c r="O627" s="2" t="str">
        <f t="shared" si="135"/>
        <v/>
      </c>
      <c r="P627" s="1" t="str">
        <f t="array" ref="P627">IF(O627="","",AVERAGE(IF(L$1:L$2881=L627,K$1:K$2881)))</f>
        <v/>
      </c>
      <c r="Q627" s="1" t="str">
        <f t="array" ref="Q627">IF(O627="","",_xlfn.F.TEST(IF((L$1:L$2881=LEFT(L627,LEN(L627)-3)&amp;"ctr"),K$1:K$2881),IF((L$1:L$2881=L627),K$1:K$2881)))</f>
        <v/>
      </c>
      <c r="R627" s="1" t="str">
        <f t="array" ref="R627">IF(O627="","",TTEST(IF(L$1:L$2881=LEFT(L627,LEN(L627)-3)&amp;"ctr",K$1:K$2881),IF(L$1:L$2881=L627,K$1:K$2881),2,IF(ISERROR(Q627),3,IF(Q627&lt;0.05,3,2))))</f>
        <v/>
      </c>
      <c r="S627" s="1" t="str">
        <f t="shared" ca="1" si="136"/>
        <v/>
      </c>
      <c r="T627" s="1" t="str">
        <f t="array" ref="T627">IF(O627="","",AVERAGE(IF(L$1:L$2881=L627,I$1:I$2881)))</f>
        <v/>
      </c>
      <c r="U627" s="1" t="str">
        <f t="shared" ca="1" si="137"/>
        <v/>
      </c>
      <c r="V627" s="1" t="str">
        <f t="shared" ca="1" si="143"/>
        <v/>
      </c>
      <c r="W627" s="1" t="str">
        <f t="array" aca="1" ref="W627" ca="1">IF(V627="","",IF(AVERAGE(IF(Z$2:Z$2881="Neg"&amp;" "&amp;B627&amp;" "&amp;X627,J$2:J$2881,0))&gt;AVERAGE(IF(Z$2:Z$2881="pos"&amp;" "&amp;B627&amp;" "&amp;X627,J$2:J$2881,0)),"neg","pos"))</f>
        <v/>
      </c>
      <c r="X627" s="1" t="str">
        <f t="shared" ca="1" si="138"/>
        <v/>
      </c>
      <c r="Y627" s="1" t="str">
        <f t="shared" ca="1" si="139"/>
        <v/>
      </c>
      <c r="Z627" s="1" t="str">
        <f t="shared" si="140"/>
        <v>pos ((methyl or homo)phenylalanine) YE_</v>
      </c>
      <c r="AA627" s="1" t="str">
        <f t="shared" si="146"/>
        <v/>
      </c>
    </row>
    <row r="628" spans="1:27" x14ac:dyDescent="0.2">
      <c r="A628" s="1" t="s">
        <v>28</v>
      </c>
      <c r="B628" s="1" t="s">
        <v>161</v>
      </c>
      <c r="C628" s="1" t="s">
        <v>108</v>
      </c>
      <c r="D628" s="1">
        <v>179.09469999999999</v>
      </c>
      <c r="E628" s="1">
        <v>13.12</v>
      </c>
      <c r="F628" s="5" t="s">
        <v>146</v>
      </c>
      <c r="H628" s="1" t="s">
        <v>151</v>
      </c>
      <c r="I628" s="1">
        <v>526</v>
      </c>
      <c r="K628" s="1">
        <f t="shared" si="144"/>
        <v>6.2672005485413624</v>
      </c>
      <c r="L628" s="1" t="str">
        <f t="shared" si="145"/>
        <v>pos ((methyl or homo)phenylalanine) YE_Ctr</v>
      </c>
      <c r="M628" s="1" t="str">
        <f t="shared" si="133"/>
        <v>D</v>
      </c>
      <c r="N628" s="1" t="str">
        <f t="shared" si="134"/>
        <v>pos ((methyl or homo)phenylalanine) YE_Ctr_D</v>
      </c>
      <c r="O628" s="2" t="str">
        <f t="shared" si="135"/>
        <v/>
      </c>
      <c r="P628" s="1" t="str">
        <f t="array" ref="P628">IF(O628="","",AVERAGE(IF(L$1:L$2881=L628,K$1:K$2881)))</f>
        <v/>
      </c>
      <c r="Q628" s="1" t="str">
        <f t="array" ref="Q628">IF(O628="","",_xlfn.F.TEST(IF((L$1:L$2881=LEFT(L628,LEN(L628)-3)&amp;"ctr"),K$1:K$2881),IF((L$1:L$2881=L628),K$1:K$2881)))</f>
        <v/>
      </c>
      <c r="R628" s="1" t="str">
        <f t="array" ref="R628">IF(O628="","",TTEST(IF(L$1:L$2881=LEFT(L628,LEN(L628)-3)&amp;"ctr",K$1:K$2881),IF(L$1:L$2881=L628,K$1:K$2881),2,IF(ISERROR(Q628),3,IF(Q628&lt;0.05,3,2))))</f>
        <v/>
      </c>
      <c r="S628" s="1" t="str">
        <f t="shared" ca="1" si="136"/>
        <v/>
      </c>
      <c r="T628" s="1" t="str">
        <f t="array" ref="T628">IF(O628="","",AVERAGE(IF(L$1:L$2881=L628,I$1:I$2881)))</f>
        <v/>
      </c>
      <c r="U628" s="1" t="str">
        <f t="shared" ca="1" si="137"/>
        <v/>
      </c>
      <c r="V628" s="1" t="str">
        <f t="shared" ca="1" si="143"/>
        <v/>
      </c>
      <c r="W628" s="1" t="str">
        <f t="array" aca="1" ref="W628" ca="1">IF(V628="","",IF(AVERAGE(IF(Z$2:Z$2881="Neg"&amp;" "&amp;B628&amp;" "&amp;X628,J$2:J$2881,0))&gt;AVERAGE(IF(Z$2:Z$2881="pos"&amp;" "&amp;B628&amp;" "&amp;X628,J$2:J$2881,0)),"neg","pos"))</f>
        <v/>
      </c>
      <c r="X628" s="1" t="str">
        <f t="shared" ca="1" si="138"/>
        <v/>
      </c>
      <c r="Y628" s="1" t="str">
        <f t="shared" ca="1" si="139"/>
        <v/>
      </c>
      <c r="Z628" s="1" t="str">
        <f t="shared" si="140"/>
        <v>pos ((methyl or homo)phenylalanine) YE_</v>
      </c>
      <c r="AA628" s="1" t="str">
        <f t="shared" si="146"/>
        <v/>
      </c>
    </row>
    <row r="629" spans="1:27" x14ac:dyDescent="0.2">
      <c r="A629" s="1" t="s">
        <v>28</v>
      </c>
      <c r="B629" s="1" t="s">
        <v>161</v>
      </c>
      <c r="C629" s="1" t="s">
        <v>108</v>
      </c>
      <c r="D629" s="1">
        <v>179.09469999999999</v>
      </c>
      <c r="E629" s="1">
        <v>13.12</v>
      </c>
      <c r="F629" s="5" t="s">
        <v>146</v>
      </c>
      <c r="H629" s="1" t="s">
        <v>151</v>
      </c>
      <c r="I629" s="1">
        <v>452</v>
      </c>
      <c r="K629" s="1">
        <f t="shared" si="144"/>
        <v>6.1158921254830343</v>
      </c>
      <c r="L629" s="1" t="str">
        <f t="shared" si="145"/>
        <v>pos ((methyl or homo)phenylalanine) YE_Ctr</v>
      </c>
      <c r="M629" s="1" t="str">
        <f t="shared" si="133"/>
        <v>D</v>
      </c>
      <c r="N629" s="1" t="str">
        <f t="shared" si="134"/>
        <v>pos ((methyl or homo)phenylalanine) YE_Ctr_D</v>
      </c>
      <c r="O629" s="2" t="str">
        <f t="shared" si="135"/>
        <v/>
      </c>
      <c r="P629" s="1" t="str">
        <f t="array" ref="P629">IF(O629="","",AVERAGE(IF(L$1:L$2881=L629,K$1:K$2881)))</f>
        <v/>
      </c>
      <c r="Q629" s="1" t="str">
        <f t="array" ref="Q629">IF(O629="","",_xlfn.F.TEST(IF((L$1:L$2881=LEFT(L629,LEN(L629)-3)&amp;"ctr"),K$1:K$2881),IF((L$1:L$2881=L629),K$1:K$2881)))</f>
        <v/>
      </c>
      <c r="R629" s="1" t="str">
        <f t="array" ref="R629">IF(O629="","",TTEST(IF(L$1:L$2881=LEFT(L629,LEN(L629)-3)&amp;"ctr",K$1:K$2881),IF(L$1:L$2881=L629,K$1:K$2881),2,IF(ISERROR(Q629),3,IF(Q629&lt;0.05,3,2))))</f>
        <v/>
      </c>
      <c r="S629" s="1" t="str">
        <f t="shared" ca="1" si="136"/>
        <v/>
      </c>
      <c r="T629" s="1" t="str">
        <f t="array" ref="T629">IF(O629="","",AVERAGE(IF(L$1:L$2881=L629,I$1:I$2881)))</f>
        <v/>
      </c>
      <c r="U629" s="1" t="str">
        <f t="shared" ca="1" si="137"/>
        <v/>
      </c>
      <c r="V629" s="1" t="str">
        <f t="shared" ca="1" si="143"/>
        <v/>
      </c>
      <c r="W629" s="1" t="str">
        <f t="array" aca="1" ref="W629" ca="1">IF(V629="","",IF(AVERAGE(IF(Z$2:Z$2881="Neg"&amp;" "&amp;B629&amp;" "&amp;X629,J$2:J$2881,0))&gt;AVERAGE(IF(Z$2:Z$2881="pos"&amp;" "&amp;B629&amp;" "&amp;X629,J$2:J$2881,0)),"neg","pos"))</f>
        <v/>
      </c>
      <c r="X629" s="1" t="str">
        <f t="shared" ca="1" si="138"/>
        <v/>
      </c>
      <c r="Y629" s="1" t="str">
        <f t="shared" ca="1" si="139"/>
        <v/>
      </c>
      <c r="Z629" s="1" t="str">
        <f t="shared" si="140"/>
        <v>pos ((methyl or homo)phenylalanine) YE_</v>
      </c>
      <c r="AA629" s="1" t="str">
        <f t="shared" si="146"/>
        <v/>
      </c>
    </row>
    <row r="630" spans="1:27" x14ac:dyDescent="0.2">
      <c r="A630" s="1" t="s">
        <v>28</v>
      </c>
      <c r="B630" s="1" t="s">
        <v>161</v>
      </c>
      <c r="C630" s="1" t="s">
        <v>108</v>
      </c>
      <c r="D630" s="1">
        <v>179.09469999999999</v>
      </c>
      <c r="E630" s="1">
        <v>13.12</v>
      </c>
      <c r="F630" s="5" t="s">
        <v>146</v>
      </c>
      <c r="H630" s="1" t="s">
        <v>152</v>
      </c>
      <c r="I630" s="1">
        <v>5224</v>
      </c>
      <c r="K630" s="1">
        <f t="shared" si="144"/>
        <v>8.5612100768330119</v>
      </c>
      <c r="L630" s="1" t="str">
        <f t="shared" si="145"/>
        <v>pos ((methyl or homo)phenylalanine) YE_Syn</v>
      </c>
      <c r="M630" s="1" t="str">
        <f t="shared" si="133"/>
        <v>D</v>
      </c>
      <c r="N630" s="1" t="str">
        <f t="shared" si="134"/>
        <v>pos ((methyl or homo)phenylalanine) YE_Syn_D</v>
      </c>
      <c r="O630" s="2" t="str">
        <f t="shared" si="135"/>
        <v>D</v>
      </c>
      <c r="P630" s="1">
        <f t="array" ref="P630">IF(O630="","",AVERAGE(IF(L$1:L$2881=L630,K$1:K$2881)))</f>
        <v>8.4387856330034623</v>
      </c>
      <c r="Q630" s="1">
        <f t="array" ref="Q630">IF(O630="","",_xlfn.F.TEST(IF((L$1:L$2881=LEFT(L630,LEN(L630)-3)&amp;"ctr"),K$1:K$2881),IF((L$1:L$2881=L630),K$1:K$2881)))</f>
        <v>8.8421073167556097E-2</v>
      </c>
      <c r="R630" s="1">
        <f t="array" ref="R630">IF(O630="","",TTEST(IF(L$1:L$2881=LEFT(L630,LEN(L630)-3)&amp;"ctr",K$1:K$2881),IF(L$1:L$2881=L630,K$1:K$2881),2,IF(ISERROR(Q630),3,IF(Q630&lt;0.05,3,2))))</f>
        <v>2.9002250109199903E-4</v>
      </c>
      <c r="S630" s="1" t="str">
        <f t="shared" ca="1" si="136"/>
        <v>E</v>
      </c>
      <c r="T630" s="1">
        <f t="array" ref="T630">IF(O630="","",AVERAGE(IF(L$1:L$2881=L630,I$1:I$2881)))</f>
        <v>4703.25</v>
      </c>
      <c r="U630" s="1">
        <f t="shared" ca="1" si="137"/>
        <v>3.8407911040735985</v>
      </c>
      <c r="V630" s="1" t="str">
        <f t="shared" ca="1" si="143"/>
        <v>4</v>
      </c>
      <c r="W630" s="1" t="str">
        <f t="array" aca="1" ref="W630" ca="1">IF(V630="","",IF(AVERAGE(IF(Z$2:Z$2881="Neg"&amp;" "&amp;B630&amp;" "&amp;X630,J$2:J$2881,0))&gt;AVERAGE(IF(Z$2:Z$2881="pos"&amp;" "&amp;B630&amp;" "&amp;X630,J$2:J$2881,0)),"neg","pos"))</f>
        <v>pos</v>
      </c>
      <c r="X630" s="1" t="str">
        <f t="shared" ca="1" si="138"/>
        <v>YE_</v>
      </c>
      <c r="Y630" s="1" t="str">
        <f t="shared" ca="1" si="139"/>
        <v>Syn</v>
      </c>
      <c r="Z630" s="1" t="str">
        <f t="shared" si="140"/>
        <v>pos ((methyl or homo)phenylalanine) YE_</v>
      </c>
      <c r="AA630" s="1" t="str">
        <f t="shared" si="146"/>
        <v>Good</v>
      </c>
    </row>
    <row r="631" spans="1:27" x14ac:dyDescent="0.2">
      <c r="A631" s="1" t="s">
        <v>28</v>
      </c>
      <c r="B631" s="1" t="s">
        <v>161</v>
      </c>
      <c r="C631" s="1" t="s">
        <v>108</v>
      </c>
      <c r="D631" s="1">
        <v>179.09469999999999</v>
      </c>
      <c r="E631" s="1">
        <v>13.12</v>
      </c>
      <c r="F631" s="5" t="s">
        <v>146</v>
      </c>
      <c r="H631" s="1" t="s">
        <v>152</v>
      </c>
      <c r="I631" s="1">
        <v>3306</v>
      </c>
      <c r="K631" s="1">
        <f t="shared" si="144"/>
        <v>8.1037967129817936</v>
      </c>
      <c r="L631" s="1" t="str">
        <f t="shared" si="145"/>
        <v>pos ((methyl or homo)phenylalanine) YE_Syn</v>
      </c>
      <c r="M631" s="1" t="str">
        <f t="shared" si="133"/>
        <v>D</v>
      </c>
      <c r="N631" s="1" t="str">
        <f t="shared" si="134"/>
        <v>pos ((methyl or homo)phenylalanine) YE_Syn_D</v>
      </c>
      <c r="O631" s="2" t="str">
        <f t="shared" si="135"/>
        <v/>
      </c>
      <c r="P631" s="1" t="str">
        <f t="array" ref="P631">IF(O631="","",AVERAGE(IF(L$1:L$2881=L631,K$1:K$2881)))</f>
        <v/>
      </c>
      <c r="Q631" s="1" t="str">
        <f t="array" ref="Q631">IF(O631="","",_xlfn.F.TEST(IF((L$1:L$2881=LEFT(L631,LEN(L631)-3)&amp;"ctr"),K$1:K$2881),IF((L$1:L$2881=L631),K$1:K$2881)))</f>
        <v/>
      </c>
      <c r="R631" s="1" t="str">
        <f t="array" ref="R631">IF(O631="","",TTEST(IF(L$1:L$2881=LEFT(L631,LEN(L631)-3)&amp;"ctr",K$1:K$2881),IF(L$1:L$2881=L631,K$1:K$2881),2,IF(ISERROR(Q631),3,IF(Q631&lt;0.05,3,2))))</f>
        <v/>
      </c>
      <c r="S631" s="1" t="str">
        <f t="shared" ca="1" si="136"/>
        <v/>
      </c>
      <c r="T631" s="1" t="str">
        <f t="array" ref="T631">IF(O631="","",AVERAGE(IF(L$1:L$2881=L631,I$1:I$2881)))</f>
        <v/>
      </c>
      <c r="U631" s="1" t="str">
        <f t="shared" ca="1" si="137"/>
        <v/>
      </c>
      <c r="V631" s="1" t="str">
        <f t="shared" ca="1" si="143"/>
        <v/>
      </c>
      <c r="W631" s="1" t="str">
        <f t="array" aca="1" ref="W631" ca="1">IF(V631="","",IF(AVERAGE(IF(Z$2:Z$2881="Neg"&amp;" "&amp;B631&amp;" "&amp;X631,J$2:J$2881,0))&gt;AVERAGE(IF(Z$2:Z$2881="pos"&amp;" "&amp;B631&amp;" "&amp;X631,J$2:J$2881,0)),"neg","pos"))</f>
        <v/>
      </c>
      <c r="X631" s="1" t="str">
        <f t="shared" ca="1" si="138"/>
        <v/>
      </c>
      <c r="Y631" s="1" t="str">
        <f t="shared" ca="1" si="139"/>
        <v/>
      </c>
      <c r="Z631" s="1" t="str">
        <f t="shared" si="140"/>
        <v>pos ((methyl or homo)phenylalanine) YE_</v>
      </c>
      <c r="AA631" s="1" t="str">
        <f t="shared" si="146"/>
        <v/>
      </c>
    </row>
    <row r="632" spans="1:27" x14ac:dyDescent="0.2">
      <c r="A632" s="1" t="s">
        <v>28</v>
      </c>
      <c r="B632" s="1" t="s">
        <v>161</v>
      </c>
      <c r="C632" s="1" t="s">
        <v>108</v>
      </c>
      <c r="D632" s="1">
        <v>179.09469999999999</v>
      </c>
      <c r="E632" s="1">
        <v>13.12</v>
      </c>
      <c r="F632" s="5" t="s">
        <v>146</v>
      </c>
      <c r="H632" s="1" t="s">
        <v>152</v>
      </c>
      <c r="I632" s="1">
        <v>5032</v>
      </c>
      <c r="K632" s="1">
        <f t="shared" si="144"/>
        <v>8.5237715067763595</v>
      </c>
      <c r="L632" s="1" t="str">
        <f t="shared" si="145"/>
        <v>pos ((methyl or homo)phenylalanine) YE_Syn</v>
      </c>
      <c r="M632" s="1" t="str">
        <f t="shared" si="133"/>
        <v>D</v>
      </c>
      <c r="N632" s="1" t="str">
        <f t="shared" si="134"/>
        <v>pos ((methyl or homo)phenylalanine) YE_Syn_D</v>
      </c>
      <c r="O632" s="2" t="str">
        <f t="shared" si="135"/>
        <v/>
      </c>
      <c r="P632" s="1" t="str">
        <f t="array" ref="P632">IF(O632="","",AVERAGE(IF(L$1:L$2881=L632,K$1:K$2881)))</f>
        <v/>
      </c>
      <c r="Q632" s="1" t="str">
        <f t="array" ref="Q632">IF(O632="","",_xlfn.F.TEST(IF((L$1:L$2881=LEFT(L632,LEN(L632)-3)&amp;"ctr"),K$1:K$2881),IF((L$1:L$2881=L632),K$1:K$2881)))</f>
        <v/>
      </c>
      <c r="R632" s="1" t="str">
        <f t="array" ref="R632">IF(O632="","",TTEST(IF(L$1:L$2881=LEFT(L632,LEN(L632)-3)&amp;"ctr",K$1:K$2881),IF(L$1:L$2881=L632,K$1:K$2881),2,IF(ISERROR(Q632),3,IF(Q632&lt;0.05,3,2))))</f>
        <v/>
      </c>
      <c r="S632" s="1" t="str">
        <f t="shared" ca="1" si="136"/>
        <v/>
      </c>
      <c r="T632" s="1" t="str">
        <f t="array" ref="T632">IF(O632="","",AVERAGE(IF(L$1:L$2881=L632,I$1:I$2881)))</f>
        <v/>
      </c>
      <c r="U632" s="1" t="str">
        <f t="shared" ca="1" si="137"/>
        <v/>
      </c>
      <c r="V632" s="1" t="str">
        <f t="shared" ca="1" si="143"/>
        <v/>
      </c>
      <c r="W632" s="1" t="str">
        <f t="array" aca="1" ref="W632" ca="1">IF(V632="","",IF(AVERAGE(IF(Z$2:Z$2881="Neg"&amp;" "&amp;B632&amp;" "&amp;X632,J$2:J$2881,0))&gt;AVERAGE(IF(Z$2:Z$2881="pos"&amp;" "&amp;B632&amp;" "&amp;X632,J$2:J$2881,0)),"neg","pos"))</f>
        <v/>
      </c>
      <c r="X632" s="1" t="str">
        <f t="shared" ca="1" si="138"/>
        <v/>
      </c>
      <c r="Y632" s="1" t="str">
        <f t="shared" ca="1" si="139"/>
        <v/>
      </c>
      <c r="Z632" s="1" t="str">
        <f t="shared" si="140"/>
        <v>pos ((methyl or homo)phenylalanine) YE_</v>
      </c>
      <c r="AA632" s="1" t="str">
        <f t="shared" si="146"/>
        <v/>
      </c>
    </row>
    <row r="633" spans="1:27" x14ac:dyDescent="0.2">
      <c r="A633" s="1" t="s">
        <v>28</v>
      </c>
      <c r="B633" s="1" t="s">
        <v>161</v>
      </c>
      <c r="C633" s="1" t="s">
        <v>108</v>
      </c>
      <c r="D633" s="1">
        <v>179.09469999999999</v>
      </c>
      <c r="E633" s="1">
        <v>13.12</v>
      </c>
      <c r="F633" s="5" t="s">
        <v>146</v>
      </c>
      <c r="H633" s="1" t="s">
        <v>152</v>
      </c>
      <c r="I633" s="1">
        <v>5251</v>
      </c>
      <c r="K633" s="1">
        <f t="shared" si="144"/>
        <v>8.5663642354226877</v>
      </c>
      <c r="L633" s="1" t="str">
        <f t="shared" si="145"/>
        <v>pos ((methyl or homo)phenylalanine) YE_Syn</v>
      </c>
      <c r="M633" s="1" t="str">
        <f t="shared" si="133"/>
        <v>D</v>
      </c>
      <c r="N633" s="1" t="str">
        <f t="shared" si="134"/>
        <v>pos ((methyl or homo)phenylalanine) YE_Syn_D</v>
      </c>
      <c r="O633" s="2" t="str">
        <f t="shared" si="135"/>
        <v/>
      </c>
      <c r="P633" s="1" t="str">
        <f t="array" ref="P633">IF(O633="","",AVERAGE(IF(L$1:L$2881=L633,K$1:K$2881)))</f>
        <v/>
      </c>
      <c r="Q633" s="1" t="str">
        <f t="array" ref="Q633">IF(O633="","",_xlfn.F.TEST(IF((L$1:L$2881=LEFT(L633,LEN(L633)-3)&amp;"ctr"),K$1:K$2881),IF((L$1:L$2881=L633),K$1:K$2881)))</f>
        <v/>
      </c>
      <c r="R633" s="1" t="str">
        <f t="array" ref="R633">IF(O633="","",TTEST(IF(L$1:L$2881=LEFT(L633,LEN(L633)-3)&amp;"ctr",K$1:K$2881),IF(L$1:L$2881=L633,K$1:K$2881),2,IF(ISERROR(Q633),3,IF(Q633&lt;0.05,3,2))))</f>
        <v/>
      </c>
      <c r="S633" s="1" t="str">
        <f t="shared" ca="1" si="136"/>
        <v/>
      </c>
      <c r="T633" s="1" t="str">
        <f t="array" ref="T633">IF(O633="","",AVERAGE(IF(L$1:L$2881=L633,I$1:I$2881)))</f>
        <v/>
      </c>
      <c r="U633" s="1" t="str">
        <f t="shared" ca="1" si="137"/>
        <v/>
      </c>
      <c r="V633" s="1" t="str">
        <f t="shared" ca="1" si="143"/>
        <v/>
      </c>
      <c r="W633" s="1" t="str">
        <f t="array" aca="1" ref="W633" ca="1">IF(V633="","",IF(AVERAGE(IF(Z$2:Z$2881="Neg"&amp;" "&amp;B633&amp;" "&amp;X633,J$2:J$2881,0))&gt;AVERAGE(IF(Z$2:Z$2881="pos"&amp;" "&amp;B633&amp;" "&amp;X633,J$2:J$2881,0)),"neg","pos"))</f>
        <v/>
      </c>
      <c r="X633" s="1" t="str">
        <f t="shared" ca="1" si="138"/>
        <v/>
      </c>
      <c r="Y633" s="1" t="str">
        <f t="shared" ca="1" si="139"/>
        <v/>
      </c>
      <c r="Z633" s="1" t="str">
        <f t="shared" si="140"/>
        <v>pos ((methyl or homo)phenylalanine) YE_</v>
      </c>
      <c r="AA633" s="1" t="str">
        <f t="shared" si="146"/>
        <v/>
      </c>
    </row>
    <row r="634" spans="1:27" x14ac:dyDescent="0.2">
      <c r="A634" s="1" t="s">
        <v>28</v>
      </c>
      <c r="B634" s="1" t="s">
        <v>161</v>
      </c>
      <c r="C634" s="1" t="s">
        <v>108</v>
      </c>
      <c r="D634" s="1">
        <v>179.09469999999999</v>
      </c>
      <c r="E634" s="1">
        <v>13.12</v>
      </c>
      <c r="F634" s="5" t="s">
        <v>146</v>
      </c>
      <c r="H634" s="1" t="s">
        <v>153</v>
      </c>
      <c r="I634" s="1">
        <v>11761</v>
      </c>
      <c r="K634" s="1">
        <f t="shared" si="144"/>
        <v>9.3726292750199018</v>
      </c>
      <c r="L634" s="1" t="str">
        <f t="shared" si="145"/>
        <v>pos ((methyl or homo)phenylalanine) SE_Ctr</v>
      </c>
      <c r="M634" s="1" t="str">
        <f t="shared" si="133"/>
        <v>D</v>
      </c>
      <c r="N634" s="1" t="str">
        <f t="shared" si="134"/>
        <v>pos ((methyl or homo)phenylalanine) SE_Ctr_D</v>
      </c>
      <c r="O634" s="2" t="str">
        <f t="shared" si="135"/>
        <v>D</v>
      </c>
      <c r="P634" s="1">
        <f t="array" ref="P634">IF(O634="","",AVERAGE(IF(L$1:L$2881=L634,K$1:K$2881)))</f>
        <v>9.1904605968446731</v>
      </c>
      <c r="Q634" s="1">
        <f t="array" ref="Q634">IF(O634="","",_xlfn.F.TEST(IF((L$1:L$2881=LEFT(L634,LEN(L634)-3)&amp;"ctr"),K$1:K$2881),IF((L$1:L$2881=L634),K$1:K$2881)))</f>
        <v>1</v>
      </c>
      <c r="R634" s="1">
        <f t="array" ref="R634">IF(O634="","",TTEST(IF(L$1:L$2881=LEFT(L634,LEN(L634)-3)&amp;"ctr",K$1:K$2881),IF(L$1:L$2881=L634,K$1:K$2881),2,IF(ISERROR(Q634),3,IF(Q634&lt;0.05,3,2))))</f>
        <v>1</v>
      </c>
      <c r="S634" s="1" t="str">
        <f t="shared" ca="1" si="136"/>
        <v>D</v>
      </c>
      <c r="T634" s="1">
        <f t="array" ref="T634">IF(O634="","",AVERAGE(IF(L$1:L$2881=L634,I$1:I$2881)))</f>
        <v>9883.5</v>
      </c>
      <c r="U634" s="1" t="b">
        <f t="shared" ca="1" si="137"/>
        <v>0</v>
      </c>
      <c r="V634" s="1" t="str">
        <f t="shared" ca="1" si="143"/>
        <v>1</v>
      </c>
      <c r="W634" s="1" t="str">
        <f t="array" aca="1" ref="W634" ca="1">IF(V634="","",IF(AVERAGE(IF(Z$2:Z$2881="Neg"&amp;" "&amp;B634&amp;" "&amp;X634,J$2:J$2881,0))&gt;AVERAGE(IF(Z$2:Z$2881="pos"&amp;" "&amp;B634&amp;" "&amp;X634,J$2:J$2881,0)),"neg","pos"))</f>
        <v>pos</v>
      </c>
      <c r="X634" s="1" t="str">
        <f t="shared" ca="1" si="138"/>
        <v>SE_</v>
      </c>
      <c r="Y634" s="1" t="str">
        <f t="shared" ca="1" si="139"/>
        <v>Ctr</v>
      </c>
      <c r="Z634" s="1" t="str">
        <f t="shared" si="140"/>
        <v>pos ((methyl or homo)phenylalanine) SE_</v>
      </c>
      <c r="AA634" s="1" t="str">
        <f t="shared" si="146"/>
        <v>Good</v>
      </c>
    </row>
    <row r="635" spans="1:27" x14ac:dyDescent="0.2">
      <c r="A635" s="1" t="s">
        <v>28</v>
      </c>
      <c r="B635" s="1" t="s">
        <v>161</v>
      </c>
      <c r="C635" s="1" t="s">
        <v>108</v>
      </c>
      <c r="D635" s="1">
        <v>179.09469999999999</v>
      </c>
      <c r="E635" s="1">
        <v>13.12</v>
      </c>
      <c r="F635" s="5" t="s">
        <v>146</v>
      </c>
      <c r="H635" s="1" t="s">
        <v>153</v>
      </c>
      <c r="I635" s="1">
        <v>10382</v>
      </c>
      <c r="K635" s="1">
        <f t="shared" si="144"/>
        <v>9.2479251323034539</v>
      </c>
      <c r="L635" s="1" t="str">
        <f t="shared" si="145"/>
        <v>pos ((methyl or homo)phenylalanine) SE_Ctr</v>
      </c>
      <c r="M635" s="1" t="str">
        <f t="shared" si="133"/>
        <v>D</v>
      </c>
      <c r="N635" s="1" t="str">
        <f t="shared" si="134"/>
        <v>pos ((methyl or homo)phenylalanine) SE_Ctr_D</v>
      </c>
      <c r="O635" s="2" t="str">
        <f t="shared" si="135"/>
        <v/>
      </c>
      <c r="P635" s="1" t="str">
        <f t="array" ref="P635">IF(O635="","",AVERAGE(IF(L$1:L$2881=L635,K$1:K$2881)))</f>
        <v/>
      </c>
      <c r="Q635" s="1" t="str">
        <f t="array" ref="Q635">IF(O635="","",_xlfn.F.TEST(IF((L$1:L$2881=LEFT(L635,LEN(L635)-3)&amp;"ctr"),K$1:K$2881),IF((L$1:L$2881=L635),K$1:K$2881)))</f>
        <v/>
      </c>
      <c r="R635" s="1" t="str">
        <f t="array" ref="R635">IF(O635="","",TTEST(IF(L$1:L$2881=LEFT(L635,LEN(L635)-3)&amp;"ctr",K$1:K$2881),IF(L$1:L$2881=L635,K$1:K$2881),2,IF(ISERROR(Q635),3,IF(Q635&lt;0.05,3,2))))</f>
        <v/>
      </c>
      <c r="S635" s="1" t="str">
        <f t="shared" ca="1" si="136"/>
        <v/>
      </c>
      <c r="T635" s="1" t="str">
        <f t="array" ref="T635">IF(O635="","",AVERAGE(IF(L$1:L$2881=L635,I$1:I$2881)))</f>
        <v/>
      </c>
      <c r="U635" s="1" t="str">
        <f t="shared" ca="1" si="137"/>
        <v/>
      </c>
      <c r="V635" s="1" t="str">
        <f t="shared" ca="1" si="143"/>
        <v/>
      </c>
      <c r="W635" s="1" t="str">
        <f t="array" aca="1" ref="W635" ca="1">IF(V635="","",IF(AVERAGE(IF(Z$2:Z$2881="Neg"&amp;" "&amp;B635&amp;" "&amp;X635,J$2:J$2881,0))&gt;AVERAGE(IF(Z$2:Z$2881="pos"&amp;" "&amp;B635&amp;" "&amp;X635,J$2:J$2881,0)),"neg","pos"))</f>
        <v/>
      </c>
      <c r="X635" s="1" t="str">
        <f t="shared" ca="1" si="138"/>
        <v/>
      </c>
      <c r="Y635" s="1" t="str">
        <f t="shared" ca="1" si="139"/>
        <v/>
      </c>
      <c r="Z635" s="1" t="str">
        <f t="shared" si="140"/>
        <v>pos ((methyl or homo)phenylalanine) SE_</v>
      </c>
      <c r="AA635" s="1" t="str">
        <f t="shared" si="146"/>
        <v/>
      </c>
    </row>
    <row r="636" spans="1:27" x14ac:dyDescent="0.2">
      <c r="A636" s="1" t="s">
        <v>28</v>
      </c>
      <c r="B636" s="1" t="s">
        <v>161</v>
      </c>
      <c r="C636" s="1" t="s">
        <v>108</v>
      </c>
      <c r="D636" s="1">
        <v>179.09469999999999</v>
      </c>
      <c r="E636" s="1">
        <v>13.12</v>
      </c>
      <c r="F636" s="5" t="s">
        <v>146</v>
      </c>
      <c r="H636" s="1" t="s">
        <v>153</v>
      </c>
      <c r="I636" s="1">
        <v>8626</v>
      </c>
      <c r="K636" s="1">
        <f t="shared" si="144"/>
        <v>9.062652099076578</v>
      </c>
      <c r="L636" s="1" t="str">
        <f t="shared" si="145"/>
        <v>pos ((methyl or homo)phenylalanine) SE_Ctr</v>
      </c>
      <c r="M636" s="1" t="str">
        <f t="shared" si="133"/>
        <v>D</v>
      </c>
      <c r="N636" s="1" t="str">
        <f t="shared" si="134"/>
        <v>pos ((methyl or homo)phenylalanine) SE_Ctr_D</v>
      </c>
      <c r="O636" s="2" t="str">
        <f t="shared" si="135"/>
        <v/>
      </c>
      <c r="P636" s="1" t="str">
        <f t="array" ref="P636">IF(O636="","",AVERAGE(IF(L$1:L$2881=L636,K$1:K$2881)))</f>
        <v/>
      </c>
      <c r="Q636" s="1" t="str">
        <f t="array" ref="Q636">IF(O636="","",_xlfn.F.TEST(IF((L$1:L$2881=LEFT(L636,LEN(L636)-3)&amp;"ctr"),K$1:K$2881),IF((L$1:L$2881=L636),K$1:K$2881)))</f>
        <v/>
      </c>
      <c r="R636" s="1" t="str">
        <f t="array" ref="R636">IF(O636="","",TTEST(IF(L$1:L$2881=LEFT(L636,LEN(L636)-3)&amp;"ctr",K$1:K$2881),IF(L$1:L$2881=L636,K$1:K$2881),2,IF(ISERROR(Q636),3,IF(Q636&lt;0.05,3,2))))</f>
        <v/>
      </c>
      <c r="S636" s="1" t="str">
        <f t="shared" ca="1" si="136"/>
        <v/>
      </c>
      <c r="T636" s="1" t="str">
        <f t="array" ref="T636">IF(O636="","",AVERAGE(IF(L$1:L$2881=L636,I$1:I$2881)))</f>
        <v/>
      </c>
      <c r="U636" s="1" t="str">
        <f t="shared" ca="1" si="137"/>
        <v/>
      </c>
      <c r="V636" s="1" t="str">
        <f t="shared" ca="1" si="143"/>
        <v/>
      </c>
      <c r="W636" s="1" t="str">
        <f t="array" aca="1" ref="W636" ca="1">IF(V636="","",IF(AVERAGE(IF(Z$2:Z$2881="Neg"&amp;" "&amp;B636&amp;" "&amp;X636,J$2:J$2881,0))&gt;AVERAGE(IF(Z$2:Z$2881="pos"&amp;" "&amp;B636&amp;" "&amp;X636,J$2:J$2881,0)),"neg","pos"))</f>
        <v/>
      </c>
      <c r="X636" s="1" t="str">
        <f t="shared" ca="1" si="138"/>
        <v/>
      </c>
      <c r="Y636" s="1" t="str">
        <f t="shared" ca="1" si="139"/>
        <v/>
      </c>
      <c r="Z636" s="1" t="str">
        <f t="shared" si="140"/>
        <v>pos ((methyl or homo)phenylalanine) SE_</v>
      </c>
      <c r="AA636" s="1" t="str">
        <f t="shared" si="146"/>
        <v/>
      </c>
    </row>
    <row r="637" spans="1:27" x14ac:dyDescent="0.2">
      <c r="A637" s="1" t="s">
        <v>28</v>
      </c>
      <c r="B637" s="1" t="s">
        <v>161</v>
      </c>
      <c r="C637" s="1" t="s">
        <v>108</v>
      </c>
      <c r="D637" s="1">
        <v>179.09469999999999</v>
      </c>
      <c r="E637" s="1">
        <v>13.12</v>
      </c>
      <c r="F637" s="5" t="s">
        <v>146</v>
      </c>
      <c r="H637" s="1" t="s">
        <v>153</v>
      </c>
      <c r="I637" s="1">
        <v>8765</v>
      </c>
      <c r="K637" s="1">
        <f t="shared" si="144"/>
        <v>9.0786358809787551</v>
      </c>
      <c r="L637" s="1" t="str">
        <f t="shared" si="145"/>
        <v>pos ((methyl or homo)phenylalanine) SE_Ctr</v>
      </c>
      <c r="M637" s="1" t="str">
        <f t="shared" si="133"/>
        <v>D</v>
      </c>
      <c r="N637" s="1" t="str">
        <f t="shared" si="134"/>
        <v>pos ((methyl or homo)phenylalanine) SE_Ctr_D</v>
      </c>
      <c r="O637" s="2" t="str">
        <f t="shared" si="135"/>
        <v/>
      </c>
      <c r="P637" s="1" t="str">
        <f t="array" ref="P637">IF(O637="","",AVERAGE(IF(L$1:L$2881=L637,K$1:K$2881)))</f>
        <v/>
      </c>
      <c r="Q637" s="1" t="str">
        <f t="array" ref="Q637">IF(O637="","",_xlfn.F.TEST(IF((L$1:L$2881=LEFT(L637,LEN(L637)-3)&amp;"ctr"),K$1:K$2881),IF((L$1:L$2881=L637),K$1:K$2881)))</f>
        <v/>
      </c>
      <c r="R637" s="1" t="str">
        <f t="array" ref="R637">IF(O637="","",TTEST(IF(L$1:L$2881=LEFT(L637,LEN(L637)-3)&amp;"ctr",K$1:K$2881),IF(L$1:L$2881=L637,K$1:K$2881),2,IF(ISERROR(Q637),3,IF(Q637&lt;0.05,3,2))))</f>
        <v/>
      </c>
      <c r="S637" s="1" t="str">
        <f t="shared" ca="1" si="136"/>
        <v/>
      </c>
      <c r="T637" s="1" t="str">
        <f t="array" ref="T637">IF(O637="","",AVERAGE(IF(L$1:L$2881=L637,I$1:I$2881)))</f>
        <v/>
      </c>
      <c r="U637" s="1" t="str">
        <f t="shared" ca="1" si="137"/>
        <v/>
      </c>
      <c r="V637" s="1" t="str">
        <f t="shared" ca="1" si="143"/>
        <v/>
      </c>
      <c r="W637" s="1" t="str">
        <f t="array" aca="1" ref="W637" ca="1">IF(V637="","",IF(AVERAGE(IF(Z$2:Z$2881="Neg"&amp;" "&amp;B637&amp;" "&amp;X637,J$2:J$2881,0))&gt;AVERAGE(IF(Z$2:Z$2881="pos"&amp;" "&amp;B637&amp;" "&amp;X637,J$2:J$2881,0)),"neg","pos"))</f>
        <v/>
      </c>
      <c r="X637" s="1" t="str">
        <f t="shared" ca="1" si="138"/>
        <v/>
      </c>
      <c r="Y637" s="1" t="str">
        <f t="shared" ca="1" si="139"/>
        <v/>
      </c>
      <c r="Z637" s="1" t="str">
        <f t="shared" si="140"/>
        <v>pos ((methyl or homo)phenylalanine) SE_</v>
      </c>
      <c r="AA637" s="1" t="str">
        <f t="shared" si="146"/>
        <v/>
      </c>
    </row>
    <row r="638" spans="1:27" x14ac:dyDescent="0.2">
      <c r="A638" s="1" t="s">
        <v>28</v>
      </c>
      <c r="B638" s="1" t="s">
        <v>161</v>
      </c>
      <c r="C638" s="1" t="s">
        <v>108</v>
      </c>
      <c r="D638" s="1">
        <v>179.09469999999999</v>
      </c>
      <c r="E638" s="1">
        <v>13.12</v>
      </c>
      <c r="F638" s="5" t="s">
        <v>146</v>
      </c>
      <c r="H638" s="1" t="s">
        <v>154</v>
      </c>
      <c r="I638" s="1">
        <v>32753</v>
      </c>
      <c r="K638" s="1">
        <f t="shared" si="144"/>
        <v>10.396780371009813</v>
      </c>
      <c r="L638" s="1" t="str">
        <f t="shared" si="145"/>
        <v>pos ((methyl or homo)phenylalanine) SE_Syn</v>
      </c>
      <c r="M638" s="1" t="str">
        <f t="shared" si="133"/>
        <v>D</v>
      </c>
      <c r="N638" s="1" t="str">
        <f t="shared" si="134"/>
        <v>pos ((methyl or homo)phenylalanine) SE_Syn_D</v>
      </c>
      <c r="O638" s="2" t="str">
        <f t="shared" si="135"/>
        <v>D</v>
      </c>
      <c r="P638" s="1">
        <f t="array" ref="P638">IF(O638="","",AVERAGE(IF(L$1:L$2881=L638,K$1:K$2881)))</f>
        <v>10.276938798525908</v>
      </c>
      <c r="Q638" s="1">
        <f t="array" ref="Q638">IF(O638="","",_xlfn.F.TEST(IF((L$1:L$2881=LEFT(L638,LEN(L638)-3)&amp;"ctr"),K$1:K$2881),IF((L$1:L$2881=L638),K$1:K$2881)))</f>
        <v>0.98329904031139237</v>
      </c>
      <c r="R638" s="1">
        <f t="array" ref="R638">IF(O638="","",TTEST(IF(L$1:L$2881=LEFT(L638,LEN(L638)-3)&amp;"ctr",K$1:K$2881),IF(L$1:L$2881=L638,K$1:K$2881),2,IF(ISERROR(Q638),3,IF(Q638&lt;0.05,3,2))))</f>
        <v>4.4295262836450841E-5</v>
      </c>
      <c r="S638" s="1" t="str">
        <f t="shared" ca="1" si="136"/>
        <v>E</v>
      </c>
      <c r="T638" s="1">
        <f t="array" ref="T638">IF(O638="","",AVERAGE(IF(L$1:L$2881=L638,I$1:I$2881)))</f>
        <v>29285.25</v>
      </c>
      <c r="U638" s="1">
        <f t="shared" ca="1" si="137"/>
        <v>1.5670802777868349</v>
      </c>
      <c r="V638" s="1" t="str">
        <f t="shared" ca="1" si="143"/>
        <v>2</v>
      </c>
      <c r="W638" s="1" t="str">
        <f t="array" aca="1" ref="W638" ca="1">IF(V638="","",IF(AVERAGE(IF(Z$2:Z$2881="Neg"&amp;" "&amp;B638&amp;" "&amp;X638,J$2:J$2881,0))&gt;AVERAGE(IF(Z$2:Z$2881="pos"&amp;" "&amp;B638&amp;" "&amp;X638,J$2:J$2881,0)),"neg","pos"))</f>
        <v>pos</v>
      </c>
      <c r="X638" s="1" t="str">
        <f t="shared" ca="1" si="138"/>
        <v>SE_</v>
      </c>
      <c r="Y638" s="1" t="str">
        <f t="shared" ca="1" si="139"/>
        <v>Syn</v>
      </c>
      <c r="Z638" s="1" t="str">
        <f t="shared" si="140"/>
        <v>pos ((methyl or homo)phenylalanine) SE_</v>
      </c>
      <c r="AA638" s="1" t="str">
        <f t="shared" si="146"/>
        <v>Good</v>
      </c>
    </row>
    <row r="639" spans="1:27" x14ac:dyDescent="0.2">
      <c r="A639" s="1" t="s">
        <v>28</v>
      </c>
      <c r="B639" s="1" t="s">
        <v>161</v>
      </c>
      <c r="C639" s="1" t="s">
        <v>108</v>
      </c>
      <c r="D639" s="1">
        <v>179.09469999999999</v>
      </c>
      <c r="E639" s="1">
        <v>13.12</v>
      </c>
      <c r="F639" s="5" t="s">
        <v>146</v>
      </c>
      <c r="H639" s="1" t="s">
        <v>154</v>
      </c>
      <c r="I639" s="1">
        <v>25664</v>
      </c>
      <c r="K639" s="1">
        <f t="shared" si="144"/>
        <v>10.152883474994404</v>
      </c>
      <c r="L639" s="1" t="str">
        <f t="shared" si="145"/>
        <v>pos ((methyl or homo)phenylalanine) SE_Syn</v>
      </c>
      <c r="M639" s="1" t="str">
        <f t="shared" si="133"/>
        <v>D</v>
      </c>
      <c r="N639" s="1" t="str">
        <f t="shared" si="134"/>
        <v>pos ((methyl or homo)phenylalanine) SE_Syn_D</v>
      </c>
      <c r="O639" s="2" t="str">
        <f t="shared" si="135"/>
        <v/>
      </c>
      <c r="P639" s="1" t="str">
        <f t="array" ref="P639">IF(O639="","",AVERAGE(IF(L$1:L$2881=L639,K$1:K$2881)))</f>
        <v/>
      </c>
      <c r="Q639" s="1" t="str">
        <f t="array" ref="Q639">IF(O639="","",_xlfn.F.TEST(IF((L$1:L$2881=LEFT(L639,LEN(L639)-3)&amp;"ctr"),K$1:K$2881),IF((L$1:L$2881=L639),K$1:K$2881)))</f>
        <v/>
      </c>
      <c r="R639" s="1" t="str">
        <f t="array" ref="R639">IF(O639="","",TTEST(IF(L$1:L$2881=LEFT(L639,LEN(L639)-3)&amp;"ctr",K$1:K$2881),IF(L$1:L$2881=L639,K$1:K$2881),2,IF(ISERROR(Q639),3,IF(Q639&lt;0.05,3,2))))</f>
        <v/>
      </c>
      <c r="S639" s="1" t="str">
        <f t="shared" ca="1" si="136"/>
        <v/>
      </c>
      <c r="T639" s="1" t="str">
        <f t="array" ref="T639">IF(O639="","",AVERAGE(IF(L$1:L$2881=L639,I$1:I$2881)))</f>
        <v/>
      </c>
      <c r="U639" s="1" t="str">
        <f t="shared" ca="1" si="137"/>
        <v/>
      </c>
      <c r="V639" s="1" t="str">
        <f t="shared" ca="1" si="143"/>
        <v/>
      </c>
      <c r="W639" s="1" t="str">
        <f t="array" aca="1" ref="W639" ca="1">IF(V639="","",IF(AVERAGE(IF(Z$2:Z$2881="Neg"&amp;" "&amp;B639&amp;" "&amp;X639,J$2:J$2881,0))&gt;AVERAGE(IF(Z$2:Z$2881="pos"&amp;" "&amp;B639&amp;" "&amp;X639,J$2:J$2881,0)),"neg","pos"))</f>
        <v/>
      </c>
      <c r="X639" s="1" t="str">
        <f t="shared" ca="1" si="138"/>
        <v/>
      </c>
      <c r="Y639" s="1" t="str">
        <f t="shared" ca="1" si="139"/>
        <v/>
      </c>
      <c r="Z639" s="1" t="str">
        <f t="shared" si="140"/>
        <v>pos ((methyl or homo)phenylalanine) SE_</v>
      </c>
      <c r="AA639" s="1" t="str">
        <f t="shared" si="146"/>
        <v/>
      </c>
    </row>
    <row r="640" spans="1:27" x14ac:dyDescent="0.2">
      <c r="A640" s="1" t="s">
        <v>28</v>
      </c>
      <c r="B640" s="1" t="s">
        <v>161</v>
      </c>
      <c r="C640" s="1" t="s">
        <v>108</v>
      </c>
      <c r="D640" s="1">
        <v>179.09469999999999</v>
      </c>
      <c r="E640" s="1">
        <v>13.12</v>
      </c>
      <c r="F640" s="5" t="s">
        <v>146</v>
      </c>
      <c r="H640" s="1" t="s">
        <v>154</v>
      </c>
      <c r="I640" s="1">
        <v>33162</v>
      </c>
      <c r="K640" s="1">
        <f t="shared" si="144"/>
        <v>10.409190075603348</v>
      </c>
      <c r="L640" s="1" t="str">
        <f t="shared" si="145"/>
        <v>pos ((methyl or homo)phenylalanine) SE_Syn</v>
      </c>
      <c r="M640" s="1" t="str">
        <f t="shared" si="133"/>
        <v>D</v>
      </c>
      <c r="N640" s="1" t="str">
        <f t="shared" si="134"/>
        <v>pos ((methyl or homo)phenylalanine) SE_Syn_D</v>
      </c>
      <c r="O640" s="2" t="str">
        <f t="shared" si="135"/>
        <v/>
      </c>
      <c r="P640" s="1" t="str">
        <f t="array" ref="P640">IF(O640="","",AVERAGE(IF(L$1:L$2881=L640,K$1:K$2881)))</f>
        <v/>
      </c>
      <c r="Q640" s="1" t="str">
        <f t="array" ref="Q640">IF(O640="","",_xlfn.F.TEST(IF((L$1:L$2881=LEFT(L640,LEN(L640)-3)&amp;"ctr"),K$1:K$2881),IF((L$1:L$2881=L640),K$1:K$2881)))</f>
        <v/>
      </c>
      <c r="R640" s="1" t="str">
        <f t="array" ref="R640">IF(O640="","",TTEST(IF(L$1:L$2881=LEFT(L640,LEN(L640)-3)&amp;"ctr",K$1:K$2881),IF(L$1:L$2881=L640,K$1:K$2881),2,IF(ISERROR(Q640),3,IF(Q640&lt;0.05,3,2))))</f>
        <v/>
      </c>
      <c r="S640" s="1" t="str">
        <f t="shared" ca="1" si="136"/>
        <v/>
      </c>
      <c r="T640" s="1" t="str">
        <f t="array" ref="T640">IF(O640="","",AVERAGE(IF(L$1:L$2881=L640,I$1:I$2881)))</f>
        <v/>
      </c>
      <c r="U640" s="1" t="str">
        <f t="shared" ca="1" si="137"/>
        <v/>
      </c>
      <c r="V640" s="1" t="str">
        <f t="shared" ca="1" si="143"/>
        <v/>
      </c>
      <c r="W640" s="1" t="str">
        <f t="array" aca="1" ref="W640" ca="1">IF(V640="","",IF(AVERAGE(IF(Z$2:Z$2881="Neg"&amp;" "&amp;B640&amp;" "&amp;X640,J$2:J$2881,0))&gt;AVERAGE(IF(Z$2:Z$2881="pos"&amp;" "&amp;B640&amp;" "&amp;X640,J$2:J$2881,0)),"neg","pos"))</f>
        <v/>
      </c>
      <c r="X640" s="1" t="str">
        <f t="shared" ca="1" si="138"/>
        <v/>
      </c>
      <c r="Y640" s="1" t="str">
        <f t="shared" ca="1" si="139"/>
        <v/>
      </c>
      <c r="Z640" s="1" t="str">
        <f t="shared" si="140"/>
        <v>pos ((methyl or homo)phenylalanine) SE_</v>
      </c>
      <c r="AA640" s="1" t="str">
        <f t="shared" si="146"/>
        <v/>
      </c>
    </row>
    <row r="641" spans="1:27" x14ac:dyDescent="0.2">
      <c r="A641" s="1" t="s">
        <v>28</v>
      </c>
      <c r="B641" s="1" t="s">
        <v>161</v>
      </c>
      <c r="C641" s="1" t="s">
        <v>108</v>
      </c>
      <c r="D641" s="1">
        <v>179.09469999999999</v>
      </c>
      <c r="E641" s="1">
        <v>13.12</v>
      </c>
      <c r="F641" s="5" t="s">
        <v>146</v>
      </c>
      <c r="H641" s="1" t="s">
        <v>154</v>
      </c>
      <c r="I641" s="1">
        <v>25562</v>
      </c>
      <c r="K641" s="1">
        <f t="shared" si="144"/>
        <v>10.148901272496065</v>
      </c>
      <c r="L641" s="1" t="str">
        <f t="shared" si="145"/>
        <v>pos ((methyl or homo)phenylalanine) SE_Syn</v>
      </c>
      <c r="M641" s="1" t="str">
        <f t="shared" si="133"/>
        <v>D</v>
      </c>
      <c r="N641" s="1" t="str">
        <f t="shared" si="134"/>
        <v>pos ((methyl or homo)phenylalanine) SE_Syn_D</v>
      </c>
      <c r="O641" s="2" t="str">
        <f t="shared" si="135"/>
        <v/>
      </c>
      <c r="P641" s="1" t="str">
        <f t="array" ref="P641">IF(O641="","",AVERAGE(IF(L$1:L$2881=L641,K$1:K$2881)))</f>
        <v/>
      </c>
      <c r="Q641" s="1" t="str">
        <f t="array" ref="Q641">IF(O641="","",_xlfn.F.TEST(IF((L$1:L$2881=LEFT(L641,LEN(L641)-3)&amp;"ctr"),K$1:K$2881),IF((L$1:L$2881=L641),K$1:K$2881)))</f>
        <v/>
      </c>
      <c r="R641" s="1" t="str">
        <f t="array" ref="R641">IF(O641="","",TTEST(IF(L$1:L$2881=LEFT(L641,LEN(L641)-3)&amp;"ctr",K$1:K$2881),IF(L$1:L$2881=L641,K$1:K$2881),2,IF(ISERROR(Q641),3,IF(Q641&lt;0.05,3,2))))</f>
        <v/>
      </c>
      <c r="S641" s="1" t="str">
        <f t="shared" ca="1" si="136"/>
        <v/>
      </c>
      <c r="T641" s="1" t="str">
        <f t="array" ref="T641">IF(O641="","",AVERAGE(IF(L$1:L$2881=L641,I$1:I$2881)))</f>
        <v/>
      </c>
      <c r="U641" s="1" t="str">
        <f t="shared" ca="1" si="137"/>
        <v/>
      </c>
      <c r="V641" s="1" t="str">
        <f t="shared" ca="1" si="143"/>
        <v/>
      </c>
      <c r="W641" s="1" t="str">
        <f t="array" aca="1" ref="W641" ca="1">IF(V641="","",IF(AVERAGE(IF(Z$2:Z$2881="Neg"&amp;" "&amp;B641&amp;" "&amp;X641,J$2:J$2881,0))&gt;AVERAGE(IF(Z$2:Z$2881="pos"&amp;" "&amp;B641&amp;" "&amp;X641,J$2:J$2881,0)),"neg","pos"))</f>
        <v/>
      </c>
      <c r="X641" s="1" t="str">
        <f t="shared" ca="1" si="138"/>
        <v/>
      </c>
      <c r="Y641" s="1" t="str">
        <f t="shared" ca="1" si="139"/>
        <v/>
      </c>
      <c r="Z641" s="1" t="str">
        <f t="shared" si="140"/>
        <v>pos ((methyl or homo)phenylalanine) SE_</v>
      </c>
      <c r="AA641" s="1" t="str">
        <f t="shared" si="146"/>
        <v/>
      </c>
    </row>
    <row r="642" spans="1:27" x14ac:dyDescent="0.2">
      <c r="A642" s="1" t="s">
        <v>28</v>
      </c>
      <c r="B642" s="1" t="s">
        <v>173</v>
      </c>
      <c r="C642" s="1" t="s">
        <v>109</v>
      </c>
      <c r="D642" s="1">
        <v>120.044</v>
      </c>
      <c r="E642" s="1">
        <v>13.54</v>
      </c>
      <c r="F642" s="5" t="s">
        <v>146</v>
      </c>
      <c r="H642" s="1" t="s">
        <v>147</v>
      </c>
      <c r="K642" s="1">
        <f t="shared" ref="K642:K673" si="147">LN(I642+1)</f>
        <v>0</v>
      </c>
      <c r="L642" s="1" t="str">
        <f t="shared" ref="L642:L673" si="148">A642&amp;" "&amp;B642&amp;" "&amp;H642</f>
        <v>pos (purine) Min_Ctr</v>
      </c>
      <c r="M642" s="1" t="str">
        <f t="shared" ref="M642:M705" si="149">IF(I642&lt;&gt;"","D","ND")</f>
        <v>ND</v>
      </c>
      <c r="N642" s="1" t="str">
        <f t="shared" ref="N642:N705" si="150">L642&amp;IF(LEN(M642)=2,M642,"_"&amp;M642)</f>
        <v>pos (purine) Min_CtrND</v>
      </c>
      <c r="O642" s="2" t="str">
        <f t="shared" ref="O642:O705" si="151">IF(ROW()&lt;&gt;MATCH(L642,L$1:L$2881,0),"",IF(COUNTIF(N$1:N$2881,LEFT(N642,LEN(N642)-2)&amp;"_D")=COUNTIF(L$1:L$2881,L642),"D","ND"))</f>
        <v>ND</v>
      </c>
      <c r="P642" s="1">
        <f t="array" ref="P642">IF(O642="","",AVERAGE(IF(L$1:L$2881=L642,K$1:K$2881)))</f>
        <v>0</v>
      </c>
      <c r="Q642" s="1" t="e">
        <f t="array" ref="Q642">IF(O642="","",_xlfn.F.TEST(IF((L$1:L$2881=LEFT(L642,LEN(L642)-3)&amp;"ctr"),K$1:K$2881),IF((L$1:L$2881=L642),K$1:K$2881)))</f>
        <v>#DIV/0!</v>
      </c>
      <c r="R642" s="1" t="e">
        <f t="array" ref="R642">IF(O642="","",TTEST(IF(L$1:L$2881=LEFT(L642,LEN(L642)-3)&amp;"ctr",K$1:K$2881),IF(L$1:L$2881=L642,K$1:K$2881),2,IF(ISERROR(Q642),3,IF(Q642&lt;0.05,3,2))))</f>
        <v>#DIV/0!</v>
      </c>
      <c r="S642" s="1" t="str">
        <f t="shared" ref="S642:S705" ca="1" si="152">IF(P642="","",IF(RIGHT(L642,3)="ctr",O642,IF(AND(O642="ND",INDIRECT("r"&amp;MATCH(LEFT(L642,LEN(L642)-3)&amp;"ctr",L$1:L$2881,0)&amp;"c"&amp;COLUMN(O642),FALSE)="ND"),"ND",IF(R642&gt;=0.05,"N",IF(AND(R642&lt;0.05,P642&lt;INDIRECT("r"&amp;MATCH(LEFT(L642,LEN(L642)-3)&amp;"ctr",L$1:L$2881,0)&amp;"C"&amp;COLUMN(P642),FALSE)),"I",IF(AND(R642&lt;0.05,P642&gt;INDIRECT("r"&amp;MATCH(LEFT(L642,LEN(L642)-3)&amp;"ctr",L$1:L$2881,0)&amp;"c"&amp;COLUMN(P642),FALSE)),"E","err"))))))</f>
        <v>ND</v>
      </c>
      <c r="T642" s="1">
        <f t="array" ref="T642">IF(O642="","",AVERAGE(IF(L$1:L$2881=L642,I$1:I$2881)))</f>
        <v>0</v>
      </c>
      <c r="U642" s="1" t="str">
        <f t="shared" ref="U642:U705" ca="1" si="153">IF(O642="","",IF(OR(S642="ND",S642="N"),"n/a",IF(OR(S642="e",S642="I"),IF(OR(T642=0,INDIRECT("r"&amp;MATCH(LEFT(L642,LEN(L642)-3)&amp;"ctr",L$1:L$2881,0)&amp;"c"&amp;COLUMN(T642),FALSE)=0),5,LOG(T642/INDIRECT("r"&amp;MATCH(LEFT(L642,LEN(L642)-3)&amp;"ctr",L$1:L$2881,0)&amp;"c"&amp;COLUMN(T642),FALSE),2)))))</f>
        <v>n/a</v>
      </c>
      <c r="V642" s="1" t="str">
        <f t="shared" ca="1" si="143"/>
        <v/>
      </c>
      <c r="W642" s="1" t="str">
        <f t="array" aca="1" ref="W642" ca="1">IF(V642="","",IF(AVERAGE(IF(Z$2:Z$2881="Neg"&amp;" "&amp;B642&amp;" "&amp;X642,J$2:J$2881,0))&gt;AVERAGE(IF(Z$2:Z$2881="pos"&amp;" "&amp;B642&amp;" "&amp;X642,J$2:J$2881,0)),"neg","pos"))</f>
        <v/>
      </c>
      <c r="X642" s="1" t="str">
        <f t="shared" ref="X642:X705" ca="1" si="154">IF(V642="","",LEFT(H642,3))</f>
        <v/>
      </c>
      <c r="Y642" s="1" t="str">
        <f t="shared" ref="Y642:Y705" ca="1" si="155">IF(W642="","",RIGHT(H642,3))</f>
        <v/>
      </c>
      <c r="Z642" s="1" t="str">
        <f t="shared" ref="Z642:Z705" si="156">A642&amp;" "&amp;B642&amp;" "&amp;LEFT(H642,3)</f>
        <v>pos (purine) Min</v>
      </c>
      <c r="AA642" s="1" t="str">
        <f t="shared" si="146"/>
        <v>Good</v>
      </c>
    </row>
    <row r="643" spans="1:27" x14ac:dyDescent="0.2">
      <c r="A643" s="1" t="s">
        <v>28</v>
      </c>
      <c r="B643" s="1" t="s">
        <v>173</v>
      </c>
      <c r="C643" s="1" t="s">
        <v>109</v>
      </c>
      <c r="D643" s="1">
        <v>120.044</v>
      </c>
      <c r="E643" s="1">
        <v>13.54</v>
      </c>
      <c r="F643" s="5" t="s">
        <v>146</v>
      </c>
      <c r="H643" s="1" t="s">
        <v>147</v>
      </c>
      <c r="K643" s="1">
        <f t="shared" si="147"/>
        <v>0</v>
      </c>
      <c r="L643" s="1" t="str">
        <f t="shared" si="148"/>
        <v>pos (purine) Min_Ctr</v>
      </c>
      <c r="M643" s="1" t="str">
        <f t="shared" si="149"/>
        <v>ND</v>
      </c>
      <c r="N643" s="1" t="str">
        <f t="shared" si="150"/>
        <v>pos (purine) Min_CtrND</v>
      </c>
      <c r="O643" s="2" t="str">
        <f t="shared" si="151"/>
        <v/>
      </c>
      <c r="P643" s="1" t="str">
        <f t="array" ref="P643">IF(O643="","",AVERAGE(IF(L$1:L$2881=L643,K$1:K$2881)))</f>
        <v/>
      </c>
      <c r="Q643" s="1" t="str">
        <f t="array" ref="Q643">IF(O643="","",_xlfn.F.TEST(IF((L$1:L$2881=LEFT(L643,LEN(L643)-3)&amp;"ctr"),K$1:K$2881),IF((L$1:L$2881=L643),K$1:K$2881)))</f>
        <v/>
      </c>
      <c r="R643" s="1" t="str">
        <f t="array" ref="R643">IF(O643="","",TTEST(IF(L$1:L$2881=LEFT(L643,LEN(L643)-3)&amp;"ctr",K$1:K$2881),IF(L$1:L$2881=L643,K$1:K$2881),2,IF(ISERROR(Q643),3,IF(Q643&lt;0.05,3,2))))</f>
        <v/>
      </c>
      <c r="S643" s="1" t="str">
        <f t="shared" ca="1" si="152"/>
        <v/>
      </c>
      <c r="T643" s="1" t="str">
        <f t="array" ref="T643">IF(O643="","",AVERAGE(IF(L$1:L$2881=L643,I$1:I$2881)))</f>
        <v/>
      </c>
      <c r="U643" s="1" t="str">
        <f t="shared" ca="1" si="153"/>
        <v/>
      </c>
      <c r="V643" s="1" t="str">
        <f t="shared" ref="V643:V706" ca="1" si="157">IF(S643="N","1",IF(U643="n/a","",IF(U643="","",IF(ABS(U643)&lt;1.5,"1",IF(ABS(U643)&lt;2.5,"2",IF(ABS(U643)&lt;3.5,"3",IF(ABS(U643)&lt;4.5,"4",IF(ABS(U643)&gt;=4.5,"5"))))))))</f>
        <v/>
      </c>
      <c r="W643" s="1" t="str">
        <f t="array" aca="1" ref="W643" ca="1">IF(V643="","",IF(AVERAGE(IF(Z$2:Z$2881="Neg"&amp;" "&amp;B643&amp;" "&amp;X643,J$2:J$2881,0))&gt;AVERAGE(IF(Z$2:Z$2881="pos"&amp;" "&amp;B643&amp;" "&amp;X643,J$2:J$2881,0)),"neg","pos"))</f>
        <v/>
      </c>
      <c r="X643" s="1" t="str">
        <f t="shared" ca="1" si="154"/>
        <v/>
      </c>
      <c r="Y643" s="1" t="str">
        <f t="shared" ca="1" si="155"/>
        <v/>
      </c>
      <c r="Z643" s="1" t="str">
        <f t="shared" si="156"/>
        <v>pos (purine) Min</v>
      </c>
      <c r="AA643" s="1" t="str">
        <f t="shared" si="146"/>
        <v/>
      </c>
    </row>
    <row r="644" spans="1:27" x14ac:dyDescent="0.2">
      <c r="A644" s="1" t="s">
        <v>28</v>
      </c>
      <c r="B644" s="1" t="s">
        <v>173</v>
      </c>
      <c r="C644" s="1" t="s">
        <v>109</v>
      </c>
      <c r="D644" s="1">
        <v>120.044</v>
      </c>
      <c r="E644" s="1">
        <v>13.54</v>
      </c>
      <c r="F644" s="5" t="s">
        <v>146</v>
      </c>
      <c r="H644" s="1" t="s">
        <v>147</v>
      </c>
      <c r="K644" s="1">
        <f t="shared" si="147"/>
        <v>0</v>
      </c>
      <c r="L644" s="1" t="str">
        <f t="shared" si="148"/>
        <v>pos (purine) Min_Ctr</v>
      </c>
      <c r="M644" s="1" t="str">
        <f t="shared" si="149"/>
        <v>ND</v>
      </c>
      <c r="N644" s="1" t="str">
        <f t="shared" si="150"/>
        <v>pos (purine) Min_CtrND</v>
      </c>
      <c r="O644" s="2" t="str">
        <f t="shared" si="151"/>
        <v/>
      </c>
      <c r="P644" s="1" t="str">
        <f t="array" ref="P644">IF(O644="","",AVERAGE(IF(L$1:L$2881=L644,K$1:K$2881)))</f>
        <v/>
      </c>
      <c r="Q644" s="1" t="str">
        <f t="array" ref="Q644">IF(O644="","",_xlfn.F.TEST(IF((L$1:L$2881=LEFT(L644,LEN(L644)-3)&amp;"ctr"),K$1:K$2881),IF((L$1:L$2881=L644),K$1:K$2881)))</f>
        <v/>
      </c>
      <c r="R644" s="1" t="str">
        <f t="array" ref="R644">IF(O644="","",TTEST(IF(L$1:L$2881=LEFT(L644,LEN(L644)-3)&amp;"ctr",K$1:K$2881),IF(L$1:L$2881=L644,K$1:K$2881),2,IF(ISERROR(Q644),3,IF(Q644&lt;0.05,3,2))))</f>
        <v/>
      </c>
      <c r="S644" s="1" t="str">
        <f t="shared" ca="1" si="152"/>
        <v/>
      </c>
      <c r="T644" s="1" t="str">
        <f t="array" ref="T644">IF(O644="","",AVERAGE(IF(L$1:L$2881=L644,I$1:I$2881)))</f>
        <v/>
      </c>
      <c r="U644" s="1" t="str">
        <f t="shared" ca="1" si="153"/>
        <v/>
      </c>
      <c r="V644" s="1" t="str">
        <f t="shared" ca="1" si="157"/>
        <v/>
      </c>
      <c r="W644" s="1" t="str">
        <f t="array" aca="1" ref="W644" ca="1">IF(V644="","",IF(AVERAGE(IF(Z$2:Z$2881="Neg"&amp;" "&amp;B644&amp;" "&amp;X644,J$2:J$2881,0))&gt;AVERAGE(IF(Z$2:Z$2881="pos"&amp;" "&amp;B644&amp;" "&amp;X644,J$2:J$2881,0)),"neg","pos"))</f>
        <v/>
      </c>
      <c r="X644" s="1" t="str">
        <f t="shared" ca="1" si="154"/>
        <v/>
      </c>
      <c r="Y644" s="1" t="str">
        <f t="shared" ca="1" si="155"/>
        <v/>
      </c>
      <c r="Z644" s="1" t="str">
        <f t="shared" si="156"/>
        <v>pos (purine) Min</v>
      </c>
      <c r="AA644" s="1" t="str">
        <f t="shared" si="146"/>
        <v/>
      </c>
    </row>
    <row r="645" spans="1:27" x14ac:dyDescent="0.2">
      <c r="A645" s="1" t="s">
        <v>28</v>
      </c>
      <c r="B645" s="1" t="s">
        <v>173</v>
      </c>
      <c r="C645" s="1" t="s">
        <v>109</v>
      </c>
      <c r="D645" s="1">
        <v>120.044</v>
      </c>
      <c r="E645" s="1">
        <v>13.54</v>
      </c>
      <c r="F645" s="5" t="s">
        <v>146</v>
      </c>
      <c r="H645" s="1" t="s">
        <v>147</v>
      </c>
      <c r="K645" s="1">
        <f t="shared" si="147"/>
        <v>0</v>
      </c>
      <c r="L645" s="1" t="str">
        <f t="shared" si="148"/>
        <v>pos (purine) Min_Ctr</v>
      </c>
      <c r="M645" s="1" t="str">
        <f t="shared" si="149"/>
        <v>ND</v>
      </c>
      <c r="N645" s="1" t="str">
        <f t="shared" si="150"/>
        <v>pos (purine) Min_CtrND</v>
      </c>
      <c r="O645" s="2" t="str">
        <f t="shared" si="151"/>
        <v/>
      </c>
      <c r="P645" s="1" t="str">
        <f t="array" ref="P645">IF(O645="","",AVERAGE(IF(L$1:L$2881=L645,K$1:K$2881)))</f>
        <v/>
      </c>
      <c r="Q645" s="1" t="str">
        <f t="array" ref="Q645">IF(O645="","",_xlfn.F.TEST(IF((L$1:L$2881=LEFT(L645,LEN(L645)-3)&amp;"ctr"),K$1:K$2881),IF((L$1:L$2881=L645),K$1:K$2881)))</f>
        <v/>
      </c>
      <c r="R645" s="1" t="str">
        <f t="array" ref="R645">IF(O645="","",TTEST(IF(L$1:L$2881=LEFT(L645,LEN(L645)-3)&amp;"ctr",K$1:K$2881),IF(L$1:L$2881=L645,K$1:K$2881),2,IF(ISERROR(Q645),3,IF(Q645&lt;0.05,3,2))))</f>
        <v/>
      </c>
      <c r="S645" s="1" t="str">
        <f t="shared" ca="1" si="152"/>
        <v/>
      </c>
      <c r="T645" s="1" t="str">
        <f t="array" ref="T645">IF(O645="","",AVERAGE(IF(L$1:L$2881=L645,I$1:I$2881)))</f>
        <v/>
      </c>
      <c r="U645" s="1" t="str">
        <f t="shared" ca="1" si="153"/>
        <v/>
      </c>
      <c r="V645" s="1" t="str">
        <f t="shared" ca="1" si="157"/>
        <v/>
      </c>
      <c r="W645" s="1" t="str">
        <f t="array" aca="1" ref="W645" ca="1">IF(V645="","",IF(AVERAGE(IF(Z$2:Z$2881="Neg"&amp;" "&amp;B645&amp;" "&amp;X645,J$2:J$2881,0))&gt;AVERAGE(IF(Z$2:Z$2881="pos"&amp;" "&amp;B645&amp;" "&amp;X645,J$2:J$2881,0)),"neg","pos"))</f>
        <v/>
      </c>
      <c r="X645" s="1" t="str">
        <f t="shared" ca="1" si="154"/>
        <v/>
      </c>
      <c r="Y645" s="1" t="str">
        <f t="shared" ca="1" si="155"/>
        <v/>
      </c>
      <c r="Z645" s="1" t="str">
        <f t="shared" si="156"/>
        <v>pos (purine) Min</v>
      </c>
      <c r="AA645" s="1" t="str">
        <f t="shared" si="146"/>
        <v/>
      </c>
    </row>
    <row r="646" spans="1:27" x14ac:dyDescent="0.2">
      <c r="A646" s="1" t="s">
        <v>28</v>
      </c>
      <c r="B646" s="1" t="s">
        <v>173</v>
      </c>
      <c r="C646" s="1" t="s">
        <v>109</v>
      </c>
      <c r="D646" s="1">
        <v>120.044</v>
      </c>
      <c r="E646" s="1">
        <v>13.54</v>
      </c>
      <c r="F646" s="5" t="s">
        <v>146</v>
      </c>
      <c r="H646" s="1" t="s">
        <v>148</v>
      </c>
      <c r="K646" s="1">
        <f t="shared" si="147"/>
        <v>0</v>
      </c>
      <c r="L646" s="1" t="str">
        <f t="shared" si="148"/>
        <v>pos (purine) Min_Syn</v>
      </c>
      <c r="M646" s="1" t="str">
        <f t="shared" si="149"/>
        <v>ND</v>
      </c>
      <c r="N646" s="1" t="str">
        <f t="shared" si="150"/>
        <v>pos (purine) Min_SynND</v>
      </c>
      <c r="O646" s="2" t="str">
        <f t="shared" si="151"/>
        <v>ND</v>
      </c>
      <c r="P646" s="1">
        <f t="array" ref="P646">IF(O646="","",AVERAGE(IF(L$1:L$2881=L646,K$1:K$2881)))</f>
        <v>0</v>
      </c>
      <c r="Q646" s="1" t="e">
        <f t="array" ref="Q646">IF(O646="","",_xlfn.F.TEST(IF((L$1:L$2881=LEFT(L646,LEN(L646)-3)&amp;"ctr"),K$1:K$2881),IF((L$1:L$2881=L646),K$1:K$2881)))</f>
        <v>#DIV/0!</v>
      </c>
      <c r="R646" s="1" t="e">
        <f t="array" ref="R646">IF(O646="","",TTEST(IF(L$1:L$2881=LEFT(L646,LEN(L646)-3)&amp;"ctr",K$1:K$2881),IF(L$1:L$2881=L646,K$1:K$2881),2,IF(ISERROR(Q646),3,IF(Q646&lt;0.05,3,2))))</f>
        <v>#DIV/0!</v>
      </c>
      <c r="S646" s="1" t="str">
        <f t="shared" ca="1" si="152"/>
        <v>ND</v>
      </c>
      <c r="T646" s="1">
        <f t="array" ref="T646">IF(O646="","",AVERAGE(IF(L$1:L$2881=L646,I$1:I$2881)))</f>
        <v>0</v>
      </c>
      <c r="U646" s="1" t="str">
        <f t="shared" ca="1" si="153"/>
        <v>n/a</v>
      </c>
      <c r="V646" s="1" t="str">
        <f t="shared" ca="1" si="157"/>
        <v/>
      </c>
      <c r="W646" s="1" t="str">
        <f t="array" aca="1" ref="W646" ca="1">IF(V646="","",IF(AVERAGE(IF(Z$2:Z$2881="Neg"&amp;" "&amp;B646&amp;" "&amp;X646,J$2:J$2881,0))&gt;AVERAGE(IF(Z$2:Z$2881="pos"&amp;" "&amp;B646&amp;" "&amp;X646,J$2:J$2881,0)),"neg","pos"))</f>
        <v/>
      </c>
      <c r="X646" s="1" t="str">
        <f t="shared" ca="1" si="154"/>
        <v/>
      </c>
      <c r="Y646" s="1" t="str">
        <f t="shared" ca="1" si="155"/>
        <v/>
      </c>
      <c r="Z646" s="1" t="str">
        <f t="shared" si="156"/>
        <v>pos (purine) Min</v>
      </c>
      <c r="AA646" s="1" t="str">
        <f t="shared" si="146"/>
        <v>Good</v>
      </c>
    </row>
    <row r="647" spans="1:27" x14ac:dyDescent="0.2">
      <c r="A647" s="1" t="s">
        <v>28</v>
      </c>
      <c r="B647" s="1" t="s">
        <v>173</v>
      </c>
      <c r="C647" s="1" t="s">
        <v>109</v>
      </c>
      <c r="D647" s="1">
        <v>120.044</v>
      </c>
      <c r="E647" s="1">
        <v>13.54</v>
      </c>
      <c r="F647" s="5" t="s">
        <v>146</v>
      </c>
      <c r="H647" s="1" t="s">
        <v>148</v>
      </c>
      <c r="K647" s="1">
        <f t="shared" si="147"/>
        <v>0</v>
      </c>
      <c r="L647" s="1" t="str">
        <f t="shared" si="148"/>
        <v>pos (purine) Min_Syn</v>
      </c>
      <c r="M647" s="1" t="str">
        <f t="shared" si="149"/>
        <v>ND</v>
      </c>
      <c r="N647" s="1" t="str">
        <f t="shared" si="150"/>
        <v>pos (purine) Min_SynND</v>
      </c>
      <c r="O647" s="2" t="str">
        <f t="shared" si="151"/>
        <v/>
      </c>
      <c r="P647" s="1" t="str">
        <f t="array" ref="P647">IF(O647="","",AVERAGE(IF(L$1:L$2881=L647,K$1:K$2881)))</f>
        <v/>
      </c>
      <c r="Q647" s="1" t="str">
        <f t="array" ref="Q647">IF(O647="","",_xlfn.F.TEST(IF((L$1:L$2881=LEFT(L647,LEN(L647)-3)&amp;"ctr"),K$1:K$2881),IF((L$1:L$2881=L647),K$1:K$2881)))</f>
        <v/>
      </c>
      <c r="R647" s="1" t="str">
        <f t="array" ref="R647">IF(O647="","",TTEST(IF(L$1:L$2881=LEFT(L647,LEN(L647)-3)&amp;"ctr",K$1:K$2881),IF(L$1:L$2881=L647,K$1:K$2881),2,IF(ISERROR(Q647),3,IF(Q647&lt;0.05,3,2))))</f>
        <v/>
      </c>
      <c r="S647" s="1" t="str">
        <f t="shared" ca="1" si="152"/>
        <v/>
      </c>
      <c r="T647" s="1" t="str">
        <f t="array" ref="T647">IF(O647="","",AVERAGE(IF(L$1:L$2881=L647,I$1:I$2881)))</f>
        <v/>
      </c>
      <c r="U647" s="1" t="str">
        <f t="shared" ca="1" si="153"/>
        <v/>
      </c>
      <c r="V647" s="1" t="str">
        <f t="shared" ca="1" si="157"/>
        <v/>
      </c>
      <c r="W647" s="1" t="str">
        <f t="array" aca="1" ref="W647" ca="1">IF(V647="","",IF(AVERAGE(IF(Z$2:Z$2881="Neg"&amp;" "&amp;B647&amp;" "&amp;X647,J$2:J$2881,0))&gt;AVERAGE(IF(Z$2:Z$2881="pos"&amp;" "&amp;B647&amp;" "&amp;X647,J$2:J$2881,0)),"neg","pos"))</f>
        <v/>
      </c>
      <c r="X647" s="1" t="str">
        <f t="shared" ca="1" si="154"/>
        <v/>
      </c>
      <c r="Y647" s="1" t="str">
        <f t="shared" ca="1" si="155"/>
        <v/>
      </c>
      <c r="Z647" s="1" t="str">
        <f t="shared" si="156"/>
        <v>pos (purine) Min</v>
      </c>
      <c r="AA647" s="1" t="str">
        <f t="shared" si="146"/>
        <v/>
      </c>
    </row>
    <row r="648" spans="1:27" x14ac:dyDescent="0.2">
      <c r="A648" s="1" t="s">
        <v>28</v>
      </c>
      <c r="B648" s="1" t="s">
        <v>173</v>
      </c>
      <c r="C648" s="1" t="s">
        <v>109</v>
      </c>
      <c r="D648" s="1">
        <v>120.044</v>
      </c>
      <c r="E648" s="1">
        <v>13.54</v>
      </c>
      <c r="F648" s="5" t="s">
        <v>146</v>
      </c>
      <c r="H648" s="1" t="s">
        <v>148</v>
      </c>
      <c r="K648" s="1">
        <f t="shared" si="147"/>
        <v>0</v>
      </c>
      <c r="L648" s="1" t="str">
        <f t="shared" si="148"/>
        <v>pos (purine) Min_Syn</v>
      </c>
      <c r="M648" s="1" t="str">
        <f t="shared" si="149"/>
        <v>ND</v>
      </c>
      <c r="N648" s="1" t="str">
        <f t="shared" si="150"/>
        <v>pos (purine) Min_SynND</v>
      </c>
      <c r="O648" s="2" t="str">
        <f t="shared" si="151"/>
        <v/>
      </c>
      <c r="P648" s="1" t="str">
        <f t="array" ref="P648">IF(O648="","",AVERAGE(IF(L$1:L$2881=L648,K$1:K$2881)))</f>
        <v/>
      </c>
      <c r="Q648" s="1" t="str">
        <f t="array" ref="Q648">IF(O648="","",_xlfn.F.TEST(IF((L$1:L$2881=LEFT(L648,LEN(L648)-3)&amp;"ctr"),K$1:K$2881),IF((L$1:L$2881=L648),K$1:K$2881)))</f>
        <v/>
      </c>
      <c r="R648" s="1" t="str">
        <f t="array" ref="R648">IF(O648="","",TTEST(IF(L$1:L$2881=LEFT(L648,LEN(L648)-3)&amp;"ctr",K$1:K$2881),IF(L$1:L$2881=L648,K$1:K$2881),2,IF(ISERROR(Q648),3,IF(Q648&lt;0.05,3,2))))</f>
        <v/>
      </c>
      <c r="S648" s="1" t="str">
        <f t="shared" ca="1" si="152"/>
        <v/>
      </c>
      <c r="T648" s="1" t="str">
        <f t="array" ref="T648">IF(O648="","",AVERAGE(IF(L$1:L$2881=L648,I$1:I$2881)))</f>
        <v/>
      </c>
      <c r="U648" s="1" t="str">
        <f t="shared" ca="1" si="153"/>
        <v/>
      </c>
      <c r="V648" s="1" t="str">
        <f t="shared" ca="1" si="157"/>
        <v/>
      </c>
      <c r="W648" s="1" t="str">
        <f t="array" aca="1" ref="W648" ca="1">IF(V648="","",IF(AVERAGE(IF(Z$2:Z$2881="Neg"&amp;" "&amp;B648&amp;" "&amp;X648,J$2:J$2881,0))&gt;AVERAGE(IF(Z$2:Z$2881="pos"&amp;" "&amp;B648&amp;" "&amp;X648,J$2:J$2881,0)),"neg","pos"))</f>
        <v/>
      </c>
      <c r="X648" s="1" t="str">
        <f t="shared" ca="1" si="154"/>
        <v/>
      </c>
      <c r="Y648" s="1" t="str">
        <f t="shared" ca="1" si="155"/>
        <v/>
      </c>
      <c r="Z648" s="1" t="str">
        <f t="shared" si="156"/>
        <v>pos (purine) Min</v>
      </c>
      <c r="AA648" s="1" t="str">
        <f t="shared" si="146"/>
        <v/>
      </c>
    </row>
    <row r="649" spans="1:27" x14ac:dyDescent="0.2">
      <c r="A649" s="1" t="s">
        <v>28</v>
      </c>
      <c r="B649" s="1" t="s">
        <v>173</v>
      </c>
      <c r="C649" s="1" t="s">
        <v>109</v>
      </c>
      <c r="D649" s="1">
        <v>120.044</v>
      </c>
      <c r="E649" s="1">
        <v>13.54</v>
      </c>
      <c r="F649" s="5" t="s">
        <v>146</v>
      </c>
      <c r="H649" s="1" t="s">
        <v>148</v>
      </c>
      <c r="K649" s="1">
        <f t="shared" si="147"/>
        <v>0</v>
      </c>
      <c r="L649" s="1" t="str">
        <f t="shared" si="148"/>
        <v>pos (purine) Min_Syn</v>
      </c>
      <c r="M649" s="1" t="str">
        <f t="shared" si="149"/>
        <v>ND</v>
      </c>
      <c r="N649" s="1" t="str">
        <f t="shared" si="150"/>
        <v>pos (purine) Min_SynND</v>
      </c>
      <c r="O649" s="2" t="str">
        <f t="shared" si="151"/>
        <v/>
      </c>
      <c r="P649" s="1" t="str">
        <f t="array" ref="P649">IF(O649="","",AVERAGE(IF(L$1:L$2881=L649,K$1:K$2881)))</f>
        <v/>
      </c>
      <c r="Q649" s="1" t="str">
        <f t="array" ref="Q649">IF(O649="","",_xlfn.F.TEST(IF((L$1:L$2881=LEFT(L649,LEN(L649)-3)&amp;"ctr"),K$1:K$2881),IF((L$1:L$2881=L649),K$1:K$2881)))</f>
        <v/>
      </c>
      <c r="R649" s="1" t="str">
        <f t="array" ref="R649">IF(O649="","",TTEST(IF(L$1:L$2881=LEFT(L649,LEN(L649)-3)&amp;"ctr",K$1:K$2881),IF(L$1:L$2881=L649,K$1:K$2881),2,IF(ISERROR(Q649),3,IF(Q649&lt;0.05,3,2))))</f>
        <v/>
      </c>
      <c r="S649" s="1" t="str">
        <f t="shared" ca="1" si="152"/>
        <v/>
      </c>
      <c r="T649" s="1" t="str">
        <f t="array" ref="T649">IF(O649="","",AVERAGE(IF(L$1:L$2881=L649,I$1:I$2881)))</f>
        <v/>
      </c>
      <c r="U649" s="1" t="str">
        <f t="shared" ca="1" si="153"/>
        <v/>
      </c>
      <c r="V649" s="1" t="str">
        <f t="shared" ca="1" si="157"/>
        <v/>
      </c>
      <c r="W649" s="1" t="str">
        <f t="array" aca="1" ref="W649" ca="1">IF(V649="","",IF(AVERAGE(IF(Z$2:Z$2881="Neg"&amp;" "&amp;B649&amp;" "&amp;X649,J$2:J$2881,0))&gt;AVERAGE(IF(Z$2:Z$2881="pos"&amp;" "&amp;B649&amp;" "&amp;X649,J$2:J$2881,0)),"neg","pos"))</f>
        <v/>
      </c>
      <c r="X649" s="1" t="str">
        <f t="shared" ca="1" si="154"/>
        <v/>
      </c>
      <c r="Y649" s="1" t="str">
        <f t="shared" ca="1" si="155"/>
        <v/>
      </c>
      <c r="Z649" s="1" t="str">
        <f t="shared" si="156"/>
        <v>pos (purine) Min</v>
      </c>
      <c r="AA649" s="1" t="str">
        <f t="shared" si="146"/>
        <v/>
      </c>
    </row>
    <row r="650" spans="1:27" x14ac:dyDescent="0.2">
      <c r="A650" s="1" t="s">
        <v>28</v>
      </c>
      <c r="B650" s="1" t="s">
        <v>173</v>
      </c>
      <c r="C650" s="1" t="s">
        <v>109</v>
      </c>
      <c r="D650" s="1">
        <v>120.044</v>
      </c>
      <c r="E650" s="1">
        <v>13.54</v>
      </c>
      <c r="F650" s="5" t="s">
        <v>146</v>
      </c>
      <c r="H650" s="1" t="s">
        <v>149</v>
      </c>
      <c r="K650" s="1">
        <f t="shared" si="147"/>
        <v>0</v>
      </c>
      <c r="L650" s="1" t="str">
        <f t="shared" si="148"/>
        <v>pos (purine) MEBM_Ctr</v>
      </c>
      <c r="M650" s="1" t="str">
        <f t="shared" si="149"/>
        <v>ND</v>
      </c>
      <c r="N650" s="1" t="str">
        <f t="shared" si="150"/>
        <v>pos (purine) MEBM_CtrND</v>
      </c>
      <c r="O650" s="2" t="str">
        <f t="shared" si="151"/>
        <v>ND</v>
      </c>
      <c r="P650" s="1">
        <f t="array" ref="P650">IF(O650="","",AVERAGE(IF(L$1:L$2881=L650,K$1:K$2881)))</f>
        <v>0</v>
      </c>
      <c r="Q650" s="1" t="e">
        <f t="array" ref="Q650">IF(O650="","",_xlfn.F.TEST(IF((L$1:L$2881=LEFT(L650,LEN(L650)-3)&amp;"ctr"),K$1:K$2881),IF((L$1:L$2881=L650),K$1:K$2881)))</f>
        <v>#DIV/0!</v>
      </c>
      <c r="R650" s="1" t="e">
        <f t="array" ref="R650">IF(O650="","",TTEST(IF(L$1:L$2881=LEFT(L650,LEN(L650)-3)&amp;"ctr",K$1:K$2881),IF(L$1:L$2881=L650,K$1:K$2881),2,IF(ISERROR(Q650),3,IF(Q650&lt;0.05,3,2))))</f>
        <v>#DIV/0!</v>
      </c>
      <c r="S650" s="1" t="str">
        <f t="shared" ca="1" si="152"/>
        <v>ND</v>
      </c>
      <c r="T650" s="1">
        <f t="array" ref="T650">IF(O650="","",AVERAGE(IF(L$1:L$2881=L650,I$1:I$2881)))</f>
        <v>0</v>
      </c>
      <c r="U650" s="1" t="str">
        <f t="shared" ca="1" si="153"/>
        <v>n/a</v>
      </c>
      <c r="V650" s="1" t="str">
        <f t="shared" ca="1" si="157"/>
        <v/>
      </c>
      <c r="W650" s="1" t="str">
        <f t="array" aca="1" ref="W650" ca="1">IF(V650="","",IF(AVERAGE(IF(Z$2:Z$2881="Neg"&amp;" "&amp;B650&amp;" "&amp;X650,J$2:J$2881,0))&gt;AVERAGE(IF(Z$2:Z$2881="pos"&amp;" "&amp;B650&amp;" "&amp;X650,J$2:J$2881,0)),"neg","pos"))</f>
        <v/>
      </c>
      <c r="X650" s="1" t="str">
        <f t="shared" ca="1" si="154"/>
        <v/>
      </c>
      <c r="Y650" s="1" t="str">
        <f t="shared" ca="1" si="155"/>
        <v/>
      </c>
      <c r="Z650" s="1" t="str">
        <f t="shared" si="156"/>
        <v>pos (purine) MEB</v>
      </c>
      <c r="AA650" s="1" t="str">
        <f t="shared" si="146"/>
        <v>Good</v>
      </c>
    </row>
    <row r="651" spans="1:27" x14ac:dyDescent="0.2">
      <c r="A651" s="1" t="s">
        <v>28</v>
      </c>
      <c r="B651" s="1" t="s">
        <v>173</v>
      </c>
      <c r="C651" s="1" t="s">
        <v>109</v>
      </c>
      <c r="D651" s="1">
        <v>120.044</v>
      </c>
      <c r="E651" s="1">
        <v>13.54</v>
      </c>
      <c r="F651" s="5" t="s">
        <v>146</v>
      </c>
      <c r="H651" s="1" t="s">
        <v>149</v>
      </c>
      <c r="K651" s="1">
        <f t="shared" si="147"/>
        <v>0</v>
      </c>
      <c r="L651" s="1" t="str">
        <f t="shared" si="148"/>
        <v>pos (purine) MEBM_Ctr</v>
      </c>
      <c r="M651" s="1" t="str">
        <f t="shared" si="149"/>
        <v>ND</v>
      </c>
      <c r="N651" s="1" t="str">
        <f t="shared" si="150"/>
        <v>pos (purine) MEBM_CtrND</v>
      </c>
      <c r="O651" s="2" t="str">
        <f t="shared" si="151"/>
        <v/>
      </c>
      <c r="P651" s="1" t="str">
        <f t="array" ref="P651">IF(O651="","",AVERAGE(IF(L$1:L$2881=L651,K$1:K$2881)))</f>
        <v/>
      </c>
      <c r="Q651" s="1" t="str">
        <f t="array" ref="Q651">IF(O651="","",_xlfn.F.TEST(IF((L$1:L$2881=LEFT(L651,LEN(L651)-3)&amp;"ctr"),K$1:K$2881),IF((L$1:L$2881=L651),K$1:K$2881)))</f>
        <v/>
      </c>
      <c r="R651" s="1" t="str">
        <f t="array" ref="R651">IF(O651="","",TTEST(IF(L$1:L$2881=LEFT(L651,LEN(L651)-3)&amp;"ctr",K$1:K$2881),IF(L$1:L$2881=L651,K$1:K$2881),2,IF(ISERROR(Q651),3,IF(Q651&lt;0.05,3,2))))</f>
        <v/>
      </c>
      <c r="S651" s="1" t="str">
        <f t="shared" ca="1" si="152"/>
        <v/>
      </c>
      <c r="T651" s="1" t="str">
        <f t="array" ref="T651">IF(O651="","",AVERAGE(IF(L$1:L$2881=L651,I$1:I$2881)))</f>
        <v/>
      </c>
      <c r="U651" s="1" t="str">
        <f t="shared" ca="1" si="153"/>
        <v/>
      </c>
      <c r="V651" s="1" t="str">
        <f t="shared" ca="1" si="157"/>
        <v/>
      </c>
      <c r="W651" s="1" t="str">
        <f t="array" aca="1" ref="W651" ca="1">IF(V651="","",IF(AVERAGE(IF(Z$2:Z$2881="Neg"&amp;" "&amp;B651&amp;" "&amp;X651,J$2:J$2881,0))&gt;AVERAGE(IF(Z$2:Z$2881="pos"&amp;" "&amp;B651&amp;" "&amp;X651,J$2:J$2881,0)),"neg","pos"))</f>
        <v/>
      </c>
      <c r="X651" s="1" t="str">
        <f t="shared" ca="1" si="154"/>
        <v/>
      </c>
      <c r="Y651" s="1" t="str">
        <f t="shared" ca="1" si="155"/>
        <v/>
      </c>
      <c r="Z651" s="1" t="str">
        <f t="shared" si="156"/>
        <v>pos (purine) MEB</v>
      </c>
      <c r="AA651" s="1" t="str">
        <f t="shared" si="146"/>
        <v/>
      </c>
    </row>
    <row r="652" spans="1:27" x14ac:dyDescent="0.2">
      <c r="A652" s="1" t="s">
        <v>28</v>
      </c>
      <c r="B652" s="1" t="s">
        <v>173</v>
      </c>
      <c r="C652" s="1" t="s">
        <v>109</v>
      </c>
      <c r="D652" s="1">
        <v>120.044</v>
      </c>
      <c r="E652" s="1">
        <v>13.54</v>
      </c>
      <c r="F652" s="5" t="s">
        <v>146</v>
      </c>
      <c r="H652" s="1" t="s">
        <v>149</v>
      </c>
      <c r="K652" s="1">
        <f t="shared" si="147"/>
        <v>0</v>
      </c>
      <c r="L652" s="1" t="str">
        <f t="shared" si="148"/>
        <v>pos (purine) MEBM_Ctr</v>
      </c>
      <c r="M652" s="1" t="str">
        <f t="shared" si="149"/>
        <v>ND</v>
      </c>
      <c r="N652" s="1" t="str">
        <f t="shared" si="150"/>
        <v>pos (purine) MEBM_CtrND</v>
      </c>
      <c r="O652" s="2" t="str">
        <f t="shared" si="151"/>
        <v/>
      </c>
      <c r="P652" s="1" t="str">
        <f t="array" ref="P652">IF(O652="","",AVERAGE(IF(L$1:L$2881=L652,K$1:K$2881)))</f>
        <v/>
      </c>
      <c r="Q652" s="1" t="str">
        <f t="array" ref="Q652">IF(O652="","",_xlfn.F.TEST(IF((L$1:L$2881=LEFT(L652,LEN(L652)-3)&amp;"ctr"),K$1:K$2881),IF((L$1:L$2881=L652),K$1:K$2881)))</f>
        <v/>
      </c>
      <c r="R652" s="1" t="str">
        <f t="array" ref="R652">IF(O652="","",TTEST(IF(L$1:L$2881=LEFT(L652,LEN(L652)-3)&amp;"ctr",K$1:K$2881),IF(L$1:L$2881=L652,K$1:K$2881),2,IF(ISERROR(Q652),3,IF(Q652&lt;0.05,3,2))))</f>
        <v/>
      </c>
      <c r="S652" s="1" t="str">
        <f t="shared" ca="1" si="152"/>
        <v/>
      </c>
      <c r="T652" s="1" t="str">
        <f t="array" ref="T652">IF(O652="","",AVERAGE(IF(L$1:L$2881=L652,I$1:I$2881)))</f>
        <v/>
      </c>
      <c r="U652" s="1" t="str">
        <f t="shared" ca="1" si="153"/>
        <v/>
      </c>
      <c r="V652" s="1" t="str">
        <f t="shared" ca="1" si="157"/>
        <v/>
      </c>
      <c r="W652" s="1" t="str">
        <f t="array" aca="1" ref="W652" ca="1">IF(V652="","",IF(AVERAGE(IF(Z$2:Z$2881="Neg"&amp;" "&amp;B652&amp;" "&amp;X652,J$2:J$2881,0))&gt;AVERAGE(IF(Z$2:Z$2881="pos"&amp;" "&amp;B652&amp;" "&amp;X652,J$2:J$2881,0)),"neg","pos"))</f>
        <v/>
      </c>
      <c r="X652" s="1" t="str">
        <f t="shared" ca="1" si="154"/>
        <v/>
      </c>
      <c r="Y652" s="1" t="str">
        <f t="shared" ca="1" si="155"/>
        <v/>
      </c>
      <c r="Z652" s="1" t="str">
        <f t="shared" si="156"/>
        <v>pos (purine) MEB</v>
      </c>
      <c r="AA652" s="1" t="str">
        <f t="shared" si="146"/>
        <v/>
      </c>
    </row>
    <row r="653" spans="1:27" x14ac:dyDescent="0.2">
      <c r="A653" s="1" t="s">
        <v>28</v>
      </c>
      <c r="B653" s="1" t="s">
        <v>173</v>
      </c>
      <c r="C653" s="1" t="s">
        <v>109</v>
      </c>
      <c r="D653" s="1">
        <v>120.044</v>
      </c>
      <c r="E653" s="1">
        <v>13.54</v>
      </c>
      <c r="F653" s="5" t="s">
        <v>146</v>
      </c>
      <c r="H653" s="1" t="s">
        <v>149</v>
      </c>
      <c r="K653" s="1">
        <f t="shared" si="147"/>
        <v>0</v>
      </c>
      <c r="L653" s="1" t="str">
        <f t="shared" si="148"/>
        <v>pos (purine) MEBM_Ctr</v>
      </c>
      <c r="M653" s="1" t="str">
        <f t="shared" si="149"/>
        <v>ND</v>
      </c>
      <c r="N653" s="1" t="str">
        <f t="shared" si="150"/>
        <v>pos (purine) MEBM_CtrND</v>
      </c>
      <c r="O653" s="2" t="str">
        <f t="shared" si="151"/>
        <v/>
      </c>
      <c r="P653" s="1" t="str">
        <f t="array" ref="P653">IF(O653="","",AVERAGE(IF(L$1:L$2881=L653,K$1:K$2881)))</f>
        <v/>
      </c>
      <c r="Q653" s="1" t="str">
        <f t="array" ref="Q653">IF(O653="","",_xlfn.F.TEST(IF((L$1:L$2881=LEFT(L653,LEN(L653)-3)&amp;"ctr"),K$1:K$2881),IF((L$1:L$2881=L653),K$1:K$2881)))</f>
        <v/>
      </c>
      <c r="R653" s="1" t="str">
        <f t="array" ref="R653">IF(O653="","",TTEST(IF(L$1:L$2881=LEFT(L653,LEN(L653)-3)&amp;"ctr",K$1:K$2881),IF(L$1:L$2881=L653,K$1:K$2881),2,IF(ISERROR(Q653),3,IF(Q653&lt;0.05,3,2))))</f>
        <v/>
      </c>
      <c r="S653" s="1" t="str">
        <f t="shared" ca="1" si="152"/>
        <v/>
      </c>
      <c r="T653" s="1" t="str">
        <f t="array" ref="T653">IF(O653="","",AVERAGE(IF(L$1:L$2881=L653,I$1:I$2881)))</f>
        <v/>
      </c>
      <c r="U653" s="1" t="str">
        <f t="shared" ca="1" si="153"/>
        <v/>
      </c>
      <c r="V653" s="1" t="str">
        <f t="shared" ca="1" si="157"/>
        <v/>
      </c>
      <c r="W653" s="1" t="str">
        <f t="array" aca="1" ref="W653" ca="1">IF(V653="","",IF(AVERAGE(IF(Z$2:Z$2881="Neg"&amp;" "&amp;B653&amp;" "&amp;X653,J$2:J$2881,0))&gt;AVERAGE(IF(Z$2:Z$2881="pos"&amp;" "&amp;B653&amp;" "&amp;X653,J$2:J$2881,0)),"neg","pos"))</f>
        <v/>
      </c>
      <c r="X653" s="1" t="str">
        <f t="shared" ca="1" si="154"/>
        <v/>
      </c>
      <c r="Y653" s="1" t="str">
        <f t="shared" ca="1" si="155"/>
        <v/>
      </c>
      <c r="Z653" s="1" t="str">
        <f t="shared" si="156"/>
        <v>pos (purine) MEB</v>
      </c>
      <c r="AA653" s="1" t="str">
        <f t="shared" si="146"/>
        <v/>
      </c>
    </row>
    <row r="654" spans="1:27" x14ac:dyDescent="0.2">
      <c r="A654" s="1" t="s">
        <v>28</v>
      </c>
      <c r="B654" s="1" t="s">
        <v>173</v>
      </c>
      <c r="C654" s="1" t="s">
        <v>109</v>
      </c>
      <c r="D654" s="1">
        <v>120.044</v>
      </c>
      <c r="E654" s="1">
        <v>13.54</v>
      </c>
      <c r="F654" s="5" t="s">
        <v>146</v>
      </c>
      <c r="H654" s="1" t="s">
        <v>150</v>
      </c>
      <c r="K654" s="1">
        <f t="shared" si="147"/>
        <v>0</v>
      </c>
      <c r="L654" s="1" t="str">
        <f t="shared" si="148"/>
        <v>pos (purine) MEBM_Syn</v>
      </c>
      <c r="M654" s="1" t="str">
        <f t="shared" si="149"/>
        <v>ND</v>
      </c>
      <c r="N654" s="1" t="str">
        <f t="shared" si="150"/>
        <v>pos (purine) MEBM_SynND</v>
      </c>
      <c r="O654" s="2" t="str">
        <f t="shared" si="151"/>
        <v>ND</v>
      </c>
      <c r="P654" s="1">
        <f t="array" ref="P654">IF(O654="","",AVERAGE(IF(L$1:L$2881=L654,K$1:K$2881)))</f>
        <v>0</v>
      </c>
      <c r="Q654" s="1" t="e">
        <f t="array" ref="Q654">IF(O654="","",_xlfn.F.TEST(IF((L$1:L$2881=LEFT(L654,LEN(L654)-3)&amp;"ctr"),K$1:K$2881),IF((L$1:L$2881=L654),K$1:K$2881)))</f>
        <v>#DIV/0!</v>
      </c>
      <c r="R654" s="1" t="e">
        <f t="array" ref="R654">IF(O654="","",TTEST(IF(L$1:L$2881=LEFT(L654,LEN(L654)-3)&amp;"ctr",K$1:K$2881),IF(L$1:L$2881=L654,K$1:K$2881),2,IF(ISERROR(Q654),3,IF(Q654&lt;0.05,3,2))))</f>
        <v>#DIV/0!</v>
      </c>
      <c r="S654" s="1" t="str">
        <f t="shared" ca="1" si="152"/>
        <v>ND</v>
      </c>
      <c r="T654" s="1">
        <f t="array" ref="T654">IF(O654="","",AVERAGE(IF(L$1:L$2881=L654,I$1:I$2881)))</f>
        <v>0</v>
      </c>
      <c r="U654" s="1" t="str">
        <f t="shared" ca="1" si="153"/>
        <v>n/a</v>
      </c>
      <c r="V654" s="1" t="str">
        <f t="shared" ca="1" si="157"/>
        <v/>
      </c>
      <c r="W654" s="1" t="str">
        <f t="array" aca="1" ref="W654" ca="1">IF(V654="","",IF(AVERAGE(IF(Z$2:Z$2881="Neg"&amp;" "&amp;B654&amp;" "&amp;X654,J$2:J$2881,0))&gt;AVERAGE(IF(Z$2:Z$2881="pos"&amp;" "&amp;B654&amp;" "&amp;X654,J$2:J$2881,0)),"neg","pos"))</f>
        <v/>
      </c>
      <c r="X654" s="1" t="str">
        <f t="shared" ca="1" si="154"/>
        <v/>
      </c>
      <c r="Y654" s="1" t="str">
        <f t="shared" ca="1" si="155"/>
        <v/>
      </c>
      <c r="Z654" s="1" t="str">
        <f t="shared" si="156"/>
        <v>pos (purine) MEB</v>
      </c>
      <c r="AA654" s="1" t="str">
        <f t="shared" si="146"/>
        <v>Good</v>
      </c>
    </row>
    <row r="655" spans="1:27" x14ac:dyDescent="0.2">
      <c r="A655" s="1" t="s">
        <v>28</v>
      </c>
      <c r="B655" s="1" t="s">
        <v>173</v>
      </c>
      <c r="C655" s="1" t="s">
        <v>109</v>
      </c>
      <c r="D655" s="1">
        <v>120.044</v>
      </c>
      <c r="E655" s="1">
        <v>13.54</v>
      </c>
      <c r="F655" s="5" t="s">
        <v>146</v>
      </c>
      <c r="H655" s="1" t="s">
        <v>150</v>
      </c>
      <c r="K655" s="1">
        <f t="shared" si="147"/>
        <v>0</v>
      </c>
      <c r="L655" s="1" t="str">
        <f t="shared" si="148"/>
        <v>pos (purine) MEBM_Syn</v>
      </c>
      <c r="M655" s="1" t="str">
        <f t="shared" si="149"/>
        <v>ND</v>
      </c>
      <c r="N655" s="1" t="str">
        <f t="shared" si="150"/>
        <v>pos (purine) MEBM_SynND</v>
      </c>
      <c r="O655" s="2" t="str">
        <f t="shared" si="151"/>
        <v/>
      </c>
      <c r="P655" s="1" t="str">
        <f t="array" ref="P655">IF(O655="","",AVERAGE(IF(L$1:L$2881=L655,K$1:K$2881)))</f>
        <v/>
      </c>
      <c r="Q655" s="1" t="str">
        <f t="array" ref="Q655">IF(O655="","",_xlfn.F.TEST(IF((L$1:L$2881=LEFT(L655,LEN(L655)-3)&amp;"ctr"),K$1:K$2881),IF((L$1:L$2881=L655),K$1:K$2881)))</f>
        <v/>
      </c>
      <c r="R655" s="1" t="str">
        <f t="array" ref="R655">IF(O655="","",TTEST(IF(L$1:L$2881=LEFT(L655,LEN(L655)-3)&amp;"ctr",K$1:K$2881),IF(L$1:L$2881=L655,K$1:K$2881),2,IF(ISERROR(Q655),3,IF(Q655&lt;0.05,3,2))))</f>
        <v/>
      </c>
      <c r="S655" s="1" t="str">
        <f t="shared" ca="1" si="152"/>
        <v/>
      </c>
      <c r="T655" s="1" t="str">
        <f t="array" ref="T655">IF(O655="","",AVERAGE(IF(L$1:L$2881=L655,I$1:I$2881)))</f>
        <v/>
      </c>
      <c r="U655" s="1" t="str">
        <f t="shared" ca="1" si="153"/>
        <v/>
      </c>
      <c r="V655" s="1" t="str">
        <f t="shared" ca="1" si="157"/>
        <v/>
      </c>
      <c r="W655" s="1" t="str">
        <f t="array" aca="1" ref="W655" ca="1">IF(V655="","",IF(AVERAGE(IF(Z$2:Z$2881="Neg"&amp;" "&amp;B655&amp;" "&amp;X655,J$2:J$2881,0))&gt;AVERAGE(IF(Z$2:Z$2881="pos"&amp;" "&amp;B655&amp;" "&amp;X655,J$2:J$2881,0)),"neg","pos"))</f>
        <v/>
      </c>
      <c r="X655" s="1" t="str">
        <f t="shared" ca="1" si="154"/>
        <v/>
      </c>
      <c r="Y655" s="1" t="str">
        <f t="shared" ca="1" si="155"/>
        <v/>
      </c>
      <c r="Z655" s="1" t="str">
        <f t="shared" si="156"/>
        <v>pos (purine) MEB</v>
      </c>
      <c r="AA655" s="1" t="str">
        <f t="shared" si="146"/>
        <v/>
      </c>
    </row>
    <row r="656" spans="1:27" x14ac:dyDescent="0.2">
      <c r="A656" s="1" t="s">
        <v>28</v>
      </c>
      <c r="B656" s="1" t="s">
        <v>173</v>
      </c>
      <c r="C656" s="1" t="s">
        <v>109</v>
      </c>
      <c r="D656" s="1">
        <v>120.044</v>
      </c>
      <c r="E656" s="1">
        <v>13.54</v>
      </c>
      <c r="F656" s="5" t="s">
        <v>146</v>
      </c>
      <c r="H656" s="1" t="s">
        <v>150</v>
      </c>
      <c r="K656" s="1">
        <f t="shared" si="147"/>
        <v>0</v>
      </c>
      <c r="L656" s="1" t="str">
        <f t="shared" si="148"/>
        <v>pos (purine) MEBM_Syn</v>
      </c>
      <c r="M656" s="1" t="str">
        <f t="shared" si="149"/>
        <v>ND</v>
      </c>
      <c r="N656" s="1" t="str">
        <f t="shared" si="150"/>
        <v>pos (purine) MEBM_SynND</v>
      </c>
      <c r="O656" s="2" t="str">
        <f t="shared" si="151"/>
        <v/>
      </c>
      <c r="P656" s="1" t="str">
        <f t="array" ref="P656">IF(O656="","",AVERAGE(IF(L$1:L$2881=L656,K$1:K$2881)))</f>
        <v/>
      </c>
      <c r="Q656" s="1" t="str">
        <f t="array" ref="Q656">IF(O656="","",_xlfn.F.TEST(IF((L$1:L$2881=LEFT(L656,LEN(L656)-3)&amp;"ctr"),K$1:K$2881),IF((L$1:L$2881=L656),K$1:K$2881)))</f>
        <v/>
      </c>
      <c r="R656" s="1" t="str">
        <f t="array" ref="R656">IF(O656="","",TTEST(IF(L$1:L$2881=LEFT(L656,LEN(L656)-3)&amp;"ctr",K$1:K$2881),IF(L$1:L$2881=L656,K$1:K$2881),2,IF(ISERROR(Q656),3,IF(Q656&lt;0.05,3,2))))</f>
        <v/>
      </c>
      <c r="S656" s="1" t="str">
        <f t="shared" ca="1" si="152"/>
        <v/>
      </c>
      <c r="T656" s="1" t="str">
        <f t="array" ref="T656">IF(O656="","",AVERAGE(IF(L$1:L$2881=L656,I$1:I$2881)))</f>
        <v/>
      </c>
      <c r="U656" s="1" t="str">
        <f t="shared" ca="1" si="153"/>
        <v/>
      </c>
      <c r="V656" s="1" t="str">
        <f t="shared" ca="1" si="157"/>
        <v/>
      </c>
      <c r="W656" s="1" t="str">
        <f t="array" aca="1" ref="W656" ca="1">IF(V656="","",IF(AVERAGE(IF(Z$2:Z$2881="Neg"&amp;" "&amp;B656&amp;" "&amp;X656,J$2:J$2881,0))&gt;AVERAGE(IF(Z$2:Z$2881="pos"&amp;" "&amp;B656&amp;" "&amp;X656,J$2:J$2881,0)),"neg","pos"))</f>
        <v/>
      </c>
      <c r="X656" s="1" t="str">
        <f t="shared" ca="1" si="154"/>
        <v/>
      </c>
      <c r="Y656" s="1" t="str">
        <f t="shared" ca="1" si="155"/>
        <v/>
      </c>
      <c r="Z656" s="1" t="str">
        <f t="shared" si="156"/>
        <v>pos (purine) MEB</v>
      </c>
      <c r="AA656" s="1" t="str">
        <f t="shared" si="146"/>
        <v/>
      </c>
    </row>
    <row r="657" spans="1:27" x14ac:dyDescent="0.2">
      <c r="A657" s="1" t="s">
        <v>28</v>
      </c>
      <c r="B657" s="1" t="s">
        <v>173</v>
      </c>
      <c r="C657" s="1" t="s">
        <v>109</v>
      </c>
      <c r="D657" s="1">
        <v>120.044</v>
      </c>
      <c r="E657" s="1">
        <v>13.54</v>
      </c>
      <c r="F657" s="5" t="s">
        <v>146</v>
      </c>
      <c r="H657" s="1" t="s">
        <v>150</v>
      </c>
      <c r="K657" s="1">
        <f t="shared" si="147"/>
        <v>0</v>
      </c>
      <c r="L657" s="1" t="str">
        <f t="shared" si="148"/>
        <v>pos (purine) MEBM_Syn</v>
      </c>
      <c r="M657" s="1" t="str">
        <f t="shared" si="149"/>
        <v>ND</v>
      </c>
      <c r="N657" s="1" t="str">
        <f t="shared" si="150"/>
        <v>pos (purine) MEBM_SynND</v>
      </c>
      <c r="O657" s="2" t="str">
        <f t="shared" si="151"/>
        <v/>
      </c>
      <c r="P657" s="1" t="str">
        <f t="array" ref="P657">IF(O657="","",AVERAGE(IF(L$1:L$2881=L657,K$1:K$2881)))</f>
        <v/>
      </c>
      <c r="Q657" s="1" t="str">
        <f t="array" ref="Q657">IF(O657="","",_xlfn.F.TEST(IF((L$1:L$2881=LEFT(L657,LEN(L657)-3)&amp;"ctr"),K$1:K$2881),IF((L$1:L$2881=L657),K$1:K$2881)))</f>
        <v/>
      </c>
      <c r="R657" s="1" t="str">
        <f t="array" ref="R657">IF(O657="","",TTEST(IF(L$1:L$2881=LEFT(L657,LEN(L657)-3)&amp;"ctr",K$1:K$2881),IF(L$1:L$2881=L657,K$1:K$2881),2,IF(ISERROR(Q657),3,IF(Q657&lt;0.05,3,2))))</f>
        <v/>
      </c>
      <c r="S657" s="1" t="str">
        <f t="shared" ca="1" si="152"/>
        <v/>
      </c>
      <c r="T657" s="1" t="str">
        <f t="array" ref="T657">IF(O657="","",AVERAGE(IF(L$1:L$2881=L657,I$1:I$2881)))</f>
        <v/>
      </c>
      <c r="U657" s="1" t="str">
        <f t="shared" ca="1" si="153"/>
        <v/>
      </c>
      <c r="V657" s="1" t="str">
        <f t="shared" ca="1" si="157"/>
        <v/>
      </c>
      <c r="W657" s="1" t="str">
        <f t="array" aca="1" ref="W657" ca="1">IF(V657="","",IF(AVERAGE(IF(Z$2:Z$2881="Neg"&amp;" "&amp;B657&amp;" "&amp;X657,J$2:J$2881,0))&gt;AVERAGE(IF(Z$2:Z$2881="pos"&amp;" "&amp;B657&amp;" "&amp;X657,J$2:J$2881,0)),"neg","pos"))</f>
        <v/>
      </c>
      <c r="X657" s="1" t="str">
        <f t="shared" ca="1" si="154"/>
        <v/>
      </c>
      <c r="Y657" s="1" t="str">
        <f t="shared" ca="1" si="155"/>
        <v/>
      </c>
      <c r="Z657" s="1" t="str">
        <f t="shared" si="156"/>
        <v>pos (purine) MEB</v>
      </c>
      <c r="AA657" s="1" t="str">
        <f t="shared" si="146"/>
        <v/>
      </c>
    </row>
    <row r="658" spans="1:27" x14ac:dyDescent="0.2">
      <c r="A658" s="1" t="s">
        <v>28</v>
      </c>
      <c r="B658" s="1" t="s">
        <v>173</v>
      </c>
      <c r="C658" s="1" t="s">
        <v>109</v>
      </c>
      <c r="D658" s="1">
        <v>120.044</v>
      </c>
      <c r="E658" s="1">
        <v>13.54</v>
      </c>
      <c r="F658" s="5" t="s">
        <v>146</v>
      </c>
      <c r="H658" s="1" t="s">
        <v>151</v>
      </c>
      <c r="I658" s="1">
        <v>59326</v>
      </c>
      <c r="K658" s="1">
        <f t="shared" si="147"/>
        <v>10.990819793335792</v>
      </c>
      <c r="L658" s="1" t="str">
        <f t="shared" si="148"/>
        <v>pos (purine) YE_Ctr</v>
      </c>
      <c r="M658" s="1" t="str">
        <f t="shared" si="149"/>
        <v>D</v>
      </c>
      <c r="N658" s="1" t="str">
        <f t="shared" si="150"/>
        <v>pos (purine) YE_Ctr_D</v>
      </c>
      <c r="O658" s="2" t="str">
        <f t="shared" si="151"/>
        <v>D</v>
      </c>
      <c r="P658" s="1">
        <f t="array" ref="P658">IF(O658="","",AVERAGE(IF(L$1:L$2881=L658,K$1:K$2881)))</f>
        <v>11.148869755826288</v>
      </c>
      <c r="Q658" s="1">
        <f t="array" ref="Q658">IF(O658="","",_xlfn.F.TEST(IF((L$1:L$2881=LEFT(L658,LEN(L658)-3)&amp;"ctr"),K$1:K$2881),IF((L$1:L$2881=L658),K$1:K$2881)))</f>
        <v>1</v>
      </c>
      <c r="R658" s="1">
        <f t="array" ref="R658">IF(O658="","",TTEST(IF(L$1:L$2881=LEFT(L658,LEN(L658)-3)&amp;"ctr",K$1:K$2881),IF(L$1:L$2881=L658,K$1:K$2881),2,IF(ISERROR(Q658),3,IF(Q658&lt;0.05,3,2))))</f>
        <v>1</v>
      </c>
      <c r="S658" s="1" t="str">
        <f t="shared" ca="1" si="152"/>
        <v>D</v>
      </c>
      <c r="T658" s="1">
        <f t="array" ref="T658">IF(O658="","",AVERAGE(IF(L$1:L$2881=L658,I$1:I$2881)))</f>
        <v>69988.75</v>
      </c>
      <c r="U658" s="1" t="b">
        <f t="shared" ca="1" si="153"/>
        <v>0</v>
      </c>
      <c r="V658" s="1" t="str">
        <f t="shared" ca="1" si="157"/>
        <v>1</v>
      </c>
      <c r="W658" s="1" t="str">
        <f t="array" aca="1" ref="W658" ca="1">IF(V658="","",IF(AVERAGE(IF(Z$2:Z$2881="Neg"&amp;" "&amp;B658&amp;" "&amp;X658,J$2:J$2881,0))&gt;AVERAGE(IF(Z$2:Z$2881="pos"&amp;" "&amp;B658&amp;" "&amp;X658,J$2:J$2881,0)),"neg","pos"))</f>
        <v>pos</v>
      </c>
      <c r="X658" s="1" t="str">
        <f t="shared" ca="1" si="154"/>
        <v>YE_</v>
      </c>
      <c r="Y658" s="1" t="str">
        <f t="shared" ca="1" si="155"/>
        <v>Ctr</v>
      </c>
      <c r="Z658" s="1" t="str">
        <f t="shared" si="156"/>
        <v>pos (purine) YE_</v>
      </c>
      <c r="AA658" s="1" t="str">
        <f t="shared" si="146"/>
        <v>Good</v>
      </c>
    </row>
    <row r="659" spans="1:27" x14ac:dyDescent="0.2">
      <c r="A659" s="1" t="s">
        <v>28</v>
      </c>
      <c r="B659" s="1" t="s">
        <v>173</v>
      </c>
      <c r="C659" s="1" t="s">
        <v>109</v>
      </c>
      <c r="D659" s="1">
        <v>120.044</v>
      </c>
      <c r="E659" s="1">
        <v>13.54</v>
      </c>
      <c r="F659" s="5" t="s">
        <v>146</v>
      </c>
      <c r="H659" s="1" t="s">
        <v>151</v>
      </c>
      <c r="I659" s="1">
        <v>72516</v>
      </c>
      <c r="K659" s="1">
        <f t="shared" si="147"/>
        <v>11.191576296114601</v>
      </c>
      <c r="L659" s="1" t="str">
        <f t="shared" si="148"/>
        <v>pos (purine) YE_Ctr</v>
      </c>
      <c r="M659" s="1" t="str">
        <f t="shared" si="149"/>
        <v>D</v>
      </c>
      <c r="N659" s="1" t="str">
        <f t="shared" si="150"/>
        <v>pos (purine) YE_Ctr_D</v>
      </c>
      <c r="O659" s="2" t="str">
        <f t="shared" si="151"/>
        <v/>
      </c>
      <c r="P659" s="1" t="str">
        <f t="array" ref="P659">IF(O659="","",AVERAGE(IF(L$1:L$2881=L659,K$1:K$2881)))</f>
        <v/>
      </c>
      <c r="Q659" s="1" t="str">
        <f t="array" ref="Q659">IF(O659="","",_xlfn.F.TEST(IF((L$1:L$2881=LEFT(L659,LEN(L659)-3)&amp;"ctr"),K$1:K$2881),IF((L$1:L$2881=L659),K$1:K$2881)))</f>
        <v/>
      </c>
      <c r="R659" s="1" t="str">
        <f t="array" ref="R659">IF(O659="","",TTEST(IF(L$1:L$2881=LEFT(L659,LEN(L659)-3)&amp;"ctr",K$1:K$2881),IF(L$1:L$2881=L659,K$1:K$2881),2,IF(ISERROR(Q659),3,IF(Q659&lt;0.05,3,2))))</f>
        <v/>
      </c>
      <c r="S659" s="1" t="str">
        <f t="shared" ca="1" si="152"/>
        <v/>
      </c>
      <c r="T659" s="1" t="str">
        <f t="array" ref="T659">IF(O659="","",AVERAGE(IF(L$1:L$2881=L659,I$1:I$2881)))</f>
        <v/>
      </c>
      <c r="U659" s="1" t="str">
        <f t="shared" ca="1" si="153"/>
        <v/>
      </c>
      <c r="V659" s="1" t="str">
        <f t="shared" ca="1" si="157"/>
        <v/>
      </c>
      <c r="W659" s="1" t="str">
        <f t="array" aca="1" ref="W659" ca="1">IF(V659="","",IF(AVERAGE(IF(Z$2:Z$2881="Neg"&amp;" "&amp;B659&amp;" "&amp;X659,J$2:J$2881,0))&gt;AVERAGE(IF(Z$2:Z$2881="pos"&amp;" "&amp;B659&amp;" "&amp;X659,J$2:J$2881,0)),"neg","pos"))</f>
        <v/>
      </c>
      <c r="X659" s="1" t="str">
        <f t="shared" ca="1" si="154"/>
        <v/>
      </c>
      <c r="Y659" s="1" t="str">
        <f t="shared" ca="1" si="155"/>
        <v/>
      </c>
      <c r="Z659" s="1" t="str">
        <f t="shared" si="156"/>
        <v>pos (purine) YE_</v>
      </c>
      <c r="AA659" s="1" t="str">
        <f t="shared" si="146"/>
        <v/>
      </c>
    </row>
    <row r="660" spans="1:27" x14ac:dyDescent="0.2">
      <c r="A660" s="1" t="s">
        <v>28</v>
      </c>
      <c r="B660" s="1" t="s">
        <v>173</v>
      </c>
      <c r="C660" s="1" t="s">
        <v>109</v>
      </c>
      <c r="D660" s="1">
        <v>120.044</v>
      </c>
      <c r="E660" s="1">
        <v>13.54</v>
      </c>
      <c r="F660" s="5" t="s">
        <v>146</v>
      </c>
      <c r="H660" s="1" t="s">
        <v>151</v>
      </c>
      <c r="I660" s="1">
        <v>82182</v>
      </c>
      <c r="K660" s="1">
        <f t="shared" si="147"/>
        <v>11.316703747003517</v>
      </c>
      <c r="L660" s="1" t="str">
        <f t="shared" si="148"/>
        <v>pos (purine) YE_Ctr</v>
      </c>
      <c r="M660" s="1" t="str">
        <f t="shared" si="149"/>
        <v>D</v>
      </c>
      <c r="N660" s="1" t="str">
        <f t="shared" si="150"/>
        <v>pos (purine) YE_Ctr_D</v>
      </c>
      <c r="O660" s="2" t="str">
        <f t="shared" si="151"/>
        <v/>
      </c>
      <c r="P660" s="1" t="str">
        <f t="array" ref="P660">IF(O660="","",AVERAGE(IF(L$1:L$2881=L660,K$1:K$2881)))</f>
        <v/>
      </c>
      <c r="Q660" s="1" t="str">
        <f t="array" ref="Q660">IF(O660="","",_xlfn.F.TEST(IF((L$1:L$2881=LEFT(L660,LEN(L660)-3)&amp;"ctr"),K$1:K$2881),IF((L$1:L$2881=L660),K$1:K$2881)))</f>
        <v/>
      </c>
      <c r="R660" s="1" t="str">
        <f t="array" ref="R660">IF(O660="","",TTEST(IF(L$1:L$2881=LEFT(L660,LEN(L660)-3)&amp;"ctr",K$1:K$2881),IF(L$1:L$2881=L660,K$1:K$2881),2,IF(ISERROR(Q660),3,IF(Q660&lt;0.05,3,2))))</f>
        <v/>
      </c>
      <c r="S660" s="1" t="str">
        <f t="shared" ca="1" si="152"/>
        <v/>
      </c>
      <c r="T660" s="1" t="str">
        <f t="array" ref="T660">IF(O660="","",AVERAGE(IF(L$1:L$2881=L660,I$1:I$2881)))</f>
        <v/>
      </c>
      <c r="U660" s="1" t="str">
        <f t="shared" ca="1" si="153"/>
        <v/>
      </c>
      <c r="V660" s="1" t="str">
        <f t="shared" ca="1" si="157"/>
        <v/>
      </c>
      <c r="W660" s="1" t="str">
        <f t="array" aca="1" ref="W660" ca="1">IF(V660="","",IF(AVERAGE(IF(Z$2:Z$2881="Neg"&amp;" "&amp;B660&amp;" "&amp;X660,J$2:J$2881,0))&gt;AVERAGE(IF(Z$2:Z$2881="pos"&amp;" "&amp;B660&amp;" "&amp;X660,J$2:J$2881,0)),"neg","pos"))</f>
        <v/>
      </c>
      <c r="X660" s="1" t="str">
        <f t="shared" ca="1" si="154"/>
        <v/>
      </c>
      <c r="Y660" s="1" t="str">
        <f t="shared" ca="1" si="155"/>
        <v/>
      </c>
      <c r="Z660" s="1" t="str">
        <f t="shared" si="156"/>
        <v>pos (purine) YE_</v>
      </c>
      <c r="AA660" s="1" t="str">
        <f t="shared" si="146"/>
        <v/>
      </c>
    </row>
    <row r="661" spans="1:27" x14ac:dyDescent="0.2">
      <c r="A661" s="1" t="s">
        <v>28</v>
      </c>
      <c r="B661" s="1" t="s">
        <v>173</v>
      </c>
      <c r="C661" s="1" t="s">
        <v>109</v>
      </c>
      <c r="D661" s="1">
        <v>120.044</v>
      </c>
      <c r="E661" s="1">
        <v>13.54</v>
      </c>
      <c r="F661" s="5" t="s">
        <v>146</v>
      </c>
      <c r="H661" s="1" t="s">
        <v>151</v>
      </c>
      <c r="I661" s="1">
        <v>65931</v>
      </c>
      <c r="K661" s="1">
        <f t="shared" si="147"/>
        <v>11.096379186851246</v>
      </c>
      <c r="L661" s="1" t="str">
        <f t="shared" si="148"/>
        <v>pos (purine) YE_Ctr</v>
      </c>
      <c r="M661" s="1" t="str">
        <f t="shared" si="149"/>
        <v>D</v>
      </c>
      <c r="N661" s="1" t="str">
        <f t="shared" si="150"/>
        <v>pos (purine) YE_Ctr_D</v>
      </c>
      <c r="O661" s="2" t="str">
        <f t="shared" si="151"/>
        <v/>
      </c>
      <c r="P661" s="1" t="str">
        <f t="array" ref="P661">IF(O661="","",AVERAGE(IF(L$1:L$2881=L661,K$1:K$2881)))</f>
        <v/>
      </c>
      <c r="Q661" s="1" t="str">
        <f t="array" ref="Q661">IF(O661="","",_xlfn.F.TEST(IF((L$1:L$2881=LEFT(L661,LEN(L661)-3)&amp;"ctr"),K$1:K$2881),IF((L$1:L$2881=L661),K$1:K$2881)))</f>
        <v/>
      </c>
      <c r="R661" s="1" t="str">
        <f t="array" ref="R661">IF(O661="","",TTEST(IF(L$1:L$2881=LEFT(L661,LEN(L661)-3)&amp;"ctr",K$1:K$2881),IF(L$1:L$2881=L661,K$1:K$2881),2,IF(ISERROR(Q661),3,IF(Q661&lt;0.05,3,2))))</f>
        <v/>
      </c>
      <c r="S661" s="1" t="str">
        <f t="shared" ca="1" si="152"/>
        <v/>
      </c>
      <c r="T661" s="1" t="str">
        <f t="array" ref="T661">IF(O661="","",AVERAGE(IF(L$1:L$2881=L661,I$1:I$2881)))</f>
        <v/>
      </c>
      <c r="U661" s="1" t="str">
        <f t="shared" ca="1" si="153"/>
        <v/>
      </c>
      <c r="V661" s="1" t="str">
        <f t="shared" ca="1" si="157"/>
        <v/>
      </c>
      <c r="W661" s="1" t="str">
        <f t="array" aca="1" ref="W661" ca="1">IF(V661="","",IF(AVERAGE(IF(Z$2:Z$2881="Neg"&amp;" "&amp;B661&amp;" "&amp;X661,J$2:J$2881,0))&gt;AVERAGE(IF(Z$2:Z$2881="pos"&amp;" "&amp;B661&amp;" "&amp;X661,J$2:J$2881,0)),"neg","pos"))</f>
        <v/>
      </c>
      <c r="X661" s="1" t="str">
        <f t="shared" ca="1" si="154"/>
        <v/>
      </c>
      <c r="Y661" s="1" t="str">
        <f t="shared" ca="1" si="155"/>
        <v/>
      </c>
      <c r="Z661" s="1" t="str">
        <f t="shared" si="156"/>
        <v>pos (purine) YE_</v>
      </c>
      <c r="AA661" s="1" t="str">
        <f t="shared" si="146"/>
        <v/>
      </c>
    </row>
    <row r="662" spans="1:27" x14ac:dyDescent="0.2">
      <c r="A662" s="1" t="s">
        <v>28</v>
      </c>
      <c r="B662" s="1" t="s">
        <v>173</v>
      </c>
      <c r="C662" s="1" t="s">
        <v>109</v>
      </c>
      <c r="D662" s="1">
        <v>120.044</v>
      </c>
      <c r="E662" s="1">
        <v>13.54</v>
      </c>
      <c r="F662" s="5" t="s">
        <v>146</v>
      </c>
      <c r="H662" s="1" t="s">
        <v>152</v>
      </c>
      <c r="I662" s="1">
        <v>58604</v>
      </c>
      <c r="K662" s="1">
        <f t="shared" si="147"/>
        <v>10.978575296157281</v>
      </c>
      <c r="L662" s="1" t="str">
        <f t="shared" si="148"/>
        <v>pos (purine) YE_Syn</v>
      </c>
      <c r="M662" s="1" t="str">
        <f t="shared" si="149"/>
        <v>D</v>
      </c>
      <c r="N662" s="1" t="str">
        <f t="shared" si="150"/>
        <v>pos (purine) YE_Syn_D</v>
      </c>
      <c r="O662" s="2" t="str">
        <f t="shared" si="151"/>
        <v>D</v>
      </c>
      <c r="P662" s="1">
        <f t="array" ref="P662">IF(O662="","",AVERAGE(IF(L$1:L$2881=L662,K$1:K$2881)))</f>
        <v>10.957653752583266</v>
      </c>
      <c r="Q662" s="1">
        <f t="array" ref="Q662">IF(O662="","",_xlfn.F.TEST(IF((L$1:L$2881=LEFT(L662,LEN(L662)-3)&amp;"ctr"),K$1:K$2881),IF((L$1:L$2881=L662),K$1:K$2881)))</f>
        <v>0.78629382923589153</v>
      </c>
      <c r="R662" s="1">
        <f t="array" ref="R662">IF(O662="","",TTEST(IF(L$1:L$2881=LEFT(L662,LEN(L662)-3)&amp;"ctr",K$1:K$2881),IF(L$1:L$2881=L662,K$1:K$2881),2,IF(ISERROR(Q662),3,IF(Q662&lt;0.05,3,2))))</f>
        <v>7.9656136621899493E-2</v>
      </c>
      <c r="S662" s="1" t="str">
        <f t="shared" ca="1" si="152"/>
        <v>N</v>
      </c>
      <c r="T662" s="1">
        <f t="array" ref="T662">IF(O662="","",AVERAGE(IF(L$1:L$2881=L662,I$1:I$2881)))</f>
        <v>57682.75</v>
      </c>
      <c r="U662" s="1" t="str">
        <f t="shared" ca="1" si="153"/>
        <v>n/a</v>
      </c>
      <c r="V662" s="1" t="str">
        <f t="shared" ca="1" si="157"/>
        <v>1</v>
      </c>
      <c r="W662" s="1" t="str">
        <f t="array" aca="1" ref="W662" ca="1">IF(V662="","",IF(AVERAGE(IF(Z$2:Z$2881="Neg"&amp;" "&amp;B662&amp;" "&amp;X662,J$2:J$2881,0))&gt;AVERAGE(IF(Z$2:Z$2881="pos"&amp;" "&amp;B662&amp;" "&amp;X662,J$2:J$2881,0)),"neg","pos"))</f>
        <v>pos</v>
      </c>
      <c r="X662" s="1" t="str">
        <f t="shared" ca="1" si="154"/>
        <v>YE_</v>
      </c>
      <c r="Y662" s="1" t="str">
        <f t="shared" ca="1" si="155"/>
        <v>Syn</v>
      </c>
      <c r="Z662" s="1" t="str">
        <f t="shared" si="156"/>
        <v>pos (purine) YE_</v>
      </c>
      <c r="AA662" s="1" t="str">
        <f t="shared" si="146"/>
        <v>Good</v>
      </c>
    </row>
    <row r="663" spans="1:27" x14ac:dyDescent="0.2">
      <c r="A663" s="1" t="s">
        <v>28</v>
      </c>
      <c r="B663" s="1" t="s">
        <v>173</v>
      </c>
      <c r="C663" s="1" t="s">
        <v>109</v>
      </c>
      <c r="D663" s="1">
        <v>120.044</v>
      </c>
      <c r="E663" s="1">
        <v>13.54</v>
      </c>
      <c r="F663" s="5" t="s">
        <v>146</v>
      </c>
      <c r="H663" s="1" t="s">
        <v>152</v>
      </c>
      <c r="I663" s="1">
        <v>57378</v>
      </c>
      <c r="K663" s="1">
        <f t="shared" si="147"/>
        <v>10.957433661708343</v>
      </c>
      <c r="L663" s="1" t="str">
        <f t="shared" si="148"/>
        <v>pos (purine) YE_Syn</v>
      </c>
      <c r="M663" s="1" t="str">
        <f t="shared" si="149"/>
        <v>D</v>
      </c>
      <c r="N663" s="1" t="str">
        <f t="shared" si="150"/>
        <v>pos (purine) YE_Syn_D</v>
      </c>
      <c r="O663" s="2" t="str">
        <f t="shared" si="151"/>
        <v/>
      </c>
      <c r="P663" s="1" t="str">
        <f t="array" ref="P663">IF(O663="","",AVERAGE(IF(L$1:L$2881=L663,K$1:K$2881)))</f>
        <v/>
      </c>
      <c r="Q663" s="1" t="str">
        <f t="array" ref="Q663">IF(O663="","",_xlfn.F.TEST(IF((L$1:L$2881=LEFT(L663,LEN(L663)-3)&amp;"ctr"),K$1:K$2881),IF((L$1:L$2881=L663),K$1:K$2881)))</f>
        <v/>
      </c>
      <c r="R663" s="1" t="str">
        <f t="array" ref="R663">IF(O663="","",TTEST(IF(L$1:L$2881=LEFT(L663,LEN(L663)-3)&amp;"ctr",K$1:K$2881),IF(L$1:L$2881=L663,K$1:K$2881),2,IF(ISERROR(Q663),3,IF(Q663&lt;0.05,3,2))))</f>
        <v/>
      </c>
      <c r="S663" s="1" t="str">
        <f t="shared" ca="1" si="152"/>
        <v/>
      </c>
      <c r="T663" s="1" t="str">
        <f t="array" ref="T663">IF(O663="","",AVERAGE(IF(L$1:L$2881=L663,I$1:I$2881)))</f>
        <v/>
      </c>
      <c r="U663" s="1" t="str">
        <f t="shared" ca="1" si="153"/>
        <v/>
      </c>
      <c r="V663" s="1" t="str">
        <f t="shared" ca="1" si="157"/>
        <v/>
      </c>
      <c r="W663" s="1" t="str">
        <f t="array" aca="1" ref="W663" ca="1">IF(V663="","",IF(AVERAGE(IF(Z$2:Z$2881="Neg"&amp;" "&amp;B663&amp;" "&amp;X663,J$2:J$2881,0))&gt;AVERAGE(IF(Z$2:Z$2881="pos"&amp;" "&amp;B663&amp;" "&amp;X663,J$2:J$2881,0)),"neg","pos"))</f>
        <v/>
      </c>
      <c r="X663" s="1" t="str">
        <f t="shared" ca="1" si="154"/>
        <v/>
      </c>
      <c r="Y663" s="1" t="str">
        <f t="shared" ca="1" si="155"/>
        <v/>
      </c>
      <c r="Z663" s="1" t="str">
        <f t="shared" si="156"/>
        <v>pos (purine) YE_</v>
      </c>
      <c r="AA663" s="1" t="str">
        <f t="shared" si="146"/>
        <v/>
      </c>
    </row>
    <row r="664" spans="1:27" x14ac:dyDescent="0.2">
      <c r="A664" s="1" t="s">
        <v>28</v>
      </c>
      <c r="B664" s="1" t="s">
        <v>173</v>
      </c>
      <c r="C664" s="1" t="s">
        <v>109</v>
      </c>
      <c r="D664" s="1">
        <v>120.044</v>
      </c>
      <c r="E664" s="1">
        <v>13.54</v>
      </c>
      <c r="F664" s="5" t="s">
        <v>146</v>
      </c>
      <c r="H664" s="1" t="s">
        <v>152</v>
      </c>
      <c r="I664" s="1">
        <v>65476</v>
      </c>
      <c r="K664" s="1">
        <f t="shared" si="147"/>
        <v>11.08945421491932</v>
      </c>
      <c r="L664" s="1" t="str">
        <f t="shared" si="148"/>
        <v>pos (purine) YE_Syn</v>
      </c>
      <c r="M664" s="1" t="str">
        <f t="shared" si="149"/>
        <v>D</v>
      </c>
      <c r="N664" s="1" t="str">
        <f t="shared" si="150"/>
        <v>pos (purine) YE_Syn_D</v>
      </c>
      <c r="O664" s="2" t="str">
        <f t="shared" si="151"/>
        <v/>
      </c>
      <c r="P664" s="1" t="str">
        <f t="array" ref="P664">IF(O664="","",AVERAGE(IF(L$1:L$2881=L664,K$1:K$2881)))</f>
        <v/>
      </c>
      <c r="Q664" s="1" t="str">
        <f t="array" ref="Q664">IF(O664="","",_xlfn.F.TEST(IF((L$1:L$2881=LEFT(L664,LEN(L664)-3)&amp;"ctr"),K$1:K$2881),IF((L$1:L$2881=L664),K$1:K$2881)))</f>
        <v/>
      </c>
      <c r="R664" s="1" t="str">
        <f t="array" ref="R664">IF(O664="","",TTEST(IF(L$1:L$2881=LEFT(L664,LEN(L664)-3)&amp;"ctr",K$1:K$2881),IF(L$1:L$2881=L664,K$1:K$2881),2,IF(ISERROR(Q664),3,IF(Q664&lt;0.05,3,2))))</f>
        <v/>
      </c>
      <c r="S664" s="1" t="str">
        <f t="shared" ca="1" si="152"/>
        <v/>
      </c>
      <c r="T664" s="1" t="str">
        <f t="array" ref="T664">IF(O664="","",AVERAGE(IF(L$1:L$2881=L664,I$1:I$2881)))</f>
        <v/>
      </c>
      <c r="U664" s="1" t="str">
        <f t="shared" ca="1" si="153"/>
        <v/>
      </c>
      <c r="V664" s="1" t="str">
        <f t="shared" ca="1" si="157"/>
        <v/>
      </c>
      <c r="W664" s="1" t="str">
        <f t="array" aca="1" ref="W664" ca="1">IF(V664="","",IF(AVERAGE(IF(Z$2:Z$2881="Neg"&amp;" "&amp;B664&amp;" "&amp;X664,J$2:J$2881,0))&gt;AVERAGE(IF(Z$2:Z$2881="pos"&amp;" "&amp;B664&amp;" "&amp;X664,J$2:J$2881,0)),"neg","pos"))</f>
        <v/>
      </c>
      <c r="X664" s="1" t="str">
        <f t="shared" ca="1" si="154"/>
        <v/>
      </c>
      <c r="Y664" s="1" t="str">
        <f t="shared" ca="1" si="155"/>
        <v/>
      </c>
      <c r="Z664" s="1" t="str">
        <f t="shared" si="156"/>
        <v>pos (purine) YE_</v>
      </c>
      <c r="AA664" s="1" t="str">
        <f t="shared" si="146"/>
        <v/>
      </c>
    </row>
    <row r="665" spans="1:27" x14ac:dyDescent="0.2">
      <c r="A665" s="1" t="s">
        <v>28</v>
      </c>
      <c r="B665" s="1" t="s">
        <v>173</v>
      </c>
      <c r="C665" s="1" t="s">
        <v>109</v>
      </c>
      <c r="D665" s="1">
        <v>120.044</v>
      </c>
      <c r="E665" s="1">
        <v>13.54</v>
      </c>
      <c r="F665" s="5" t="s">
        <v>146</v>
      </c>
      <c r="H665" s="1" t="s">
        <v>152</v>
      </c>
      <c r="I665" s="1">
        <v>49273</v>
      </c>
      <c r="K665" s="1">
        <f t="shared" si="147"/>
        <v>10.80515183754812</v>
      </c>
      <c r="L665" s="1" t="str">
        <f t="shared" si="148"/>
        <v>pos (purine) YE_Syn</v>
      </c>
      <c r="M665" s="1" t="str">
        <f t="shared" si="149"/>
        <v>D</v>
      </c>
      <c r="N665" s="1" t="str">
        <f t="shared" si="150"/>
        <v>pos (purine) YE_Syn_D</v>
      </c>
      <c r="O665" s="2" t="str">
        <f t="shared" si="151"/>
        <v/>
      </c>
      <c r="P665" s="1" t="str">
        <f t="array" ref="P665">IF(O665="","",AVERAGE(IF(L$1:L$2881=L665,K$1:K$2881)))</f>
        <v/>
      </c>
      <c r="Q665" s="1" t="str">
        <f t="array" ref="Q665">IF(O665="","",_xlfn.F.TEST(IF((L$1:L$2881=LEFT(L665,LEN(L665)-3)&amp;"ctr"),K$1:K$2881),IF((L$1:L$2881=L665),K$1:K$2881)))</f>
        <v/>
      </c>
      <c r="R665" s="1" t="str">
        <f t="array" ref="R665">IF(O665="","",TTEST(IF(L$1:L$2881=LEFT(L665,LEN(L665)-3)&amp;"ctr",K$1:K$2881),IF(L$1:L$2881=L665,K$1:K$2881),2,IF(ISERROR(Q665),3,IF(Q665&lt;0.05,3,2))))</f>
        <v/>
      </c>
      <c r="S665" s="1" t="str">
        <f t="shared" ca="1" si="152"/>
        <v/>
      </c>
      <c r="T665" s="1" t="str">
        <f t="array" ref="T665">IF(O665="","",AVERAGE(IF(L$1:L$2881=L665,I$1:I$2881)))</f>
        <v/>
      </c>
      <c r="U665" s="1" t="str">
        <f t="shared" ca="1" si="153"/>
        <v/>
      </c>
      <c r="V665" s="1" t="str">
        <f t="shared" ca="1" si="157"/>
        <v/>
      </c>
      <c r="W665" s="1" t="str">
        <f t="array" aca="1" ref="W665" ca="1">IF(V665="","",IF(AVERAGE(IF(Z$2:Z$2881="Neg"&amp;" "&amp;B665&amp;" "&amp;X665,J$2:J$2881,0))&gt;AVERAGE(IF(Z$2:Z$2881="pos"&amp;" "&amp;B665&amp;" "&amp;X665,J$2:J$2881,0)),"neg","pos"))</f>
        <v/>
      </c>
      <c r="X665" s="1" t="str">
        <f t="shared" ca="1" si="154"/>
        <v/>
      </c>
      <c r="Y665" s="1" t="str">
        <f t="shared" ca="1" si="155"/>
        <v/>
      </c>
      <c r="Z665" s="1" t="str">
        <f t="shared" si="156"/>
        <v>pos (purine) YE_</v>
      </c>
      <c r="AA665" s="1" t="str">
        <f t="shared" si="146"/>
        <v/>
      </c>
    </row>
    <row r="666" spans="1:27" x14ac:dyDescent="0.2">
      <c r="A666" s="1" t="s">
        <v>28</v>
      </c>
      <c r="B666" s="1" t="s">
        <v>173</v>
      </c>
      <c r="C666" s="1" t="s">
        <v>109</v>
      </c>
      <c r="D666" s="1">
        <v>120.044</v>
      </c>
      <c r="E666" s="1">
        <v>13.54</v>
      </c>
      <c r="F666" s="5" t="s">
        <v>146</v>
      </c>
      <c r="H666" s="1" t="s">
        <v>153</v>
      </c>
      <c r="K666" s="1">
        <f t="shared" si="147"/>
        <v>0</v>
      </c>
      <c r="L666" s="1" t="str">
        <f t="shared" si="148"/>
        <v>pos (purine) SE_Ctr</v>
      </c>
      <c r="M666" s="1" t="str">
        <f t="shared" si="149"/>
        <v>ND</v>
      </c>
      <c r="N666" s="1" t="str">
        <f t="shared" si="150"/>
        <v>pos (purine) SE_CtrND</v>
      </c>
      <c r="O666" s="2" t="str">
        <f t="shared" si="151"/>
        <v>ND</v>
      </c>
      <c r="P666" s="1">
        <f t="array" ref="P666">IF(O666="","",AVERAGE(IF(L$1:L$2881=L666,K$1:K$2881)))</f>
        <v>0</v>
      </c>
      <c r="Q666" s="1" t="e">
        <f t="array" ref="Q666">IF(O666="","",_xlfn.F.TEST(IF((L$1:L$2881=LEFT(L666,LEN(L666)-3)&amp;"ctr"),K$1:K$2881),IF((L$1:L$2881=L666),K$1:K$2881)))</f>
        <v>#DIV/0!</v>
      </c>
      <c r="R666" s="1" t="e">
        <f t="array" ref="R666">IF(O666="","",TTEST(IF(L$1:L$2881=LEFT(L666,LEN(L666)-3)&amp;"ctr",K$1:K$2881),IF(L$1:L$2881=L666,K$1:K$2881),2,IF(ISERROR(Q666),3,IF(Q666&lt;0.05,3,2))))</f>
        <v>#DIV/0!</v>
      </c>
      <c r="S666" s="1" t="str">
        <f t="shared" ca="1" si="152"/>
        <v>ND</v>
      </c>
      <c r="T666" s="1">
        <f t="array" ref="T666">IF(O666="","",AVERAGE(IF(L$1:L$2881=L666,I$1:I$2881)))</f>
        <v>0</v>
      </c>
      <c r="U666" s="1" t="str">
        <f t="shared" ca="1" si="153"/>
        <v>n/a</v>
      </c>
      <c r="V666" s="1" t="str">
        <f t="shared" ca="1" si="157"/>
        <v/>
      </c>
      <c r="W666" s="1" t="str">
        <f t="array" aca="1" ref="W666" ca="1">IF(V666="","",IF(AVERAGE(IF(Z$2:Z$2881="Neg"&amp;" "&amp;B666&amp;" "&amp;X666,J$2:J$2881,0))&gt;AVERAGE(IF(Z$2:Z$2881="pos"&amp;" "&amp;B666&amp;" "&amp;X666,J$2:J$2881,0)),"neg","pos"))</f>
        <v/>
      </c>
      <c r="X666" s="1" t="str">
        <f t="shared" ca="1" si="154"/>
        <v/>
      </c>
      <c r="Y666" s="1" t="str">
        <f t="shared" ca="1" si="155"/>
        <v/>
      </c>
      <c r="Z666" s="1" t="str">
        <f t="shared" si="156"/>
        <v>pos (purine) SE_</v>
      </c>
      <c r="AA666" s="1" t="str">
        <f t="shared" si="146"/>
        <v>Good</v>
      </c>
    </row>
    <row r="667" spans="1:27" x14ac:dyDescent="0.2">
      <c r="A667" s="1" t="s">
        <v>28</v>
      </c>
      <c r="B667" s="1" t="s">
        <v>173</v>
      </c>
      <c r="C667" s="1" t="s">
        <v>109</v>
      </c>
      <c r="D667" s="1">
        <v>120.044</v>
      </c>
      <c r="E667" s="1">
        <v>13.54</v>
      </c>
      <c r="F667" s="5" t="s">
        <v>146</v>
      </c>
      <c r="H667" s="1" t="s">
        <v>153</v>
      </c>
      <c r="K667" s="1">
        <f t="shared" si="147"/>
        <v>0</v>
      </c>
      <c r="L667" s="1" t="str">
        <f t="shared" si="148"/>
        <v>pos (purine) SE_Ctr</v>
      </c>
      <c r="M667" s="1" t="str">
        <f t="shared" si="149"/>
        <v>ND</v>
      </c>
      <c r="N667" s="1" t="str">
        <f t="shared" si="150"/>
        <v>pos (purine) SE_CtrND</v>
      </c>
      <c r="O667" s="2" t="str">
        <f t="shared" si="151"/>
        <v/>
      </c>
      <c r="P667" s="1" t="str">
        <f t="array" ref="P667">IF(O667="","",AVERAGE(IF(L$1:L$2881=L667,K$1:K$2881)))</f>
        <v/>
      </c>
      <c r="Q667" s="1" t="str">
        <f t="array" ref="Q667">IF(O667="","",_xlfn.F.TEST(IF((L$1:L$2881=LEFT(L667,LEN(L667)-3)&amp;"ctr"),K$1:K$2881),IF((L$1:L$2881=L667),K$1:K$2881)))</f>
        <v/>
      </c>
      <c r="R667" s="1" t="str">
        <f t="array" ref="R667">IF(O667="","",TTEST(IF(L$1:L$2881=LEFT(L667,LEN(L667)-3)&amp;"ctr",K$1:K$2881),IF(L$1:L$2881=L667,K$1:K$2881),2,IF(ISERROR(Q667),3,IF(Q667&lt;0.05,3,2))))</f>
        <v/>
      </c>
      <c r="S667" s="1" t="str">
        <f t="shared" ca="1" si="152"/>
        <v/>
      </c>
      <c r="T667" s="1" t="str">
        <f t="array" ref="T667">IF(O667="","",AVERAGE(IF(L$1:L$2881=L667,I$1:I$2881)))</f>
        <v/>
      </c>
      <c r="U667" s="1" t="str">
        <f t="shared" ca="1" si="153"/>
        <v/>
      </c>
      <c r="V667" s="1" t="str">
        <f t="shared" ca="1" si="157"/>
        <v/>
      </c>
      <c r="W667" s="1" t="str">
        <f t="array" aca="1" ref="W667" ca="1">IF(V667="","",IF(AVERAGE(IF(Z$2:Z$2881="Neg"&amp;" "&amp;B667&amp;" "&amp;X667,J$2:J$2881,0))&gt;AVERAGE(IF(Z$2:Z$2881="pos"&amp;" "&amp;B667&amp;" "&amp;X667,J$2:J$2881,0)),"neg","pos"))</f>
        <v/>
      </c>
      <c r="X667" s="1" t="str">
        <f t="shared" ca="1" si="154"/>
        <v/>
      </c>
      <c r="Y667" s="1" t="str">
        <f t="shared" ca="1" si="155"/>
        <v/>
      </c>
      <c r="Z667" s="1" t="str">
        <f t="shared" si="156"/>
        <v>pos (purine) SE_</v>
      </c>
      <c r="AA667" s="1" t="str">
        <f t="shared" si="146"/>
        <v/>
      </c>
    </row>
    <row r="668" spans="1:27" x14ac:dyDescent="0.2">
      <c r="A668" s="1" t="s">
        <v>28</v>
      </c>
      <c r="B668" s="1" t="s">
        <v>173</v>
      </c>
      <c r="C668" s="1" t="s">
        <v>109</v>
      </c>
      <c r="D668" s="1">
        <v>120.044</v>
      </c>
      <c r="E668" s="1">
        <v>13.54</v>
      </c>
      <c r="F668" s="5" t="s">
        <v>146</v>
      </c>
      <c r="H668" s="1" t="s">
        <v>153</v>
      </c>
      <c r="K668" s="1">
        <f t="shared" si="147"/>
        <v>0</v>
      </c>
      <c r="L668" s="1" t="str">
        <f t="shared" si="148"/>
        <v>pos (purine) SE_Ctr</v>
      </c>
      <c r="M668" s="1" t="str">
        <f t="shared" si="149"/>
        <v>ND</v>
      </c>
      <c r="N668" s="1" t="str">
        <f t="shared" si="150"/>
        <v>pos (purine) SE_CtrND</v>
      </c>
      <c r="O668" s="2" t="str">
        <f t="shared" si="151"/>
        <v/>
      </c>
      <c r="P668" s="1" t="str">
        <f t="array" ref="P668">IF(O668="","",AVERAGE(IF(L$1:L$2881=L668,K$1:K$2881)))</f>
        <v/>
      </c>
      <c r="Q668" s="1" t="str">
        <f t="array" ref="Q668">IF(O668="","",_xlfn.F.TEST(IF((L$1:L$2881=LEFT(L668,LEN(L668)-3)&amp;"ctr"),K$1:K$2881),IF((L$1:L$2881=L668),K$1:K$2881)))</f>
        <v/>
      </c>
      <c r="R668" s="1" t="str">
        <f t="array" ref="R668">IF(O668="","",TTEST(IF(L$1:L$2881=LEFT(L668,LEN(L668)-3)&amp;"ctr",K$1:K$2881),IF(L$1:L$2881=L668,K$1:K$2881),2,IF(ISERROR(Q668),3,IF(Q668&lt;0.05,3,2))))</f>
        <v/>
      </c>
      <c r="S668" s="1" t="str">
        <f t="shared" ca="1" si="152"/>
        <v/>
      </c>
      <c r="T668" s="1" t="str">
        <f t="array" ref="T668">IF(O668="","",AVERAGE(IF(L$1:L$2881=L668,I$1:I$2881)))</f>
        <v/>
      </c>
      <c r="U668" s="1" t="str">
        <f t="shared" ca="1" si="153"/>
        <v/>
      </c>
      <c r="V668" s="1" t="str">
        <f t="shared" ca="1" si="157"/>
        <v/>
      </c>
      <c r="W668" s="1" t="str">
        <f t="array" aca="1" ref="W668" ca="1">IF(V668="","",IF(AVERAGE(IF(Z$2:Z$2881="Neg"&amp;" "&amp;B668&amp;" "&amp;X668,J$2:J$2881,0))&gt;AVERAGE(IF(Z$2:Z$2881="pos"&amp;" "&amp;B668&amp;" "&amp;X668,J$2:J$2881,0)),"neg","pos"))</f>
        <v/>
      </c>
      <c r="X668" s="1" t="str">
        <f t="shared" ca="1" si="154"/>
        <v/>
      </c>
      <c r="Y668" s="1" t="str">
        <f t="shared" ca="1" si="155"/>
        <v/>
      </c>
      <c r="Z668" s="1" t="str">
        <f t="shared" si="156"/>
        <v>pos (purine) SE_</v>
      </c>
      <c r="AA668" s="1" t="str">
        <f t="shared" si="146"/>
        <v/>
      </c>
    </row>
    <row r="669" spans="1:27" x14ac:dyDescent="0.2">
      <c r="A669" s="1" t="s">
        <v>28</v>
      </c>
      <c r="B669" s="1" t="s">
        <v>173</v>
      </c>
      <c r="C669" s="1" t="s">
        <v>109</v>
      </c>
      <c r="D669" s="1">
        <v>120.044</v>
      </c>
      <c r="E669" s="1">
        <v>13.54</v>
      </c>
      <c r="F669" s="5" t="s">
        <v>146</v>
      </c>
      <c r="H669" s="1" t="s">
        <v>153</v>
      </c>
      <c r="K669" s="1">
        <f t="shared" si="147"/>
        <v>0</v>
      </c>
      <c r="L669" s="1" t="str">
        <f t="shared" si="148"/>
        <v>pos (purine) SE_Ctr</v>
      </c>
      <c r="M669" s="1" t="str">
        <f t="shared" si="149"/>
        <v>ND</v>
      </c>
      <c r="N669" s="1" t="str">
        <f t="shared" si="150"/>
        <v>pos (purine) SE_CtrND</v>
      </c>
      <c r="O669" s="2" t="str">
        <f t="shared" si="151"/>
        <v/>
      </c>
      <c r="P669" s="1" t="str">
        <f t="array" ref="P669">IF(O669="","",AVERAGE(IF(L$1:L$2881=L669,K$1:K$2881)))</f>
        <v/>
      </c>
      <c r="Q669" s="1" t="str">
        <f t="array" ref="Q669">IF(O669="","",_xlfn.F.TEST(IF((L$1:L$2881=LEFT(L669,LEN(L669)-3)&amp;"ctr"),K$1:K$2881),IF((L$1:L$2881=L669),K$1:K$2881)))</f>
        <v/>
      </c>
      <c r="R669" s="1" t="str">
        <f t="array" ref="R669">IF(O669="","",TTEST(IF(L$1:L$2881=LEFT(L669,LEN(L669)-3)&amp;"ctr",K$1:K$2881),IF(L$1:L$2881=L669,K$1:K$2881),2,IF(ISERROR(Q669),3,IF(Q669&lt;0.05,3,2))))</f>
        <v/>
      </c>
      <c r="S669" s="1" t="str">
        <f t="shared" ca="1" si="152"/>
        <v/>
      </c>
      <c r="T669" s="1" t="str">
        <f t="array" ref="T669">IF(O669="","",AVERAGE(IF(L$1:L$2881=L669,I$1:I$2881)))</f>
        <v/>
      </c>
      <c r="U669" s="1" t="str">
        <f t="shared" ca="1" si="153"/>
        <v/>
      </c>
      <c r="V669" s="1" t="str">
        <f t="shared" ca="1" si="157"/>
        <v/>
      </c>
      <c r="W669" s="1" t="str">
        <f t="array" aca="1" ref="W669" ca="1">IF(V669="","",IF(AVERAGE(IF(Z$2:Z$2881="Neg"&amp;" "&amp;B669&amp;" "&amp;X669,J$2:J$2881,0))&gt;AVERAGE(IF(Z$2:Z$2881="pos"&amp;" "&amp;B669&amp;" "&amp;X669,J$2:J$2881,0)),"neg","pos"))</f>
        <v/>
      </c>
      <c r="X669" s="1" t="str">
        <f t="shared" ca="1" si="154"/>
        <v/>
      </c>
      <c r="Y669" s="1" t="str">
        <f t="shared" ca="1" si="155"/>
        <v/>
      </c>
      <c r="Z669" s="1" t="str">
        <f t="shared" si="156"/>
        <v>pos (purine) SE_</v>
      </c>
      <c r="AA669" s="1" t="str">
        <f t="shared" si="146"/>
        <v/>
      </c>
    </row>
    <row r="670" spans="1:27" x14ac:dyDescent="0.2">
      <c r="A670" s="1" t="s">
        <v>28</v>
      </c>
      <c r="B670" s="1" t="s">
        <v>173</v>
      </c>
      <c r="C670" s="1" t="s">
        <v>109</v>
      </c>
      <c r="D670" s="1">
        <v>120.044</v>
      </c>
      <c r="E670" s="1">
        <v>13.54</v>
      </c>
      <c r="F670" s="5" t="s">
        <v>146</v>
      </c>
      <c r="H670" s="1" t="s">
        <v>154</v>
      </c>
      <c r="K670" s="1">
        <f t="shared" si="147"/>
        <v>0</v>
      </c>
      <c r="L670" s="1" t="str">
        <f t="shared" si="148"/>
        <v>pos (purine) SE_Syn</v>
      </c>
      <c r="M670" s="1" t="str">
        <f t="shared" si="149"/>
        <v>ND</v>
      </c>
      <c r="N670" s="1" t="str">
        <f t="shared" si="150"/>
        <v>pos (purine) SE_SynND</v>
      </c>
      <c r="O670" s="2" t="str">
        <f t="shared" si="151"/>
        <v>ND</v>
      </c>
      <c r="P670" s="1">
        <f t="array" ref="P670">IF(O670="","",AVERAGE(IF(L$1:L$2881=L670,K$1:K$2881)))</f>
        <v>0</v>
      </c>
      <c r="Q670" s="1" t="e">
        <f t="array" ref="Q670">IF(O670="","",_xlfn.F.TEST(IF((L$1:L$2881=LEFT(L670,LEN(L670)-3)&amp;"ctr"),K$1:K$2881),IF((L$1:L$2881=L670),K$1:K$2881)))</f>
        <v>#DIV/0!</v>
      </c>
      <c r="R670" s="1" t="e">
        <f t="array" ref="R670">IF(O670="","",TTEST(IF(L$1:L$2881=LEFT(L670,LEN(L670)-3)&amp;"ctr",K$1:K$2881),IF(L$1:L$2881=L670,K$1:K$2881),2,IF(ISERROR(Q670),3,IF(Q670&lt;0.05,3,2))))</f>
        <v>#DIV/0!</v>
      </c>
      <c r="S670" s="1" t="str">
        <f t="shared" ca="1" si="152"/>
        <v>ND</v>
      </c>
      <c r="T670" s="1">
        <f t="array" ref="T670">IF(O670="","",AVERAGE(IF(L$1:L$2881=L670,I$1:I$2881)))</f>
        <v>0</v>
      </c>
      <c r="U670" s="1" t="str">
        <f t="shared" ca="1" si="153"/>
        <v>n/a</v>
      </c>
      <c r="V670" s="1" t="str">
        <f t="shared" ca="1" si="157"/>
        <v/>
      </c>
      <c r="W670" s="1" t="str">
        <f t="array" aca="1" ref="W670" ca="1">IF(V670="","",IF(AVERAGE(IF(Z$2:Z$2881="Neg"&amp;" "&amp;B670&amp;" "&amp;X670,J$2:J$2881,0))&gt;AVERAGE(IF(Z$2:Z$2881="pos"&amp;" "&amp;B670&amp;" "&amp;X670,J$2:J$2881,0)),"neg","pos"))</f>
        <v/>
      </c>
      <c r="X670" s="1" t="str">
        <f t="shared" ca="1" si="154"/>
        <v/>
      </c>
      <c r="Y670" s="1" t="str">
        <f t="shared" ca="1" si="155"/>
        <v/>
      </c>
      <c r="Z670" s="1" t="str">
        <f t="shared" si="156"/>
        <v>pos (purine) SE_</v>
      </c>
      <c r="AA670" s="1" t="str">
        <f t="shared" si="146"/>
        <v>Good</v>
      </c>
    </row>
    <row r="671" spans="1:27" x14ac:dyDescent="0.2">
      <c r="A671" s="1" t="s">
        <v>28</v>
      </c>
      <c r="B671" s="1" t="s">
        <v>173</v>
      </c>
      <c r="C671" s="1" t="s">
        <v>109</v>
      </c>
      <c r="D671" s="1">
        <v>120.044</v>
      </c>
      <c r="E671" s="1">
        <v>13.54</v>
      </c>
      <c r="F671" s="5" t="s">
        <v>146</v>
      </c>
      <c r="H671" s="1" t="s">
        <v>154</v>
      </c>
      <c r="K671" s="1">
        <f t="shared" si="147"/>
        <v>0</v>
      </c>
      <c r="L671" s="1" t="str">
        <f t="shared" si="148"/>
        <v>pos (purine) SE_Syn</v>
      </c>
      <c r="M671" s="1" t="str">
        <f t="shared" si="149"/>
        <v>ND</v>
      </c>
      <c r="N671" s="1" t="str">
        <f t="shared" si="150"/>
        <v>pos (purine) SE_SynND</v>
      </c>
      <c r="O671" s="2" t="str">
        <f t="shared" si="151"/>
        <v/>
      </c>
      <c r="P671" s="1" t="str">
        <f t="array" ref="P671">IF(O671="","",AVERAGE(IF(L$1:L$2881=L671,K$1:K$2881)))</f>
        <v/>
      </c>
      <c r="Q671" s="1" t="str">
        <f t="array" ref="Q671">IF(O671="","",_xlfn.F.TEST(IF((L$1:L$2881=LEFT(L671,LEN(L671)-3)&amp;"ctr"),K$1:K$2881),IF((L$1:L$2881=L671),K$1:K$2881)))</f>
        <v/>
      </c>
      <c r="R671" s="1" t="str">
        <f t="array" ref="R671">IF(O671="","",TTEST(IF(L$1:L$2881=LEFT(L671,LEN(L671)-3)&amp;"ctr",K$1:K$2881),IF(L$1:L$2881=L671,K$1:K$2881),2,IF(ISERROR(Q671),3,IF(Q671&lt;0.05,3,2))))</f>
        <v/>
      </c>
      <c r="S671" s="1" t="str">
        <f t="shared" ca="1" si="152"/>
        <v/>
      </c>
      <c r="T671" s="1" t="str">
        <f t="array" ref="T671">IF(O671="","",AVERAGE(IF(L$1:L$2881=L671,I$1:I$2881)))</f>
        <v/>
      </c>
      <c r="U671" s="1" t="str">
        <f t="shared" ca="1" si="153"/>
        <v/>
      </c>
      <c r="V671" s="1" t="str">
        <f t="shared" ca="1" si="157"/>
        <v/>
      </c>
      <c r="W671" s="1" t="str">
        <f t="array" aca="1" ref="W671" ca="1">IF(V671="","",IF(AVERAGE(IF(Z$2:Z$2881="Neg"&amp;" "&amp;B671&amp;" "&amp;X671,J$2:J$2881,0))&gt;AVERAGE(IF(Z$2:Z$2881="pos"&amp;" "&amp;B671&amp;" "&amp;X671,J$2:J$2881,0)),"neg","pos"))</f>
        <v/>
      </c>
      <c r="X671" s="1" t="str">
        <f t="shared" ca="1" si="154"/>
        <v/>
      </c>
      <c r="Y671" s="1" t="str">
        <f t="shared" ca="1" si="155"/>
        <v/>
      </c>
      <c r="Z671" s="1" t="str">
        <f t="shared" si="156"/>
        <v>pos (purine) SE_</v>
      </c>
      <c r="AA671" s="1" t="str">
        <f t="shared" si="146"/>
        <v/>
      </c>
    </row>
    <row r="672" spans="1:27" x14ac:dyDescent="0.2">
      <c r="A672" s="1" t="s">
        <v>28</v>
      </c>
      <c r="B672" s="1" t="s">
        <v>173</v>
      </c>
      <c r="C672" s="1" t="s">
        <v>109</v>
      </c>
      <c r="D672" s="1">
        <v>120.044</v>
      </c>
      <c r="E672" s="1">
        <v>13.54</v>
      </c>
      <c r="F672" s="5" t="s">
        <v>146</v>
      </c>
      <c r="H672" s="1" t="s">
        <v>154</v>
      </c>
      <c r="K672" s="1">
        <f t="shared" si="147"/>
        <v>0</v>
      </c>
      <c r="L672" s="1" t="str">
        <f t="shared" si="148"/>
        <v>pos (purine) SE_Syn</v>
      </c>
      <c r="M672" s="1" t="str">
        <f t="shared" si="149"/>
        <v>ND</v>
      </c>
      <c r="N672" s="1" t="str">
        <f t="shared" si="150"/>
        <v>pos (purine) SE_SynND</v>
      </c>
      <c r="O672" s="2" t="str">
        <f t="shared" si="151"/>
        <v/>
      </c>
      <c r="P672" s="1" t="str">
        <f t="array" ref="P672">IF(O672="","",AVERAGE(IF(L$1:L$2881=L672,K$1:K$2881)))</f>
        <v/>
      </c>
      <c r="Q672" s="1" t="str">
        <f t="array" ref="Q672">IF(O672="","",_xlfn.F.TEST(IF((L$1:L$2881=LEFT(L672,LEN(L672)-3)&amp;"ctr"),K$1:K$2881),IF((L$1:L$2881=L672),K$1:K$2881)))</f>
        <v/>
      </c>
      <c r="R672" s="1" t="str">
        <f t="array" ref="R672">IF(O672="","",TTEST(IF(L$1:L$2881=LEFT(L672,LEN(L672)-3)&amp;"ctr",K$1:K$2881),IF(L$1:L$2881=L672,K$1:K$2881),2,IF(ISERROR(Q672),3,IF(Q672&lt;0.05,3,2))))</f>
        <v/>
      </c>
      <c r="S672" s="1" t="str">
        <f t="shared" ca="1" si="152"/>
        <v/>
      </c>
      <c r="T672" s="1" t="str">
        <f t="array" ref="T672">IF(O672="","",AVERAGE(IF(L$1:L$2881=L672,I$1:I$2881)))</f>
        <v/>
      </c>
      <c r="U672" s="1" t="str">
        <f t="shared" ca="1" si="153"/>
        <v/>
      </c>
      <c r="V672" s="1" t="str">
        <f t="shared" ca="1" si="157"/>
        <v/>
      </c>
      <c r="W672" s="1" t="str">
        <f t="array" aca="1" ref="W672" ca="1">IF(V672="","",IF(AVERAGE(IF(Z$2:Z$2881="Neg"&amp;" "&amp;B672&amp;" "&amp;X672,J$2:J$2881,0))&gt;AVERAGE(IF(Z$2:Z$2881="pos"&amp;" "&amp;B672&amp;" "&amp;X672,J$2:J$2881,0)),"neg","pos"))</f>
        <v/>
      </c>
      <c r="X672" s="1" t="str">
        <f t="shared" ca="1" si="154"/>
        <v/>
      </c>
      <c r="Y672" s="1" t="str">
        <f t="shared" ca="1" si="155"/>
        <v/>
      </c>
      <c r="Z672" s="1" t="str">
        <f t="shared" si="156"/>
        <v>pos (purine) SE_</v>
      </c>
      <c r="AA672" s="1" t="str">
        <f t="shared" si="146"/>
        <v/>
      </c>
    </row>
    <row r="673" spans="1:27" x14ac:dyDescent="0.2">
      <c r="A673" s="1" t="s">
        <v>28</v>
      </c>
      <c r="B673" s="1" t="s">
        <v>173</v>
      </c>
      <c r="C673" s="1" t="s">
        <v>109</v>
      </c>
      <c r="D673" s="1">
        <v>120.044</v>
      </c>
      <c r="E673" s="1">
        <v>13.54</v>
      </c>
      <c r="F673" s="5" t="s">
        <v>146</v>
      </c>
      <c r="H673" s="1" t="s">
        <v>154</v>
      </c>
      <c r="K673" s="1">
        <f t="shared" si="147"/>
        <v>0</v>
      </c>
      <c r="L673" s="1" t="str">
        <f t="shared" si="148"/>
        <v>pos (purine) SE_Syn</v>
      </c>
      <c r="M673" s="1" t="str">
        <f t="shared" si="149"/>
        <v>ND</v>
      </c>
      <c r="N673" s="1" t="str">
        <f t="shared" si="150"/>
        <v>pos (purine) SE_SynND</v>
      </c>
      <c r="O673" s="2" t="str">
        <f t="shared" si="151"/>
        <v/>
      </c>
      <c r="P673" s="1" t="str">
        <f t="array" ref="P673">IF(O673="","",AVERAGE(IF(L$1:L$2881=L673,K$1:K$2881)))</f>
        <v/>
      </c>
      <c r="Q673" s="1" t="str">
        <f t="array" ref="Q673">IF(O673="","",_xlfn.F.TEST(IF((L$1:L$2881=LEFT(L673,LEN(L673)-3)&amp;"ctr"),K$1:K$2881),IF((L$1:L$2881=L673),K$1:K$2881)))</f>
        <v/>
      </c>
      <c r="R673" s="1" t="str">
        <f t="array" ref="R673">IF(O673="","",TTEST(IF(L$1:L$2881=LEFT(L673,LEN(L673)-3)&amp;"ctr",K$1:K$2881),IF(L$1:L$2881=L673,K$1:K$2881),2,IF(ISERROR(Q673),3,IF(Q673&lt;0.05,3,2))))</f>
        <v/>
      </c>
      <c r="S673" s="1" t="str">
        <f t="shared" ca="1" si="152"/>
        <v/>
      </c>
      <c r="T673" s="1" t="str">
        <f t="array" ref="T673">IF(O673="","",AVERAGE(IF(L$1:L$2881=L673,I$1:I$2881)))</f>
        <v/>
      </c>
      <c r="U673" s="1" t="str">
        <f t="shared" ca="1" si="153"/>
        <v/>
      </c>
      <c r="V673" s="1" t="str">
        <f t="shared" ca="1" si="157"/>
        <v/>
      </c>
      <c r="W673" s="1" t="str">
        <f t="array" aca="1" ref="W673" ca="1">IF(V673="","",IF(AVERAGE(IF(Z$2:Z$2881="Neg"&amp;" "&amp;B673&amp;" "&amp;X673,J$2:J$2881,0))&gt;AVERAGE(IF(Z$2:Z$2881="pos"&amp;" "&amp;B673&amp;" "&amp;X673,J$2:J$2881,0)),"neg","pos"))</f>
        <v/>
      </c>
      <c r="X673" s="1" t="str">
        <f t="shared" ca="1" si="154"/>
        <v/>
      </c>
      <c r="Y673" s="1" t="str">
        <f t="shared" ca="1" si="155"/>
        <v/>
      </c>
      <c r="Z673" s="1" t="str">
        <f t="shared" si="156"/>
        <v>pos (purine) SE_</v>
      </c>
      <c r="AA673" s="1" t="str">
        <f t="shared" si="146"/>
        <v/>
      </c>
    </row>
    <row r="674" spans="1:27" x14ac:dyDescent="0.2">
      <c r="A674" s="1" t="s">
        <v>94</v>
      </c>
      <c r="B674" s="1" t="s">
        <v>191</v>
      </c>
      <c r="C674" s="1" t="s">
        <v>52</v>
      </c>
      <c r="D674" s="1">
        <v>151.0488</v>
      </c>
      <c r="E674" s="1">
        <v>14.15</v>
      </c>
      <c r="F674" s="5" t="s">
        <v>146</v>
      </c>
      <c r="H674" s="1" t="s">
        <v>147</v>
      </c>
      <c r="K674" s="1">
        <f t="shared" ref="K674:K705" si="158">LN(I674+1)</f>
        <v>0</v>
      </c>
      <c r="L674" s="1" t="str">
        <f t="shared" ref="L674:L705" si="159">A674&amp;" "&amp;B674&amp;" "&amp;H674</f>
        <v>both guanine Min_Ctr</v>
      </c>
      <c r="M674" s="1" t="str">
        <f t="shared" si="149"/>
        <v>ND</v>
      </c>
      <c r="N674" s="1" t="str">
        <f t="shared" si="150"/>
        <v>both guanine Min_CtrND</v>
      </c>
      <c r="O674" s="2" t="str">
        <f t="shared" si="151"/>
        <v>ND</v>
      </c>
      <c r="P674" s="1">
        <f t="array" ref="P674">IF(O674="","",AVERAGE(IF(L$1:L$2881=L674,K$1:K$2881)))</f>
        <v>0</v>
      </c>
      <c r="Q674" s="1" t="e">
        <f t="array" ref="Q674">IF(O674="","",_xlfn.F.TEST(IF((L$1:L$2881=LEFT(L674,LEN(L674)-3)&amp;"ctr"),K$1:K$2881),IF((L$1:L$2881=L674),K$1:K$2881)))</f>
        <v>#DIV/0!</v>
      </c>
      <c r="R674" s="1" t="e">
        <f t="array" ref="R674">IF(O674="","",TTEST(IF(L$1:L$2881=LEFT(L674,LEN(L674)-3)&amp;"ctr",K$1:K$2881),IF(L$1:L$2881=L674,K$1:K$2881),2,IF(ISERROR(Q674),3,IF(Q674&lt;0.05,3,2))))</f>
        <v>#DIV/0!</v>
      </c>
      <c r="S674" s="1" t="str">
        <f t="shared" ca="1" si="152"/>
        <v>ND</v>
      </c>
      <c r="T674" s="1">
        <f t="array" ref="T674">IF(O674="","",AVERAGE(IF(L$1:L$2881=L674,I$1:I$2881)))</f>
        <v>0</v>
      </c>
      <c r="U674" s="1" t="str">
        <f t="shared" ca="1" si="153"/>
        <v>n/a</v>
      </c>
      <c r="V674" s="1" t="str">
        <f t="shared" ca="1" si="157"/>
        <v/>
      </c>
      <c r="W674" s="1" t="str">
        <f t="array" aca="1" ref="W674" ca="1">IF(V674="","",IF(AVERAGE(IF(Z$2:Z$2881="Neg"&amp;" "&amp;B674&amp;" "&amp;X674,J$2:J$2881,0))&gt;AVERAGE(IF(Z$2:Z$2881="pos"&amp;" "&amp;B674&amp;" "&amp;X674,J$2:J$2881,0)),"neg","pos"))</f>
        <v/>
      </c>
      <c r="X674" s="1" t="str">
        <f t="shared" ca="1" si="154"/>
        <v/>
      </c>
      <c r="Y674" s="1" t="str">
        <f t="shared" ca="1" si="155"/>
        <v/>
      </c>
      <c r="Z674" s="1" t="str">
        <f t="shared" si="156"/>
        <v>both guanine Min</v>
      </c>
      <c r="AA674" s="1" t="str">
        <f t="shared" si="146"/>
        <v>Good</v>
      </c>
    </row>
    <row r="675" spans="1:27" x14ac:dyDescent="0.2">
      <c r="A675" s="1" t="s">
        <v>94</v>
      </c>
      <c r="B675" s="1" t="s">
        <v>191</v>
      </c>
      <c r="C675" s="1" t="s">
        <v>52</v>
      </c>
      <c r="D675" s="1">
        <v>151.0488</v>
      </c>
      <c r="E675" s="1">
        <v>14.15</v>
      </c>
      <c r="F675" s="5" t="s">
        <v>146</v>
      </c>
      <c r="H675" s="1" t="s">
        <v>147</v>
      </c>
      <c r="K675" s="1">
        <f t="shared" si="158"/>
        <v>0</v>
      </c>
      <c r="L675" s="1" t="str">
        <f t="shared" si="159"/>
        <v>both guanine Min_Ctr</v>
      </c>
      <c r="M675" s="1" t="str">
        <f t="shared" si="149"/>
        <v>ND</v>
      </c>
      <c r="N675" s="1" t="str">
        <f t="shared" si="150"/>
        <v>both guanine Min_CtrND</v>
      </c>
      <c r="O675" s="2" t="str">
        <f t="shared" si="151"/>
        <v/>
      </c>
      <c r="P675" s="1" t="str">
        <f t="array" ref="P675">IF(O675="","",AVERAGE(IF(L$1:L$2881=L675,K$1:K$2881)))</f>
        <v/>
      </c>
      <c r="Q675" s="1" t="str">
        <f t="array" ref="Q675">IF(O675="","",_xlfn.F.TEST(IF((L$1:L$2881=LEFT(L675,LEN(L675)-3)&amp;"ctr"),K$1:K$2881),IF((L$1:L$2881=L675),K$1:K$2881)))</f>
        <v/>
      </c>
      <c r="R675" s="1" t="str">
        <f t="array" ref="R675">IF(O675="","",TTEST(IF(L$1:L$2881=LEFT(L675,LEN(L675)-3)&amp;"ctr",K$1:K$2881),IF(L$1:L$2881=L675,K$1:K$2881),2,IF(ISERROR(Q675),3,IF(Q675&lt;0.05,3,2))))</f>
        <v/>
      </c>
      <c r="S675" s="1" t="str">
        <f t="shared" ca="1" si="152"/>
        <v/>
      </c>
      <c r="T675" s="1" t="str">
        <f t="array" ref="T675">IF(O675="","",AVERAGE(IF(L$1:L$2881=L675,I$1:I$2881)))</f>
        <v/>
      </c>
      <c r="U675" s="1" t="str">
        <f t="shared" ca="1" si="153"/>
        <v/>
      </c>
      <c r="V675" s="1" t="str">
        <f t="shared" ca="1" si="157"/>
        <v/>
      </c>
      <c r="W675" s="1" t="str">
        <f t="array" aca="1" ref="W675" ca="1">IF(V675="","",IF(AVERAGE(IF(Z$2:Z$2881="Neg"&amp;" "&amp;B675&amp;" "&amp;X675,J$2:J$2881,0))&gt;AVERAGE(IF(Z$2:Z$2881="pos"&amp;" "&amp;B675&amp;" "&amp;X675,J$2:J$2881,0)),"neg","pos"))</f>
        <v/>
      </c>
      <c r="X675" s="1" t="str">
        <f t="shared" ca="1" si="154"/>
        <v/>
      </c>
      <c r="Y675" s="1" t="str">
        <f t="shared" ca="1" si="155"/>
        <v/>
      </c>
      <c r="Z675" s="1" t="str">
        <f t="shared" si="156"/>
        <v>both guanine Min</v>
      </c>
      <c r="AA675" s="1" t="str">
        <f t="shared" ref="AA675:AA738" si="160">IF(T675="","","Good")</f>
        <v/>
      </c>
    </row>
    <row r="676" spans="1:27" x14ac:dyDescent="0.2">
      <c r="A676" s="1" t="s">
        <v>94</v>
      </c>
      <c r="B676" s="1" t="s">
        <v>191</v>
      </c>
      <c r="C676" s="1" t="s">
        <v>52</v>
      </c>
      <c r="D676" s="1">
        <v>151.0488</v>
      </c>
      <c r="E676" s="1">
        <v>14.15</v>
      </c>
      <c r="F676" s="5" t="s">
        <v>146</v>
      </c>
      <c r="H676" s="1" t="s">
        <v>147</v>
      </c>
      <c r="K676" s="1">
        <f t="shared" si="158"/>
        <v>0</v>
      </c>
      <c r="L676" s="1" t="str">
        <f t="shared" si="159"/>
        <v>both guanine Min_Ctr</v>
      </c>
      <c r="M676" s="1" t="str">
        <f t="shared" si="149"/>
        <v>ND</v>
      </c>
      <c r="N676" s="1" t="str">
        <f t="shared" si="150"/>
        <v>both guanine Min_CtrND</v>
      </c>
      <c r="O676" s="2" t="str">
        <f t="shared" si="151"/>
        <v/>
      </c>
      <c r="P676" s="1" t="str">
        <f t="array" ref="P676">IF(O676="","",AVERAGE(IF(L$1:L$2881=L676,K$1:K$2881)))</f>
        <v/>
      </c>
      <c r="Q676" s="1" t="str">
        <f t="array" ref="Q676">IF(O676="","",_xlfn.F.TEST(IF((L$1:L$2881=LEFT(L676,LEN(L676)-3)&amp;"ctr"),K$1:K$2881),IF((L$1:L$2881=L676),K$1:K$2881)))</f>
        <v/>
      </c>
      <c r="R676" s="1" t="str">
        <f t="array" ref="R676">IF(O676="","",TTEST(IF(L$1:L$2881=LEFT(L676,LEN(L676)-3)&amp;"ctr",K$1:K$2881),IF(L$1:L$2881=L676,K$1:K$2881),2,IF(ISERROR(Q676),3,IF(Q676&lt;0.05,3,2))))</f>
        <v/>
      </c>
      <c r="S676" s="1" t="str">
        <f t="shared" ca="1" si="152"/>
        <v/>
      </c>
      <c r="T676" s="1" t="str">
        <f t="array" ref="T676">IF(O676="","",AVERAGE(IF(L$1:L$2881=L676,I$1:I$2881)))</f>
        <v/>
      </c>
      <c r="U676" s="1" t="str">
        <f t="shared" ca="1" si="153"/>
        <v/>
      </c>
      <c r="V676" s="1" t="str">
        <f t="shared" ca="1" si="157"/>
        <v/>
      </c>
      <c r="W676" s="1" t="str">
        <f t="array" aca="1" ref="W676" ca="1">IF(V676="","",IF(AVERAGE(IF(Z$2:Z$2881="Neg"&amp;" "&amp;B676&amp;" "&amp;X676,J$2:J$2881,0))&gt;AVERAGE(IF(Z$2:Z$2881="pos"&amp;" "&amp;B676&amp;" "&amp;X676,J$2:J$2881,0)),"neg","pos"))</f>
        <v/>
      </c>
      <c r="X676" s="1" t="str">
        <f t="shared" ca="1" si="154"/>
        <v/>
      </c>
      <c r="Y676" s="1" t="str">
        <f t="shared" ca="1" si="155"/>
        <v/>
      </c>
      <c r="Z676" s="1" t="str">
        <f t="shared" si="156"/>
        <v>both guanine Min</v>
      </c>
      <c r="AA676" s="1" t="str">
        <f t="shared" si="160"/>
        <v/>
      </c>
    </row>
    <row r="677" spans="1:27" x14ac:dyDescent="0.2">
      <c r="A677" s="1" t="s">
        <v>94</v>
      </c>
      <c r="B677" s="1" t="s">
        <v>191</v>
      </c>
      <c r="C677" s="1" t="s">
        <v>52</v>
      </c>
      <c r="D677" s="1">
        <v>151.0488</v>
      </c>
      <c r="E677" s="1">
        <v>14.15</v>
      </c>
      <c r="F677" s="5" t="s">
        <v>146</v>
      </c>
      <c r="H677" s="1" t="s">
        <v>147</v>
      </c>
      <c r="K677" s="1">
        <f t="shared" si="158"/>
        <v>0</v>
      </c>
      <c r="L677" s="1" t="str">
        <f t="shared" si="159"/>
        <v>both guanine Min_Ctr</v>
      </c>
      <c r="M677" s="1" t="str">
        <f t="shared" si="149"/>
        <v>ND</v>
      </c>
      <c r="N677" s="1" t="str">
        <f t="shared" si="150"/>
        <v>both guanine Min_CtrND</v>
      </c>
      <c r="O677" s="2" t="str">
        <f t="shared" si="151"/>
        <v/>
      </c>
      <c r="P677" s="1" t="str">
        <f t="array" ref="P677">IF(O677="","",AVERAGE(IF(L$1:L$2881=L677,K$1:K$2881)))</f>
        <v/>
      </c>
      <c r="Q677" s="1" t="str">
        <f t="array" ref="Q677">IF(O677="","",_xlfn.F.TEST(IF((L$1:L$2881=LEFT(L677,LEN(L677)-3)&amp;"ctr"),K$1:K$2881),IF((L$1:L$2881=L677),K$1:K$2881)))</f>
        <v/>
      </c>
      <c r="R677" s="1" t="str">
        <f t="array" ref="R677">IF(O677="","",TTEST(IF(L$1:L$2881=LEFT(L677,LEN(L677)-3)&amp;"ctr",K$1:K$2881),IF(L$1:L$2881=L677,K$1:K$2881),2,IF(ISERROR(Q677),3,IF(Q677&lt;0.05,3,2))))</f>
        <v/>
      </c>
      <c r="S677" s="1" t="str">
        <f t="shared" ca="1" si="152"/>
        <v/>
      </c>
      <c r="T677" s="1" t="str">
        <f t="array" ref="T677">IF(O677="","",AVERAGE(IF(L$1:L$2881=L677,I$1:I$2881)))</f>
        <v/>
      </c>
      <c r="U677" s="1" t="str">
        <f t="shared" ca="1" si="153"/>
        <v/>
      </c>
      <c r="V677" s="1" t="str">
        <f t="shared" ca="1" si="157"/>
        <v/>
      </c>
      <c r="W677" s="1" t="str">
        <f t="array" aca="1" ref="W677" ca="1">IF(V677="","",IF(AVERAGE(IF(Z$2:Z$2881="Neg"&amp;" "&amp;B677&amp;" "&amp;X677,J$2:J$2881,0))&gt;AVERAGE(IF(Z$2:Z$2881="pos"&amp;" "&amp;B677&amp;" "&amp;X677,J$2:J$2881,0)),"neg","pos"))</f>
        <v/>
      </c>
      <c r="X677" s="1" t="str">
        <f t="shared" ca="1" si="154"/>
        <v/>
      </c>
      <c r="Y677" s="1" t="str">
        <f t="shared" ca="1" si="155"/>
        <v/>
      </c>
      <c r="Z677" s="1" t="str">
        <f t="shared" si="156"/>
        <v>both guanine Min</v>
      </c>
      <c r="AA677" s="1" t="str">
        <f t="shared" si="160"/>
        <v/>
      </c>
    </row>
    <row r="678" spans="1:27" x14ac:dyDescent="0.2">
      <c r="A678" s="1" t="s">
        <v>94</v>
      </c>
      <c r="B678" s="1" t="s">
        <v>191</v>
      </c>
      <c r="C678" s="1" t="s">
        <v>52</v>
      </c>
      <c r="D678" s="1">
        <v>151.0488</v>
      </c>
      <c r="E678" s="1">
        <v>14.15</v>
      </c>
      <c r="F678" s="5" t="s">
        <v>146</v>
      </c>
      <c r="H678" s="1" t="s">
        <v>148</v>
      </c>
      <c r="K678" s="1">
        <f t="shared" si="158"/>
        <v>0</v>
      </c>
      <c r="L678" s="1" t="str">
        <f t="shared" si="159"/>
        <v>both guanine Min_Syn</v>
      </c>
      <c r="M678" s="1" t="str">
        <f t="shared" si="149"/>
        <v>ND</v>
      </c>
      <c r="N678" s="1" t="str">
        <f t="shared" si="150"/>
        <v>both guanine Min_SynND</v>
      </c>
      <c r="O678" s="2" t="str">
        <f t="shared" si="151"/>
        <v>ND</v>
      </c>
      <c r="P678" s="1">
        <f t="array" ref="P678">IF(O678="","",AVERAGE(IF(L$1:L$2881=L678,K$1:K$2881)))</f>
        <v>0</v>
      </c>
      <c r="Q678" s="1" t="e">
        <f t="array" ref="Q678">IF(O678="","",_xlfn.F.TEST(IF((L$1:L$2881=LEFT(L678,LEN(L678)-3)&amp;"ctr"),K$1:K$2881),IF((L$1:L$2881=L678),K$1:K$2881)))</f>
        <v>#DIV/0!</v>
      </c>
      <c r="R678" s="1" t="e">
        <f t="array" ref="R678">IF(O678="","",TTEST(IF(L$1:L$2881=LEFT(L678,LEN(L678)-3)&amp;"ctr",K$1:K$2881),IF(L$1:L$2881=L678,K$1:K$2881),2,IF(ISERROR(Q678),3,IF(Q678&lt;0.05,3,2))))</f>
        <v>#DIV/0!</v>
      </c>
      <c r="S678" s="1" t="str">
        <f t="shared" ca="1" si="152"/>
        <v>ND</v>
      </c>
      <c r="T678" s="1">
        <f t="array" ref="T678">IF(O678="","",AVERAGE(IF(L$1:L$2881=L678,I$1:I$2881)))</f>
        <v>0</v>
      </c>
      <c r="U678" s="1" t="str">
        <f t="shared" ca="1" si="153"/>
        <v>n/a</v>
      </c>
      <c r="V678" s="1" t="str">
        <f t="shared" ca="1" si="157"/>
        <v/>
      </c>
      <c r="W678" s="1" t="str">
        <f t="array" aca="1" ref="W678" ca="1">IF(V678="","",IF(AVERAGE(IF(Z$2:Z$2881="Neg"&amp;" "&amp;B678&amp;" "&amp;X678,J$2:J$2881,0))&gt;AVERAGE(IF(Z$2:Z$2881="pos"&amp;" "&amp;B678&amp;" "&amp;X678,J$2:J$2881,0)),"neg","pos"))</f>
        <v/>
      </c>
      <c r="X678" s="1" t="str">
        <f t="shared" ca="1" si="154"/>
        <v/>
      </c>
      <c r="Y678" s="1" t="str">
        <f t="shared" ca="1" si="155"/>
        <v/>
      </c>
      <c r="Z678" s="1" t="str">
        <f t="shared" si="156"/>
        <v>both guanine Min</v>
      </c>
      <c r="AA678" s="1" t="str">
        <f t="shared" si="160"/>
        <v>Good</v>
      </c>
    </row>
    <row r="679" spans="1:27" x14ac:dyDescent="0.2">
      <c r="A679" s="1" t="s">
        <v>94</v>
      </c>
      <c r="B679" s="1" t="s">
        <v>191</v>
      </c>
      <c r="C679" s="1" t="s">
        <v>52</v>
      </c>
      <c r="D679" s="1">
        <v>151.0488</v>
      </c>
      <c r="E679" s="1">
        <v>14.15</v>
      </c>
      <c r="F679" s="5" t="s">
        <v>146</v>
      </c>
      <c r="H679" s="1" t="s">
        <v>148</v>
      </c>
      <c r="K679" s="1">
        <f t="shared" si="158"/>
        <v>0</v>
      </c>
      <c r="L679" s="1" t="str">
        <f t="shared" si="159"/>
        <v>both guanine Min_Syn</v>
      </c>
      <c r="M679" s="1" t="str">
        <f t="shared" si="149"/>
        <v>ND</v>
      </c>
      <c r="N679" s="1" t="str">
        <f t="shared" si="150"/>
        <v>both guanine Min_SynND</v>
      </c>
      <c r="O679" s="2" t="str">
        <f t="shared" si="151"/>
        <v/>
      </c>
      <c r="P679" s="1" t="str">
        <f t="array" ref="P679">IF(O679="","",AVERAGE(IF(L$1:L$2881=L679,K$1:K$2881)))</f>
        <v/>
      </c>
      <c r="Q679" s="1" t="str">
        <f t="array" ref="Q679">IF(O679="","",_xlfn.F.TEST(IF((L$1:L$2881=LEFT(L679,LEN(L679)-3)&amp;"ctr"),K$1:K$2881),IF((L$1:L$2881=L679),K$1:K$2881)))</f>
        <v/>
      </c>
      <c r="R679" s="1" t="str">
        <f t="array" ref="R679">IF(O679="","",TTEST(IF(L$1:L$2881=LEFT(L679,LEN(L679)-3)&amp;"ctr",K$1:K$2881),IF(L$1:L$2881=L679,K$1:K$2881),2,IF(ISERROR(Q679),3,IF(Q679&lt;0.05,3,2))))</f>
        <v/>
      </c>
      <c r="S679" s="1" t="str">
        <f t="shared" ca="1" si="152"/>
        <v/>
      </c>
      <c r="T679" s="1" t="str">
        <f t="array" ref="T679">IF(O679="","",AVERAGE(IF(L$1:L$2881=L679,I$1:I$2881)))</f>
        <v/>
      </c>
      <c r="U679" s="1" t="str">
        <f t="shared" ca="1" si="153"/>
        <v/>
      </c>
      <c r="V679" s="1" t="str">
        <f t="shared" ca="1" si="157"/>
        <v/>
      </c>
      <c r="W679" s="1" t="str">
        <f t="array" aca="1" ref="W679" ca="1">IF(V679="","",IF(AVERAGE(IF(Z$2:Z$2881="Neg"&amp;" "&amp;B679&amp;" "&amp;X679,J$2:J$2881,0))&gt;AVERAGE(IF(Z$2:Z$2881="pos"&amp;" "&amp;B679&amp;" "&amp;X679,J$2:J$2881,0)),"neg","pos"))</f>
        <v/>
      </c>
      <c r="X679" s="1" t="str">
        <f t="shared" ca="1" si="154"/>
        <v/>
      </c>
      <c r="Y679" s="1" t="str">
        <f t="shared" ca="1" si="155"/>
        <v/>
      </c>
      <c r="Z679" s="1" t="str">
        <f t="shared" si="156"/>
        <v>both guanine Min</v>
      </c>
      <c r="AA679" s="1" t="str">
        <f t="shared" si="160"/>
        <v/>
      </c>
    </row>
    <row r="680" spans="1:27" x14ac:dyDescent="0.2">
      <c r="A680" s="1" t="s">
        <v>94</v>
      </c>
      <c r="B680" s="1" t="s">
        <v>191</v>
      </c>
      <c r="C680" s="1" t="s">
        <v>52</v>
      </c>
      <c r="D680" s="1">
        <v>151.0488</v>
      </c>
      <c r="E680" s="1">
        <v>14.15</v>
      </c>
      <c r="F680" s="5" t="s">
        <v>146</v>
      </c>
      <c r="H680" s="1" t="s">
        <v>148</v>
      </c>
      <c r="K680" s="1">
        <f t="shared" si="158"/>
        <v>0</v>
      </c>
      <c r="L680" s="1" t="str">
        <f t="shared" si="159"/>
        <v>both guanine Min_Syn</v>
      </c>
      <c r="M680" s="1" t="str">
        <f t="shared" si="149"/>
        <v>ND</v>
      </c>
      <c r="N680" s="1" t="str">
        <f t="shared" si="150"/>
        <v>both guanine Min_SynND</v>
      </c>
      <c r="O680" s="2" t="str">
        <f t="shared" si="151"/>
        <v/>
      </c>
      <c r="P680" s="1" t="str">
        <f t="array" ref="P680">IF(O680="","",AVERAGE(IF(L$1:L$2881=L680,K$1:K$2881)))</f>
        <v/>
      </c>
      <c r="Q680" s="1" t="str">
        <f t="array" ref="Q680">IF(O680="","",_xlfn.F.TEST(IF((L$1:L$2881=LEFT(L680,LEN(L680)-3)&amp;"ctr"),K$1:K$2881),IF((L$1:L$2881=L680),K$1:K$2881)))</f>
        <v/>
      </c>
      <c r="R680" s="1" t="str">
        <f t="array" ref="R680">IF(O680="","",TTEST(IF(L$1:L$2881=LEFT(L680,LEN(L680)-3)&amp;"ctr",K$1:K$2881),IF(L$1:L$2881=L680,K$1:K$2881),2,IF(ISERROR(Q680),3,IF(Q680&lt;0.05,3,2))))</f>
        <v/>
      </c>
      <c r="S680" s="1" t="str">
        <f t="shared" ca="1" si="152"/>
        <v/>
      </c>
      <c r="T680" s="1" t="str">
        <f t="array" ref="T680">IF(O680="","",AVERAGE(IF(L$1:L$2881=L680,I$1:I$2881)))</f>
        <v/>
      </c>
      <c r="U680" s="1" t="str">
        <f t="shared" ca="1" si="153"/>
        <v/>
      </c>
      <c r="V680" s="1" t="str">
        <f t="shared" ca="1" si="157"/>
        <v/>
      </c>
      <c r="W680" s="1" t="str">
        <f t="array" aca="1" ref="W680" ca="1">IF(V680="","",IF(AVERAGE(IF(Z$2:Z$2881="Neg"&amp;" "&amp;B680&amp;" "&amp;X680,J$2:J$2881,0))&gt;AVERAGE(IF(Z$2:Z$2881="pos"&amp;" "&amp;B680&amp;" "&amp;X680,J$2:J$2881,0)),"neg","pos"))</f>
        <v/>
      </c>
      <c r="X680" s="1" t="str">
        <f t="shared" ca="1" si="154"/>
        <v/>
      </c>
      <c r="Y680" s="1" t="str">
        <f t="shared" ca="1" si="155"/>
        <v/>
      </c>
      <c r="Z680" s="1" t="str">
        <f t="shared" si="156"/>
        <v>both guanine Min</v>
      </c>
      <c r="AA680" s="1" t="str">
        <f t="shared" si="160"/>
        <v/>
      </c>
    </row>
    <row r="681" spans="1:27" x14ac:dyDescent="0.2">
      <c r="A681" s="1" t="s">
        <v>94</v>
      </c>
      <c r="B681" s="1" t="s">
        <v>191</v>
      </c>
      <c r="C681" s="1" t="s">
        <v>52</v>
      </c>
      <c r="D681" s="1">
        <v>151.0488</v>
      </c>
      <c r="E681" s="1">
        <v>14.15</v>
      </c>
      <c r="F681" s="5" t="s">
        <v>146</v>
      </c>
      <c r="H681" s="1" t="s">
        <v>148</v>
      </c>
      <c r="K681" s="1">
        <f t="shared" si="158"/>
        <v>0</v>
      </c>
      <c r="L681" s="1" t="str">
        <f t="shared" si="159"/>
        <v>both guanine Min_Syn</v>
      </c>
      <c r="M681" s="1" t="str">
        <f t="shared" si="149"/>
        <v>ND</v>
      </c>
      <c r="N681" s="1" t="str">
        <f t="shared" si="150"/>
        <v>both guanine Min_SynND</v>
      </c>
      <c r="O681" s="2" t="str">
        <f t="shared" si="151"/>
        <v/>
      </c>
      <c r="P681" s="1" t="str">
        <f t="array" ref="P681">IF(O681="","",AVERAGE(IF(L$1:L$2881=L681,K$1:K$2881)))</f>
        <v/>
      </c>
      <c r="Q681" s="1" t="str">
        <f t="array" ref="Q681">IF(O681="","",_xlfn.F.TEST(IF((L$1:L$2881=LEFT(L681,LEN(L681)-3)&amp;"ctr"),K$1:K$2881),IF((L$1:L$2881=L681),K$1:K$2881)))</f>
        <v/>
      </c>
      <c r="R681" s="1" t="str">
        <f t="array" ref="R681">IF(O681="","",TTEST(IF(L$1:L$2881=LEFT(L681,LEN(L681)-3)&amp;"ctr",K$1:K$2881),IF(L$1:L$2881=L681,K$1:K$2881),2,IF(ISERROR(Q681),3,IF(Q681&lt;0.05,3,2))))</f>
        <v/>
      </c>
      <c r="S681" s="1" t="str">
        <f t="shared" ca="1" si="152"/>
        <v/>
      </c>
      <c r="T681" s="1" t="str">
        <f t="array" ref="T681">IF(O681="","",AVERAGE(IF(L$1:L$2881=L681,I$1:I$2881)))</f>
        <v/>
      </c>
      <c r="U681" s="1" t="str">
        <f t="shared" ca="1" si="153"/>
        <v/>
      </c>
      <c r="V681" s="1" t="str">
        <f t="shared" ca="1" si="157"/>
        <v/>
      </c>
      <c r="W681" s="1" t="str">
        <f t="array" aca="1" ref="W681" ca="1">IF(V681="","",IF(AVERAGE(IF(Z$2:Z$2881="Neg"&amp;" "&amp;B681&amp;" "&amp;X681,J$2:J$2881,0))&gt;AVERAGE(IF(Z$2:Z$2881="pos"&amp;" "&amp;B681&amp;" "&amp;X681,J$2:J$2881,0)),"neg","pos"))</f>
        <v/>
      </c>
      <c r="X681" s="1" t="str">
        <f t="shared" ca="1" si="154"/>
        <v/>
      </c>
      <c r="Y681" s="1" t="str">
        <f t="shared" ca="1" si="155"/>
        <v/>
      </c>
      <c r="Z681" s="1" t="str">
        <f t="shared" si="156"/>
        <v>both guanine Min</v>
      </c>
      <c r="AA681" s="1" t="str">
        <f t="shared" si="160"/>
        <v/>
      </c>
    </row>
    <row r="682" spans="1:27" x14ac:dyDescent="0.2">
      <c r="A682" s="1" t="s">
        <v>94</v>
      </c>
      <c r="B682" s="1" t="s">
        <v>191</v>
      </c>
      <c r="C682" s="1" t="s">
        <v>52</v>
      </c>
      <c r="D682" s="1">
        <v>151.0488</v>
      </c>
      <c r="E682" s="1">
        <v>14.15</v>
      </c>
      <c r="F682" s="5" t="s">
        <v>146</v>
      </c>
      <c r="H682" s="1" t="s">
        <v>149</v>
      </c>
      <c r="K682" s="1">
        <f t="shared" si="158"/>
        <v>0</v>
      </c>
      <c r="L682" s="1" t="str">
        <f t="shared" si="159"/>
        <v>both guanine MEBM_Ctr</v>
      </c>
      <c r="M682" s="1" t="str">
        <f t="shared" si="149"/>
        <v>ND</v>
      </c>
      <c r="N682" s="1" t="str">
        <f t="shared" si="150"/>
        <v>both guanine MEBM_CtrND</v>
      </c>
      <c r="O682" s="2" t="str">
        <f t="shared" si="151"/>
        <v>ND</v>
      </c>
      <c r="P682" s="1">
        <f t="array" ref="P682">IF(O682="","",AVERAGE(IF(L$1:L$2881=L682,K$1:K$2881)))</f>
        <v>0</v>
      </c>
      <c r="Q682" s="1" t="e">
        <f t="array" ref="Q682">IF(O682="","",_xlfn.F.TEST(IF((L$1:L$2881=LEFT(L682,LEN(L682)-3)&amp;"ctr"),K$1:K$2881),IF((L$1:L$2881=L682),K$1:K$2881)))</f>
        <v>#DIV/0!</v>
      </c>
      <c r="R682" s="1" t="e">
        <f t="array" ref="R682">IF(O682="","",TTEST(IF(L$1:L$2881=LEFT(L682,LEN(L682)-3)&amp;"ctr",K$1:K$2881),IF(L$1:L$2881=L682,K$1:K$2881),2,IF(ISERROR(Q682),3,IF(Q682&lt;0.05,3,2))))</f>
        <v>#DIV/0!</v>
      </c>
      <c r="S682" s="1" t="str">
        <f t="shared" ca="1" si="152"/>
        <v>ND</v>
      </c>
      <c r="T682" s="1">
        <f t="array" ref="T682">IF(O682="","",AVERAGE(IF(L$1:L$2881=L682,I$1:I$2881)))</f>
        <v>0</v>
      </c>
      <c r="U682" s="1" t="str">
        <f t="shared" ca="1" si="153"/>
        <v>n/a</v>
      </c>
      <c r="V682" s="1" t="str">
        <f t="shared" ca="1" si="157"/>
        <v/>
      </c>
      <c r="W682" s="1" t="str">
        <f t="array" aca="1" ref="W682" ca="1">IF(V682="","",IF(AVERAGE(IF(Z$2:Z$2881="Neg"&amp;" "&amp;B682&amp;" "&amp;X682,J$2:J$2881,0))&gt;AVERAGE(IF(Z$2:Z$2881="pos"&amp;" "&amp;B682&amp;" "&amp;X682,J$2:J$2881,0)),"neg","pos"))</f>
        <v/>
      </c>
      <c r="X682" s="1" t="str">
        <f t="shared" ca="1" si="154"/>
        <v/>
      </c>
      <c r="Y682" s="1" t="str">
        <f t="shared" ca="1" si="155"/>
        <v/>
      </c>
      <c r="Z682" s="1" t="str">
        <f t="shared" si="156"/>
        <v>both guanine MEB</v>
      </c>
      <c r="AA682" s="1" t="str">
        <f t="shared" si="160"/>
        <v>Good</v>
      </c>
    </row>
    <row r="683" spans="1:27" x14ac:dyDescent="0.2">
      <c r="A683" s="1" t="s">
        <v>94</v>
      </c>
      <c r="B683" s="1" t="s">
        <v>191</v>
      </c>
      <c r="C683" s="1" t="s">
        <v>52</v>
      </c>
      <c r="D683" s="1">
        <v>151.0488</v>
      </c>
      <c r="E683" s="1">
        <v>14.15</v>
      </c>
      <c r="F683" s="5" t="s">
        <v>146</v>
      </c>
      <c r="H683" s="1" t="s">
        <v>149</v>
      </c>
      <c r="K683" s="1">
        <f t="shared" si="158"/>
        <v>0</v>
      </c>
      <c r="L683" s="1" t="str">
        <f t="shared" si="159"/>
        <v>both guanine MEBM_Ctr</v>
      </c>
      <c r="M683" s="1" t="str">
        <f t="shared" si="149"/>
        <v>ND</v>
      </c>
      <c r="N683" s="1" t="str">
        <f t="shared" si="150"/>
        <v>both guanine MEBM_CtrND</v>
      </c>
      <c r="O683" s="2" t="str">
        <f t="shared" si="151"/>
        <v/>
      </c>
      <c r="P683" s="1" t="str">
        <f t="array" ref="P683">IF(O683="","",AVERAGE(IF(L$1:L$2881=L683,K$1:K$2881)))</f>
        <v/>
      </c>
      <c r="Q683" s="1" t="str">
        <f t="array" ref="Q683">IF(O683="","",_xlfn.F.TEST(IF((L$1:L$2881=LEFT(L683,LEN(L683)-3)&amp;"ctr"),K$1:K$2881),IF((L$1:L$2881=L683),K$1:K$2881)))</f>
        <v/>
      </c>
      <c r="R683" s="1" t="str">
        <f t="array" ref="R683">IF(O683="","",TTEST(IF(L$1:L$2881=LEFT(L683,LEN(L683)-3)&amp;"ctr",K$1:K$2881),IF(L$1:L$2881=L683,K$1:K$2881),2,IF(ISERROR(Q683),3,IF(Q683&lt;0.05,3,2))))</f>
        <v/>
      </c>
      <c r="S683" s="1" t="str">
        <f t="shared" ca="1" si="152"/>
        <v/>
      </c>
      <c r="T683" s="1" t="str">
        <f t="array" ref="T683">IF(O683="","",AVERAGE(IF(L$1:L$2881=L683,I$1:I$2881)))</f>
        <v/>
      </c>
      <c r="U683" s="1" t="str">
        <f t="shared" ca="1" si="153"/>
        <v/>
      </c>
      <c r="V683" s="1" t="str">
        <f t="shared" ca="1" si="157"/>
        <v/>
      </c>
      <c r="W683" s="1" t="str">
        <f t="array" aca="1" ref="W683" ca="1">IF(V683="","",IF(AVERAGE(IF(Z$2:Z$2881="Neg"&amp;" "&amp;B683&amp;" "&amp;X683,J$2:J$2881,0))&gt;AVERAGE(IF(Z$2:Z$2881="pos"&amp;" "&amp;B683&amp;" "&amp;X683,J$2:J$2881,0)),"neg","pos"))</f>
        <v/>
      </c>
      <c r="X683" s="1" t="str">
        <f t="shared" ca="1" si="154"/>
        <v/>
      </c>
      <c r="Y683" s="1" t="str">
        <f t="shared" ca="1" si="155"/>
        <v/>
      </c>
      <c r="Z683" s="1" t="str">
        <f t="shared" si="156"/>
        <v>both guanine MEB</v>
      </c>
      <c r="AA683" s="1" t="str">
        <f t="shared" si="160"/>
        <v/>
      </c>
    </row>
    <row r="684" spans="1:27" x14ac:dyDescent="0.2">
      <c r="A684" s="1" t="s">
        <v>94</v>
      </c>
      <c r="B684" s="1" t="s">
        <v>191</v>
      </c>
      <c r="C684" s="1" t="s">
        <v>52</v>
      </c>
      <c r="D684" s="1">
        <v>151.0488</v>
      </c>
      <c r="E684" s="1">
        <v>14.15</v>
      </c>
      <c r="F684" s="5" t="s">
        <v>146</v>
      </c>
      <c r="H684" s="1" t="s">
        <v>149</v>
      </c>
      <c r="K684" s="1">
        <f t="shared" si="158"/>
        <v>0</v>
      </c>
      <c r="L684" s="1" t="str">
        <f t="shared" si="159"/>
        <v>both guanine MEBM_Ctr</v>
      </c>
      <c r="M684" s="1" t="str">
        <f t="shared" si="149"/>
        <v>ND</v>
      </c>
      <c r="N684" s="1" t="str">
        <f t="shared" si="150"/>
        <v>both guanine MEBM_CtrND</v>
      </c>
      <c r="O684" s="2" t="str">
        <f t="shared" si="151"/>
        <v/>
      </c>
      <c r="P684" s="1" t="str">
        <f t="array" ref="P684">IF(O684="","",AVERAGE(IF(L$1:L$2881=L684,K$1:K$2881)))</f>
        <v/>
      </c>
      <c r="Q684" s="1" t="str">
        <f t="array" ref="Q684">IF(O684="","",_xlfn.F.TEST(IF((L$1:L$2881=LEFT(L684,LEN(L684)-3)&amp;"ctr"),K$1:K$2881),IF((L$1:L$2881=L684),K$1:K$2881)))</f>
        <v/>
      </c>
      <c r="R684" s="1" t="str">
        <f t="array" ref="R684">IF(O684="","",TTEST(IF(L$1:L$2881=LEFT(L684,LEN(L684)-3)&amp;"ctr",K$1:K$2881),IF(L$1:L$2881=L684,K$1:K$2881),2,IF(ISERROR(Q684),3,IF(Q684&lt;0.05,3,2))))</f>
        <v/>
      </c>
      <c r="S684" s="1" t="str">
        <f t="shared" ca="1" si="152"/>
        <v/>
      </c>
      <c r="T684" s="1" t="str">
        <f t="array" ref="T684">IF(O684="","",AVERAGE(IF(L$1:L$2881=L684,I$1:I$2881)))</f>
        <v/>
      </c>
      <c r="U684" s="1" t="str">
        <f t="shared" ca="1" si="153"/>
        <v/>
      </c>
      <c r="V684" s="1" t="str">
        <f t="shared" ca="1" si="157"/>
        <v/>
      </c>
      <c r="W684" s="1" t="str">
        <f t="array" aca="1" ref="W684" ca="1">IF(V684="","",IF(AVERAGE(IF(Z$2:Z$2881="Neg"&amp;" "&amp;B684&amp;" "&amp;X684,J$2:J$2881,0))&gt;AVERAGE(IF(Z$2:Z$2881="pos"&amp;" "&amp;B684&amp;" "&amp;X684,J$2:J$2881,0)),"neg","pos"))</f>
        <v/>
      </c>
      <c r="X684" s="1" t="str">
        <f t="shared" ca="1" si="154"/>
        <v/>
      </c>
      <c r="Y684" s="1" t="str">
        <f t="shared" ca="1" si="155"/>
        <v/>
      </c>
      <c r="Z684" s="1" t="str">
        <f t="shared" si="156"/>
        <v>both guanine MEB</v>
      </c>
      <c r="AA684" s="1" t="str">
        <f t="shared" si="160"/>
        <v/>
      </c>
    </row>
    <row r="685" spans="1:27" x14ac:dyDescent="0.2">
      <c r="A685" s="1" t="s">
        <v>94</v>
      </c>
      <c r="B685" s="1" t="s">
        <v>191</v>
      </c>
      <c r="C685" s="1" t="s">
        <v>52</v>
      </c>
      <c r="D685" s="1">
        <v>151.0488</v>
      </c>
      <c r="E685" s="1">
        <v>14.15</v>
      </c>
      <c r="F685" s="5" t="s">
        <v>146</v>
      </c>
      <c r="H685" s="1" t="s">
        <v>149</v>
      </c>
      <c r="K685" s="1">
        <f t="shared" si="158"/>
        <v>0</v>
      </c>
      <c r="L685" s="1" t="str">
        <f t="shared" si="159"/>
        <v>both guanine MEBM_Ctr</v>
      </c>
      <c r="M685" s="1" t="str">
        <f t="shared" si="149"/>
        <v>ND</v>
      </c>
      <c r="N685" s="1" t="str">
        <f t="shared" si="150"/>
        <v>both guanine MEBM_CtrND</v>
      </c>
      <c r="O685" s="2" t="str">
        <f t="shared" si="151"/>
        <v/>
      </c>
      <c r="P685" s="1" t="str">
        <f t="array" ref="P685">IF(O685="","",AVERAGE(IF(L$1:L$2881=L685,K$1:K$2881)))</f>
        <v/>
      </c>
      <c r="Q685" s="1" t="str">
        <f t="array" ref="Q685">IF(O685="","",_xlfn.F.TEST(IF((L$1:L$2881=LEFT(L685,LEN(L685)-3)&amp;"ctr"),K$1:K$2881),IF((L$1:L$2881=L685),K$1:K$2881)))</f>
        <v/>
      </c>
      <c r="R685" s="1" t="str">
        <f t="array" ref="R685">IF(O685="","",TTEST(IF(L$1:L$2881=LEFT(L685,LEN(L685)-3)&amp;"ctr",K$1:K$2881),IF(L$1:L$2881=L685,K$1:K$2881),2,IF(ISERROR(Q685),3,IF(Q685&lt;0.05,3,2))))</f>
        <v/>
      </c>
      <c r="S685" s="1" t="str">
        <f t="shared" ca="1" si="152"/>
        <v/>
      </c>
      <c r="T685" s="1" t="str">
        <f t="array" ref="T685">IF(O685="","",AVERAGE(IF(L$1:L$2881=L685,I$1:I$2881)))</f>
        <v/>
      </c>
      <c r="U685" s="1" t="str">
        <f t="shared" ca="1" si="153"/>
        <v/>
      </c>
      <c r="V685" s="1" t="str">
        <f t="shared" ca="1" si="157"/>
        <v/>
      </c>
      <c r="W685" s="1" t="str">
        <f t="array" aca="1" ref="W685" ca="1">IF(V685="","",IF(AVERAGE(IF(Z$2:Z$2881="Neg"&amp;" "&amp;B685&amp;" "&amp;X685,J$2:J$2881,0))&gt;AVERAGE(IF(Z$2:Z$2881="pos"&amp;" "&amp;B685&amp;" "&amp;X685,J$2:J$2881,0)),"neg","pos"))</f>
        <v/>
      </c>
      <c r="X685" s="1" t="str">
        <f t="shared" ca="1" si="154"/>
        <v/>
      </c>
      <c r="Y685" s="1" t="str">
        <f t="shared" ca="1" si="155"/>
        <v/>
      </c>
      <c r="Z685" s="1" t="str">
        <f t="shared" si="156"/>
        <v>both guanine MEB</v>
      </c>
      <c r="AA685" s="1" t="str">
        <f t="shared" si="160"/>
        <v/>
      </c>
    </row>
    <row r="686" spans="1:27" x14ac:dyDescent="0.2">
      <c r="A686" s="1" t="s">
        <v>94</v>
      </c>
      <c r="B686" s="1" t="s">
        <v>191</v>
      </c>
      <c r="C686" s="1" t="s">
        <v>52</v>
      </c>
      <c r="D686" s="1">
        <v>151.0488</v>
      </c>
      <c r="E686" s="1">
        <v>14.15</v>
      </c>
      <c r="F686" s="5" t="s">
        <v>146</v>
      </c>
      <c r="H686" s="1" t="s">
        <v>150</v>
      </c>
      <c r="K686" s="1">
        <f t="shared" si="158"/>
        <v>0</v>
      </c>
      <c r="L686" s="1" t="str">
        <f t="shared" si="159"/>
        <v>both guanine MEBM_Syn</v>
      </c>
      <c r="M686" s="1" t="str">
        <f t="shared" si="149"/>
        <v>ND</v>
      </c>
      <c r="N686" s="1" t="str">
        <f t="shared" si="150"/>
        <v>both guanine MEBM_SynND</v>
      </c>
      <c r="O686" s="2" t="str">
        <f t="shared" si="151"/>
        <v>ND</v>
      </c>
      <c r="P686" s="1">
        <f t="array" ref="P686">IF(O686="","",AVERAGE(IF(L$1:L$2881=L686,K$1:K$2881)))</f>
        <v>0</v>
      </c>
      <c r="Q686" s="1" t="e">
        <f t="array" ref="Q686">IF(O686="","",_xlfn.F.TEST(IF((L$1:L$2881=LEFT(L686,LEN(L686)-3)&amp;"ctr"),K$1:K$2881),IF((L$1:L$2881=L686),K$1:K$2881)))</f>
        <v>#DIV/0!</v>
      </c>
      <c r="R686" s="1" t="e">
        <f t="array" ref="R686">IF(O686="","",TTEST(IF(L$1:L$2881=LEFT(L686,LEN(L686)-3)&amp;"ctr",K$1:K$2881),IF(L$1:L$2881=L686,K$1:K$2881),2,IF(ISERROR(Q686),3,IF(Q686&lt;0.05,3,2))))</f>
        <v>#DIV/0!</v>
      </c>
      <c r="S686" s="1" t="str">
        <f t="shared" ca="1" si="152"/>
        <v>ND</v>
      </c>
      <c r="T686" s="1">
        <f t="array" ref="T686">IF(O686="","",AVERAGE(IF(L$1:L$2881=L686,I$1:I$2881)))</f>
        <v>0</v>
      </c>
      <c r="U686" s="1" t="str">
        <f t="shared" ca="1" si="153"/>
        <v>n/a</v>
      </c>
      <c r="V686" s="1" t="str">
        <f t="shared" ca="1" si="157"/>
        <v/>
      </c>
      <c r="W686" s="1" t="str">
        <f t="array" aca="1" ref="W686" ca="1">IF(V686="","",IF(AVERAGE(IF(Z$2:Z$2881="Neg"&amp;" "&amp;B686&amp;" "&amp;X686,J$2:J$2881,0))&gt;AVERAGE(IF(Z$2:Z$2881="pos"&amp;" "&amp;B686&amp;" "&amp;X686,J$2:J$2881,0)),"neg","pos"))</f>
        <v/>
      </c>
      <c r="X686" s="1" t="str">
        <f t="shared" ca="1" si="154"/>
        <v/>
      </c>
      <c r="Y686" s="1" t="str">
        <f t="shared" ca="1" si="155"/>
        <v/>
      </c>
      <c r="Z686" s="1" t="str">
        <f t="shared" si="156"/>
        <v>both guanine MEB</v>
      </c>
      <c r="AA686" s="1" t="str">
        <f t="shared" si="160"/>
        <v>Good</v>
      </c>
    </row>
    <row r="687" spans="1:27" x14ac:dyDescent="0.2">
      <c r="A687" s="1" t="s">
        <v>94</v>
      </c>
      <c r="B687" s="1" t="s">
        <v>191</v>
      </c>
      <c r="C687" s="1" t="s">
        <v>52</v>
      </c>
      <c r="D687" s="1">
        <v>151.0488</v>
      </c>
      <c r="E687" s="1">
        <v>14.15</v>
      </c>
      <c r="F687" s="5" t="s">
        <v>146</v>
      </c>
      <c r="H687" s="1" t="s">
        <v>150</v>
      </c>
      <c r="K687" s="1">
        <f t="shared" si="158"/>
        <v>0</v>
      </c>
      <c r="L687" s="1" t="str">
        <f t="shared" si="159"/>
        <v>both guanine MEBM_Syn</v>
      </c>
      <c r="M687" s="1" t="str">
        <f t="shared" si="149"/>
        <v>ND</v>
      </c>
      <c r="N687" s="1" t="str">
        <f t="shared" si="150"/>
        <v>both guanine MEBM_SynND</v>
      </c>
      <c r="O687" s="2" t="str">
        <f t="shared" si="151"/>
        <v/>
      </c>
      <c r="P687" s="1" t="str">
        <f t="array" ref="P687">IF(O687="","",AVERAGE(IF(L$1:L$2881=L687,K$1:K$2881)))</f>
        <v/>
      </c>
      <c r="Q687" s="1" t="str">
        <f t="array" ref="Q687">IF(O687="","",_xlfn.F.TEST(IF((L$1:L$2881=LEFT(L687,LEN(L687)-3)&amp;"ctr"),K$1:K$2881),IF((L$1:L$2881=L687),K$1:K$2881)))</f>
        <v/>
      </c>
      <c r="R687" s="1" t="str">
        <f t="array" ref="R687">IF(O687="","",TTEST(IF(L$1:L$2881=LEFT(L687,LEN(L687)-3)&amp;"ctr",K$1:K$2881),IF(L$1:L$2881=L687,K$1:K$2881),2,IF(ISERROR(Q687),3,IF(Q687&lt;0.05,3,2))))</f>
        <v/>
      </c>
      <c r="S687" s="1" t="str">
        <f t="shared" ca="1" si="152"/>
        <v/>
      </c>
      <c r="T687" s="1" t="str">
        <f t="array" ref="T687">IF(O687="","",AVERAGE(IF(L$1:L$2881=L687,I$1:I$2881)))</f>
        <v/>
      </c>
      <c r="U687" s="1" t="str">
        <f t="shared" ca="1" si="153"/>
        <v/>
      </c>
      <c r="V687" s="1" t="str">
        <f t="shared" ca="1" si="157"/>
        <v/>
      </c>
      <c r="W687" s="1" t="str">
        <f t="array" aca="1" ref="W687" ca="1">IF(V687="","",IF(AVERAGE(IF(Z$2:Z$2881="Neg"&amp;" "&amp;B687&amp;" "&amp;X687,J$2:J$2881,0))&gt;AVERAGE(IF(Z$2:Z$2881="pos"&amp;" "&amp;B687&amp;" "&amp;X687,J$2:J$2881,0)),"neg","pos"))</f>
        <v/>
      </c>
      <c r="X687" s="1" t="str">
        <f t="shared" ca="1" si="154"/>
        <v/>
      </c>
      <c r="Y687" s="1" t="str">
        <f t="shared" ca="1" si="155"/>
        <v/>
      </c>
      <c r="Z687" s="1" t="str">
        <f t="shared" si="156"/>
        <v>both guanine MEB</v>
      </c>
      <c r="AA687" s="1" t="str">
        <f t="shared" si="160"/>
        <v/>
      </c>
    </row>
    <row r="688" spans="1:27" x14ac:dyDescent="0.2">
      <c r="A688" s="1" t="s">
        <v>94</v>
      </c>
      <c r="B688" s="1" t="s">
        <v>191</v>
      </c>
      <c r="C688" s="1" t="s">
        <v>52</v>
      </c>
      <c r="D688" s="1">
        <v>151.0488</v>
      </c>
      <c r="E688" s="1">
        <v>14.15</v>
      </c>
      <c r="F688" s="5" t="s">
        <v>146</v>
      </c>
      <c r="H688" s="1" t="s">
        <v>150</v>
      </c>
      <c r="K688" s="1">
        <f t="shared" si="158"/>
        <v>0</v>
      </c>
      <c r="L688" s="1" t="str">
        <f t="shared" si="159"/>
        <v>both guanine MEBM_Syn</v>
      </c>
      <c r="M688" s="1" t="str">
        <f t="shared" si="149"/>
        <v>ND</v>
      </c>
      <c r="N688" s="1" t="str">
        <f t="shared" si="150"/>
        <v>both guanine MEBM_SynND</v>
      </c>
      <c r="O688" s="2" t="str">
        <f t="shared" si="151"/>
        <v/>
      </c>
      <c r="P688" s="1" t="str">
        <f t="array" ref="P688">IF(O688="","",AVERAGE(IF(L$1:L$2881=L688,K$1:K$2881)))</f>
        <v/>
      </c>
      <c r="Q688" s="1" t="str">
        <f t="array" ref="Q688">IF(O688="","",_xlfn.F.TEST(IF((L$1:L$2881=LEFT(L688,LEN(L688)-3)&amp;"ctr"),K$1:K$2881),IF((L$1:L$2881=L688),K$1:K$2881)))</f>
        <v/>
      </c>
      <c r="R688" s="1" t="str">
        <f t="array" ref="R688">IF(O688="","",TTEST(IF(L$1:L$2881=LEFT(L688,LEN(L688)-3)&amp;"ctr",K$1:K$2881),IF(L$1:L$2881=L688,K$1:K$2881),2,IF(ISERROR(Q688),3,IF(Q688&lt;0.05,3,2))))</f>
        <v/>
      </c>
      <c r="S688" s="1" t="str">
        <f t="shared" ca="1" si="152"/>
        <v/>
      </c>
      <c r="T688" s="1" t="str">
        <f t="array" ref="T688">IF(O688="","",AVERAGE(IF(L$1:L$2881=L688,I$1:I$2881)))</f>
        <v/>
      </c>
      <c r="U688" s="1" t="str">
        <f t="shared" ca="1" si="153"/>
        <v/>
      </c>
      <c r="V688" s="1" t="str">
        <f t="shared" ca="1" si="157"/>
        <v/>
      </c>
      <c r="W688" s="1" t="str">
        <f t="array" aca="1" ref="W688" ca="1">IF(V688="","",IF(AVERAGE(IF(Z$2:Z$2881="Neg"&amp;" "&amp;B688&amp;" "&amp;X688,J$2:J$2881,0))&gt;AVERAGE(IF(Z$2:Z$2881="pos"&amp;" "&amp;B688&amp;" "&amp;X688,J$2:J$2881,0)),"neg","pos"))</f>
        <v/>
      </c>
      <c r="X688" s="1" t="str">
        <f t="shared" ca="1" si="154"/>
        <v/>
      </c>
      <c r="Y688" s="1" t="str">
        <f t="shared" ca="1" si="155"/>
        <v/>
      </c>
      <c r="Z688" s="1" t="str">
        <f t="shared" si="156"/>
        <v>both guanine MEB</v>
      </c>
      <c r="AA688" s="1" t="str">
        <f t="shared" si="160"/>
        <v/>
      </c>
    </row>
    <row r="689" spans="1:27" x14ac:dyDescent="0.2">
      <c r="A689" s="1" t="s">
        <v>94</v>
      </c>
      <c r="B689" s="1" t="s">
        <v>191</v>
      </c>
      <c r="C689" s="1" t="s">
        <v>52</v>
      </c>
      <c r="D689" s="1">
        <v>151.0488</v>
      </c>
      <c r="E689" s="1">
        <v>14.15</v>
      </c>
      <c r="F689" s="5" t="s">
        <v>146</v>
      </c>
      <c r="H689" s="1" t="s">
        <v>150</v>
      </c>
      <c r="K689" s="1">
        <f t="shared" si="158"/>
        <v>0</v>
      </c>
      <c r="L689" s="1" t="str">
        <f t="shared" si="159"/>
        <v>both guanine MEBM_Syn</v>
      </c>
      <c r="M689" s="1" t="str">
        <f t="shared" si="149"/>
        <v>ND</v>
      </c>
      <c r="N689" s="1" t="str">
        <f t="shared" si="150"/>
        <v>both guanine MEBM_SynND</v>
      </c>
      <c r="O689" s="2" t="str">
        <f t="shared" si="151"/>
        <v/>
      </c>
      <c r="P689" s="1" t="str">
        <f t="array" ref="P689">IF(O689="","",AVERAGE(IF(L$1:L$2881=L689,K$1:K$2881)))</f>
        <v/>
      </c>
      <c r="Q689" s="1" t="str">
        <f t="array" ref="Q689">IF(O689="","",_xlfn.F.TEST(IF((L$1:L$2881=LEFT(L689,LEN(L689)-3)&amp;"ctr"),K$1:K$2881),IF((L$1:L$2881=L689),K$1:K$2881)))</f>
        <v/>
      </c>
      <c r="R689" s="1" t="str">
        <f t="array" ref="R689">IF(O689="","",TTEST(IF(L$1:L$2881=LEFT(L689,LEN(L689)-3)&amp;"ctr",K$1:K$2881),IF(L$1:L$2881=L689,K$1:K$2881),2,IF(ISERROR(Q689),3,IF(Q689&lt;0.05,3,2))))</f>
        <v/>
      </c>
      <c r="S689" s="1" t="str">
        <f t="shared" ca="1" si="152"/>
        <v/>
      </c>
      <c r="T689" s="1" t="str">
        <f t="array" ref="T689">IF(O689="","",AVERAGE(IF(L$1:L$2881=L689,I$1:I$2881)))</f>
        <v/>
      </c>
      <c r="U689" s="1" t="str">
        <f t="shared" ca="1" si="153"/>
        <v/>
      </c>
      <c r="V689" s="1" t="str">
        <f t="shared" ca="1" si="157"/>
        <v/>
      </c>
      <c r="W689" s="1" t="str">
        <f t="array" aca="1" ref="W689" ca="1">IF(V689="","",IF(AVERAGE(IF(Z$2:Z$2881="Neg"&amp;" "&amp;B689&amp;" "&amp;X689,J$2:J$2881,0))&gt;AVERAGE(IF(Z$2:Z$2881="pos"&amp;" "&amp;B689&amp;" "&amp;X689,J$2:J$2881,0)),"neg","pos"))</f>
        <v/>
      </c>
      <c r="X689" s="1" t="str">
        <f t="shared" ca="1" si="154"/>
        <v/>
      </c>
      <c r="Y689" s="1" t="str">
        <f t="shared" ca="1" si="155"/>
        <v/>
      </c>
      <c r="Z689" s="1" t="str">
        <f t="shared" si="156"/>
        <v>both guanine MEB</v>
      </c>
      <c r="AA689" s="1" t="str">
        <f t="shared" si="160"/>
        <v/>
      </c>
    </row>
    <row r="690" spans="1:27" x14ac:dyDescent="0.2">
      <c r="A690" s="1" t="s">
        <v>94</v>
      </c>
      <c r="B690" s="1" t="s">
        <v>191</v>
      </c>
      <c r="C690" s="1" t="s">
        <v>52</v>
      </c>
      <c r="D690" s="1">
        <v>151.0488</v>
      </c>
      <c r="E690" s="1">
        <v>14.15</v>
      </c>
      <c r="F690" s="5" t="s">
        <v>146</v>
      </c>
      <c r="H690" s="1" t="s">
        <v>151</v>
      </c>
      <c r="I690" s="1">
        <v>167743</v>
      </c>
      <c r="K690" s="1">
        <f t="shared" si="158"/>
        <v>12.030194286683079</v>
      </c>
      <c r="L690" s="1" t="str">
        <f t="shared" si="159"/>
        <v>both guanine YE_Ctr</v>
      </c>
      <c r="M690" s="1" t="str">
        <f t="shared" si="149"/>
        <v>D</v>
      </c>
      <c r="N690" s="1" t="str">
        <f t="shared" si="150"/>
        <v>both guanine YE_Ctr_D</v>
      </c>
      <c r="O690" s="2" t="str">
        <f t="shared" si="151"/>
        <v>D</v>
      </c>
      <c r="P690" s="1">
        <f t="array" ref="P690">IF(O690="","",AVERAGE(IF(L$1:L$2881=L690,K$1:K$2881)))</f>
        <v>12.027215059801179</v>
      </c>
      <c r="Q690" s="1">
        <f t="array" ref="Q690">IF(O690="","",_xlfn.F.TEST(IF((L$1:L$2881=LEFT(L690,LEN(L690)-3)&amp;"ctr"),K$1:K$2881),IF((L$1:L$2881=L690),K$1:K$2881)))</f>
        <v>1</v>
      </c>
      <c r="R690" s="1">
        <f t="array" ref="R690">IF(O690="","",TTEST(IF(L$1:L$2881=LEFT(L690,LEN(L690)-3)&amp;"ctr",K$1:K$2881),IF(L$1:L$2881=L690,K$1:K$2881),2,IF(ISERROR(Q690),3,IF(Q690&lt;0.05,3,2))))</f>
        <v>1</v>
      </c>
      <c r="S690" s="1" t="str">
        <f t="shared" ca="1" si="152"/>
        <v>D</v>
      </c>
      <c r="T690" s="1">
        <f t="array" ref="T690">IF(O690="","",AVERAGE(IF(L$1:L$2881=L690,I$1:I$2881)))</f>
        <v>173148.75</v>
      </c>
      <c r="U690" s="1" t="b">
        <f t="shared" ca="1" si="153"/>
        <v>0</v>
      </c>
      <c r="V690" s="1" t="str">
        <f t="shared" ca="1" si="157"/>
        <v>1</v>
      </c>
      <c r="W690" s="1" t="str">
        <f t="array" aca="1" ref="W690" ca="1">IF(V690="","",IF(AVERAGE(IF(Z$2:Z$2881="Neg"&amp;" "&amp;B690&amp;" "&amp;X690,J$2:J$2881,0))&gt;AVERAGE(IF(Z$2:Z$2881="pos"&amp;" "&amp;B690&amp;" "&amp;X690,J$2:J$2881,0)),"neg","pos"))</f>
        <v>pos</v>
      </c>
      <c r="X690" s="1" t="str">
        <f t="shared" ca="1" si="154"/>
        <v>YE_</v>
      </c>
      <c r="Y690" s="1" t="str">
        <f t="shared" ca="1" si="155"/>
        <v>Ctr</v>
      </c>
      <c r="Z690" s="1" t="str">
        <f t="shared" si="156"/>
        <v>both guanine YE_</v>
      </c>
      <c r="AA690" s="1" t="str">
        <f t="shared" si="160"/>
        <v>Good</v>
      </c>
    </row>
    <row r="691" spans="1:27" x14ac:dyDescent="0.2">
      <c r="A691" s="1" t="s">
        <v>94</v>
      </c>
      <c r="B691" s="1" t="s">
        <v>191</v>
      </c>
      <c r="C691" s="1" t="s">
        <v>52</v>
      </c>
      <c r="D691" s="1">
        <v>151.0488</v>
      </c>
      <c r="E691" s="1">
        <v>14.15</v>
      </c>
      <c r="F691" s="5" t="s">
        <v>146</v>
      </c>
      <c r="H691" s="1" t="s">
        <v>151</v>
      </c>
      <c r="I691" s="1">
        <v>117091</v>
      </c>
      <c r="K691" s="1">
        <f t="shared" si="158"/>
        <v>11.670715229574851</v>
      </c>
      <c r="L691" s="1" t="str">
        <f t="shared" si="159"/>
        <v>both guanine YE_Ctr</v>
      </c>
      <c r="M691" s="1" t="str">
        <f t="shared" si="149"/>
        <v>D</v>
      </c>
      <c r="N691" s="1" t="str">
        <f t="shared" si="150"/>
        <v>both guanine YE_Ctr_D</v>
      </c>
      <c r="O691" s="2" t="str">
        <f t="shared" si="151"/>
        <v/>
      </c>
      <c r="P691" s="1" t="str">
        <f t="array" ref="P691">IF(O691="","",AVERAGE(IF(L$1:L$2881=L691,K$1:K$2881)))</f>
        <v/>
      </c>
      <c r="Q691" s="1" t="str">
        <f t="array" ref="Q691">IF(O691="","",_xlfn.F.TEST(IF((L$1:L$2881=LEFT(L691,LEN(L691)-3)&amp;"ctr"),K$1:K$2881),IF((L$1:L$2881=L691),K$1:K$2881)))</f>
        <v/>
      </c>
      <c r="R691" s="1" t="str">
        <f t="array" ref="R691">IF(O691="","",TTEST(IF(L$1:L$2881=LEFT(L691,LEN(L691)-3)&amp;"ctr",K$1:K$2881),IF(L$1:L$2881=L691,K$1:K$2881),2,IF(ISERROR(Q691),3,IF(Q691&lt;0.05,3,2))))</f>
        <v/>
      </c>
      <c r="S691" s="1" t="str">
        <f t="shared" ca="1" si="152"/>
        <v/>
      </c>
      <c r="T691" s="1" t="str">
        <f t="array" ref="T691">IF(O691="","",AVERAGE(IF(L$1:L$2881=L691,I$1:I$2881)))</f>
        <v/>
      </c>
      <c r="U691" s="1" t="str">
        <f t="shared" ca="1" si="153"/>
        <v/>
      </c>
      <c r="V691" s="1" t="str">
        <f t="shared" ca="1" si="157"/>
        <v/>
      </c>
      <c r="W691" s="1" t="str">
        <f t="array" aca="1" ref="W691" ca="1">IF(V691="","",IF(AVERAGE(IF(Z$2:Z$2881="Neg"&amp;" "&amp;B691&amp;" "&amp;X691,J$2:J$2881,0))&gt;AVERAGE(IF(Z$2:Z$2881="pos"&amp;" "&amp;B691&amp;" "&amp;X691,J$2:J$2881,0)),"neg","pos"))</f>
        <v/>
      </c>
      <c r="X691" s="1" t="str">
        <f t="shared" ca="1" si="154"/>
        <v/>
      </c>
      <c r="Y691" s="1" t="str">
        <f t="shared" ca="1" si="155"/>
        <v/>
      </c>
      <c r="Z691" s="1" t="str">
        <f t="shared" si="156"/>
        <v>both guanine YE_</v>
      </c>
      <c r="AA691" s="1" t="str">
        <f t="shared" si="160"/>
        <v/>
      </c>
    </row>
    <row r="692" spans="1:27" x14ac:dyDescent="0.2">
      <c r="A692" s="1" t="s">
        <v>94</v>
      </c>
      <c r="B692" s="1" t="s">
        <v>191</v>
      </c>
      <c r="C692" s="1" t="s">
        <v>52</v>
      </c>
      <c r="D692" s="1">
        <v>151.0488</v>
      </c>
      <c r="E692" s="1">
        <v>14.15</v>
      </c>
      <c r="F692" s="5" t="s">
        <v>146</v>
      </c>
      <c r="H692" s="1" t="s">
        <v>151</v>
      </c>
      <c r="I692" s="1">
        <v>245535</v>
      </c>
      <c r="K692" s="1">
        <f t="shared" si="158"/>
        <v>12.411198854977393</v>
      </c>
      <c r="L692" s="1" t="str">
        <f t="shared" si="159"/>
        <v>both guanine YE_Ctr</v>
      </c>
      <c r="M692" s="1" t="str">
        <f t="shared" si="149"/>
        <v>D</v>
      </c>
      <c r="N692" s="1" t="str">
        <f t="shared" si="150"/>
        <v>both guanine YE_Ctr_D</v>
      </c>
      <c r="O692" s="2" t="str">
        <f t="shared" si="151"/>
        <v/>
      </c>
      <c r="P692" s="1" t="str">
        <f t="array" ref="P692">IF(O692="","",AVERAGE(IF(L$1:L$2881=L692,K$1:K$2881)))</f>
        <v/>
      </c>
      <c r="Q692" s="1" t="str">
        <f t="array" ref="Q692">IF(O692="","",_xlfn.F.TEST(IF((L$1:L$2881=LEFT(L692,LEN(L692)-3)&amp;"ctr"),K$1:K$2881),IF((L$1:L$2881=L692),K$1:K$2881)))</f>
        <v/>
      </c>
      <c r="R692" s="1" t="str">
        <f t="array" ref="R692">IF(O692="","",TTEST(IF(L$1:L$2881=LEFT(L692,LEN(L692)-3)&amp;"ctr",K$1:K$2881),IF(L$1:L$2881=L692,K$1:K$2881),2,IF(ISERROR(Q692),3,IF(Q692&lt;0.05,3,2))))</f>
        <v/>
      </c>
      <c r="S692" s="1" t="str">
        <f t="shared" ca="1" si="152"/>
        <v/>
      </c>
      <c r="T692" s="1" t="str">
        <f t="array" ref="T692">IF(O692="","",AVERAGE(IF(L$1:L$2881=L692,I$1:I$2881)))</f>
        <v/>
      </c>
      <c r="U692" s="1" t="str">
        <f t="shared" ca="1" si="153"/>
        <v/>
      </c>
      <c r="V692" s="1" t="str">
        <f t="shared" ca="1" si="157"/>
        <v/>
      </c>
      <c r="W692" s="1" t="str">
        <f t="array" aca="1" ref="W692" ca="1">IF(V692="","",IF(AVERAGE(IF(Z$2:Z$2881="Neg"&amp;" "&amp;B692&amp;" "&amp;X692,J$2:J$2881,0))&gt;AVERAGE(IF(Z$2:Z$2881="pos"&amp;" "&amp;B692&amp;" "&amp;X692,J$2:J$2881,0)),"neg","pos"))</f>
        <v/>
      </c>
      <c r="X692" s="1" t="str">
        <f t="shared" ca="1" si="154"/>
        <v/>
      </c>
      <c r="Y692" s="1" t="str">
        <f t="shared" ca="1" si="155"/>
        <v/>
      </c>
      <c r="Z692" s="1" t="str">
        <f t="shared" si="156"/>
        <v>both guanine YE_</v>
      </c>
      <c r="AA692" s="1" t="str">
        <f t="shared" si="160"/>
        <v/>
      </c>
    </row>
    <row r="693" spans="1:27" x14ac:dyDescent="0.2">
      <c r="A693" s="1" t="s">
        <v>94</v>
      </c>
      <c r="B693" s="1" t="s">
        <v>191</v>
      </c>
      <c r="C693" s="1" t="s">
        <v>52</v>
      </c>
      <c r="D693" s="1">
        <v>151.0488</v>
      </c>
      <c r="E693" s="1">
        <v>14.15</v>
      </c>
      <c r="F693" s="5" t="s">
        <v>146</v>
      </c>
      <c r="H693" s="1" t="s">
        <v>151</v>
      </c>
      <c r="I693" s="1">
        <v>162226</v>
      </c>
      <c r="K693" s="1">
        <f t="shared" si="158"/>
        <v>11.99675186796939</v>
      </c>
      <c r="L693" s="1" t="str">
        <f t="shared" si="159"/>
        <v>both guanine YE_Ctr</v>
      </c>
      <c r="M693" s="1" t="str">
        <f t="shared" si="149"/>
        <v>D</v>
      </c>
      <c r="N693" s="1" t="str">
        <f t="shared" si="150"/>
        <v>both guanine YE_Ctr_D</v>
      </c>
      <c r="O693" s="2" t="str">
        <f t="shared" si="151"/>
        <v/>
      </c>
      <c r="P693" s="1" t="str">
        <f t="array" ref="P693">IF(O693="","",AVERAGE(IF(L$1:L$2881=L693,K$1:K$2881)))</f>
        <v/>
      </c>
      <c r="Q693" s="1" t="str">
        <f t="array" ref="Q693">IF(O693="","",_xlfn.F.TEST(IF((L$1:L$2881=LEFT(L693,LEN(L693)-3)&amp;"ctr"),K$1:K$2881),IF((L$1:L$2881=L693),K$1:K$2881)))</f>
        <v/>
      </c>
      <c r="R693" s="1" t="str">
        <f t="array" ref="R693">IF(O693="","",TTEST(IF(L$1:L$2881=LEFT(L693,LEN(L693)-3)&amp;"ctr",K$1:K$2881),IF(L$1:L$2881=L693,K$1:K$2881),2,IF(ISERROR(Q693),3,IF(Q693&lt;0.05,3,2))))</f>
        <v/>
      </c>
      <c r="S693" s="1" t="str">
        <f t="shared" ca="1" si="152"/>
        <v/>
      </c>
      <c r="T693" s="1" t="str">
        <f t="array" ref="T693">IF(O693="","",AVERAGE(IF(L$1:L$2881=L693,I$1:I$2881)))</f>
        <v/>
      </c>
      <c r="U693" s="1" t="str">
        <f t="shared" ca="1" si="153"/>
        <v/>
      </c>
      <c r="V693" s="1" t="str">
        <f t="shared" ca="1" si="157"/>
        <v/>
      </c>
      <c r="W693" s="1" t="str">
        <f t="array" aca="1" ref="W693" ca="1">IF(V693="","",IF(AVERAGE(IF(Z$2:Z$2881="Neg"&amp;" "&amp;B693&amp;" "&amp;X693,J$2:J$2881,0))&gt;AVERAGE(IF(Z$2:Z$2881="pos"&amp;" "&amp;B693&amp;" "&amp;X693,J$2:J$2881,0)),"neg","pos"))</f>
        <v/>
      </c>
      <c r="X693" s="1" t="str">
        <f t="shared" ca="1" si="154"/>
        <v/>
      </c>
      <c r="Y693" s="1" t="str">
        <f t="shared" ca="1" si="155"/>
        <v/>
      </c>
      <c r="Z693" s="1" t="str">
        <f t="shared" si="156"/>
        <v>both guanine YE_</v>
      </c>
      <c r="AA693" s="1" t="str">
        <f t="shared" si="160"/>
        <v/>
      </c>
    </row>
    <row r="694" spans="1:27" x14ac:dyDescent="0.2">
      <c r="A694" s="1" t="s">
        <v>94</v>
      </c>
      <c r="B694" s="1" t="s">
        <v>191</v>
      </c>
      <c r="C694" s="1" t="s">
        <v>52</v>
      </c>
      <c r="D694" s="1">
        <v>151.0488</v>
      </c>
      <c r="E694" s="1">
        <v>14.15</v>
      </c>
      <c r="F694" s="5" t="s">
        <v>146</v>
      </c>
      <c r="H694" s="1" t="s">
        <v>152</v>
      </c>
      <c r="I694" s="1">
        <v>89194</v>
      </c>
      <c r="K694" s="1">
        <f t="shared" si="158"/>
        <v>11.398580263185368</v>
      </c>
      <c r="L694" s="1" t="str">
        <f t="shared" si="159"/>
        <v>both guanine YE_Syn</v>
      </c>
      <c r="M694" s="1" t="str">
        <f t="shared" si="149"/>
        <v>D</v>
      </c>
      <c r="N694" s="1" t="str">
        <f t="shared" si="150"/>
        <v>both guanine YE_Syn_D</v>
      </c>
      <c r="O694" s="2" t="str">
        <f t="shared" si="151"/>
        <v>D</v>
      </c>
      <c r="P694" s="1">
        <f t="array" ref="P694">IF(O694="","",AVERAGE(IF(L$1:L$2881=L694,K$1:K$2881)))</f>
        <v>11.70888848461988</v>
      </c>
      <c r="Q694" s="1">
        <f t="array" ref="Q694">IF(O694="","",_xlfn.F.TEST(IF((L$1:L$2881=LEFT(L694,LEN(L694)-3)&amp;"ctr"),K$1:K$2881),IF((L$1:L$2881=L694),K$1:K$2881)))</f>
        <v>0.99349485784025127</v>
      </c>
      <c r="R694" s="1">
        <f t="array" ref="R694">IF(O694="","",TTEST(IF(L$1:L$2881=LEFT(L694,LEN(L694)-3)&amp;"ctr",K$1:K$2881),IF(L$1:L$2881=L694,K$1:K$2881),2,IF(ISERROR(Q694),3,IF(Q694&lt;0.05,3,2))))</f>
        <v>0.1888976517495044</v>
      </c>
      <c r="S694" s="1" t="str">
        <f t="shared" ca="1" si="152"/>
        <v>N</v>
      </c>
      <c r="T694" s="1">
        <f t="array" ref="T694">IF(O694="","",AVERAGE(IF(L$1:L$2881=L694,I$1:I$2881)))</f>
        <v>125886.5</v>
      </c>
      <c r="U694" s="1" t="str">
        <f t="shared" ca="1" si="153"/>
        <v>n/a</v>
      </c>
      <c r="V694" s="1" t="str">
        <f t="shared" ca="1" si="157"/>
        <v>1</v>
      </c>
      <c r="W694" s="1" t="str">
        <f t="array" aca="1" ref="W694" ca="1">IF(V694="","",IF(AVERAGE(IF(Z$2:Z$2881="Neg"&amp;" "&amp;B694&amp;" "&amp;X694,J$2:J$2881,0))&gt;AVERAGE(IF(Z$2:Z$2881="pos"&amp;" "&amp;B694&amp;" "&amp;X694,J$2:J$2881,0)),"neg","pos"))</f>
        <v>pos</v>
      </c>
      <c r="X694" s="1" t="str">
        <f t="shared" ca="1" si="154"/>
        <v>YE_</v>
      </c>
      <c r="Y694" s="1" t="str">
        <f t="shared" ca="1" si="155"/>
        <v>Syn</v>
      </c>
      <c r="Z694" s="1" t="str">
        <f t="shared" si="156"/>
        <v>both guanine YE_</v>
      </c>
      <c r="AA694" s="1" t="str">
        <f t="shared" si="160"/>
        <v>Good</v>
      </c>
    </row>
    <row r="695" spans="1:27" x14ac:dyDescent="0.2">
      <c r="A695" s="1" t="s">
        <v>94</v>
      </c>
      <c r="B695" s="1" t="s">
        <v>191</v>
      </c>
      <c r="C695" s="1" t="s">
        <v>52</v>
      </c>
      <c r="D695" s="1">
        <v>151.0488</v>
      </c>
      <c r="E695" s="1">
        <v>14.15</v>
      </c>
      <c r="F695" s="5" t="s">
        <v>146</v>
      </c>
      <c r="H695" s="1" t="s">
        <v>152</v>
      </c>
      <c r="I695" s="1">
        <v>98348</v>
      </c>
      <c r="K695" s="1">
        <f t="shared" si="158"/>
        <v>11.496277655997337</v>
      </c>
      <c r="L695" s="1" t="str">
        <f t="shared" si="159"/>
        <v>both guanine YE_Syn</v>
      </c>
      <c r="M695" s="1" t="str">
        <f t="shared" si="149"/>
        <v>D</v>
      </c>
      <c r="N695" s="1" t="str">
        <f t="shared" si="150"/>
        <v>both guanine YE_Syn_D</v>
      </c>
      <c r="O695" s="2" t="str">
        <f t="shared" si="151"/>
        <v/>
      </c>
      <c r="P695" s="1" t="str">
        <f t="array" ref="P695">IF(O695="","",AVERAGE(IF(L$1:L$2881=L695,K$1:K$2881)))</f>
        <v/>
      </c>
      <c r="Q695" s="1" t="str">
        <f t="array" ref="Q695">IF(O695="","",_xlfn.F.TEST(IF((L$1:L$2881=LEFT(L695,LEN(L695)-3)&amp;"ctr"),K$1:K$2881),IF((L$1:L$2881=L695),K$1:K$2881)))</f>
        <v/>
      </c>
      <c r="R695" s="1" t="str">
        <f t="array" ref="R695">IF(O695="","",TTEST(IF(L$1:L$2881=LEFT(L695,LEN(L695)-3)&amp;"ctr",K$1:K$2881),IF(L$1:L$2881=L695,K$1:K$2881),2,IF(ISERROR(Q695),3,IF(Q695&lt;0.05,3,2))))</f>
        <v/>
      </c>
      <c r="S695" s="1" t="str">
        <f t="shared" ca="1" si="152"/>
        <v/>
      </c>
      <c r="T695" s="1" t="str">
        <f t="array" ref="T695">IF(O695="","",AVERAGE(IF(L$1:L$2881=L695,I$1:I$2881)))</f>
        <v/>
      </c>
      <c r="U695" s="1" t="str">
        <f t="shared" ca="1" si="153"/>
        <v/>
      </c>
      <c r="V695" s="1" t="str">
        <f t="shared" ca="1" si="157"/>
        <v/>
      </c>
      <c r="W695" s="1" t="str">
        <f t="array" aca="1" ref="W695" ca="1">IF(V695="","",IF(AVERAGE(IF(Z$2:Z$2881="Neg"&amp;" "&amp;B695&amp;" "&amp;X695,J$2:J$2881,0))&gt;AVERAGE(IF(Z$2:Z$2881="pos"&amp;" "&amp;B695&amp;" "&amp;X695,J$2:J$2881,0)),"neg","pos"))</f>
        <v/>
      </c>
      <c r="X695" s="1" t="str">
        <f t="shared" ca="1" si="154"/>
        <v/>
      </c>
      <c r="Y695" s="1" t="str">
        <f t="shared" ca="1" si="155"/>
        <v/>
      </c>
      <c r="Z695" s="1" t="str">
        <f t="shared" si="156"/>
        <v>both guanine YE_</v>
      </c>
      <c r="AA695" s="1" t="str">
        <f t="shared" si="160"/>
        <v/>
      </c>
    </row>
    <row r="696" spans="1:27" x14ac:dyDescent="0.2">
      <c r="A696" s="1" t="s">
        <v>94</v>
      </c>
      <c r="B696" s="1" t="s">
        <v>191</v>
      </c>
      <c r="C696" s="1" t="s">
        <v>52</v>
      </c>
      <c r="D696" s="1">
        <v>151.0488</v>
      </c>
      <c r="E696" s="1">
        <v>14.15</v>
      </c>
      <c r="F696" s="5" t="s">
        <v>146</v>
      </c>
      <c r="H696" s="1" t="s">
        <v>152</v>
      </c>
      <c r="I696" s="1">
        <v>156971</v>
      </c>
      <c r="K696" s="1">
        <f t="shared" si="158"/>
        <v>11.963822724476227</v>
      </c>
      <c r="L696" s="1" t="str">
        <f t="shared" si="159"/>
        <v>both guanine YE_Syn</v>
      </c>
      <c r="M696" s="1" t="str">
        <f t="shared" si="149"/>
        <v>D</v>
      </c>
      <c r="N696" s="1" t="str">
        <f t="shared" si="150"/>
        <v>both guanine YE_Syn_D</v>
      </c>
      <c r="O696" s="2" t="str">
        <f t="shared" si="151"/>
        <v/>
      </c>
      <c r="P696" s="1" t="str">
        <f t="array" ref="P696">IF(O696="","",AVERAGE(IF(L$1:L$2881=L696,K$1:K$2881)))</f>
        <v/>
      </c>
      <c r="Q696" s="1" t="str">
        <f t="array" ref="Q696">IF(O696="","",_xlfn.F.TEST(IF((L$1:L$2881=LEFT(L696,LEN(L696)-3)&amp;"ctr"),K$1:K$2881),IF((L$1:L$2881=L696),K$1:K$2881)))</f>
        <v/>
      </c>
      <c r="R696" s="1" t="str">
        <f t="array" ref="R696">IF(O696="","",TTEST(IF(L$1:L$2881=LEFT(L696,LEN(L696)-3)&amp;"ctr",K$1:K$2881),IF(L$1:L$2881=L696,K$1:K$2881),2,IF(ISERROR(Q696),3,IF(Q696&lt;0.05,3,2))))</f>
        <v/>
      </c>
      <c r="S696" s="1" t="str">
        <f t="shared" ca="1" si="152"/>
        <v/>
      </c>
      <c r="T696" s="1" t="str">
        <f t="array" ref="T696">IF(O696="","",AVERAGE(IF(L$1:L$2881=L696,I$1:I$2881)))</f>
        <v/>
      </c>
      <c r="U696" s="1" t="str">
        <f t="shared" ca="1" si="153"/>
        <v/>
      </c>
      <c r="V696" s="1" t="str">
        <f t="shared" ca="1" si="157"/>
        <v/>
      </c>
      <c r="W696" s="1" t="str">
        <f t="array" aca="1" ref="W696" ca="1">IF(V696="","",IF(AVERAGE(IF(Z$2:Z$2881="Neg"&amp;" "&amp;B696&amp;" "&amp;X696,J$2:J$2881,0))&gt;AVERAGE(IF(Z$2:Z$2881="pos"&amp;" "&amp;B696&amp;" "&amp;X696,J$2:J$2881,0)),"neg","pos"))</f>
        <v/>
      </c>
      <c r="X696" s="1" t="str">
        <f t="shared" ca="1" si="154"/>
        <v/>
      </c>
      <c r="Y696" s="1" t="str">
        <f t="shared" ca="1" si="155"/>
        <v/>
      </c>
      <c r="Z696" s="1" t="str">
        <f t="shared" si="156"/>
        <v>both guanine YE_</v>
      </c>
      <c r="AA696" s="1" t="str">
        <f t="shared" si="160"/>
        <v/>
      </c>
    </row>
    <row r="697" spans="1:27" x14ac:dyDescent="0.2">
      <c r="A697" s="1" t="s">
        <v>94</v>
      </c>
      <c r="B697" s="1" t="s">
        <v>191</v>
      </c>
      <c r="C697" s="1" t="s">
        <v>52</v>
      </c>
      <c r="D697" s="1">
        <v>151.0488</v>
      </c>
      <c r="E697" s="1">
        <v>14.15</v>
      </c>
      <c r="F697" s="5" t="s">
        <v>146</v>
      </c>
      <c r="H697" s="1" t="s">
        <v>152</v>
      </c>
      <c r="I697" s="1">
        <v>159033</v>
      </c>
      <c r="K697" s="1">
        <f t="shared" si="158"/>
        <v>11.976873294820596</v>
      </c>
      <c r="L697" s="1" t="str">
        <f t="shared" si="159"/>
        <v>both guanine YE_Syn</v>
      </c>
      <c r="M697" s="1" t="str">
        <f t="shared" si="149"/>
        <v>D</v>
      </c>
      <c r="N697" s="1" t="str">
        <f t="shared" si="150"/>
        <v>both guanine YE_Syn_D</v>
      </c>
      <c r="O697" s="2" t="str">
        <f t="shared" si="151"/>
        <v/>
      </c>
      <c r="P697" s="1" t="str">
        <f t="array" ref="P697">IF(O697="","",AVERAGE(IF(L$1:L$2881=L697,K$1:K$2881)))</f>
        <v/>
      </c>
      <c r="Q697" s="1" t="str">
        <f t="array" ref="Q697">IF(O697="","",_xlfn.F.TEST(IF((L$1:L$2881=LEFT(L697,LEN(L697)-3)&amp;"ctr"),K$1:K$2881),IF((L$1:L$2881=L697),K$1:K$2881)))</f>
        <v/>
      </c>
      <c r="R697" s="1" t="str">
        <f t="array" ref="R697">IF(O697="","",TTEST(IF(L$1:L$2881=LEFT(L697,LEN(L697)-3)&amp;"ctr",K$1:K$2881),IF(L$1:L$2881=L697,K$1:K$2881),2,IF(ISERROR(Q697),3,IF(Q697&lt;0.05,3,2))))</f>
        <v/>
      </c>
      <c r="S697" s="1" t="str">
        <f t="shared" ca="1" si="152"/>
        <v/>
      </c>
      <c r="T697" s="1" t="str">
        <f t="array" ref="T697">IF(O697="","",AVERAGE(IF(L$1:L$2881=L697,I$1:I$2881)))</f>
        <v/>
      </c>
      <c r="U697" s="1" t="str">
        <f t="shared" ca="1" si="153"/>
        <v/>
      </c>
      <c r="V697" s="1" t="str">
        <f t="shared" ca="1" si="157"/>
        <v/>
      </c>
      <c r="W697" s="1" t="str">
        <f t="array" aca="1" ref="W697" ca="1">IF(V697="","",IF(AVERAGE(IF(Z$2:Z$2881="Neg"&amp;" "&amp;B697&amp;" "&amp;X697,J$2:J$2881,0))&gt;AVERAGE(IF(Z$2:Z$2881="pos"&amp;" "&amp;B697&amp;" "&amp;X697,J$2:J$2881,0)),"neg","pos"))</f>
        <v/>
      </c>
      <c r="X697" s="1" t="str">
        <f t="shared" ca="1" si="154"/>
        <v/>
      </c>
      <c r="Y697" s="1" t="str">
        <f t="shared" ca="1" si="155"/>
        <v/>
      </c>
      <c r="Z697" s="1" t="str">
        <f t="shared" si="156"/>
        <v>both guanine YE_</v>
      </c>
      <c r="AA697" s="1" t="str">
        <f t="shared" si="160"/>
        <v/>
      </c>
    </row>
    <row r="698" spans="1:27" x14ac:dyDescent="0.2">
      <c r="A698" s="1" t="s">
        <v>94</v>
      </c>
      <c r="B698" s="1" t="s">
        <v>191</v>
      </c>
      <c r="C698" s="1" t="s">
        <v>52</v>
      </c>
      <c r="D698" s="1">
        <v>151.0488</v>
      </c>
      <c r="E698" s="1">
        <v>14.15</v>
      </c>
      <c r="F698" s="5" t="s">
        <v>146</v>
      </c>
      <c r="H698" s="1" t="s">
        <v>153</v>
      </c>
      <c r="K698" s="1">
        <f t="shared" si="158"/>
        <v>0</v>
      </c>
      <c r="L698" s="1" t="str">
        <f t="shared" si="159"/>
        <v>both guanine SE_Ctr</v>
      </c>
      <c r="M698" s="1" t="str">
        <f t="shared" si="149"/>
        <v>ND</v>
      </c>
      <c r="N698" s="1" t="str">
        <f t="shared" si="150"/>
        <v>both guanine SE_CtrND</v>
      </c>
      <c r="O698" s="2" t="str">
        <f t="shared" si="151"/>
        <v>ND</v>
      </c>
      <c r="P698" s="1">
        <f t="array" ref="P698">IF(O698="","",AVERAGE(IF(L$1:L$2881=L698,K$1:K$2881)))</f>
        <v>0</v>
      </c>
      <c r="Q698" s="1" t="e">
        <f t="array" ref="Q698">IF(O698="","",_xlfn.F.TEST(IF((L$1:L$2881=LEFT(L698,LEN(L698)-3)&amp;"ctr"),K$1:K$2881),IF((L$1:L$2881=L698),K$1:K$2881)))</f>
        <v>#DIV/0!</v>
      </c>
      <c r="R698" s="1" t="e">
        <f t="array" ref="R698">IF(O698="","",TTEST(IF(L$1:L$2881=LEFT(L698,LEN(L698)-3)&amp;"ctr",K$1:K$2881),IF(L$1:L$2881=L698,K$1:K$2881),2,IF(ISERROR(Q698),3,IF(Q698&lt;0.05,3,2))))</f>
        <v>#DIV/0!</v>
      </c>
      <c r="S698" s="1" t="str">
        <f t="shared" ca="1" si="152"/>
        <v>ND</v>
      </c>
      <c r="T698" s="1">
        <f t="array" ref="T698">IF(O698="","",AVERAGE(IF(L$1:L$2881=L698,I$1:I$2881)))</f>
        <v>0</v>
      </c>
      <c r="U698" s="1" t="str">
        <f t="shared" ca="1" si="153"/>
        <v>n/a</v>
      </c>
      <c r="V698" s="1" t="str">
        <f t="shared" ca="1" si="157"/>
        <v/>
      </c>
      <c r="W698" s="1" t="str">
        <f t="array" aca="1" ref="W698" ca="1">IF(V698="","",IF(AVERAGE(IF(Z$2:Z$2881="Neg"&amp;" "&amp;B698&amp;" "&amp;X698,J$2:J$2881,0))&gt;AVERAGE(IF(Z$2:Z$2881="pos"&amp;" "&amp;B698&amp;" "&amp;X698,J$2:J$2881,0)),"neg","pos"))</f>
        <v/>
      </c>
      <c r="X698" s="1" t="str">
        <f t="shared" ca="1" si="154"/>
        <v/>
      </c>
      <c r="Y698" s="1" t="str">
        <f t="shared" ca="1" si="155"/>
        <v/>
      </c>
      <c r="Z698" s="1" t="str">
        <f t="shared" si="156"/>
        <v>both guanine SE_</v>
      </c>
      <c r="AA698" s="1" t="str">
        <f t="shared" si="160"/>
        <v>Good</v>
      </c>
    </row>
    <row r="699" spans="1:27" x14ac:dyDescent="0.2">
      <c r="A699" s="1" t="s">
        <v>94</v>
      </c>
      <c r="B699" s="1" t="s">
        <v>191</v>
      </c>
      <c r="C699" s="1" t="s">
        <v>52</v>
      </c>
      <c r="D699" s="1">
        <v>151.0488</v>
      </c>
      <c r="E699" s="1">
        <v>14.15</v>
      </c>
      <c r="F699" s="5" t="s">
        <v>146</v>
      </c>
      <c r="H699" s="1" t="s">
        <v>153</v>
      </c>
      <c r="K699" s="1">
        <f t="shared" si="158"/>
        <v>0</v>
      </c>
      <c r="L699" s="1" t="str">
        <f t="shared" si="159"/>
        <v>both guanine SE_Ctr</v>
      </c>
      <c r="M699" s="1" t="str">
        <f t="shared" si="149"/>
        <v>ND</v>
      </c>
      <c r="N699" s="1" t="str">
        <f t="shared" si="150"/>
        <v>both guanine SE_CtrND</v>
      </c>
      <c r="O699" s="2" t="str">
        <f t="shared" si="151"/>
        <v/>
      </c>
      <c r="P699" s="1" t="str">
        <f t="array" ref="P699">IF(O699="","",AVERAGE(IF(L$1:L$2881=L699,K$1:K$2881)))</f>
        <v/>
      </c>
      <c r="Q699" s="1" t="str">
        <f t="array" ref="Q699">IF(O699="","",_xlfn.F.TEST(IF((L$1:L$2881=LEFT(L699,LEN(L699)-3)&amp;"ctr"),K$1:K$2881),IF((L$1:L$2881=L699),K$1:K$2881)))</f>
        <v/>
      </c>
      <c r="R699" s="1" t="str">
        <f t="array" ref="R699">IF(O699="","",TTEST(IF(L$1:L$2881=LEFT(L699,LEN(L699)-3)&amp;"ctr",K$1:K$2881),IF(L$1:L$2881=L699,K$1:K$2881),2,IF(ISERROR(Q699),3,IF(Q699&lt;0.05,3,2))))</f>
        <v/>
      </c>
      <c r="S699" s="1" t="str">
        <f t="shared" ca="1" si="152"/>
        <v/>
      </c>
      <c r="T699" s="1" t="str">
        <f t="array" ref="T699">IF(O699="","",AVERAGE(IF(L$1:L$2881=L699,I$1:I$2881)))</f>
        <v/>
      </c>
      <c r="U699" s="1" t="str">
        <f t="shared" ca="1" si="153"/>
        <v/>
      </c>
      <c r="V699" s="1" t="str">
        <f t="shared" ca="1" si="157"/>
        <v/>
      </c>
      <c r="W699" s="1" t="str">
        <f t="array" aca="1" ref="W699" ca="1">IF(V699="","",IF(AVERAGE(IF(Z$2:Z$2881="Neg"&amp;" "&amp;B699&amp;" "&amp;X699,J$2:J$2881,0))&gt;AVERAGE(IF(Z$2:Z$2881="pos"&amp;" "&amp;B699&amp;" "&amp;X699,J$2:J$2881,0)),"neg","pos"))</f>
        <v/>
      </c>
      <c r="X699" s="1" t="str">
        <f t="shared" ca="1" si="154"/>
        <v/>
      </c>
      <c r="Y699" s="1" t="str">
        <f t="shared" ca="1" si="155"/>
        <v/>
      </c>
      <c r="Z699" s="1" t="str">
        <f t="shared" si="156"/>
        <v>both guanine SE_</v>
      </c>
      <c r="AA699" s="1" t="str">
        <f t="shared" si="160"/>
        <v/>
      </c>
    </row>
    <row r="700" spans="1:27" x14ac:dyDescent="0.2">
      <c r="A700" s="1" t="s">
        <v>94</v>
      </c>
      <c r="B700" s="1" t="s">
        <v>191</v>
      </c>
      <c r="C700" s="1" t="s">
        <v>52</v>
      </c>
      <c r="D700" s="1">
        <v>151.0488</v>
      </c>
      <c r="E700" s="1">
        <v>14.15</v>
      </c>
      <c r="F700" s="5" t="s">
        <v>146</v>
      </c>
      <c r="H700" s="1" t="s">
        <v>153</v>
      </c>
      <c r="K700" s="1">
        <f t="shared" si="158"/>
        <v>0</v>
      </c>
      <c r="L700" s="1" t="str">
        <f t="shared" si="159"/>
        <v>both guanine SE_Ctr</v>
      </c>
      <c r="M700" s="1" t="str">
        <f t="shared" si="149"/>
        <v>ND</v>
      </c>
      <c r="N700" s="1" t="str">
        <f t="shared" si="150"/>
        <v>both guanine SE_CtrND</v>
      </c>
      <c r="O700" s="2" t="str">
        <f t="shared" si="151"/>
        <v/>
      </c>
      <c r="P700" s="1" t="str">
        <f t="array" ref="P700">IF(O700="","",AVERAGE(IF(L$1:L$2881=L700,K$1:K$2881)))</f>
        <v/>
      </c>
      <c r="Q700" s="1" t="str">
        <f t="array" ref="Q700">IF(O700="","",_xlfn.F.TEST(IF((L$1:L$2881=LEFT(L700,LEN(L700)-3)&amp;"ctr"),K$1:K$2881),IF((L$1:L$2881=L700),K$1:K$2881)))</f>
        <v/>
      </c>
      <c r="R700" s="1" t="str">
        <f t="array" ref="R700">IF(O700="","",TTEST(IF(L$1:L$2881=LEFT(L700,LEN(L700)-3)&amp;"ctr",K$1:K$2881),IF(L$1:L$2881=L700,K$1:K$2881),2,IF(ISERROR(Q700),3,IF(Q700&lt;0.05,3,2))))</f>
        <v/>
      </c>
      <c r="S700" s="1" t="str">
        <f t="shared" ca="1" si="152"/>
        <v/>
      </c>
      <c r="T700" s="1" t="str">
        <f t="array" ref="T700">IF(O700="","",AVERAGE(IF(L$1:L$2881=L700,I$1:I$2881)))</f>
        <v/>
      </c>
      <c r="U700" s="1" t="str">
        <f t="shared" ca="1" si="153"/>
        <v/>
      </c>
      <c r="V700" s="1" t="str">
        <f t="shared" ca="1" si="157"/>
        <v/>
      </c>
      <c r="W700" s="1" t="str">
        <f t="array" aca="1" ref="W700" ca="1">IF(V700="","",IF(AVERAGE(IF(Z$2:Z$2881="Neg"&amp;" "&amp;B700&amp;" "&amp;X700,J$2:J$2881,0))&gt;AVERAGE(IF(Z$2:Z$2881="pos"&amp;" "&amp;B700&amp;" "&amp;X700,J$2:J$2881,0)),"neg","pos"))</f>
        <v/>
      </c>
      <c r="X700" s="1" t="str">
        <f t="shared" ca="1" si="154"/>
        <v/>
      </c>
      <c r="Y700" s="1" t="str">
        <f t="shared" ca="1" si="155"/>
        <v/>
      </c>
      <c r="Z700" s="1" t="str">
        <f t="shared" si="156"/>
        <v>both guanine SE_</v>
      </c>
      <c r="AA700" s="1" t="str">
        <f t="shared" si="160"/>
        <v/>
      </c>
    </row>
    <row r="701" spans="1:27" x14ac:dyDescent="0.2">
      <c r="A701" s="1" t="s">
        <v>94</v>
      </c>
      <c r="B701" s="1" t="s">
        <v>191</v>
      </c>
      <c r="C701" s="1" t="s">
        <v>52</v>
      </c>
      <c r="D701" s="1">
        <v>151.0488</v>
      </c>
      <c r="E701" s="1">
        <v>14.15</v>
      </c>
      <c r="F701" s="5" t="s">
        <v>146</v>
      </c>
      <c r="H701" s="1" t="s">
        <v>153</v>
      </c>
      <c r="K701" s="1">
        <f t="shared" si="158"/>
        <v>0</v>
      </c>
      <c r="L701" s="1" t="str">
        <f t="shared" si="159"/>
        <v>both guanine SE_Ctr</v>
      </c>
      <c r="M701" s="1" t="str">
        <f t="shared" si="149"/>
        <v>ND</v>
      </c>
      <c r="N701" s="1" t="str">
        <f t="shared" si="150"/>
        <v>both guanine SE_CtrND</v>
      </c>
      <c r="O701" s="2" t="str">
        <f t="shared" si="151"/>
        <v/>
      </c>
      <c r="P701" s="1" t="str">
        <f t="array" ref="P701">IF(O701="","",AVERAGE(IF(L$1:L$2881=L701,K$1:K$2881)))</f>
        <v/>
      </c>
      <c r="Q701" s="1" t="str">
        <f t="array" ref="Q701">IF(O701="","",_xlfn.F.TEST(IF((L$1:L$2881=LEFT(L701,LEN(L701)-3)&amp;"ctr"),K$1:K$2881),IF((L$1:L$2881=L701),K$1:K$2881)))</f>
        <v/>
      </c>
      <c r="R701" s="1" t="str">
        <f t="array" ref="R701">IF(O701="","",TTEST(IF(L$1:L$2881=LEFT(L701,LEN(L701)-3)&amp;"ctr",K$1:K$2881),IF(L$1:L$2881=L701,K$1:K$2881),2,IF(ISERROR(Q701),3,IF(Q701&lt;0.05,3,2))))</f>
        <v/>
      </c>
      <c r="S701" s="1" t="str">
        <f t="shared" ca="1" si="152"/>
        <v/>
      </c>
      <c r="T701" s="1" t="str">
        <f t="array" ref="T701">IF(O701="","",AVERAGE(IF(L$1:L$2881=L701,I$1:I$2881)))</f>
        <v/>
      </c>
      <c r="U701" s="1" t="str">
        <f t="shared" ca="1" si="153"/>
        <v/>
      </c>
      <c r="V701" s="1" t="str">
        <f t="shared" ca="1" si="157"/>
        <v/>
      </c>
      <c r="W701" s="1" t="str">
        <f t="array" aca="1" ref="W701" ca="1">IF(V701="","",IF(AVERAGE(IF(Z$2:Z$2881="Neg"&amp;" "&amp;B701&amp;" "&amp;X701,J$2:J$2881,0))&gt;AVERAGE(IF(Z$2:Z$2881="pos"&amp;" "&amp;B701&amp;" "&amp;X701,J$2:J$2881,0)),"neg","pos"))</f>
        <v/>
      </c>
      <c r="X701" s="1" t="str">
        <f t="shared" ca="1" si="154"/>
        <v/>
      </c>
      <c r="Y701" s="1" t="str">
        <f t="shared" ca="1" si="155"/>
        <v/>
      </c>
      <c r="Z701" s="1" t="str">
        <f t="shared" si="156"/>
        <v>both guanine SE_</v>
      </c>
      <c r="AA701" s="1" t="str">
        <f t="shared" si="160"/>
        <v/>
      </c>
    </row>
    <row r="702" spans="1:27" x14ac:dyDescent="0.2">
      <c r="A702" s="1" t="s">
        <v>94</v>
      </c>
      <c r="B702" s="1" t="s">
        <v>191</v>
      </c>
      <c r="C702" s="1" t="s">
        <v>52</v>
      </c>
      <c r="D702" s="1">
        <v>151.0488</v>
      </c>
      <c r="E702" s="1">
        <v>14.15</v>
      </c>
      <c r="F702" s="5" t="s">
        <v>146</v>
      </c>
      <c r="H702" s="1" t="s">
        <v>154</v>
      </c>
      <c r="K702" s="1">
        <f t="shared" si="158"/>
        <v>0</v>
      </c>
      <c r="L702" s="1" t="str">
        <f t="shared" si="159"/>
        <v>both guanine SE_Syn</v>
      </c>
      <c r="M702" s="1" t="str">
        <f t="shared" si="149"/>
        <v>ND</v>
      </c>
      <c r="N702" s="1" t="str">
        <f t="shared" si="150"/>
        <v>both guanine SE_SynND</v>
      </c>
      <c r="O702" s="2" t="str">
        <f t="shared" si="151"/>
        <v>ND</v>
      </c>
      <c r="P702" s="1">
        <f t="array" ref="P702">IF(O702="","",AVERAGE(IF(L$1:L$2881=L702,K$1:K$2881)))</f>
        <v>0</v>
      </c>
      <c r="Q702" s="1" t="e">
        <f t="array" ref="Q702">IF(O702="","",_xlfn.F.TEST(IF((L$1:L$2881=LEFT(L702,LEN(L702)-3)&amp;"ctr"),K$1:K$2881),IF((L$1:L$2881=L702),K$1:K$2881)))</f>
        <v>#DIV/0!</v>
      </c>
      <c r="R702" s="1" t="e">
        <f t="array" ref="R702">IF(O702="","",TTEST(IF(L$1:L$2881=LEFT(L702,LEN(L702)-3)&amp;"ctr",K$1:K$2881),IF(L$1:L$2881=L702,K$1:K$2881),2,IF(ISERROR(Q702),3,IF(Q702&lt;0.05,3,2))))</f>
        <v>#DIV/0!</v>
      </c>
      <c r="S702" s="1" t="str">
        <f t="shared" ca="1" si="152"/>
        <v>ND</v>
      </c>
      <c r="T702" s="1">
        <f t="array" ref="T702">IF(O702="","",AVERAGE(IF(L$1:L$2881=L702,I$1:I$2881)))</f>
        <v>0</v>
      </c>
      <c r="U702" s="1" t="str">
        <f t="shared" ca="1" si="153"/>
        <v>n/a</v>
      </c>
      <c r="V702" s="1" t="str">
        <f t="shared" ca="1" si="157"/>
        <v/>
      </c>
      <c r="W702" s="1" t="str">
        <f t="array" aca="1" ref="W702" ca="1">IF(V702="","",IF(AVERAGE(IF(Z$2:Z$2881="Neg"&amp;" "&amp;B702&amp;" "&amp;X702,J$2:J$2881,0))&gt;AVERAGE(IF(Z$2:Z$2881="pos"&amp;" "&amp;B702&amp;" "&amp;X702,J$2:J$2881,0)),"neg","pos"))</f>
        <v/>
      </c>
      <c r="X702" s="1" t="str">
        <f t="shared" ca="1" si="154"/>
        <v/>
      </c>
      <c r="Y702" s="1" t="str">
        <f t="shared" ca="1" si="155"/>
        <v/>
      </c>
      <c r="Z702" s="1" t="str">
        <f t="shared" si="156"/>
        <v>both guanine SE_</v>
      </c>
      <c r="AA702" s="1" t="str">
        <f t="shared" si="160"/>
        <v>Good</v>
      </c>
    </row>
    <row r="703" spans="1:27" x14ac:dyDescent="0.2">
      <c r="A703" s="1" t="s">
        <v>94</v>
      </c>
      <c r="B703" s="1" t="s">
        <v>191</v>
      </c>
      <c r="C703" s="1" t="s">
        <v>52</v>
      </c>
      <c r="D703" s="1">
        <v>151.0488</v>
      </c>
      <c r="E703" s="1">
        <v>14.15</v>
      </c>
      <c r="F703" s="5" t="s">
        <v>146</v>
      </c>
      <c r="H703" s="1" t="s">
        <v>154</v>
      </c>
      <c r="K703" s="1">
        <f t="shared" si="158"/>
        <v>0</v>
      </c>
      <c r="L703" s="1" t="str">
        <f t="shared" si="159"/>
        <v>both guanine SE_Syn</v>
      </c>
      <c r="M703" s="1" t="str">
        <f t="shared" si="149"/>
        <v>ND</v>
      </c>
      <c r="N703" s="1" t="str">
        <f t="shared" si="150"/>
        <v>both guanine SE_SynND</v>
      </c>
      <c r="O703" s="2" t="str">
        <f t="shared" si="151"/>
        <v/>
      </c>
      <c r="P703" s="1" t="str">
        <f t="array" ref="P703">IF(O703="","",AVERAGE(IF(L$1:L$2881=L703,K$1:K$2881)))</f>
        <v/>
      </c>
      <c r="Q703" s="1" t="str">
        <f t="array" ref="Q703">IF(O703="","",_xlfn.F.TEST(IF((L$1:L$2881=LEFT(L703,LEN(L703)-3)&amp;"ctr"),K$1:K$2881),IF((L$1:L$2881=L703),K$1:K$2881)))</f>
        <v/>
      </c>
      <c r="R703" s="1" t="str">
        <f t="array" ref="R703">IF(O703="","",TTEST(IF(L$1:L$2881=LEFT(L703,LEN(L703)-3)&amp;"ctr",K$1:K$2881),IF(L$1:L$2881=L703,K$1:K$2881),2,IF(ISERROR(Q703),3,IF(Q703&lt;0.05,3,2))))</f>
        <v/>
      </c>
      <c r="S703" s="1" t="str">
        <f t="shared" ca="1" si="152"/>
        <v/>
      </c>
      <c r="T703" s="1" t="str">
        <f t="array" ref="T703">IF(O703="","",AVERAGE(IF(L$1:L$2881=L703,I$1:I$2881)))</f>
        <v/>
      </c>
      <c r="U703" s="1" t="str">
        <f t="shared" ca="1" si="153"/>
        <v/>
      </c>
      <c r="V703" s="1" t="str">
        <f t="shared" ca="1" si="157"/>
        <v/>
      </c>
      <c r="W703" s="1" t="str">
        <f t="array" aca="1" ref="W703" ca="1">IF(V703="","",IF(AVERAGE(IF(Z$2:Z$2881="Neg"&amp;" "&amp;B703&amp;" "&amp;X703,J$2:J$2881,0))&gt;AVERAGE(IF(Z$2:Z$2881="pos"&amp;" "&amp;B703&amp;" "&amp;X703,J$2:J$2881,0)),"neg","pos"))</f>
        <v/>
      </c>
      <c r="X703" s="1" t="str">
        <f t="shared" ca="1" si="154"/>
        <v/>
      </c>
      <c r="Y703" s="1" t="str">
        <f t="shared" ca="1" si="155"/>
        <v/>
      </c>
      <c r="Z703" s="1" t="str">
        <f t="shared" si="156"/>
        <v>both guanine SE_</v>
      </c>
      <c r="AA703" s="1" t="str">
        <f t="shared" si="160"/>
        <v/>
      </c>
    </row>
    <row r="704" spans="1:27" x14ac:dyDescent="0.2">
      <c r="A704" s="1" t="s">
        <v>94</v>
      </c>
      <c r="B704" s="1" t="s">
        <v>191</v>
      </c>
      <c r="C704" s="1" t="s">
        <v>52</v>
      </c>
      <c r="D704" s="1">
        <v>151.0488</v>
      </c>
      <c r="E704" s="1">
        <v>14.15</v>
      </c>
      <c r="F704" s="5" t="s">
        <v>146</v>
      </c>
      <c r="H704" s="1" t="s">
        <v>154</v>
      </c>
      <c r="K704" s="1">
        <f t="shared" si="158"/>
        <v>0</v>
      </c>
      <c r="L704" s="1" t="str">
        <f t="shared" si="159"/>
        <v>both guanine SE_Syn</v>
      </c>
      <c r="M704" s="1" t="str">
        <f t="shared" si="149"/>
        <v>ND</v>
      </c>
      <c r="N704" s="1" t="str">
        <f t="shared" si="150"/>
        <v>both guanine SE_SynND</v>
      </c>
      <c r="O704" s="2" t="str">
        <f t="shared" si="151"/>
        <v/>
      </c>
      <c r="P704" s="1" t="str">
        <f t="array" ref="P704">IF(O704="","",AVERAGE(IF(L$1:L$2881=L704,K$1:K$2881)))</f>
        <v/>
      </c>
      <c r="Q704" s="1" t="str">
        <f t="array" ref="Q704">IF(O704="","",_xlfn.F.TEST(IF((L$1:L$2881=LEFT(L704,LEN(L704)-3)&amp;"ctr"),K$1:K$2881),IF((L$1:L$2881=L704),K$1:K$2881)))</f>
        <v/>
      </c>
      <c r="R704" s="1" t="str">
        <f t="array" ref="R704">IF(O704="","",TTEST(IF(L$1:L$2881=LEFT(L704,LEN(L704)-3)&amp;"ctr",K$1:K$2881),IF(L$1:L$2881=L704,K$1:K$2881),2,IF(ISERROR(Q704),3,IF(Q704&lt;0.05,3,2))))</f>
        <v/>
      </c>
      <c r="S704" s="1" t="str">
        <f t="shared" ca="1" si="152"/>
        <v/>
      </c>
      <c r="T704" s="1" t="str">
        <f t="array" ref="T704">IF(O704="","",AVERAGE(IF(L$1:L$2881=L704,I$1:I$2881)))</f>
        <v/>
      </c>
      <c r="U704" s="1" t="str">
        <f t="shared" ca="1" si="153"/>
        <v/>
      </c>
      <c r="V704" s="1" t="str">
        <f t="shared" ca="1" si="157"/>
        <v/>
      </c>
      <c r="W704" s="1" t="str">
        <f t="array" aca="1" ref="W704" ca="1">IF(V704="","",IF(AVERAGE(IF(Z$2:Z$2881="Neg"&amp;" "&amp;B704&amp;" "&amp;X704,J$2:J$2881,0))&gt;AVERAGE(IF(Z$2:Z$2881="pos"&amp;" "&amp;B704&amp;" "&amp;X704,J$2:J$2881,0)),"neg","pos"))</f>
        <v/>
      </c>
      <c r="X704" s="1" t="str">
        <f t="shared" ca="1" si="154"/>
        <v/>
      </c>
      <c r="Y704" s="1" t="str">
        <f t="shared" ca="1" si="155"/>
        <v/>
      </c>
      <c r="Z704" s="1" t="str">
        <f t="shared" si="156"/>
        <v>both guanine SE_</v>
      </c>
      <c r="AA704" s="1" t="str">
        <f t="shared" si="160"/>
        <v/>
      </c>
    </row>
    <row r="705" spans="1:27" x14ac:dyDescent="0.2">
      <c r="A705" s="1" t="s">
        <v>94</v>
      </c>
      <c r="B705" s="1" t="s">
        <v>191</v>
      </c>
      <c r="C705" s="1" t="s">
        <v>52</v>
      </c>
      <c r="D705" s="1">
        <v>151.0488</v>
      </c>
      <c r="E705" s="1">
        <v>14.15</v>
      </c>
      <c r="F705" s="5" t="s">
        <v>146</v>
      </c>
      <c r="H705" s="1" t="s">
        <v>154</v>
      </c>
      <c r="K705" s="1">
        <f t="shared" si="158"/>
        <v>0</v>
      </c>
      <c r="L705" s="1" t="str">
        <f t="shared" si="159"/>
        <v>both guanine SE_Syn</v>
      </c>
      <c r="M705" s="1" t="str">
        <f t="shared" si="149"/>
        <v>ND</v>
      </c>
      <c r="N705" s="1" t="str">
        <f t="shared" si="150"/>
        <v>both guanine SE_SynND</v>
      </c>
      <c r="O705" s="2" t="str">
        <f t="shared" si="151"/>
        <v/>
      </c>
      <c r="P705" s="1" t="str">
        <f t="array" ref="P705">IF(O705="","",AVERAGE(IF(L$1:L$2881=L705,K$1:K$2881)))</f>
        <v/>
      </c>
      <c r="Q705" s="1" t="str">
        <f t="array" ref="Q705">IF(O705="","",_xlfn.F.TEST(IF((L$1:L$2881=LEFT(L705,LEN(L705)-3)&amp;"ctr"),K$1:K$2881),IF((L$1:L$2881=L705),K$1:K$2881)))</f>
        <v/>
      </c>
      <c r="R705" s="1" t="str">
        <f t="array" ref="R705">IF(O705="","",TTEST(IF(L$1:L$2881=LEFT(L705,LEN(L705)-3)&amp;"ctr",K$1:K$2881),IF(L$1:L$2881=L705,K$1:K$2881),2,IF(ISERROR(Q705),3,IF(Q705&lt;0.05,3,2))))</f>
        <v/>
      </c>
      <c r="S705" s="1" t="str">
        <f t="shared" ca="1" si="152"/>
        <v/>
      </c>
      <c r="T705" s="1" t="str">
        <f t="array" ref="T705">IF(O705="","",AVERAGE(IF(L$1:L$2881=L705,I$1:I$2881)))</f>
        <v/>
      </c>
      <c r="U705" s="1" t="str">
        <f t="shared" ca="1" si="153"/>
        <v/>
      </c>
      <c r="V705" s="1" t="str">
        <f t="shared" ca="1" si="157"/>
        <v/>
      </c>
      <c r="W705" s="1" t="str">
        <f t="array" aca="1" ref="W705" ca="1">IF(V705="","",IF(AVERAGE(IF(Z$2:Z$2881="Neg"&amp;" "&amp;B705&amp;" "&amp;X705,J$2:J$2881,0))&gt;AVERAGE(IF(Z$2:Z$2881="pos"&amp;" "&amp;B705&amp;" "&amp;X705,J$2:J$2881,0)),"neg","pos"))</f>
        <v/>
      </c>
      <c r="X705" s="1" t="str">
        <f t="shared" ca="1" si="154"/>
        <v/>
      </c>
      <c r="Y705" s="1" t="str">
        <f t="shared" ca="1" si="155"/>
        <v/>
      </c>
      <c r="Z705" s="1" t="str">
        <f t="shared" si="156"/>
        <v>both guanine SE_</v>
      </c>
      <c r="AA705" s="1" t="str">
        <f t="shared" si="160"/>
        <v/>
      </c>
    </row>
    <row r="706" spans="1:27" x14ac:dyDescent="0.2">
      <c r="A706" s="1" t="s">
        <v>94</v>
      </c>
      <c r="B706" s="1" t="s">
        <v>157</v>
      </c>
      <c r="C706" s="1" t="s">
        <v>110</v>
      </c>
      <c r="D706" s="1">
        <v>276.11149999999998</v>
      </c>
      <c r="E706" s="1">
        <v>14.23</v>
      </c>
      <c r="F706" s="5" t="s">
        <v>146</v>
      </c>
      <c r="H706" s="1" t="s">
        <v>147</v>
      </c>
      <c r="K706" s="1">
        <f t="shared" ref="K706" si="161">LN(I706+1)</f>
        <v>0</v>
      </c>
      <c r="L706" s="1" t="str">
        <f t="shared" ref="L706" si="162">A706&amp;" "&amp;B706&amp;" "&amp;H706</f>
        <v>both (C5H7NO3 + Phe minus H2O) Min_Ctr</v>
      </c>
      <c r="M706" s="1" t="str">
        <f t="shared" ref="M706:M769" si="163">IF(I706&lt;&gt;"","D","ND")</f>
        <v>ND</v>
      </c>
      <c r="N706" s="1" t="str">
        <f t="shared" ref="N706:N769" si="164">L706&amp;IF(LEN(M706)=2,M706,"_"&amp;M706)</f>
        <v>both (C5H7NO3 + Phe minus H2O) Min_CtrND</v>
      </c>
      <c r="O706" s="2" t="str">
        <f t="shared" ref="O706:O769" si="165">IF(ROW()&lt;&gt;MATCH(L706,L$1:L$2881,0),"",IF(COUNTIF(N$1:N$2881,LEFT(N706,LEN(N706)-2)&amp;"_D")=COUNTIF(L$1:L$2881,L706),"D","ND"))</f>
        <v>ND</v>
      </c>
      <c r="P706" s="1">
        <f t="array" ref="P706">IF(O706="","",AVERAGE(IF(L$1:L$2881=L706,K$1:K$2881)))</f>
        <v>0</v>
      </c>
      <c r="Q706" s="1" t="e">
        <f t="array" ref="Q706">IF(O706="","",_xlfn.F.TEST(IF((L$1:L$2881=LEFT(L706,LEN(L706)-3)&amp;"ctr"),K$1:K$2881),IF((L$1:L$2881=L706),K$1:K$2881)))</f>
        <v>#DIV/0!</v>
      </c>
      <c r="R706" s="1" t="e">
        <f t="array" ref="R706">IF(O706="","",TTEST(IF(L$1:L$2881=LEFT(L706,LEN(L706)-3)&amp;"ctr",K$1:K$2881),IF(L$1:L$2881=L706,K$1:K$2881),2,IF(ISERROR(Q706),3,IF(Q706&lt;0.05,3,2))))</f>
        <v>#DIV/0!</v>
      </c>
      <c r="S706" s="1" t="str">
        <f t="shared" ref="S706:S769" ca="1" si="166">IF(P706="","",IF(RIGHT(L706,3)="ctr",O706,IF(AND(O706="ND",INDIRECT("r"&amp;MATCH(LEFT(L706,LEN(L706)-3)&amp;"ctr",L$1:L$2881,0)&amp;"c"&amp;COLUMN(O706),FALSE)="ND"),"ND",IF(R706&gt;=0.05,"N",IF(AND(R706&lt;0.05,P706&lt;INDIRECT("r"&amp;MATCH(LEFT(L706,LEN(L706)-3)&amp;"ctr",L$1:L$2881,0)&amp;"C"&amp;COLUMN(P706),FALSE)),"I",IF(AND(R706&lt;0.05,P706&gt;INDIRECT("r"&amp;MATCH(LEFT(L706,LEN(L706)-3)&amp;"ctr",L$1:L$2881,0)&amp;"c"&amp;COLUMN(P706),FALSE)),"E","err"))))))</f>
        <v>ND</v>
      </c>
      <c r="T706" s="1">
        <f t="array" ref="T706">IF(O706="","",AVERAGE(IF(L$1:L$2881=L706,I$1:I$2881)))</f>
        <v>0</v>
      </c>
      <c r="U706" s="1" t="str">
        <f t="shared" ref="U706:U769" ca="1" si="167">IF(O706="","",IF(OR(S706="ND",S706="N"),"n/a",IF(OR(S706="e",S706="I"),IF(OR(T706=0,INDIRECT("r"&amp;MATCH(LEFT(L706,LEN(L706)-3)&amp;"ctr",L$1:L$2881,0)&amp;"c"&amp;COLUMN(T706),FALSE)=0),5,LOG(T706/INDIRECT("r"&amp;MATCH(LEFT(L706,LEN(L706)-3)&amp;"ctr",L$1:L$2881,0)&amp;"c"&amp;COLUMN(T706),FALSE),2)))))</f>
        <v>n/a</v>
      </c>
      <c r="V706" s="1" t="str">
        <f t="shared" ca="1" si="157"/>
        <v/>
      </c>
      <c r="W706" s="1" t="str">
        <f t="array" aca="1" ref="W706" ca="1">IF(V706="","",IF(AVERAGE(IF(Z$2:Z$2881="Neg"&amp;" "&amp;B706&amp;" "&amp;X706,J$2:J$2881,0))&gt;AVERAGE(IF(Z$2:Z$2881="pos"&amp;" "&amp;B706&amp;" "&amp;X706,J$2:J$2881,0)),"neg","pos"))</f>
        <v/>
      </c>
      <c r="X706" s="1" t="str">
        <f t="shared" ref="X706:X769" ca="1" si="168">IF(V706="","",LEFT(H706,3))</f>
        <v/>
      </c>
      <c r="Y706" s="1" t="str">
        <f t="shared" ref="Y706:Y769" ca="1" si="169">IF(W706="","",RIGHT(H706,3))</f>
        <v/>
      </c>
      <c r="Z706" s="1" t="str">
        <f t="shared" ref="Z706:Z769" si="170">A706&amp;" "&amp;B706&amp;" "&amp;LEFT(H706,3)</f>
        <v>both (C5H7NO3 + Phe minus H2O) Min</v>
      </c>
      <c r="AA706" s="1" t="str">
        <f t="shared" si="160"/>
        <v>Good</v>
      </c>
    </row>
    <row r="707" spans="1:27" x14ac:dyDescent="0.2">
      <c r="A707" s="1" t="s">
        <v>94</v>
      </c>
      <c r="B707" s="1" t="s">
        <v>157</v>
      </c>
      <c r="C707" s="1" t="s">
        <v>110</v>
      </c>
      <c r="D707" s="1">
        <v>276.11149999999998</v>
      </c>
      <c r="E707" s="1">
        <v>14.23</v>
      </c>
      <c r="F707" s="5" t="s">
        <v>146</v>
      </c>
      <c r="H707" s="1" t="s">
        <v>147</v>
      </c>
      <c r="K707" s="1">
        <f t="shared" ref="K707:K738" si="171">LN(I707+1)</f>
        <v>0</v>
      </c>
      <c r="L707" s="1" t="str">
        <f t="shared" ref="L707:L738" si="172">A707&amp;" "&amp;B707&amp;" "&amp;H707</f>
        <v>both (C5H7NO3 + Phe minus H2O) Min_Ctr</v>
      </c>
      <c r="M707" s="1" t="str">
        <f t="shared" si="163"/>
        <v>ND</v>
      </c>
      <c r="N707" s="1" t="str">
        <f t="shared" si="164"/>
        <v>both (C5H7NO3 + Phe minus H2O) Min_CtrND</v>
      </c>
      <c r="O707" s="2" t="str">
        <f t="shared" si="165"/>
        <v/>
      </c>
      <c r="P707" s="1" t="str">
        <f t="array" ref="P707">IF(O707="","",AVERAGE(IF(L$1:L$2881=L707,K$1:K$2881)))</f>
        <v/>
      </c>
      <c r="Q707" s="1" t="str">
        <f t="array" ref="Q707">IF(O707="","",_xlfn.F.TEST(IF((L$1:L$2881=LEFT(L707,LEN(L707)-3)&amp;"ctr"),K$1:K$2881),IF((L$1:L$2881=L707),K$1:K$2881)))</f>
        <v/>
      </c>
      <c r="R707" s="1" t="str">
        <f t="array" ref="R707">IF(O707="","",TTEST(IF(L$1:L$2881=LEFT(L707,LEN(L707)-3)&amp;"ctr",K$1:K$2881),IF(L$1:L$2881=L707,K$1:K$2881),2,IF(ISERROR(Q707),3,IF(Q707&lt;0.05,3,2))))</f>
        <v/>
      </c>
      <c r="S707" s="1" t="str">
        <f t="shared" ca="1" si="166"/>
        <v/>
      </c>
      <c r="T707" s="1" t="str">
        <f t="array" ref="T707">IF(O707="","",AVERAGE(IF(L$1:L$2881=L707,I$1:I$2881)))</f>
        <v/>
      </c>
      <c r="U707" s="1" t="str">
        <f t="shared" ca="1" si="167"/>
        <v/>
      </c>
      <c r="V707" s="1" t="str">
        <f t="shared" ref="V707:V770" ca="1" si="173">IF(S707="N","1",IF(U707="n/a","",IF(U707="","",IF(ABS(U707)&lt;1.5,"1",IF(ABS(U707)&lt;2.5,"2",IF(ABS(U707)&lt;3.5,"3",IF(ABS(U707)&lt;4.5,"4",IF(ABS(U707)&gt;=4.5,"5"))))))))</f>
        <v/>
      </c>
      <c r="W707" s="1" t="str">
        <f t="array" aca="1" ref="W707" ca="1">IF(V707="","",IF(AVERAGE(IF(Z$2:Z$2881="Neg"&amp;" "&amp;B707&amp;" "&amp;X707,J$2:J$2881,0))&gt;AVERAGE(IF(Z$2:Z$2881="pos"&amp;" "&amp;B707&amp;" "&amp;X707,J$2:J$2881,0)),"neg","pos"))</f>
        <v/>
      </c>
      <c r="X707" s="1" t="str">
        <f t="shared" ca="1" si="168"/>
        <v/>
      </c>
      <c r="Y707" s="1" t="str">
        <f t="shared" ca="1" si="169"/>
        <v/>
      </c>
      <c r="Z707" s="1" t="str">
        <f t="shared" si="170"/>
        <v>both (C5H7NO3 + Phe minus H2O) Min</v>
      </c>
      <c r="AA707" s="1" t="str">
        <f t="shared" si="160"/>
        <v/>
      </c>
    </row>
    <row r="708" spans="1:27" x14ac:dyDescent="0.2">
      <c r="A708" s="1" t="s">
        <v>94</v>
      </c>
      <c r="B708" s="1" t="s">
        <v>157</v>
      </c>
      <c r="C708" s="1" t="s">
        <v>110</v>
      </c>
      <c r="D708" s="1">
        <v>276.11149999999998</v>
      </c>
      <c r="E708" s="1">
        <v>14.23</v>
      </c>
      <c r="F708" s="5" t="s">
        <v>146</v>
      </c>
      <c r="H708" s="1" t="s">
        <v>147</v>
      </c>
      <c r="K708" s="1">
        <f t="shared" si="171"/>
        <v>0</v>
      </c>
      <c r="L708" s="1" t="str">
        <f t="shared" si="172"/>
        <v>both (C5H7NO3 + Phe minus H2O) Min_Ctr</v>
      </c>
      <c r="M708" s="1" t="str">
        <f t="shared" si="163"/>
        <v>ND</v>
      </c>
      <c r="N708" s="1" t="str">
        <f t="shared" si="164"/>
        <v>both (C5H7NO3 + Phe minus H2O) Min_CtrND</v>
      </c>
      <c r="O708" s="2" t="str">
        <f t="shared" si="165"/>
        <v/>
      </c>
      <c r="P708" s="1" t="str">
        <f t="array" ref="P708">IF(O708="","",AVERAGE(IF(L$1:L$2881=L708,K$1:K$2881)))</f>
        <v/>
      </c>
      <c r="Q708" s="1" t="str">
        <f t="array" ref="Q708">IF(O708="","",_xlfn.F.TEST(IF((L$1:L$2881=LEFT(L708,LEN(L708)-3)&amp;"ctr"),K$1:K$2881),IF((L$1:L$2881=L708),K$1:K$2881)))</f>
        <v/>
      </c>
      <c r="R708" s="1" t="str">
        <f t="array" ref="R708">IF(O708="","",TTEST(IF(L$1:L$2881=LEFT(L708,LEN(L708)-3)&amp;"ctr",K$1:K$2881),IF(L$1:L$2881=L708,K$1:K$2881),2,IF(ISERROR(Q708),3,IF(Q708&lt;0.05,3,2))))</f>
        <v/>
      </c>
      <c r="S708" s="1" t="str">
        <f t="shared" ca="1" si="166"/>
        <v/>
      </c>
      <c r="T708" s="1" t="str">
        <f t="array" ref="T708">IF(O708="","",AVERAGE(IF(L$1:L$2881=L708,I$1:I$2881)))</f>
        <v/>
      </c>
      <c r="U708" s="1" t="str">
        <f t="shared" ca="1" si="167"/>
        <v/>
      </c>
      <c r="V708" s="1" t="str">
        <f t="shared" ca="1" si="173"/>
        <v/>
      </c>
      <c r="W708" s="1" t="str">
        <f t="array" aca="1" ref="W708" ca="1">IF(V708="","",IF(AVERAGE(IF(Z$2:Z$2881="Neg"&amp;" "&amp;B708&amp;" "&amp;X708,J$2:J$2881,0))&gt;AVERAGE(IF(Z$2:Z$2881="pos"&amp;" "&amp;B708&amp;" "&amp;X708,J$2:J$2881,0)),"neg","pos"))</f>
        <v/>
      </c>
      <c r="X708" s="1" t="str">
        <f t="shared" ca="1" si="168"/>
        <v/>
      </c>
      <c r="Y708" s="1" t="str">
        <f t="shared" ca="1" si="169"/>
        <v/>
      </c>
      <c r="Z708" s="1" t="str">
        <f t="shared" si="170"/>
        <v>both (C5H7NO3 + Phe minus H2O) Min</v>
      </c>
      <c r="AA708" s="1" t="str">
        <f t="shared" si="160"/>
        <v/>
      </c>
    </row>
    <row r="709" spans="1:27" x14ac:dyDescent="0.2">
      <c r="A709" s="1" t="s">
        <v>94</v>
      </c>
      <c r="B709" s="1" t="s">
        <v>157</v>
      </c>
      <c r="C709" s="1" t="s">
        <v>110</v>
      </c>
      <c r="D709" s="1">
        <v>276.11149999999998</v>
      </c>
      <c r="E709" s="1">
        <v>14.23</v>
      </c>
      <c r="F709" s="5" t="s">
        <v>146</v>
      </c>
      <c r="H709" s="1" t="s">
        <v>147</v>
      </c>
      <c r="K709" s="1">
        <f t="shared" si="171"/>
        <v>0</v>
      </c>
      <c r="L709" s="1" t="str">
        <f t="shared" si="172"/>
        <v>both (C5H7NO3 + Phe minus H2O) Min_Ctr</v>
      </c>
      <c r="M709" s="1" t="str">
        <f t="shared" si="163"/>
        <v>ND</v>
      </c>
      <c r="N709" s="1" t="str">
        <f t="shared" si="164"/>
        <v>both (C5H7NO3 + Phe minus H2O) Min_CtrND</v>
      </c>
      <c r="O709" s="2" t="str">
        <f t="shared" si="165"/>
        <v/>
      </c>
      <c r="P709" s="1" t="str">
        <f t="array" ref="P709">IF(O709="","",AVERAGE(IF(L$1:L$2881=L709,K$1:K$2881)))</f>
        <v/>
      </c>
      <c r="Q709" s="1" t="str">
        <f t="array" ref="Q709">IF(O709="","",_xlfn.F.TEST(IF((L$1:L$2881=LEFT(L709,LEN(L709)-3)&amp;"ctr"),K$1:K$2881),IF((L$1:L$2881=L709),K$1:K$2881)))</f>
        <v/>
      </c>
      <c r="R709" s="1" t="str">
        <f t="array" ref="R709">IF(O709="","",TTEST(IF(L$1:L$2881=LEFT(L709,LEN(L709)-3)&amp;"ctr",K$1:K$2881),IF(L$1:L$2881=L709,K$1:K$2881),2,IF(ISERROR(Q709),3,IF(Q709&lt;0.05,3,2))))</f>
        <v/>
      </c>
      <c r="S709" s="1" t="str">
        <f t="shared" ca="1" si="166"/>
        <v/>
      </c>
      <c r="T709" s="1" t="str">
        <f t="array" ref="T709">IF(O709="","",AVERAGE(IF(L$1:L$2881=L709,I$1:I$2881)))</f>
        <v/>
      </c>
      <c r="U709" s="1" t="str">
        <f t="shared" ca="1" si="167"/>
        <v/>
      </c>
      <c r="V709" s="1" t="str">
        <f t="shared" ca="1" si="173"/>
        <v/>
      </c>
      <c r="W709" s="1" t="str">
        <f t="array" aca="1" ref="W709" ca="1">IF(V709="","",IF(AVERAGE(IF(Z$2:Z$2881="Neg"&amp;" "&amp;B709&amp;" "&amp;X709,J$2:J$2881,0))&gt;AVERAGE(IF(Z$2:Z$2881="pos"&amp;" "&amp;B709&amp;" "&amp;X709,J$2:J$2881,0)),"neg","pos"))</f>
        <v/>
      </c>
      <c r="X709" s="1" t="str">
        <f t="shared" ca="1" si="168"/>
        <v/>
      </c>
      <c r="Y709" s="1" t="str">
        <f t="shared" ca="1" si="169"/>
        <v/>
      </c>
      <c r="Z709" s="1" t="str">
        <f t="shared" si="170"/>
        <v>both (C5H7NO3 + Phe minus H2O) Min</v>
      </c>
      <c r="AA709" s="1" t="str">
        <f t="shared" si="160"/>
        <v/>
      </c>
    </row>
    <row r="710" spans="1:27" x14ac:dyDescent="0.2">
      <c r="A710" s="1" t="s">
        <v>94</v>
      </c>
      <c r="B710" s="1" t="s">
        <v>157</v>
      </c>
      <c r="C710" s="1" t="s">
        <v>110</v>
      </c>
      <c r="D710" s="1">
        <v>276.11149999999998</v>
      </c>
      <c r="E710" s="1">
        <v>14.23</v>
      </c>
      <c r="F710" s="5" t="s">
        <v>146</v>
      </c>
      <c r="H710" s="1" t="s">
        <v>148</v>
      </c>
      <c r="K710" s="1">
        <f t="shared" si="171"/>
        <v>0</v>
      </c>
      <c r="L710" s="1" t="str">
        <f t="shared" si="172"/>
        <v>both (C5H7NO3 + Phe minus H2O) Min_Syn</v>
      </c>
      <c r="M710" s="1" t="str">
        <f t="shared" si="163"/>
        <v>ND</v>
      </c>
      <c r="N710" s="1" t="str">
        <f t="shared" si="164"/>
        <v>both (C5H7NO3 + Phe minus H2O) Min_SynND</v>
      </c>
      <c r="O710" s="2" t="str">
        <f t="shared" si="165"/>
        <v>ND</v>
      </c>
      <c r="P710" s="1">
        <f t="array" ref="P710">IF(O710="","",AVERAGE(IF(L$1:L$2881=L710,K$1:K$2881)))</f>
        <v>0</v>
      </c>
      <c r="Q710" s="1" t="e">
        <f t="array" ref="Q710">IF(O710="","",_xlfn.F.TEST(IF((L$1:L$2881=LEFT(L710,LEN(L710)-3)&amp;"ctr"),K$1:K$2881),IF((L$1:L$2881=L710),K$1:K$2881)))</f>
        <v>#DIV/0!</v>
      </c>
      <c r="R710" s="1" t="e">
        <f t="array" ref="R710">IF(O710="","",TTEST(IF(L$1:L$2881=LEFT(L710,LEN(L710)-3)&amp;"ctr",K$1:K$2881),IF(L$1:L$2881=L710,K$1:K$2881),2,IF(ISERROR(Q710),3,IF(Q710&lt;0.05,3,2))))</f>
        <v>#DIV/0!</v>
      </c>
      <c r="S710" s="1" t="str">
        <f t="shared" ca="1" si="166"/>
        <v>ND</v>
      </c>
      <c r="T710" s="1">
        <f t="array" ref="T710">IF(O710="","",AVERAGE(IF(L$1:L$2881=L710,I$1:I$2881)))</f>
        <v>0</v>
      </c>
      <c r="U710" s="1" t="str">
        <f t="shared" ca="1" si="167"/>
        <v>n/a</v>
      </c>
      <c r="V710" s="1" t="str">
        <f t="shared" ca="1" si="173"/>
        <v/>
      </c>
      <c r="W710" s="1" t="str">
        <f t="array" aca="1" ref="W710" ca="1">IF(V710="","",IF(AVERAGE(IF(Z$2:Z$2881="Neg"&amp;" "&amp;B710&amp;" "&amp;X710,J$2:J$2881,0))&gt;AVERAGE(IF(Z$2:Z$2881="pos"&amp;" "&amp;B710&amp;" "&amp;X710,J$2:J$2881,0)),"neg","pos"))</f>
        <v/>
      </c>
      <c r="X710" s="1" t="str">
        <f t="shared" ca="1" si="168"/>
        <v/>
      </c>
      <c r="Y710" s="1" t="str">
        <f t="shared" ca="1" si="169"/>
        <v/>
      </c>
      <c r="Z710" s="1" t="str">
        <f t="shared" si="170"/>
        <v>both (C5H7NO3 + Phe minus H2O) Min</v>
      </c>
      <c r="AA710" s="1" t="str">
        <f t="shared" si="160"/>
        <v>Good</v>
      </c>
    </row>
    <row r="711" spans="1:27" x14ac:dyDescent="0.2">
      <c r="A711" s="1" t="s">
        <v>94</v>
      </c>
      <c r="B711" s="1" t="s">
        <v>157</v>
      </c>
      <c r="C711" s="1" t="s">
        <v>110</v>
      </c>
      <c r="D711" s="1">
        <v>276.11149999999998</v>
      </c>
      <c r="E711" s="1">
        <v>14.23</v>
      </c>
      <c r="F711" s="5" t="s">
        <v>146</v>
      </c>
      <c r="H711" s="1" t="s">
        <v>148</v>
      </c>
      <c r="K711" s="1">
        <f t="shared" si="171"/>
        <v>0</v>
      </c>
      <c r="L711" s="1" t="str">
        <f t="shared" si="172"/>
        <v>both (C5H7NO3 + Phe minus H2O) Min_Syn</v>
      </c>
      <c r="M711" s="1" t="str">
        <f t="shared" si="163"/>
        <v>ND</v>
      </c>
      <c r="N711" s="1" t="str">
        <f t="shared" si="164"/>
        <v>both (C5H7NO3 + Phe minus H2O) Min_SynND</v>
      </c>
      <c r="O711" s="2" t="str">
        <f t="shared" si="165"/>
        <v/>
      </c>
      <c r="P711" s="1" t="str">
        <f t="array" ref="P711">IF(O711="","",AVERAGE(IF(L$1:L$2881=L711,K$1:K$2881)))</f>
        <v/>
      </c>
      <c r="Q711" s="1" t="str">
        <f t="array" ref="Q711">IF(O711="","",_xlfn.F.TEST(IF((L$1:L$2881=LEFT(L711,LEN(L711)-3)&amp;"ctr"),K$1:K$2881),IF((L$1:L$2881=L711),K$1:K$2881)))</f>
        <v/>
      </c>
      <c r="R711" s="1" t="str">
        <f t="array" ref="R711">IF(O711="","",TTEST(IF(L$1:L$2881=LEFT(L711,LEN(L711)-3)&amp;"ctr",K$1:K$2881),IF(L$1:L$2881=L711,K$1:K$2881),2,IF(ISERROR(Q711),3,IF(Q711&lt;0.05,3,2))))</f>
        <v/>
      </c>
      <c r="S711" s="1" t="str">
        <f t="shared" ca="1" si="166"/>
        <v/>
      </c>
      <c r="T711" s="1" t="str">
        <f t="array" ref="T711">IF(O711="","",AVERAGE(IF(L$1:L$2881=L711,I$1:I$2881)))</f>
        <v/>
      </c>
      <c r="U711" s="1" t="str">
        <f t="shared" ca="1" si="167"/>
        <v/>
      </c>
      <c r="V711" s="1" t="str">
        <f t="shared" ca="1" si="173"/>
        <v/>
      </c>
      <c r="W711" s="1" t="str">
        <f t="array" aca="1" ref="W711" ca="1">IF(V711="","",IF(AVERAGE(IF(Z$2:Z$2881="Neg"&amp;" "&amp;B711&amp;" "&amp;X711,J$2:J$2881,0))&gt;AVERAGE(IF(Z$2:Z$2881="pos"&amp;" "&amp;B711&amp;" "&amp;X711,J$2:J$2881,0)),"neg","pos"))</f>
        <v/>
      </c>
      <c r="X711" s="1" t="str">
        <f t="shared" ca="1" si="168"/>
        <v/>
      </c>
      <c r="Y711" s="1" t="str">
        <f t="shared" ca="1" si="169"/>
        <v/>
      </c>
      <c r="Z711" s="1" t="str">
        <f t="shared" si="170"/>
        <v>both (C5H7NO3 + Phe minus H2O) Min</v>
      </c>
      <c r="AA711" s="1" t="str">
        <f t="shared" si="160"/>
        <v/>
      </c>
    </row>
    <row r="712" spans="1:27" x14ac:dyDescent="0.2">
      <c r="A712" s="1" t="s">
        <v>94</v>
      </c>
      <c r="B712" s="1" t="s">
        <v>157</v>
      </c>
      <c r="C712" s="1" t="s">
        <v>110</v>
      </c>
      <c r="D712" s="1">
        <v>276.11149999999998</v>
      </c>
      <c r="E712" s="1">
        <v>14.23</v>
      </c>
      <c r="F712" s="5" t="s">
        <v>146</v>
      </c>
      <c r="H712" s="1" t="s">
        <v>148</v>
      </c>
      <c r="K712" s="1">
        <f t="shared" si="171"/>
        <v>0</v>
      </c>
      <c r="L712" s="1" t="str">
        <f t="shared" si="172"/>
        <v>both (C5H7NO3 + Phe minus H2O) Min_Syn</v>
      </c>
      <c r="M712" s="1" t="str">
        <f t="shared" si="163"/>
        <v>ND</v>
      </c>
      <c r="N712" s="1" t="str">
        <f t="shared" si="164"/>
        <v>both (C5H7NO3 + Phe minus H2O) Min_SynND</v>
      </c>
      <c r="O712" s="2" t="str">
        <f t="shared" si="165"/>
        <v/>
      </c>
      <c r="P712" s="1" t="str">
        <f t="array" ref="P712">IF(O712="","",AVERAGE(IF(L$1:L$2881=L712,K$1:K$2881)))</f>
        <v/>
      </c>
      <c r="Q712" s="1" t="str">
        <f t="array" ref="Q712">IF(O712="","",_xlfn.F.TEST(IF((L$1:L$2881=LEFT(L712,LEN(L712)-3)&amp;"ctr"),K$1:K$2881),IF((L$1:L$2881=L712),K$1:K$2881)))</f>
        <v/>
      </c>
      <c r="R712" s="1" t="str">
        <f t="array" ref="R712">IF(O712="","",TTEST(IF(L$1:L$2881=LEFT(L712,LEN(L712)-3)&amp;"ctr",K$1:K$2881),IF(L$1:L$2881=L712,K$1:K$2881),2,IF(ISERROR(Q712),3,IF(Q712&lt;0.05,3,2))))</f>
        <v/>
      </c>
      <c r="S712" s="1" t="str">
        <f t="shared" ca="1" si="166"/>
        <v/>
      </c>
      <c r="T712" s="1" t="str">
        <f t="array" ref="T712">IF(O712="","",AVERAGE(IF(L$1:L$2881=L712,I$1:I$2881)))</f>
        <v/>
      </c>
      <c r="U712" s="1" t="str">
        <f t="shared" ca="1" si="167"/>
        <v/>
      </c>
      <c r="V712" s="1" t="str">
        <f t="shared" ca="1" si="173"/>
        <v/>
      </c>
      <c r="W712" s="1" t="str">
        <f t="array" aca="1" ref="W712" ca="1">IF(V712="","",IF(AVERAGE(IF(Z$2:Z$2881="Neg"&amp;" "&amp;B712&amp;" "&amp;X712,J$2:J$2881,0))&gt;AVERAGE(IF(Z$2:Z$2881="pos"&amp;" "&amp;B712&amp;" "&amp;X712,J$2:J$2881,0)),"neg","pos"))</f>
        <v/>
      </c>
      <c r="X712" s="1" t="str">
        <f t="shared" ca="1" si="168"/>
        <v/>
      </c>
      <c r="Y712" s="1" t="str">
        <f t="shared" ca="1" si="169"/>
        <v/>
      </c>
      <c r="Z712" s="1" t="str">
        <f t="shared" si="170"/>
        <v>both (C5H7NO3 + Phe minus H2O) Min</v>
      </c>
      <c r="AA712" s="1" t="str">
        <f t="shared" si="160"/>
        <v/>
      </c>
    </row>
    <row r="713" spans="1:27" x14ac:dyDescent="0.2">
      <c r="A713" s="1" t="s">
        <v>94</v>
      </c>
      <c r="B713" s="1" t="s">
        <v>157</v>
      </c>
      <c r="C713" s="1" t="s">
        <v>110</v>
      </c>
      <c r="D713" s="1">
        <v>276.11149999999998</v>
      </c>
      <c r="E713" s="1">
        <v>14.23</v>
      </c>
      <c r="F713" s="5" t="s">
        <v>146</v>
      </c>
      <c r="H713" s="1" t="s">
        <v>148</v>
      </c>
      <c r="K713" s="1">
        <f t="shared" si="171"/>
        <v>0</v>
      </c>
      <c r="L713" s="1" t="str">
        <f t="shared" si="172"/>
        <v>both (C5H7NO3 + Phe minus H2O) Min_Syn</v>
      </c>
      <c r="M713" s="1" t="str">
        <f t="shared" si="163"/>
        <v>ND</v>
      </c>
      <c r="N713" s="1" t="str">
        <f t="shared" si="164"/>
        <v>both (C5H7NO3 + Phe minus H2O) Min_SynND</v>
      </c>
      <c r="O713" s="2" t="str">
        <f t="shared" si="165"/>
        <v/>
      </c>
      <c r="P713" s="1" t="str">
        <f t="array" ref="P713">IF(O713="","",AVERAGE(IF(L$1:L$2881=L713,K$1:K$2881)))</f>
        <v/>
      </c>
      <c r="Q713" s="1" t="str">
        <f t="array" ref="Q713">IF(O713="","",_xlfn.F.TEST(IF((L$1:L$2881=LEFT(L713,LEN(L713)-3)&amp;"ctr"),K$1:K$2881),IF((L$1:L$2881=L713),K$1:K$2881)))</f>
        <v/>
      </c>
      <c r="R713" s="1" t="str">
        <f t="array" ref="R713">IF(O713="","",TTEST(IF(L$1:L$2881=LEFT(L713,LEN(L713)-3)&amp;"ctr",K$1:K$2881),IF(L$1:L$2881=L713,K$1:K$2881),2,IF(ISERROR(Q713),3,IF(Q713&lt;0.05,3,2))))</f>
        <v/>
      </c>
      <c r="S713" s="1" t="str">
        <f t="shared" ca="1" si="166"/>
        <v/>
      </c>
      <c r="T713" s="1" t="str">
        <f t="array" ref="T713">IF(O713="","",AVERAGE(IF(L$1:L$2881=L713,I$1:I$2881)))</f>
        <v/>
      </c>
      <c r="U713" s="1" t="str">
        <f t="shared" ca="1" si="167"/>
        <v/>
      </c>
      <c r="V713" s="1" t="str">
        <f t="shared" ca="1" si="173"/>
        <v/>
      </c>
      <c r="W713" s="1" t="str">
        <f t="array" aca="1" ref="W713" ca="1">IF(V713="","",IF(AVERAGE(IF(Z$2:Z$2881="Neg"&amp;" "&amp;B713&amp;" "&amp;X713,J$2:J$2881,0))&gt;AVERAGE(IF(Z$2:Z$2881="pos"&amp;" "&amp;B713&amp;" "&amp;X713,J$2:J$2881,0)),"neg","pos"))</f>
        <v/>
      </c>
      <c r="X713" s="1" t="str">
        <f t="shared" ca="1" si="168"/>
        <v/>
      </c>
      <c r="Y713" s="1" t="str">
        <f t="shared" ca="1" si="169"/>
        <v/>
      </c>
      <c r="Z713" s="1" t="str">
        <f t="shared" si="170"/>
        <v>both (C5H7NO3 + Phe minus H2O) Min</v>
      </c>
      <c r="AA713" s="1" t="str">
        <f t="shared" si="160"/>
        <v/>
      </c>
    </row>
    <row r="714" spans="1:27" x14ac:dyDescent="0.2">
      <c r="A714" s="1" t="s">
        <v>94</v>
      </c>
      <c r="B714" s="1" t="s">
        <v>157</v>
      </c>
      <c r="C714" s="1" t="s">
        <v>110</v>
      </c>
      <c r="D714" s="1">
        <v>276.11149999999998</v>
      </c>
      <c r="E714" s="1">
        <v>14.23</v>
      </c>
      <c r="F714" s="5" t="s">
        <v>146</v>
      </c>
      <c r="H714" s="1" t="s">
        <v>149</v>
      </c>
      <c r="K714" s="1">
        <f t="shared" si="171"/>
        <v>0</v>
      </c>
      <c r="L714" s="1" t="str">
        <f t="shared" si="172"/>
        <v>both (C5H7NO3 + Phe minus H2O) MEBM_Ctr</v>
      </c>
      <c r="M714" s="1" t="str">
        <f t="shared" si="163"/>
        <v>ND</v>
      </c>
      <c r="N714" s="1" t="str">
        <f t="shared" si="164"/>
        <v>both (C5H7NO3 + Phe minus H2O) MEBM_CtrND</v>
      </c>
      <c r="O714" s="2" t="str">
        <f t="shared" si="165"/>
        <v>ND</v>
      </c>
      <c r="P714" s="1">
        <f t="array" ref="P714">IF(O714="","",AVERAGE(IF(L$1:L$2881=L714,K$1:K$2881)))</f>
        <v>0</v>
      </c>
      <c r="Q714" s="1" t="e">
        <f t="array" ref="Q714">IF(O714="","",_xlfn.F.TEST(IF((L$1:L$2881=LEFT(L714,LEN(L714)-3)&amp;"ctr"),K$1:K$2881),IF((L$1:L$2881=L714),K$1:K$2881)))</f>
        <v>#DIV/0!</v>
      </c>
      <c r="R714" s="1" t="e">
        <f t="array" ref="R714">IF(O714="","",TTEST(IF(L$1:L$2881=LEFT(L714,LEN(L714)-3)&amp;"ctr",K$1:K$2881),IF(L$1:L$2881=L714,K$1:K$2881),2,IF(ISERROR(Q714),3,IF(Q714&lt;0.05,3,2))))</f>
        <v>#DIV/0!</v>
      </c>
      <c r="S714" s="1" t="str">
        <f t="shared" ca="1" si="166"/>
        <v>ND</v>
      </c>
      <c r="T714" s="1">
        <f t="array" ref="T714">IF(O714="","",AVERAGE(IF(L$1:L$2881=L714,I$1:I$2881)))</f>
        <v>0</v>
      </c>
      <c r="U714" s="1" t="str">
        <f t="shared" ca="1" si="167"/>
        <v>n/a</v>
      </c>
      <c r="V714" s="1" t="str">
        <f t="shared" ca="1" si="173"/>
        <v/>
      </c>
      <c r="W714" s="1" t="str">
        <f t="array" aca="1" ref="W714" ca="1">IF(V714="","",IF(AVERAGE(IF(Z$2:Z$2881="Neg"&amp;" "&amp;B714&amp;" "&amp;X714,J$2:J$2881,0))&gt;AVERAGE(IF(Z$2:Z$2881="pos"&amp;" "&amp;B714&amp;" "&amp;X714,J$2:J$2881,0)),"neg","pos"))</f>
        <v/>
      </c>
      <c r="X714" s="1" t="str">
        <f t="shared" ca="1" si="168"/>
        <v/>
      </c>
      <c r="Y714" s="1" t="str">
        <f t="shared" ca="1" si="169"/>
        <v/>
      </c>
      <c r="Z714" s="1" t="str">
        <f t="shared" si="170"/>
        <v>both (C5H7NO3 + Phe minus H2O) MEB</v>
      </c>
      <c r="AA714" s="1" t="str">
        <f t="shared" si="160"/>
        <v>Good</v>
      </c>
    </row>
    <row r="715" spans="1:27" x14ac:dyDescent="0.2">
      <c r="A715" s="1" t="s">
        <v>94</v>
      </c>
      <c r="B715" s="1" t="s">
        <v>157</v>
      </c>
      <c r="C715" s="1" t="s">
        <v>110</v>
      </c>
      <c r="D715" s="1">
        <v>276.11149999999998</v>
      </c>
      <c r="E715" s="1">
        <v>14.23</v>
      </c>
      <c r="F715" s="5" t="s">
        <v>146</v>
      </c>
      <c r="H715" s="1" t="s">
        <v>149</v>
      </c>
      <c r="K715" s="1">
        <f t="shared" si="171"/>
        <v>0</v>
      </c>
      <c r="L715" s="1" t="str">
        <f t="shared" si="172"/>
        <v>both (C5H7NO3 + Phe minus H2O) MEBM_Ctr</v>
      </c>
      <c r="M715" s="1" t="str">
        <f t="shared" si="163"/>
        <v>ND</v>
      </c>
      <c r="N715" s="1" t="str">
        <f t="shared" si="164"/>
        <v>both (C5H7NO3 + Phe minus H2O) MEBM_CtrND</v>
      </c>
      <c r="O715" s="2" t="str">
        <f t="shared" si="165"/>
        <v/>
      </c>
      <c r="P715" s="1" t="str">
        <f t="array" ref="P715">IF(O715="","",AVERAGE(IF(L$1:L$2881=L715,K$1:K$2881)))</f>
        <v/>
      </c>
      <c r="Q715" s="1" t="str">
        <f t="array" ref="Q715">IF(O715="","",_xlfn.F.TEST(IF((L$1:L$2881=LEFT(L715,LEN(L715)-3)&amp;"ctr"),K$1:K$2881),IF((L$1:L$2881=L715),K$1:K$2881)))</f>
        <v/>
      </c>
      <c r="R715" s="1" t="str">
        <f t="array" ref="R715">IF(O715="","",TTEST(IF(L$1:L$2881=LEFT(L715,LEN(L715)-3)&amp;"ctr",K$1:K$2881),IF(L$1:L$2881=L715,K$1:K$2881),2,IF(ISERROR(Q715),3,IF(Q715&lt;0.05,3,2))))</f>
        <v/>
      </c>
      <c r="S715" s="1" t="str">
        <f t="shared" ca="1" si="166"/>
        <v/>
      </c>
      <c r="T715" s="1" t="str">
        <f t="array" ref="T715">IF(O715="","",AVERAGE(IF(L$1:L$2881=L715,I$1:I$2881)))</f>
        <v/>
      </c>
      <c r="U715" s="1" t="str">
        <f t="shared" ca="1" si="167"/>
        <v/>
      </c>
      <c r="V715" s="1" t="str">
        <f t="shared" ca="1" si="173"/>
        <v/>
      </c>
      <c r="W715" s="1" t="str">
        <f t="array" aca="1" ref="W715" ca="1">IF(V715="","",IF(AVERAGE(IF(Z$2:Z$2881="Neg"&amp;" "&amp;B715&amp;" "&amp;X715,J$2:J$2881,0))&gt;AVERAGE(IF(Z$2:Z$2881="pos"&amp;" "&amp;B715&amp;" "&amp;X715,J$2:J$2881,0)),"neg","pos"))</f>
        <v/>
      </c>
      <c r="X715" s="1" t="str">
        <f t="shared" ca="1" si="168"/>
        <v/>
      </c>
      <c r="Y715" s="1" t="str">
        <f t="shared" ca="1" si="169"/>
        <v/>
      </c>
      <c r="Z715" s="1" t="str">
        <f t="shared" si="170"/>
        <v>both (C5H7NO3 + Phe minus H2O) MEB</v>
      </c>
      <c r="AA715" s="1" t="str">
        <f t="shared" si="160"/>
        <v/>
      </c>
    </row>
    <row r="716" spans="1:27" x14ac:dyDescent="0.2">
      <c r="A716" s="1" t="s">
        <v>94</v>
      </c>
      <c r="B716" s="1" t="s">
        <v>157</v>
      </c>
      <c r="C716" s="1" t="s">
        <v>110</v>
      </c>
      <c r="D716" s="1">
        <v>276.11149999999998</v>
      </c>
      <c r="E716" s="1">
        <v>14.23</v>
      </c>
      <c r="F716" s="5" t="s">
        <v>146</v>
      </c>
      <c r="H716" s="1" t="s">
        <v>149</v>
      </c>
      <c r="K716" s="1">
        <f t="shared" si="171"/>
        <v>0</v>
      </c>
      <c r="L716" s="1" t="str">
        <f t="shared" si="172"/>
        <v>both (C5H7NO3 + Phe minus H2O) MEBM_Ctr</v>
      </c>
      <c r="M716" s="1" t="str">
        <f t="shared" si="163"/>
        <v>ND</v>
      </c>
      <c r="N716" s="1" t="str">
        <f t="shared" si="164"/>
        <v>both (C5H7NO3 + Phe minus H2O) MEBM_CtrND</v>
      </c>
      <c r="O716" s="2" t="str">
        <f t="shared" si="165"/>
        <v/>
      </c>
      <c r="P716" s="1" t="str">
        <f t="array" ref="P716">IF(O716="","",AVERAGE(IF(L$1:L$2881=L716,K$1:K$2881)))</f>
        <v/>
      </c>
      <c r="Q716" s="1" t="str">
        <f t="array" ref="Q716">IF(O716="","",_xlfn.F.TEST(IF((L$1:L$2881=LEFT(L716,LEN(L716)-3)&amp;"ctr"),K$1:K$2881),IF((L$1:L$2881=L716),K$1:K$2881)))</f>
        <v/>
      </c>
      <c r="R716" s="1" t="str">
        <f t="array" ref="R716">IF(O716="","",TTEST(IF(L$1:L$2881=LEFT(L716,LEN(L716)-3)&amp;"ctr",K$1:K$2881),IF(L$1:L$2881=L716,K$1:K$2881),2,IF(ISERROR(Q716),3,IF(Q716&lt;0.05,3,2))))</f>
        <v/>
      </c>
      <c r="S716" s="1" t="str">
        <f t="shared" ca="1" si="166"/>
        <v/>
      </c>
      <c r="T716" s="1" t="str">
        <f t="array" ref="T716">IF(O716="","",AVERAGE(IF(L$1:L$2881=L716,I$1:I$2881)))</f>
        <v/>
      </c>
      <c r="U716" s="1" t="str">
        <f t="shared" ca="1" si="167"/>
        <v/>
      </c>
      <c r="V716" s="1" t="str">
        <f t="shared" ca="1" si="173"/>
        <v/>
      </c>
      <c r="W716" s="1" t="str">
        <f t="array" aca="1" ref="W716" ca="1">IF(V716="","",IF(AVERAGE(IF(Z$2:Z$2881="Neg"&amp;" "&amp;B716&amp;" "&amp;X716,J$2:J$2881,0))&gt;AVERAGE(IF(Z$2:Z$2881="pos"&amp;" "&amp;B716&amp;" "&amp;X716,J$2:J$2881,0)),"neg","pos"))</f>
        <v/>
      </c>
      <c r="X716" s="1" t="str">
        <f t="shared" ca="1" si="168"/>
        <v/>
      </c>
      <c r="Y716" s="1" t="str">
        <f t="shared" ca="1" si="169"/>
        <v/>
      </c>
      <c r="Z716" s="1" t="str">
        <f t="shared" si="170"/>
        <v>both (C5H7NO3 + Phe minus H2O) MEB</v>
      </c>
      <c r="AA716" s="1" t="str">
        <f t="shared" si="160"/>
        <v/>
      </c>
    </row>
    <row r="717" spans="1:27" x14ac:dyDescent="0.2">
      <c r="A717" s="1" t="s">
        <v>94</v>
      </c>
      <c r="B717" s="1" t="s">
        <v>157</v>
      </c>
      <c r="C717" s="1" t="s">
        <v>110</v>
      </c>
      <c r="D717" s="1">
        <v>276.11149999999998</v>
      </c>
      <c r="E717" s="1">
        <v>14.23</v>
      </c>
      <c r="F717" s="5" t="s">
        <v>146</v>
      </c>
      <c r="H717" s="1" t="s">
        <v>149</v>
      </c>
      <c r="K717" s="1">
        <f t="shared" si="171"/>
        <v>0</v>
      </c>
      <c r="L717" s="1" t="str">
        <f t="shared" si="172"/>
        <v>both (C5H7NO3 + Phe minus H2O) MEBM_Ctr</v>
      </c>
      <c r="M717" s="1" t="str">
        <f t="shared" si="163"/>
        <v>ND</v>
      </c>
      <c r="N717" s="1" t="str">
        <f t="shared" si="164"/>
        <v>both (C5H7NO3 + Phe minus H2O) MEBM_CtrND</v>
      </c>
      <c r="O717" s="2" t="str">
        <f t="shared" si="165"/>
        <v/>
      </c>
      <c r="P717" s="1" t="str">
        <f t="array" ref="P717">IF(O717="","",AVERAGE(IF(L$1:L$2881=L717,K$1:K$2881)))</f>
        <v/>
      </c>
      <c r="Q717" s="1" t="str">
        <f t="array" ref="Q717">IF(O717="","",_xlfn.F.TEST(IF((L$1:L$2881=LEFT(L717,LEN(L717)-3)&amp;"ctr"),K$1:K$2881),IF((L$1:L$2881=L717),K$1:K$2881)))</f>
        <v/>
      </c>
      <c r="R717" s="1" t="str">
        <f t="array" ref="R717">IF(O717="","",TTEST(IF(L$1:L$2881=LEFT(L717,LEN(L717)-3)&amp;"ctr",K$1:K$2881),IF(L$1:L$2881=L717,K$1:K$2881),2,IF(ISERROR(Q717),3,IF(Q717&lt;0.05,3,2))))</f>
        <v/>
      </c>
      <c r="S717" s="1" t="str">
        <f t="shared" ca="1" si="166"/>
        <v/>
      </c>
      <c r="T717" s="1" t="str">
        <f t="array" ref="T717">IF(O717="","",AVERAGE(IF(L$1:L$2881=L717,I$1:I$2881)))</f>
        <v/>
      </c>
      <c r="U717" s="1" t="str">
        <f t="shared" ca="1" si="167"/>
        <v/>
      </c>
      <c r="V717" s="1" t="str">
        <f t="shared" ca="1" si="173"/>
        <v/>
      </c>
      <c r="W717" s="1" t="str">
        <f t="array" aca="1" ref="W717" ca="1">IF(V717="","",IF(AVERAGE(IF(Z$2:Z$2881="Neg"&amp;" "&amp;B717&amp;" "&amp;X717,J$2:J$2881,0))&gt;AVERAGE(IF(Z$2:Z$2881="pos"&amp;" "&amp;B717&amp;" "&amp;X717,J$2:J$2881,0)),"neg","pos"))</f>
        <v/>
      </c>
      <c r="X717" s="1" t="str">
        <f t="shared" ca="1" si="168"/>
        <v/>
      </c>
      <c r="Y717" s="1" t="str">
        <f t="shared" ca="1" si="169"/>
        <v/>
      </c>
      <c r="Z717" s="1" t="str">
        <f t="shared" si="170"/>
        <v>both (C5H7NO3 + Phe minus H2O) MEB</v>
      </c>
      <c r="AA717" s="1" t="str">
        <f t="shared" si="160"/>
        <v/>
      </c>
    </row>
    <row r="718" spans="1:27" x14ac:dyDescent="0.2">
      <c r="A718" s="1" t="s">
        <v>94</v>
      </c>
      <c r="B718" s="1" t="s">
        <v>157</v>
      </c>
      <c r="C718" s="1" t="s">
        <v>110</v>
      </c>
      <c r="D718" s="1">
        <v>276.11149999999998</v>
      </c>
      <c r="E718" s="1">
        <v>14.23</v>
      </c>
      <c r="F718" s="5" t="s">
        <v>146</v>
      </c>
      <c r="H718" s="1" t="s">
        <v>150</v>
      </c>
      <c r="K718" s="1">
        <f t="shared" si="171"/>
        <v>0</v>
      </c>
      <c r="L718" s="1" t="str">
        <f t="shared" si="172"/>
        <v>both (C5H7NO3 + Phe minus H2O) MEBM_Syn</v>
      </c>
      <c r="M718" s="1" t="str">
        <f t="shared" si="163"/>
        <v>ND</v>
      </c>
      <c r="N718" s="1" t="str">
        <f t="shared" si="164"/>
        <v>both (C5H7NO3 + Phe minus H2O) MEBM_SynND</v>
      </c>
      <c r="O718" s="2" t="str">
        <f t="shared" si="165"/>
        <v>ND</v>
      </c>
      <c r="P718" s="1">
        <f t="array" ref="P718">IF(O718="","",AVERAGE(IF(L$1:L$2881=L718,K$1:K$2881)))</f>
        <v>0</v>
      </c>
      <c r="Q718" s="1" t="e">
        <f t="array" ref="Q718">IF(O718="","",_xlfn.F.TEST(IF((L$1:L$2881=LEFT(L718,LEN(L718)-3)&amp;"ctr"),K$1:K$2881),IF((L$1:L$2881=L718),K$1:K$2881)))</f>
        <v>#DIV/0!</v>
      </c>
      <c r="R718" s="1" t="e">
        <f t="array" ref="R718">IF(O718="","",TTEST(IF(L$1:L$2881=LEFT(L718,LEN(L718)-3)&amp;"ctr",K$1:K$2881),IF(L$1:L$2881=L718,K$1:K$2881),2,IF(ISERROR(Q718),3,IF(Q718&lt;0.05,3,2))))</f>
        <v>#DIV/0!</v>
      </c>
      <c r="S718" s="1" t="str">
        <f t="shared" ca="1" si="166"/>
        <v>ND</v>
      </c>
      <c r="T718" s="1">
        <f t="array" ref="T718">IF(O718="","",AVERAGE(IF(L$1:L$2881=L718,I$1:I$2881)))</f>
        <v>0</v>
      </c>
      <c r="U718" s="1" t="str">
        <f t="shared" ca="1" si="167"/>
        <v>n/a</v>
      </c>
      <c r="V718" s="1" t="str">
        <f t="shared" ca="1" si="173"/>
        <v/>
      </c>
      <c r="W718" s="1" t="str">
        <f t="array" aca="1" ref="W718" ca="1">IF(V718="","",IF(AVERAGE(IF(Z$2:Z$2881="Neg"&amp;" "&amp;B718&amp;" "&amp;X718,J$2:J$2881,0))&gt;AVERAGE(IF(Z$2:Z$2881="pos"&amp;" "&amp;B718&amp;" "&amp;X718,J$2:J$2881,0)),"neg","pos"))</f>
        <v/>
      </c>
      <c r="X718" s="1" t="str">
        <f t="shared" ca="1" si="168"/>
        <v/>
      </c>
      <c r="Y718" s="1" t="str">
        <f t="shared" ca="1" si="169"/>
        <v/>
      </c>
      <c r="Z718" s="1" t="str">
        <f t="shared" si="170"/>
        <v>both (C5H7NO3 + Phe minus H2O) MEB</v>
      </c>
      <c r="AA718" s="1" t="str">
        <f t="shared" si="160"/>
        <v>Good</v>
      </c>
    </row>
    <row r="719" spans="1:27" x14ac:dyDescent="0.2">
      <c r="A719" s="1" t="s">
        <v>94</v>
      </c>
      <c r="B719" s="1" t="s">
        <v>157</v>
      </c>
      <c r="C719" s="1" t="s">
        <v>110</v>
      </c>
      <c r="D719" s="1">
        <v>276.11149999999998</v>
      </c>
      <c r="E719" s="1">
        <v>14.23</v>
      </c>
      <c r="F719" s="5" t="s">
        <v>146</v>
      </c>
      <c r="H719" s="1" t="s">
        <v>150</v>
      </c>
      <c r="K719" s="1">
        <f t="shared" si="171"/>
        <v>0</v>
      </c>
      <c r="L719" s="1" t="str">
        <f t="shared" si="172"/>
        <v>both (C5H7NO3 + Phe minus H2O) MEBM_Syn</v>
      </c>
      <c r="M719" s="1" t="str">
        <f t="shared" si="163"/>
        <v>ND</v>
      </c>
      <c r="N719" s="1" t="str">
        <f t="shared" si="164"/>
        <v>both (C5H7NO3 + Phe minus H2O) MEBM_SynND</v>
      </c>
      <c r="O719" s="2" t="str">
        <f t="shared" si="165"/>
        <v/>
      </c>
      <c r="P719" s="1" t="str">
        <f t="array" ref="P719">IF(O719="","",AVERAGE(IF(L$1:L$2881=L719,K$1:K$2881)))</f>
        <v/>
      </c>
      <c r="Q719" s="1" t="str">
        <f t="array" ref="Q719">IF(O719="","",_xlfn.F.TEST(IF((L$1:L$2881=LEFT(L719,LEN(L719)-3)&amp;"ctr"),K$1:K$2881),IF((L$1:L$2881=L719),K$1:K$2881)))</f>
        <v/>
      </c>
      <c r="R719" s="1" t="str">
        <f t="array" ref="R719">IF(O719="","",TTEST(IF(L$1:L$2881=LEFT(L719,LEN(L719)-3)&amp;"ctr",K$1:K$2881),IF(L$1:L$2881=L719,K$1:K$2881),2,IF(ISERROR(Q719),3,IF(Q719&lt;0.05,3,2))))</f>
        <v/>
      </c>
      <c r="S719" s="1" t="str">
        <f t="shared" ca="1" si="166"/>
        <v/>
      </c>
      <c r="T719" s="1" t="str">
        <f t="array" ref="T719">IF(O719="","",AVERAGE(IF(L$1:L$2881=L719,I$1:I$2881)))</f>
        <v/>
      </c>
      <c r="U719" s="1" t="str">
        <f t="shared" ca="1" si="167"/>
        <v/>
      </c>
      <c r="V719" s="1" t="str">
        <f t="shared" ca="1" si="173"/>
        <v/>
      </c>
      <c r="W719" s="1" t="str">
        <f t="array" aca="1" ref="W719" ca="1">IF(V719="","",IF(AVERAGE(IF(Z$2:Z$2881="Neg"&amp;" "&amp;B719&amp;" "&amp;X719,J$2:J$2881,0))&gt;AVERAGE(IF(Z$2:Z$2881="pos"&amp;" "&amp;B719&amp;" "&amp;X719,J$2:J$2881,0)),"neg","pos"))</f>
        <v/>
      </c>
      <c r="X719" s="1" t="str">
        <f t="shared" ca="1" si="168"/>
        <v/>
      </c>
      <c r="Y719" s="1" t="str">
        <f t="shared" ca="1" si="169"/>
        <v/>
      </c>
      <c r="Z719" s="1" t="str">
        <f t="shared" si="170"/>
        <v>both (C5H7NO3 + Phe minus H2O) MEB</v>
      </c>
      <c r="AA719" s="1" t="str">
        <f t="shared" si="160"/>
        <v/>
      </c>
    </row>
    <row r="720" spans="1:27" x14ac:dyDescent="0.2">
      <c r="A720" s="1" t="s">
        <v>94</v>
      </c>
      <c r="B720" s="1" t="s">
        <v>157</v>
      </c>
      <c r="C720" s="1" t="s">
        <v>110</v>
      </c>
      <c r="D720" s="1">
        <v>276.11149999999998</v>
      </c>
      <c r="E720" s="1">
        <v>14.23</v>
      </c>
      <c r="F720" s="5" t="s">
        <v>146</v>
      </c>
      <c r="H720" s="1" t="s">
        <v>150</v>
      </c>
      <c r="K720" s="1">
        <f t="shared" si="171"/>
        <v>0</v>
      </c>
      <c r="L720" s="1" t="str">
        <f t="shared" si="172"/>
        <v>both (C5H7NO3 + Phe minus H2O) MEBM_Syn</v>
      </c>
      <c r="M720" s="1" t="str">
        <f t="shared" si="163"/>
        <v>ND</v>
      </c>
      <c r="N720" s="1" t="str">
        <f t="shared" si="164"/>
        <v>both (C5H7NO3 + Phe minus H2O) MEBM_SynND</v>
      </c>
      <c r="O720" s="2" t="str">
        <f t="shared" si="165"/>
        <v/>
      </c>
      <c r="P720" s="1" t="str">
        <f t="array" ref="P720">IF(O720="","",AVERAGE(IF(L$1:L$2881=L720,K$1:K$2881)))</f>
        <v/>
      </c>
      <c r="Q720" s="1" t="str">
        <f t="array" ref="Q720">IF(O720="","",_xlfn.F.TEST(IF((L$1:L$2881=LEFT(L720,LEN(L720)-3)&amp;"ctr"),K$1:K$2881),IF((L$1:L$2881=L720),K$1:K$2881)))</f>
        <v/>
      </c>
      <c r="R720" s="1" t="str">
        <f t="array" ref="R720">IF(O720="","",TTEST(IF(L$1:L$2881=LEFT(L720,LEN(L720)-3)&amp;"ctr",K$1:K$2881),IF(L$1:L$2881=L720,K$1:K$2881),2,IF(ISERROR(Q720),3,IF(Q720&lt;0.05,3,2))))</f>
        <v/>
      </c>
      <c r="S720" s="1" t="str">
        <f t="shared" ca="1" si="166"/>
        <v/>
      </c>
      <c r="T720" s="1" t="str">
        <f t="array" ref="T720">IF(O720="","",AVERAGE(IF(L$1:L$2881=L720,I$1:I$2881)))</f>
        <v/>
      </c>
      <c r="U720" s="1" t="str">
        <f t="shared" ca="1" si="167"/>
        <v/>
      </c>
      <c r="V720" s="1" t="str">
        <f t="shared" ca="1" si="173"/>
        <v/>
      </c>
      <c r="W720" s="1" t="str">
        <f t="array" aca="1" ref="W720" ca="1">IF(V720="","",IF(AVERAGE(IF(Z$2:Z$2881="Neg"&amp;" "&amp;B720&amp;" "&amp;X720,J$2:J$2881,0))&gt;AVERAGE(IF(Z$2:Z$2881="pos"&amp;" "&amp;B720&amp;" "&amp;X720,J$2:J$2881,0)),"neg","pos"))</f>
        <v/>
      </c>
      <c r="X720" s="1" t="str">
        <f t="shared" ca="1" si="168"/>
        <v/>
      </c>
      <c r="Y720" s="1" t="str">
        <f t="shared" ca="1" si="169"/>
        <v/>
      </c>
      <c r="Z720" s="1" t="str">
        <f t="shared" si="170"/>
        <v>both (C5H7NO3 + Phe minus H2O) MEB</v>
      </c>
      <c r="AA720" s="1" t="str">
        <f t="shared" si="160"/>
        <v/>
      </c>
    </row>
    <row r="721" spans="1:27" x14ac:dyDescent="0.2">
      <c r="A721" s="1" t="s">
        <v>94</v>
      </c>
      <c r="B721" s="1" t="s">
        <v>157</v>
      </c>
      <c r="C721" s="1" t="s">
        <v>110</v>
      </c>
      <c r="D721" s="1">
        <v>276.11149999999998</v>
      </c>
      <c r="E721" s="1">
        <v>14.23</v>
      </c>
      <c r="F721" s="5" t="s">
        <v>146</v>
      </c>
      <c r="H721" s="1" t="s">
        <v>150</v>
      </c>
      <c r="K721" s="1">
        <f t="shared" si="171"/>
        <v>0</v>
      </c>
      <c r="L721" s="1" t="str">
        <f t="shared" si="172"/>
        <v>both (C5H7NO3 + Phe minus H2O) MEBM_Syn</v>
      </c>
      <c r="M721" s="1" t="str">
        <f t="shared" si="163"/>
        <v>ND</v>
      </c>
      <c r="N721" s="1" t="str">
        <f t="shared" si="164"/>
        <v>both (C5H7NO3 + Phe minus H2O) MEBM_SynND</v>
      </c>
      <c r="O721" s="2" t="str">
        <f t="shared" si="165"/>
        <v/>
      </c>
      <c r="P721" s="1" t="str">
        <f t="array" ref="P721">IF(O721="","",AVERAGE(IF(L$1:L$2881=L721,K$1:K$2881)))</f>
        <v/>
      </c>
      <c r="Q721" s="1" t="str">
        <f t="array" ref="Q721">IF(O721="","",_xlfn.F.TEST(IF((L$1:L$2881=LEFT(L721,LEN(L721)-3)&amp;"ctr"),K$1:K$2881),IF((L$1:L$2881=L721),K$1:K$2881)))</f>
        <v/>
      </c>
      <c r="R721" s="1" t="str">
        <f t="array" ref="R721">IF(O721="","",TTEST(IF(L$1:L$2881=LEFT(L721,LEN(L721)-3)&amp;"ctr",K$1:K$2881),IF(L$1:L$2881=L721,K$1:K$2881),2,IF(ISERROR(Q721),3,IF(Q721&lt;0.05,3,2))))</f>
        <v/>
      </c>
      <c r="S721" s="1" t="str">
        <f t="shared" ca="1" si="166"/>
        <v/>
      </c>
      <c r="T721" s="1" t="str">
        <f t="array" ref="T721">IF(O721="","",AVERAGE(IF(L$1:L$2881=L721,I$1:I$2881)))</f>
        <v/>
      </c>
      <c r="U721" s="1" t="str">
        <f t="shared" ca="1" si="167"/>
        <v/>
      </c>
      <c r="V721" s="1" t="str">
        <f t="shared" ca="1" si="173"/>
        <v/>
      </c>
      <c r="W721" s="1" t="str">
        <f t="array" aca="1" ref="W721" ca="1">IF(V721="","",IF(AVERAGE(IF(Z$2:Z$2881="Neg"&amp;" "&amp;B721&amp;" "&amp;X721,J$2:J$2881,0))&gt;AVERAGE(IF(Z$2:Z$2881="pos"&amp;" "&amp;B721&amp;" "&amp;X721,J$2:J$2881,0)),"neg","pos"))</f>
        <v/>
      </c>
      <c r="X721" s="1" t="str">
        <f t="shared" ca="1" si="168"/>
        <v/>
      </c>
      <c r="Y721" s="1" t="str">
        <f t="shared" ca="1" si="169"/>
        <v/>
      </c>
      <c r="Z721" s="1" t="str">
        <f t="shared" si="170"/>
        <v>both (C5H7NO3 + Phe minus H2O) MEB</v>
      </c>
      <c r="AA721" s="1" t="str">
        <f t="shared" si="160"/>
        <v/>
      </c>
    </row>
    <row r="722" spans="1:27" x14ac:dyDescent="0.2">
      <c r="A722" s="1" t="s">
        <v>94</v>
      </c>
      <c r="B722" s="1" t="s">
        <v>157</v>
      </c>
      <c r="C722" s="1" t="s">
        <v>110</v>
      </c>
      <c r="D722" s="1">
        <v>276.11149999999998</v>
      </c>
      <c r="E722" s="1">
        <v>14.23</v>
      </c>
      <c r="F722" s="5" t="s">
        <v>146</v>
      </c>
      <c r="H722" s="1" t="s">
        <v>151</v>
      </c>
      <c r="I722" s="1">
        <v>41617</v>
      </c>
      <c r="K722" s="1">
        <f t="shared" si="171"/>
        <v>10.636288044972725</v>
      </c>
      <c r="L722" s="1" t="str">
        <f t="shared" si="172"/>
        <v>both (C5H7NO3 + Phe minus H2O) YE_Ctr</v>
      </c>
      <c r="M722" s="1" t="str">
        <f t="shared" si="163"/>
        <v>D</v>
      </c>
      <c r="N722" s="1" t="str">
        <f t="shared" si="164"/>
        <v>both (C5H7NO3 + Phe minus H2O) YE_Ctr_D</v>
      </c>
      <c r="O722" s="2" t="str">
        <f t="shared" si="165"/>
        <v>D</v>
      </c>
      <c r="P722" s="1">
        <f t="array" ref="P722">IF(O722="","",AVERAGE(IF(L$1:L$2881=L722,K$1:K$2881)))</f>
        <v>10.54793628989124</v>
      </c>
      <c r="Q722" s="1">
        <f t="array" ref="Q722">IF(O722="","",_xlfn.F.TEST(IF((L$1:L$2881=LEFT(L722,LEN(L722)-3)&amp;"ctr"),K$1:K$2881),IF((L$1:L$2881=L722),K$1:K$2881)))</f>
        <v>1</v>
      </c>
      <c r="R722" s="1">
        <f t="array" ref="R722">IF(O722="","",TTEST(IF(L$1:L$2881=LEFT(L722,LEN(L722)-3)&amp;"ctr",K$1:K$2881),IF(L$1:L$2881=L722,K$1:K$2881),2,IF(ISERROR(Q722),3,IF(Q722&lt;0.05,3,2))))</f>
        <v>1</v>
      </c>
      <c r="S722" s="1" t="str">
        <f t="shared" ca="1" si="166"/>
        <v>D</v>
      </c>
      <c r="T722" s="1">
        <f t="array" ref="T722">IF(O722="","",AVERAGE(IF(L$1:L$2881=L722,I$1:I$2881)))</f>
        <v>38248.75</v>
      </c>
      <c r="U722" s="1" t="b">
        <f t="shared" ca="1" si="167"/>
        <v>0</v>
      </c>
      <c r="V722" s="1" t="str">
        <f t="shared" ca="1" si="173"/>
        <v>1</v>
      </c>
      <c r="W722" s="1" t="str">
        <f t="array" aca="1" ref="W722" ca="1">IF(V722="","",IF(AVERAGE(IF(Z$2:Z$2881="Neg"&amp;" "&amp;B722&amp;" "&amp;X722,J$2:J$2881,0))&gt;AVERAGE(IF(Z$2:Z$2881="pos"&amp;" "&amp;B722&amp;" "&amp;X722,J$2:J$2881,0)),"neg","pos"))</f>
        <v>pos</v>
      </c>
      <c r="X722" s="1" t="str">
        <f t="shared" ca="1" si="168"/>
        <v>YE_</v>
      </c>
      <c r="Y722" s="1" t="str">
        <f t="shared" ca="1" si="169"/>
        <v>Ctr</v>
      </c>
      <c r="Z722" s="1" t="str">
        <f t="shared" si="170"/>
        <v>both (C5H7NO3 + Phe minus H2O) YE_</v>
      </c>
      <c r="AA722" s="1" t="str">
        <f t="shared" si="160"/>
        <v>Good</v>
      </c>
    </row>
    <row r="723" spans="1:27" x14ac:dyDescent="0.2">
      <c r="A723" s="1" t="s">
        <v>94</v>
      </c>
      <c r="B723" s="1" t="s">
        <v>157</v>
      </c>
      <c r="C723" s="1" t="s">
        <v>110</v>
      </c>
      <c r="D723" s="1">
        <v>276.11149999999998</v>
      </c>
      <c r="E723" s="1">
        <v>14.23</v>
      </c>
      <c r="F723" s="5" t="s">
        <v>146</v>
      </c>
      <c r="H723" s="1" t="s">
        <v>151</v>
      </c>
      <c r="I723" s="1">
        <v>34097</v>
      </c>
      <c r="K723" s="1">
        <f t="shared" si="171"/>
        <v>10.436994010525176</v>
      </c>
      <c r="L723" s="1" t="str">
        <f t="shared" si="172"/>
        <v>both (C5H7NO3 + Phe minus H2O) YE_Ctr</v>
      </c>
      <c r="M723" s="1" t="str">
        <f t="shared" si="163"/>
        <v>D</v>
      </c>
      <c r="N723" s="1" t="str">
        <f t="shared" si="164"/>
        <v>both (C5H7NO3 + Phe minus H2O) YE_Ctr_D</v>
      </c>
      <c r="O723" s="2" t="str">
        <f t="shared" si="165"/>
        <v/>
      </c>
      <c r="P723" s="1" t="str">
        <f t="array" ref="P723">IF(O723="","",AVERAGE(IF(L$1:L$2881=L723,K$1:K$2881)))</f>
        <v/>
      </c>
      <c r="Q723" s="1" t="str">
        <f t="array" ref="Q723">IF(O723="","",_xlfn.F.TEST(IF((L$1:L$2881=LEFT(L723,LEN(L723)-3)&amp;"ctr"),K$1:K$2881),IF((L$1:L$2881=L723),K$1:K$2881)))</f>
        <v/>
      </c>
      <c r="R723" s="1" t="str">
        <f t="array" ref="R723">IF(O723="","",TTEST(IF(L$1:L$2881=LEFT(L723,LEN(L723)-3)&amp;"ctr",K$1:K$2881),IF(L$1:L$2881=L723,K$1:K$2881),2,IF(ISERROR(Q723),3,IF(Q723&lt;0.05,3,2))))</f>
        <v/>
      </c>
      <c r="S723" s="1" t="str">
        <f t="shared" ca="1" si="166"/>
        <v/>
      </c>
      <c r="T723" s="1" t="str">
        <f t="array" ref="T723">IF(O723="","",AVERAGE(IF(L$1:L$2881=L723,I$1:I$2881)))</f>
        <v/>
      </c>
      <c r="U723" s="1" t="str">
        <f t="shared" ca="1" si="167"/>
        <v/>
      </c>
      <c r="V723" s="1" t="str">
        <f t="shared" ca="1" si="173"/>
        <v/>
      </c>
      <c r="W723" s="1" t="str">
        <f t="array" aca="1" ref="W723" ca="1">IF(V723="","",IF(AVERAGE(IF(Z$2:Z$2881="Neg"&amp;" "&amp;B723&amp;" "&amp;X723,J$2:J$2881,0))&gt;AVERAGE(IF(Z$2:Z$2881="pos"&amp;" "&amp;B723&amp;" "&amp;X723,J$2:J$2881,0)),"neg","pos"))</f>
        <v/>
      </c>
      <c r="X723" s="1" t="str">
        <f t="shared" ca="1" si="168"/>
        <v/>
      </c>
      <c r="Y723" s="1" t="str">
        <f t="shared" ca="1" si="169"/>
        <v/>
      </c>
      <c r="Z723" s="1" t="str">
        <f t="shared" si="170"/>
        <v>both (C5H7NO3 + Phe minus H2O) YE_</v>
      </c>
      <c r="AA723" s="1" t="str">
        <f t="shared" si="160"/>
        <v/>
      </c>
    </row>
    <row r="724" spans="1:27" x14ac:dyDescent="0.2">
      <c r="A724" s="1" t="s">
        <v>94</v>
      </c>
      <c r="B724" s="1" t="s">
        <v>157</v>
      </c>
      <c r="C724" s="1" t="s">
        <v>110</v>
      </c>
      <c r="D724" s="1">
        <v>276.11149999999998</v>
      </c>
      <c r="E724" s="1">
        <v>14.23</v>
      </c>
      <c r="F724" s="5" t="s">
        <v>146</v>
      </c>
      <c r="H724" s="1" t="s">
        <v>151</v>
      </c>
      <c r="I724" s="1">
        <v>35727</v>
      </c>
      <c r="K724" s="1">
        <f t="shared" si="171"/>
        <v>10.483689974079939</v>
      </c>
      <c r="L724" s="1" t="str">
        <f t="shared" si="172"/>
        <v>both (C5H7NO3 + Phe minus H2O) YE_Ctr</v>
      </c>
      <c r="M724" s="1" t="str">
        <f t="shared" si="163"/>
        <v>D</v>
      </c>
      <c r="N724" s="1" t="str">
        <f t="shared" si="164"/>
        <v>both (C5H7NO3 + Phe minus H2O) YE_Ctr_D</v>
      </c>
      <c r="O724" s="2" t="str">
        <f t="shared" si="165"/>
        <v/>
      </c>
      <c r="P724" s="1" t="str">
        <f t="array" ref="P724">IF(O724="","",AVERAGE(IF(L$1:L$2881=L724,K$1:K$2881)))</f>
        <v/>
      </c>
      <c r="Q724" s="1" t="str">
        <f t="array" ref="Q724">IF(O724="","",_xlfn.F.TEST(IF((L$1:L$2881=LEFT(L724,LEN(L724)-3)&amp;"ctr"),K$1:K$2881),IF((L$1:L$2881=L724),K$1:K$2881)))</f>
        <v/>
      </c>
      <c r="R724" s="1" t="str">
        <f t="array" ref="R724">IF(O724="","",TTEST(IF(L$1:L$2881=LEFT(L724,LEN(L724)-3)&amp;"ctr",K$1:K$2881),IF(L$1:L$2881=L724,K$1:K$2881),2,IF(ISERROR(Q724),3,IF(Q724&lt;0.05,3,2))))</f>
        <v/>
      </c>
      <c r="S724" s="1" t="str">
        <f t="shared" ca="1" si="166"/>
        <v/>
      </c>
      <c r="T724" s="1" t="str">
        <f t="array" ref="T724">IF(O724="","",AVERAGE(IF(L$1:L$2881=L724,I$1:I$2881)))</f>
        <v/>
      </c>
      <c r="U724" s="1" t="str">
        <f t="shared" ca="1" si="167"/>
        <v/>
      </c>
      <c r="V724" s="1" t="str">
        <f t="shared" ca="1" si="173"/>
        <v/>
      </c>
      <c r="W724" s="1" t="str">
        <f t="array" aca="1" ref="W724" ca="1">IF(V724="","",IF(AVERAGE(IF(Z$2:Z$2881="Neg"&amp;" "&amp;B724&amp;" "&amp;X724,J$2:J$2881,0))&gt;AVERAGE(IF(Z$2:Z$2881="pos"&amp;" "&amp;B724&amp;" "&amp;X724,J$2:J$2881,0)),"neg","pos"))</f>
        <v/>
      </c>
      <c r="X724" s="1" t="str">
        <f t="shared" ca="1" si="168"/>
        <v/>
      </c>
      <c r="Y724" s="1" t="str">
        <f t="shared" ca="1" si="169"/>
        <v/>
      </c>
      <c r="Z724" s="1" t="str">
        <f t="shared" si="170"/>
        <v>both (C5H7NO3 + Phe minus H2O) YE_</v>
      </c>
      <c r="AA724" s="1" t="str">
        <f t="shared" si="160"/>
        <v/>
      </c>
    </row>
    <row r="725" spans="1:27" x14ac:dyDescent="0.2">
      <c r="A725" s="1" t="s">
        <v>94</v>
      </c>
      <c r="B725" s="1" t="s">
        <v>157</v>
      </c>
      <c r="C725" s="1" t="s">
        <v>110</v>
      </c>
      <c r="D725" s="1">
        <v>276.11149999999998</v>
      </c>
      <c r="E725" s="1">
        <v>14.23</v>
      </c>
      <c r="F725" s="5" t="s">
        <v>146</v>
      </c>
      <c r="H725" s="1" t="s">
        <v>151</v>
      </c>
      <c r="I725" s="1">
        <v>41554</v>
      </c>
      <c r="K725" s="1">
        <f t="shared" si="171"/>
        <v>10.634773129987126</v>
      </c>
      <c r="L725" s="1" t="str">
        <f t="shared" si="172"/>
        <v>both (C5H7NO3 + Phe minus H2O) YE_Ctr</v>
      </c>
      <c r="M725" s="1" t="str">
        <f t="shared" si="163"/>
        <v>D</v>
      </c>
      <c r="N725" s="1" t="str">
        <f t="shared" si="164"/>
        <v>both (C5H7NO3 + Phe minus H2O) YE_Ctr_D</v>
      </c>
      <c r="O725" s="2" t="str">
        <f t="shared" si="165"/>
        <v/>
      </c>
      <c r="P725" s="1" t="str">
        <f t="array" ref="P725">IF(O725="","",AVERAGE(IF(L$1:L$2881=L725,K$1:K$2881)))</f>
        <v/>
      </c>
      <c r="Q725" s="1" t="str">
        <f t="array" ref="Q725">IF(O725="","",_xlfn.F.TEST(IF((L$1:L$2881=LEFT(L725,LEN(L725)-3)&amp;"ctr"),K$1:K$2881),IF((L$1:L$2881=L725),K$1:K$2881)))</f>
        <v/>
      </c>
      <c r="R725" s="1" t="str">
        <f t="array" ref="R725">IF(O725="","",TTEST(IF(L$1:L$2881=LEFT(L725,LEN(L725)-3)&amp;"ctr",K$1:K$2881),IF(L$1:L$2881=L725,K$1:K$2881),2,IF(ISERROR(Q725),3,IF(Q725&lt;0.05,3,2))))</f>
        <v/>
      </c>
      <c r="S725" s="1" t="str">
        <f t="shared" ca="1" si="166"/>
        <v/>
      </c>
      <c r="T725" s="1" t="str">
        <f t="array" ref="T725">IF(O725="","",AVERAGE(IF(L$1:L$2881=L725,I$1:I$2881)))</f>
        <v/>
      </c>
      <c r="U725" s="1" t="str">
        <f t="shared" ca="1" si="167"/>
        <v/>
      </c>
      <c r="V725" s="1" t="str">
        <f t="shared" ca="1" si="173"/>
        <v/>
      </c>
      <c r="W725" s="1" t="str">
        <f t="array" aca="1" ref="W725" ca="1">IF(V725="","",IF(AVERAGE(IF(Z$2:Z$2881="Neg"&amp;" "&amp;B725&amp;" "&amp;X725,J$2:J$2881,0))&gt;AVERAGE(IF(Z$2:Z$2881="pos"&amp;" "&amp;B725&amp;" "&amp;X725,J$2:J$2881,0)),"neg","pos"))</f>
        <v/>
      </c>
      <c r="X725" s="1" t="str">
        <f t="shared" ca="1" si="168"/>
        <v/>
      </c>
      <c r="Y725" s="1" t="str">
        <f t="shared" ca="1" si="169"/>
        <v/>
      </c>
      <c r="Z725" s="1" t="str">
        <f t="shared" si="170"/>
        <v>both (C5H7NO3 + Phe minus H2O) YE_</v>
      </c>
      <c r="AA725" s="1" t="str">
        <f t="shared" si="160"/>
        <v/>
      </c>
    </row>
    <row r="726" spans="1:27" x14ac:dyDescent="0.2">
      <c r="A726" s="1" t="s">
        <v>94</v>
      </c>
      <c r="B726" s="1" t="s">
        <v>157</v>
      </c>
      <c r="C726" s="1" t="s">
        <v>110</v>
      </c>
      <c r="D726" s="1">
        <v>276.11149999999998</v>
      </c>
      <c r="E726" s="1">
        <v>14.23</v>
      </c>
      <c r="F726" s="5" t="s">
        <v>146</v>
      </c>
      <c r="H726" s="1" t="s">
        <v>152</v>
      </c>
      <c r="I726" s="1">
        <v>32320</v>
      </c>
      <c r="K726" s="1">
        <f t="shared" si="171"/>
        <v>10.383472452750441</v>
      </c>
      <c r="L726" s="1" t="str">
        <f t="shared" si="172"/>
        <v>both (C5H7NO3 + Phe minus H2O) YE_Syn</v>
      </c>
      <c r="M726" s="1" t="str">
        <f t="shared" si="163"/>
        <v>D</v>
      </c>
      <c r="N726" s="1" t="str">
        <f t="shared" si="164"/>
        <v>both (C5H7NO3 + Phe minus H2O) YE_Syn_D</v>
      </c>
      <c r="O726" s="2" t="str">
        <f t="shared" si="165"/>
        <v>D</v>
      </c>
      <c r="P726" s="1">
        <f t="array" ref="P726">IF(O726="","",AVERAGE(IF(L$1:L$2881=L726,K$1:K$2881)))</f>
        <v>10.518036828308244</v>
      </c>
      <c r="Q726" s="1">
        <f t="array" ref="Q726">IF(O726="","",_xlfn.F.TEST(IF((L$1:L$2881=LEFT(L726,LEN(L726)-3)&amp;"ctr"),K$1:K$2881),IF((L$1:L$2881=L726),K$1:K$2881)))</f>
        <v>0.15055967968330281</v>
      </c>
      <c r="R726" s="1">
        <f t="array" ref="R726">IF(O726="","",TTEST(IF(L$1:L$2881=LEFT(L726,LEN(L726)-3)&amp;"ctr",K$1:K$2881),IF(L$1:L$2881=L726,K$1:K$2881),2,IF(ISERROR(Q726),3,IF(Q726&lt;0.05,3,2))))</f>
        <v>0.84179435207253939</v>
      </c>
      <c r="S726" s="1" t="str">
        <f t="shared" ca="1" si="166"/>
        <v>N</v>
      </c>
      <c r="T726" s="1">
        <f t="array" ref="T726">IF(O726="","",AVERAGE(IF(L$1:L$2881=L726,I$1:I$2881)))</f>
        <v>38068.75</v>
      </c>
      <c r="U726" s="1" t="str">
        <f t="shared" ca="1" si="167"/>
        <v>n/a</v>
      </c>
      <c r="V726" s="1" t="str">
        <f t="shared" ca="1" si="173"/>
        <v>1</v>
      </c>
      <c r="W726" s="1" t="str">
        <f t="array" aca="1" ref="W726" ca="1">IF(V726="","",IF(AVERAGE(IF(Z$2:Z$2881="Neg"&amp;" "&amp;B726&amp;" "&amp;X726,J$2:J$2881,0))&gt;AVERAGE(IF(Z$2:Z$2881="pos"&amp;" "&amp;B726&amp;" "&amp;X726,J$2:J$2881,0)),"neg","pos"))</f>
        <v>pos</v>
      </c>
      <c r="X726" s="1" t="str">
        <f t="shared" ca="1" si="168"/>
        <v>YE_</v>
      </c>
      <c r="Y726" s="1" t="str">
        <f t="shared" ca="1" si="169"/>
        <v>Syn</v>
      </c>
      <c r="Z726" s="1" t="str">
        <f t="shared" si="170"/>
        <v>both (C5H7NO3 + Phe minus H2O) YE_</v>
      </c>
      <c r="AA726" s="1" t="str">
        <f t="shared" si="160"/>
        <v>Good</v>
      </c>
    </row>
    <row r="727" spans="1:27" x14ac:dyDescent="0.2">
      <c r="A727" s="1" t="s">
        <v>94</v>
      </c>
      <c r="B727" s="1" t="s">
        <v>157</v>
      </c>
      <c r="C727" s="1" t="s">
        <v>110</v>
      </c>
      <c r="D727" s="1">
        <v>276.11149999999998</v>
      </c>
      <c r="E727" s="1">
        <v>14.23</v>
      </c>
      <c r="F727" s="5" t="s">
        <v>146</v>
      </c>
      <c r="H727" s="1" t="s">
        <v>152</v>
      </c>
      <c r="I727" s="1">
        <v>31653</v>
      </c>
      <c r="K727" s="1">
        <f t="shared" si="171"/>
        <v>10.362619801893228</v>
      </c>
      <c r="L727" s="1" t="str">
        <f t="shared" si="172"/>
        <v>both (C5H7NO3 + Phe minus H2O) YE_Syn</v>
      </c>
      <c r="M727" s="1" t="str">
        <f t="shared" si="163"/>
        <v>D</v>
      </c>
      <c r="N727" s="1" t="str">
        <f t="shared" si="164"/>
        <v>both (C5H7NO3 + Phe minus H2O) YE_Syn_D</v>
      </c>
      <c r="O727" s="2" t="str">
        <f t="shared" si="165"/>
        <v/>
      </c>
      <c r="P727" s="1" t="str">
        <f t="array" ref="P727">IF(O727="","",AVERAGE(IF(L$1:L$2881=L727,K$1:K$2881)))</f>
        <v/>
      </c>
      <c r="Q727" s="1" t="str">
        <f t="array" ref="Q727">IF(O727="","",_xlfn.F.TEST(IF((L$1:L$2881=LEFT(L727,LEN(L727)-3)&amp;"ctr"),K$1:K$2881),IF((L$1:L$2881=L727),K$1:K$2881)))</f>
        <v/>
      </c>
      <c r="R727" s="1" t="str">
        <f t="array" ref="R727">IF(O727="","",TTEST(IF(L$1:L$2881=LEFT(L727,LEN(L727)-3)&amp;"ctr",K$1:K$2881),IF(L$1:L$2881=L727,K$1:K$2881),2,IF(ISERROR(Q727),3,IF(Q727&lt;0.05,3,2))))</f>
        <v/>
      </c>
      <c r="S727" s="1" t="str">
        <f t="shared" ca="1" si="166"/>
        <v/>
      </c>
      <c r="T727" s="1" t="str">
        <f t="array" ref="T727">IF(O727="","",AVERAGE(IF(L$1:L$2881=L727,I$1:I$2881)))</f>
        <v/>
      </c>
      <c r="U727" s="1" t="str">
        <f t="shared" ca="1" si="167"/>
        <v/>
      </c>
      <c r="V727" s="1" t="str">
        <f t="shared" ca="1" si="173"/>
        <v/>
      </c>
      <c r="W727" s="1" t="str">
        <f t="array" aca="1" ref="W727" ca="1">IF(V727="","",IF(AVERAGE(IF(Z$2:Z$2881="Neg"&amp;" "&amp;B727&amp;" "&amp;X727,J$2:J$2881,0))&gt;AVERAGE(IF(Z$2:Z$2881="pos"&amp;" "&amp;B727&amp;" "&amp;X727,J$2:J$2881,0)),"neg","pos"))</f>
        <v/>
      </c>
      <c r="X727" s="1" t="str">
        <f t="shared" ca="1" si="168"/>
        <v/>
      </c>
      <c r="Y727" s="1" t="str">
        <f t="shared" ca="1" si="169"/>
        <v/>
      </c>
      <c r="Z727" s="1" t="str">
        <f t="shared" si="170"/>
        <v>both (C5H7NO3 + Phe minus H2O) YE_</v>
      </c>
      <c r="AA727" s="1" t="str">
        <f t="shared" si="160"/>
        <v/>
      </c>
    </row>
    <row r="728" spans="1:27" x14ac:dyDescent="0.2">
      <c r="A728" s="1" t="s">
        <v>94</v>
      </c>
      <c r="B728" s="1" t="s">
        <v>157</v>
      </c>
      <c r="C728" s="1" t="s">
        <v>110</v>
      </c>
      <c r="D728" s="1">
        <v>276.11149999999998</v>
      </c>
      <c r="E728" s="1">
        <v>14.23</v>
      </c>
      <c r="F728" s="5" t="s">
        <v>146</v>
      </c>
      <c r="H728" s="1" t="s">
        <v>152</v>
      </c>
      <c r="I728" s="1">
        <v>33097</v>
      </c>
      <c r="K728" s="1">
        <f t="shared" si="171"/>
        <v>10.407228136578889</v>
      </c>
      <c r="L728" s="1" t="str">
        <f t="shared" si="172"/>
        <v>both (C5H7NO3 + Phe minus H2O) YE_Syn</v>
      </c>
      <c r="M728" s="1" t="str">
        <f t="shared" si="163"/>
        <v>D</v>
      </c>
      <c r="N728" s="1" t="str">
        <f t="shared" si="164"/>
        <v>both (C5H7NO3 + Phe minus H2O) YE_Syn_D</v>
      </c>
      <c r="O728" s="2" t="str">
        <f t="shared" si="165"/>
        <v/>
      </c>
      <c r="P728" s="1" t="str">
        <f t="array" ref="P728">IF(O728="","",AVERAGE(IF(L$1:L$2881=L728,K$1:K$2881)))</f>
        <v/>
      </c>
      <c r="Q728" s="1" t="str">
        <f t="array" ref="Q728">IF(O728="","",_xlfn.F.TEST(IF((L$1:L$2881=LEFT(L728,LEN(L728)-3)&amp;"ctr"),K$1:K$2881),IF((L$1:L$2881=L728),K$1:K$2881)))</f>
        <v/>
      </c>
      <c r="R728" s="1" t="str">
        <f t="array" ref="R728">IF(O728="","",TTEST(IF(L$1:L$2881=LEFT(L728,LEN(L728)-3)&amp;"ctr",K$1:K$2881),IF(L$1:L$2881=L728,K$1:K$2881),2,IF(ISERROR(Q728),3,IF(Q728&lt;0.05,3,2))))</f>
        <v/>
      </c>
      <c r="S728" s="1" t="str">
        <f t="shared" ca="1" si="166"/>
        <v/>
      </c>
      <c r="T728" s="1" t="str">
        <f t="array" ref="T728">IF(O728="","",AVERAGE(IF(L$1:L$2881=L728,I$1:I$2881)))</f>
        <v/>
      </c>
      <c r="U728" s="1" t="str">
        <f t="shared" ca="1" si="167"/>
        <v/>
      </c>
      <c r="V728" s="1" t="str">
        <f t="shared" ca="1" si="173"/>
        <v/>
      </c>
      <c r="W728" s="1" t="str">
        <f t="array" aca="1" ref="W728" ca="1">IF(V728="","",IF(AVERAGE(IF(Z$2:Z$2881="Neg"&amp;" "&amp;B728&amp;" "&amp;X728,J$2:J$2881,0))&gt;AVERAGE(IF(Z$2:Z$2881="pos"&amp;" "&amp;B728&amp;" "&amp;X728,J$2:J$2881,0)),"neg","pos"))</f>
        <v/>
      </c>
      <c r="X728" s="1" t="str">
        <f t="shared" ca="1" si="168"/>
        <v/>
      </c>
      <c r="Y728" s="1" t="str">
        <f t="shared" ca="1" si="169"/>
        <v/>
      </c>
      <c r="Z728" s="1" t="str">
        <f t="shared" si="170"/>
        <v>both (C5H7NO3 + Phe minus H2O) YE_</v>
      </c>
      <c r="AA728" s="1" t="str">
        <f t="shared" si="160"/>
        <v/>
      </c>
    </row>
    <row r="729" spans="1:27" x14ac:dyDescent="0.2">
      <c r="A729" s="1" t="s">
        <v>94</v>
      </c>
      <c r="B729" s="1" t="s">
        <v>157</v>
      </c>
      <c r="C729" s="1" t="s">
        <v>110</v>
      </c>
      <c r="D729" s="1">
        <v>276.11149999999998</v>
      </c>
      <c r="E729" s="1">
        <v>14.23</v>
      </c>
      <c r="F729" s="5" t="s">
        <v>146</v>
      </c>
      <c r="H729" s="1" t="s">
        <v>152</v>
      </c>
      <c r="I729" s="1">
        <v>55205</v>
      </c>
      <c r="K729" s="1">
        <f t="shared" si="171"/>
        <v>10.918826922010416</v>
      </c>
      <c r="L729" s="1" t="str">
        <f t="shared" si="172"/>
        <v>both (C5H7NO3 + Phe minus H2O) YE_Syn</v>
      </c>
      <c r="M729" s="1" t="str">
        <f t="shared" si="163"/>
        <v>D</v>
      </c>
      <c r="N729" s="1" t="str">
        <f t="shared" si="164"/>
        <v>both (C5H7NO3 + Phe minus H2O) YE_Syn_D</v>
      </c>
      <c r="O729" s="2" t="str">
        <f t="shared" si="165"/>
        <v/>
      </c>
      <c r="P729" s="1" t="str">
        <f t="array" ref="P729">IF(O729="","",AVERAGE(IF(L$1:L$2881=L729,K$1:K$2881)))</f>
        <v/>
      </c>
      <c r="Q729" s="1" t="str">
        <f t="array" ref="Q729">IF(O729="","",_xlfn.F.TEST(IF((L$1:L$2881=LEFT(L729,LEN(L729)-3)&amp;"ctr"),K$1:K$2881),IF((L$1:L$2881=L729),K$1:K$2881)))</f>
        <v/>
      </c>
      <c r="R729" s="1" t="str">
        <f t="array" ref="R729">IF(O729="","",TTEST(IF(L$1:L$2881=LEFT(L729,LEN(L729)-3)&amp;"ctr",K$1:K$2881),IF(L$1:L$2881=L729,K$1:K$2881),2,IF(ISERROR(Q729),3,IF(Q729&lt;0.05,3,2))))</f>
        <v/>
      </c>
      <c r="S729" s="1" t="str">
        <f t="shared" ca="1" si="166"/>
        <v/>
      </c>
      <c r="T729" s="1" t="str">
        <f t="array" ref="T729">IF(O729="","",AVERAGE(IF(L$1:L$2881=L729,I$1:I$2881)))</f>
        <v/>
      </c>
      <c r="U729" s="1" t="str">
        <f t="shared" ca="1" si="167"/>
        <v/>
      </c>
      <c r="V729" s="1" t="str">
        <f t="shared" ca="1" si="173"/>
        <v/>
      </c>
      <c r="W729" s="1" t="str">
        <f t="array" aca="1" ref="W729" ca="1">IF(V729="","",IF(AVERAGE(IF(Z$2:Z$2881="Neg"&amp;" "&amp;B729&amp;" "&amp;X729,J$2:J$2881,0))&gt;AVERAGE(IF(Z$2:Z$2881="pos"&amp;" "&amp;B729&amp;" "&amp;X729,J$2:J$2881,0)),"neg","pos"))</f>
        <v/>
      </c>
      <c r="X729" s="1" t="str">
        <f t="shared" ca="1" si="168"/>
        <v/>
      </c>
      <c r="Y729" s="1" t="str">
        <f t="shared" ca="1" si="169"/>
        <v/>
      </c>
      <c r="Z729" s="1" t="str">
        <f t="shared" si="170"/>
        <v>both (C5H7NO3 + Phe minus H2O) YE_</v>
      </c>
      <c r="AA729" s="1" t="str">
        <f t="shared" si="160"/>
        <v/>
      </c>
    </row>
    <row r="730" spans="1:27" x14ac:dyDescent="0.2">
      <c r="A730" s="1" t="s">
        <v>94</v>
      </c>
      <c r="B730" s="1" t="s">
        <v>157</v>
      </c>
      <c r="C730" s="1" t="s">
        <v>110</v>
      </c>
      <c r="D730" s="1">
        <v>276.11149999999998</v>
      </c>
      <c r="E730" s="1">
        <v>14.23</v>
      </c>
      <c r="F730" s="5" t="s">
        <v>146</v>
      </c>
      <c r="H730" s="1" t="s">
        <v>153</v>
      </c>
      <c r="K730" s="1">
        <f t="shared" si="171"/>
        <v>0</v>
      </c>
      <c r="L730" s="1" t="str">
        <f t="shared" si="172"/>
        <v>both (C5H7NO3 + Phe minus H2O) SE_Ctr</v>
      </c>
      <c r="M730" s="1" t="str">
        <f t="shared" si="163"/>
        <v>ND</v>
      </c>
      <c r="N730" s="1" t="str">
        <f t="shared" si="164"/>
        <v>both (C5H7NO3 + Phe minus H2O) SE_CtrND</v>
      </c>
      <c r="O730" s="2" t="str">
        <f t="shared" si="165"/>
        <v>ND</v>
      </c>
      <c r="P730" s="1">
        <f t="array" ref="P730">IF(O730="","",AVERAGE(IF(L$1:L$2881=L730,K$1:K$2881)))</f>
        <v>0</v>
      </c>
      <c r="Q730" s="1" t="e">
        <f t="array" ref="Q730">IF(O730="","",_xlfn.F.TEST(IF((L$1:L$2881=LEFT(L730,LEN(L730)-3)&amp;"ctr"),K$1:K$2881),IF((L$1:L$2881=L730),K$1:K$2881)))</f>
        <v>#DIV/0!</v>
      </c>
      <c r="R730" s="1" t="e">
        <f t="array" ref="R730">IF(O730="","",TTEST(IF(L$1:L$2881=LEFT(L730,LEN(L730)-3)&amp;"ctr",K$1:K$2881),IF(L$1:L$2881=L730,K$1:K$2881),2,IF(ISERROR(Q730),3,IF(Q730&lt;0.05,3,2))))</f>
        <v>#DIV/0!</v>
      </c>
      <c r="S730" s="1" t="str">
        <f t="shared" ca="1" si="166"/>
        <v>ND</v>
      </c>
      <c r="T730" s="1">
        <f t="array" ref="T730">IF(O730="","",AVERAGE(IF(L$1:L$2881=L730,I$1:I$2881)))</f>
        <v>0</v>
      </c>
      <c r="U730" s="1" t="str">
        <f t="shared" ca="1" si="167"/>
        <v>n/a</v>
      </c>
      <c r="V730" s="1" t="str">
        <f t="shared" ca="1" si="173"/>
        <v/>
      </c>
      <c r="W730" s="1" t="str">
        <f t="array" aca="1" ref="W730" ca="1">IF(V730="","",IF(AVERAGE(IF(Z$2:Z$2881="Neg"&amp;" "&amp;B730&amp;" "&amp;X730,J$2:J$2881,0))&gt;AVERAGE(IF(Z$2:Z$2881="pos"&amp;" "&amp;B730&amp;" "&amp;X730,J$2:J$2881,0)),"neg","pos"))</f>
        <v/>
      </c>
      <c r="X730" s="1" t="str">
        <f t="shared" ca="1" si="168"/>
        <v/>
      </c>
      <c r="Y730" s="1" t="str">
        <f t="shared" ca="1" si="169"/>
        <v/>
      </c>
      <c r="Z730" s="1" t="str">
        <f t="shared" si="170"/>
        <v>both (C5H7NO3 + Phe minus H2O) SE_</v>
      </c>
      <c r="AA730" s="1" t="str">
        <f t="shared" si="160"/>
        <v>Good</v>
      </c>
    </row>
    <row r="731" spans="1:27" x14ac:dyDescent="0.2">
      <c r="A731" s="1" t="s">
        <v>94</v>
      </c>
      <c r="B731" s="1" t="s">
        <v>157</v>
      </c>
      <c r="C731" s="1" t="s">
        <v>110</v>
      </c>
      <c r="D731" s="1">
        <v>276.11149999999998</v>
      </c>
      <c r="E731" s="1">
        <v>14.23</v>
      </c>
      <c r="F731" s="5" t="s">
        <v>146</v>
      </c>
      <c r="H731" s="1" t="s">
        <v>153</v>
      </c>
      <c r="K731" s="1">
        <f t="shared" si="171"/>
        <v>0</v>
      </c>
      <c r="L731" s="1" t="str">
        <f t="shared" si="172"/>
        <v>both (C5H7NO3 + Phe minus H2O) SE_Ctr</v>
      </c>
      <c r="M731" s="1" t="str">
        <f t="shared" si="163"/>
        <v>ND</v>
      </c>
      <c r="N731" s="1" t="str">
        <f t="shared" si="164"/>
        <v>both (C5H7NO3 + Phe minus H2O) SE_CtrND</v>
      </c>
      <c r="O731" s="2" t="str">
        <f t="shared" si="165"/>
        <v/>
      </c>
      <c r="P731" s="1" t="str">
        <f t="array" ref="P731">IF(O731="","",AVERAGE(IF(L$1:L$2881=L731,K$1:K$2881)))</f>
        <v/>
      </c>
      <c r="Q731" s="1" t="str">
        <f t="array" ref="Q731">IF(O731="","",_xlfn.F.TEST(IF((L$1:L$2881=LEFT(L731,LEN(L731)-3)&amp;"ctr"),K$1:K$2881),IF((L$1:L$2881=L731),K$1:K$2881)))</f>
        <v/>
      </c>
      <c r="R731" s="1" t="str">
        <f t="array" ref="R731">IF(O731="","",TTEST(IF(L$1:L$2881=LEFT(L731,LEN(L731)-3)&amp;"ctr",K$1:K$2881),IF(L$1:L$2881=L731,K$1:K$2881),2,IF(ISERROR(Q731),3,IF(Q731&lt;0.05,3,2))))</f>
        <v/>
      </c>
      <c r="S731" s="1" t="str">
        <f t="shared" ca="1" si="166"/>
        <v/>
      </c>
      <c r="T731" s="1" t="str">
        <f t="array" ref="T731">IF(O731="","",AVERAGE(IF(L$1:L$2881=L731,I$1:I$2881)))</f>
        <v/>
      </c>
      <c r="U731" s="1" t="str">
        <f t="shared" ca="1" si="167"/>
        <v/>
      </c>
      <c r="V731" s="1" t="str">
        <f t="shared" ca="1" si="173"/>
        <v/>
      </c>
      <c r="W731" s="1" t="str">
        <f t="array" aca="1" ref="W731" ca="1">IF(V731="","",IF(AVERAGE(IF(Z$2:Z$2881="Neg"&amp;" "&amp;B731&amp;" "&amp;X731,J$2:J$2881,0))&gt;AVERAGE(IF(Z$2:Z$2881="pos"&amp;" "&amp;B731&amp;" "&amp;X731,J$2:J$2881,0)),"neg","pos"))</f>
        <v/>
      </c>
      <c r="X731" s="1" t="str">
        <f t="shared" ca="1" si="168"/>
        <v/>
      </c>
      <c r="Y731" s="1" t="str">
        <f t="shared" ca="1" si="169"/>
        <v/>
      </c>
      <c r="Z731" s="1" t="str">
        <f t="shared" si="170"/>
        <v>both (C5H7NO3 + Phe minus H2O) SE_</v>
      </c>
      <c r="AA731" s="1" t="str">
        <f t="shared" si="160"/>
        <v/>
      </c>
    </row>
    <row r="732" spans="1:27" x14ac:dyDescent="0.2">
      <c r="A732" s="1" t="s">
        <v>94</v>
      </c>
      <c r="B732" s="1" t="s">
        <v>157</v>
      </c>
      <c r="C732" s="1" t="s">
        <v>110</v>
      </c>
      <c r="D732" s="1">
        <v>276.11149999999998</v>
      </c>
      <c r="E732" s="1">
        <v>14.23</v>
      </c>
      <c r="F732" s="5" t="s">
        <v>146</v>
      </c>
      <c r="H732" s="1" t="s">
        <v>153</v>
      </c>
      <c r="K732" s="1">
        <f t="shared" si="171"/>
        <v>0</v>
      </c>
      <c r="L732" s="1" t="str">
        <f t="shared" si="172"/>
        <v>both (C5H7NO3 + Phe minus H2O) SE_Ctr</v>
      </c>
      <c r="M732" s="1" t="str">
        <f t="shared" si="163"/>
        <v>ND</v>
      </c>
      <c r="N732" s="1" t="str">
        <f t="shared" si="164"/>
        <v>both (C5H7NO3 + Phe minus H2O) SE_CtrND</v>
      </c>
      <c r="O732" s="2" t="str">
        <f t="shared" si="165"/>
        <v/>
      </c>
      <c r="P732" s="1" t="str">
        <f t="array" ref="P732">IF(O732="","",AVERAGE(IF(L$1:L$2881=L732,K$1:K$2881)))</f>
        <v/>
      </c>
      <c r="Q732" s="1" t="str">
        <f t="array" ref="Q732">IF(O732="","",_xlfn.F.TEST(IF((L$1:L$2881=LEFT(L732,LEN(L732)-3)&amp;"ctr"),K$1:K$2881),IF((L$1:L$2881=L732),K$1:K$2881)))</f>
        <v/>
      </c>
      <c r="R732" s="1" t="str">
        <f t="array" ref="R732">IF(O732="","",TTEST(IF(L$1:L$2881=LEFT(L732,LEN(L732)-3)&amp;"ctr",K$1:K$2881),IF(L$1:L$2881=L732,K$1:K$2881),2,IF(ISERROR(Q732),3,IF(Q732&lt;0.05,3,2))))</f>
        <v/>
      </c>
      <c r="S732" s="1" t="str">
        <f t="shared" ca="1" si="166"/>
        <v/>
      </c>
      <c r="T732" s="1" t="str">
        <f t="array" ref="T732">IF(O732="","",AVERAGE(IF(L$1:L$2881=L732,I$1:I$2881)))</f>
        <v/>
      </c>
      <c r="U732" s="1" t="str">
        <f t="shared" ca="1" si="167"/>
        <v/>
      </c>
      <c r="V732" s="1" t="str">
        <f t="shared" ca="1" si="173"/>
        <v/>
      </c>
      <c r="W732" s="1" t="str">
        <f t="array" aca="1" ref="W732" ca="1">IF(V732="","",IF(AVERAGE(IF(Z$2:Z$2881="Neg"&amp;" "&amp;B732&amp;" "&amp;X732,J$2:J$2881,0))&gt;AVERAGE(IF(Z$2:Z$2881="pos"&amp;" "&amp;B732&amp;" "&amp;X732,J$2:J$2881,0)),"neg","pos"))</f>
        <v/>
      </c>
      <c r="X732" s="1" t="str">
        <f t="shared" ca="1" si="168"/>
        <v/>
      </c>
      <c r="Y732" s="1" t="str">
        <f t="shared" ca="1" si="169"/>
        <v/>
      </c>
      <c r="Z732" s="1" t="str">
        <f t="shared" si="170"/>
        <v>both (C5H7NO3 + Phe minus H2O) SE_</v>
      </c>
      <c r="AA732" s="1" t="str">
        <f t="shared" si="160"/>
        <v/>
      </c>
    </row>
    <row r="733" spans="1:27" x14ac:dyDescent="0.2">
      <c r="A733" s="1" t="s">
        <v>94</v>
      </c>
      <c r="B733" s="1" t="s">
        <v>157</v>
      </c>
      <c r="C733" s="1" t="s">
        <v>110</v>
      </c>
      <c r="D733" s="1">
        <v>276.11149999999998</v>
      </c>
      <c r="E733" s="1">
        <v>14.23</v>
      </c>
      <c r="F733" s="5" t="s">
        <v>146</v>
      </c>
      <c r="H733" s="1" t="s">
        <v>153</v>
      </c>
      <c r="K733" s="1">
        <f t="shared" si="171"/>
        <v>0</v>
      </c>
      <c r="L733" s="1" t="str">
        <f t="shared" si="172"/>
        <v>both (C5H7NO3 + Phe minus H2O) SE_Ctr</v>
      </c>
      <c r="M733" s="1" t="str">
        <f t="shared" si="163"/>
        <v>ND</v>
      </c>
      <c r="N733" s="1" t="str">
        <f t="shared" si="164"/>
        <v>both (C5H7NO3 + Phe minus H2O) SE_CtrND</v>
      </c>
      <c r="O733" s="2" t="str">
        <f t="shared" si="165"/>
        <v/>
      </c>
      <c r="P733" s="1" t="str">
        <f t="array" ref="P733">IF(O733="","",AVERAGE(IF(L$1:L$2881=L733,K$1:K$2881)))</f>
        <v/>
      </c>
      <c r="Q733" s="1" t="str">
        <f t="array" ref="Q733">IF(O733="","",_xlfn.F.TEST(IF((L$1:L$2881=LEFT(L733,LEN(L733)-3)&amp;"ctr"),K$1:K$2881),IF((L$1:L$2881=L733),K$1:K$2881)))</f>
        <v/>
      </c>
      <c r="R733" s="1" t="str">
        <f t="array" ref="R733">IF(O733="","",TTEST(IF(L$1:L$2881=LEFT(L733,LEN(L733)-3)&amp;"ctr",K$1:K$2881),IF(L$1:L$2881=L733,K$1:K$2881),2,IF(ISERROR(Q733),3,IF(Q733&lt;0.05,3,2))))</f>
        <v/>
      </c>
      <c r="S733" s="1" t="str">
        <f t="shared" ca="1" si="166"/>
        <v/>
      </c>
      <c r="T733" s="1" t="str">
        <f t="array" ref="T733">IF(O733="","",AVERAGE(IF(L$1:L$2881=L733,I$1:I$2881)))</f>
        <v/>
      </c>
      <c r="U733" s="1" t="str">
        <f t="shared" ca="1" si="167"/>
        <v/>
      </c>
      <c r="V733" s="1" t="str">
        <f t="shared" ca="1" si="173"/>
        <v/>
      </c>
      <c r="W733" s="1" t="str">
        <f t="array" aca="1" ref="W733" ca="1">IF(V733="","",IF(AVERAGE(IF(Z$2:Z$2881="Neg"&amp;" "&amp;B733&amp;" "&amp;X733,J$2:J$2881,0))&gt;AVERAGE(IF(Z$2:Z$2881="pos"&amp;" "&amp;B733&amp;" "&amp;X733,J$2:J$2881,0)),"neg","pos"))</f>
        <v/>
      </c>
      <c r="X733" s="1" t="str">
        <f t="shared" ca="1" si="168"/>
        <v/>
      </c>
      <c r="Y733" s="1" t="str">
        <f t="shared" ca="1" si="169"/>
        <v/>
      </c>
      <c r="Z733" s="1" t="str">
        <f t="shared" si="170"/>
        <v>both (C5H7NO3 + Phe minus H2O) SE_</v>
      </c>
      <c r="AA733" s="1" t="str">
        <f t="shared" si="160"/>
        <v/>
      </c>
    </row>
    <row r="734" spans="1:27" x14ac:dyDescent="0.2">
      <c r="A734" s="1" t="s">
        <v>94</v>
      </c>
      <c r="B734" s="1" t="s">
        <v>157</v>
      </c>
      <c r="C734" s="1" t="s">
        <v>110</v>
      </c>
      <c r="D734" s="1">
        <v>276.11149999999998</v>
      </c>
      <c r="E734" s="1">
        <v>14.23</v>
      </c>
      <c r="F734" s="5" t="s">
        <v>146</v>
      </c>
      <c r="H734" s="1" t="s">
        <v>154</v>
      </c>
      <c r="K734" s="1">
        <f t="shared" si="171"/>
        <v>0</v>
      </c>
      <c r="L734" s="1" t="str">
        <f t="shared" si="172"/>
        <v>both (C5H7NO3 + Phe minus H2O) SE_Syn</v>
      </c>
      <c r="M734" s="1" t="str">
        <f t="shared" si="163"/>
        <v>ND</v>
      </c>
      <c r="N734" s="1" t="str">
        <f t="shared" si="164"/>
        <v>both (C5H7NO3 + Phe minus H2O) SE_SynND</v>
      </c>
      <c r="O734" s="2" t="str">
        <f t="shared" si="165"/>
        <v>ND</v>
      </c>
      <c r="P734" s="1">
        <f t="array" ref="P734">IF(O734="","",AVERAGE(IF(L$1:L$2881=L734,K$1:K$2881)))</f>
        <v>0</v>
      </c>
      <c r="Q734" s="1" t="e">
        <f t="array" ref="Q734">IF(O734="","",_xlfn.F.TEST(IF((L$1:L$2881=LEFT(L734,LEN(L734)-3)&amp;"ctr"),K$1:K$2881),IF((L$1:L$2881=L734),K$1:K$2881)))</f>
        <v>#DIV/0!</v>
      </c>
      <c r="R734" s="1" t="e">
        <f t="array" ref="R734">IF(O734="","",TTEST(IF(L$1:L$2881=LEFT(L734,LEN(L734)-3)&amp;"ctr",K$1:K$2881),IF(L$1:L$2881=L734,K$1:K$2881),2,IF(ISERROR(Q734),3,IF(Q734&lt;0.05,3,2))))</f>
        <v>#DIV/0!</v>
      </c>
      <c r="S734" s="1" t="str">
        <f t="shared" ca="1" si="166"/>
        <v>ND</v>
      </c>
      <c r="T734" s="1">
        <f t="array" ref="T734">IF(O734="","",AVERAGE(IF(L$1:L$2881=L734,I$1:I$2881)))</f>
        <v>0</v>
      </c>
      <c r="U734" s="1" t="str">
        <f t="shared" ca="1" si="167"/>
        <v>n/a</v>
      </c>
      <c r="V734" s="1" t="str">
        <f t="shared" ca="1" si="173"/>
        <v/>
      </c>
      <c r="W734" s="1" t="str">
        <f t="array" aca="1" ref="W734" ca="1">IF(V734="","",IF(AVERAGE(IF(Z$2:Z$2881="Neg"&amp;" "&amp;B734&amp;" "&amp;X734,J$2:J$2881,0))&gt;AVERAGE(IF(Z$2:Z$2881="pos"&amp;" "&amp;B734&amp;" "&amp;X734,J$2:J$2881,0)),"neg","pos"))</f>
        <v/>
      </c>
      <c r="X734" s="1" t="str">
        <f t="shared" ca="1" si="168"/>
        <v/>
      </c>
      <c r="Y734" s="1" t="str">
        <f t="shared" ca="1" si="169"/>
        <v/>
      </c>
      <c r="Z734" s="1" t="str">
        <f t="shared" si="170"/>
        <v>both (C5H7NO3 + Phe minus H2O) SE_</v>
      </c>
      <c r="AA734" s="1" t="str">
        <f t="shared" si="160"/>
        <v>Good</v>
      </c>
    </row>
    <row r="735" spans="1:27" x14ac:dyDescent="0.2">
      <c r="A735" s="1" t="s">
        <v>94</v>
      </c>
      <c r="B735" s="1" t="s">
        <v>157</v>
      </c>
      <c r="C735" s="1" t="s">
        <v>110</v>
      </c>
      <c r="D735" s="1">
        <v>276.11149999999998</v>
      </c>
      <c r="E735" s="1">
        <v>14.23</v>
      </c>
      <c r="F735" s="5" t="s">
        <v>146</v>
      </c>
      <c r="H735" s="1" t="s">
        <v>154</v>
      </c>
      <c r="K735" s="1">
        <f t="shared" si="171"/>
        <v>0</v>
      </c>
      <c r="L735" s="1" t="str">
        <f t="shared" si="172"/>
        <v>both (C5H7NO3 + Phe minus H2O) SE_Syn</v>
      </c>
      <c r="M735" s="1" t="str">
        <f t="shared" si="163"/>
        <v>ND</v>
      </c>
      <c r="N735" s="1" t="str">
        <f t="shared" si="164"/>
        <v>both (C5H7NO3 + Phe minus H2O) SE_SynND</v>
      </c>
      <c r="O735" s="2" t="str">
        <f t="shared" si="165"/>
        <v/>
      </c>
      <c r="P735" s="1" t="str">
        <f t="array" ref="P735">IF(O735="","",AVERAGE(IF(L$1:L$2881=L735,K$1:K$2881)))</f>
        <v/>
      </c>
      <c r="Q735" s="1" t="str">
        <f t="array" ref="Q735">IF(O735="","",_xlfn.F.TEST(IF((L$1:L$2881=LEFT(L735,LEN(L735)-3)&amp;"ctr"),K$1:K$2881),IF((L$1:L$2881=L735),K$1:K$2881)))</f>
        <v/>
      </c>
      <c r="R735" s="1" t="str">
        <f t="array" ref="R735">IF(O735="","",TTEST(IF(L$1:L$2881=LEFT(L735,LEN(L735)-3)&amp;"ctr",K$1:K$2881),IF(L$1:L$2881=L735,K$1:K$2881),2,IF(ISERROR(Q735),3,IF(Q735&lt;0.05,3,2))))</f>
        <v/>
      </c>
      <c r="S735" s="1" t="str">
        <f t="shared" ca="1" si="166"/>
        <v/>
      </c>
      <c r="T735" s="1" t="str">
        <f t="array" ref="T735">IF(O735="","",AVERAGE(IF(L$1:L$2881=L735,I$1:I$2881)))</f>
        <v/>
      </c>
      <c r="U735" s="1" t="str">
        <f t="shared" ca="1" si="167"/>
        <v/>
      </c>
      <c r="V735" s="1" t="str">
        <f t="shared" ca="1" si="173"/>
        <v/>
      </c>
      <c r="W735" s="1" t="str">
        <f t="array" aca="1" ref="W735" ca="1">IF(V735="","",IF(AVERAGE(IF(Z$2:Z$2881="Neg"&amp;" "&amp;B735&amp;" "&amp;X735,J$2:J$2881,0))&gt;AVERAGE(IF(Z$2:Z$2881="pos"&amp;" "&amp;B735&amp;" "&amp;X735,J$2:J$2881,0)),"neg","pos"))</f>
        <v/>
      </c>
      <c r="X735" s="1" t="str">
        <f t="shared" ca="1" si="168"/>
        <v/>
      </c>
      <c r="Y735" s="1" t="str">
        <f t="shared" ca="1" si="169"/>
        <v/>
      </c>
      <c r="Z735" s="1" t="str">
        <f t="shared" si="170"/>
        <v>both (C5H7NO3 + Phe minus H2O) SE_</v>
      </c>
      <c r="AA735" s="1" t="str">
        <f t="shared" si="160"/>
        <v/>
      </c>
    </row>
    <row r="736" spans="1:27" x14ac:dyDescent="0.2">
      <c r="A736" s="1" t="s">
        <v>94</v>
      </c>
      <c r="B736" s="1" t="s">
        <v>157</v>
      </c>
      <c r="C736" s="1" t="s">
        <v>110</v>
      </c>
      <c r="D736" s="1">
        <v>276.11149999999998</v>
      </c>
      <c r="E736" s="1">
        <v>14.23</v>
      </c>
      <c r="F736" s="5" t="s">
        <v>146</v>
      </c>
      <c r="H736" s="1" t="s">
        <v>154</v>
      </c>
      <c r="K736" s="1">
        <f t="shared" si="171"/>
        <v>0</v>
      </c>
      <c r="L736" s="1" t="str">
        <f t="shared" si="172"/>
        <v>both (C5H7NO3 + Phe minus H2O) SE_Syn</v>
      </c>
      <c r="M736" s="1" t="str">
        <f t="shared" si="163"/>
        <v>ND</v>
      </c>
      <c r="N736" s="1" t="str">
        <f t="shared" si="164"/>
        <v>both (C5H7NO3 + Phe minus H2O) SE_SynND</v>
      </c>
      <c r="O736" s="2" t="str">
        <f t="shared" si="165"/>
        <v/>
      </c>
      <c r="P736" s="1" t="str">
        <f t="array" ref="P736">IF(O736="","",AVERAGE(IF(L$1:L$2881=L736,K$1:K$2881)))</f>
        <v/>
      </c>
      <c r="Q736" s="1" t="str">
        <f t="array" ref="Q736">IF(O736="","",_xlfn.F.TEST(IF((L$1:L$2881=LEFT(L736,LEN(L736)-3)&amp;"ctr"),K$1:K$2881),IF((L$1:L$2881=L736),K$1:K$2881)))</f>
        <v/>
      </c>
      <c r="R736" s="1" t="str">
        <f t="array" ref="R736">IF(O736="","",TTEST(IF(L$1:L$2881=LEFT(L736,LEN(L736)-3)&amp;"ctr",K$1:K$2881),IF(L$1:L$2881=L736,K$1:K$2881),2,IF(ISERROR(Q736),3,IF(Q736&lt;0.05,3,2))))</f>
        <v/>
      </c>
      <c r="S736" s="1" t="str">
        <f t="shared" ca="1" si="166"/>
        <v/>
      </c>
      <c r="T736" s="1" t="str">
        <f t="array" ref="T736">IF(O736="","",AVERAGE(IF(L$1:L$2881=L736,I$1:I$2881)))</f>
        <v/>
      </c>
      <c r="U736" s="1" t="str">
        <f t="shared" ca="1" si="167"/>
        <v/>
      </c>
      <c r="V736" s="1" t="str">
        <f t="shared" ca="1" si="173"/>
        <v/>
      </c>
      <c r="W736" s="1" t="str">
        <f t="array" aca="1" ref="W736" ca="1">IF(V736="","",IF(AVERAGE(IF(Z$2:Z$2881="Neg"&amp;" "&amp;B736&amp;" "&amp;X736,J$2:J$2881,0))&gt;AVERAGE(IF(Z$2:Z$2881="pos"&amp;" "&amp;B736&amp;" "&amp;X736,J$2:J$2881,0)),"neg","pos"))</f>
        <v/>
      </c>
      <c r="X736" s="1" t="str">
        <f t="shared" ca="1" si="168"/>
        <v/>
      </c>
      <c r="Y736" s="1" t="str">
        <f t="shared" ca="1" si="169"/>
        <v/>
      </c>
      <c r="Z736" s="1" t="str">
        <f t="shared" si="170"/>
        <v>both (C5H7NO3 + Phe minus H2O) SE_</v>
      </c>
      <c r="AA736" s="1" t="str">
        <f t="shared" si="160"/>
        <v/>
      </c>
    </row>
    <row r="737" spans="1:27" x14ac:dyDescent="0.2">
      <c r="A737" s="1" t="s">
        <v>94</v>
      </c>
      <c r="B737" s="1" t="s">
        <v>157</v>
      </c>
      <c r="C737" s="1" t="s">
        <v>110</v>
      </c>
      <c r="D737" s="1">
        <v>276.11149999999998</v>
      </c>
      <c r="E737" s="1">
        <v>14.23</v>
      </c>
      <c r="F737" s="5" t="s">
        <v>146</v>
      </c>
      <c r="H737" s="1" t="s">
        <v>154</v>
      </c>
      <c r="K737" s="1">
        <f t="shared" si="171"/>
        <v>0</v>
      </c>
      <c r="L737" s="1" t="str">
        <f t="shared" si="172"/>
        <v>both (C5H7NO3 + Phe minus H2O) SE_Syn</v>
      </c>
      <c r="M737" s="1" t="str">
        <f t="shared" si="163"/>
        <v>ND</v>
      </c>
      <c r="N737" s="1" t="str">
        <f t="shared" si="164"/>
        <v>both (C5H7NO3 + Phe minus H2O) SE_SynND</v>
      </c>
      <c r="O737" s="2" t="str">
        <f t="shared" si="165"/>
        <v/>
      </c>
      <c r="P737" s="1" t="str">
        <f t="array" ref="P737">IF(O737="","",AVERAGE(IF(L$1:L$2881=L737,K$1:K$2881)))</f>
        <v/>
      </c>
      <c r="Q737" s="1" t="str">
        <f t="array" ref="Q737">IF(O737="","",_xlfn.F.TEST(IF((L$1:L$2881=LEFT(L737,LEN(L737)-3)&amp;"ctr"),K$1:K$2881),IF((L$1:L$2881=L737),K$1:K$2881)))</f>
        <v/>
      </c>
      <c r="R737" s="1" t="str">
        <f t="array" ref="R737">IF(O737="","",TTEST(IF(L$1:L$2881=LEFT(L737,LEN(L737)-3)&amp;"ctr",K$1:K$2881),IF(L$1:L$2881=L737,K$1:K$2881),2,IF(ISERROR(Q737),3,IF(Q737&lt;0.05,3,2))))</f>
        <v/>
      </c>
      <c r="S737" s="1" t="str">
        <f t="shared" ca="1" si="166"/>
        <v/>
      </c>
      <c r="T737" s="1" t="str">
        <f t="array" ref="T737">IF(O737="","",AVERAGE(IF(L$1:L$2881=L737,I$1:I$2881)))</f>
        <v/>
      </c>
      <c r="U737" s="1" t="str">
        <f t="shared" ca="1" si="167"/>
        <v/>
      </c>
      <c r="V737" s="1" t="str">
        <f t="shared" ca="1" si="173"/>
        <v/>
      </c>
      <c r="W737" s="1" t="str">
        <f t="array" aca="1" ref="W737" ca="1">IF(V737="","",IF(AVERAGE(IF(Z$2:Z$2881="Neg"&amp;" "&amp;B737&amp;" "&amp;X737,J$2:J$2881,0))&gt;AVERAGE(IF(Z$2:Z$2881="pos"&amp;" "&amp;B737&amp;" "&amp;X737,J$2:J$2881,0)),"neg","pos"))</f>
        <v/>
      </c>
      <c r="X737" s="1" t="str">
        <f t="shared" ca="1" si="168"/>
        <v/>
      </c>
      <c r="Y737" s="1" t="str">
        <f t="shared" ca="1" si="169"/>
        <v/>
      </c>
      <c r="Z737" s="1" t="str">
        <f t="shared" si="170"/>
        <v>both (C5H7NO3 + Phe minus H2O) SE_</v>
      </c>
      <c r="AA737" s="1" t="str">
        <f t="shared" si="160"/>
        <v/>
      </c>
    </row>
    <row r="738" spans="1:27" x14ac:dyDescent="0.2">
      <c r="A738" s="1" t="s">
        <v>94</v>
      </c>
      <c r="B738" s="1" t="s">
        <v>76</v>
      </c>
      <c r="C738" s="1" t="s">
        <v>111</v>
      </c>
      <c r="D738" s="1">
        <v>262.13150000000002</v>
      </c>
      <c r="E738" s="1">
        <v>14.37</v>
      </c>
      <c r="F738" s="5" t="s">
        <v>146</v>
      </c>
      <c r="H738" s="1" t="s">
        <v>147</v>
      </c>
      <c r="K738" s="1">
        <f t="shared" si="171"/>
        <v>0</v>
      </c>
      <c r="L738" s="1" t="str">
        <f t="shared" si="172"/>
        <v>both (Phe-Pro) Min_Ctr</v>
      </c>
      <c r="M738" s="1" t="str">
        <f t="shared" si="163"/>
        <v>ND</v>
      </c>
      <c r="N738" s="1" t="str">
        <f t="shared" si="164"/>
        <v>both (Phe-Pro) Min_CtrND</v>
      </c>
      <c r="O738" s="2" t="str">
        <f t="shared" si="165"/>
        <v>ND</v>
      </c>
      <c r="P738" s="1">
        <f t="array" ref="P738">IF(O738="","",AVERAGE(IF(L$1:L$2881=L738,K$1:K$2881)))</f>
        <v>0</v>
      </c>
      <c r="Q738" s="1" t="e">
        <f t="array" ref="Q738">IF(O738="","",_xlfn.F.TEST(IF((L$1:L$2881=LEFT(L738,LEN(L738)-3)&amp;"ctr"),K$1:K$2881),IF((L$1:L$2881=L738),K$1:K$2881)))</f>
        <v>#DIV/0!</v>
      </c>
      <c r="R738" s="1" t="e">
        <f t="array" ref="R738">IF(O738="","",TTEST(IF(L$1:L$2881=LEFT(L738,LEN(L738)-3)&amp;"ctr",K$1:K$2881),IF(L$1:L$2881=L738,K$1:K$2881),2,IF(ISERROR(Q738),3,IF(Q738&lt;0.05,3,2))))</f>
        <v>#DIV/0!</v>
      </c>
      <c r="S738" s="1" t="str">
        <f t="shared" ca="1" si="166"/>
        <v>ND</v>
      </c>
      <c r="T738" s="1">
        <f t="array" ref="T738">IF(O738="","",AVERAGE(IF(L$1:L$2881=L738,I$1:I$2881)))</f>
        <v>0</v>
      </c>
      <c r="U738" s="1" t="str">
        <f t="shared" ca="1" si="167"/>
        <v>n/a</v>
      </c>
      <c r="V738" s="1" t="str">
        <f t="shared" ca="1" si="173"/>
        <v/>
      </c>
      <c r="W738" s="1" t="str">
        <f t="array" aca="1" ref="W738" ca="1">IF(V738="","",IF(AVERAGE(IF(Z$2:Z$2881="Neg"&amp;" "&amp;B738&amp;" "&amp;X738,J$2:J$2881,0))&gt;AVERAGE(IF(Z$2:Z$2881="pos"&amp;" "&amp;B738&amp;" "&amp;X738,J$2:J$2881,0)),"neg","pos"))</f>
        <v/>
      </c>
      <c r="X738" s="1" t="str">
        <f t="shared" ca="1" si="168"/>
        <v/>
      </c>
      <c r="Y738" s="1" t="str">
        <f t="shared" ca="1" si="169"/>
        <v/>
      </c>
      <c r="Z738" s="1" t="str">
        <f t="shared" si="170"/>
        <v>both (Phe-Pro) Min</v>
      </c>
      <c r="AA738" s="1" t="str">
        <f t="shared" si="160"/>
        <v>Good</v>
      </c>
    </row>
    <row r="739" spans="1:27" x14ac:dyDescent="0.2">
      <c r="A739" s="1" t="s">
        <v>94</v>
      </c>
      <c r="B739" s="1" t="s">
        <v>76</v>
      </c>
      <c r="C739" s="1" t="s">
        <v>111</v>
      </c>
      <c r="D739" s="1">
        <v>262.13150000000002</v>
      </c>
      <c r="E739" s="1">
        <v>14.37</v>
      </c>
      <c r="F739" s="5" t="s">
        <v>146</v>
      </c>
      <c r="H739" s="1" t="s">
        <v>147</v>
      </c>
      <c r="K739" s="1">
        <f t="shared" ref="K739:K801" si="174">LN(I739+1)</f>
        <v>0</v>
      </c>
      <c r="L739" s="1" t="str">
        <f t="shared" ref="L739:L801" si="175">A739&amp;" "&amp;B739&amp;" "&amp;H739</f>
        <v>both (Phe-Pro) Min_Ctr</v>
      </c>
      <c r="M739" s="1" t="str">
        <f t="shared" si="163"/>
        <v>ND</v>
      </c>
      <c r="N739" s="1" t="str">
        <f t="shared" si="164"/>
        <v>both (Phe-Pro) Min_CtrND</v>
      </c>
      <c r="O739" s="2" t="str">
        <f t="shared" si="165"/>
        <v/>
      </c>
      <c r="P739" s="1" t="str">
        <f t="array" ref="P739">IF(O739="","",AVERAGE(IF(L$1:L$2881=L739,K$1:K$2881)))</f>
        <v/>
      </c>
      <c r="Q739" s="1" t="str">
        <f t="array" ref="Q739">IF(O739="","",_xlfn.F.TEST(IF((L$1:L$2881=LEFT(L739,LEN(L739)-3)&amp;"ctr"),K$1:K$2881),IF((L$1:L$2881=L739),K$1:K$2881)))</f>
        <v/>
      </c>
      <c r="R739" s="1" t="str">
        <f t="array" ref="R739">IF(O739="","",TTEST(IF(L$1:L$2881=LEFT(L739,LEN(L739)-3)&amp;"ctr",K$1:K$2881),IF(L$1:L$2881=L739,K$1:K$2881),2,IF(ISERROR(Q739),3,IF(Q739&lt;0.05,3,2))))</f>
        <v/>
      </c>
      <c r="S739" s="1" t="str">
        <f t="shared" ca="1" si="166"/>
        <v/>
      </c>
      <c r="T739" s="1" t="str">
        <f t="array" ref="T739">IF(O739="","",AVERAGE(IF(L$1:L$2881=L739,I$1:I$2881)))</f>
        <v/>
      </c>
      <c r="U739" s="1" t="str">
        <f t="shared" ca="1" si="167"/>
        <v/>
      </c>
      <c r="V739" s="1" t="str">
        <f t="shared" ca="1" si="173"/>
        <v/>
      </c>
      <c r="W739" s="1" t="str">
        <f t="array" aca="1" ref="W739" ca="1">IF(V739="","",IF(AVERAGE(IF(Z$2:Z$2881="Neg"&amp;" "&amp;B739&amp;" "&amp;X739,J$2:J$2881,0))&gt;AVERAGE(IF(Z$2:Z$2881="pos"&amp;" "&amp;B739&amp;" "&amp;X739,J$2:J$2881,0)),"neg","pos"))</f>
        <v/>
      </c>
      <c r="X739" s="1" t="str">
        <f t="shared" ca="1" si="168"/>
        <v/>
      </c>
      <c r="Y739" s="1" t="str">
        <f t="shared" ca="1" si="169"/>
        <v/>
      </c>
      <c r="Z739" s="1" t="str">
        <f t="shared" si="170"/>
        <v>both (Phe-Pro) Min</v>
      </c>
      <c r="AA739" s="1" t="str">
        <f t="shared" ref="AA739:AA802" si="176">IF(T739="","","Good")</f>
        <v/>
      </c>
    </row>
    <row r="740" spans="1:27" x14ac:dyDescent="0.2">
      <c r="A740" s="1" t="s">
        <v>94</v>
      </c>
      <c r="B740" s="1" t="s">
        <v>76</v>
      </c>
      <c r="C740" s="1" t="s">
        <v>111</v>
      </c>
      <c r="D740" s="1">
        <v>262.13150000000002</v>
      </c>
      <c r="E740" s="1">
        <v>14.37</v>
      </c>
      <c r="F740" s="5" t="s">
        <v>146</v>
      </c>
      <c r="H740" s="1" t="s">
        <v>147</v>
      </c>
      <c r="K740" s="1">
        <f t="shared" si="174"/>
        <v>0</v>
      </c>
      <c r="L740" s="1" t="str">
        <f t="shared" si="175"/>
        <v>both (Phe-Pro) Min_Ctr</v>
      </c>
      <c r="M740" s="1" t="str">
        <f t="shared" si="163"/>
        <v>ND</v>
      </c>
      <c r="N740" s="1" t="str">
        <f t="shared" si="164"/>
        <v>both (Phe-Pro) Min_CtrND</v>
      </c>
      <c r="O740" s="2" t="str">
        <f t="shared" si="165"/>
        <v/>
      </c>
      <c r="P740" s="1" t="str">
        <f t="array" ref="P740">IF(O740="","",AVERAGE(IF(L$1:L$2881=L740,K$1:K$2881)))</f>
        <v/>
      </c>
      <c r="Q740" s="1" t="str">
        <f t="array" ref="Q740">IF(O740="","",_xlfn.F.TEST(IF((L$1:L$2881=LEFT(L740,LEN(L740)-3)&amp;"ctr"),K$1:K$2881),IF((L$1:L$2881=L740),K$1:K$2881)))</f>
        <v/>
      </c>
      <c r="R740" s="1" t="str">
        <f t="array" ref="R740">IF(O740="","",TTEST(IF(L$1:L$2881=LEFT(L740,LEN(L740)-3)&amp;"ctr",K$1:K$2881),IF(L$1:L$2881=L740,K$1:K$2881),2,IF(ISERROR(Q740),3,IF(Q740&lt;0.05,3,2))))</f>
        <v/>
      </c>
      <c r="S740" s="1" t="str">
        <f t="shared" ca="1" si="166"/>
        <v/>
      </c>
      <c r="T740" s="1" t="str">
        <f t="array" ref="T740">IF(O740="","",AVERAGE(IF(L$1:L$2881=L740,I$1:I$2881)))</f>
        <v/>
      </c>
      <c r="U740" s="1" t="str">
        <f t="shared" ca="1" si="167"/>
        <v/>
      </c>
      <c r="V740" s="1" t="str">
        <f t="shared" ca="1" si="173"/>
        <v/>
      </c>
      <c r="W740" s="1" t="str">
        <f t="array" aca="1" ref="W740" ca="1">IF(V740="","",IF(AVERAGE(IF(Z$2:Z$2881="Neg"&amp;" "&amp;B740&amp;" "&amp;X740,J$2:J$2881,0))&gt;AVERAGE(IF(Z$2:Z$2881="pos"&amp;" "&amp;B740&amp;" "&amp;X740,J$2:J$2881,0)),"neg","pos"))</f>
        <v/>
      </c>
      <c r="X740" s="1" t="str">
        <f t="shared" ca="1" si="168"/>
        <v/>
      </c>
      <c r="Y740" s="1" t="str">
        <f t="shared" ca="1" si="169"/>
        <v/>
      </c>
      <c r="Z740" s="1" t="str">
        <f t="shared" si="170"/>
        <v>both (Phe-Pro) Min</v>
      </c>
      <c r="AA740" s="1" t="str">
        <f t="shared" si="176"/>
        <v/>
      </c>
    </row>
    <row r="741" spans="1:27" x14ac:dyDescent="0.2">
      <c r="A741" s="1" t="s">
        <v>94</v>
      </c>
      <c r="B741" s="1" t="s">
        <v>76</v>
      </c>
      <c r="C741" s="1" t="s">
        <v>111</v>
      </c>
      <c r="D741" s="1">
        <v>262.13150000000002</v>
      </c>
      <c r="E741" s="1">
        <v>14.37</v>
      </c>
      <c r="F741" s="5" t="s">
        <v>146</v>
      </c>
      <c r="H741" s="1" t="s">
        <v>147</v>
      </c>
      <c r="K741" s="1">
        <f t="shared" si="174"/>
        <v>0</v>
      </c>
      <c r="L741" s="1" t="str">
        <f t="shared" si="175"/>
        <v>both (Phe-Pro) Min_Ctr</v>
      </c>
      <c r="M741" s="1" t="str">
        <f t="shared" si="163"/>
        <v>ND</v>
      </c>
      <c r="N741" s="1" t="str">
        <f t="shared" si="164"/>
        <v>both (Phe-Pro) Min_CtrND</v>
      </c>
      <c r="O741" s="2" t="str">
        <f t="shared" si="165"/>
        <v/>
      </c>
      <c r="P741" s="1" t="str">
        <f t="array" ref="P741">IF(O741="","",AVERAGE(IF(L$1:L$2881=L741,K$1:K$2881)))</f>
        <v/>
      </c>
      <c r="Q741" s="1" t="str">
        <f t="array" ref="Q741">IF(O741="","",_xlfn.F.TEST(IF((L$1:L$2881=LEFT(L741,LEN(L741)-3)&amp;"ctr"),K$1:K$2881),IF((L$1:L$2881=L741),K$1:K$2881)))</f>
        <v/>
      </c>
      <c r="R741" s="1" t="str">
        <f t="array" ref="R741">IF(O741="","",TTEST(IF(L$1:L$2881=LEFT(L741,LEN(L741)-3)&amp;"ctr",K$1:K$2881),IF(L$1:L$2881=L741,K$1:K$2881),2,IF(ISERROR(Q741),3,IF(Q741&lt;0.05,3,2))))</f>
        <v/>
      </c>
      <c r="S741" s="1" t="str">
        <f t="shared" ca="1" si="166"/>
        <v/>
      </c>
      <c r="T741" s="1" t="str">
        <f t="array" ref="T741">IF(O741="","",AVERAGE(IF(L$1:L$2881=L741,I$1:I$2881)))</f>
        <v/>
      </c>
      <c r="U741" s="1" t="str">
        <f t="shared" ca="1" si="167"/>
        <v/>
      </c>
      <c r="V741" s="1" t="str">
        <f t="shared" ca="1" si="173"/>
        <v/>
      </c>
      <c r="W741" s="1" t="str">
        <f t="array" aca="1" ref="W741" ca="1">IF(V741="","",IF(AVERAGE(IF(Z$2:Z$2881="Neg"&amp;" "&amp;B741&amp;" "&amp;X741,J$2:J$2881,0))&gt;AVERAGE(IF(Z$2:Z$2881="pos"&amp;" "&amp;B741&amp;" "&amp;X741,J$2:J$2881,0)),"neg","pos"))</f>
        <v/>
      </c>
      <c r="X741" s="1" t="str">
        <f t="shared" ca="1" si="168"/>
        <v/>
      </c>
      <c r="Y741" s="1" t="str">
        <f t="shared" ca="1" si="169"/>
        <v/>
      </c>
      <c r="Z741" s="1" t="str">
        <f t="shared" si="170"/>
        <v>both (Phe-Pro) Min</v>
      </c>
      <c r="AA741" s="1" t="str">
        <f t="shared" si="176"/>
        <v/>
      </c>
    </row>
    <row r="742" spans="1:27" x14ac:dyDescent="0.2">
      <c r="A742" s="1" t="s">
        <v>94</v>
      </c>
      <c r="B742" s="1" t="s">
        <v>76</v>
      </c>
      <c r="C742" s="1" t="s">
        <v>111</v>
      </c>
      <c r="D742" s="1">
        <v>262.13150000000002</v>
      </c>
      <c r="E742" s="1">
        <v>14.37</v>
      </c>
      <c r="F742" s="5" t="s">
        <v>146</v>
      </c>
      <c r="H742" s="1" t="s">
        <v>148</v>
      </c>
      <c r="K742" s="1">
        <f t="shared" si="174"/>
        <v>0</v>
      </c>
      <c r="L742" s="1" t="str">
        <f t="shared" si="175"/>
        <v>both (Phe-Pro) Min_Syn</v>
      </c>
      <c r="M742" s="1" t="str">
        <f t="shared" si="163"/>
        <v>ND</v>
      </c>
      <c r="N742" s="1" t="str">
        <f t="shared" si="164"/>
        <v>both (Phe-Pro) Min_SynND</v>
      </c>
      <c r="O742" s="2" t="str">
        <f t="shared" si="165"/>
        <v>ND</v>
      </c>
      <c r="P742" s="1">
        <f t="array" ref="P742">IF(O742="","",AVERAGE(IF(L$1:L$2881=L742,K$1:K$2881)))</f>
        <v>0</v>
      </c>
      <c r="Q742" s="1" t="e">
        <f t="array" ref="Q742">IF(O742="","",_xlfn.F.TEST(IF((L$1:L$2881=LEFT(L742,LEN(L742)-3)&amp;"ctr"),K$1:K$2881),IF((L$1:L$2881=L742),K$1:K$2881)))</f>
        <v>#DIV/0!</v>
      </c>
      <c r="R742" s="1" t="e">
        <f t="array" ref="R742">IF(O742="","",TTEST(IF(L$1:L$2881=LEFT(L742,LEN(L742)-3)&amp;"ctr",K$1:K$2881),IF(L$1:L$2881=L742,K$1:K$2881),2,IF(ISERROR(Q742),3,IF(Q742&lt;0.05,3,2))))</f>
        <v>#DIV/0!</v>
      </c>
      <c r="S742" s="1" t="str">
        <f t="shared" ca="1" si="166"/>
        <v>ND</v>
      </c>
      <c r="T742" s="1">
        <f t="array" ref="T742">IF(O742="","",AVERAGE(IF(L$1:L$2881=L742,I$1:I$2881)))</f>
        <v>0</v>
      </c>
      <c r="U742" s="1" t="str">
        <f t="shared" ca="1" si="167"/>
        <v>n/a</v>
      </c>
      <c r="V742" s="1" t="str">
        <f t="shared" ca="1" si="173"/>
        <v/>
      </c>
      <c r="W742" s="1" t="str">
        <f t="array" aca="1" ref="W742" ca="1">IF(V742="","",IF(AVERAGE(IF(Z$2:Z$2881="Neg"&amp;" "&amp;B742&amp;" "&amp;X742,J$2:J$2881,0))&gt;AVERAGE(IF(Z$2:Z$2881="pos"&amp;" "&amp;B742&amp;" "&amp;X742,J$2:J$2881,0)),"neg","pos"))</f>
        <v/>
      </c>
      <c r="X742" s="1" t="str">
        <f t="shared" ca="1" si="168"/>
        <v/>
      </c>
      <c r="Y742" s="1" t="str">
        <f t="shared" ca="1" si="169"/>
        <v/>
      </c>
      <c r="Z742" s="1" t="str">
        <f t="shared" si="170"/>
        <v>both (Phe-Pro) Min</v>
      </c>
      <c r="AA742" s="1" t="str">
        <f t="shared" si="176"/>
        <v>Good</v>
      </c>
    </row>
    <row r="743" spans="1:27" x14ac:dyDescent="0.2">
      <c r="A743" s="1" t="s">
        <v>94</v>
      </c>
      <c r="B743" s="1" t="s">
        <v>76</v>
      </c>
      <c r="C743" s="1" t="s">
        <v>111</v>
      </c>
      <c r="D743" s="1">
        <v>262.13150000000002</v>
      </c>
      <c r="E743" s="1">
        <v>14.37</v>
      </c>
      <c r="F743" s="5" t="s">
        <v>146</v>
      </c>
      <c r="H743" s="1" t="s">
        <v>148</v>
      </c>
      <c r="K743" s="1">
        <f t="shared" si="174"/>
        <v>0</v>
      </c>
      <c r="L743" s="1" t="str">
        <f t="shared" si="175"/>
        <v>both (Phe-Pro) Min_Syn</v>
      </c>
      <c r="M743" s="1" t="str">
        <f t="shared" si="163"/>
        <v>ND</v>
      </c>
      <c r="N743" s="1" t="str">
        <f t="shared" si="164"/>
        <v>both (Phe-Pro) Min_SynND</v>
      </c>
      <c r="O743" s="2" t="str">
        <f t="shared" si="165"/>
        <v/>
      </c>
      <c r="P743" s="1" t="str">
        <f t="array" ref="P743">IF(O743="","",AVERAGE(IF(L$1:L$2881=L743,K$1:K$2881)))</f>
        <v/>
      </c>
      <c r="Q743" s="1" t="str">
        <f t="array" ref="Q743">IF(O743="","",_xlfn.F.TEST(IF((L$1:L$2881=LEFT(L743,LEN(L743)-3)&amp;"ctr"),K$1:K$2881),IF((L$1:L$2881=L743),K$1:K$2881)))</f>
        <v/>
      </c>
      <c r="R743" s="1" t="str">
        <f t="array" ref="R743">IF(O743="","",TTEST(IF(L$1:L$2881=LEFT(L743,LEN(L743)-3)&amp;"ctr",K$1:K$2881),IF(L$1:L$2881=L743,K$1:K$2881),2,IF(ISERROR(Q743),3,IF(Q743&lt;0.05,3,2))))</f>
        <v/>
      </c>
      <c r="S743" s="1" t="str">
        <f t="shared" ca="1" si="166"/>
        <v/>
      </c>
      <c r="T743" s="1" t="str">
        <f t="array" ref="T743">IF(O743="","",AVERAGE(IF(L$1:L$2881=L743,I$1:I$2881)))</f>
        <v/>
      </c>
      <c r="U743" s="1" t="str">
        <f t="shared" ca="1" si="167"/>
        <v/>
      </c>
      <c r="V743" s="1" t="str">
        <f t="shared" ca="1" si="173"/>
        <v/>
      </c>
      <c r="W743" s="1" t="str">
        <f t="array" aca="1" ref="W743" ca="1">IF(V743="","",IF(AVERAGE(IF(Z$2:Z$2881="Neg"&amp;" "&amp;B743&amp;" "&amp;X743,J$2:J$2881,0))&gt;AVERAGE(IF(Z$2:Z$2881="pos"&amp;" "&amp;B743&amp;" "&amp;X743,J$2:J$2881,0)),"neg","pos"))</f>
        <v/>
      </c>
      <c r="X743" s="1" t="str">
        <f t="shared" ca="1" si="168"/>
        <v/>
      </c>
      <c r="Y743" s="1" t="str">
        <f t="shared" ca="1" si="169"/>
        <v/>
      </c>
      <c r="Z743" s="1" t="str">
        <f t="shared" si="170"/>
        <v>both (Phe-Pro) Min</v>
      </c>
      <c r="AA743" s="1" t="str">
        <f t="shared" si="176"/>
        <v/>
      </c>
    </row>
    <row r="744" spans="1:27" x14ac:dyDescent="0.2">
      <c r="A744" s="1" t="s">
        <v>94</v>
      </c>
      <c r="B744" s="1" t="s">
        <v>76</v>
      </c>
      <c r="C744" s="1" t="s">
        <v>111</v>
      </c>
      <c r="D744" s="1">
        <v>262.13150000000002</v>
      </c>
      <c r="E744" s="1">
        <v>14.37</v>
      </c>
      <c r="F744" s="5" t="s">
        <v>146</v>
      </c>
      <c r="H744" s="1" t="s">
        <v>148</v>
      </c>
      <c r="K744" s="1">
        <f t="shared" si="174"/>
        <v>0</v>
      </c>
      <c r="L744" s="1" t="str">
        <f t="shared" si="175"/>
        <v>both (Phe-Pro) Min_Syn</v>
      </c>
      <c r="M744" s="1" t="str">
        <f t="shared" si="163"/>
        <v>ND</v>
      </c>
      <c r="N744" s="1" t="str">
        <f t="shared" si="164"/>
        <v>both (Phe-Pro) Min_SynND</v>
      </c>
      <c r="O744" s="2" t="str">
        <f t="shared" si="165"/>
        <v/>
      </c>
      <c r="P744" s="1" t="str">
        <f t="array" ref="P744">IF(O744="","",AVERAGE(IF(L$1:L$2881=L744,K$1:K$2881)))</f>
        <v/>
      </c>
      <c r="Q744" s="1" t="str">
        <f t="array" ref="Q744">IF(O744="","",_xlfn.F.TEST(IF((L$1:L$2881=LEFT(L744,LEN(L744)-3)&amp;"ctr"),K$1:K$2881),IF((L$1:L$2881=L744),K$1:K$2881)))</f>
        <v/>
      </c>
      <c r="R744" s="1" t="str">
        <f t="array" ref="R744">IF(O744="","",TTEST(IF(L$1:L$2881=LEFT(L744,LEN(L744)-3)&amp;"ctr",K$1:K$2881),IF(L$1:L$2881=L744,K$1:K$2881),2,IF(ISERROR(Q744),3,IF(Q744&lt;0.05,3,2))))</f>
        <v/>
      </c>
      <c r="S744" s="1" t="str">
        <f t="shared" ca="1" si="166"/>
        <v/>
      </c>
      <c r="T744" s="1" t="str">
        <f t="array" ref="T744">IF(O744="","",AVERAGE(IF(L$1:L$2881=L744,I$1:I$2881)))</f>
        <v/>
      </c>
      <c r="U744" s="1" t="str">
        <f t="shared" ca="1" si="167"/>
        <v/>
      </c>
      <c r="V744" s="1" t="str">
        <f t="shared" ca="1" si="173"/>
        <v/>
      </c>
      <c r="W744" s="1" t="str">
        <f t="array" aca="1" ref="W744" ca="1">IF(V744="","",IF(AVERAGE(IF(Z$2:Z$2881="Neg"&amp;" "&amp;B744&amp;" "&amp;X744,J$2:J$2881,0))&gt;AVERAGE(IF(Z$2:Z$2881="pos"&amp;" "&amp;B744&amp;" "&amp;X744,J$2:J$2881,0)),"neg","pos"))</f>
        <v/>
      </c>
      <c r="X744" s="1" t="str">
        <f t="shared" ca="1" si="168"/>
        <v/>
      </c>
      <c r="Y744" s="1" t="str">
        <f t="shared" ca="1" si="169"/>
        <v/>
      </c>
      <c r="Z744" s="1" t="str">
        <f t="shared" si="170"/>
        <v>both (Phe-Pro) Min</v>
      </c>
      <c r="AA744" s="1" t="str">
        <f t="shared" si="176"/>
        <v/>
      </c>
    </row>
    <row r="745" spans="1:27" x14ac:dyDescent="0.2">
      <c r="A745" s="1" t="s">
        <v>94</v>
      </c>
      <c r="B745" s="1" t="s">
        <v>76</v>
      </c>
      <c r="C745" s="1" t="s">
        <v>111</v>
      </c>
      <c r="D745" s="1">
        <v>262.13150000000002</v>
      </c>
      <c r="E745" s="1">
        <v>14.37</v>
      </c>
      <c r="F745" s="5" t="s">
        <v>146</v>
      </c>
      <c r="H745" s="1" t="s">
        <v>148</v>
      </c>
      <c r="K745" s="1">
        <f t="shared" si="174"/>
        <v>0</v>
      </c>
      <c r="L745" s="1" t="str">
        <f t="shared" si="175"/>
        <v>both (Phe-Pro) Min_Syn</v>
      </c>
      <c r="M745" s="1" t="str">
        <f t="shared" si="163"/>
        <v>ND</v>
      </c>
      <c r="N745" s="1" t="str">
        <f t="shared" si="164"/>
        <v>both (Phe-Pro) Min_SynND</v>
      </c>
      <c r="O745" s="2" t="str">
        <f t="shared" si="165"/>
        <v/>
      </c>
      <c r="P745" s="1" t="str">
        <f t="array" ref="P745">IF(O745="","",AVERAGE(IF(L$1:L$2881=L745,K$1:K$2881)))</f>
        <v/>
      </c>
      <c r="Q745" s="1" t="str">
        <f t="array" ref="Q745">IF(O745="","",_xlfn.F.TEST(IF((L$1:L$2881=LEFT(L745,LEN(L745)-3)&amp;"ctr"),K$1:K$2881),IF((L$1:L$2881=L745),K$1:K$2881)))</f>
        <v/>
      </c>
      <c r="R745" s="1" t="str">
        <f t="array" ref="R745">IF(O745="","",TTEST(IF(L$1:L$2881=LEFT(L745,LEN(L745)-3)&amp;"ctr",K$1:K$2881),IF(L$1:L$2881=L745,K$1:K$2881),2,IF(ISERROR(Q745),3,IF(Q745&lt;0.05,3,2))))</f>
        <v/>
      </c>
      <c r="S745" s="1" t="str">
        <f t="shared" ca="1" si="166"/>
        <v/>
      </c>
      <c r="T745" s="1" t="str">
        <f t="array" ref="T745">IF(O745="","",AVERAGE(IF(L$1:L$2881=L745,I$1:I$2881)))</f>
        <v/>
      </c>
      <c r="U745" s="1" t="str">
        <f t="shared" ca="1" si="167"/>
        <v/>
      </c>
      <c r="V745" s="1" t="str">
        <f t="shared" ca="1" si="173"/>
        <v/>
      </c>
      <c r="W745" s="1" t="str">
        <f t="array" aca="1" ref="W745" ca="1">IF(V745="","",IF(AVERAGE(IF(Z$2:Z$2881="Neg"&amp;" "&amp;B745&amp;" "&amp;X745,J$2:J$2881,0))&gt;AVERAGE(IF(Z$2:Z$2881="pos"&amp;" "&amp;B745&amp;" "&amp;X745,J$2:J$2881,0)),"neg","pos"))</f>
        <v/>
      </c>
      <c r="X745" s="1" t="str">
        <f t="shared" ca="1" si="168"/>
        <v/>
      </c>
      <c r="Y745" s="1" t="str">
        <f t="shared" ca="1" si="169"/>
        <v/>
      </c>
      <c r="Z745" s="1" t="str">
        <f t="shared" si="170"/>
        <v>both (Phe-Pro) Min</v>
      </c>
      <c r="AA745" s="1" t="str">
        <f t="shared" si="176"/>
        <v/>
      </c>
    </row>
    <row r="746" spans="1:27" x14ac:dyDescent="0.2">
      <c r="A746" s="1" t="s">
        <v>94</v>
      </c>
      <c r="B746" s="1" t="s">
        <v>76</v>
      </c>
      <c r="C746" s="1" t="s">
        <v>111</v>
      </c>
      <c r="D746" s="1">
        <v>262.13150000000002</v>
      </c>
      <c r="E746" s="1">
        <v>14.37</v>
      </c>
      <c r="F746" s="5" t="s">
        <v>146</v>
      </c>
      <c r="H746" s="1" t="s">
        <v>149</v>
      </c>
      <c r="K746" s="1">
        <f t="shared" si="174"/>
        <v>0</v>
      </c>
      <c r="L746" s="1" t="str">
        <f t="shared" si="175"/>
        <v>both (Phe-Pro) MEBM_Ctr</v>
      </c>
      <c r="M746" s="1" t="str">
        <f t="shared" si="163"/>
        <v>ND</v>
      </c>
      <c r="N746" s="1" t="str">
        <f t="shared" si="164"/>
        <v>both (Phe-Pro) MEBM_CtrND</v>
      </c>
      <c r="O746" s="2" t="str">
        <f t="shared" si="165"/>
        <v>ND</v>
      </c>
      <c r="P746" s="1">
        <f t="array" ref="P746">IF(O746="","",AVERAGE(IF(L$1:L$2881=L746,K$1:K$2881)))</f>
        <v>0</v>
      </c>
      <c r="Q746" s="1" t="e">
        <f t="array" ref="Q746">IF(O746="","",_xlfn.F.TEST(IF((L$1:L$2881=LEFT(L746,LEN(L746)-3)&amp;"ctr"),K$1:K$2881),IF((L$1:L$2881=L746),K$1:K$2881)))</f>
        <v>#DIV/0!</v>
      </c>
      <c r="R746" s="1" t="e">
        <f t="array" ref="R746">IF(O746="","",TTEST(IF(L$1:L$2881=LEFT(L746,LEN(L746)-3)&amp;"ctr",K$1:K$2881),IF(L$1:L$2881=L746,K$1:K$2881),2,IF(ISERROR(Q746),3,IF(Q746&lt;0.05,3,2))))</f>
        <v>#DIV/0!</v>
      </c>
      <c r="S746" s="1" t="str">
        <f t="shared" ca="1" si="166"/>
        <v>ND</v>
      </c>
      <c r="T746" s="1">
        <f t="array" ref="T746">IF(O746="","",AVERAGE(IF(L$1:L$2881=L746,I$1:I$2881)))</f>
        <v>0</v>
      </c>
      <c r="U746" s="1" t="str">
        <f t="shared" ca="1" si="167"/>
        <v>n/a</v>
      </c>
      <c r="V746" s="1" t="str">
        <f t="shared" ca="1" si="173"/>
        <v/>
      </c>
      <c r="W746" s="1" t="str">
        <f t="array" aca="1" ref="W746" ca="1">IF(V746="","",IF(AVERAGE(IF(Z$2:Z$2881="Neg"&amp;" "&amp;B746&amp;" "&amp;X746,J$2:J$2881,0))&gt;AVERAGE(IF(Z$2:Z$2881="pos"&amp;" "&amp;B746&amp;" "&amp;X746,J$2:J$2881,0)),"neg","pos"))</f>
        <v/>
      </c>
      <c r="X746" s="1" t="str">
        <f t="shared" ca="1" si="168"/>
        <v/>
      </c>
      <c r="Y746" s="1" t="str">
        <f t="shared" ca="1" si="169"/>
        <v/>
      </c>
      <c r="Z746" s="1" t="str">
        <f t="shared" si="170"/>
        <v>both (Phe-Pro) MEB</v>
      </c>
      <c r="AA746" s="1" t="str">
        <f t="shared" si="176"/>
        <v>Good</v>
      </c>
    </row>
    <row r="747" spans="1:27" x14ac:dyDescent="0.2">
      <c r="A747" s="1" t="s">
        <v>94</v>
      </c>
      <c r="B747" s="1" t="s">
        <v>76</v>
      </c>
      <c r="C747" s="1" t="s">
        <v>111</v>
      </c>
      <c r="D747" s="1">
        <v>262.13150000000002</v>
      </c>
      <c r="E747" s="1">
        <v>14.37</v>
      </c>
      <c r="F747" s="5" t="s">
        <v>146</v>
      </c>
      <c r="H747" s="1" t="s">
        <v>149</v>
      </c>
      <c r="K747" s="1">
        <f t="shared" si="174"/>
        <v>0</v>
      </c>
      <c r="L747" s="1" t="str">
        <f t="shared" si="175"/>
        <v>both (Phe-Pro) MEBM_Ctr</v>
      </c>
      <c r="M747" s="1" t="str">
        <f t="shared" si="163"/>
        <v>ND</v>
      </c>
      <c r="N747" s="1" t="str">
        <f t="shared" si="164"/>
        <v>both (Phe-Pro) MEBM_CtrND</v>
      </c>
      <c r="O747" s="2" t="str">
        <f t="shared" si="165"/>
        <v/>
      </c>
      <c r="P747" s="1" t="str">
        <f t="array" ref="P747">IF(O747="","",AVERAGE(IF(L$1:L$2881=L747,K$1:K$2881)))</f>
        <v/>
      </c>
      <c r="Q747" s="1" t="str">
        <f t="array" ref="Q747">IF(O747="","",_xlfn.F.TEST(IF((L$1:L$2881=LEFT(L747,LEN(L747)-3)&amp;"ctr"),K$1:K$2881),IF((L$1:L$2881=L747),K$1:K$2881)))</f>
        <v/>
      </c>
      <c r="R747" s="1" t="str">
        <f t="array" ref="R747">IF(O747="","",TTEST(IF(L$1:L$2881=LEFT(L747,LEN(L747)-3)&amp;"ctr",K$1:K$2881),IF(L$1:L$2881=L747,K$1:K$2881),2,IF(ISERROR(Q747),3,IF(Q747&lt;0.05,3,2))))</f>
        <v/>
      </c>
      <c r="S747" s="1" t="str">
        <f t="shared" ca="1" si="166"/>
        <v/>
      </c>
      <c r="T747" s="1" t="str">
        <f t="array" ref="T747">IF(O747="","",AVERAGE(IF(L$1:L$2881=L747,I$1:I$2881)))</f>
        <v/>
      </c>
      <c r="U747" s="1" t="str">
        <f t="shared" ca="1" si="167"/>
        <v/>
      </c>
      <c r="V747" s="1" t="str">
        <f t="shared" ca="1" si="173"/>
        <v/>
      </c>
      <c r="W747" s="1" t="str">
        <f t="array" aca="1" ref="W747" ca="1">IF(V747="","",IF(AVERAGE(IF(Z$2:Z$2881="Neg"&amp;" "&amp;B747&amp;" "&amp;X747,J$2:J$2881,0))&gt;AVERAGE(IF(Z$2:Z$2881="pos"&amp;" "&amp;B747&amp;" "&amp;X747,J$2:J$2881,0)),"neg","pos"))</f>
        <v/>
      </c>
      <c r="X747" s="1" t="str">
        <f t="shared" ca="1" si="168"/>
        <v/>
      </c>
      <c r="Y747" s="1" t="str">
        <f t="shared" ca="1" si="169"/>
        <v/>
      </c>
      <c r="Z747" s="1" t="str">
        <f t="shared" si="170"/>
        <v>both (Phe-Pro) MEB</v>
      </c>
      <c r="AA747" s="1" t="str">
        <f t="shared" si="176"/>
        <v/>
      </c>
    </row>
    <row r="748" spans="1:27" x14ac:dyDescent="0.2">
      <c r="A748" s="1" t="s">
        <v>94</v>
      </c>
      <c r="B748" s="1" t="s">
        <v>76</v>
      </c>
      <c r="C748" s="1" t="s">
        <v>111</v>
      </c>
      <c r="D748" s="1">
        <v>262.13150000000002</v>
      </c>
      <c r="E748" s="1">
        <v>14.37</v>
      </c>
      <c r="F748" s="5" t="s">
        <v>146</v>
      </c>
      <c r="H748" s="1" t="s">
        <v>149</v>
      </c>
      <c r="K748" s="1">
        <f t="shared" si="174"/>
        <v>0</v>
      </c>
      <c r="L748" s="1" t="str">
        <f t="shared" si="175"/>
        <v>both (Phe-Pro) MEBM_Ctr</v>
      </c>
      <c r="M748" s="1" t="str">
        <f t="shared" si="163"/>
        <v>ND</v>
      </c>
      <c r="N748" s="1" t="str">
        <f t="shared" si="164"/>
        <v>both (Phe-Pro) MEBM_CtrND</v>
      </c>
      <c r="O748" s="2" t="str">
        <f t="shared" si="165"/>
        <v/>
      </c>
      <c r="P748" s="1" t="str">
        <f t="array" ref="P748">IF(O748="","",AVERAGE(IF(L$1:L$2881=L748,K$1:K$2881)))</f>
        <v/>
      </c>
      <c r="Q748" s="1" t="str">
        <f t="array" ref="Q748">IF(O748="","",_xlfn.F.TEST(IF((L$1:L$2881=LEFT(L748,LEN(L748)-3)&amp;"ctr"),K$1:K$2881),IF((L$1:L$2881=L748),K$1:K$2881)))</f>
        <v/>
      </c>
      <c r="R748" s="1" t="str">
        <f t="array" ref="R748">IF(O748="","",TTEST(IF(L$1:L$2881=LEFT(L748,LEN(L748)-3)&amp;"ctr",K$1:K$2881),IF(L$1:L$2881=L748,K$1:K$2881),2,IF(ISERROR(Q748),3,IF(Q748&lt;0.05,3,2))))</f>
        <v/>
      </c>
      <c r="S748" s="1" t="str">
        <f t="shared" ca="1" si="166"/>
        <v/>
      </c>
      <c r="T748" s="1" t="str">
        <f t="array" ref="T748">IF(O748="","",AVERAGE(IF(L$1:L$2881=L748,I$1:I$2881)))</f>
        <v/>
      </c>
      <c r="U748" s="1" t="str">
        <f t="shared" ca="1" si="167"/>
        <v/>
      </c>
      <c r="V748" s="1" t="str">
        <f t="shared" ca="1" si="173"/>
        <v/>
      </c>
      <c r="W748" s="1" t="str">
        <f t="array" aca="1" ref="W748" ca="1">IF(V748="","",IF(AVERAGE(IF(Z$2:Z$2881="Neg"&amp;" "&amp;B748&amp;" "&amp;X748,J$2:J$2881,0))&gt;AVERAGE(IF(Z$2:Z$2881="pos"&amp;" "&amp;B748&amp;" "&amp;X748,J$2:J$2881,0)),"neg","pos"))</f>
        <v/>
      </c>
      <c r="X748" s="1" t="str">
        <f t="shared" ca="1" si="168"/>
        <v/>
      </c>
      <c r="Y748" s="1" t="str">
        <f t="shared" ca="1" si="169"/>
        <v/>
      </c>
      <c r="Z748" s="1" t="str">
        <f t="shared" si="170"/>
        <v>both (Phe-Pro) MEB</v>
      </c>
      <c r="AA748" s="1" t="str">
        <f t="shared" si="176"/>
        <v/>
      </c>
    </row>
    <row r="749" spans="1:27" x14ac:dyDescent="0.2">
      <c r="A749" s="1" t="s">
        <v>94</v>
      </c>
      <c r="B749" s="1" t="s">
        <v>76</v>
      </c>
      <c r="C749" s="1" t="s">
        <v>111</v>
      </c>
      <c r="D749" s="1">
        <v>262.13150000000002</v>
      </c>
      <c r="E749" s="1">
        <v>14.37</v>
      </c>
      <c r="F749" s="5" t="s">
        <v>146</v>
      </c>
      <c r="H749" s="1" t="s">
        <v>149</v>
      </c>
      <c r="K749" s="1">
        <f t="shared" si="174"/>
        <v>0</v>
      </c>
      <c r="L749" s="1" t="str">
        <f t="shared" si="175"/>
        <v>both (Phe-Pro) MEBM_Ctr</v>
      </c>
      <c r="M749" s="1" t="str">
        <f t="shared" si="163"/>
        <v>ND</v>
      </c>
      <c r="N749" s="1" t="str">
        <f t="shared" si="164"/>
        <v>both (Phe-Pro) MEBM_CtrND</v>
      </c>
      <c r="O749" s="2" t="str">
        <f t="shared" si="165"/>
        <v/>
      </c>
      <c r="P749" s="1" t="str">
        <f t="array" ref="P749">IF(O749="","",AVERAGE(IF(L$1:L$2881=L749,K$1:K$2881)))</f>
        <v/>
      </c>
      <c r="Q749" s="1" t="str">
        <f t="array" ref="Q749">IF(O749="","",_xlfn.F.TEST(IF((L$1:L$2881=LEFT(L749,LEN(L749)-3)&amp;"ctr"),K$1:K$2881),IF((L$1:L$2881=L749),K$1:K$2881)))</f>
        <v/>
      </c>
      <c r="R749" s="1" t="str">
        <f t="array" ref="R749">IF(O749="","",TTEST(IF(L$1:L$2881=LEFT(L749,LEN(L749)-3)&amp;"ctr",K$1:K$2881),IF(L$1:L$2881=L749,K$1:K$2881),2,IF(ISERROR(Q749),3,IF(Q749&lt;0.05,3,2))))</f>
        <v/>
      </c>
      <c r="S749" s="1" t="str">
        <f t="shared" ca="1" si="166"/>
        <v/>
      </c>
      <c r="T749" s="1" t="str">
        <f t="array" ref="T749">IF(O749="","",AVERAGE(IF(L$1:L$2881=L749,I$1:I$2881)))</f>
        <v/>
      </c>
      <c r="U749" s="1" t="str">
        <f t="shared" ca="1" si="167"/>
        <v/>
      </c>
      <c r="V749" s="1" t="str">
        <f t="shared" ca="1" si="173"/>
        <v/>
      </c>
      <c r="W749" s="1" t="str">
        <f t="array" aca="1" ref="W749" ca="1">IF(V749="","",IF(AVERAGE(IF(Z$2:Z$2881="Neg"&amp;" "&amp;B749&amp;" "&amp;X749,J$2:J$2881,0))&gt;AVERAGE(IF(Z$2:Z$2881="pos"&amp;" "&amp;B749&amp;" "&amp;X749,J$2:J$2881,0)),"neg","pos"))</f>
        <v/>
      </c>
      <c r="X749" s="1" t="str">
        <f t="shared" ca="1" si="168"/>
        <v/>
      </c>
      <c r="Y749" s="1" t="str">
        <f t="shared" ca="1" si="169"/>
        <v/>
      </c>
      <c r="Z749" s="1" t="str">
        <f t="shared" si="170"/>
        <v>both (Phe-Pro) MEB</v>
      </c>
      <c r="AA749" s="1" t="str">
        <f t="shared" si="176"/>
        <v/>
      </c>
    </row>
    <row r="750" spans="1:27" x14ac:dyDescent="0.2">
      <c r="A750" s="1" t="s">
        <v>94</v>
      </c>
      <c r="B750" s="1" t="s">
        <v>76</v>
      </c>
      <c r="C750" s="1" t="s">
        <v>111</v>
      </c>
      <c r="D750" s="1">
        <v>262.13150000000002</v>
      </c>
      <c r="E750" s="1">
        <v>14.37</v>
      </c>
      <c r="F750" s="5" t="s">
        <v>146</v>
      </c>
      <c r="H750" s="1" t="s">
        <v>150</v>
      </c>
      <c r="K750" s="1">
        <f t="shared" si="174"/>
        <v>0</v>
      </c>
      <c r="L750" s="1" t="str">
        <f t="shared" si="175"/>
        <v>both (Phe-Pro) MEBM_Syn</v>
      </c>
      <c r="M750" s="1" t="str">
        <f t="shared" si="163"/>
        <v>ND</v>
      </c>
      <c r="N750" s="1" t="str">
        <f t="shared" si="164"/>
        <v>both (Phe-Pro) MEBM_SynND</v>
      </c>
      <c r="O750" s="2" t="str">
        <f t="shared" si="165"/>
        <v>ND</v>
      </c>
      <c r="P750" s="1">
        <f t="array" ref="P750">IF(O750="","",AVERAGE(IF(L$1:L$2881=L750,K$1:K$2881)))</f>
        <v>0</v>
      </c>
      <c r="Q750" s="1" t="e">
        <f t="array" ref="Q750">IF(O750="","",_xlfn.F.TEST(IF((L$1:L$2881=LEFT(L750,LEN(L750)-3)&amp;"ctr"),K$1:K$2881),IF((L$1:L$2881=L750),K$1:K$2881)))</f>
        <v>#DIV/0!</v>
      </c>
      <c r="R750" s="1" t="e">
        <f t="array" ref="R750">IF(O750="","",TTEST(IF(L$1:L$2881=LEFT(L750,LEN(L750)-3)&amp;"ctr",K$1:K$2881),IF(L$1:L$2881=L750,K$1:K$2881),2,IF(ISERROR(Q750),3,IF(Q750&lt;0.05,3,2))))</f>
        <v>#DIV/0!</v>
      </c>
      <c r="S750" s="1" t="str">
        <f t="shared" ca="1" si="166"/>
        <v>ND</v>
      </c>
      <c r="T750" s="1">
        <f t="array" ref="T750">IF(O750="","",AVERAGE(IF(L$1:L$2881=L750,I$1:I$2881)))</f>
        <v>0</v>
      </c>
      <c r="U750" s="1" t="str">
        <f t="shared" ca="1" si="167"/>
        <v>n/a</v>
      </c>
      <c r="V750" s="1" t="str">
        <f t="shared" ca="1" si="173"/>
        <v/>
      </c>
      <c r="W750" s="1" t="str">
        <f t="array" aca="1" ref="W750" ca="1">IF(V750="","",IF(AVERAGE(IF(Z$2:Z$2881="Neg"&amp;" "&amp;B750&amp;" "&amp;X750,J$2:J$2881,0))&gt;AVERAGE(IF(Z$2:Z$2881="pos"&amp;" "&amp;B750&amp;" "&amp;X750,J$2:J$2881,0)),"neg","pos"))</f>
        <v/>
      </c>
      <c r="X750" s="1" t="str">
        <f t="shared" ca="1" si="168"/>
        <v/>
      </c>
      <c r="Y750" s="1" t="str">
        <f t="shared" ca="1" si="169"/>
        <v/>
      </c>
      <c r="Z750" s="1" t="str">
        <f t="shared" si="170"/>
        <v>both (Phe-Pro) MEB</v>
      </c>
      <c r="AA750" s="1" t="str">
        <f t="shared" si="176"/>
        <v>Good</v>
      </c>
    </row>
    <row r="751" spans="1:27" x14ac:dyDescent="0.2">
      <c r="A751" s="1" t="s">
        <v>94</v>
      </c>
      <c r="B751" s="1" t="s">
        <v>76</v>
      </c>
      <c r="C751" s="1" t="s">
        <v>111</v>
      </c>
      <c r="D751" s="1">
        <v>262.13150000000002</v>
      </c>
      <c r="E751" s="1">
        <v>14.37</v>
      </c>
      <c r="F751" s="5" t="s">
        <v>146</v>
      </c>
      <c r="H751" s="1" t="s">
        <v>150</v>
      </c>
      <c r="K751" s="1">
        <f t="shared" si="174"/>
        <v>0</v>
      </c>
      <c r="L751" s="1" t="str">
        <f t="shared" si="175"/>
        <v>both (Phe-Pro) MEBM_Syn</v>
      </c>
      <c r="M751" s="1" t="str">
        <f t="shared" si="163"/>
        <v>ND</v>
      </c>
      <c r="N751" s="1" t="str">
        <f t="shared" si="164"/>
        <v>both (Phe-Pro) MEBM_SynND</v>
      </c>
      <c r="O751" s="2" t="str">
        <f t="shared" si="165"/>
        <v/>
      </c>
      <c r="P751" s="1" t="str">
        <f t="array" ref="P751">IF(O751="","",AVERAGE(IF(L$1:L$2881=L751,K$1:K$2881)))</f>
        <v/>
      </c>
      <c r="Q751" s="1" t="str">
        <f t="array" ref="Q751">IF(O751="","",_xlfn.F.TEST(IF((L$1:L$2881=LEFT(L751,LEN(L751)-3)&amp;"ctr"),K$1:K$2881),IF((L$1:L$2881=L751),K$1:K$2881)))</f>
        <v/>
      </c>
      <c r="R751" s="1" t="str">
        <f t="array" ref="R751">IF(O751="","",TTEST(IF(L$1:L$2881=LEFT(L751,LEN(L751)-3)&amp;"ctr",K$1:K$2881),IF(L$1:L$2881=L751,K$1:K$2881),2,IF(ISERROR(Q751),3,IF(Q751&lt;0.05,3,2))))</f>
        <v/>
      </c>
      <c r="S751" s="1" t="str">
        <f t="shared" ca="1" si="166"/>
        <v/>
      </c>
      <c r="T751" s="1" t="str">
        <f t="array" ref="T751">IF(O751="","",AVERAGE(IF(L$1:L$2881=L751,I$1:I$2881)))</f>
        <v/>
      </c>
      <c r="U751" s="1" t="str">
        <f t="shared" ca="1" si="167"/>
        <v/>
      </c>
      <c r="V751" s="1" t="str">
        <f t="shared" ca="1" si="173"/>
        <v/>
      </c>
      <c r="W751" s="1" t="str">
        <f t="array" aca="1" ref="W751" ca="1">IF(V751="","",IF(AVERAGE(IF(Z$2:Z$2881="Neg"&amp;" "&amp;B751&amp;" "&amp;X751,J$2:J$2881,0))&gt;AVERAGE(IF(Z$2:Z$2881="pos"&amp;" "&amp;B751&amp;" "&amp;X751,J$2:J$2881,0)),"neg","pos"))</f>
        <v/>
      </c>
      <c r="X751" s="1" t="str">
        <f t="shared" ca="1" si="168"/>
        <v/>
      </c>
      <c r="Y751" s="1" t="str">
        <f t="shared" ca="1" si="169"/>
        <v/>
      </c>
      <c r="Z751" s="1" t="str">
        <f t="shared" si="170"/>
        <v>both (Phe-Pro) MEB</v>
      </c>
      <c r="AA751" s="1" t="str">
        <f t="shared" si="176"/>
        <v/>
      </c>
    </row>
    <row r="752" spans="1:27" x14ac:dyDescent="0.2">
      <c r="A752" s="1" t="s">
        <v>94</v>
      </c>
      <c r="B752" s="1" t="s">
        <v>76</v>
      </c>
      <c r="C752" s="1" t="s">
        <v>111</v>
      </c>
      <c r="D752" s="1">
        <v>262.13150000000002</v>
      </c>
      <c r="E752" s="1">
        <v>14.37</v>
      </c>
      <c r="F752" s="5" t="s">
        <v>146</v>
      </c>
      <c r="H752" s="1" t="s">
        <v>150</v>
      </c>
      <c r="K752" s="1">
        <f t="shared" si="174"/>
        <v>0</v>
      </c>
      <c r="L752" s="1" t="str">
        <f t="shared" si="175"/>
        <v>both (Phe-Pro) MEBM_Syn</v>
      </c>
      <c r="M752" s="1" t="str">
        <f t="shared" si="163"/>
        <v>ND</v>
      </c>
      <c r="N752" s="1" t="str">
        <f t="shared" si="164"/>
        <v>both (Phe-Pro) MEBM_SynND</v>
      </c>
      <c r="O752" s="2" t="str">
        <f t="shared" si="165"/>
        <v/>
      </c>
      <c r="P752" s="1" t="str">
        <f t="array" ref="P752">IF(O752="","",AVERAGE(IF(L$1:L$2881=L752,K$1:K$2881)))</f>
        <v/>
      </c>
      <c r="Q752" s="1" t="str">
        <f t="array" ref="Q752">IF(O752="","",_xlfn.F.TEST(IF((L$1:L$2881=LEFT(L752,LEN(L752)-3)&amp;"ctr"),K$1:K$2881),IF((L$1:L$2881=L752),K$1:K$2881)))</f>
        <v/>
      </c>
      <c r="R752" s="1" t="str">
        <f t="array" ref="R752">IF(O752="","",TTEST(IF(L$1:L$2881=LEFT(L752,LEN(L752)-3)&amp;"ctr",K$1:K$2881),IF(L$1:L$2881=L752,K$1:K$2881),2,IF(ISERROR(Q752),3,IF(Q752&lt;0.05,3,2))))</f>
        <v/>
      </c>
      <c r="S752" s="1" t="str">
        <f t="shared" ca="1" si="166"/>
        <v/>
      </c>
      <c r="T752" s="1" t="str">
        <f t="array" ref="T752">IF(O752="","",AVERAGE(IF(L$1:L$2881=L752,I$1:I$2881)))</f>
        <v/>
      </c>
      <c r="U752" s="1" t="str">
        <f t="shared" ca="1" si="167"/>
        <v/>
      </c>
      <c r="V752" s="1" t="str">
        <f t="shared" ca="1" si="173"/>
        <v/>
      </c>
      <c r="W752" s="1" t="str">
        <f t="array" aca="1" ref="W752" ca="1">IF(V752="","",IF(AVERAGE(IF(Z$2:Z$2881="Neg"&amp;" "&amp;B752&amp;" "&amp;X752,J$2:J$2881,0))&gt;AVERAGE(IF(Z$2:Z$2881="pos"&amp;" "&amp;B752&amp;" "&amp;X752,J$2:J$2881,0)),"neg","pos"))</f>
        <v/>
      </c>
      <c r="X752" s="1" t="str">
        <f t="shared" ca="1" si="168"/>
        <v/>
      </c>
      <c r="Y752" s="1" t="str">
        <f t="shared" ca="1" si="169"/>
        <v/>
      </c>
      <c r="Z752" s="1" t="str">
        <f t="shared" si="170"/>
        <v>both (Phe-Pro) MEB</v>
      </c>
      <c r="AA752" s="1" t="str">
        <f t="shared" si="176"/>
        <v/>
      </c>
    </row>
    <row r="753" spans="1:27" x14ac:dyDescent="0.2">
      <c r="A753" s="1" t="s">
        <v>94</v>
      </c>
      <c r="B753" s="1" t="s">
        <v>76</v>
      </c>
      <c r="C753" s="1" t="s">
        <v>111</v>
      </c>
      <c r="D753" s="1">
        <v>262.13150000000002</v>
      </c>
      <c r="E753" s="1">
        <v>14.37</v>
      </c>
      <c r="F753" s="5" t="s">
        <v>146</v>
      </c>
      <c r="H753" s="1" t="s">
        <v>150</v>
      </c>
      <c r="K753" s="1">
        <f t="shared" si="174"/>
        <v>0</v>
      </c>
      <c r="L753" s="1" t="str">
        <f t="shared" si="175"/>
        <v>both (Phe-Pro) MEBM_Syn</v>
      </c>
      <c r="M753" s="1" t="str">
        <f t="shared" si="163"/>
        <v>ND</v>
      </c>
      <c r="N753" s="1" t="str">
        <f t="shared" si="164"/>
        <v>both (Phe-Pro) MEBM_SynND</v>
      </c>
      <c r="O753" s="2" t="str">
        <f t="shared" si="165"/>
        <v/>
      </c>
      <c r="P753" s="1" t="str">
        <f t="array" ref="P753">IF(O753="","",AVERAGE(IF(L$1:L$2881=L753,K$1:K$2881)))</f>
        <v/>
      </c>
      <c r="Q753" s="1" t="str">
        <f t="array" ref="Q753">IF(O753="","",_xlfn.F.TEST(IF((L$1:L$2881=LEFT(L753,LEN(L753)-3)&amp;"ctr"),K$1:K$2881),IF((L$1:L$2881=L753),K$1:K$2881)))</f>
        <v/>
      </c>
      <c r="R753" s="1" t="str">
        <f t="array" ref="R753">IF(O753="","",TTEST(IF(L$1:L$2881=LEFT(L753,LEN(L753)-3)&amp;"ctr",K$1:K$2881),IF(L$1:L$2881=L753,K$1:K$2881),2,IF(ISERROR(Q753),3,IF(Q753&lt;0.05,3,2))))</f>
        <v/>
      </c>
      <c r="S753" s="1" t="str">
        <f t="shared" ca="1" si="166"/>
        <v/>
      </c>
      <c r="T753" s="1" t="str">
        <f t="array" ref="T753">IF(O753="","",AVERAGE(IF(L$1:L$2881=L753,I$1:I$2881)))</f>
        <v/>
      </c>
      <c r="U753" s="1" t="str">
        <f t="shared" ca="1" si="167"/>
        <v/>
      </c>
      <c r="V753" s="1" t="str">
        <f t="shared" ca="1" si="173"/>
        <v/>
      </c>
      <c r="W753" s="1" t="str">
        <f t="array" aca="1" ref="W753" ca="1">IF(V753="","",IF(AVERAGE(IF(Z$2:Z$2881="Neg"&amp;" "&amp;B753&amp;" "&amp;X753,J$2:J$2881,0))&gt;AVERAGE(IF(Z$2:Z$2881="pos"&amp;" "&amp;B753&amp;" "&amp;X753,J$2:J$2881,0)),"neg","pos"))</f>
        <v/>
      </c>
      <c r="X753" s="1" t="str">
        <f t="shared" ca="1" si="168"/>
        <v/>
      </c>
      <c r="Y753" s="1" t="str">
        <f t="shared" ca="1" si="169"/>
        <v/>
      </c>
      <c r="Z753" s="1" t="str">
        <f t="shared" si="170"/>
        <v>both (Phe-Pro) MEB</v>
      </c>
      <c r="AA753" s="1" t="str">
        <f t="shared" si="176"/>
        <v/>
      </c>
    </row>
    <row r="754" spans="1:27" x14ac:dyDescent="0.2">
      <c r="A754" s="1" t="s">
        <v>94</v>
      </c>
      <c r="B754" s="1" t="s">
        <v>76</v>
      </c>
      <c r="C754" s="1" t="s">
        <v>111</v>
      </c>
      <c r="D754" s="1">
        <v>262.13150000000002</v>
      </c>
      <c r="E754" s="1">
        <v>14.37</v>
      </c>
      <c r="F754" s="5" t="s">
        <v>146</v>
      </c>
      <c r="H754" s="1" t="s">
        <v>151</v>
      </c>
      <c r="I754" s="1">
        <v>90697</v>
      </c>
      <c r="K754" s="1">
        <f t="shared" si="174"/>
        <v>11.41529058514346</v>
      </c>
      <c r="L754" s="1" t="str">
        <f t="shared" si="175"/>
        <v>both (Phe-Pro) YE_Ctr</v>
      </c>
      <c r="M754" s="1" t="str">
        <f t="shared" si="163"/>
        <v>D</v>
      </c>
      <c r="N754" s="1" t="str">
        <f t="shared" si="164"/>
        <v>both (Phe-Pro) YE_Ctr_D</v>
      </c>
      <c r="O754" s="2" t="str">
        <f t="shared" si="165"/>
        <v>D</v>
      </c>
      <c r="P754" s="1">
        <f t="array" ref="P754">IF(O754="","",AVERAGE(IF(L$1:L$2881=L754,K$1:K$2881)))</f>
        <v>11.415480818625973</v>
      </c>
      <c r="Q754" s="1">
        <f t="array" ref="Q754">IF(O754="","",_xlfn.F.TEST(IF((L$1:L$2881=LEFT(L754,LEN(L754)-3)&amp;"ctr"),K$1:K$2881),IF((L$1:L$2881=L754),K$1:K$2881)))</f>
        <v>1</v>
      </c>
      <c r="R754" s="1">
        <f t="array" ref="R754">IF(O754="","",TTEST(IF(L$1:L$2881=LEFT(L754,LEN(L754)-3)&amp;"ctr",K$1:K$2881),IF(L$1:L$2881=L754,K$1:K$2881),2,IF(ISERROR(Q754),3,IF(Q754&lt;0.05,3,2))))</f>
        <v>1</v>
      </c>
      <c r="S754" s="1" t="str">
        <f t="shared" ca="1" si="166"/>
        <v>D</v>
      </c>
      <c r="T754" s="1">
        <f t="array" ref="T754">IF(O754="","",AVERAGE(IF(L$1:L$2881=L754,I$1:I$2881)))</f>
        <v>90885</v>
      </c>
      <c r="U754" s="1" t="b">
        <f t="shared" ca="1" si="167"/>
        <v>0</v>
      </c>
      <c r="V754" s="1" t="str">
        <f t="shared" ca="1" si="173"/>
        <v>1</v>
      </c>
      <c r="W754" s="1" t="str">
        <f t="array" aca="1" ref="W754" ca="1">IF(V754="","",IF(AVERAGE(IF(Z$2:Z$2881="Neg"&amp;" "&amp;B754&amp;" "&amp;X754,J$2:J$2881,0))&gt;AVERAGE(IF(Z$2:Z$2881="pos"&amp;" "&amp;B754&amp;" "&amp;X754,J$2:J$2881,0)),"neg","pos"))</f>
        <v>pos</v>
      </c>
      <c r="X754" s="1" t="str">
        <f t="shared" ca="1" si="168"/>
        <v>YE_</v>
      </c>
      <c r="Y754" s="1" t="str">
        <f t="shared" ca="1" si="169"/>
        <v>Ctr</v>
      </c>
      <c r="Z754" s="1" t="str">
        <f t="shared" si="170"/>
        <v>both (Phe-Pro) YE_</v>
      </c>
      <c r="AA754" s="1" t="str">
        <f t="shared" si="176"/>
        <v>Good</v>
      </c>
    </row>
    <row r="755" spans="1:27" x14ac:dyDescent="0.2">
      <c r="A755" s="1" t="s">
        <v>94</v>
      </c>
      <c r="B755" s="1" t="s">
        <v>76</v>
      </c>
      <c r="C755" s="1" t="s">
        <v>111</v>
      </c>
      <c r="D755" s="1">
        <v>262.13150000000002</v>
      </c>
      <c r="E755" s="1">
        <v>14.37</v>
      </c>
      <c r="F755" s="5" t="s">
        <v>146</v>
      </c>
      <c r="H755" s="1" t="s">
        <v>151</v>
      </c>
      <c r="I755" s="1">
        <v>87663</v>
      </c>
      <c r="K755" s="1">
        <f t="shared" si="174"/>
        <v>11.381266603778197</v>
      </c>
      <c r="L755" s="1" t="str">
        <f t="shared" si="175"/>
        <v>both (Phe-Pro) YE_Ctr</v>
      </c>
      <c r="M755" s="1" t="str">
        <f t="shared" si="163"/>
        <v>D</v>
      </c>
      <c r="N755" s="1" t="str">
        <f t="shared" si="164"/>
        <v>both (Phe-Pro) YE_Ctr_D</v>
      </c>
      <c r="O755" s="2" t="str">
        <f t="shared" si="165"/>
        <v/>
      </c>
      <c r="P755" s="1" t="str">
        <f t="array" ref="P755">IF(O755="","",AVERAGE(IF(L$1:L$2881=L755,K$1:K$2881)))</f>
        <v/>
      </c>
      <c r="Q755" s="1" t="str">
        <f t="array" ref="Q755">IF(O755="","",_xlfn.F.TEST(IF((L$1:L$2881=LEFT(L755,LEN(L755)-3)&amp;"ctr"),K$1:K$2881),IF((L$1:L$2881=L755),K$1:K$2881)))</f>
        <v/>
      </c>
      <c r="R755" s="1" t="str">
        <f t="array" ref="R755">IF(O755="","",TTEST(IF(L$1:L$2881=LEFT(L755,LEN(L755)-3)&amp;"ctr",K$1:K$2881),IF(L$1:L$2881=L755,K$1:K$2881),2,IF(ISERROR(Q755),3,IF(Q755&lt;0.05,3,2))))</f>
        <v/>
      </c>
      <c r="S755" s="1" t="str">
        <f t="shared" ca="1" si="166"/>
        <v/>
      </c>
      <c r="T755" s="1" t="str">
        <f t="array" ref="T755">IF(O755="","",AVERAGE(IF(L$1:L$2881=L755,I$1:I$2881)))</f>
        <v/>
      </c>
      <c r="U755" s="1" t="str">
        <f t="shared" ca="1" si="167"/>
        <v/>
      </c>
      <c r="V755" s="1" t="str">
        <f t="shared" ca="1" si="173"/>
        <v/>
      </c>
      <c r="W755" s="1" t="str">
        <f t="array" aca="1" ref="W755" ca="1">IF(V755="","",IF(AVERAGE(IF(Z$2:Z$2881="Neg"&amp;" "&amp;B755&amp;" "&amp;X755,J$2:J$2881,0))&gt;AVERAGE(IF(Z$2:Z$2881="pos"&amp;" "&amp;B755&amp;" "&amp;X755,J$2:J$2881,0)),"neg","pos"))</f>
        <v/>
      </c>
      <c r="X755" s="1" t="str">
        <f t="shared" ca="1" si="168"/>
        <v/>
      </c>
      <c r="Y755" s="1" t="str">
        <f t="shared" ca="1" si="169"/>
        <v/>
      </c>
      <c r="Z755" s="1" t="str">
        <f t="shared" si="170"/>
        <v>both (Phe-Pro) YE_</v>
      </c>
      <c r="AA755" s="1" t="str">
        <f t="shared" si="176"/>
        <v/>
      </c>
    </row>
    <row r="756" spans="1:27" x14ac:dyDescent="0.2">
      <c r="A756" s="1" t="s">
        <v>94</v>
      </c>
      <c r="B756" s="1" t="s">
        <v>76</v>
      </c>
      <c r="C756" s="1" t="s">
        <v>111</v>
      </c>
      <c r="D756" s="1">
        <v>262.13150000000002</v>
      </c>
      <c r="E756" s="1">
        <v>14.37</v>
      </c>
      <c r="F756" s="5" t="s">
        <v>146</v>
      </c>
      <c r="H756" s="1" t="s">
        <v>151</v>
      </c>
      <c r="I756" s="1">
        <v>85121</v>
      </c>
      <c r="K756" s="1">
        <f t="shared" si="174"/>
        <v>11.351840800540041</v>
      </c>
      <c r="L756" s="1" t="str">
        <f t="shared" si="175"/>
        <v>both (Phe-Pro) YE_Ctr</v>
      </c>
      <c r="M756" s="1" t="str">
        <f t="shared" si="163"/>
        <v>D</v>
      </c>
      <c r="N756" s="1" t="str">
        <f t="shared" si="164"/>
        <v>both (Phe-Pro) YE_Ctr_D</v>
      </c>
      <c r="O756" s="2" t="str">
        <f t="shared" si="165"/>
        <v/>
      </c>
      <c r="P756" s="1" t="str">
        <f t="array" ref="P756">IF(O756="","",AVERAGE(IF(L$1:L$2881=L756,K$1:K$2881)))</f>
        <v/>
      </c>
      <c r="Q756" s="1" t="str">
        <f t="array" ref="Q756">IF(O756="","",_xlfn.F.TEST(IF((L$1:L$2881=LEFT(L756,LEN(L756)-3)&amp;"ctr"),K$1:K$2881),IF((L$1:L$2881=L756),K$1:K$2881)))</f>
        <v/>
      </c>
      <c r="R756" s="1" t="str">
        <f t="array" ref="R756">IF(O756="","",TTEST(IF(L$1:L$2881=LEFT(L756,LEN(L756)-3)&amp;"ctr",K$1:K$2881),IF(L$1:L$2881=L756,K$1:K$2881),2,IF(ISERROR(Q756),3,IF(Q756&lt;0.05,3,2))))</f>
        <v/>
      </c>
      <c r="S756" s="1" t="str">
        <f t="shared" ca="1" si="166"/>
        <v/>
      </c>
      <c r="T756" s="1" t="str">
        <f t="array" ref="T756">IF(O756="","",AVERAGE(IF(L$1:L$2881=L756,I$1:I$2881)))</f>
        <v/>
      </c>
      <c r="U756" s="1" t="str">
        <f t="shared" ca="1" si="167"/>
        <v/>
      </c>
      <c r="V756" s="1" t="str">
        <f t="shared" ca="1" si="173"/>
        <v/>
      </c>
      <c r="W756" s="1" t="str">
        <f t="array" aca="1" ref="W756" ca="1">IF(V756="","",IF(AVERAGE(IF(Z$2:Z$2881="Neg"&amp;" "&amp;B756&amp;" "&amp;X756,J$2:J$2881,0))&gt;AVERAGE(IF(Z$2:Z$2881="pos"&amp;" "&amp;B756&amp;" "&amp;X756,J$2:J$2881,0)),"neg","pos"))</f>
        <v/>
      </c>
      <c r="X756" s="1" t="str">
        <f t="shared" ca="1" si="168"/>
        <v/>
      </c>
      <c r="Y756" s="1" t="str">
        <f t="shared" ca="1" si="169"/>
        <v/>
      </c>
      <c r="Z756" s="1" t="str">
        <f t="shared" si="170"/>
        <v>both (Phe-Pro) YE_</v>
      </c>
      <c r="AA756" s="1" t="str">
        <f t="shared" si="176"/>
        <v/>
      </c>
    </row>
    <row r="757" spans="1:27" x14ac:dyDescent="0.2">
      <c r="A757" s="1" t="s">
        <v>94</v>
      </c>
      <c r="B757" s="1" t="s">
        <v>76</v>
      </c>
      <c r="C757" s="1" t="s">
        <v>111</v>
      </c>
      <c r="D757" s="1">
        <v>262.13150000000002</v>
      </c>
      <c r="E757" s="1">
        <v>14.37</v>
      </c>
      <c r="F757" s="5" t="s">
        <v>146</v>
      </c>
      <c r="H757" s="1" t="s">
        <v>151</v>
      </c>
      <c r="I757" s="1">
        <v>100059</v>
      </c>
      <c r="K757" s="1">
        <f t="shared" si="174"/>
        <v>11.513525285042196</v>
      </c>
      <c r="L757" s="1" t="str">
        <f t="shared" si="175"/>
        <v>both (Phe-Pro) YE_Ctr</v>
      </c>
      <c r="M757" s="1" t="str">
        <f t="shared" si="163"/>
        <v>D</v>
      </c>
      <c r="N757" s="1" t="str">
        <f t="shared" si="164"/>
        <v>both (Phe-Pro) YE_Ctr_D</v>
      </c>
      <c r="O757" s="2" t="str">
        <f t="shared" si="165"/>
        <v/>
      </c>
      <c r="P757" s="1" t="str">
        <f t="array" ref="P757">IF(O757="","",AVERAGE(IF(L$1:L$2881=L757,K$1:K$2881)))</f>
        <v/>
      </c>
      <c r="Q757" s="1" t="str">
        <f t="array" ref="Q757">IF(O757="","",_xlfn.F.TEST(IF((L$1:L$2881=LEFT(L757,LEN(L757)-3)&amp;"ctr"),K$1:K$2881),IF((L$1:L$2881=L757),K$1:K$2881)))</f>
        <v/>
      </c>
      <c r="R757" s="1" t="str">
        <f t="array" ref="R757">IF(O757="","",TTEST(IF(L$1:L$2881=LEFT(L757,LEN(L757)-3)&amp;"ctr",K$1:K$2881),IF(L$1:L$2881=L757,K$1:K$2881),2,IF(ISERROR(Q757),3,IF(Q757&lt;0.05,3,2))))</f>
        <v/>
      </c>
      <c r="S757" s="1" t="str">
        <f t="shared" ca="1" si="166"/>
        <v/>
      </c>
      <c r="T757" s="1" t="str">
        <f t="array" ref="T757">IF(O757="","",AVERAGE(IF(L$1:L$2881=L757,I$1:I$2881)))</f>
        <v/>
      </c>
      <c r="U757" s="1" t="str">
        <f t="shared" ca="1" si="167"/>
        <v/>
      </c>
      <c r="V757" s="1" t="str">
        <f t="shared" ca="1" si="173"/>
        <v/>
      </c>
      <c r="W757" s="1" t="str">
        <f t="array" aca="1" ref="W757" ca="1">IF(V757="","",IF(AVERAGE(IF(Z$2:Z$2881="Neg"&amp;" "&amp;B757&amp;" "&amp;X757,J$2:J$2881,0))&gt;AVERAGE(IF(Z$2:Z$2881="pos"&amp;" "&amp;B757&amp;" "&amp;X757,J$2:J$2881,0)),"neg","pos"))</f>
        <v/>
      </c>
      <c r="X757" s="1" t="str">
        <f t="shared" ca="1" si="168"/>
        <v/>
      </c>
      <c r="Y757" s="1" t="str">
        <f t="shared" ca="1" si="169"/>
        <v/>
      </c>
      <c r="Z757" s="1" t="str">
        <f t="shared" si="170"/>
        <v>both (Phe-Pro) YE_</v>
      </c>
      <c r="AA757" s="1" t="str">
        <f t="shared" si="176"/>
        <v/>
      </c>
    </row>
    <row r="758" spans="1:27" x14ac:dyDescent="0.2">
      <c r="A758" s="1" t="s">
        <v>94</v>
      </c>
      <c r="B758" s="1" t="s">
        <v>76</v>
      </c>
      <c r="C758" s="1" t="s">
        <v>111</v>
      </c>
      <c r="D758" s="1">
        <v>262.13150000000002</v>
      </c>
      <c r="E758" s="1">
        <v>14.37</v>
      </c>
      <c r="F758" s="5" t="s">
        <v>146</v>
      </c>
      <c r="H758" s="1" t="s">
        <v>152</v>
      </c>
      <c r="I758" s="1">
        <v>91479</v>
      </c>
      <c r="K758" s="1">
        <f t="shared" si="174"/>
        <v>11.423875648136718</v>
      </c>
      <c r="L758" s="1" t="str">
        <f t="shared" si="175"/>
        <v>both (Phe-Pro) YE_Syn</v>
      </c>
      <c r="M758" s="1" t="str">
        <f t="shared" si="163"/>
        <v>D</v>
      </c>
      <c r="N758" s="1" t="str">
        <f t="shared" si="164"/>
        <v>both (Phe-Pro) YE_Syn_D</v>
      </c>
      <c r="O758" s="2" t="str">
        <f t="shared" si="165"/>
        <v>D</v>
      </c>
      <c r="P758" s="1">
        <f t="array" ref="P758">IF(O758="","",AVERAGE(IF(L$1:L$2881=L758,K$1:K$2881)))</f>
        <v>11.605552228383129</v>
      </c>
      <c r="Q758" s="1">
        <f t="array" ref="Q758">IF(O758="","",_xlfn.F.TEST(IF((L$1:L$2881=LEFT(L758,LEN(L758)-3)&amp;"ctr"),K$1:K$2881),IF((L$1:L$2881=L758),K$1:K$2881)))</f>
        <v>1.5001990406162171E-2</v>
      </c>
      <c r="R758" s="1">
        <f t="array" ref="R758">IF(O758="","",TTEST(IF(L$1:L$2881=LEFT(L758,LEN(L758)-3)&amp;"ctr",K$1:K$2881),IF(L$1:L$2881=L758,K$1:K$2881),2,IF(ISERROR(Q758),3,IF(Q758&lt;0.05,3,2))))</f>
        <v>0.43608961972721044</v>
      </c>
      <c r="S758" s="1" t="str">
        <f t="shared" ca="1" si="166"/>
        <v>N</v>
      </c>
      <c r="T758" s="1">
        <f t="array" ref="T758">IF(O758="","",AVERAGE(IF(L$1:L$2881=L758,I$1:I$2881)))</f>
        <v>118248</v>
      </c>
      <c r="U758" s="1" t="str">
        <f t="shared" ca="1" si="167"/>
        <v>n/a</v>
      </c>
      <c r="V758" s="1" t="str">
        <f t="shared" ca="1" si="173"/>
        <v>1</v>
      </c>
      <c r="W758" s="1" t="str">
        <f t="array" aca="1" ref="W758" ca="1">IF(V758="","",IF(AVERAGE(IF(Z$2:Z$2881="Neg"&amp;" "&amp;B758&amp;" "&amp;X758,J$2:J$2881,0))&gt;AVERAGE(IF(Z$2:Z$2881="pos"&amp;" "&amp;B758&amp;" "&amp;X758,J$2:J$2881,0)),"neg","pos"))</f>
        <v>pos</v>
      </c>
      <c r="X758" s="1" t="str">
        <f t="shared" ca="1" si="168"/>
        <v>YE_</v>
      </c>
      <c r="Y758" s="1" t="str">
        <f t="shared" ca="1" si="169"/>
        <v>Syn</v>
      </c>
      <c r="Z758" s="1" t="str">
        <f t="shared" si="170"/>
        <v>both (Phe-Pro) YE_</v>
      </c>
      <c r="AA758" s="1" t="str">
        <f t="shared" si="176"/>
        <v>Good</v>
      </c>
    </row>
    <row r="759" spans="1:27" x14ac:dyDescent="0.2">
      <c r="A759" s="1" t="s">
        <v>94</v>
      </c>
      <c r="B759" s="1" t="s">
        <v>76</v>
      </c>
      <c r="C759" s="1" t="s">
        <v>111</v>
      </c>
      <c r="D759" s="1">
        <v>262.13150000000002</v>
      </c>
      <c r="E759" s="1">
        <v>14.37</v>
      </c>
      <c r="F759" s="5" t="s">
        <v>146</v>
      </c>
      <c r="H759" s="1" t="s">
        <v>152</v>
      </c>
      <c r="I759" s="1">
        <v>87266</v>
      </c>
      <c r="K759" s="1">
        <f t="shared" si="174"/>
        <v>11.376727663492234</v>
      </c>
      <c r="L759" s="1" t="str">
        <f t="shared" si="175"/>
        <v>both (Phe-Pro) YE_Syn</v>
      </c>
      <c r="M759" s="1" t="str">
        <f t="shared" si="163"/>
        <v>D</v>
      </c>
      <c r="N759" s="1" t="str">
        <f t="shared" si="164"/>
        <v>both (Phe-Pro) YE_Syn_D</v>
      </c>
      <c r="O759" s="2" t="str">
        <f t="shared" si="165"/>
        <v/>
      </c>
      <c r="P759" s="1" t="str">
        <f t="array" ref="P759">IF(O759="","",AVERAGE(IF(L$1:L$2881=L759,K$1:K$2881)))</f>
        <v/>
      </c>
      <c r="Q759" s="1" t="str">
        <f t="array" ref="Q759">IF(O759="","",_xlfn.F.TEST(IF((L$1:L$2881=LEFT(L759,LEN(L759)-3)&amp;"ctr"),K$1:K$2881),IF((L$1:L$2881=L759),K$1:K$2881)))</f>
        <v/>
      </c>
      <c r="R759" s="1" t="str">
        <f t="array" ref="R759">IF(O759="","",TTEST(IF(L$1:L$2881=LEFT(L759,LEN(L759)-3)&amp;"ctr",K$1:K$2881),IF(L$1:L$2881=L759,K$1:K$2881),2,IF(ISERROR(Q759),3,IF(Q759&lt;0.05,3,2))))</f>
        <v/>
      </c>
      <c r="S759" s="1" t="str">
        <f t="shared" ca="1" si="166"/>
        <v/>
      </c>
      <c r="T759" s="1" t="str">
        <f t="array" ref="T759">IF(O759="","",AVERAGE(IF(L$1:L$2881=L759,I$1:I$2881)))</f>
        <v/>
      </c>
      <c r="U759" s="1" t="str">
        <f t="shared" ca="1" si="167"/>
        <v/>
      </c>
      <c r="V759" s="1" t="str">
        <f t="shared" ca="1" si="173"/>
        <v/>
      </c>
      <c r="W759" s="1" t="str">
        <f t="array" aca="1" ref="W759" ca="1">IF(V759="","",IF(AVERAGE(IF(Z$2:Z$2881="Neg"&amp;" "&amp;B759&amp;" "&amp;X759,J$2:J$2881,0))&gt;AVERAGE(IF(Z$2:Z$2881="pos"&amp;" "&amp;B759&amp;" "&amp;X759,J$2:J$2881,0)),"neg","pos"))</f>
        <v/>
      </c>
      <c r="X759" s="1" t="str">
        <f t="shared" ca="1" si="168"/>
        <v/>
      </c>
      <c r="Y759" s="1" t="str">
        <f t="shared" ca="1" si="169"/>
        <v/>
      </c>
      <c r="Z759" s="1" t="str">
        <f t="shared" si="170"/>
        <v>both (Phe-Pro) YE_</v>
      </c>
      <c r="AA759" s="1" t="str">
        <f t="shared" si="176"/>
        <v/>
      </c>
    </row>
    <row r="760" spans="1:27" x14ac:dyDescent="0.2">
      <c r="A760" s="1" t="s">
        <v>94</v>
      </c>
      <c r="B760" s="1" t="s">
        <v>76</v>
      </c>
      <c r="C760" s="1" t="s">
        <v>111</v>
      </c>
      <c r="D760" s="1">
        <v>262.13150000000002</v>
      </c>
      <c r="E760" s="1">
        <v>14.37</v>
      </c>
      <c r="F760" s="5" t="s">
        <v>146</v>
      </c>
      <c r="H760" s="1" t="s">
        <v>152</v>
      </c>
      <c r="I760" s="1">
        <v>87949</v>
      </c>
      <c r="K760" s="1">
        <f t="shared" si="174"/>
        <v>11.384523750165704</v>
      </c>
      <c r="L760" s="1" t="str">
        <f t="shared" si="175"/>
        <v>both (Phe-Pro) YE_Syn</v>
      </c>
      <c r="M760" s="1" t="str">
        <f t="shared" si="163"/>
        <v>D</v>
      </c>
      <c r="N760" s="1" t="str">
        <f t="shared" si="164"/>
        <v>both (Phe-Pro) YE_Syn_D</v>
      </c>
      <c r="O760" s="2" t="str">
        <f t="shared" si="165"/>
        <v/>
      </c>
      <c r="P760" s="1" t="str">
        <f t="array" ref="P760">IF(O760="","",AVERAGE(IF(L$1:L$2881=L760,K$1:K$2881)))</f>
        <v/>
      </c>
      <c r="Q760" s="1" t="str">
        <f t="array" ref="Q760">IF(O760="","",_xlfn.F.TEST(IF((L$1:L$2881=LEFT(L760,LEN(L760)-3)&amp;"ctr"),K$1:K$2881),IF((L$1:L$2881=L760),K$1:K$2881)))</f>
        <v/>
      </c>
      <c r="R760" s="1" t="str">
        <f t="array" ref="R760">IF(O760="","",TTEST(IF(L$1:L$2881=LEFT(L760,LEN(L760)-3)&amp;"ctr",K$1:K$2881),IF(L$1:L$2881=L760,K$1:K$2881),2,IF(ISERROR(Q760),3,IF(Q760&lt;0.05,3,2))))</f>
        <v/>
      </c>
      <c r="S760" s="1" t="str">
        <f t="shared" ca="1" si="166"/>
        <v/>
      </c>
      <c r="T760" s="1" t="str">
        <f t="array" ref="T760">IF(O760="","",AVERAGE(IF(L$1:L$2881=L760,I$1:I$2881)))</f>
        <v/>
      </c>
      <c r="U760" s="1" t="str">
        <f t="shared" ca="1" si="167"/>
        <v/>
      </c>
      <c r="V760" s="1" t="str">
        <f t="shared" ca="1" si="173"/>
        <v/>
      </c>
      <c r="W760" s="1" t="str">
        <f t="array" aca="1" ref="W760" ca="1">IF(V760="","",IF(AVERAGE(IF(Z$2:Z$2881="Neg"&amp;" "&amp;B760&amp;" "&amp;X760,J$2:J$2881,0))&gt;AVERAGE(IF(Z$2:Z$2881="pos"&amp;" "&amp;B760&amp;" "&amp;X760,J$2:J$2881,0)),"neg","pos"))</f>
        <v/>
      </c>
      <c r="X760" s="1" t="str">
        <f t="shared" ca="1" si="168"/>
        <v/>
      </c>
      <c r="Y760" s="1" t="str">
        <f t="shared" ca="1" si="169"/>
        <v/>
      </c>
      <c r="Z760" s="1" t="str">
        <f t="shared" si="170"/>
        <v>both (Phe-Pro) YE_</v>
      </c>
      <c r="AA760" s="1" t="str">
        <f t="shared" si="176"/>
        <v/>
      </c>
    </row>
    <row r="761" spans="1:27" x14ac:dyDescent="0.2">
      <c r="A761" s="1" t="s">
        <v>94</v>
      </c>
      <c r="B761" s="1" t="s">
        <v>76</v>
      </c>
      <c r="C761" s="1" t="s">
        <v>111</v>
      </c>
      <c r="D761" s="1">
        <v>262.13150000000002</v>
      </c>
      <c r="E761" s="1">
        <v>14.37</v>
      </c>
      <c r="F761" s="5" t="s">
        <v>146</v>
      </c>
      <c r="H761" s="1" t="s">
        <v>152</v>
      </c>
      <c r="I761" s="1">
        <v>206298</v>
      </c>
      <c r="K761" s="1">
        <f t="shared" si="174"/>
        <v>12.237081851737852</v>
      </c>
      <c r="L761" s="1" t="str">
        <f t="shared" si="175"/>
        <v>both (Phe-Pro) YE_Syn</v>
      </c>
      <c r="M761" s="1" t="str">
        <f t="shared" si="163"/>
        <v>D</v>
      </c>
      <c r="N761" s="1" t="str">
        <f t="shared" si="164"/>
        <v>both (Phe-Pro) YE_Syn_D</v>
      </c>
      <c r="O761" s="2" t="str">
        <f t="shared" si="165"/>
        <v/>
      </c>
      <c r="P761" s="1" t="str">
        <f t="array" ref="P761">IF(O761="","",AVERAGE(IF(L$1:L$2881=L761,K$1:K$2881)))</f>
        <v/>
      </c>
      <c r="Q761" s="1" t="str">
        <f t="array" ref="Q761">IF(O761="","",_xlfn.F.TEST(IF((L$1:L$2881=LEFT(L761,LEN(L761)-3)&amp;"ctr"),K$1:K$2881),IF((L$1:L$2881=L761),K$1:K$2881)))</f>
        <v/>
      </c>
      <c r="R761" s="1" t="str">
        <f t="array" ref="R761">IF(O761="","",TTEST(IF(L$1:L$2881=LEFT(L761,LEN(L761)-3)&amp;"ctr",K$1:K$2881),IF(L$1:L$2881=L761,K$1:K$2881),2,IF(ISERROR(Q761),3,IF(Q761&lt;0.05,3,2))))</f>
        <v/>
      </c>
      <c r="S761" s="1" t="str">
        <f t="shared" ca="1" si="166"/>
        <v/>
      </c>
      <c r="T761" s="1" t="str">
        <f t="array" ref="T761">IF(O761="","",AVERAGE(IF(L$1:L$2881=L761,I$1:I$2881)))</f>
        <v/>
      </c>
      <c r="U761" s="1" t="str">
        <f t="shared" ca="1" si="167"/>
        <v/>
      </c>
      <c r="V761" s="1" t="str">
        <f t="shared" ca="1" si="173"/>
        <v/>
      </c>
      <c r="W761" s="1" t="str">
        <f t="array" aca="1" ref="W761" ca="1">IF(V761="","",IF(AVERAGE(IF(Z$2:Z$2881="Neg"&amp;" "&amp;B761&amp;" "&amp;X761,J$2:J$2881,0))&gt;AVERAGE(IF(Z$2:Z$2881="pos"&amp;" "&amp;B761&amp;" "&amp;X761,J$2:J$2881,0)),"neg","pos"))</f>
        <v/>
      </c>
      <c r="X761" s="1" t="str">
        <f t="shared" ca="1" si="168"/>
        <v/>
      </c>
      <c r="Y761" s="1" t="str">
        <f t="shared" ca="1" si="169"/>
        <v/>
      </c>
      <c r="Z761" s="1" t="str">
        <f t="shared" si="170"/>
        <v>both (Phe-Pro) YE_</v>
      </c>
      <c r="AA761" s="1" t="str">
        <f t="shared" si="176"/>
        <v/>
      </c>
    </row>
    <row r="762" spans="1:27" x14ac:dyDescent="0.2">
      <c r="A762" s="1" t="s">
        <v>94</v>
      </c>
      <c r="B762" s="1" t="s">
        <v>76</v>
      </c>
      <c r="C762" s="1" t="s">
        <v>111</v>
      </c>
      <c r="D762" s="1">
        <v>262.13150000000002</v>
      </c>
      <c r="E762" s="1">
        <v>14.37</v>
      </c>
      <c r="F762" s="5" t="s">
        <v>146</v>
      </c>
      <c r="H762" s="1" t="s">
        <v>153</v>
      </c>
      <c r="K762" s="1">
        <f t="shared" si="174"/>
        <v>0</v>
      </c>
      <c r="L762" s="1" t="str">
        <f t="shared" si="175"/>
        <v>both (Phe-Pro) SE_Ctr</v>
      </c>
      <c r="M762" s="1" t="str">
        <f t="shared" si="163"/>
        <v>ND</v>
      </c>
      <c r="N762" s="1" t="str">
        <f t="shared" si="164"/>
        <v>both (Phe-Pro) SE_CtrND</v>
      </c>
      <c r="O762" s="2" t="str">
        <f t="shared" si="165"/>
        <v>ND</v>
      </c>
      <c r="P762" s="1">
        <f t="array" ref="P762">IF(O762="","",AVERAGE(IF(L$1:L$2881=L762,K$1:K$2881)))</f>
        <v>0</v>
      </c>
      <c r="Q762" s="1" t="e">
        <f t="array" ref="Q762">IF(O762="","",_xlfn.F.TEST(IF((L$1:L$2881=LEFT(L762,LEN(L762)-3)&amp;"ctr"),K$1:K$2881),IF((L$1:L$2881=L762),K$1:K$2881)))</f>
        <v>#DIV/0!</v>
      </c>
      <c r="R762" s="1" t="e">
        <f t="array" ref="R762">IF(O762="","",TTEST(IF(L$1:L$2881=LEFT(L762,LEN(L762)-3)&amp;"ctr",K$1:K$2881),IF(L$1:L$2881=L762,K$1:K$2881),2,IF(ISERROR(Q762),3,IF(Q762&lt;0.05,3,2))))</f>
        <v>#DIV/0!</v>
      </c>
      <c r="S762" s="1" t="str">
        <f t="shared" ca="1" si="166"/>
        <v>ND</v>
      </c>
      <c r="T762" s="1">
        <f t="array" ref="T762">IF(O762="","",AVERAGE(IF(L$1:L$2881=L762,I$1:I$2881)))</f>
        <v>0</v>
      </c>
      <c r="U762" s="1" t="str">
        <f t="shared" ca="1" si="167"/>
        <v>n/a</v>
      </c>
      <c r="V762" s="1" t="str">
        <f t="shared" ca="1" si="173"/>
        <v/>
      </c>
      <c r="W762" s="1" t="str">
        <f t="array" aca="1" ref="W762" ca="1">IF(V762="","",IF(AVERAGE(IF(Z$2:Z$2881="Neg"&amp;" "&amp;B762&amp;" "&amp;X762,J$2:J$2881,0))&gt;AVERAGE(IF(Z$2:Z$2881="pos"&amp;" "&amp;B762&amp;" "&amp;X762,J$2:J$2881,0)),"neg","pos"))</f>
        <v/>
      </c>
      <c r="X762" s="1" t="str">
        <f t="shared" ca="1" si="168"/>
        <v/>
      </c>
      <c r="Y762" s="1" t="str">
        <f t="shared" ca="1" si="169"/>
        <v/>
      </c>
      <c r="Z762" s="1" t="str">
        <f t="shared" si="170"/>
        <v>both (Phe-Pro) SE_</v>
      </c>
      <c r="AA762" s="1" t="str">
        <f t="shared" si="176"/>
        <v>Good</v>
      </c>
    </row>
    <row r="763" spans="1:27" x14ac:dyDescent="0.2">
      <c r="A763" s="1" t="s">
        <v>94</v>
      </c>
      <c r="B763" s="1" t="s">
        <v>76</v>
      </c>
      <c r="C763" s="1" t="s">
        <v>111</v>
      </c>
      <c r="D763" s="1">
        <v>262.13150000000002</v>
      </c>
      <c r="E763" s="1">
        <v>14.37</v>
      </c>
      <c r="F763" s="5" t="s">
        <v>146</v>
      </c>
      <c r="H763" s="1" t="s">
        <v>153</v>
      </c>
      <c r="K763" s="1">
        <f t="shared" si="174"/>
        <v>0</v>
      </c>
      <c r="L763" s="1" t="str">
        <f t="shared" si="175"/>
        <v>both (Phe-Pro) SE_Ctr</v>
      </c>
      <c r="M763" s="1" t="str">
        <f t="shared" si="163"/>
        <v>ND</v>
      </c>
      <c r="N763" s="1" t="str">
        <f t="shared" si="164"/>
        <v>both (Phe-Pro) SE_CtrND</v>
      </c>
      <c r="O763" s="2" t="str">
        <f t="shared" si="165"/>
        <v/>
      </c>
      <c r="P763" s="1" t="str">
        <f t="array" ref="P763">IF(O763="","",AVERAGE(IF(L$1:L$2881=L763,K$1:K$2881)))</f>
        <v/>
      </c>
      <c r="Q763" s="1" t="str">
        <f t="array" ref="Q763">IF(O763="","",_xlfn.F.TEST(IF((L$1:L$2881=LEFT(L763,LEN(L763)-3)&amp;"ctr"),K$1:K$2881),IF((L$1:L$2881=L763),K$1:K$2881)))</f>
        <v/>
      </c>
      <c r="R763" s="1" t="str">
        <f t="array" ref="R763">IF(O763="","",TTEST(IF(L$1:L$2881=LEFT(L763,LEN(L763)-3)&amp;"ctr",K$1:K$2881),IF(L$1:L$2881=L763,K$1:K$2881),2,IF(ISERROR(Q763),3,IF(Q763&lt;0.05,3,2))))</f>
        <v/>
      </c>
      <c r="S763" s="1" t="str">
        <f t="shared" ca="1" si="166"/>
        <v/>
      </c>
      <c r="T763" s="1" t="str">
        <f t="array" ref="T763">IF(O763="","",AVERAGE(IF(L$1:L$2881=L763,I$1:I$2881)))</f>
        <v/>
      </c>
      <c r="U763" s="1" t="str">
        <f t="shared" ca="1" si="167"/>
        <v/>
      </c>
      <c r="V763" s="1" t="str">
        <f t="shared" ca="1" si="173"/>
        <v/>
      </c>
      <c r="W763" s="1" t="str">
        <f t="array" aca="1" ref="W763" ca="1">IF(V763="","",IF(AVERAGE(IF(Z$2:Z$2881="Neg"&amp;" "&amp;B763&amp;" "&amp;X763,J$2:J$2881,0))&gt;AVERAGE(IF(Z$2:Z$2881="pos"&amp;" "&amp;B763&amp;" "&amp;X763,J$2:J$2881,0)),"neg","pos"))</f>
        <v/>
      </c>
      <c r="X763" s="1" t="str">
        <f t="shared" ca="1" si="168"/>
        <v/>
      </c>
      <c r="Y763" s="1" t="str">
        <f t="shared" ca="1" si="169"/>
        <v/>
      </c>
      <c r="Z763" s="1" t="str">
        <f t="shared" si="170"/>
        <v>both (Phe-Pro) SE_</v>
      </c>
      <c r="AA763" s="1" t="str">
        <f t="shared" si="176"/>
        <v/>
      </c>
    </row>
    <row r="764" spans="1:27" x14ac:dyDescent="0.2">
      <c r="A764" s="1" t="s">
        <v>94</v>
      </c>
      <c r="B764" s="1" t="s">
        <v>76</v>
      </c>
      <c r="C764" s="1" t="s">
        <v>111</v>
      </c>
      <c r="D764" s="1">
        <v>262.13150000000002</v>
      </c>
      <c r="E764" s="1">
        <v>14.37</v>
      </c>
      <c r="F764" s="5" t="s">
        <v>146</v>
      </c>
      <c r="H764" s="1" t="s">
        <v>153</v>
      </c>
      <c r="K764" s="1">
        <f t="shared" si="174"/>
        <v>0</v>
      </c>
      <c r="L764" s="1" t="str">
        <f t="shared" si="175"/>
        <v>both (Phe-Pro) SE_Ctr</v>
      </c>
      <c r="M764" s="1" t="str">
        <f t="shared" si="163"/>
        <v>ND</v>
      </c>
      <c r="N764" s="1" t="str">
        <f t="shared" si="164"/>
        <v>both (Phe-Pro) SE_CtrND</v>
      </c>
      <c r="O764" s="2" t="str">
        <f t="shared" si="165"/>
        <v/>
      </c>
      <c r="P764" s="1" t="str">
        <f t="array" ref="P764">IF(O764="","",AVERAGE(IF(L$1:L$2881=L764,K$1:K$2881)))</f>
        <v/>
      </c>
      <c r="Q764" s="1" t="str">
        <f t="array" ref="Q764">IF(O764="","",_xlfn.F.TEST(IF((L$1:L$2881=LEFT(L764,LEN(L764)-3)&amp;"ctr"),K$1:K$2881),IF((L$1:L$2881=L764),K$1:K$2881)))</f>
        <v/>
      </c>
      <c r="R764" s="1" t="str">
        <f t="array" ref="R764">IF(O764="","",TTEST(IF(L$1:L$2881=LEFT(L764,LEN(L764)-3)&amp;"ctr",K$1:K$2881),IF(L$1:L$2881=L764,K$1:K$2881),2,IF(ISERROR(Q764),3,IF(Q764&lt;0.05,3,2))))</f>
        <v/>
      </c>
      <c r="S764" s="1" t="str">
        <f t="shared" ca="1" si="166"/>
        <v/>
      </c>
      <c r="T764" s="1" t="str">
        <f t="array" ref="T764">IF(O764="","",AVERAGE(IF(L$1:L$2881=L764,I$1:I$2881)))</f>
        <v/>
      </c>
      <c r="U764" s="1" t="str">
        <f t="shared" ca="1" si="167"/>
        <v/>
      </c>
      <c r="V764" s="1" t="str">
        <f t="shared" ca="1" si="173"/>
        <v/>
      </c>
      <c r="W764" s="1" t="str">
        <f t="array" aca="1" ref="W764" ca="1">IF(V764="","",IF(AVERAGE(IF(Z$2:Z$2881="Neg"&amp;" "&amp;B764&amp;" "&amp;X764,J$2:J$2881,0))&gt;AVERAGE(IF(Z$2:Z$2881="pos"&amp;" "&amp;B764&amp;" "&amp;X764,J$2:J$2881,0)),"neg","pos"))</f>
        <v/>
      </c>
      <c r="X764" s="1" t="str">
        <f t="shared" ca="1" si="168"/>
        <v/>
      </c>
      <c r="Y764" s="1" t="str">
        <f t="shared" ca="1" si="169"/>
        <v/>
      </c>
      <c r="Z764" s="1" t="str">
        <f t="shared" si="170"/>
        <v>both (Phe-Pro) SE_</v>
      </c>
      <c r="AA764" s="1" t="str">
        <f t="shared" si="176"/>
        <v/>
      </c>
    </row>
    <row r="765" spans="1:27" x14ac:dyDescent="0.2">
      <c r="A765" s="1" t="s">
        <v>94</v>
      </c>
      <c r="B765" s="1" t="s">
        <v>76</v>
      </c>
      <c r="C765" s="1" t="s">
        <v>111</v>
      </c>
      <c r="D765" s="1">
        <v>262.13150000000002</v>
      </c>
      <c r="E765" s="1">
        <v>14.37</v>
      </c>
      <c r="F765" s="5" t="s">
        <v>146</v>
      </c>
      <c r="H765" s="1" t="s">
        <v>153</v>
      </c>
      <c r="K765" s="1">
        <f t="shared" si="174"/>
        <v>0</v>
      </c>
      <c r="L765" s="1" t="str">
        <f t="shared" si="175"/>
        <v>both (Phe-Pro) SE_Ctr</v>
      </c>
      <c r="M765" s="1" t="str">
        <f t="shared" si="163"/>
        <v>ND</v>
      </c>
      <c r="N765" s="1" t="str">
        <f t="shared" si="164"/>
        <v>both (Phe-Pro) SE_CtrND</v>
      </c>
      <c r="O765" s="2" t="str">
        <f t="shared" si="165"/>
        <v/>
      </c>
      <c r="P765" s="1" t="str">
        <f t="array" ref="P765">IF(O765="","",AVERAGE(IF(L$1:L$2881=L765,K$1:K$2881)))</f>
        <v/>
      </c>
      <c r="Q765" s="1" t="str">
        <f t="array" ref="Q765">IF(O765="","",_xlfn.F.TEST(IF((L$1:L$2881=LEFT(L765,LEN(L765)-3)&amp;"ctr"),K$1:K$2881),IF((L$1:L$2881=L765),K$1:K$2881)))</f>
        <v/>
      </c>
      <c r="R765" s="1" t="str">
        <f t="array" ref="R765">IF(O765="","",TTEST(IF(L$1:L$2881=LEFT(L765,LEN(L765)-3)&amp;"ctr",K$1:K$2881),IF(L$1:L$2881=L765,K$1:K$2881),2,IF(ISERROR(Q765),3,IF(Q765&lt;0.05,3,2))))</f>
        <v/>
      </c>
      <c r="S765" s="1" t="str">
        <f t="shared" ca="1" si="166"/>
        <v/>
      </c>
      <c r="T765" s="1" t="str">
        <f t="array" ref="T765">IF(O765="","",AVERAGE(IF(L$1:L$2881=L765,I$1:I$2881)))</f>
        <v/>
      </c>
      <c r="U765" s="1" t="str">
        <f t="shared" ca="1" si="167"/>
        <v/>
      </c>
      <c r="V765" s="1" t="str">
        <f t="shared" ca="1" si="173"/>
        <v/>
      </c>
      <c r="W765" s="1" t="str">
        <f t="array" aca="1" ref="W765" ca="1">IF(V765="","",IF(AVERAGE(IF(Z$2:Z$2881="Neg"&amp;" "&amp;B765&amp;" "&amp;X765,J$2:J$2881,0))&gt;AVERAGE(IF(Z$2:Z$2881="pos"&amp;" "&amp;B765&amp;" "&amp;X765,J$2:J$2881,0)),"neg","pos"))</f>
        <v/>
      </c>
      <c r="X765" s="1" t="str">
        <f t="shared" ca="1" si="168"/>
        <v/>
      </c>
      <c r="Y765" s="1" t="str">
        <f t="shared" ca="1" si="169"/>
        <v/>
      </c>
      <c r="Z765" s="1" t="str">
        <f t="shared" si="170"/>
        <v>both (Phe-Pro) SE_</v>
      </c>
      <c r="AA765" s="1" t="str">
        <f t="shared" si="176"/>
        <v/>
      </c>
    </row>
    <row r="766" spans="1:27" x14ac:dyDescent="0.2">
      <c r="A766" s="1" t="s">
        <v>94</v>
      </c>
      <c r="B766" s="1" t="s">
        <v>76</v>
      </c>
      <c r="C766" s="1" t="s">
        <v>111</v>
      </c>
      <c r="D766" s="1">
        <v>262.13150000000002</v>
      </c>
      <c r="E766" s="1">
        <v>14.37</v>
      </c>
      <c r="F766" s="5" t="s">
        <v>146</v>
      </c>
      <c r="H766" s="1" t="s">
        <v>154</v>
      </c>
      <c r="K766" s="1">
        <f t="shared" si="174"/>
        <v>0</v>
      </c>
      <c r="L766" s="1" t="str">
        <f t="shared" si="175"/>
        <v>both (Phe-Pro) SE_Syn</v>
      </c>
      <c r="M766" s="1" t="str">
        <f t="shared" si="163"/>
        <v>ND</v>
      </c>
      <c r="N766" s="1" t="str">
        <f t="shared" si="164"/>
        <v>both (Phe-Pro) SE_SynND</v>
      </c>
      <c r="O766" s="2" t="str">
        <f t="shared" si="165"/>
        <v>ND</v>
      </c>
      <c r="P766" s="1">
        <f t="array" ref="P766">IF(O766="","",AVERAGE(IF(L$1:L$2881=L766,K$1:K$2881)))</f>
        <v>0</v>
      </c>
      <c r="Q766" s="1" t="e">
        <f t="array" ref="Q766">IF(O766="","",_xlfn.F.TEST(IF((L$1:L$2881=LEFT(L766,LEN(L766)-3)&amp;"ctr"),K$1:K$2881),IF((L$1:L$2881=L766),K$1:K$2881)))</f>
        <v>#DIV/0!</v>
      </c>
      <c r="R766" s="1" t="e">
        <f t="array" ref="R766">IF(O766="","",TTEST(IF(L$1:L$2881=LEFT(L766,LEN(L766)-3)&amp;"ctr",K$1:K$2881),IF(L$1:L$2881=L766,K$1:K$2881),2,IF(ISERROR(Q766),3,IF(Q766&lt;0.05,3,2))))</f>
        <v>#DIV/0!</v>
      </c>
      <c r="S766" s="1" t="str">
        <f t="shared" ca="1" si="166"/>
        <v>ND</v>
      </c>
      <c r="T766" s="1">
        <f t="array" ref="T766">IF(O766="","",AVERAGE(IF(L$1:L$2881=L766,I$1:I$2881)))</f>
        <v>0</v>
      </c>
      <c r="U766" s="1" t="str">
        <f t="shared" ca="1" si="167"/>
        <v>n/a</v>
      </c>
      <c r="V766" s="1" t="str">
        <f t="shared" ca="1" si="173"/>
        <v/>
      </c>
      <c r="W766" s="1" t="str">
        <f t="array" aca="1" ref="W766" ca="1">IF(V766="","",IF(AVERAGE(IF(Z$2:Z$2881="Neg"&amp;" "&amp;B766&amp;" "&amp;X766,J$2:J$2881,0))&gt;AVERAGE(IF(Z$2:Z$2881="pos"&amp;" "&amp;B766&amp;" "&amp;X766,J$2:J$2881,0)),"neg","pos"))</f>
        <v/>
      </c>
      <c r="X766" s="1" t="str">
        <f t="shared" ca="1" si="168"/>
        <v/>
      </c>
      <c r="Y766" s="1" t="str">
        <f t="shared" ca="1" si="169"/>
        <v/>
      </c>
      <c r="Z766" s="1" t="str">
        <f t="shared" si="170"/>
        <v>both (Phe-Pro) SE_</v>
      </c>
      <c r="AA766" s="1" t="str">
        <f t="shared" si="176"/>
        <v>Good</v>
      </c>
    </row>
    <row r="767" spans="1:27" x14ac:dyDescent="0.2">
      <c r="A767" s="1" t="s">
        <v>94</v>
      </c>
      <c r="B767" s="1" t="s">
        <v>76</v>
      </c>
      <c r="C767" s="1" t="s">
        <v>111</v>
      </c>
      <c r="D767" s="1">
        <v>262.13150000000002</v>
      </c>
      <c r="E767" s="1">
        <v>14.37</v>
      </c>
      <c r="F767" s="5" t="s">
        <v>146</v>
      </c>
      <c r="H767" s="1" t="s">
        <v>154</v>
      </c>
      <c r="K767" s="1">
        <f t="shared" si="174"/>
        <v>0</v>
      </c>
      <c r="L767" s="1" t="str">
        <f t="shared" si="175"/>
        <v>both (Phe-Pro) SE_Syn</v>
      </c>
      <c r="M767" s="1" t="str">
        <f t="shared" si="163"/>
        <v>ND</v>
      </c>
      <c r="N767" s="1" t="str">
        <f t="shared" si="164"/>
        <v>both (Phe-Pro) SE_SynND</v>
      </c>
      <c r="O767" s="2" t="str">
        <f t="shared" si="165"/>
        <v/>
      </c>
      <c r="P767" s="1" t="str">
        <f t="array" ref="P767">IF(O767="","",AVERAGE(IF(L$1:L$2881=L767,K$1:K$2881)))</f>
        <v/>
      </c>
      <c r="Q767" s="1" t="str">
        <f t="array" ref="Q767">IF(O767="","",_xlfn.F.TEST(IF((L$1:L$2881=LEFT(L767,LEN(L767)-3)&amp;"ctr"),K$1:K$2881),IF((L$1:L$2881=L767),K$1:K$2881)))</f>
        <v/>
      </c>
      <c r="R767" s="1" t="str">
        <f t="array" ref="R767">IF(O767="","",TTEST(IF(L$1:L$2881=LEFT(L767,LEN(L767)-3)&amp;"ctr",K$1:K$2881),IF(L$1:L$2881=L767,K$1:K$2881),2,IF(ISERROR(Q767),3,IF(Q767&lt;0.05,3,2))))</f>
        <v/>
      </c>
      <c r="S767" s="1" t="str">
        <f t="shared" ca="1" si="166"/>
        <v/>
      </c>
      <c r="T767" s="1" t="str">
        <f t="array" ref="T767">IF(O767="","",AVERAGE(IF(L$1:L$2881=L767,I$1:I$2881)))</f>
        <v/>
      </c>
      <c r="U767" s="1" t="str">
        <f t="shared" ca="1" si="167"/>
        <v/>
      </c>
      <c r="V767" s="1" t="str">
        <f t="shared" ca="1" si="173"/>
        <v/>
      </c>
      <c r="W767" s="1" t="str">
        <f t="array" aca="1" ref="W767" ca="1">IF(V767="","",IF(AVERAGE(IF(Z$2:Z$2881="Neg"&amp;" "&amp;B767&amp;" "&amp;X767,J$2:J$2881,0))&gt;AVERAGE(IF(Z$2:Z$2881="pos"&amp;" "&amp;B767&amp;" "&amp;X767,J$2:J$2881,0)),"neg","pos"))</f>
        <v/>
      </c>
      <c r="X767" s="1" t="str">
        <f t="shared" ca="1" si="168"/>
        <v/>
      </c>
      <c r="Y767" s="1" t="str">
        <f t="shared" ca="1" si="169"/>
        <v/>
      </c>
      <c r="Z767" s="1" t="str">
        <f t="shared" si="170"/>
        <v>both (Phe-Pro) SE_</v>
      </c>
      <c r="AA767" s="1" t="str">
        <f t="shared" si="176"/>
        <v/>
      </c>
    </row>
    <row r="768" spans="1:27" x14ac:dyDescent="0.2">
      <c r="A768" s="1" t="s">
        <v>94</v>
      </c>
      <c r="B768" s="1" t="s">
        <v>76</v>
      </c>
      <c r="C768" s="1" t="s">
        <v>111</v>
      </c>
      <c r="D768" s="1">
        <v>262.13150000000002</v>
      </c>
      <c r="E768" s="1">
        <v>14.37</v>
      </c>
      <c r="F768" s="5" t="s">
        <v>146</v>
      </c>
      <c r="H768" s="1" t="s">
        <v>154</v>
      </c>
      <c r="K768" s="1">
        <f t="shared" si="174"/>
        <v>0</v>
      </c>
      <c r="L768" s="1" t="str">
        <f t="shared" si="175"/>
        <v>both (Phe-Pro) SE_Syn</v>
      </c>
      <c r="M768" s="1" t="str">
        <f t="shared" si="163"/>
        <v>ND</v>
      </c>
      <c r="N768" s="1" t="str">
        <f t="shared" si="164"/>
        <v>both (Phe-Pro) SE_SynND</v>
      </c>
      <c r="O768" s="2" t="str">
        <f t="shared" si="165"/>
        <v/>
      </c>
      <c r="P768" s="1" t="str">
        <f t="array" ref="P768">IF(O768="","",AVERAGE(IF(L$1:L$2881=L768,K$1:K$2881)))</f>
        <v/>
      </c>
      <c r="Q768" s="1" t="str">
        <f t="array" ref="Q768">IF(O768="","",_xlfn.F.TEST(IF((L$1:L$2881=LEFT(L768,LEN(L768)-3)&amp;"ctr"),K$1:K$2881),IF((L$1:L$2881=L768),K$1:K$2881)))</f>
        <v/>
      </c>
      <c r="R768" s="1" t="str">
        <f t="array" ref="R768">IF(O768="","",TTEST(IF(L$1:L$2881=LEFT(L768,LEN(L768)-3)&amp;"ctr",K$1:K$2881),IF(L$1:L$2881=L768,K$1:K$2881),2,IF(ISERROR(Q768),3,IF(Q768&lt;0.05,3,2))))</f>
        <v/>
      </c>
      <c r="S768" s="1" t="str">
        <f t="shared" ca="1" si="166"/>
        <v/>
      </c>
      <c r="T768" s="1" t="str">
        <f t="array" ref="T768">IF(O768="","",AVERAGE(IF(L$1:L$2881=L768,I$1:I$2881)))</f>
        <v/>
      </c>
      <c r="U768" s="1" t="str">
        <f t="shared" ca="1" si="167"/>
        <v/>
      </c>
      <c r="V768" s="1" t="str">
        <f t="shared" ca="1" si="173"/>
        <v/>
      </c>
      <c r="W768" s="1" t="str">
        <f t="array" aca="1" ref="W768" ca="1">IF(V768="","",IF(AVERAGE(IF(Z$2:Z$2881="Neg"&amp;" "&amp;B768&amp;" "&amp;X768,J$2:J$2881,0))&gt;AVERAGE(IF(Z$2:Z$2881="pos"&amp;" "&amp;B768&amp;" "&amp;X768,J$2:J$2881,0)),"neg","pos"))</f>
        <v/>
      </c>
      <c r="X768" s="1" t="str">
        <f t="shared" ca="1" si="168"/>
        <v/>
      </c>
      <c r="Y768" s="1" t="str">
        <f t="shared" ca="1" si="169"/>
        <v/>
      </c>
      <c r="Z768" s="1" t="str">
        <f t="shared" si="170"/>
        <v>both (Phe-Pro) SE_</v>
      </c>
      <c r="AA768" s="1" t="str">
        <f t="shared" si="176"/>
        <v/>
      </c>
    </row>
    <row r="769" spans="1:27" x14ac:dyDescent="0.2">
      <c r="A769" s="1" t="s">
        <v>94</v>
      </c>
      <c r="B769" s="1" t="s">
        <v>76</v>
      </c>
      <c r="C769" s="1" t="s">
        <v>111</v>
      </c>
      <c r="D769" s="1">
        <v>262.13150000000002</v>
      </c>
      <c r="E769" s="1">
        <v>14.37</v>
      </c>
      <c r="F769" s="5" t="s">
        <v>146</v>
      </c>
      <c r="H769" s="1" t="s">
        <v>154</v>
      </c>
      <c r="K769" s="1">
        <f t="shared" si="174"/>
        <v>0</v>
      </c>
      <c r="L769" s="1" t="str">
        <f t="shared" si="175"/>
        <v>both (Phe-Pro) SE_Syn</v>
      </c>
      <c r="M769" s="1" t="str">
        <f t="shared" si="163"/>
        <v>ND</v>
      </c>
      <c r="N769" s="1" t="str">
        <f t="shared" si="164"/>
        <v>both (Phe-Pro) SE_SynND</v>
      </c>
      <c r="O769" s="2" t="str">
        <f t="shared" si="165"/>
        <v/>
      </c>
      <c r="P769" s="1" t="str">
        <f t="array" ref="P769">IF(O769="","",AVERAGE(IF(L$1:L$2881=L769,K$1:K$2881)))</f>
        <v/>
      </c>
      <c r="Q769" s="1" t="str">
        <f t="array" ref="Q769">IF(O769="","",_xlfn.F.TEST(IF((L$1:L$2881=LEFT(L769,LEN(L769)-3)&amp;"ctr"),K$1:K$2881),IF((L$1:L$2881=L769),K$1:K$2881)))</f>
        <v/>
      </c>
      <c r="R769" s="1" t="str">
        <f t="array" ref="R769">IF(O769="","",TTEST(IF(L$1:L$2881=LEFT(L769,LEN(L769)-3)&amp;"ctr",K$1:K$2881),IF(L$1:L$2881=L769,K$1:K$2881),2,IF(ISERROR(Q769),3,IF(Q769&lt;0.05,3,2))))</f>
        <v/>
      </c>
      <c r="S769" s="1" t="str">
        <f t="shared" ca="1" si="166"/>
        <v/>
      </c>
      <c r="T769" s="1" t="str">
        <f t="array" ref="T769">IF(O769="","",AVERAGE(IF(L$1:L$2881=L769,I$1:I$2881)))</f>
        <v/>
      </c>
      <c r="U769" s="1" t="str">
        <f t="shared" ca="1" si="167"/>
        <v/>
      </c>
      <c r="V769" s="1" t="str">
        <f t="shared" ca="1" si="173"/>
        <v/>
      </c>
      <c r="W769" s="1" t="str">
        <f t="array" aca="1" ref="W769" ca="1">IF(V769="","",IF(AVERAGE(IF(Z$2:Z$2881="Neg"&amp;" "&amp;B769&amp;" "&amp;X769,J$2:J$2881,0))&gt;AVERAGE(IF(Z$2:Z$2881="pos"&amp;" "&amp;B769&amp;" "&amp;X769,J$2:J$2881,0)),"neg","pos"))</f>
        <v/>
      </c>
      <c r="X769" s="1" t="str">
        <f t="shared" ca="1" si="168"/>
        <v/>
      </c>
      <c r="Y769" s="1" t="str">
        <f t="shared" ca="1" si="169"/>
        <v/>
      </c>
      <c r="Z769" s="1" t="str">
        <f t="shared" si="170"/>
        <v>both (Phe-Pro) SE_</v>
      </c>
      <c r="AA769" s="1" t="str">
        <f t="shared" si="176"/>
        <v/>
      </c>
    </row>
    <row r="770" spans="1:27" x14ac:dyDescent="0.2">
      <c r="A770" s="1" t="s">
        <v>94</v>
      </c>
      <c r="B770" s="1" t="s">
        <v>158</v>
      </c>
      <c r="C770" s="1" t="s">
        <v>112</v>
      </c>
      <c r="D770" s="1">
        <v>242.12639999999999</v>
      </c>
      <c r="E770" s="1">
        <v>14.36</v>
      </c>
      <c r="F770" s="5" t="s">
        <v>146</v>
      </c>
      <c r="H770" s="1" t="s">
        <v>147</v>
      </c>
      <c r="K770" s="1">
        <f t="shared" si="174"/>
        <v>0</v>
      </c>
      <c r="L770" s="1" t="str">
        <f t="shared" si="175"/>
        <v>both (C5H7NO3 + (Leu or Ile) minus H2O) Min_Ctr</v>
      </c>
      <c r="M770" s="1" t="str">
        <f t="shared" ref="M770:M833" si="177">IF(I770&lt;&gt;"","D","ND")</f>
        <v>ND</v>
      </c>
      <c r="N770" s="1" t="str">
        <f t="shared" ref="N770:N833" si="178">L770&amp;IF(LEN(M770)=2,M770,"_"&amp;M770)</f>
        <v>both (C5H7NO3 + (Leu or Ile) minus H2O) Min_CtrND</v>
      </c>
      <c r="O770" s="2" t="str">
        <f t="shared" ref="O770:O833" si="179">IF(ROW()&lt;&gt;MATCH(L770,L$1:L$2881,0),"",IF(COUNTIF(N$1:N$2881,LEFT(N770,LEN(N770)-2)&amp;"_D")=COUNTIF(L$1:L$2881,L770),"D","ND"))</f>
        <v>ND</v>
      </c>
      <c r="P770" s="1">
        <f t="array" ref="P770">IF(O770="","",AVERAGE(IF(L$1:L$2881=L770,K$1:K$2881)))</f>
        <v>0</v>
      </c>
      <c r="Q770" s="1" t="e">
        <f t="array" ref="Q770">IF(O770="","",_xlfn.F.TEST(IF((L$1:L$2881=LEFT(L770,LEN(L770)-3)&amp;"ctr"),K$1:K$2881),IF((L$1:L$2881=L770),K$1:K$2881)))</f>
        <v>#DIV/0!</v>
      </c>
      <c r="R770" s="1" t="e">
        <f t="array" ref="R770">IF(O770="","",TTEST(IF(L$1:L$2881=LEFT(L770,LEN(L770)-3)&amp;"ctr",K$1:K$2881),IF(L$1:L$2881=L770,K$1:K$2881),2,IF(ISERROR(Q770),3,IF(Q770&lt;0.05,3,2))))</f>
        <v>#DIV/0!</v>
      </c>
      <c r="S770" s="1" t="str">
        <f t="shared" ref="S770:S833" ca="1" si="180">IF(P770="","",IF(RIGHT(L770,3)="ctr",O770,IF(AND(O770="ND",INDIRECT("r"&amp;MATCH(LEFT(L770,LEN(L770)-3)&amp;"ctr",L$1:L$2881,0)&amp;"c"&amp;COLUMN(O770),FALSE)="ND"),"ND",IF(R770&gt;=0.05,"N",IF(AND(R770&lt;0.05,P770&lt;INDIRECT("r"&amp;MATCH(LEFT(L770,LEN(L770)-3)&amp;"ctr",L$1:L$2881,0)&amp;"C"&amp;COLUMN(P770),FALSE)),"I",IF(AND(R770&lt;0.05,P770&gt;INDIRECT("r"&amp;MATCH(LEFT(L770,LEN(L770)-3)&amp;"ctr",L$1:L$2881,0)&amp;"c"&amp;COLUMN(P770),FALSE)),"E","err"))))))</f>
        <v>ND</v>
      </c>
      <c r="T770" s="1">
        <f t="array" ref="T770">IF(O770="","",AVERAGE(IF(L$1:L$2881=L770,I$1:I$2881)))</f>
        <v>0</v>
      </c>
      <c r="U770" s="1" t="str">
        <f t="shared" ref="U770:U833" ca="1" si="181">IF(O770="","",IF(OR(S770="ND",S770="N"),"n/a",IF(OR(S770="e",S770="I"),IF(OR(T770=0,INDIRECT("r"&amp;MATCH(LEFT(L770,LEN(L770)-3)&amp;"ctr",L$1:L$2881,0)&amp;"c"&amp;COLUMN(T770),FALSE)=0),5,LOG(T770/INDIRECT("r"&amp;MATCH(LEFT(L770,LEN(L770)-3)&amp;"ctr",L$1:L$2881,0)&amp;"c"&amp;COLUMN(T770),FALSE),2)))))</f>
        <v>n/a</v>
      </c>
      <c r="V770" s="1" t="str">
        <f t="shared" ca="1" si="173"/>
        <v/>
      </c>
      <c r="W770" s="1" t="str">
        <f t="array" aca="1" ref="W770" ca="1">IF(V770="","",IF(AVERAGE(IF(Z$2:Z$2881="Neg"&amp;" "&amp;B770&amp;" "&amp;X770,J$2:J$2881,0))&gt;AVERAGE(IF(Z$2:Z$2881="pos"&amp;" "&amp;B770&amp;" "&amp;X770,J$2:J$2881,0)),"neg","pos"))</f>
        <v/>
      </c>
      <c r="X770" s="1" t="str">
        <f t="shared" ref="X770:X833" ca="1" si="182">IF(V770="","",LEFT(H770,3))</f>
        <v/>
      </c>
      <c r="Y770" s="1" t="str">
        <f t="shared" ref="Y770:Y833" ca="1" si="183">IF(W770="","",RIGHT(H770,3))</f>
        <v/>
      </c>
      <c r="Z770" s="1" t="str">
        <f t="shared" ref="Z770:Z833" si="184">A770&amp;" "&amp;B770&amp;" "&amp;LEFT(H770,3)</f>
        <v>both (C5H7NO3 + (Leu or Ile) minus H2O) Min</v>
      </c>
      <c r="AA770" s="1" t="str">
        <f t="shared" si="176"/>
        <v>Good</v>
      </c>
    </row>
    <row r="771" spans="1:27" x14ac:dyDescent="0.2">
      <c r="A771" s="1" t="s">
        <v>94</v>
      </c>
      <c r="B771" s="1" t="s">
        <v>158</v>
      </c>
      <c r="C771" s="1" t="s">
        <v>112</v>
      </c>
      <c r="D771" s="1">
        <v>242.12639999999999</v>
      </c>
      <c r="E771" s="1">
        <v>14.36</v>
      </c>
      <c r="F771" s="5" t="s">
        <v>146</v>
      </c>
      <c r="H771" s="1" t="s">
        <v>147</v>
      </c>
      <c r="K771" s="1">
        <f t="shared" si="174"/>
        <v>0</v>
      </c>
      <c r="L771" s="1" t="str">
        <f t="shared" si="175"/>
        <v>both (C5H7NO3 + (Leu or Ile) minus H2O) Min_Ctr</v>
      </c>
      <c r="M771" s="1" t="str">
        <f t="shared" si="177"/>
        <v>ND</v>
      </c>
      <c r="N771" s="1" t="str">
        <f t="shared" si="178"/>
        <v>both (C5H7NO3 + (Leu or Ile) minus H2O) Min_CtrND</v>
      </c>
      <c r="O771" s="2" t="str">
        <f t="shared" si="179"/>
        <v/>
      </c>
      <c r="P771" s="1" t="str">
        <f t="array" ref="P771">IF(O771="","",AVERAGE(IF(L$1:L$2881=L771,K$1:K$2881)))</f>
        <v/>
      </c>
      <c r="Q771" s="1" t="str">
        <f t="array" ref="Q771">IF(O771="","",_xlfn.F.TEST(IF((L$1:L$2881=LEFT(L771,LEN(L771)-3)&amp;"ctr"),K$1:K$2881),IF((L$1:L$2881=L771),K$1:K$2881)))</f>
        <v/>
      </c>
      <c r="R771" s="1" t="str">
        <f t="array" ref="R771">IF(O771="","",TTEST(IF(L$1:L$2881=LEFT(L771,LEN(L771)-3)&amp;"ctr",K$1:K$2881),IF(L$1:L$2881=L771,K$1:K$2881),2,IF(ISERROR(Q771),3,IF(Q771&lt;0.05,3,2))))</f>
        <v/>
      </c>
      <c r="S771" s="1" t="str">
        <f t="shared" ca="1" si="180"/>
        <v/>
      </c>
      <c r="T771" s="1" t="str">
        <f t="array" ref="T771">IF(O771="","",AVERAGE(IF(L$1:L$2881=L771,I$1:I$2881)))</f>
        <v/>
      </c>
      <c r="U771" s="1" t="str">
        <f t="shared" ca="1" si="181"/>
        <v/>
      </c>
      <c r="V771" s="1" t="str">
        <f t="shared" ref="V771:V834" ca="1" si="185">IF(S771="N","1",IF(U771="n/a","",IF(U771="","",IF(ABS(U771)&lt;1.5,"1",IF(ABS(U771)&lt;2.5,"2",IF(ABS(U771)&lt;3.5,"3",IF(ABS(U771)&lt;4.5,"4",IF(ABS(U771)&gt;=4.5,"5"))))))))</f>
        <v/>
      </c>
      <c r="W771" s="1" t="str">
        <f t="array" aca="1" ref="W771" ca="1">IF(V771="","",IF(AVERAGE(IF(Z$2:Z$2881="Neg"&amp;" "&amp;B771&amp;" "&amp;X771,J$2:J$2881,0))&gt;AVERAGE(IF(Z$2:Z$2881="pos"&amp;" "&amp;B771&amp;" "&amp;X771,J$2:J$2881,0)),"neg","pos"))</f>
        <v/>
      </c>
      <c r="X771" s="1" t="str">
        <f t="shared" ca="1" si="182"/>
        <v/>
      </c>
      <c r="Y771" s="1" t="str">
        <f t="shared" ca="1" si="183"/>
        <v/>
      </c>
      <c r="Z771" s="1" t="str">
        <f t="shared" si="184"/>
        <v>both (C5H7NO3 + (Leu or Ile) minus H2O) Min</v>
      </c>
      <c r="AA771" s="1" t="str">
        <f t="shared" si="176"/>
        <v/>
      </c>
    </row>
    <row r="772" spans="1:27" x14ac:dyDescent="0.2">
      <c r="A772" s="1" t="s">
        <v>94</v>
      </c>
      <c r="B772" s="1" t="s">
        <v>158</v>
      </c>
      <c r="C772" s="1" t="s">
        <v>112</v>
      </c>
      <c r="D772" s="1">
        <v>242.12639999999999</v>
      </c>
      <c r="E772" s="1">
        <v>14.36</v>
      </c>
      <c r="F772" s="5" t="s">
        <v>146</v>
      </c>
      <c r="H772" s="1" t="s">
        <v>147</v>
      </c>
      <c r="K772" s="1">
        <f t="shared" si="174"/>
        <v>0</v>
      </c>
      <c r="L772" s="1" t="str">
        <f t="shared" si="175"/>
        <v>both (C5H7NO3 + (Leu or Ile) minus H2O) Min_Ctr</v>
      </c>
      <c r="M772" s="1" t="str">
        <f t="shared" si="177"/>
        <v>ND</v>
      </c>
      <c r="N772" s="1" t="str">
        <f t="shared" si="178"/>
        <v>both (C5H7NO3 + (Leu or Ile) minus H2O) Min_CtrND</v>
      </c>
      <c r="O772" s="2" t="str">
        <f t="shared" si="179"/>
        <v/>
      </c>
      <c r="P772" s="1" t="str">
        <f t="array" ref="P772">IF(O772="","",AVERAGE(IF(L$1:L$2881=L772,K$1:K$2881)))</f>
        <v/>
      </c>
      <c r="Q772" s="1" t="str">
        <f t="array" ref="Q772">IF(O772="","",_xlfn.F.TEST(IF((L$1:L$2881=LEFT(L772,LEN(L772)-3)&amp;"ctr"),K$1:K$2881),IF((L$1:L$2881=L772),K$1:K$2881)))</f>
        <v/>
      </c>
      <c r="R772" s="1" t="str">
        <f t="array" ref="R772">IF(O772="","",TTEST(IF(L$1:L$2881=LEFT(L772,LEN(L772)-3)&amp;"ctr",K$1:K$2881),IF(L$1:L$2881=L772,K$1:K$2881),2,IF(ISERROR(Q772),3,IF(Q772&lt;0.05,3,2))))</f>
        <v/>
      </c>
      <c r="S772" s="1" t="str">
        <f t="shared" ca="1" si="180"/>
        <v/>
      </c>
      <c r="T772" s="1" t="str">
        <f t="array" ref="T772">IF(O772="","",AVERAGE(IF(L$1:L$2881=L772,I$1:I$2881)))</f>
        <v/>
      </c>
      <c r="U772" s="1" t="str">
        <f t="shared" ca="1" si="181"/>
        <v/>
      </c>
      <c r="V772" s="1" t="str">
        <f t="shared" ca="1" si="185"/>
        <v/>
      </c>
      <c r="W772" s="1" t="str">
        <f t="array" aca="1" ref="W772" ca="1">IF(V772="","",IF(AVERAGE(IF(Z$2:Z$2881="Neg"&amp;" "&amp;B772&amp;" "&amp;X772,J$2:J$2881,0))&gt;AVERAGE(IF(Z$2:Z$2881="pos"&amp;" "&amp;B772&amp;" "&amp;X772,J$2:J$2881,0)),"neg","pos"))</f>
        <v/>
      </c>
      <c r="X772" s="1" t="str">
        <f t="shared" ca="1" si="182"/>
        <v/>
      </c>
      <c r="Y772" s="1" t="str">
        <f t="shared" ca="1" si="183"/>
        <v/>
      </c>
      <c r="Z772" s="1" t="str">
        <f t="shared" si="184"/>
        <v>both (C5H7NO3 + (Leu or Ile) minus H2O) Min</v>
      </c>
      <c r="AA772" s="1" t="str">
        <f t="shared" si="176"/>
        <v/>
      </c>
    </row>
    <row r="773" spans="1:27" x14ac:dyDescent="0.2">
      <c r="A773" s="1" t="s">
        <v>94</v>
      </c>
      <c r="B773" s="1" t="s">
        <v>158</v>
      </c>
      <c r="C773" s="1" t="s">
        <v>112</v>
      </c>
      <c r="D773" s="1">
        <v>242.12639999999999</v>
      </c>
      <c r="E773" s="1">
        <v>14.36</v>
      </c>
      <c r="F773" s="5" t="s">
        <v>146</v>
      </c>
      <c r="H773" s="1" t="s">
        <v>147</v>
      </c>
      <c r="K773" s="1">
        <f t="shared" si="174"/>
        <v>0</v>
      </c>
      <c r="L773" s="1" t="str">
        <f t="shared" si="175"/>
        <v>both (C5H7NO3 + (Leu or Ile) minus H2O) Min_Ctr</v>
      </c>
      <c r="M773" s="1" t="str">
        <f t="shared" si="177"/>
        <v>ND</v>
      </c>
      <c r="N773" s="1" t="str">
        <f t="shared" si="178"/>
        <v>both (C5H7NO3 + (Leu or Ile) minus H2O) Min_CtrND</v>
      </c>
      <c r="O773" s="2" t="str">
        <f t="shared" si="179"/>
        <v/>
      </c>
      <c r="P773" s="1" t="str">
        <f t="array" ref="P773">IF(O773="","",AVERAGE(IF(L$1:L$2881=L773,K$1:K$2881)))</f>
        <v/>
      </c>
      <c r="Q773" s="1" t="str">
        <f t="array" ref="Q773">IF(O773="","",_xlfn.F.TEST(IF((L$1:L$2881=LEFT(L773,LEN(L773)-3)&amp;"ctr"),K$1:K$2881),IF((L$1:L$2881=L773),K$1:K$2881)))</f>
        <v/>
      </c>
      <c r="R773" s="1" t="str">
        <f t="array" ref="R773">IF(O773="","",TTEST(IF(L$1:L$2881=LEFT(L773,LEN(L773)-3)&amp;"ctr",K$1:K$2881),IF(L$1:L$2881=L773,K$1:K$2881),2,IF(ISERROR(Q773),3,IF(Q773&lt;0.05,3,2))))</f>
        <v/>
      </c>
      <c r="S773" s="1" t="str">
        <f t="shared" ca="1" si="180"/>
        <v/>
      </c>
      <c r="T773" s="1" t="str">
        <f t="array" ref="T773">IF(O773="","",AVERAGE(IF(L$1:L$2881=L773,I$1:I$2881)))</f>
        <v/>
      </c>
      <c r="U773" s="1" t="str">
        <f t="shared" ca="1" si="181"/>
        <v/>
      </c>
      <c r="V773" s="1" t="str">
        <f t="shared" ca="1" si="185"/>
        <v/>
      </c>
      <c r="W773" s="1" t="str">
        <f t="array" aca="1" ref="W773" ca="1">IF(V773="","",IF(AVERAGE(IF(Z$2:Z$2881="Neg"&amp;" "&amp;B773&amp;" "&amp;X773,J$2:J$2881,0))&gt;AVERAGE(IF(Z$2:Z$2881="pos"&amp;" "&amp;B773&amp;" "&amp;X773,J$2:J$2881,0)),"neg","pos"))</f>
        <v/>
      </c>
      <c r="X773" s="1" t="str">
        <f t="shared" ca="1" si="182"/>
        <v/>
      </c>
      <c r="Y773" s="1" t="str">
        <f t="shared" ca="1" si="183"/>
        <v/>
      </c>
      <c r="Z773" s="1" t="str">
        <f t="shared" si="184"/>
        <v>both (C5H7NO3 + (Leu or Ile) minus H2O) Min</v>
      </c>
      <c r="AA773" s="1" t="str">
        <f t="shared" si="176"/>
        <v/>
      </c>
    </row>
    <row r="774" spans="1:27" x14ac:dyDescent="0.2">
      <c r="A774" s="1" t="s">
        <v>94</v>
      </c>
      <c r="B774" s="1" t="s">
        <v>158</v>
      </c>
      <c r="C774" s="1" t="s">
        <v>112</v>
      </c>
      <c r="D774" s="1">
        <v>242.12639999999999</v>
      </c>
      <c r="E774" s="1">
        <v>14.36</v>
      </c>
      <c r="F774" s="5" t="s">
        <v>146</v>
      </c>
      <c r="H774" s="1" t="s">
        <v>148</v>
      </c>
      <c r="K774" s="1">
        <f t="shared" si="174"/>
        <v>0</v>
      </c>
      <c r="L774" s="1" t="str">
        <f t="shared" si="175"/>
        <v>both (C5H7NO3 + (Leu or Ile) minus H2O) Min_Syn</v>
      </c>
      <c r="M774" s="1" t="str">
        <f t="shared" si="177"/>
        <v>ND</v>
      </c>
      <c r="N774" s="1" t="str">
        <f t="shared" si="178"/>
        <v>both (C5H7NO3 + (Leu or Ile) minus H2O) Min_SynND</v>
      </c>
      <c r="O774" s="2" t="str">
        <f t="shared" si="179"/>
        <v>ND</v>
      </c>
      <c r="P774" s="1">
        <f t="array" ref="P774">IF(O774="","",AVERAGE(IF(L$1:L$2881=L774,K$1:K$2881)))</f>
        <v>0</v>
      </c>
      <c r="Q774" s="1" t="e">
        <f t="array" ref="Q774">IF(O774="","",_xlfn.F.TEST(IF((L$1:L$2881=LEFT(L774,LEN(L774)-3)&amp;"ctr"),K$1:K$2881),IF((L$1:L$2881=L774),K$1:K$2881)))</f>
        <v>#DIV/0!</v>
      </c>
      <c r="R774" s="1" t="e">
        <f t="array" ref="R774">IF(O774="","",TTEST(IF(L$1:L$2881=LEFT(L774,LEN(L774)-3)&amp;"ctr",K$1:K$2881),IF(L$1:L$2881=L774,K$1:K$2881),2,IF(ISERROR(Q774),3,IF(Q774&lt;0.05,3,2))))</f>
        <v>#DIV/0!</v>
      </c>
      <c r="S774" s="1" t="str">
        <f t="shared" ca="1" si="180"/>
        <v>ND</v>
      </c>
      <c r="T774" s="1">
        <f t="array" ref="T774">IF(O774="","",AVERAGE(IF(L$1:L$2881=L774,I$1:I$2881)))</f>
        <v>0</v>
      </c>
      <c r="U774" s="1" t="str">
        <f t="shared" ca="1" si="181"/>
        <v>n/a</v>
      </c>
      <c r="V774" s="1" t="str">
        <f t="shared" ca="1" si="185"/>
        <v/>
      </c>
      <c r="W774" s="1" t="str">
        <f t="array" aca="1" ref="W774" ca="1">IF(V774="","",IF(AVERAGE(IF(Z$2:Z$2881="Neg"&amp;" "&amp;B774&amp;" "&amp;X774,J$2:J$2881,0))&gt;AVERAGE(IF(Z$2:Z$2881="pos"&amp;" "&amp;B774&amp;" "&amp;X774,J$2:J$2881,0)),"neg","pos"))</f>
        <v/>
      </c>
      <c r="X774" s="1" t="str">
        <f t="shared" ca="1" si="182"/>
        <v/>
      </c>
      <c r="Y774" s="1" t="str">
        <f t="shared" ca="1" si="183"/>
        <v/>
      </c>
      <c r="Z774" s="1" t="str">
        <f t="shared" si="184"/>
        <v>both (C5H7NO3 + (Leu or Ile) minus H2O) Min</v>
      </c>
      <c r="AA774" s="1" t="str">
        <f t="shared" si="176"/>
        <v>Good</v>
      </c>
    </row>
    <row r="775" spans="1:27" x14ac:dyDescent="0.2">
      <c r="A775" s="1" t="s">
        <v>94</v>
      </c>
      <c r="B775" s="1" t="s">
        <v>158</v>
      </c>
      <c r="C775" s="1" t="s">
        <v>112</v>
      </c>
      <c r="D775" s="1">
        <v>242.12639999999999</v>
      </c>
      <c r="E775" s="1">
        <v>14.36</v>
      </c>
      <c r="F775" s="5" t="s">
        <v>146</v>
      </c>
      <c r="H775" s="1" t="s">
        <v>148</v>
      </c>
      <c r="K775" s="1">
        <f t="shared" si="174"/>
        <v>0</v>
      </c>
      <c r="L775" s="1" t="str">
        <f t="shared" si="175"/>
        <v>both (C5H7NO3 + (Leu or Ile) minus H2O) Min_Syn</v>
      </c>
      <c r="M775" s="1" t="str">
        <f t="shared" si="177"/>
        <v>ND</v>
      </c>
      <c r="N775" s="1" t="str">
        <f t="shared" si="178"/>
        <v>both (C5H7NO3 + (Leu or Ile) minus H2O) Min_SynND</v>
      </c>
      <c r="O775" s="2" t="str">
        <f t="shared" si="179"/>
        <v/>
      </c>
      <c r="P775" s="1" t="str">
        <f t="array" ref="P775">IF(O775="","",AVERAGE(IF(L$1:L$2881=L775,K$1:K$2881)))</f>
        <v/>
      </c>
      <c r="Q775" s="1" t="str">
        <f t="array" ref="Q775">IF(O775="","",_xlfn.F.TEST(IF((L$1:L$2881=LEFT(L775,LEN(L775)-3)&amp;"ctr"),K$1:K$2881),IF((L$1:L$2881=L775),K$1:K$2881)))</f>
        <v/>
      </c>
      <c r="R775" s="1" t="str">
        <f t="array" ref="R775">IF(O775="","",TTEST(IF(L$1:L$2881=LEFT(L775,LEN(L775)-3)&amp;"ctr",K$1:K$2881),IF(L$1:L$2881=L775,K$1:K$2881),2,IF(ISERROR(Q775),3,IF(Q775&lt;0.05,3,2))))</f>
        <v/>
      </c>
      <c r="S775" s="1" t="str">
        <f t="shared" ca="1" si="180"/>
        <v/>
      </c>
      <c r="T775" s="1" t="str">
        <f t="array" ref="T775">IF(O775="","",AVERAGE(IF(L$1:L$2881=L775,I$1:I$2881)))</f>
        <v/>
      </c>
      <c r="U775" s="1" t="str">
        <f t="shared" ca="1" si="181"/>
        <v/>
      </c>
      <c r="V775" s="1" t="str">
        <f t="shared" ca="1" si="185"/>
        <v/>
      </c>
      <c r="W775" s="1" t="str">
        <f t="array" aca="1" ref="W775" ca="1">IF(V775="","",IF(AVERAGE(IF(Z$2:Z$2881="Neg"&amp;" "&amp;B775&amp;" "&amp;X775,J$2:J$2881,0))&gt;AVERAGE(IF(Z$2:Z$2881="pos"&amp;" "&amp;B775&amp;" "&amp;X775,J$2:J$2881,0)),"neg","pos"))</f>
        <v/>
      </c>
      <c r="X775" s="1" t="str">
        <f t="shared" ca="1" si="182"/>
        <v/>
      </c>
      <c r="Y775" s="1" t="str">
        <f t="shared" ca="1" si="183"/>
        <v/>
      </c>
      <c r="Z775" s="1" t="str">
        <f t="shared" si="184"/>
        <v>both (C5H7NO3 + (Leu or Ile) minus H2O) Min</v>
      </c>
      <c r="AA775" s="1" t="str">
        <f t="shared" si="176"/>
        <v/>
      </c>
    </row>
    <row r="776" spans="1:27" x14ac:dyDescent="0.2">
      <c r="A776" s="1" t="s">
        <v>94</v>
      </c>
      <c r="B776" s="1" t="s">
        <v>158</v>
      </c>
      <c r="C776" s="1" t="s">
        <v>112</v>
      </c>
      <c r="D776" s="1">
        <v>242.12639999999999</v>
      </c>
      <c r="E776" s="1">
        <v>14.36</v>
      </c>
      <c r="F776" s="5" t="s">
        <v>146</v>
      </c>
      <c r="H776" s="1" t="s">
        <v>148</v>
      </c>
      <c r="K776" s="1">
        <f t="shared" si="174"/>
        <v>0</v>
      </c>
      <c r="L776" s="1" t="str">
        <f t="shared" si="175"/>
        <v>both (C5H7NO3 + (Leu or Ile) minus H2O) Min_Syn</v>
      </c>
      <c r="M776" s="1" t="str">
        <f t="shared" si="177"/>
        <v>ND</v>
      </c>
      <c r="N776" s="1" t="str">
        <f t="shared" si="178"/>
        <v>both (C5H7NO3 + (Leu or Ile) minus H2O) Min_SynND</v>
      </c>
      <c r="O776" s="2" t="str">
        <f t="shared" si="179"/>
        <v/>
      </c>
      <c r="P776" s="1" t="str">
        <f t="array" ref="P776">IF(O776="","",AVERAGE(IF(L$1:L$2881=L776,K$1:K$2881)))</f>
        <v/>
      </c>
      <c r="Q776" s="1" t="str">
        <f t="array" ref="Q776">IF(O776="","",_xlfn.F.TEST(IF((L$1:L$2881=LEFT(L776,LEN(L776)-3)&amp;"ctr"),K$1:K$2881),IF((L$1:L$2881=L776),K$1:K$2881)))</f>
        <v/>
      </c>
      <c r="R776" s="1" t="str">
        <f t="array" ref="R776">IF(O776="","",TTEST(IF(L$1:L$2881=LEFT(L776,LEN(L776)-3)&amp;"ctr",K$1:K$2881),IF(L$1:L$2881=L776,K$1:K$2881),2,IF(ISERROR(Q776),3,IF(Q776&lt;0.05,3,2))))</f>
        <v/>
      </c>
      <c r="S776" s="1" t="str">
        <f t="shared" ca="1" si="180"/>
        <v/>
      </c>
      <c r="T776" s="1" t="str">
        <f t="array" ref="T776">IF(O776="","",AVERAGE(IF(L$1:L$2881=L776,I$1:I$2881)))</f>
        <v/>
      </c>
      <c r="U776" s="1" t="str">
        <f t="shared" ca="1" si="181"/>
        <v/>
      </c>
      <c r="V776" s="1" t="str">
        <f t="shared" ca="1" si="185"/>
        <v/>
      </c>
      <c r="W776" s="1" t="str">
        <f t="array" aca="1" ref="W776" ca="1">IF(V776="","",IF(AVERAGE(IF(Z$2:Z$2881="Neg"&amp;" "&amp;B776&amp;" "&amp;X776,J$2:J$2881,0))&gt;AVERAGE(IF(Z$2:Z$2881="pos"&amp;" "&amp;B776&amp;" "&amp;X776,J$2:J$2881,0)),"neg","pos"))</f>
        <v/>
      </c>
      <c r="X776" s="1" t="str">
        <f t="shared" ca="1" si="182"/>
        <v/>
      </c>
      <c r="Y776" s="1" t="str">
        <f t="shared" ca="1" si="183"/>
        <v/>
      </c>
      <c r="Z776" s="1" t="str">
        <f t="shared" si="184"/>
        <v>both (C5H7NO3 + (Leu or Ile) minus H2O) Min</v>
      </c>
      <c r="AA776" s="1" t="str">
        <f t="shared" si="176"/>
        <v/>
      </c>
    </row>
    <row r="777" spans="1:27" x14ac:dyDescent="0.2">
      <c r="A777" s="1" t="s">
        <v>94</v>
      </c>
      <c r="B777" s="1" t="s">
        <v>158</v>
      </c>
      <c r="C777" s="1" t="s">
        <v>112</v>
      </c>
      <c r="D777" s="1">
        <v>242.12639999999999</v>
      </c>
      <c r="E777" s="1">
        <v>14.36</v>
      </c>
      <c r="F777" s="5" t="s">
        <v>146</v>
      </c>
      <c r="H777" s="1" t="s">
        <v>148</v>
      </c>
      <c r="K777" s="1">
        <f t="shared" si="174"/>
        <v>0</v>
      </c>
      <c r="L777" s="1" t="str">
        <f t="shared" si="175"/>
        <v>both (C5H7NO3 + (Leu or Ile) minus H2O) Min_Syn</v>
      </c>
      <c r="M777" s="1" t="str">
        <f t="shared" si="177"/>
        <v>ND</v>
      </c>
      <c r="N777" s="1" t="str">
        <f t="shared" si="178"/>
        <v>both (C5H7NO3 + (Leu or Ile) minus H2O) Min_SynND</v>
      </c>
      <c r="O777" s="2" t="str">
        <f t="shared" si="179"/>
        <v/>
      </c>
      <c r="P777" s="1" t="str">
        <f t="array" ref="P777">IF(O777="","",AVERAGE(IF(L$1:L$2881=L777,K$1:K$2881)))</f>
        <v/>
      </c>
      <c r="Q777" s="1" t="str">
        <f t="array" ref="Q777">IF(O777="","",_xlfn.F.TEST(IF((L$1:L$2881=LEFT(L777,LEN(L777)-3)&amp;"ctr"),K$1:K$2881),IF((L$1:L$2881=L777),K$1:K$2881)))</f>
        <v/>
      </c>
      <c r="R777" s="1" t="str">
        <f t="array" ref="R777">IF(O777="","",TTEST(IF(L$1:L$2881=LEFT(L777,LEN(L777)-3)&amp;"ctr",K$1:K$2881),IF(L$1:L$2881=L777,K$1:K$2881),2,IF(ISERROR(Q777),3,IF(Q777&lt;0.05,3,2))))</f>
        <v/>
      </c>
      <c r="S777" s="1" t="str">
        <f t="shared" ca="1" si="180"/>
        <v/>
      </c>
      <c r="T777" s="1" t="str">
        <f t="array" ref="T777">IF(O777="","",AVERAGE(IF(L$1:L$2881=L777,I$1:I$2881)))</f>
        <v/>
      </c>
      <c r="U777" s="1" t="str">
        <f t="shared" ca="1" si="181"/>
        <v/>
      </c>
      <c r="V777" s="1" t="str">
        <f t="shared" ca="1" si="185"/>
        <v/>
      </c>
      <c r="W777" s="1" t="str">
        <f t="array" aca="1" ref="W777" ca="1">IF(V777="","",IF(AVERAGE(IF(Z$2:Z$2881="Neg"&amp;" "&amp;B777&amp;" "&amp;X777,J$2:J$2881,0))&gt;AVERAGE(IF(Z$2:Z$2881="pos"&amp;" "&amp;B777&amp;" "&amp;X777,J$2:J$2881,0)),"neg","pos"))</f>
        <v/>
      </c>
      <c r="X777" s="1" t="str">
        <f t="shared" ca="1" si="182"/>
        <v/>
      </c>
      <c r="Y777" s="1" t="str">
        <f t="shared" ca="1" si="183"/>
        <v/>
      </c>
      <c r="Z777" s="1" t="str">
        <f t="shared" si="184"/>
        <v>both (C5H7NO3 + (Leu or Ile) minus H2O) Min</v>
      </c>
      <c r="AA777" s="1" t="str">
        <f t="shared" si="176"/>
        <v/>
      </c>
    </row>
    <row r="778" spans="1:27" x14ac:dyDescent="0.2">
      <c r="A778" s="1" t="s">
        <v>94</v>
      </c>
      <c r="B778" s="1" t="s">
        <v>158</v>
      </c>
      <c r="C778" s="1" t="s">
        <v>112</v>
      </c>
      <c r="D778" s="1">
        <v>242.12639999999999</v>
      </c>
      <c r="E778" s="1">
        <v>14.36</v>
      </c>
      <c r="F778" s="5" t="s">
        <v>146</v>
      </c>
      <c r="H778" s="1" t="s">
        <v>149</v>
      </c>
      <c r="K778" s="1">
        <f t="shared" si="174"/>
        <v>0</v>
      </c>
      <c r="L778" s="1" t="str">
        <f t="shared" si="175"/>
        <v>both (C5H7NO3 + (Leu or Ile) minus H2O) MEBM_Ctr</v>
      </c>
      <c r="M778" s="1" t="str">
        <f t="shared" si="177"/>
        <v>ND</v>
      </c>
      <c r="N778" s="1" t="str">
        <f t="shared" si="178"/>
        <v>both (C5H7NO3 + (Leu or Ile) minus H2O) MEBM_CtrND</v>
      </c>
      <c r="O778" s="2" t="str">
        <f t="shared" si="179"/>
        <v>ND</v>
      </c>
      <c r="P778" s="1">
        <f t="array" ref="P778">IF(O778="","",AVERAGE(IF(L$1:L$2881=L778,K$1:K$2881)))</f>
        <v>0</v>
      </c>
      <c r="Q778" s="1" t="e">
        <f t="array" ref="Q778">IF(O778="","",_xlfn.F.TEST(IF((L$1:L$2881=LEFT(L778,LEN(L778)-3)&amp;"ctr"),K$1:K$2881),IF((L$1:L$2881=L778),K$1:K$2881)))</f>
        <v>#DIV/0!</v>
      </c>
      <c r="R778" s="1" t="e">
        <f t="array" ref="R778">IF(O778="","",TTEST(IF(L$1:L$2881=LEFT(L778,LEN(L778)-3)&amp;"ctr",K$1:K$2881),IF(L$1:L$2881=L778,K$1:K$2881),2,IF(ISERROR(Q778),3,IF(Q778&lt;0.05,3,2))))</f>
        <v>#DIV/0!</v>
      </c>
      <c r="S778" s="1" t="str">
        <f t="shared" ca="1" si="180"/>
        <v>ND</v>
      </c>
      <c r="T778" s="1">
        <f t="array" ref="T778">IF(O778="","",AVERAGE(IF(L$1:L$2881=L778,I$1:I$2881)))</f>
        <v>0</v>
      </c>
      <c r="U778" s="1" t="str">
        <f t="shared" ca="1" si="181"/>
        <v>n/a</v>
      </c>
      <c r="V778" s="1" t="str">
        <f t="shared" ca="1" si="185"/>
        <v/>
      </c>
      <c r="W778" s="1" t="str">
        <f t="array" aca="1" ref="W778" ca="1">IF(V778="","",IF(AVERAGE(IF(Z$2:Z$2881="Neg"&amp;" "&amp;B778&amp;" "&amp;X778,J$2:J$2881,0))&gt;AVERAGE(IF(Z$2:Z$2881="pos"&amp;" "&amp;B778&amp;" "&amp;X778,J$2:J$2881,0)),"neg","pos"))</f>
        <v/>
      </c>
      <c r="X778" s="1" t="str">
        <f t="shared" ca="1" si="182"/>
        <v/>
      </c>
      <c r="Y778" s="1" t="str">
        <f t="shared" ca="1" si="183"/>
        <v/>
      </c>
      <c r="Z778" s="1" t="str">
        <f t="shared" si="184"/>
        <v>both (C5H7NO3 + (Leu or Ile) minus H2O) MEB</v>
      </c>
      <c r="AA778" s="1" t="str">
        <f t="shared" si="176"/>
        <v>Good</v>
      </c>
    </row>
    <row r="779" spans="1:27" x14ac:dyDescent="0.2">
      <c r="A779" s="1" t="s">
        <v>94</v>
      </c>
      <c r="B779" s="1" t="s">
        <v>158</v>
      </c>
      <c r="C779" s="1" t="s">
        <v>112</v>
      </c>
      <c r="D779" s="1">
        <v>242.12639999999999</v>
      </c>
      <c r="E779" s="1">
        <v>14.36</v>
      </c>
      <c r="F779" s="5" t="s">
        <v>146</v>
      </c>
      <c r="H779" s="1" t="s">
        <v>149</v>
      </c>
      <c r="K779" s="1">
        <f t="shared" si="174"/>
        <v>0</v>
      </c>
      <c r="L779" s="1" t="str">
        <f t="shared" si="175"/>
        <v>both (C5H7NO3 + (Leu or Ile) minus H2O) MEBM_Ctr</v>
      </c>
      <c r="M779" s="1" t="str">
        <f t="shared" si="177"/>
        <v>ND</v>
      </c>
      <c r="N779" s="1" t="str">
        <f t="shared" si="178"/>
        <v>both (C5H7NO3 + (Leu or Ile) minus H2O) MEBM_CtrND</v>
      </c>
      <c r="O779" s="2" t="str">
        <f t="shared" si="179"/>
        <v/>
      </c>
      <c r="P779" s="1" t="str">
        <f t="array" ref="P779">IF(O779="","",AVERAGE(IF(L$1:L$2881=L779,K$1:K$2881)))</f>
        <v/>
      </c>
      <c r="Q779" s="1" t="str">
        <f t="array" ref="Q779">IF(O779="","",_xlfn.F.TEST(IF((L$1:L$2881=LEFT(L779,LEN(L779)-3)&amp;"ctr"),K$1:K$2881),IF((L$1:L$2881=L779),K$1:K$2881)))</f>
        <v/>
      </c>
      <c r="R779" s="1" t="str">
        <f t="array" ref="R779">IF(O779="","",TTEST(IF(L$1:L$2881=LEFT(L779,LEN(L779)-3)&amp;"ctr",K$1:K$2881),IF(L$1:L$2881=L779,K$1:K$2881),2,IF(ISERROR(Q779),3,IF(Q779&lt;0.05,3,2))))</f>
        <v/>
      </c>
      <c r="S779" s="1" t="str">
        <f t="shared" ca="1" si="180"/>
        <v/>
      </c>
      <c r="T779" s="1" t="str">
        <f t="array" ref="T779">IF(O779="","",AVERAGE(IF(L$1:L$2881=L779,I$1:I$2881)))</f>
        <v/>
      </c>
      <c r="U779" s="1" t="str">
        <f t="shared" ca="1" si="181"/>
        <v/>
      </c>
      <c r="V779" s="1" t="str">
        <f t="shared" ca="1" si="185"/>
        <v/>
      </c>
      <c r="W779" s="1" t="str">
        <f t="array" aca="1" ref="W779" ca="1">IF(V779="","",IF(AVERAGE(IF(Z$2:Z$2881="Neg"&amp;" "&amp;B779&amp;" "&amp;X779,J$2:J$2881,0))&gt;AVERAGE(IF(Z$2:Z$2881="pos"&amp;" "&amp;B779&amp;" "&amp;X779,J$2:J$2881,0)),"neg","pos"))</f>
        <v/>
      </c>
      <c r="X779" s="1" t="str">
        <f t="shared" ca="1" si="182"/>
        <v/>
      </c>
      <c r="Y779" s="1" t="str">
        <f t="shared" ca="1" si="183"/>
        <v/>
      </c>
      <c r="Z779" s="1" t="str">
        <f t="shared" si="184"/>
        <v>both (C5H7NO3 + (Leu or Ile) minus H2O) MEB</v>
      </c>
      <c r="AA779" s="1" t="str">
        <f t="shared" si="176"/>
        <v/>
      </c>
    </row>
    <row r="780" spans="1:27" x14ac:dyDescent="0.2">
      <c r="A780" s="1" t="s">
        <v>94</v>
      </c>
      <c r="B780" s="1" t="s">
        <v>158</v>
      </c>
      <c r="C780" s="1" t="s">
        <v>112</v>
      </c>
      <c r="D780" s="1">
        <v>242.12639999999999</v>
      </c>
      <c r="E780" s="1">
        <v>14.36</v>
      </c>
      <c r="F780" s="5" t="s">
        <v>146</v>
      </c>
      <c r="H780" s="1" t="s">
        <v>149</v>
      </c>
      <c r="K780" s="1">
        <f t="shared" si="174"/>
        <v>0</v>
      </c>
      <c r="L780" s="1" t="str">
        <f t="shared" si="175"/>
        <v>both (C5H7NO3 + (Leu or Ile) minus H2O) MEBM_Ctr</v>
      </c>
      <c r="M780" s="1" t="str">
        <f t="shared" si="177"/>
        <v>ND</v>
      </c>
      <c r="N780" s="1" t="str">
        <f t="shared" si="178"/>
        <v>both (C5H7NO3 + (Leu or Ile) minus H2O) MEBM_CtrND</v>
      </c>
      <c r="O780" s="2" t="str">
        <f t="shared" si="179"/>
        <v/>
      </c>
      <c r="P780" s="1" t="str">
        <f t="array" ref="P780">IF(O780="","",AVERAGE(IF(L$1:L$2881=L780,K$1:K$2881)))</f>
        <v/>
      </c>
      <c r="Q780" s="1" t="str">
        <f t="array" ref="Q780">IF(O780="","",_xlfn.F.TEST(IF((L$1:L$2881=LEFT(L780,LEN(L780)-3)&amp;"ctr"),K$1:K$2881),IF((L$1:L$2881=L780),K$1:K$2881)))</f>
        <v/>
      </c>
      <c r="R780" s="1" t="str">
        <f t="array" ref="R780">IF(O780="","",TTEST(IF(L$1:L$2881=LEFT(L780,LEN(L780)-3)&amp;"ctr",K$1:K$2881),IF(L$1:L$2881=L780,K$1:K$2881),2,IF(ISERROR(Q780),3,IF(Q780&lt;0.05,3,2))))</f>
        <v/>
      </c>
      <c r="S780" s="1" t="str">
        <f t="shared" ca="1" si="180"/>
        <v/>
      </c>
      <c r="T780" s="1" t="str">
        <f t="array" ref="T780">IF(O780="","",AVERAGE(IF(L$1:L$2881=L780,I$1:I$2881)))</f>
        <v/>
      </c>
      <c r="U780" s="1" t="str">
        <f t="shared" ca="1" si="181"/>
        <v/>
      </c>
      <c r="V780" s="1" t="str">
        <f t="shared" ca="1" si="185"/>
        <v/>
      </c>
      <c r="W780" s="1" t="str">
        <f t="array" aca="1" ref="W780" ca="1">IF(V780="","",IF(AVERAGE(IF(Z$2:Z$2881="Neg"&amp;" "&amp;B780&amp;" "&amp;X780,J$2:J$2881,0))&gt;AVERAGE(IF(Z$2:Z$2881="pos"&amp;" "&amp;B780&amp;" "&amp;X780,J$2:J$2881,0)),"neg","pos"))</f>
        <v/>
      </c>
      <c r="X780" s="1" t="str">
        <f t="shared" ca="1" si="182"/>
        <v/>
      </c>
      <c r="Y780" s="1" t="str">
        <f t="shared" ca="1" si="183"/>
        <v/>
      </c>
      <c r="Z780" s="1" t="str">
        <f t="shared" si="184"/>
        <v>both (C5H7NO3 + (Leu or Ile) minus H2O) MEB</v>
      </c>
      <c r="AA780" s="1" t="str">
        <f t="shared" si="176"/>
        <v/>
      </c>
    </row>
    <row r="781" spans="1:27" x14ac:dyDescent="0.2">
      <c r="A781" s="1" t="s">
        <v>94</v>
      </c>
      <c r="B781" s="1" t="s">
        <v>158</v>
      </c>
      <c r="C781" s="1" t="s">
        <v>112</v>
      </c>
      <c r="D781" s="1">
        <v>242.12639999999999</v>
      </c>
      <c r="E781" s="1">
        <v>14.36</v>
      </c>
      <c r="F781" s="5" t="s">
        <v>146</v>
      </c>
      <c r="H781" s="1" t="s">
        <v>149</v>
      </c>
      <c r="K781" s="1">
        <f t="shared" si="174"/>
        <v>0</v>
      </c>
      <c r="L781" s="1" t="str">
        <f t="shared" si="175"/>
        <v>both (C5H7NO3 + (Leu or Ile) minus H2O) MEBM_Ctr</v>
      </c>
      <c r="M781" s="1" t="str">
        <f t="shared" si="177"/>
        <v>ND</v>
      </c>
      <c r="N781" s="1" t="str">
        <f t="shared" si="178"/>
        <v>both (C5H7NO3 + (Leu or Ile) minus H2O) MEBM_CtrND</v>
      </c>
      <c r="O781" s="2" t="str">
        <f t="shared" si="179"/>
        <v/>
      </c>
      <c r="P781" s="1" t="str">
        <f t="array" ref="P781">IF(O781="","",AVERAGE(IF(L$1:L$2881=L781,K$1:K$2881)))</f>
        <v/>
      </c>
      <c r="Q781" s="1" t="str">
        <f t="array" ref="Q781">IF(O781="","",_xlfn.F.TEST(IF((L$1:L$2881=LEFT(L781,LEN(L781)-3)&amp;"ctr"),K$1:K$2881),IF((L$1:L$2881=L781),K$1:K$2881)))</f>
        <v/>
      </c>
      <c r="R781" s="1" t="str">
        <f t="array" ref="R781">IF(O781="","",TTEST(IF(L$1:L$2881=LEFT(L781,LEN(L781)-3)&amp;"ctr",K$1:K$2881),IF(L$1:L$2881=L781,K$1:K$2881),2,IF(ISERROR(Q781),3,IF(Q781&lt;0.05,3,2))))</f>
        <v/>
      </c>
      <c r="S781" s="1" t="str">
        <f t="shared" ca="1" si="180"/>
        <v/>
      </c>
      <c r="T781" s="1" t="str">
        <f t="array" ref="T781">IF(O781="","",AVERAGE(IF(L$1:L$2881=L781,I$1:I$2881)))</f>
        <v/>
      </c>
      <c r="U781" s="1" t="str">
        <f t="shared" ca="1" si="181"/>
        <v/>
      </c>
      <c r="V781" s="1" t="str">
        <f t="shared" ca="1" si="185"/>
        <v/>
      </c>
      <c r="W781" s="1" t="str">
        <f t="array" aca="1" ref="W781" ca="1">IF(V781="","",IF(AVERAGE(IF(Z$2:Z$2881="Neg"&amp;" "&amp;B781&amp;" "&amp;X781,J$2:J$2881,0))&gt;AVERAGE(IF(Z$2:Z$2881="pos"&amp;" "&amp;B781&amp;" "&amp;X781,J$2:J$2881,0)),"neg","pos"))</f>
        <v/>
      </c>
      <c r="X781" s="1" t="str">
        <f t="shared" ca="1" si="182"/>
        <v/>
      </c>
      <c r="Y781" s="1" t="str">
        <f t="shared" ca="1" si="183"/>
        <v/>
      </c>
      <c r="Z781" s="1" t="str">
        <f t="shared" si="184"/>
        <v>both (C5H7NO3 + (Leu or Ile) minus H2O) MEB</v>
      </c>
      <c r="AA781" s="1" t="str">
        <f t="shared" si="176"/>
        <v/>
      </c>
    </row>
    <row r="782" spans="1:27" x14ac:dyDescent="0.2">
      <c r="A782" s="1" t="s">
        <v>94</v>
      </c>
      <c r="B782" s="1" t="s">
        <v>158</v>
      </c>
      <c r="C782" s="1" t="s">
        <v>112</v>
      </c>
      <c r="D782" s="1">
        <v>242.12639999999999</v>
      </c>
      <c r="E782" s="1">
        <v>14.36</v>
      </c>
      <c r="F782" s="5" t="s">
        <v>146</v>
      </c>
      <c r="H782" s="1" t="s">
        <v>150</v>
      </c>
      <c r="K782" s="1">
        <f t="shared" si="174"/>
        <v>0</v>
      </c>
      <c r="L782" s="1" t="str">
        <f t="shared" si="175"/>
        <v>both (C5H7NO3 + (Leu or Ile) minus H2O) MEBM_Syn</v>
      </c>
      <c r="M782" s="1" t="str">
        <f t="shared" si="177"/>
        <v>ND</v>
      </c>
      <c r="N782" s="1" t="str">
        <f t="shared" si="178"/>
        <v>both (C5H7NO3 + (Leu or Ile) minus H2O) MEBM_SynND</v>
      </c>
      <c r="O782" s="2" t="str">
        <f t="shared" si="179"/>
        <v>ND</v>
      </c>
      <c r="P782" s="1">
        <f t="array" ref="P782">IF(O782="","",AVERAGE(IF(L$1:L$2881=L782,K$1:K$2881)))</f>
        <v>0</v>
      </c>
      <c r="Q782" s="1" t="e">
        <f t="array" ref="Q782">IF(O782="","",_xlfn.F.TEST(IF((L$1:L$2881=LEFT(L782,LEN(L782)-3)&amp;"ctr"),K$1:K$2881),IF((L$1:L$2881=L782),K$1:K$2881)))</f>
        <v>#DIV/0!</v>
      </c>
      <c r="R782" s="1" t="e">
        <f t="array" ref="R782">IF(O782="","",TTEST(IF(L$1:L$2881=LEFT(L782,LEN(L782)-3)&amp;"ctr",K$1:K$2881),IF(L$1:L$2881=L782,K$1:K$2881),2,IF(ISERROR(Q782),3,IF(Q782&lt;0.05,3,2))))</f>
        <v>#DIV/0!</v>
      </c>
      <c r="S782" s="1" t="str">
        <f t="shared" ca="1" si="180"/>
        <v>ND</v>
      </c>
      <c r="T782" s="1">
        <f t="array" ref="T782">IF(O782="","",AVERAGE(IF(L$1:L$2881=L782,I$1:I$2881)))</f>
        <v>0</v>
      </c>
      <c r="U782" s="1" t="str">
        <f t="shared" ca="1" si="181"/>
        <v>n/a</v>
      </c>
      <c r="V782" s="1" t="str">
        <f t="shared" ca="1" si="185"/>
        <v/>
      </c>
      <c r="W782" s="1" t="str">
        <f t="array" aca="1" ref="W782" ca="1">IF(V782="","",IF(AVERAGE(IF(Z$2:Z$2881="Neg"&amp;" "&amp;B782&amp;" "&amp;X782,J$2:J$2881,0))&gt;AVERAGE(IF(Z$2:Z$2881="pos"&amp;" "&amp;B782&amp;" "&amp;X782,J$2:J$2881,0)),"neg","pos"))</f>
        <v/>
      </c>
      <c r="X782" s="1" t="str">
        <f t="shared" ca="1" si="182"/>
        <v/>
      </c>
      <c r="Y782" s="1" t="str">
        <f t="shared" ca="1" si="183"/>
        <v/>
      </c>
      <c r="Z782" s="1" t="str">
        <f t="shared" si="184"/>
        <v>both (C5H7NO3 + (Leu or Ile) minus H2O) MEB</v>
      </c>
      <c r="AA782" s="1" t="str">
        <f t="shared" si="176"/>
        <v>Good</v>
      </c>
    </row>
    <row r="783" spans="1:27" x14ac:dyDescent="0.2">
      <c r="A783" s="1" t="s">
        <v>94</v>
      </c>
      <c r="B783" s="1" t="s">
        <v>158</v>
      </c>
      <c r="C783" s="1" t="s">
        <v>112</v>
      </c>
      <c r="D783" s="1">
        <v>242.12639999999999</v>
      </c>
      <c r="E783" s="1">
        <v>14.36</v>
      </c>
      <c r="F783" s="5" t="s">
        <v>146</v>
      </c>
      <c r="H783" s="1" t="s">
        <v>150</v>
      </c>
      <c r="K783" s="1">
        <f t="shared" si="174"/>
        <v>0</v>
      </c>
      <c r="L783" s="1" t="str">
        <f t="shared" si="175"/>
        <v>both (C5H7NO3 + (Leu or Ile) minus H2O) MEBM_Syn</v>
      </c>
      <c r="M783" s="1" t="str">
        <f t="shared" si="177"/>
        <v>ND</v>
      </c>
      <c r="N783" s="1" t="str">
        <f t="shared" si="178"/>
        <v>both (C5H7NO3 + (Leu or Ile) minus H2O) MEBM_SynND</v>
      </c>
      <c r="O783" s="2" t="str">
        <f t="shared" si="179"/>
        <v/>
      </c>
      <c r="P783" s="1" t="str">
        <f t="array" ref="P783">IF(O783="","",AVERAGE(IF(L$1:L$2881=L783,K$1:K$2881)))</f>
        <v/>
      </c>
      <c r="Q783" s="1" t="str">
        <f t="array" ref="Q783">IF(O783="","",_xlfn.F.TEST(IF((L$1:L$2881=LEFT(L783,LEN(L783)-3)&amp;"ctr"),K$1:K$2881),IF((L$1:L$2881=L783),K$1:K$2881)))</f>
        <v/>
      </c>
      <c r="R783" s="1" t="str">
        <f t="array" ref="R783">IF(O783="","",TTEST(IF(L$1:L$2881=LEFT(L783,LEN(L783)-3)&amp;"ctr",K$1:K$2881),IF(L$1:L$2881=L783,K$1:K$2881),2,IF(ISERROR(Q783),3,IF(Q783&lt;0.05,3,2))))</f>
        <v/>
      </c>
      <c r="S783" s="1" t="str">
        <f t="shared" ca="1" si="180"/>
        <v/>
      </c>
      <c r="T783" s="1" t="str">
        <f t="array" ref="T783">IF(O783="","",AVERAGE(IF(L$1:L$2881=L783,I$1:I$2881)))</f>
        <v/>
      </c>
      <c r="U783" s="1" t="str">
        <f t="shared" ca="1" si="181"/>
        <v/>
      </c>
      <c r="V783" s="1" t="str">
        <f t="shared" ca="1" si="185"/>
        <v/>
      </c>
      <c r="W783" s="1" t="str">
        <f t="array" aca="1" ref="W783" ca="1">IF(V783="","",IF(AVERAGE(IF(Z$2:Z$2881="Neg"&amp;" "&amp;B783&amp;" "&amp;X783,J$2:J$2881,0))&gt;AVERAGE(IF(Z$2:Z$2881="pos"&amp;" "&amp;B783&amp;" "&amp;X783,J$2:J$2881,0)),"neg","pos"))</f>
        <v/>
      </c>
      <c r="X783" s="1" t="str">
        <f t="shared" ca="1" si="182"/>
        <v/>
      </c>
      <c r="Y783" s="1" t="str">
        <f t="shared" ca="1" si="183"/>
        <v/>
      </c>
      <c r="Z783" s="1" t="str">
        <f t="shared" si="184"/>
        <v>both (C5H7NO3 + (Leu or Ile) minus H2O) MEB</v>
      </c>
      <c r="AA783" s="1" t="str">
        <f t="shared" si="176"/>
        <v/>
      </c>
    </row>
    <row r="784" spans="1:27" x14ac:dyDescent="0.2">
      <c r="A784" s="1" t="s">
        <v>94</v>
      </c>
      <c r="B784" s="1" t="s">
        <v>158</v>
      </c>
      <c r="C784" s="1" t="s">
        <v>112</v>
      </c>
      <c r="D784" s="1">
        <v>242.12639999999999</v>
      </c>
      <c r="E784" s="1">
        <v>14.36</v>
      </c>
      <c r="F784" s="5" t="s">
        <v>146</v>
      </c>
      <c r="H784" s="1" t="s">
        <v>150</v>
      </c>
      <c r="K784" s="1">
        <f t="shared" si="174"/>
        <v>0</v>
      </c>
      <c r="L784" s="1" t="str">
        <f t="shared" si="175"/>
        <v>both (C5H7NO3 + (Leu or Ile) minus H2O) MEBM_Syn</v>
      </c>
      <c r="M784" s="1" t="str">
        <f t="shared" si="177"/>
        <v>ND</v>
      </c>
      <c r="N784" s="1" t="str">
        <f t="shared" si="178"/>
        <v>both (C5H7NO3 + (Leu or Ile) minus H2O) MEBM_SynND</v>
      </c>
      <c r="O784" s="2" t="str">
        <f t="shared" si="179"/>
        <v/>
      </c>
      <c r="P784" s="1" t="str">
        <f t="array" ref="P784">IF(O784="","",AVERAGE(IF(L$1:L$2881=L784,K$1:K$2881)))</f>
        <v/>
      </c>
      <c r="Q784" s="1" t="str">
        <f t="array" ref="Q784">IF(O784="","",_xlfn.F.TEST(IF((L$1:L$2881=LEFT(L784,LEN(L784)-3)&amp;"ctr"),K$1:K$2881),IF((L$1:L$2881=L784),K$1:K$2881)))</f>
        <v/>
      </c>
      <c r="R784" s="1" t="str">
        <f t="array" ref="R784">IF(O784="","",TTEST(IF(L$1:L$2881=LEFT(L784,LEN(L784)-3)&amp;"ctr",K$1:K$2881),IF(L$1:L$2881=L784,K$1:K$2881),2,IF(ISERROR(Q784),3,IF(Q784&lt;0.05,3,2))))</f>
        <v/>
      </c>
      <c r="S784" s="1" t="str">
        <f t="shared" ca="1" si="180"/>
        <v/>
      </c>
      <c r="T784" s="1" t="str">
        <f t="array" ref="T784">IF(O784="","",AVERAGE(IF(L$1:L$2881=L784,I$1:I$2881)))</f>
        <v/>
      </c>
      <c r="U784" s="1" t="str">
        <f t="shared" ca="1" si="181"/>
        <v/>
      </c>
      <c r="V784" s="1" t="str">
        <f t="shared" ca="1" si="185"/>
        <v/>
      </c>
      <c r="W784" s="1" t="str">
        <f t="array" aca="1" ref="W784" ca="1">IF(V784="","",IF(AVERAGE(IF(Z$2:Z$2881="Neg"&amp;" "&amp;B784&amp;" "&amp;X784,J$2:J$2881,0))&gt;AVERAGE(IF(Z$2:Z$2881="pos"&amp;" "&amp;B784&amp;" "&amp;X784,J$2:J$2881,0)),"neg","pos"))</f>
        <v/>
      </c>
      <c r="X784" s="1" t="str">
        <f t="shared" ca="1" si="182"/>
        <v/>
      </c>
      <c r="Y784" s="1" t="str">
        <f t="shared" ca="1" si="183"/>
        <v/>
      </c>
      <c r="Z784" s="1" t="str">
        <f t="shared" si="184"/>
        <v>both (C5H7NO3 + (Leu or Ile) minus H2O) MEB</v>
      </c>
      <c r="AA784" s="1" t="str">
        <f t="shared" si="176"/>
        <v/>
      </c>
    </row>
    <row r="785" spans="1:27" x14ac:dyDescent="0.2">
      <c r="A785" s="1" t="s">
        <v>94</v>
      </c>
      <c r="B785" s="1" t="s">
        <v>158</v>
      </c>
      <c r="C785" s="1" t="s">
        <v>112</v>
      </c>
      <c r="D785" s="1">
        <v>242.12639999999999</v>
      </c>
      <c r="E785" s="1">
        <v>14.36</v>
      </c>
      <c r="F785" s="5" t="s">
        <v>146</v>
      </c>
      <c r="H785" s="1" t="s">
        <v>150</v>
      </c>
      <c r="K785" s="1">
        <f t="shared" si="174"/>
        <v>0</v>
      </c>
      <c r="L785" s="1" t="str">
        <f t="shared" si="175"/>
        <v>both (C5H7NO3 + (Leu or Ile) minus H2O) MEBM_Syn</v>
      </c>
      <c r="M785" s="1" t="str">
        <f t="shared" si="177"/>
        <v>ND</v>
      </c>
      <c r="N785" s="1" t="str">
        <f t="shared" si="178"/>
        <v>both (C5H7NO3 + (Leu or Ile) minus H2O) MEBM_SynND</v>
      </c>
      <c r="O785" s="2" t="str">
        <f t="shared" si="179"/>
        <v/>
      </c>
      <c r="P785" s="1" t="str">
        <f t="array" ref="P785">IF(O785="","",AVERAGE(IF(L$1:L$2881=L785,K$1:K$2881)))</f>
        <v/>
      </c>
      <c r="Q785" s="1" t="str">
        <f t="array" ref="Q785">IF(O785="","",_xlfn.F.TEST(IF((L$1:L$2881=LEFT(L785,LEN(L785)-3)&amp;"ctr"),K$1:K$2881),IF((L$1:L$2881=L785),K$1:K$2881)))</f>
        <v/>
      </c>
      <c r="R785" s="1" t="str">
        <f t="array" ref="R785">IF(O785="","",TTEST(IF(L$1:L$2881=LEFT(L785,LEN(L785)-3)&amp;"ctr",K$1:K$2881),IF(L$1:L$2881=L785,K$1:K$2881),2,IF(ISERROR(Q785),3,IF(Q785&lt;0.05,3,2))))</f>
        <v/>
      </c>
      <c r="S785" s="1" t="str">
        <f t="shared" ca="1" si="180"/>
        <v/>
      </c>
      <c r="T785" s="1" t="str">
        <f t="array" ref="T785">IF(O785="","",AVERAGE(IF(L$1:L$2881=L785,I$1:I$2881)))</f>
        <v/>
      </c>
      <c r="U785" s="1" t="str">
        <f t="shared" ca="1" si="181"/>
        <v/>
      </c>
      <c r="V785" s="1" t="str">
        <f t="shared" ca="1" si="185"/>
        <v/>
      </c>
      <c r="W785" s="1" t="str">
        <f t="array" aca="1" ref="W785" ca="1">IF(V785="","",IF(AVERAGE(IF(Z$2:Z$2881="Neg"&amp;" "&amp;B785&amp;" "&amp;X785,J$2:J$2881,0))&gt;AVERAGE(IF(Z$2:Z$2881="pos"&amp;" "&amp;B785&amp;" "&amp;X785,J$2:J$2881,0)),"neg","pos"))</f>
        <v/>
      </c>
      <c r="X785" s="1" t="str">
        <f t="shared" ca="1" si="182"/>
        <v/>
      </c>
      <c r="Y785" s="1" t="str">
        <f t="shared" ca="1" si="183"/>
        <v/>
      </c>
      <c r="Z785" s="1" t="str">
        <f t="shared" si="184"/>
        <v>both (C5H7NO3 + (Leu or Ile) minus H2O) MEB</v>
      </c>
      <c r="AA785" s="1" t="str">
        <f t="shared" si="176"/>
        <v/>
      </c>
    </row>
    <row r="786" spans="1:27" x14ac:dyDescent="0.2">
      <c r="A786" s="1" t="s">
        <v>94</v>
      </c>
      <c r="B786" s="1" t="s">
        <v>158</v>
      </c>
      <c r="C786" s="1" t="s">
        <v>112</v>
      </c>
      <c r="D786" s="1">
        <v>242.12639999999999</v>
      </c>
      <c r="E786" s="1">
        <v>14.36</v>
      </c>
      <c r="F786" s="5" t="s">
        <v>146</v>
      </c>
      <c r="H786" s="1" t="s">
        <v>151</v>
      </c>
      <c r="I786" s="1">
        <v>158230</v>
      </c>
      <c r="K786" s="1">
        <f t="shared" si="174"/>
        <v>11.971811269607107</v>
      </c>
      <c r="L786" s="1" t="str">
        <f t="shared" si="175"/>
        <v>both (C5H7NO3 + (Leu or Ile) minus H2O) YE_Ctr</v>
      </c>
      <c r="M786" s="1" t="str">
        <f t="shared" si="177"/>
        <v>D</v>
      </c>
      <c r="N786" s="1" t="str">
        <f t="shared" si="178"/>
        <v>both (C5H7NO3 + (Leu or Ile) minus H2O) YE_Ctr_D</v>
      </c>
      <c r="O786" s="2" t="str">
        <f t="shared" si="179"/>
        <v>D</v>
      </c>
      <c r="P786" s="1">
        <f t="array" ref="P786">IF(O786="","",AVERAGE(IF(L$1:L$2881=L786,K$1:K$2881)))</f>
        <v>11.835464156931021</v>
      </c>
      <c r="Q786" s="1">
        <f t="array" ref="Q786">IF(O786="","",_xlfn.F.TEST(IF((L$1:L$2881=LEFT(L786,LEN(L786)-3)&amp;"ctr"),K$1:K$2881),IF((L$1:L$2881=L786),K$1:K$2881)))</f>
        <v>1</v>
      </c>
      <c r="R786" s="1">
        <f t="array" ref="R786">IF(O786="","",TTEST(IF(L$1:L$2881=LEFT(L786,LEN(L786)-3)&amp;"ctr",K$1:K$2881),IF(L$1:L$2881=L786,K$1:K$2881),2,IF(ISERROR(Q786),3,IF(Q786&lt;0.05,3,2))))</f>
        <v>1</v>
      </c>
      <c r="S786" s="1" t="str">
        <f t="shared" ca="1" si="180"/>
        <v>D</v>
      </c>
      <c r="T786" s="1">
        <f t="array" ref="T786">IF(O786="","",AVERAGE(IF(L$1:L$2881=L786,I$1:I$2881)))</f>
        <v>139058.5</v>
      </c>
      <c r="U786" s="1" t="b">
        <f t="shared" ca="1" si="181"/>
        <v>0</v>
      </c>
      <c r="V786" s="1" t="str">
        <f t="shared" ca="1" si="185"/>
        <v>1</v>
      </c>
      <c r="W786" s="1" t="str">
        <f t="array" aca="1" ref="W786" ca="1">IF(V786="","",IF(AVERAGE(IF(Z$2:Z$2881="Neg"&amp;" "&amp;B786&amp;" "&amp;X786,J$2:J$2881,0))&gt;AVERAGE(IF(Z$2:Z$2881="pos"&amp;" "&amp;B786&amp;" "&amp;X786,J$2:J$2881,0)),"neg","pos"))</f>
        <v>pos</v>
      </c>
      <c r="X786" s="1" t="str">
        <f t="shared" ca="1" si="182"/>
        <v>YE_</v>
      </c>
      <c r="Y786" s="1" t="str">
        <f t="shared" ca="1" si="183"/>
        <v>Ctr</v>
      </c>
      <c r="Z786" s="1" t="str">
        <f t="shared" si="184"/>
        <v>both (C5H7NO3 + (Leu or Ile) minus H2O) YE_</v>
      </c>
      <c r="AA786" s="1" t="str">
        <f t="shared" si="176"/>
        <v>Good</v>
      </c>
    </row>
    <row r="787" spans="1:27" x14ac:dyDescent="0.2">
      <c r="A787" s="1" t="s">
        <v>94</v>
      </c>
      <c r="B787" s="1" t="s">
        <v>158</v>
      </c>
      <c r="C787" s="1" t="s">
        <v>112</v>
      </c>
      <c r="D787" s="1">
        <v>242.12639999999999</v>
      </c>
      <c r="E787" s="1">
        <v>14.36</v>
      </c>
      <c r="F787" s="5" t="s">
        <v>146</v>
      </c>
      <c r="H787" s="1" t="s">
        <v>151</v>
      </c>
      <c r="I787" s="1">
        <v>139521</v>
      </c>
      <c r="K787" s="1">
        <f t="shared" si="174"/>
        <v>11.845977573902449</v>
      </c>
      <c r="L787" s="1" t="str">
        <f t="shared" si="175"/>
        <v>both (C5H7NO3 + (Leu or Ile) minus H2O) YE_Ctr</v>
      </c>
      <c r="M787" s="1" t="str">
        <f t="shared" si="177"/>
        <v>D</v>
      </c>
      <c r="N787" s="1" t="str">
        <f t="shared" si="178"/>
        <v>both (C5H7NO3 + (Leu or Ile) minus H2O) YE_Ctr_D</v>
      </c>
      <c r="O787" s="2" t="str">
        <f t="shared" si="179"/>
        <v/>
      </c>
      <c r="P787" s="1" t="str">
        <f t="array" ref="P787">IF(O787="","",AVERAGE(IF(L$1:L$2881=L787,K$1:K$2881)))</f>
        <v/>
      </c>
      <c r="Q787" s="1" t="str">
        <f t="array" ref="Q787">IF(O787="","",_xlfn.F.TEST(IF((L$1:L$2881=LEFT(L787,LEN(L787)-3)&amp;"ctr"),K$1:K$2881),IF((L$1:L$2881=L787),K$1:K$2881)))</f>
        <v/>
      </c>
      <c r="R787" s="1" t="str">
        <f t="array" ref="R787">IF(O787="","",TTEST(IF(L$1:L$2881=LEFT(L787,LEN(L787)-3)&amp;"ctr",K$1:K$2881),IF(L$1:L$2881=L787,K$1:K$2881),2,IF(ISERROR(Q787),3,IF(Q787&lt;0.05,3,2))))</f>
        <v/>
      </c>
      <c r="S787" s="1" t="str">
        <f t="shared" ca="1" si="180"/>
        <v/>
      </c>
      <c r="T787" s="1" t="str">
        <f t="array" ref="T787">IF(O787="","",AVERAGE(IF(L$1:L$2881=L787,I$1:I$2881)))</f>
        <v/>
      </c>
      <c r="U787" s="1" t="str">
        <f t="shared" ca="1" si="181"/>
        <v/>
      </c>
      <c r="V787" s="1" t="str">
        <f t="shared" ca="1" si="185"/>
        <v/>
      </c>
      <c r="W787" s="1" t="str">
        <f t="array" aca="1" ref="W787" ca="1">IF(V787="","",IF(AVERAGE(IF(Z$2:Z$2881="Neg"&amp;" "&amp;B787&amp;" "&amp;X787,J$2:J$2881,0))&gt;AVERAGE(IF(Z$2:Z$2881="pos"&amp;" "&amp;B787&amp;" "&amp;X787,J$2:J$2881,0)),"neg","pos"))</f>
        <v/>
      </c>
      <c r="X787" s="1" t="str">
        <f t="shared" ca="1" si="182"/>
        <v/>
      </c>
      <c r="Y787" s="1" t="str">
        <f t="shared" ca="1" si="183"/>
        <v/>
      </c>
      <c r="Z787" s="1" t="str">
        <f t="shared" si="184"/>
        <v>both (C5H7NO3 + (Leu or Ile) minus H2O) YE_</v>
      </c>
      <c r="AA787" s="1" t="str">
        <f t="shared" si="176"/>
        <v/>
      </c>
    </row>
    <row r="788" spans="1:27" x14ac:dyDescent="0.2">
      <c r="A788" s="1" t="s">
        <v>94</v>
      </c>
      <c r="B788" s="1" t="s">
        <v>158</v>
      </c>
      <c r="C788" s="1" t="s">
        <v>112</v>
      </c>
      <c r="D788" s="1">
        <v>242.12639999999999</v>
      </c>
      <c r="E788" s="1">
        <v>14.36</v>
      </c>
      <c r="F788" s="5" t="s">
        <v>146</v>
      </c>
      <c r="H788" s="1" t="s">
        <v>151</v>
      </c>
      <c r="I788" s="1">
        <v>113564</v>
      </c>
      <c r="K788" s="1">
        <f t="shared" si="174"/>
        <v>11.640130639205516</v>
      </c>
      <c r="L788" s="1" t="str">
        <f t="shared" si="175"/>
        <v>both (C5H7NO3 + (Leu or Ile) minus H2O) YE_Ctr</v>
      </c>
      <c r="M788" s="1" t="str">
        <f t="shared" si="177"/>
        <v>D</v>
      </c>
      <c r="N788" s="1" t="str">
        <f t="shared" si="178"/>
        <v>both (C5H7NO3 + (Leu or Ile) minus H2O) YE_Ctr_D</v>
      </c>
      <c r="O788" s="2" t="str">
        <f t="shared" si="179"/>
        <v/>
      </c>
      <c r="P788" s="1" t="str">
        <f t="array" ref="P788">IF(O788="","",AVERAGE(IF(L$1:L$2881=L788,K$1:K$2881)))</f>
        <v/>
      </c>
      <c r="Q788" s="1" t="str">
        <f t="array" ref="Q788">IF(O788="","",_xlfn.F.TEST(IF((L$1:L$2881=LEFT(L788,LEN(L788)-3)&amp;"ctr"),K$1:K$2881),IF((L$1:L$2881=L788),K$1:K$2881)))</f>
        <v/>
      </c>
      <c r="R788" s="1" t="str">
        <f t="array" ref="R788">IF(O788="","",TTEST(IF(L$1:L$2881=LEFT(L788,LEN(L788)-3)&amp;"ctr",K$1:K$2881),IF(L$1:L$2881=L788,K$1:K$2881),2,IF(ISERROR(Q788),3,IF(Q788&lt;0.05,3,2))))</f>
        <v/>
      </c>
      <c r="S788" s="1" t="str">
        <f t="shared" ca="1" si="180"/>
        <v/>
      </c>
      <c r="T788" s="1" t="str">
        <f t="array" ref="T788">IF(O788="","",AVERAGE(IF(L$1:L$2881=L788,I$1:I$2881)))</f>
        <v/>
      </c>
      <c r="U788" s="1" t="str">
        <f t="shared" ca="1" si="181"/>
        <v/>
      </c>
      <c r="V788" s="1" t="str">
        <f t="shared" ca="1" si="185"/>
        <v/>
      </c>
      <c r="W788" s="1" t="str">
        <f t="array" aca="1" ref="W788" ca="1">IF(V788="","",IF(AVERAGE(IF(Z$2:Z$2881="Neg"&amp;" "&amp;B788&amp;" "&amp;X788,J$2:J$2881,0))&gt;AVERAGE(IF(Z$2:Z$2881="pos"&amp;" "&amp;B788&amp;" "&amp;X788,J$2:J$2881,0)),"neg","pos"))</f>
        <v/>
      </c>
      <c r="X788" s="1" t="str">
        <f t="shared" ca="1" si="182"/>
        <v/>
      </c>
      <c r="Y788" s="1" t="str">
        <f t="shared" ca="1" si="183"/>
        <v/>
      </c>
      <c r="Z788" s="1" t="str">
        <f t="shared" si="184"/>
        <v>both (C5H7NO3 + (Leu or Ile) minus H2O) YE_</v>
      </c>
      <c r="AA788" s="1" t="str">
        <f t="shared" si="176"/>
        <v/>
      </c>
    </row>
    <row r="789" spans="1:27" x14ac:dyDescent="0.2">
      <c r="A789" s="1" t="s">
        <v>94</v>
      </c>
      <c r="B789" s="1" t="s">
        <v>158</v>
      </c>
      <c r="C789" s="1" t="s">
        <v>112</v>
      </c>
      <c r="D789" s="1">
        <v>242.12639999999999</v>
      </c>
      <c r="E789" s="1">
        <v>14.36</v>
      </c>
      <c r="F789" s="5" t="s">
        <v>146</v>
      </c>
      <c r="H789" s="1" t="s">
        <v>151</v>
      </c>
      <c r="I789" s="1">
        <v>144919</v>
      </c>
      <c r="K789" s="1">
        <f t="shared" si="174"/>
        <v>11.883937145009014</v>
      </c>
      <c r="L789" s="1" t="str">
        <f t="shared" si="175"/>
        <v>both (C5H7NO3 + (Leu or Ile) minus H2O) YE_Ctr</v>
      </c>
      <c r="M789" s="1" t="str">
        <f t="shared" si="177"/>
        <v>D</v>
      </c>
      <c r="N789" s="1" t="str">
        <f t="shared" si="178"/>
        <v>both (C5H7NO3 + (Leu or Ile) minus H2O) YE_Ctr_D</v>
      </c>
      <c r="O789" s="2" t="str">
        <f t="shared" si="179"/>
        <v/>
      </c>
      <c r="P789" s="1" t="str">
        <f t="array" ref="P789">IF(O789="","",AVERAGE(IF(L$1:L$2881=L789,K$1:K$2881)))</f>
        <v/>
      </c>
      <c r="Q789" s="1" t="str">
        <f t="array" ref="Q789">IF(O789="","",_xlfn.F.TEST(IF((L$1:L$2881=LEFT(L789,LEN(L789)-3)&amp;"ctr"),K$1:K$2881),IF((L$1:L$2881=L789),K$1:K$2881)))</f>
        <v/>
      </c>
      <c r="R789" s="1" t="str">
        <f t="array" ref="R789">IF(O789="","",TTEST(IF(L$1:L$2881=LEFT(L789,LEN(L789)-3)&amp;"ctr",K$1:K$2881),IF(L$1:L$2881=L789,K$1:K$2881),2,IF(ISERROR(Q789),3,IF(Q789&lt;0.05,3,2))))</f>
        <v/>
      </c>
      <c r="S789" s="1" t="str">
        <f t="shared" ca="1" si="180"/>
        <v/>
      </c>
      <c r="T789" s="1" t="str">
        <f t="array" ref="T789">IF(O789="","",AVERAGE(IF(L$1:L$2881=L789,I$1:I$2881)))</f>
        <v/>
      </c>
      <c r="U789" s="1" t="str">
        <f t="shared" ca="1" si="181"/>
        <v/>
      </c>
      <c r="V789" s="1" t="str">
        <f t="shared" ca="1" si="185"/>
        <v/>
      </c>
      <c r="W789" s="1" t="str">
        <f t="array" aca="1" ref="W789" ca="1">IF(V789="","",IF(AVERAGE(IF(Z$2:Z$2881="Neg"&amp;" "&amp;B789&amp;" "&amp;X789,J$2:J$2881,0))&gt;AVERAGE(IF(Z$2:Z$2881="pos"&amp;" "&amp;B789&amp;" "&amp;X789,J$2:J$2881,0)),"neg","pos"))</f>
        <v/>
      </c>
      <c r="X789" s="1" t="str">
        <f t="shared" ca="1" si="182"/>
        <v/>
      </c>
      <c r="Y789" s="1" t="str">
        <f t="shared" ca="1" si="183"/>
        <v/>
      </c>
      <c r="Z789" s="1" t="str">
        <f t="shared" si="184"/>
        <v>both (C5H7NO3 + (Leu or Ile) minus H2O) YE_</v>
      </c>
      <c r="AA789" s="1" t="str">
        <f t="shared" si="176"/>
        <v/>
      </c>
    </row>
    <row r="790" spans="1:27" x14ac:dyDescent="0.2">
      <c r="A790" s="1" t="s">
        <v>94</v>
      </c>
      <c r="B790" s="1" t="s">
        <v>158</v>
      </c>
      <c r="C790" s="1" t="s">
        <v>112</v>
      </c>
      <c r="D790" s="1">
        <v>242.12639999999999</v>
      </c>
      <c r="E790" s="1">
        <v>14.36</v>
      </c>
      <c r="F790" s="5" t="s">
        <v>146</v>
      </c>
      <c r="H790" s="1" t="s">
        <v>152</v>
      </c>
      <c r="I790" s="1">
        <v>127597</v>
      </c>
      <c r="K790" s="1">
        <f t="shared" si="174"/>
        <v>11.756639975788797</v>
      </c>
      <c r="L790" s="1" t="str">
        <f t="shared" si="175"/>
        <v>both (C5H7NO3 + (Leu or Ile) minus H2O) YE_Syn</v>
      </c>
      <c r="M790" s="1" t="str">
        <f t="shared" si="177"/>
        <v>D</v>
      </c>
      <c r="N790" s="1" t="str">
        <f t="shared" si="178"/>
        <v>both (C5H7NO3 + (Leu or Ile) minus H2O) YE_Syn_D</v>
      </c>
      <c r="O790" s="2" t="str">
        <f t="shared" si="179"/>
        <v>D</v>
      </c>
      <c r="P790" s="1">
        <f t="array" ref="P790">IF(O790="","",AVERAGE(IF(L$1:L$2881=L790,K$1:K$2881)))</f>
        <v>11.862604612676964</v>
      </c>
      <c r="Q790" s="1">
        <f t="array" ref="Q790">IF(O790="","",_xlfn.F.TEST(IF((L$1:L$2881=LEFT(L790,LEN(L790)-3)&amp;"ctr"),K$1:K$2881),IF((L$1:L$2881=L790),K$1:K$2881)))</f>
        <v>0.29155279273931717</v>
      </c>
      <c r="R790" s="1">
        <f t="array" ref="R790">IF(O790="","",TTEST(IF(L$1:L$2881=LEFT(L790,LEN(L790)-3)&amp;"ctr",K$1:K$2881),IF(L$1:L$2881=L790,K$1:K$2881),2,IF(ISERROR(Q790),3,IF(Q790&lt;0.05,3,2))))</f>
        <v>0.86741528626850084</v>
      </c>
      <c r="S790" s="1" t="str">
        <f t="shared" ca="1" si="180"/>
        <v>N</v>
      </c>
      <c r="T790" s="1">
        <f t="array" ref="T790">IF(O790="","",AVERAGE(IF(L$1:L$2881=L790,I$1:I$2881)))</f>
        <v>146397</v>
      </c>
      <c r="U790" s="1" t="str">
        <f t="shared" ca="1" si="181"/>
        <v>n/a</v>
      </c>
      <c r="V790" s="1" t="str">
        <f t="shared" ca="1" si="185"/>
        <v>1</v>
      </c>
      <c r="W790" s="1" t="str">
        <f t="array" aca="1" ref="W790" ca="1">IF(V790="","",IF(AVERAGE(IF(Z$2:Z$2881="Neg"&amp;" "&amp;B790&amp;" "&amp;X790,J$2:J$2881,0))&gt;AVERAGE(IF(Z$2:Z$2881="pos"&amp;" "&amp;B790&amp;" "&amp;X790,J$2:J$2881,0)),"neg","pos"))</f>
        <v>pos</v>
      </c>
      <c r="X790" s="1" t="str">
        <f t="shared" ca="1" si="182"/>
        <v>YE_</v>
      </c>
      <c r="Y790" s="1" t="str">
        <f t="shared" ca="1" si="183"/>
        <v>Syn</v>
      </c>
      <c r="Z790" s="1" t="str">
        <f t="shared" si="184"/>
        <v>both (C5H7NO3 + (Leu or Ile) minus H2O) YE_</v>
      </c>
      <c r="AA790" s="1" t="str">
        <f t="shared" si="176"/>
        <v>Good</v>
      </c>
    </row>
    <row r="791" spans="1:27" x14ac:dyDescent="0.2">
      <c r="A791" s="1" t="s">
        <v>94</v>
      </c>
      <c r="B791" s="1" t="s">
        <v>158</v>
      </c>
      <c r="C791" s="1" t="s">
        <v>112</v>
      </c>
      <c r="D791" s="1">
        <v>242.12639999999999</v>
      </c>
      <c r="E791" s="1">
        <v>14.36</v>
      </c>
      <c r="F791" s="5" t="s">
        <v>146</v>
      </c>
      <c r="H791" s="1" t="s">
        <v>152</v>
      </c>
      <c r="I791" s="1">
        <v>122253</v>
      </c>
      <c r="K791" s="1">
        <f t="shared" si="174"/>
        <v>11.713856126638237</v>
      </c>
      <c r="L791" s="1" t="str">
        <f t="shared" si="175"/>
        <v>both (C5H7NO3 + (Leu or Ile) minus H2O) YE_Syn</v>
      </c>
      <c r="M791" s="1" t="str">
        <f t="shared" si="177"/>
        <v>D</v>
      </c>
      <c r="N791" s="1" t="str">
        <f t="shared" si="178"/>
        <v>both (C5H7NO3 + (Leu or Ile) minus H2O) YE_Syn_D</v>
      </c>
      <c r="O791" s="2" t="str">
        <f t="shared" si="179"/>
        <v/>
      </c>
      <c r="P791" s="1" t="str">
        <f t="array" ref="P791">IF(O791="","",AVERAGE(IF(L$1:L$2881=L791,K$1:K$2881)))</f>
        <v/>
      </c>
      <c r="Q791" s="1" t="str">
        <f t="array" ref="Q791">IF(O791="","",_xlfn.F.TEST(IF((L$1:L$2881=LEFT(L791,LEN(L791)-3)&amp;"ctr"),K$1:K$2881),IF((L$1:L$2881=L791),K$1:K$2881)))</f>
        <v/>
      </c>
      <c r="R791" s="1" t="str">
        <f t="array" ref="R791">IF(O791="","",TTEST(IF(L$1:L$2881=LEFT(L791,LEN(L791)-3)&amp;"ctr",K$1:K$2881),IF(L$1:L$2881=L791,K$1:K$2881),2,IF(ISERROR(Q791),3,IF(Q791&lt;0.05,3,2))))</f>
        <v/>
      </c>
      <c r="S791" s="1" t="str">
        <f t="shared" ca="1" si="180"/>
        <v/>
      </c>
      <c r="T791" s="1" t="str">
        <f t="array" ref="T791">IF(O791="","",AVERAGE(IF(L$1:L$2881=L791,I$1:I$2881)))</f>
        <v/>
      </c>
      <c r="U791" s="1" t="str">
        <f t="shared" ca="1" si="181"/>
        <v/>
      </c>
      <c r="V791" s="1" t="str">
        <f t="shared" ca="1" si="185"/>
        <v/>
      </c>
      <c r="W791" s="1" t="str">
        <f t="array" aca="1" ref="W791" ca="1">IF(V791="","",IF(AVERAGE(IF(Z$2:Z$2881="Neg"&amp;" "&amp;B791&amp;" "&amp;X791,J$2:J$2881,0))&gt;AVERAGE(IF(Z$2:Z$2881="pos"&amp;" "&amp;B791&amp;" "&amp;X791,J$2:J$2881,0)),"neg","pos"))</f>
        <v/>
      </c>
      <c r="X791" s="1" t="str">
        <f t="shared" ca="1" si="182"/>
        <v/>
      </c>
      <c r="Y791" s="1" t="str">
        <f t="shared" ca="1" si="183"/>
        <v/>
      </c>
      <c r="Z791" s="1" t="str">
        <f t="shared" si="184"/>
        <v>both (C5H7NO3 + (Leu or Ile) minus H2O) YE_</v>
      </c>
      <c r="AA791" s="1" t="str">
        <f t="shared" si="176"/>
        <v/>
      </c>
    </row>
    <row r="792" spans="1:27" x14ac:dyDescent="0.2">
      <c r="A792" s="1" t="s">
        <v>94</v>
      </c>
      <c r="B792" s="1" t="s">
        <v>158</v>
      </c>
      <c r="C792" s="1" t="s">
        <v>112</v>
      </c>
      <c r="D792" s="1">
        <v>242.12639999999999</v>
      </c>
      <c r="E792" s="1">
        <v>14.36</v>
      </c>
      <c r="F792" s="5" t="s">
        <v>146</v>
      </c>
      <c r="H792" s="1" t="s">
        <v>152</v>
      </c>
      <c r="I792" s="1">
        <v>120776</v>
      </c>
      <c r="K792" s="1">
        <f t="shared" si="174"/>
        <v>11.701701149003982</v>
      </c>
      <c r="L792" s="1" t="str">
        <f t="shared" si="175"/>
        <v>both (C5H7NO3 + (Leu or Ile) minus H2O) YE_Syn</v>
      </c>
      <c r="M792" s="1" t="str">
        <f t="shared" si="177"/>
        <v>D</v>
      </c>
      <c r="N792" s="1" t="str">
        <f t="shared" si="178"/>
        <v>both (C5H7NO3 + (Leu or Ile) minus H2O) YE_Syn_D</v>
      </c>
      <c r="O792" s="2" t="str">
        <f t="shared" si="179"/>
        <v/>
      </c>
      <c r="P792" s="1" t="str">
        <f t="array" ref="P792">IF(O792="","",AVERAGE(IF(L$1:L$2881=L792,K$1:K$2881)))</f>
        <v/>
      </c>
      <c r="Q792" s="1" t="str">
        <f t="array" ref="Q792">IF(O792="","",_xlfn.F.TEST(IF((L$1:L$2881=LEFT(L792,LEN(L792)-3)&amp;"ctr"),K$1:K$2881),IF((L$1:L$2881=L792),K$1:K$2881)))</f>
        <v/>
      </c>
      <c r="R792" s="1" t="str">
        <f t="array" ref="R792">IF(O792="","",TTEST(IF(L$1:L$2881=LEFT(L792,LEN(L792)-3)&amp;"ctr",K$1:K$2881),IF(L$1:L$2881=L792,K$1:K$2881),2,IF(ISERROR(Q792),3,IF(Q792&lt;0.05,3,2))))</f>
        <v/>
      </c>
      <c r="S792" s="1" t="str">
        <f t="shared" ca="1" si="180"/>
        <v/>
      </c>
      <c r="T792" s="1" t="str">
        <f t="array" ref="T792">IF(O792="","",AVERAGE(IF(L$1:L$2881=L792,I$1:I$2881)))</f>
        <v/>
      </c>
      <c r="U792" s="1" t="str">
        <f t="shared" ca="1" si="181"/>
        <v/>
      </c>
      <c r="V792" s="1" t="str">
        <f t="shared" ca="1" si="185"/>
        <v/>
      </c>
      <c r="W792" s="1" t="str">
        <f t="array" aca="1" ref="W792" ca="1">IF(V792="","",IF(AVERAGE(IF(Z$2:Z$2881="Neg"&amp;" "&amp;B792&amp;" "&amp;X792,J$2:J$2881,0))&gt;AVERAGE(IF(Z$2:Z$2881="pos"&amp;" "&amp;B792&amp;" "&amp;X792,J$2:J$2881,0)),"neg","pos"))</f>
        <v/>
      </c>
      <c r="X792" s="1" t="str">
        <f t="shared" ca="1" si="182"/>
        <v/>
      </c>
      <c r="Y792" s="1" t="str">
        <f t="shared" ca="1" si="183"/>
        <v/>
      </c>
      <c r="Z792" s="1" t="str">
        <f t="shared" si="184"/>
        <v>both (C5H7NO3 + (Leu or Ile) minus H2O) YE_</v>
      </c>
      <c r="AA792" s="1" t="str">
        <f t="shared" si="176"/>
        <v/>
      </c>
    </row>
    <row r="793" spans="1:27" x14ac:dyDescent="0.2">
      <c r="A793" s="1" t="s">
        <v>94</v>
      </c>
      <c r="B793" s="1" t="s">
        <v>158</v>
      </c>
      <c r="C793" s="1" t="s">
        <v>112</v>
      </c>
      <c r="D793" s="1">
        <v>242.12639999999999</v>
      </c>
      <c r="E793" s="1">
        <v>14.36</v>
      </c>
      <c r="F793" s="5" t="s">
        <v>146</v>
      </c>
      <c r="H793" s="1" t="s">
        <v>152</v>
      </c>
      <c r="I793" s="1">
        <v>214962</v>
      </c>
      <c r="K793" s="1">
        <f t="shared" si="174"/>
        <v>12.278221199276841</v>
      </c>
      <c r="L793" s="1" t="str">
        <f t="shared" si="175"/>
        <v>both (C5H7NO3 + (Leu or Ile) minus H2O) YE_Syn</v>
      </c>
      <c r="M793" s="1" t="str">
        <f t="shared" si="177"/>
        <v>D</v>
      </c>
      <c r="N793" s="1" t="str">
        <f t="shared" si="178"/>
        <v>both (C5H7NO3 + (Leu or Ile) minus H2O) YE_Syn_D</v>
      </c>
      <c r="O793" s="2" t="str">
        <f t="shared" si="179"/>
        <v/>
      </c>
      <c r="P793" s="1" t="str">
        <f t="array" ref="P793">IF(O793="","",AVERAGE(IF(L$1:L$2881=L793,K$1:K$2881)))</f>
        <v/>
      </c>
      <c r="Q793" s="1" t="str">
        <f t="array" ref="Q793">IF(O793="","",_xlfn.F.TEST(IF((L$1:L$2881=LEFT(L793,LEN(L793)-3)&amp;"ctr"),K$1:K$2881),IF((L$1:L$2881=L793),K$1:K$2881)))</f>
        <v/>
      </c>
      <c r="R793" s="1" t="str">
        <f t="array" ref="R793">IF(O793="","",TTEST(IF(L$1:L$2881=LEFT(L793,LEN(L793)-3)&amp;"ctr",K$1:K$2881),IF(L$1:L$2881=L793,K$1:K$2881),2,IF(ISERROR(Q793),3,IF(Q793&lt;0.05,3,2))))</f>
        <v/>
      </c>
      <c r="S793" s="1" t="str">
        <f t="shared" ca="1" si="180"/>
        <v/>
      </c>
      <c r="T793" s="1" t="str">
        <f t="array" ref="T793">IF(O793="","",AVERAGE(IF(L$1:L$2881=L793,I$1:I$2881)))</f>
        <v/>
      </c>
      <c r="U793" s="1" t="str">
        <f t="shared" ca="1" si="181"/>
        <v/>
      </c>
      <c r="V793" s="1" t="str">
        <f t="shared" ca="1" si="185"/>
        <v/>
      </c>
      <c r="W793" s="1" t="str">
        <f t="array" aca="1" ref="W793" ca="1">IF(V793="","",IF(AVERAGE(IF(Z$2:Z$2881="Neg"&amp;" "&amp;B793&amp;" "&amp;X793,J$2:J$2881,0))&gt;AVERAGE(IF(Z$2:Z$2881="pos"&amp;" "&amp;B793&amp;" "&amp;X793,J$2:J$2881,0)),"neg","pos"))</f>
        <v/>
      </c>
      <c r="X793" s="1" t="str">
        <f t="shared" ca="1" si="182"/>
        <v/>
      </c>
      <c r="Y793" s="1" t="str">
        <f t="shared" ca="1" si="183"/>
        <v/>
      </c>
      <c r="Z793" s="1" t="str">
        <f t="shared" si="184"/>
        <v>both (C5H7NO3 + (Leu or Ile) minus H2O) YE_</v>
      </c>
      <c r="AA793" s="1" t="str">
        <f t="shared" si="176"/>
        <v/>
      </c>
    </row>
    <row r="794" spans="1:27" x14ac:dyDescent="0.2">
      <c r="A794" s="1" t="s">
        <v>94</v>
      </c>
      <c r="B794" s="1" t="s">
        <v>158</v>
      </c>
      <c r="C794" s="1" t="s">
        <v>112</v>
      </c>
      <c r="D794" s="1">
        <v>242.12639999999999</v>
      </c>
      <c r="E794" s="1">
        <v>14.36</v>
      </c>
      <c r="F794" s="5" t="s">
        <v>146</v>
      </c>
      <c r="H794" s="1" t="s">
        <v>153</v>
      </c>
      <c r="K794" s="1">
        <f t="shared" si="174"/>
        <v>0</v>
      </c>
      <c r="L794" s="1" t="str">
        <f t="shared" si="175"/>
        <v>both (C5H7NO3 + (Leu or Ile) minus H2O) SE_Ctr</v>
      </c>
      <c r="M794" s="1" t="str">
        <f t="shared" si="177"/>
        <v>ND</v>
      </c>
      <c r="N794" s="1" t="str">
        <f t="shared" si="178"/>
        <v>both (C5H7NO3 + (Leu or Ile) minus H2O) SE_CtrND</v>
      </c>
      <c r="O794" s="2" t="str">
        <f t="shared" si="179"/>
        <v>ND</v>
      </c>
      <c r="P794" s="1">
        <f t="array" ref="P794">IF(O794="","",AVERAGE(IF(L$1:L$2881=L794,K$1:K$2881)))</f>
        <v>0</v>
      </c>
      <c r="Q794" s="1" t="e">
        <f t="array" ref="Q794">IF(O794="","",_xlfn.F.TEST(IF((L$1:L$2881=LEFT(L794,LEN(L794)-3)&amp;"ctr"),K$1:K$2881),IF((L$1:L$2881=L794),K$1:K$2881)))</f>
        <v>#DIV/0!</v>
      </c>
      <c r="R794" s="1" t="e">
        <f t="array" ref="R794">IF(O794="","",TTEST(IF(L$1:L$2881=LEFT(L794,LEN(L794)-3)&amp;"ctr",K$1:K$2881),IF(L$1:L$2881=L794,K$1:K$2881),2,IF(ISERROR(Q794),3,IF(Q794&lt;0.05,3,2))))</f>
        <v>#DIV/0!</v>
      </c>
      <c r="S794" s="1" t="str">
        <f t="shared" ca="1" si="180"/>
        <v>ND</v>
      </c>
      <c r="T794" s="1">
        <f t="array" ref="T794">IF(O794="","",AVERAGE(IF(L$1:L$2881=L794,I$1:I$2881)))</f>
        <v>0</v>
      </c>
      <c r="U794" s="1" t="str">
        <f t="shared" ca="1" si="181"/>
        <v>n/a</v>
      </c>
      <c r="V794" s="1" t="str">
        <f t="shared" ca="1" si="185"/>
        <v/>
      </c>
      <c r="W794" s="1" t="str">
        <f t="array" aca="1" ref="W794" ca="1">IF(V794="","",IF(AVERAGE(IF(Z$2:Z$2881="Neg"&amp;" "&amp;B794&amp;" "&amp;X794,J$2:J$2881,0))&gt;AVERAGE(IF(Z$2:Z$2881="pos"&amp;" "&amp;B794&amp;" "&amp;X794,J$2:J$2881,0)),"neg","pos"))</f>
        <v/>
      </c>
      <c r="X794" s="1" t="str">
        <f t="shared" ca="1" si="182"/>
        <v/>
      </c>
      <c r="Y794" s="1" t="str">
        <f t="shared" ca="1" si="183"/>
        <v/>
      </c>
      <c r="Z794" s="1" t="str">
        <f t="shared" si="184"/>
        <v>both (C5H7NO3 + (Leu or Ile) minus H2O) SE_</v>
      </c>
      <c r="AA794" s="1" t="str">
        <f t="shared" si="176"/>
        <v>Good</v>
      </c>
    </row>
    <row r="795" spans="1:27" x14ac:dyDescent="0.2">
      <c r="A795" s="1" t="s">
        <v>94</v>
      </c>
      <c r="B795" s="1" t="s">
        <v>158</v>
      </c>
      <c r="C795" s="1" t="s">
        <v>112</v>
      </c>
      <c r="D795" s="1">
        <v>242.12639999999999</v>
      </c>
      <c r="E795" s="1">
        <v>14.36</v>
      </c>
      <c r="F795" s="5" t="s">
        <v>146</v>
      </c>
      <c r="H795" s="1" t="s">
        <v>153</v>
      </c>
      <c r="K795" s="1">
        <f t="shared" si="174"/>
        <v>0</v>
      </c>
      <c r="L795" s="1" t="str">
        <f t="shared" si="175"/>
        <v>both (C5H7NO3 + (Leu or Ile) minus H2O) SE_Ctr</v>
      </c>
      <c r="M795" s="1" t="str">
        <f t="shared" si="177"/>
        <v>ND</v>
      </c>
      <c r="N795" s="1" t="str">
        <f t="shared" si="178"/>
        <v>both (C5H7NO3 + (Leu or Ile) minus H2O) SE_CtrND</v>
      </c>
      <c r="O795" s="2" t="str">
        <f t="shared" si="179"/>
        <v/>
      </c>
      <c r="P795" s="1" t="str">
        <f t="array" ref="P795">IF(O795="","",AVERAGE(IF(L$1:L$2881=L795,K$1:K$2881)))</f>
        <v/>
      </c>
      <c r="Q795" s="1" t="str">
        <f t="array" ref="Q795">IF(O795="","",_xlfn.F.TEST(IF((L$1:L$2881=LEFT(L795,LEN(L795)-3)&amp;"ctr"),K$1:K$2881),IF((L$1:L$2881=L795),K$1:K$2881)))</f>
        <v/>
      </c>
      <c r="R795" s="1" t="str">
        <f t="array" ref="R795">IF(O795="","",TTEST(IF(L$1:L$2881=LEFT(L795,LEN(L795)-3)&amp;"ctr",K$1:K$2881),IF(L$1:L$2881=L795,K$1:K$2881),2,IF(ISERROR(Q795),3,IF(Q795&lt;0.05,3,2))))</f>
        <v/>
      </c>
      <c r="S795" s="1" t="str">
        <f t="shared" ca="1" si="180"/>
        <v/>
      </c>
      <c r="T795" s="1" t="str">
        <f t="array" ref="T795">IF(O795="","",AVERAGE(IF(L$1:L$2881=L795,I$1:I$2881)))</f>
        <v/>
      </c>
      <c r="U795" s="1" t="str">
        <f t="shared" ca="1" si="181"/>
        <v/>
      </c>
      <c r="V795" s="1" t="str">
        <f t="shared" ca="1" si="185"/>
        <v/>
      </c>
      <c r="W795" s="1" t="str">
        <f t="array" aca="1" ref="W795" ca="1">IF(V795="","",IF(AVERAGE(IF(Z$2:Z$2881="Neg"&amp;" "&amp;B795&amp;" "&amp;X795,J$2:J$2881,0))&gt;AVERAGE(IF(Z$2:Z$2881="pos"&amp;" "&amp;B795&amp;" "&amp;X795,J$2:J$2881,0)),"neg","pos"))</f>
        <v/>
      </c>
      <c r="X795" s="1" t="str">
        <f t="shared" ca="1" si="182"/>
        <v/>
      </c>
      <c r="Y795" s="1" t="str">
        <f t="shared" ca="1" si="183"/>
        <v/>
      </c>
      <c r="Z795" s="1" t="str">
        <f t="shared" si="184"/>
        <v>both (C5H7NO3 + (Leu or Ile) minus H2O) SE_</v>
      </c>
      <c r="AA795" s="1" t="str">
        <f t="shared" si="176"/>
        <v/>
      </c>
    </row>
    <row r="796" spans="1:27" x14ac:dyDescent="0.2">
      <c r="A796" s="1" t="s">
        <v>94</v>
      </c>
      <c r="B796" s="1" t="s">
        <v>158</v>
      </c>
      <c r="C796" s="1" t="s">
        <v>112</v>
      </c>
      <c r="D796" s="1">
        <v>242.12639999999999</v>
      </c>
      <c r="E796" s="1">
        <v>14.36</v>
      </c>
      <c r="F796" s="5" t="s">
        <v>146</v>
      </c>
      <c r="H796" s="1" t="s">
        <v>153</v>
      </c>
      <c r="K796" s="1">
        <f t="shared" si="174"/>
        <v>0</v>
      </c>
      <c r="L796" s="1" t="str">
        <f t="shared" si="175"/>
        <v>both (C5H7NO3 + (Leu or Ile) minus H2O) SE_Ctr</v>
      </c>
      <c r="M796" s="1" t="str">
        <f t="shared" si="177"/>
        <v>ND</v>
      </c>
      <c r="N796" s="1" t="str">
        <f t="shared" si="178"/>
        <v>both (C5H7NO3 + (Leu or Ile) minus H2O) SE_CtrND</v>
      </c>
      <c r="O796" s="2" t="str">
        <f t="shared" si="179"/>
        <v/>
      </c>
      <c r="P796" s="1" t="str">
        <f t="array" ref="P796">IF(O796="","",AVERAGE(IF(L$1:L$2881=L796,K$1:K$2881)))</f>
        <v/>
      </c>
      <c r="Q796" s="1" t="str">
        <f t="array" ref="Q796">IF(O796="","",_xlfn.F.TEST(IF((L$1:L$2881=LEFT(L796,LEN(L796)-3)&amp;"ctr"),K$1:K$2881),IF((L$1:L$2881=L796),K$1:K$2881)))</f>
        <v/>
      </c>
      <c r="R796" s="1" t="str">
        <f t="array" ref="R796">IF(O796="","",TTEST(IF(L$1:L$2881=LEFT(L796,LEN(L796)-3)&amp;"ctr",K$1:K$2881),IF(L$1:L$2881=L796,K$1:K$2881),2,IF(ISERROR(Q796),3,IF(Q796&lt;0.05,3,2))))</f>
        <v/>
      </c>
      <c r="S796" s="1" t="str">
        <f t="shared" ca="1" si="180"/>
        <v/>
      </c>
      <c r="T796" s="1" t="str">
        <f t="array" ref="T796">IF(O796="","",AVERAGE(IF(L$1:L$2881=L796,I$1:I$2881)))</f>
        <v/>
      </c>
      <c r="U796" s="1" t="str">
        <f t="shared" ca="1" si="181"/>
        <v/>
      </c>
      <c r="V796" s="1" t="str">
        <f t="shared" ca="1" si="185"/>
        <v/>
      </c>
      <c r="W796" s="1" t="str">
        <f t="array" aca="1" ref="W796" ca="1">IF(V796="","",IF(AVERAGE(IF(Z$2:Z$2881="Neg"&amp;" "&amp;B796&amp;" "&amp;X796,J$2:J$2881,0))&gt;AVERAGE(IF(Z$2:Z$2881="pos"&amp;" "&amp;B796&amp;" "&amp;X796,J$2:J$2881,0)),"neg","pos"))</f>
        <v/>
      </c>
      <c r="X796" s="1" t="str">
        <f t="shared" ca="1" si="182"/>
        <v/>
      </c>
      <c r="Y796" s="1" t="str">
        <f t="shared" ca="1" si="183"/>
        <v/>
      </c>
      <c r="Z796" s="1" t="str">
        <f t="shared" si="184"/>
        <v>both (C5H7NO3 + (Leu or Ile) minus H2O) SE_</v>
      </c>
      <c r="AA796" s="1" t="str">
        <f t="shared" si="176"/>
        <v/>
      </c>
    </row>
    <row r="797" spans="1:27" x14ac:dyDescent="0.2">
      <c r="A797" s="1" t="s">
        <v>94</v>
      </c>
      <c r="B797" s="1" t="s">
        <v>158</v>
      </c>
      <c r="C797" s="1" t="s">
        <v>112</v>
      </c>
      <c r="D797" s="1">
        <v>242.12639999999999</v>
      </c>
      <c r="E797" s="1">
        <v>14.36</v>
      </c>
      <c r="F797" s="5" t="s">
        <v>146</v>
      </c>
      <c r="H797" s="1" t="s">
        <v>153</v>
      </c>
      <c r="K797" s="1">
        <f t="shared" si="174"/>
        <v>0</v>
      </c>
      <c r="L797" s="1" t="str">
        <f t="shared" si="175"/>
        <v>both (C5H7NO3 + (Leu or Ile) minus H2O) SE_Ctr</v>
      </c>
      <c r="M797" s="1" t="str">
        <f t="shared" si="177"/>
        <v>ND</v>
      </c>
      <c r="N797" s="1" t="str">
        <f t="shared" si="178"/>
        <v>both (C5H7NO3 + (Leu or Ile) minus H2O) SE_CtrND</v>
      </c>
      <c r="O797" s="2" t="str">
        <f t="shared" si="179"/>
        <v/>
      </c>
      <c r="P797" s="1" t="str">
        <f t="array" ref="P797">IF(O797="","",AVERAGE(IF(L$1:L$2881=L797,K$1:K$2881)))</f>
        <v/>
      </c>
      <c r="Q797" s="1" t="str">
        <f t="array" ref="Q797">IF(O797="","",_xlfn.F.TEST(IF((L$1:L$2881=LEFT(L797,LEN(L797)-3)&amp;"ctr"),K$1:K$2881),IF((L$1:L$2881=L797),K$1:K$2881)))</f>
        <v/>
      </c>
      <c r="R797" s="1" t="str">
        <f t="array" ref="R797">IF(O797="","",TTEST(IF(L$1:L$2881=LEFT(L797,LEN(L797)-3)&amp;"ctr",K$1:K$2881),IF(L$1:L$2881=L797,K$1:K$2881),2,IF(ISERROR(Q797),3,IF(Q797&lt;0.05,3,2))))</f>
        <v/>
      </c>
      <c r="S797" s="1" t="str">
        <f t="shared" ca="1" si="180"/>
        <v/>
      </c>
      <c r="T797" s="1" t="str">
        <f t="array" ref="T797">IF(O797="","",AVERAGE(IF(L$1:L$2881=L797,I$1:I$2881)))</f>
        <v/>
      </c>
      <c r="U797" s="1" t="str">
        <f t="shared" ca="1" si="181"/>
        <v/>
      </c>
      <c r="V797" s="1" t="str">
        <f t="shared" ca="1" si="185"/>
        <v/>
      </c>
      <c r="W797" s="1" t="str">
        <f t="array" aca="1" ref="W797" ca="1">IF(V797="","",IF(AVERAGE(IF(Z$2:Z$2881="Neg"&amp;" "&amp;B797&amp;" "&amp;X797,J$2:J$2881,0))&gt;AVERAGE(IF(Z$2:Z$2881="pos"&amp;" "&amp;B797&amp;" "&amp;X797,J$2:J$2881,0)),"neg","pos"))</f>
        <v/>
      </c>
      <c r="X797" s="1" t="str">
        <f t="shared" ca="1" si="182"/>
        <v/>
      </c>
      <c r="Y797" s="1" t="str">
        <f t="shared" ca="1" si="183"/>
        <v/>
      </c>
      <c r="Z797" s="1" t="str">
        <f t="shared" si="184"/>
        <v>both (C5H7NO3 + (Leu or Ile) minus H2O) SE_</v>
      </c>
      <c r="AA797" s="1" t="str">
        <f t="shared" si="176"/>
        <v/>
      </c>
    </row>
    <row r="798" spans="1:27" x14ac:dyDescent="0.2">
      <c r="A798" s="1" t="s">
        <v>94</v>
      </c>
      <c r="B798" s="1" t="s">
        <v>158</v>
      </c>
      <c r="C798" s="1" t="s">
        <v>112</v>
      </c>
      <c r="D798" s="1">
        <v>242.12639999999999</v>
      </c>
      <c r="E798" s="1">
        <v>14.36</v>
      </c>
      <c r="F798" s="5" t="s">
        <v>146</v>
      </c>
      <c r="H798" s="1" t="s">
        <v>154</v>
      </c>
      <c r="K798" s="1">
        <f t="shared" si="174"/>
        <v>0</v>
      </c>
      <c r="L798" s="1" t="str">
        <f t="shared" si="175"/>
        <v>both (C5H7NO3 + (Leu or Ile) minus H2O) SE_Syn</v>
      </c>
      <c r="M798" s="1" t="str">
        <f t="shared" si="177"/>
        <v>ND</v>
      </c>
      <c r="N798" s="1" t="str">
        <f t="shared" si="178"/>
        <v>both (C5H7NO3 + (Leu or Ile) minus H2O) SE_SynND</v>
      </c>
      <c r="O798" s="2" t="str">
        <f t="shared" si="179"/>
        <v>ND</v>
      </c>
      <c r="P798" s="1">
        <f t="array" ref="P798">IF(O798="","",AVERAGE(IF(L$1:L$2881=L798,K$1:K$2881)))</f>
        <v>0</v>
      </c>
      <c r="Q798" s="1" t="e">
        <f t="array" ref="Q798">IF(O798="","",_xlfn.F.TEST(IF((L$1:L$2881=LEFT(L798,LEN(L798)-3)&amp;"ctr"),K$1:K$2881),IF((L$1:L$2881=L798),K$1:K$2881)))</f>
        <v>#DIV/0!</v>
      </c>
      <c r="R798" s="1" t="e">
        <f t="array" ref="R798">IF(O798="","",TTEST(IF(L$1:L$2881=LEFT(L798,LEN(L798)-3)&amp;"ctr",K$1:K$2881),IF(L$1:L$2881=L798,K$1:K$2881),2,IF(ISERROR(Q798),3,IF(Q798&lt;0.05,3,2))))</f>
        <v>#DIV/0!</v>
      </c>
      <c r="S798" s="1" t="str">
        <f t="shared" ca="1" si="180"/>
        <v>ND</v>
      </c>
      <c r="T798" s="1">
        <f t="array" ref="T798">IF(O798="","",AVERAGE(IF(L$1:L$2881=L798,I$1:I$2881)))</f>
        <v>0</v>
      </c>
      <c r="U798" s="1" t="str">
        <f t="shared" ca="1" si="181"/>
        <v>n/a</v>
      </c>
      <c r="V798" s="1" t="str">
        <f t="shared" ca="1" si="185"/>
        <v/>
      </c>
      <c r="W798" s="1" t="str">
        <f t="array" aca="1" ref="W798" ca="1">IF(V798="","",IF(AVERAGE(IF(Z$2:Z$2881="Neg"&amp;" "&amp;B798&amp;" "&amp;X798,J$2:J$2881,0))&gt;AVERAGE(IF(Z$2:Z$2881="pos"&amp;" "&amp;B798&amp;" "&amp;X798,J$2:J$2881,0)),"neg","pos"))</f>
        <v/>
      </c>
      <c r="X798" s="1" t="str">
        <f t="shared" ca="1" si="182"/>
        <v/>
      </c>
      <c r="Y798" s="1" t="str">
        <f t="shared" ca="1" si="183"/>
        <v/>
      </c>
      <c r="Z798" s="1" t="str">
        <f t="shared" si="184"/>
        <v>both (C5H7NO3 + (Leu or Ile) minus H2O) SE_</v>
      </c>
      <c r="AA798" s="1" t="str">
        <f t="shared" si="176"/>
        <v>Good</v>
      </c>
    </row>
    <row r="799" spans="1:27" x14ac:dyDescent="0.2">
      <c r="A799" s="1" t="s">
        <v>94</v>
      </c>
      <c r="B799" s="1" t="s">
        <v>158</v>
      </c>
      <c r="C799" s="1" t="s">
        <v>112</v>
      </c>
      <c r="D799" s="1">
        <v>242.12639999999999</v>
      </c>
      <c r="E799" s="1">
        <v>14.36</v>
      </c>
      <c r="F799" s="5" t="s">
        <v>146</v>
      </c>
      <c r="H799" s="1" t="s">
        <v>154</v>
      </c>
      <c r="K799" s="1">
        <f t="shared" si="174"/>
        <v>0</v>
      </c>
      <c r="L799" s="1" t="str">
        <f t="shared" si="175"/>
        <v>both (C5H7NO3 + (Leu or Ile) minus H2O) SE_Syn</v>
      </c>
      <c r="M799" s="1" t="str">
        <f t="shared" si="177"/>
        <v>ND</v>
      </c>
      <c r="N799" s="1" t="str">
        <f t="shared" si="178"/>
        <v>both (C5H7NO3 + (Leu or Ile) minus H2O) SE_SynND</v>
      </c>
      <c r="O799" s="2" t="str">
        <f t="shared" si="179"/>
        <v/>
      </c>
      <c r="P799" s="1" t="str">
        <f t="array" ref="P799">IF(O799="","",AVERAGE(IF(L$1:L$2881=L799,K$1:K$2881)))</f>
        <v/>
      </c>
      <c r="Q799" s="1" t="str">
        <f t="array" ref="Q799">IF(O799="","",_xlfn.F.TEST(IF((L$1:L$2881=LEFT(L799,LEN(L799)-3)&amp;"ctr"),K$1:K$2881),IF((L$1:L$2881=L799),K$1:K$2881)))</f>
        <v/>
      </c>
      <c r="R799" s="1" t="str">
        <f t="array" ref="R799">IF(O799="","",TTEST(IF(L$1:L$2881=LEFT(L799,LEN(L799)-3)&amp;"ctr",K$1:K$2881),IF(L$1:L$2881=L799,K$1:K$2881),2,IF(ISERROR(Q799),3,IF(Q799&lt;0.05,3,2))))</f>
        <v/>
      </c>
      <c r="S799" s="1" t="str">
        <f t="shared" ca="1" si="180"/>
        <v/>
      </c>
      <c r="T799" s="1" t="str">
        <f t="array" ref="T799">IF(O799="","",AVERAGE(IF(L$1:L$2881=L799,I$1:I$2881)))</f>
        <v/>
      </c>
      <c r="U799" s="1" t="str">
        <f t="shared" ca="1" si="181"/>
        <v/>
      </c>
      <c r="V799" s="1" t="str">
        <f t="shared" ca="1" si="185"/>
        <v/>
      </c>
      <c r="W799" s="1" t="str">
        <f t="array" aca="1" ref="W799" ca="1">IF(V799="","",IF(AVERAGE(IF(Z$2:Z$2881="Neg"&amp;" "&amp;B799&amp;" "&amp;X799,J$2:J$2881,0))&gt;AVERAGE(IF(Z$2:Z$2881="pos"&amp;" "&amp;B799&amp;" "&amp;X799,J$2:J$2881,0)),"neg","pos"))</f>
        <v/>
      </c>
      <c r="X799" s="1" t="str">
        <f t="shared" ca="1" si="182"/>
        <v/>
      </c>
      <c r="Y799" s="1" t="str">
        <f t="shared" ca="1" si="183"/>
        <v/>
      </c>
      <c r="Z799" s="1" t="str">
        <f t="shared" si="184"/>
        <v>both (C5H7NO3 + (Leu or Ile) minus H2O) SE_</v>
      </c>
      <c r="AA799" s="1" t="str">
        <f t="shared" si="176"/>
        <v/>
      </c>
    </row>
    <row r="800" spans="1:27" x14ac:dyDescent="0.2">
      <c r="A800" s="1" t="s">
        <v>94</v>
      </c>
      <c r="B800" s="1" t="s">
        <v>158</v>
      </c>
      <c r="C800" s="1" t="s">
        <v>112</v>
      </c>
      <c r="D800" s="1">
        <v>242.12639999999999</v>
      </c>
      <c r="E800" s="1">
        <v>14.36</v>
      </c>
      <c r="F800" s="5" t="s">
        <v>146</v>
      </c>
      <c r="H800" s="1" t="s">
        <v>154</v>
      </c>
      <c r="K800" s="1">
        <f t="shared" si="174"/>
        <v>0</v>
      </c>
      <c r="L800" s="1" t="str">
        <f t="shared" si="175"/>
        <v>both (C5H7NO3 + (Leu or Ile) minus H2O) SE_Syn</v>
      </c>
      <c r="M800" s="1" t="str">
        <f t="shared" si="177"/>
        <v>ND</v>
      </c>
      <c r="N800" s="1" t="str">
        <f t="shared" si="178"/>
        <v>both (C5H7NO3 + (Leu or Ile) minus H2O) SE_SynND</v>
      </c>
      <c r="O800" s="2" t="str">
        <f t="shared" si="179"/>
        <v/>
      </c>
      <c r="P800" s="1" t="str">
        <f t="array" ref="P800">IF(O800="","",AVERAGE(IF(L$1:L$2881=L800,K$1:K$2881)))</f>
        <v/>
      </c>
      <c r="Q800" s="1" t="str">
        <f t="array" ref="Q800">IF(O800="","",_xlfn.F.TEST(IF((L$1:L$2881=LEFT(L800,LEN(L800)-3)&amp;"ctr"),K$1:K$2881),IF((L$1:L$2881=L800),K$1:K$2881)))</f>
        <v/>
      </c>
      <c r="R800" s="1" t="str">
        <f t="array" ref="R800">IF(O800="","",TTEST(IF(L$1:L$2881=LEFT(L800,LEN(L800)-3)&amp;"ctr",K$1:K$2881),IF(L$1:L$2881=L800,K$1:K$2881),2,IF(ISERROR(Q800),3,IF(Q800&lt;0.05,3,2))))</f>
        <v/>
      </c>
      <c r="S800" s="1" t="str">
        <f t="shared" ca="1" si="180"/>
        <v/>
      </c>
      <c r="T800" s="1" t="str">
        <f t="array" ref="T800">IF(O800="","",AVERAGE(IF(L$1:L$2881=L800,I$1:I$2881)))</f>
        <v/>
      </c>
      <c r="U800" s="1" t="str">
        <f t="shared" ca="1" si="181"/>
        <v/>
      </c>
      <c r="V800" s="1" t="str">
        <f t="shared" ca="1" si="185"/>
        <v/>
      </c>
      <c r="W800" s="1" t="str">
        <f t="array" aca="1" ref="W800" ca="1">IF(V800="","",IF(AVERAGE(IF(Z$2:Z$2881="Neg"&amp;" "&amp;B800&amp;" "&amp;X800,J$2:J$2881,0))&gt;AVERAGE(IF(Z$2:Z$2881="pos"&amp;" "&amp;B800&amp;" "&amp;X800,J$2:J$2881,0)),"neg","pos"))</f>
        <v/>
      </c>
      <c r="X800" s="1" t="str">
        <f t="shared" ca="1" si="182"/>
        <v/>
      </c>
      <c r="Y800" s="1" t="str">
        <f t="shared" ca="1" si="183"/>
        <v/>
      </c>
      <c r="Z800" s="1" t="str">
        <f t="shared" si="184"/>
        <v>both (C5H7NO3 + (Leu or Ile) minus H2O) SE_</v>
      </c>
      <c r="AA800" s="1" t="str">
        <f t="shared" si="176"/>
        <v/>
      </c>
    </row>
    <row r="801" spans="1:27" x14ac:dyDescent="0.2">
      <c r="A801" s="1" t="s">
        <v>94</v>
      </c>
      <c r="B801" s="1" t="s">
        <v>158</v>
      </c>
      <c r="C801" s="1" t="s">
        <v>112</v>
      </c>
      <c r="D801" s="1">
        <v>242.12639999999999</v>
      </c>
      <c r="E801" s="1">
        <v>14.36</v>
      </c>
      <c r="F801" s="5" t="s">
        <v>146</v>
      </c>
      <c r="H801" s="1" t="s">
        <v>154</v>
      </c>
      <c r="K801" s="1">
        <f t="shared" si="174"/>
        <v>0</v>
      </c>
      <c r="L801" s="1" t="str">
        <f t="shared" si="175"/>
        <v>both (C5H7NO3 + (Leu or Ile) minus H2O) SE_Syn</v>
      </c>
      <c r="M801" s="1" t="str">
        <f t="shared" si="177"/>
        <v>ND</v>
      </c>
      <c r="N801" s="1" t="str">
        <f t="shared" si="178"/>
        <v>both (C5H7NO3 + (Leu or Ile) minus H2O) SE_SynND</v>
      </c>
      <c r="O801" s="2" t="str">
        <f t="shared" si="179"/>
        <v/>
      </c>
      <c r="P801" s="1" t="str">
        <f t="array" ref="P801">IF(O801="","",AVERAGE(IF(L$1:L$2881=L801,K$1:K$2881)))</f>
        <v/>
      </c>
      <c r="Q801" s="1" t="str">
        <f t="array" ref="Q801">IF(O801="","",_xlfn.F.TEST(IF((L$1:L$2881=LEFT(L801,LEN(L801)-3)&amp;"ctr"),K$1:K$2881),IF((L$1:L$2881=L801),K$1:K$2881)))</f>
        <v/>
      </c>
      <c r="R801" s="1" t="str">
        <f t="array" ref="R801">IF(O801="","",TTEST(IF(L$1:L$2881=LEFT(L801,LEN(L801)-3)&amp;"ctr",K$1:K$2881),IF(L$1:L$2881=L801,K$1:K$2881),2,IF(ISERROR(Q801),3,IF(Q801&lt;0.05,3,2))))</f>
        <v/>
      </c>
      <c r="S801" s="1" t="str">
        <f t="shared" ca="1" si="180"/>
        <v/>
      </c>
      <c r="T801" s="1" t="str">
        <f t="array" ref="T801">IF(O801="","",AVERAGE(IF(L$1:L$2881=L801,I$1:I$2881)))</f>
        <v/>
      </c>
      <c r="U801" s="1" t="str">
        <f t="shared" ca="1" si="181"/>
        <v/>
      </c>
      <c r="V801" s="1" t="str">
        <f t="shared" ca="1" si="185"/>
        <v/>
      </c>
      <c r="W801" s="1" t="str">
        <f t="array" aca="1" ref="W801" ca="1">IF(V801="","",IF(AVERAGE(IF(Z$2:Z$2881="Neg"&amp;" "&amp;B801&amp;" "&amp;X801,J$2:J$2881,0))&gt;AVERAGE(IF(Z$2:Z$2881="pos"&amp;" "&amp;B801&amp;" "&amp;X801,J$2:J$2881,0)),"neg","pos"))</f>
        <v/>
      </c>
      <c r="X801" s="1" t="str">
        <f t="shared" ca="1" si="182"/>
        <v/>
      </c>
      <c r="Y801" s="1" t="str">
        <f t="shared" ca="1" si="183"/>
        <v/>
      </c>
      <c r="Z801" s="1" t="str">
        <f t="shared" si="184"/>
        <v>both (C5H7NO3 + (Leu or Ile) minus H2O) SE_</v>
      </c>
      <c r="AA801" s="1" t="str">
        <f t="shared" si="176"/>
        <v/>
      </c>
    </row>
    <row r="802" spans="1:27" x14ac:dyDescent="0.2">
      <c r="A802" s="1" t="s">
        <v>94</v>
      </c>
      <c r="B802" s="1" t="s">
        <v>164</v>
      </c>
      <c r="C802" s="1" t="s">
        <v>113</v>
      </c>
      <c r="D802" s="1">
        <v>103.0996</v>
      </c>
      <c r="E802" s="1">
        <v>14.61</v>
      </c>
      <c r="F802" s="5" t="s">
        <v>146</v>
      </c>
      <c r="H802" s="1" t="s">
        <v>147</v>
      </c>
      <c r="I802" s="1">
        <v>1000</v>
      </c>
      <c r="K802" s="1">
        <f t="shared" ref="K802:K833" si="186">LN(I802+1)</f>
        <v>6.9087547793152204</v>
      </c>
      <c r="L802" s="1" t="str">
        <f t="shared" ref="L802:L833" si="187">A802&amp;" "&amp;B802&amp;" "&amp;H802</f>
        <v>both choline Min_Ctr</v>
      </c>
      <c r="M802" s="1" t="str">
        <f t="shared" si="177"/>
        <v>D</v>
      </c>
      <c r="N802" s="1" t="str">
        <f t="shared" si="178"/>
        <v>both choline Min_Ctr_D</v>
      </c>
      <c r="O802" s="2" t="str">
        <f t="shared" si="179"/>
        <v>D</v>
      </c>
      <c r="P802" s="1">
        <f t="array" ref="P802">IF(O802="","",AVERAGE(IF(L$1:L$2881=L802,K$1:K$2881)))</f>
        <v>8.4992266947007309</v>
      </c>
      <c r="Q802" s="1">
        <f t="array" ref="Q802">IF(O802="","",_xlfn.F.TEST(IF((L$1:L$2881=LEFT(L802,LEN(L802)-3)&amp;"ctr"),K$1:K$2881),IF((L$1:L$2881=L802),K$1:K$2881)))</f>
        <v>1</v>
      </c>
      <c r="R802" s="1">
        <f t="array" ref="R802">IF(O802="","",TTEST(IF(L$1:L$2881=LEFT(L802,LEN(L802)-3)&amp;"ctr",K$1:K$2881),IF(L$1:L$2881=L802,K$1:K$2881),2,IF(ISERROR(Q802),3,IF(Q802&lt;0.05,3,2))))</f>
        <v>1</v>
      </c>
      <c r="S802" s="1" t="str">
        <f t="shared" ca="1" si="180"/>
        <v>D</v>
      </c>
      <c r="T802" s="1">
        <f t="array" ref="T802">IF(O802="","",AVERAGE(IF(L$1:L$2881=L802,I$1:I$2881)))</f>
        <v>6793.75</v>
      </c>
      <c r="U802" s="1" t="b">
        <f t="shared" ca="1" si="181"/>
        <v>0</v>
      </c>
      <c r="V802" s="1" t="str">
        <f t="shared" ca="1" si="185"/>
        <v>1</v>
      </c>
      <c r="W802" s="1" t="str">
        <f t="array" aca="1" ref="W802" ca="1">IF(V802="","",IF(AVERAGE(IF(Z$2:Z$2881="Neg"&amp;" "&amp;B802&amp;" "&amp;X802,J$2:J$2881,0))&gt;AVERAGE(IF(Z$2:Z$2881="pos"&amp;" "&amp;B802&amp;" "&amp;X802,J$2:J$2881,0)),"neg","pos"))</f>
        <v>pos</v>
      </c>
      <c r="X802" s="1" t="str">
        <f t="shared" ca="1" si="182"/>
        <v>Min</v>
      </c>
      <c r="Y802" s="1" t="str">
        <f t="shared" ca="1" si="183"/>
        <v>Ctr</v>
      </c>
      <c r="Z802" s="1" t="str">
        <f t="shared" si="184"/>
        <v>both choline Min</v>
      </c>
      <c r="AA802" s="1" t="str">
        <f t="shared" si="176"/>
        <v>Good</v>
      </c>
    </row>
    <row r="803" spans="1:27" x14ac:dyDescent="0.2">
      <c r="A803" s="1" t="s">
        <v>94</v>
      </c>
      <c r="B803" s="1" t="s">
        <v>164</v>
      </c>
      <c r="C803" s="1" t="s">
        <v>113</v>
      </c>
      <c r="D803" s="1">
        <v>103.0996</v>
      </c>
      <c r="E803" s="1">
        <v>14.61</v>
      </c>
      <c r="F803" s="5" t="s">
        <v>146</v>
      </c>
      <c r="H803" s="1" t="s">
        <v>147</v>
      </c>
      <c r="I803" s="1">
        <v>11932</v>
      </c>
      <c r="K803" s="1">
        <f t="shared" si="186"/>
        <v>9.3870629503696552</v>
      </c>
      <c r="L803" s="1" t="str">
        <f t="shared" si="187"/>
        <v>both choline Min_Ctr</v>
      </c>
      <c r="M803" s="1" t="str">
        <f t="shared" si="177"/>
        <v>D</v>
      </c>
      <c r="N803" s="1" t="str">
        <f t="shared" si="178"/>
        <v>both choline Min_Ctr_D</v>
      </c>
      <c r="O803" s="2" t="str">
        <f t="shared" si="179"/>
        <v/>
      </c>
      <c r="P803" s="1" t="str">
        <f t="array" ref="P803">IF(O803="","",AVERAGE(IF(L$1:L$2881=L803,K$1:K$2881)))</f>
        <v/>
      </c>
      <c r="Q803" s="1" t="str">
        <f t="array" ref="Q803">IF(O803="","",_xlfn.F.TEST(IF((L$1:L$2881=LEFT(L803,LEN(L803)-3)&amp;"ctr"),K$1:K$2881),IF((L$1:L$2881=L803),K$1:K$2881)))</f>
        <v/>
      </c>
      <c r="R803" s="1" t="str">
        <f t="array" ref="R803">IF(O803="","",TTEST(IF(L$1:L$2881=LEFT(L803,LEN(L803)-3)&amp;"ctr",K$1:K$2881),IF(L$1:L$2881=L803,K$1:K$2881),2,IF(ISERROR(Q803),3,IF(Q803&lt;0.05,3,2))))</f>
        <v/>
      </c>
      <c r="S803" s="1" t="str">
        <f t="shared" ca="1" si="180"/>
        <v/>
      </c>
      <c r="T803" s="1" t="str">
        <f t="array" ref="T803">IF(O803="","",AVERAGE(IF(L$1:L$2881=L803,I$1:I$2881)))</f>
        <v/>
      </c>
      <c r="U803" s="1" t="str">
        <f t="shared" ca="1" si="181"/>
        <v/>
      </c>
      <c r="V803" s="1" t="str">
        <f t="shared" ca="1" si="185"/>
        <v/>
      </c>
      <c r="W803" s="1" t="str">
        <f t="array" aca="1" ref="W803" ca="1">IF(V803="","",IF(AVERAGE(IF(Z$2:Z$2881="Neg"&amp;" "&amp;B803&amp;" "&amp;X803,J$2:J$2881,0))&gt;AVERAGE(IF(Z$2:Z$2881="pos"&amp;" "&amp;B803&amp;" "&amp;X803,J$2:J$2881,0)),"neg","pos"))</f>
        <v/>
      </c>
      <c r="X803" s="1" t="str">
        <f t="shared" ca="1" si="182"/>
        <v/>
      </c>
      <c r="Y803" s="1" t="str">
        <f t="shared" ca="1" si="183"/>
        <v/>
      </c>
      <c r="Z803" s="1" t="str">
        <f t="shared" si="184"/>
        <v>both choline Min</v>
      </c>
      <c r="AA803" s="1" t="str">
        <f t="shared" ref="AA803:AA866" si="188">IF(T803="","","Good")</f>
        <v/>
      </c>
    </row>
    <row r="804" spans="1:27" x14ac:dyDescent="0.2">
      <c r="A804" s="1" t="s">
        <v>94</v>
      </c>
      <c r="B804" s="1" t="s">
        <v>164</v>
      </c>
      <c r="C804" s="1" t="s">
        <v>113</v>
      </c>
      <c r="D804" s="1">
        <v>103.0996</v>
      </c>
      <c r="E804" s="1">
        <v>14.61</v>
      </c>
      <c r="F804" s="5" t="s">
        <v>146</v>
      </c>
      <c r="H804" s="1" t="s">
        <v>147</v>
      </c>
      <c r="I804" s="1">
        <v>8548</v>
      </c>
      <c r="K804" s="1">
        <f t="shared" si="186"/>
        <v>9.0535695960262341</v>
      </c>
      <c r="L804" s="1" t="str">
        <f t="shared" si="187"/>
        <v>both choline Min_Ctr</v>
      </c>
      <c r="M804" s="1" t="str">
        <f t="shared" si="177"/>
        <v>D</v>
      </c>
      <c r="N804" s="1" t="str">
        <f t="shared" si="178"/>
        <v>both choline Min_Ctr_D</v>
      </c>
      <c r="O804" s="2" t="str">
        <f t="shared" si="179"/>
        <v/>
      </c>
      <c r="P804" s="1" t="str">
        <f t="array" ref="P804">IF(O804="","",AVERAGE(IF(L$1:L$2881=L804,K$1:K$2881)))</f>
        <v/>
      </c>
      <c r="Q804" s="1" t="str">
        <f t="array" ref="Q804">IF(O804="","",_xlfn.F.TEST(IF((L$1:L$2881=LEFT(L804,LEN(L804)-3)&amp;"ctr"),K$1:K$2881),IF((L$1:L$2881=L804),K$1:K$2881)))</f>
        <v/>
      </c>
      <c r="R804" s="1" t="str">
        <f t="array" ref="R804">IF(O804="","",TTEST(IF(L$1:L$2881=LEFT(L804,LEN(L804)-3)&amp;"ctr",K$1:K$2881),IF(L$1:L$2881=L804,K$1:K$2881),2,IF(ISERROR(Q804),3,IF(Q804&lt;0.05,3,2))))</f>
        <v/>
      </c>
      <c r="S804" s="1" t="str">
        <f t="shared" ca="1" si="180"/>
        <v/>
      </c>
      <c r="T804" s="1" t="str">
        <f t="array" ref="T804">IF(O804="","",AVERAGE(IF(L$1:L$2881=L804,I$1:I$2881)))</f>
        <v/>
      </c>
      <c r="U804" s="1" t="str">
        <f t="shared" ca="1" si="181"/>
        <v/>
      </c>
      <c r="V804" s="1" t="str">
        <f t="shared" ca="1" si="185"/>
        <v/>
      </c>
      <c r="W804" s="1" t="str">
        <f t="array" aca="1" ref="W804" ca="1">IF(V804="","",IF(AVERAGE(IF(Z$2:Z$2881="Neg"&amp;" "&amp;B804&amp;" "&amp;X804,J$2:J$2881,0))&gt;AVERAGE(IF(Z$2:Z$2881="pos"&amp;" "&amp;B804&amp;" "&amp;X804,J$2:J$2881,0)),"neg","pos"))</f>
        <v/>
      </c>
      <c r="X804" s="1" t="str">
        <f t="shared" ca="1" si="182"/>
        <v/>
      </c>
      <c r="Y804" s="1" t="str">
        <f t="shared" ca="1" si="183"/>
        <v/>
      </c>
      <c r="Z804" s="1" t="str">
        <f t="shared" si="184"/>
        <v>both choline Min</v>
      </c>
      <c r="AA804" s="1" t="str">
        <f t="shared" si="188"/>
        <v/>
      </c>
    </row>
    <row r="805" spans="1:27" x14ac:dyDescent="0.2">
      <c r="A805" s="1" t="s">
        <v>94</v>
      </c>
      <c r="B805" s="1" t="s">
        <v>164</v>
      </c>
      <c r="C805" s="1" t="s">
        <v>113</v>
      </c>
      <c r="D805" s="1">
        <v>103.0996</v>
      </c>
      <c r="E805" s="1">
        <v>14.61</v>
      </c>
      <c r="F805" s="5" t="s">
        <v>146</v>
      </c>
      <c r="H805" s="1" t="s">
        <v>147</v>
      </c>
      <c r="I805" s="1">
        <v>5695</v>
      </c>
      <c r="K805" s="1">
        <f t="shared" si="186"/>
        <v>8.647519453091812</v>
      </c>
      <c r="L805" s="1" t="str">
        <f t="shared" si="187"/>
        <v>both choline Min_Ctr</v>
      </c>
      <c r="M805" s="1" t="str">
        <f t="shared" si="177"/>
        <v>D</v>
      </c>
      <c r="N805" s="1" t="str">
        <f t="shared" si="178"/>
        <v>both choline Min_Ctr_D</v>
      </c>
      <c r="O805" s="2" t="str">
        <f t="shared" si="179"/>
        <v/>
      </c>
      <c r="P805" s="1" t="str">
        <f t="array" ref="P805">IF(O805="","",AVERAGE(IF(L$1:L$2881=L805,K$1:K$2881)))</f>
        <v/>
      </c>
      <c r="Q805" s="1" t="str">
        <f t="array" ref="Q805">IF(O805="","",_xlfn.F.TEST(IF((L$1:L$2881=LEFT(L805,LEN(L805)-3)&amp;"ctr"),K$1:K$2881),IF((L$1:L$2881=L805),K$1:K$2881)))</f>
        <v/>
      </c>
      <c r="R805" s="1" t="str">
        <f t="array" ref="R805">IF(O805="","",TTEST(IF(L$1:L$2881=LEFT(L805,LEN(L805)-3)&amp;"ctr",K$1:K$2881),IF(L$1:L$2881=L805,K$1:K$2881),2,IF(ISERROR(Q805),3,IF(Q805&lt;0.05,3,2))))</f>
        <v/>
      </c>
      <c r="S805" s="1" t="str">
        <f t="shared" ca="1" si="180"/>
        <v/>
      </c>
      <c r="T805" s="1" t="str">
        <f t="array" ref="T805">IF(O805="","",AVERAGE(IF(L$1:L$2881=L805,I$1:I$2881)))</f>
        <v/>
      </c>
      <c r="U805" s="1" t="str">
        <f t="shared" ca="1" si="181"/>
        <v/>
      </c>
      <c r="V805" s="1" t="str">
        <f t="shared" ca="1" si="185"/>
        <v/>
      </c>
      <c r="W805" s="1" t="str">
        <f t="array" aca="1" ref="W805" ca="1">IF(V805="","",IF(AVERAGE(IF(Z$2:Z$2881="Neg"&amp;" "&amp;B805&amp;" "&amp;X805,J$2:J$2881,0))&gt;AVERAGE(IF(Z$2:Z$2881="pos"&amp;" "&amp;B805&amp;" "&amp;X805,J$2:J$2881,0)),"neg","pos"))</f>
        <v/>
      </c>
      <c r="X805" s="1" t="str">
        <f t="shared" ca="1" si="182"/>
        <v/>
      </c>
      <c r="Y805" s="1" t="str">
        <f t="shared" ca="1" si="183"/>
        <v/>
      </c>
      <c r="Z805" s="1" t="str">
        <f t="shared" si="184"/>
        <v>both choline Min</v>
      </c>
      <c r="AA805" s="1" t="str">
        <f t="shared" si="188"/>
        <v/>
      </c>
    </row>
    <row r="806" spans="1:27" x14ac:dyDescent="0.2">
      <c r="A806" s="1" t="s">
        <v>94</v>
      </c>
      <c r="B806" s="1" t="s">
        <v>164</v>
      </c>
      <c r="C806" s="1" t="s">
        <v>113</v>
      </c>
      <c r="D806" s="1">
        <v>103.0996</v>
      </c>
      <c r="E806" s="1">
        <v>14.61</v>
      </c>
      <c r="F806" s="5" t="s">
        <v>146</v>
      </c>
      <c r="H806" s="1" t="s">
        <v>148</v>
      </c>
      <c r="I806" s="1">
        <v>1420</v>
      </c>
      <c r="K806" s="1">
        <f t="shared" si="186"/>
        <v>7.2591161280971006</v>
      </c>
      <c r="L806" s="1" t="str">
        <f t="shared" si="187"/>
        <v>both choline Min_Syn</v>
      </c>
      <c r="M806" s="1" t="str">
        <f t="shared" si="177"/>
        <v>D</v>
      </c>
      <c r="N806" s="1" t="str">
        <f t="shared" si="178"/>
        <v>both choline Min_Syn_D</v>
      </c>
      <c r="O806" s="2" t="str">
        <f t="shared" si="179"/>
        <v>D</v>
      </c>
      <c r="P806" s="1">
        <f t="array" ref="P806">IF(O806="","",AVERAGE(IF(L$1:L$2881=L806,K$1:K$2881)))</f>
        <v>7.7715320912086021</v>
      </c>
      <c r="Q806" s="1">
        <f t="array" ref="Q806">IF(O806="","",_xlfn.F.TEST(IF((L$1:L$2881=LEFT(L806,LEN(L806)-3)&amp;"ctr"),K$1:K$2881),IF((L$1:L$2881=L806),K$1:K$2881)))</f>
        <v>0.89579007241937103</v>
      </c>
      <c r="R806" s="1">
        <f t="array" ref="R806">IF(O806="","",TTEST(IF(L$1:L$2881=LEFT(L806,LEN(L806)-3)&amp;"ctr",K$1:K$2881),IF(L$1:L$2881=L806,K$1:K$2881),2,IF(ISERROR(Q806),3,IF(Q806&lt;0.05,3,2))))</f>
        <v>0.40560234361748193</v>
      </c>
      <c r="S806" s="1" t="str">
        <f t="shared" ca="1" si="180"/>
        <v>N</v>
      </c>
      <c r="T806" s="1">
        <f t="array" ref="T806">IF(O806="","",AVERAGE(IF(L$1:L$2881=L806,I$1:I$2881)))</f>
        <v>3661.5</v>
      </c>
      <c r="U806" s="1" t="str">
        <f t="shared" ca="1" si="181"/>
        <v>n/a</v>
      </c>
      <c r="V806" s="1" t="str">
        <f t="shared" ca="1" si="185"/>
        <v>1</v>
      </c>
      <c r="W806" s="1" t="str">
        <f t="array" aca="1" ref="W806" ca="1">IF(V806="","",IF(AVERAGE(IF(Z$2:Z$2881="Neg"&amp;" "&amp;B806&amp;" "&amp;X806,J$2:J$2881,0))&gt;AVERAGE(IF(Z$2:Z$2881="pos"&amp;" "&amp;B806&amp;" "&amp;X806,J$2:J$2881,0)),"neg","pos"))</f>
        <v>pos</v>
      </c>
      <c r="X806" s="1" t="str">
        <f t="shared" ca="1" si="182"/>
        <v>Min</v>
      </c>
      <c r="Y806" s="1" t="str">
        <f t="shared" ca="1" si="183"/>
        <v>Syn</v>
      </c>
      <c r="Z806" s="1" t="str">
        <f t="shared" si="184"/>
        <v>both choline Min</v>
      </c>
      <c r="AA806" s="1" t="str">
        <f t="shared" si="188"/>
        <v>Good</v>
      </c>
    </row>
    <row r="807" spans="1:27" x14ac:dyDescent="0.2">
      <c r="A807" s="1" t="s">
        <v>94</v>
      </c>
      <c r="B807" s="1" t="s">
        <v>164</v>
      </c>
      <c r="C807" s="1" t="s">
        <v>113</v>
      </c>
      <c r="D807" s="1">
        <v>103.0996</v>
      </c>
      <c r="E807" s="1">
        <v>14.61</v>
      </c>
      <c r="F807" s="5" t="s">
        <v>146</v>
      </c>
      <c r="H807" s="1" t="s">
        <v>148</v>
      </c>
      <c r="I807" s="1">
        <v>6613</v>
      </c>
      <c r="K807" s="1">
        <f t="shared" si="186"/>
        <v>8.7969438935417372</v>
      </c>
      <c r="L807" s="1" t="str">
        <f t="shared" si="187"/>
        <v>both choline Min_Syn</v>
      </c>
      <c r="M807" s="1" t="str">
        <f t="shared" si="177"/>
        <v>D</v>
      </c>
      <c r="N807" s="1" t="str">
        <f t="shared" si="178"/>
        <v>both choline Min_Syn_D</v>
      </c>
      <c r="O807" s="2" t="str">
        <f t="shared" si="179"/>
        <v/>
      </c>
      <c r="P807" s="1" t="str">
        <f t="array" ref="P807">IF(O807="","",AVERAGE(IF(L$1:L$2881=L807,K$1:K$2881)))</f>
        <v/>
      </c>
      <c r="Q807" s="1" t="str">
        <f t="array" ref="Q807">IF(O807="","",_xlfn.F.TEST(IF((L$1:L$2881=LEFT(L807,LEN(L807)-3)&amp;"ctr"),K$1:K$2881),IF((L$1:L$2881=L807),K$1:K$2881)))</f>
        <v/>
      </c>
      <c r="R807" s="1" t="str">
        <f t="array" ref="R807">IF(O807="","",TTEST(IF(L$1:L$2881=LEFT(L807,LEN(L807)-3)&amp;"ctr",K$1:K$2881),IF(L$1:L$2881=L807,K$1:K$2881),2,IF(ISERROR(Q807),3,IF(Q807&lt;0.05,3,2))))</f>
        <v/>
      </c>
      <c r="S807" s="1" t="str">
        <f t="shared" ca="1" si="180"/>
        <v/>
      </c>
      <c r="T807" s="1" t="str">
        <f t="array" ref="T807">IF(O807="","",AVERAGE(IF(L$1:L$2881=L807,I$1:I$2881)))</f>
        <v/>
      </c>
      <c r="U807" s="1" t="str">
        <f t="shared" ca="1" si="181"/>
        <v/>
      </c>
      <c r="V807" s="1" t="str">
        <f t="shared" ca="1" si="185"/>
        <v/>
      </c>
      <c r="W807" s="1" t="str">
        <f t="array" aca="1" ref="W807" ca="1">IF(V807="","",IF(AVERAGE(IF(Z$2:Z$2881="Neg"&amp;" "&amp;B807&amp;" "&amp;X807,J$2:J$2881,0))&gt;AVERAGE(IF(Z$2:Z$2881="pos"&amp;" "&amp;B807&amp;" "&amp;X807,J$2:J$2881,0)),"neg","pos"))</f>
        <v/>
      </c>
      <c r="X807" s="1" t="str">
        <f t="shared" ca="1" si="182"/>
        <v/>
      </c>
      <c r="Y807" s="1" t="str">
        <f t="shared" ca="1" si="183"/>
        <v/>
      </c>
      <c r="Z807" s="1" t="str">
        <f t="shared" si="184"/>
        <v>both choline Min</v>
      </c>
      <c r="AA807" s="1" t="str">
        <f t="shared" si="188"/>
        <v/>
      </c>
    </row>
    <row r="808" spans="1:27" x14ac:dyDescent="0.2">
      <c r="A808" s="1" t="s">
        <v>94</v>
      </c>
      <c r="B808" s="1" t="s">
        <v>164</v>
      </c>
      <c r="C808" s="1" t="s">
        <v>113</v>
      </c>
      <c r="D808" s="1">
        <v>103.0996</v>
      </c>
      <c r="E808" s="1">
        <v>14.61</v>
      </c>
      <c r="F808" s="5" t="s">
        <v>146</v>
      </c>
      <c r="H808" s="1" t="s">
        <v>148</v>
      </c>
      <c r="I808" s="1">
        <v>555</v>
      </c>
      <c r="K808" s="1">
        <f t="shared" si="186"/>
        <v>6.3207682942505823</v>
      </c>
      <c r="L808" s="1" t="str">
        <f t="shared" si="187"/>
        <v>both choline Min_Syn</v>
      </c>
      <c r="M808" s="1" t="str">
        <f t="shared" si="177"/>
        <v>D</v>
      </c>
      <c r="N808" s="1" t="str">
        <f t="shared" si="178"/>
        <v>both choline Min_Syn_D</v>
      </c>
      <c r="O808" s="2" t="str">
        <f t="shared" si="179"/>
        <v/>
      </c>
      <c r="P808" s="1" t="str">
        <f t="array" ref="P808">IF(O808="","",AVERAGE(IF(L$1:L$2881=L808,K$1:K$2881)))</f>
        <v/>
      </c>
      <c r="Q808" s="1" t="str">
        <f t="array" ref="Q808">IF(O808="","",_xlfn.F.TEST(IF((L$1:L$2881=LEFT(L808,LEN(L808)-3)&amp;"ctr"),K$1:K$2881),IF((L$1:L$2881=L808),K$1:K$2881)))</f>
        <v/>
      </c>
      <c r="R808" s="1" t="str">
        <f t="array" ref="R808">IF(O808="","",TTEST(IF(L$1:L$2881=LEFT(L808,LEN(L808)-3)&amp;"ctr",K$1:K$2881),IF(L$1:L$2881=L808,K$1:K$2881),2,IF(ISERROR(Q808),3,IF(Q808&lt;0.05,3,2))))</f>
        <v/>
      </c>
      <c r="S808" s="1" t="str">
        <f t="shared" ca="1" si="180"/>
        <v/>
      </c>
      <c r="T808" s="1" t="str">
        <f t="array" ref="T808">IF(O808="","",AVERAGE(IF(L$1:L$2881=L808,I$1:I$2881)))</f>
        <v/>
      </c>
      <c r="U808" s="1" t="str">
        <f t="shared" ca="1" si="181"/>
        <v/>
      </c>
      <c r="V808" s="1" t="str">
        <f t="shared" ca="1" si="185"/>
        <v/>
      </c>
      <c r="W808" s="1" t="str">
        <f t="array" aca="1" ref="W808" ca="1">IF(V808="","",IF(AVERAGE(IF(Z$2:Z$2881="Neg"&amp;" "&amp;B808&amp;" "&amp;X808,J$2:J$2881,0))&gt;AVERAGE(IF(Z$2:Z$2881="pos"&amp;" "&amp;B808&amp;" "&amp;X808,J$2:J$2881,0)),"neg","pos"))</f>
        <v/>
      </c>
      <c r="X808" s="1" t="str">
        <f t="shared" ca="1" si="182"/>
        <v/>
      </c>
      <c r="Y808" s="1" t="str">
        <f t="shared" ca="1" si="183"/>
        <v/>
      </c>
      <c r="Z808" s="1" t="str">
        <f t="shared" si="184"/>
        <v>both choline Min</v>
      </c>
      <c r="AA808" s="1" t="str">
        <f t="shared" si="188"/>
        <v/>
      </c>
    </row>
    <row r="809" spans="1:27" x14ac:dyDescent="0.2">
      <c r="A809" s="1" t="s">
        <v>94</v>
      </c>
      <c r="B809" s="1" t="s">
        <v>164</v>
      </c>
      <c r="C809" s="1" t="s">
        <v>113</v>
      </c>
      <c r="D809" s="1">
        <v>103.0996</v>
      </c>
      <c r="E809" s="1">
        <v>14.61</v>
      </c>
      <c r="F809" s="5" t="s">
        <v>146</v>
      </c>
      <c r="H809" s="1" t="s">
        <v>148</v>
      </c>
      <c r="I809" s="1">
        <v>6058</v>
      </c>
      <c r="K809" s="1">
        <f t="shared" si="186"/>
        <v>8.7093000489449892</v>
      </c>
      <c r="L809" s="1" t="str">
        <f t="shared" si="187"/>
        <v>both choline Min_Syn</v>
      </c>
      <c r="M809" s="1" t="str">
        <f t="shared" si="177"/>
        <v>D</v>
      </c>
      <c r="N809" s="1" t="str">
        <f t="shared" si="178"/>
        <v>both choline Min_Syn_D</v>
      </c>
      <c r="O809" s="2" t="str">
        <f t="shared" si="179"/>
        <v/>
      </c>
      <c r="P809" s="1" t="str">
        <f t="array" ref="P809">IF(O809="","",AVERAGE(IF(L$1:L$2881=L809,K$1:K$2881)))</f>
        <v/>
      </c>
      <c r="Q809" s="1" t="str">
        <f t="array" ref="Q809">IF(O809="","",_xlfn.F.TEST(IF((L$1:L$2881=LEFT(L809,LEN(L809)-3)&amp;"ctr"),K$1:K$2881),IF((L$1:L$2881=L809),K$1:K$2881)))</f>
        <v/>
      </c>
      <c r="R809" s="1" t="str">
        <f t="array" ref="R809">IF(O809="","",TTEST(IF(L$1:L$2881=LEFT(L809,LEN(L809)-3)&amp;"ctr",K$1:K$2881),IF(L$1:L$2881=L809,K$1:K$2881),2,IF(ISERROR(Q809),3,IF(Q809&lt;0.05,3,2))))</f>
        <v/>
      </c>
      <c r="S809" s="1" t="str">
        <f t="shared" ca="1" si="180"/>
        <v/>
      </c>
      <c r="T809" s="1" t="str">
        <f t="array" ref="T809">IF(O809="","",AVERAGE(IF(L$1:L$2881=L809,I$1:I$2881)))</f>
        <v/>
      </c>
      <c r="U809" s="1" t="str">
        <f t="shared" ca="1" si="181"/>
        <v/>
      </c>
      <c r="V809" s="1" t="str">
        <f t="shared" ca="1" si="185"/>
        <v/>
      </c>
      <c r="W809" s="1" t="str">
        <f t="array" aca="1" ref="W809" ca="1">IF(V809="","",IF(AVERAGE(IF(Z$2:Z$2881="Neg"&amp;" "&amp;B809&amp;" "&amp;X809,J$2:J$2881,0))&gt;AVERAGE(IF(Z$2:Z$2881="pos"&amp;" "&amp;B809&amp;" "&amp;X809,J$2:J$2881,0)),"neg","pos"))</f>
        <v/>
      </c>
      <c r="X809" s="1" t="str">
        <f t="shared" ca="1" si="182"/>
        <v/>
      </c>
      <c r="Y809" s="1" t="str">
        <f t="shared" ca="1" si="183"/>
        <v/>
      </c>
      <c r="Z809" s="1" t="str">
        <f t="shared" si="184"/>
        <v>both choline Min</v>
      </c>
      <c r="AA809" s="1" t="str">
        <f t="shared" si="188"/>
        <v/>
      </c>
    </row>
    <row r="810" spans="1:27" x14ac:dyDescent="0.2">
      <c r="A810" s="1" t="s">
        <v>94</v>
      </c>
      <c r="B810" s="1" t="s">
        <v>164</v>
      </c>
      <c r="C810" s="1" t="s">
        <v>113</v>
      </c>
      <c r="D810" s="1">
        <v>103.0996</v>
      </c>
      <c r="E810" s="1">
        <v>14.61</v>
      </c>
      <c r="F810" s="5" t="s">
        <v>146</v>
      </c>
      <c r="H810" s="1" t="s">
        <v>149</v>
      </c>
      <c r="I810" s="1">
        <v>2007669</v>
      </c>
      <c r="K810" s="1">
        <f t="shared" si="186"/>
        <v>14.512485403658545</v>
      </c>
      <c r="L810" s="1" t="str">
        <f t="shared" si="187"/>
        <v>both choline MEBM_Ctr</v>
      </c>
      <c r="M810" s="1" t="str">
        <f t="shared" si="177"/>
        <v>D</v>
      </c>
      <c r="N810" s="1" t="str">
        <f t="shared" si="178"/>
        <v>both choline MEBM_Ctr_D</v>
      </c>
      <c r="O810" s="2" t="str">
        <f t="shared" si="179"/>
        <v>D</v>
      </c>
      <c r="P810" s="1">
        <f t="array" ref="P810">IF(O810="","",AVERAGE(IF(L$1:L$2881=L810,K$1:K$2881)))</f>
        <v>14.454521009262752</v>
      </c>
      <c r="Q810" s="1">
        <f t="array" ref="Q810">IF(O810="","",_xlfn.F.TEST(IF((L$1:L$2881=LEFT(L810,LEN(L810)-3)&amp;"ctr"),K$1:K$2881),IF((L$1:L$2881=L810),K$1:K$2881)))</f>
        <v>1</v>
      </c>
      <c r="R810" s="1">
        <f t="array" ref="R810">IF(O810="","",TTEST(IF(L$1:L$2881=LEFT(L810,LEN(L810)-3)&amp;"ctr",K$1:K$2881),IF(L$1:L$2881=L810,K$1:K$2881),2,IF(ISERROR(Q810),3,IF(Q810&lt;0.05,3,2))))</f>
        <v>1</v>
      </c>
      <c r="S810" s="1" t="str">
        <f t="shared" ca="1" si="180"/>
        <v>D</v>
      </c>
      <c r="T810" s="1">
        <f t="array" ref="T810">IF(O810="","",AVERAGE(IF(L$1:L$2881=L810,I$1:I$2881)))</f>
        <v>1991990</v>
      </c>
      <c r="U810" s="1" t="b">
        <f t="shared" ca="1" si="181"/>
        <v>0</v>
      </c>
      <c r="V810" s="1" t="str">
        <f t="shared" ca="1" si="185"/>
        <v>1</v>
      </c>
      <c r="W810" s="1" t="str">
        <f t="array" aca="1" ref="W810" ca="1">IF(V810="","",IF(AVERAGE(IF(Z$2:Z$2881="Neg"&amp;" "&amp;B810&amp;" "&amp;X810,J$2:J$2881,0))&gt;AVERAGE(IF(Z$2:Z$2881="pos"&amp;" "&amp;B810&amp;" "&amp;X810,J$2:J$2881,0)),"neg","pos"))</f>
        <v>pos</v>
      </c>
      <c r="X810" s="1" t="str">
        <f t="shared" ca="1" si="182"/>
        <v>MEB</v>
      </c>
      <c r="Y810" s="1" t="str">
        <f t="shared" ca="1" si="183"/>
        <v>Ctr</v>
      </c>
      <c r="Z810" s="1" t="str">
        <f t="shared" si="184"/>
        <v>both choline MEB</v>
      </c>
      <c r="AA810" s="1" t="str">
        <f t="shared" si="188"/>
        <v>Good</v>
      </c>
    </row>
    <row r="811" spans="1:27" x14ac:dyDescent="0.2">
      <c r="A811" s="1" t="s">
        <v>94</v>
      </c>
      <c r="B811" s="1" t="s">
        <v>164</v>
      </c>
      <c r="C811" s="1" t="s">
        <v>113</v>
      </c>
      <c r="D811" s="1">
        <v>103.0996</v>
      </c>
      <c r="E811" s="1">
        <v>14.61</v>
      </c>
      <c r="F811" s="5" t="s">
        <v>146</v>
      </c>
      <c r="H811" s="1" t="s">
        <v>149</v>
      </c>
      <c r="I811" s="1">
        <v>2485104</v>
      </c>
      <c r="K811" s="1">
        <f t="shared" si="186"/>
        <v>14.725825470141338</v>
      </c>
      <c r="L811" s="1" t="str">
        <f t="shared" si="187"/>
        <v>both choline MEBM_Ctr</v>
      </c>
      <c r="M811" s="1" t="str">
        <f t="shared" si="177"/>
        <v>D</v>
      </c>
      <c r="N811" s="1" t="str">
        <f t="shared" si="178"/>
        <v>both choline MEBM_Ctr_D</v>
      </c>
      <c r="O811" s="2" t="str">
        <f t="shared" si="179"/>
        <v/>
      </c>
      <c r="P811" s="1" t="str">
        <f t="array" ref="P811">IF(O811="","",AVERAGE(IF(L$1:L$2881=L811,K$1:K$2881)))</f>
        <v/>
      </c>
      <c r="Q811" s="1" t="str">
        <f t="array" ref="Q811">IF(O811="","",_xlfn.F.TEST(IF((L$1:L$2881=LEFT(L811,LEN(L811)-3)&amp;"ctr"),K$1:K$2881),IF((L$1:L$2881=L811),K$1:K$2881)))</f>
        <v/>
      </c>
      <c r="R811" s="1" t="str">
        <f t="array" ref="R811">IF(O811="","",TTEST(IF(L$1:L$2881=LEFT(L811,LEN(L811)-3)&amp;"ctr",K$1:K$2881),IF(L$1:L$2881=L811,K$1:K$2881),2,IF(ISERROR(Q811),3,IF(Q811&lt;0.05,3,2))))</f>
        <v/>
      </c>
      <c r="S811" s="1" t="str">
        <f t="shared" ca="1" si="180"/>
        <v/>
      </c>
      <c r="T811" s="1" t="str">
        <f t="array" ref="T811">IF(O811="","",AVERAGE(IF(L$1:L$2881=L811,I$1:I$2881)))</f>
        <v/>
      </c>
      <c r="U811" s="1" t="str">
        <f t="shared" ca="1" si="181"/>
        <v/>
      </c>
      <c r="V811" s="1" t="str">
        <f t="shared" ca="1" si="185"/>
        <v/>
      </c>
      <c r="W811" s="1" t="str">
        <f t="array" aca="1" ref="W811" ca="1">IF(V811="","",IF(AVERAGE(IF(Z$2:Z$2881="Neg"&amp;" "&amp;B811&amp;" "&amp;X811,J$2:J$2881,0))&gt;AVERAGE(IF(Z$2:Z$2881="pos"&amp;" "&amp;B811&amp;" "&amp;X811,J$2:J$2881,0)),"neg","pos"))</f>
        <v/>
      </c>
      <c r="X811" s="1" t="str">
        <f t="shared" ca="1" si="182"/>
        <v/>
      </c>
      <c r="Y811" s="1" t="str">
        <f t="shared" ca="1" si="183"/>
        <v/>
      </c>
      <c r="Z811" s="1" t="str">
        <f t="shared" si="184"/>
        <v>both choline MEB</v>
      </c>
      <c r="AA811" s="1" t="str">
        <f t="shared" si="188"/>
        <v/>
      </c>
    </row>
    <row r="812" spans="1:27" x14ac:dyDescent="0.2">
      <c r="A812" s="1" t="s">
        <v>94</v>
      </c>
      <c r="B812" s="1" t="s">
        <v>164</v>
      </c>
      <c r="C812" s="1" t="s">
        <v>113</v>
      </c>
      <c r="D812" s="1">
        <v>103.0996</v>
      </c>
      <c r="E812" s="1">
        <v>14.61</v>
      </c>
      <c r="F812" s="5" t="s">
        <v>146</v>
      </c>
      <c r="H812" s="1" t="s">
        <v>149</v>
      </c>
      <c r="I812" s="1">
        <v>1076723</v>
      </c>
      <c r="K812" s="1">
        <f t="shared" si="186"/>
        <v>13.88943365588695</v>
      </c>
      <c r="L812" s="1" t="str">
        <f t="shared" si="187"/>
        <v>both choline MEBM_Ctr</v>
      </c>
      <c r="M812" s="1" t="str">
        <f t="shared" si="177"/>
        <v>D</v>
      </c>
      <c r="N812" s="1" t="str">
        <f t="shared" si="178"/>
        <v>both choline MEBM_Ctr_D</v>
      </c>
      <c r="O812" s="2" t="str">
        <f t="shared" si="179"/>
        <v/>
      </c>
      <c r="P812" s="1" t="str">
        <f t="array" ref="P812">IF(O812="","",AVERAGE(IF(L$1:L$2881=L812,K$1:K$2881)))</f>
        <v/>
      </c>
      <c r="Q812" s="1" t="str">
        <f t="array" ref="Q812">IF(O812="","",_xlfn.F.TEST(IF((L$1:L$2881=LEFT(L812,LEN(L812)-3)&amp;"ctr"),K$1:K$2881),IF((L$1:L$2881=L812),K$1:K$2881)))</f>
        <v/>
      </c>
      <c r="R812" s="1" t="str">
        <f t="array" ref="R812">IF(O812="","",TTEST(IF(L$1:L$2881=LEFT(L812,LEN(L812)-3)&amp;"ctr",K$1:K$2881),IF(L$1:L$2881=L812,K$1:K$2881),2,IF(ISERROR(Q812),3,IF(Q812&lt;0.05,3,2))))</f>
        <v/>
      </c>
      <c r="S812" s="1" t="str">
        <f t="shared" ca="1" si="180"/>
        <v/>
      </c>
      <c r="T812" s="1" t="str">
        <f t="array" ref="T812">IF(O812="","",AVERAGE(IF(L$1:L$2881=L812,I$1:I$2881)))</f>
        <v/>
      </c>
      <c r="U812" s="1" t="str">
        <f t="shared" ca="1" si="181"/>
        <v/>
      </c>
      <c r="V812" s="1" t="str">
        <f t="shared" ca="1" si="185"/>
        <v/>
      </c>
      <c r="W812" s="1" t="str">
        <f t="array" aca="1" ref="W812" ca="1">IF(V812="","",IF(AVERAGE(IF(Z$2:Z$2881="Neg"&amp;" "&amp;B812&amp;" "&amp;X812,J$2:J$2881,0))&gt;AVERAGE(IF(Z$2:Z$2881="pos"&amp;" "&amp;B812&amp;" "&amp;X812,J$2:J$2881,0)),"neg","pos"))</f>
        <v/>
      </c>
      <c r="X812" s="1" t="str">
        <f t="shared" ca="1" si="182"/>
        <v/>
      </c>
      <c r="Y812" s="1" t="str">
        <f t="shared" ca="1" si="183"/>
        <v/>
      </c>
      <c r="Z812" s="1" t="str">
        <f t="shared" si="184"/>
        <v>both choline MEB</v>
      </c>
      <c r="AA812" s="1" t="str">
        <f t="shared" si="188"/>
        <v/>
      </c>
    </row>
    <row r="813" spans="1:27" x14ac:dyDescent="0.2">
      <c r="A813" s="1" t="s">
        <v>94</v>
      </c>
      <c r="B813" s="1" t="s">
        <v>164</v>
      </c>
      <c r="C813" s="1" t="s">
        <v>113</v>
      </c>
      <c r="D813" s="1">
        <v>103.0996</v>
      </c>
      <c r="E813" s="1">
        <v>14.61</v>
      </c>
      <c r="F813" s="5" t="s">
        <v>146</v>
      </c>
      <c r="H813" s="1" t="s">
        <v>149</v>
      </c>
      <c r="I813" s="1">
        <v>2398464</v>
      </c>
      <c r="K813" s="1">
        <f t="shared" si="186"/>
        <v>14.690339507364168</v>
      </c>
      <c r="L813" s="1" t="str">
        <f t="shared" si="187"/>
        <v>both choline MEBM_Ctr</v>
      </c>
      <c r="M813" s="1" t="str">
        <f t="shared" si="177"/>
        <v>D</v>
      </c>
      <c r="N813" s="1" t="str">
        <f t="shared" si="178"/>
        <v>both choline MEBM_Ctr_D</v>
      </c>
      <c r="O813" s="2" t="str">
        <f t="shared" si="179"/>
        <v/>
      </c>
      <c r="P813" s="1" t="str">
        <f t="array" ref="P813">IF(O813="","",AVERAGE(IF(L$1:L$2881=L813,K$1:K$2881)))</f>
        <v/>
      </c>
      <c r="Q813" s="1" t="str">
        <f t="array" ref="Q813">IF(O813="","",_xlfn.F.TEST(IF((L$1:L$2881=LEFT(L813,LEN(L813)-3)&amp;"ctr"),K$1:K$2881),IF((L$1:L$2881=L813),K$1:K$2881)))</f>
        <v/>
      </c>
      <c r="R813" s="1" t="str">
        <f t="array" ref="R813">IF(O813="","",TTEST(IF(L$1:L$2881=LEFT(L813,LEN(L813)-3)&amp;"ctr",K$1:K$2881),IF(L$1:L$2881=L813,K$1:K$2881),2,IF(ISERROR(Q813),3,IF(Q813&lt;0.05,3,2))))</f>
        <v/>
      </c>
      <c r="S813" s="1" t="str">
        <f t="shared" ca="1" si="180"/>
        <v/>
      </c>
      <c r="T813" s="1" t="str">
        <f t="array" ref="T813">IF(O813="","",AVERAGE(IF(L$1:L$2881=L813,I$1:I$2881)))</f>
        <v/>
      </c>
      <c r="U813" s="1" t="str">
        <f t="shared" ca="1" si="181"/>
        <v/>
      </c>
      <c r="V813" s="1" t="str">
        <f t="shared" ca="1" si="185"/>
        <v/>
      </c>
      <c r="W813" s="1" t="str">
        <f t="array" aca="1" ref="W813" ca="1">IF(V813="","",IF(AVERAGE(IF(Z$2:Z$2881="Neg"&amp;" "&amp;B813&amp;" "&amp;X813,J$2:J$2881,0))&gt;AVERAGE(IF(Z$2:Z$2881="pos"&amp;" "&amp;B813&amp;" "&amp;X813,J$2:J$2881,0)),"neg","pos"))</f>
        <v/>
      </c>
      <c r="X813" s="1" t="str">
        <f t="shared" ca="1" si="182"/>
        <v/>
      </c>
      <c r="Y813" s="1" t="str">
        <f t="shared" ca="1" si="183"/>
        <v/>
      </c>
      <c r="Z813" s="1" t="str">
        <f t="shared" si="184"/>
        <v>both choline MEB</v>
      </c>
      <c r="AA813" s="1" t="str">
        <f t="shared" si="188"/>
        <v/>
      </c>
    </row>
    <row r="814" spans="1:27" x14ac:dyDescent="0.2">
      <c r="A814" s="1" t="s">
        <v>94</v>
      </c>
      <c r="B814" s="1" t="s">
        <v>164</v>
      </c>
      <c r="C814" s="1" t="s">
        <v>113</v>
      </c>
      <c r="D814" s="1">
        <v>103.0996</v>
      </c>
      <c r="E814" s="1">
        <v>14.61</v>
      </c>
      <c r="F814" s="5" t="s">
        <v>146</v>
      </c>
      <c r="H814" s="1" t="s">
        <v>150</v>
      </c>
      <c r="I814" s="1">
        <v>1507171</v>
      </c>
      <c r="K814" s="1">
        <f t="shared" si="186"/>
        <v>14.22574560513698</v>
      </c>
      <c r="L814" s="1" t="str">
        <f t="shared" si="187"/>
        <v>both choline MEBM_Syn</v>
      </c>
      <c r="M814" s="1" t="str">
        <f t="shared" si="177"/>
        <v>D</v>
      </c>
      <c r="N814" s="1" t="str">
        <f t="shared" si="178"/>
        <v>both choline MEBM_Syn_D</v>
      </c>
      <c r="O814" s="2" t="str">
        <f t="shared" si="179"/>
        <v>D</v>
      </c>
      <c r="P814" s="1">
        <f t="array" ref="P814">IF(O814="","",AVERAGE(IF(L$1:L$2881=L814,K$1:K$2881)))</f>
        <v>12.06179724006186</v>
      </c>
      <c r="Q814" s="1">
        <f t="array" ref="Q814">IF(O814="","",_xlfn.F.TEST(IF((L$1:L$2881=LEFT(L814,LEN(L814)-3)&amp;"ctr"),K$1:K$2881),IF((L$1:L$2881=L814),K$1:K$2881)))</f>
        <v>1.630739055485661E-3</v>
      </c>
      <c r="R814" s="1">
        <f t="array" ref="R814">IF(O814="","",TTEST(IF(L$1:L$2881=LEFT(L814,LEN(L814)-3)&amp;"ctr",K$1:K$2881),IF(L$1:L$2881=L814,K$1:K$2881),2,IF(ISERROR(Q814),3,IF(Q814&lt;0.05,3,2))))</f>
        <v>0.40442940073809225</v>
      </c>
      <c r="S814" s="1" t="str">
        <f t="shared" ca="1" si="180"/>
        <v>N</v>
      </c>
      <c r="T814" s="1">
        <f t="array" ref="T814">IF(O814="","",AVERAGE(IF(L$1:L$2881=L814,I$1:I$2881)))</f>
        <v>1569468.25</v>
      </c>
      <c r="U814" s="1" t="str">
        <f t="shared" ca="1" si="181"/>
        <v>n/a</v>
      </c>
      <c r="V814" s="1" t="str">
        <f t="shared" ca="1" si="185"/>
        <v>1</v>
      </c>
      <c r="W814" s="1" t="str">
        <f t="array" aca="1" ref="W814" ca="1">IF(V814="","",IF(AVERAGE(IF(Z$2:Z$2881="Neg"&amp;" "&amp;B814&amp;" "&amp;X814,J$2:J$2881,0))&gt;AVERAGE(IF(Z$2:Z$2881="pos"&amp;" "&amp;B814&amp;" "&amp;X814,J$2:J$2881,0)),"neg","pos"))</f>
        <v>pos</v>
      </c>
      <c r="X814" s="1" t="str">
        <f t="shared" ca="1" si="182"/>
        <v>MEB</v>
      </c>
      <c r="Y814" s="1" t="str">
        <f t="shared" ca="1" si="183"/>
        <v>Syn</v>
      </c>
      <c r="Z814" s="1" t="str">
        <f t="shared" si="184"/>
        <v>both choline MEB</v>
      </c>
      <c r="AA814" s="1" t="str">
        <f t="shared" si="188"/>
        <v>Good</v>
      </c>
    </row>
    <row r="815" spans="1:27" x14ac:dyDescent="0.2">
      <c r="A815" s="1" t="s">
        <v>94</v>
      </c>
      <c r="B815" s="1" t="s">
        <v>164</v>
      </c>
      <c r="C815" s="1" t="s">
        <v>113</v>
      </c>
      <c r="D815" s="1">
        <v>103.0996</v>
      </c>
      <c r="E815" s="1">
        <v>14.61</v>
      </c>
      <c r="F815" s="5" t="s">
        <v>146</v>
      </c>
      <c r="H815" s="1" t="s">
        <v>150</v>
      </c>
      <c r="I815" s="1">
        <v>2642186</v>
      </c>
      <c r="K815" s="1">
        <f t="shared" si="186"/>
        <v>14.78711754127198</v>
      </c>
      <c r="L815" s="1" t="str">
        <f t="shared" si="187"/>
        <v>both choline MEBM_Syn</v>
      </c>
      <c r="M815" s="1" t="str">
        <f t="shared" si="177"/>
        <v>D</v>
      </c>
      <c r="N815" s="1" t="str">
        <f t="shared" si="178"/>
        <v>both choline MEBM_Syn_D</v>
      </c>
      <c r="O815" s="2" t="str">
        <f t="shared" si="179"/>
        <v/>
      </c>
      <c r="P815" s="1" t="str">
        <f t="array" ref="P815">IF(O815="","",AVERAGE(IF(L$1:L$2881=L815,K$1:K$2881)))</f>
        <v/>
      </c>
      <c r="Q815" s="1" t="str">
        <f t="array" ref="Q815">IF(O815="","",_xlfn.F.TEST(IF((L$1:L$2881=LEFT(L815,LEN(L815)-3)&amp;"ctr"),K$1:K$2881),IF((L$1:L$2881=L815),K$1:K$2881)))</f>
        <v/>
      </c>
      <c r="R815" s="1" t="str">
        <f t="array" ref="R815">IF(O815="","",TTEST(IF(L$1:L$2881=LEFT(L815,LEN(L815)-3)&amp;"ctr",K$1:K$2881),IF(L$1:L$2881=L815,K$1:K$2881),2,IF(ISERROR(Q815),3,IF(Q815&lt;0.05,3,2))))</f>
        <v/>
      </c>
      <c r="S815" s="1" t="str">
        <f t="shared" ca="1" si="180"/>
        <v/>
      </c>
      <c r="T815" s="1" t="str">
        <f t="array" ref="T815">IF(O815="","",AVERAGE(IF(L$1:L$2881=L815,I$1:I$2881)))</f>
        <v/>
      </c>
      <c r="U815" s="1" t="str">
        <f t="shared" ca="1" si="181"/>
        <v/>
      </c>
      <c r="V815" s="1" t="str">
        <f t="shared" ca="1" si="185"/>
        <v/>
      </c>
      <c r="W815" s="1" t="str">
        <f t="array" aca="1" ref="W815" ca="1">IF(V815="","",IF(AVERAGE(IF(Z$2:Z$2881="Neg"&amp;" "&amp;B815&amp;" "&amp;X815,J$2:J$2881,0))&gt;AVERAGE(IF(Z$2:Z$2881="pos"&amp;" "&amp;B815&amp;" "&amp;X815,J$2:J$2881,0)),"neg","pos"))</f>
        <v/>
      </c>
      <c r="X815" s="1" t="str">
        <f t="shared" ca="1" si="182"/>
        <v/>
      </c>
      <c r="Y815" s="1" t="str">
        <f t="shared" ca="1" si="183"/>
        <v/>
      </c>
      <c r="Z815" s="1" t="str">
        <f t="shared" si="184"/>
        <v>both choline MEB</v>
      </c>
      <c r="AA815" s="1" t="str">
        <f t="shared" si="188"/>
        <v/>
      </c>
    </row>
    <row r="816" spans="1:27" x14ac:dyDescent="0.2">
      <c r="A816" s="1" t="s">
        <v>94</v>
      </c>
      <c r="B816" s="1" t="s">
        <v>164</v>
      </c>
      <c r="C816" s="1" t="s">
        <v>113</v>
      </c>
      <c r="D816" s="1">
        <v>103.0996</v>
      </c>
      <c r="E816" s="1">
        <v>14.61</v>
      </c>
      <c r="F816" s="5" t="s">
        <v>146</v>
      </c>
      <c r="H816" s="1" t="s">
        <v>150</v>
      </c>
      <c r="I816" s="1">
        <v>105</v>
      </c>
      <c r="K816" s="1">
        <f t="shared" si="186"/>
        <v>4.6634390941120669</v>
      </c>
      <c r="L816" s="1" t="str">
        <f t="shared" si="187"/>
        <v>both choline MEBM_Syn</v>
      </c>
      <c r="M816" s="1" t="str">
        <f t="shared" si="177"/>
        <v>D</v>
      </c>
      <c r="N816" s="1" t="str">
        <f t="shared" si="178"/>
        <v>both choline MEBM_Syn_D</v>
      </c>
      <c r="O816" s="2" t="str">
        <f t="shared" si="179"/>
        <v/>
      </c>
      <c r="P816" s="1" t="str">
        <f t="array" ref="P816">IF(O816="","",AVERAGE(IF(L$1:L$2881=L816,K$1:K$2881)))</f>
        <v/>
      </c>
      <c r="Q816" s="1" t="str">
        <f t="array" ref="Q816">IF(O816="","",_xlfn.F.TEST(IF((L$1:L$2881=LEFT(L816,LEN(L816)-3)&amp;"ctr"),K$1:K$2881),IF((L$1:L$2881=L816),K$1:K$2881)))</f>
        <v/>
      </c>
      <c r="R816" s="1" t="str">
        <f t="array" ref="R816">IF(O816="","",TTEST(IF(L$1:L$2881=LEFT(L816,LEN(L816)-3)&amp;"ctr",K$1:K$2881),IF(L$1:L$2881=L816,K$1:K$2881),2,IF(ISERROR(Q816),3,IF(Q816&lt;0.05,3,2))))</f>
        <v/>
      </c>
      <c r="S816" s="1" t="str">
        <f t="shared" ca="1" si="180"/>
        <v/>
      </c>
      <c r="T816" s="1" t="str">
        <f t="array" ref="T816">IF(O816="","",AVERAGE(IF(L$1:L$2881=L816,I$1:I$2881)))</f>
        <v/>
      </c>
      <c r="U816" s="1" t="str">
        <f t="shared" ca="1" si="181"/>
        <v/>
      </c>
      <c r="V816" s="1" t="str">
        <f t="shared" ca="1" si="185"/>
        <v/>
      </c>
      <c r="W816" s="1" t="str">
        <f t="array" aca="1" ref="W816" ca="1">IF(V816="","",IF(AVERAGE(IF(Z$2:Z$2881="Neg"&amp;" "&amp;B816&amp;" "&amp;X816,J$2:J$2881,0))&gt;AVERAGE(IF(Z$2:Z$2881="pos"&amp;" "&amp;B816&amp;" "&amp;X816,J$2:J$2881,0)),"neg","pos"))</f>
        <v/>
      </c>
      <c r="X816" s="1" t="str">
        <f t="shared" ca="1" si="182"/>
        <v/>
      </c>
      <c r="Y816" s="1" t="str">
        <f t="shared" ca="1" si="183"/>
        <v/>
      </c>
      <c r="Z816" s="1" t="str">
        <f t="shared" si="184"/>
        <v>both choline MEB</v>
      </c>
      <c r="AA816" s="1" t="str">
        <f t="shared" si="188"/>
        <v/>
      </c>
    </row>
    <row r="817" spans="1:27" x14ac:dyDescent="0.2">
      <c r="A817" s="1" t="s">
        <v>94</v>
      </c>
      <c r="B817" s="1" t="s">
        <v>164</v>
      </c>
      <c r="C817" s="1" t="s">
        <v>113</v>
      </c>
      <c r="D817" s="1">
        <v>103.0996</v>
      </c>
      <c r="E817" s="1">
        <v>14.61</v>
      </c>
      <c r="F817" s="5" t="s">
        <v>146</v>
      </c>
      <c r="H817" s="1" t="s">
        <v>150</v>
      </c>
      <c r="I817" s="1">
        <v>2128411</v>
      </c>
      <c r="K817" s="1">
        <f t="shared" si="186"/>
        <v>14.57088671972642</v>
      </c>
      <c r="L817" s="1" t="str">
        <f t="shared" si="187"/>
        <v>both choline MEBM_Syn</v>
      </c>
      <c r="M817" s="1" t="str">
        <f t="shared" si="177"/>
        <v>D</v>
      </c>
      <c r="N817" s="1" t="str">
        <f t="shared" si="178"/>
        <v>both choline MEBM_Syn_D</v>
      </c>
      <c r="O817" s="2" t="str">
        <f t="shared" si="179"/>
        <v/>
      </c>
      <c r="P817" s="1" t="str">
        <f t="array" ref="P817">IF(O817="","",AVERAGE(IF(L$1:L$2881=L817,K$1:K$2881)))</f>
        <v/>
      </c>
      <c r="Q817" s="1" t="str">
        <f t="array" ref="Q817">IF(O817="","",_xlfn.F.TEST(IF((L$1:L$2881=LEFT(L817,LEN(L817)-3)&amp;"ctr"),K$1:K$2881),IF((L$1:L$2881=L817),K$1:K$2881)))</f>
        <v/>
      </c>
      <c r="R817" s="1" t="str">
        <f t="array" ref="R817">IF(O817="","",TTEST(IF(L$1:L$2881=LEFT(L817,LEN(L817)-3)&amp;"ctr",K$1:K$2881),IF(L$1:L$2881=L817,K$1:K$2881),2,IF(ISERROR(Q817),3,IF(Q817&lt;0.05,3,2))))</f>
        <v/>
      </c>
      <c r="S817" s="1" t="str">
        <f t="shared" ca="1" si="180"/>
        <v/>
      </c>
      <c r="T817" s="1" t="str">
        <f t="array" ref="T817">IF(O817="","",AVERAGE(IF(L$1:L$2881=L817,I$1:I$2881)))</f>
        <v/>
      </c>
      <c r="U817" s="1" t="str">
        <f t="shared" ca="1" si="181"/>
        <v/>
      </c>
      <c r="V817" s="1" t="str">
        <f t="shared" ca="1" si="185"/>
        <v/>
      </c>
      <c r="W817" s="1" t="str">
        <f t="array" aca="1" ref="W817" ca="1">IF(V817="","",IF(AVERAGE(IF(Z$2:Z$2881="Neg"&amp;" "&amp;B817&amp;" "&amp;X817,J$2:J$2881,0))&gt;AVERAGE(IF(Z$2:Z$2881="pos"&amp;" "&amp;B817&amp;" "&amp;X817,J$2:J$2881,0)),"neg","pos"))</f>
        <v/>
      </c>
      <c r="X817" s="1" t="str">
        <f t="shared" ca="1" si="182"/>
        <v/>
      </c>
      <c r="Y817" s="1" t="str">
        <f t="shared" ca="1" si="183"/>
        <v/>
      </c>
      <c r="Z817" s="1" t="str">
        <f t="shared" si="184"/>
        <v>both choline MEB</v>
      </c>
      <c r="AA817" s="1" t="str">
        <f t="shared" si="188"/>
        <v/>
      </c>
    </row>
    <row r="818" spans="1:27" x14ac:dyDescent="0.2">
      <c r="A818" s="1" t="s">
        <v>94</v>
      </c>
      <c r="B818" s="1" t="s">
        <v>164</v>
      </c>
      <c r="C818" s="1" t="s">
        <v>113</v>
      </c>
      <c r="D818" s="1">
        <v>103.0996</v>
      </c>
      <c r="E818" s="1">
        <v>14.61</v>
      </c>
      <c r="F818" s="5" t="s">
        <v>146</v>
      </c>
      <c r="H818" s="1" t="s">
        <v>151</v>
      </c>
      <c r="I818" s="1">
        <v>456197</v>
      </c>
      <c r="K818" s="1">
        <f t="shared" si="186"/>
        <v>13.030682204780728</v>
      </c>
      <c r="L818" s="1" t="str">
        <f t="shared" si="187"/>
        <v>both choline YE_Ctr</v>
      </c>
      <c r="M818" s="1" t="str">
        <f t="shared" si="177"/>
        <v>D</v>
      </c>
      <c r="N818" s="1" t="str">
        <f t="shared" si="178"/>
        <v>both choline YE_Ctr_D</v>
      </c>
      <c r="O818" s="2" t="str">
        <f t="shared" si="179"/>
        <v>D</v>
      </c>
      <c r="P818" s="1">
        <f t="array" ref="P818">IF(O818="","",AVERAGE(IF(L$1:L$2881=L818,K$1:K$2881)))</f>
        <v>13.104206269586015</v>
      </c>
      <c r="Q818" s="1">
        <f t="array" ref="Q818">IF(O818="","",_xlfn.F.TEST(IF((L$1:L$2881=LEFT(L818,LEN(L818)-3)&amp;"ctr"),K$1:K$2881),IF((L$1:L$2881=L818),K$1:K$2881)))</f>
        <v>1</v>
      </c>
      <c r="R818" s="1">
        <f t="array" ref="R818">IF(O818="","",TTEST(IF(L$1:L$2881=LEFT(L818,LEN(L818)-3)&amp;"ctr",K$1:K$2881),IF(L$1:L$2881=L818,K$1:K$2881),2,IF(ISERROR(Q818),3,IF(Q818&lt;0.05,3,2))))</f>
        <v>1</v>
      </c>
      <c r="S818" s="1" t="str">
        <f t="shared" ca="1" si="180"/>
        <v>D</v>
      </c>
      <c r="T818" s="1">
        <f t="array" ref="T818">IF(O818="","",AVERAGE(IF(L$1:L$2881=L818,I$1:I$2881)))</f>
        <v>499438.5</v>
      </c>
      <c r="U818" s="1" t="b">
        <f t="shared" ca="1" si="181"/>
        <v>0</v>
      </c>
      <c r="V818" s="1" t="str">
        <f t="shared" ca="1" si="185"/>
        <v>1</v>
      </c>
      <c r="W818" s="1" t="str">
        <f t="array" aca="1" ref="W818" ca="1">IF(V818="","",IF(AVERAGE(IF(Z$2:Z$2881="Neg"&amp;" "&amp;B818&amp;" "&amp;X818,J$2:J$2881,0))&gt;AVERAGE(IF(Z$2:Z$2881="pos"&amp;" "&amp;B818&amp;" "&amp;X818,J$2:J$2881,0)),"neg","pos"))</f>
        <v>pos</v>
      </c>
      <c r="X818" s="1" t="str">
        <f t="shared" ca="1" si="182"/>
        <v>YE_</v>
      </c>
      <c r="Y818" s="1" t="str">
        <f t="shared" ca="1" si="183"/>
        <v>Ctr</v>
      </c>
      <c r="Z818" s="1" t="str">
        <f t="shared" si="184"/>
        <v>both choline YE_</v>
      </c>
      <c r="AA818" s="1" t="str">
        <f t="shared" si="188"/>
        <v>Good</v>
      </c>
    </row>
    <row r="819" spans="1:27" x14ac:dyDescent="0.2">
      <c r="A819" s="1" t="s">
        <v>94</v>
      </c>
      <c r="B819" s="1" t="s">
        <v>164</v>
      </c>
      <c r="C819" s="1" t="s">
        <v>113</v>
      </c>
      <c r="D819" s="1">
        <v>103.0996</v>
      </c>
      <c r="E819" s="1">
        <v>14.61</v>
      </c>
      <c r="F819" s="5" t="s">
        <v>146</v>
      </c>
      <c r="H819" s="1" t="s">
        <v>151</v>
      </c>
      <c r="I819" s="1">
        <v>426554</v>
      </c>
      <c r="K819" s="1">
        <f t="shared" si="186"/>
        <v>12.963496594223361</v>
      </c>
      <c r="L819" s="1" t="str">
        <f t="shared" si="187"/>
        <v>both choline YE_Ctr</v>
      </c>
      <c r="M819" s="1" t="str">
        <f t="shared" si="177"/>
        <v>D</v>
      </c>
      <c r="N819" s="1" t="str">
        <f t="shared" si="178"/>
        <v>both choline YE_Ctr_D</v>
      </c>
      <c r="O819" s="2" t="str">
        <f t="shared" si="179"/>
        <v/>
      </c>
      <c r="P819" s="1" t="str">
        <f t="array" ref="P819">IF(O819="","",AVERAGE(IF(L$1:L$2881=L819,K$1:K$2881)))</f>
        <v/>
      </c>
      <c r="Q819" s="1" t="str">
        <f t="array" ref="Q819">IF(O819="","",_xlfn.F.TEST(IF((L$1:L$2881=LEFT(L819,LEN(L819)-3)&amp;"ctr"),K$1:K$2881),IF((L$1:L$2881=L819),K$1:K$2881)))</f>
        <v/>
      </c>
      <c r="R819" s="1" t="str">
        <f t="array" ref="R819">IF(O819="","",TTEST(IF(L$1:L$2881=LEFT(L819,LEN(L819)-3)&amp;"ctr",K$1:K$2881),IF(L$1:L$2881=L819,K$1:K$2881),2,IF(ISERROR(Q819),3,IF(Q819&lt;0.05,3,2))))</f>
        <v/>
      </c>
      <c r="S819" s="1" t="str">
        <f t="shared" ca="1" si="180"/>
        <v/>
      </c>
      <c r="T819" s="1" t="str">
        <f t="array" ref="T819">IF(O819="","",AVERAGE(IF(L$1:L$2881=L819,I$1:I$2881)))</f>
        <v/>
      </c>
      <c r="U819" s="1" t="str">
        <f t="shared" ca="1" si="181"/>
        <v/>
      </c>
      <c r="V819" s="1" t="str">
        <f t="shared" ca="1" si="185"/>
        <v/>
      </c>
      <c r="W819" s="1" t="str">
        <f t="array" aca="1" ref="W819" ca="1">IF(V819="","",IF(AVERAGE(IF(Z$2:Z$2881="Neg"&amp;" "&amp;B819&amp;" "&amp;X819,J$2:J$2881,0))&gt;AVERAGE(IF(Z$2:Z$2881="pos"&amp;" "&amp;B819&amp;" "&amp;X819,J$2:J$2881,0)),"neg","pos"))</f>
        <v/>
      </c>
      <c r="X819" s="1" t="str">
        <f t="shared" ca="1" si="182"/>
        <v/>
      </c>
      <c r="Y819" s="1" t="str">
        <f t="shared" ca="1" si="183"/>
        <v/>
      </c>
      <c r="Z819" s="1" t="str">
        <f t="shared" si="184"/>
        <v>both choline YE_</v>
      </c>
      <c r="AA819" s="1" t="str">
        <f t="shared" si="188"/>
        <v/>
      </c>
    </row>
    <row r="820" spans="1:27" x14ac:dyDescent="0.2">
      <c r="A820" s="1" t="s">
        <v>94</v>
      </c>
      <c r="B820" s="1" t="s">
        <v>164</v>
      </c>
      <c r="C820" s="1" t="s">
        <v>113</v>
      </c>
      <c r="D820" s="1">
        <v>103.0996</v>
      </c>
      <c r="E820" s="1">
        <v>14.61</v>
      </c>
      <c r="F820" s="5" t="s">
        <v>146</v>
      </c>
      <c r="H820" s="1" t="s">
        <v>151</v>
      </c>
      <c r="I820" s="1">
        <v>667623</v>
      </c>
      <c r="K820" s="1">
        <f t="shared" si="186"/>
        <v>13.411480419794104</v>
      </c>
      <c r="L820" s="1" t="str">
        <f t="shared" si="187"/>
        <v>both choline YE_Ctr</v>
      </c>
      <c r="M820" s="1" t="str">
        <f t="shared" si="177"/>
        <v>D</v>
      </c>
      <c r="N820" s="1" t="str">
        <f t="shared" si="178"/>
        <v>both choline YE_Ctr_D</v>
      </c>
      <c r="O820" s="2" t="str">
        <f t="shared" si="179"/>
        <v/>
      </c>
      <c r="P820" s="1" t="str">
        <f t="array" ref="P820">IF(O820="","",AVERAGE(IF(L$1:L$2881=L820,K$1:K$2881)))</f>
        <v/>
      </c>
      <c r="Q820" s="1" t="str">
        <f t="array" ref="Q820">IF(O820="","",_xlfn.F.TEST(IF((L$1:L$2881=LEFT(L820,LEN(L820)-3)&amp;"ctr"),K$1:K$2881),IF((L$1:L$2881=L820),K$1:K$2881)))</f>
        <v/>
      </c>
      <c r="R820" s="1" t="str">
        <f t="array" ref="R820">IF(O820="","",TTEST(IF(L$1:L$2881=LEFT(L820,LEN(L820)-3)&amp;"ctr",K$1:K$2881),IF(L$1:L$2881=L820,K$1:K$2881),2,IF(ISERROR(Q820),3,IF(Q820&lt;0.05,3,2))))</f>
        <v/>
      </c>
      <c r="S820" s="1" t="str">
        <f t="shared" ca="1" si="180"/>
        <v/>
      </c>
      <c r="T820" s="1" t="str">
        <f t="array" ref="T820">IF(O820="","",AVERAGE(IF(L$1:L$2881=L820,I$1:I$2881)))</f>
        <v/>
      </c>
      <c r="U820" s="1" t="str">
        <f t="shared" ca="1" si="181"/>
        <v/>
      </c>
      <c r="V820" s="1" t="str">
        <f t="shared" ca="1" si="185"/>
        <v/>
      </c>
      <c r="W820" s="1" t="str">
        <f t="array" aca="1" ref="W820" ca="1">IF(V820="","",IF(AVERAGE(IF(Z$2:Z$2881="Neg"&amp;" "&amp;B820&amp;" "&amp;X820,J$2:J$2881,0))&gt;AVERAGE(IF(Z$2:Z$2881="pos"&amp;" "&amp;B820&amp;" "&amp;X820,J$2:J$2881,0)),"neg","pos"))</f>
        <v/>
      </c>
      <c r="X820" s="1" t="str">
        <f t="shared" ca="1" si="182"/>
        <v/>
      </c>
      <c r="Y820" s="1" t="str">
        <f t="shared" ca="1" si="183"/>
        <v/>
      </c>
      <c r="Z820" s="1" t="str">
        <f t="shared" si="184"/>
        <v>both choline YE_</v>
      </c>
      <c r="AA820" s="1" t="str">
        <f t="shared" si="188"/>
        <v/>
      </c>
    </row>
    <row r="821" spans="1:27" x14ac:dyDescent="0.2">
      <c r="A821" s="1" t="s">
        <v>94</v>
      </c>
      <c r="B821" s="1" t="s">
        <v>164</v>
      </c>
      <c r="C821" s="1" t="s">
        <v>113</v>
      </c>
      <c r="D821" s="1">
        <v>103.0996</v>
      </c>
      <c r="E821" s="1">
        <v>14.61</v>
      </c>
      <c r="F821" s="5" t="s">
        <v>146</v>
      </c>
      <c r="H821" s="1" t="s">
        <v>151</v>
      </c>
      <c r="I821" s="1">
        <v>447380</v>
      </c>
      <c r="K821" s="1">
        <f t="shared" si="186"/>
        <v>13.011165859545869</v>
      </c>
      <c r="L821" s="1" t="str">
        <f t="shared" si="187"/>
        <v>both choline YE_Ctr</v>
      </c>
      <c r="M821" s="1" t="str">
        <f t="shared" si="177"/>
        <v>D</v>
      </c>
      <c r="N821" s="1" t="str">
        <f t="shared" si="178"/>
        <v>both choline YE_Ctr_D</v>
      </c>
      <c r="O821" s="2" t="str">
        <f t="shared" si="179"/>
        <v/>
      </c>
      <c r="P821" s="1" t="str">
        <f t="array" ref="P821">IF(O821="","",AVERAGE(IF(L$1:L$2881=L821,K$1:K$2881)))</f>
        <v/>
      </c>
      <c r="Q821" s="1" t="str">
        <f t="array" ref="Q821">IF(O821="","",_xlfn.F.TEST(IF((L$1:L$2881=LEFT(L821,LEN(L821)-3)&amp;"ctr"),K$1:K$2881),IF((L$1:L$2881=L821),K$1:K$2881)))</f>
        <v/>
      </c>
      <c r="R821" s="1" t="str">
        <f t="array" ref="R821">IF(O821="","",TTEST(IF(L$1:L$2881=LEFT(L821,LEN(L821)-3)&amp;"ctr",K$1:K$2881),IF(L$1:L$2881=L821,K$1:K$2881),2,IF(ISERROR(Q821),3,IF(Q821&lt;0.05,3,2))))</f>
        <v/>
      </c>
      <c r="S821" s="1" t="str">
        <f t="shared" ca="1" si="180"/>
        <v/>
      </c>
      <c r="T821" s="1" t="str">
        <f t="array" ref="T821">IF(O821="","",AVERAGE(IF(L$1:L$2881=L821,I$1:I$2881)))</f>
        <v/>
      </c>
      <c r="U821" s="1" t="str">
        <f t="shared" ca="1" si="181"/>
        <v/>
      </c>
      <c r="V821" s="1" t="str">
        <f t="shared" ca="1" si="185"/>
        <v/>
      </c>
      <c r="W821" s="1" t="str">
        <f t="array" aca="1" ref="W821" ca="1">IF(V821="","",IF(AVERAGE(IF(Z$2:Z$2881="Neg"&amp;" "&amp;B821&amp;" "&amp;X821,J$2:J$2881,0))&gt;AVERAGE(IF(Z$2:Z$2881="pos"&amp;" "&amp;B821&amp;" "&amp;X821,J$2:J$2881,0)),"neg","pos"))</f>
        <v/>
      </c>
      <c r="X821" s="1" t="str">
        <f t="shared" ca="1" si="182"/>
        <v/>
      </c>
      <c r="Y821" s="1" t="str">
        <f t="shared" ca="1" si="183"/>
        <v/>
      </c>
      <c r="Z821" s="1" t="str">
        <f t="shared" si="184"/>
        <v>both choline YE_</v>
      </c>
      <c r="AA821" s="1" t="str">
        <f t="shared" si="188"/>
        <v/>
      </c>
    </row>
    <row r="822" spans="1:27" x14ac:dyDescent="0.2">
      <c r="A822" s="1" t="s">
        <v>94</v>
      </c>
      <c r="B822" s="1" t="s">
        <v>164</v>
      </c>
      <c r="C822" s="1" t="s">
        <v>113</v>
      </c>
      <c r="D822" s="1">
        <v>103.0996</v>
      </c>
      <c r="E822" s="1">
        <v>14.61</v>
      </c>
      <c r="F822" s="5" t="s">
        <v>146</v>
      </c>
      <c r="H822" s="1" t="s">
        <v>152</v>
      </c>
      <c r="I822" s="1">
        <v>1368</v>
      </c>
      <c r="K822" s="1">
        <f t="shared" si="186"/>
        <v>7.2218358252884487</v>
      </c>
      <c r="L822" s="1" t="str">
        <f t="shared" si="187"/>
        <v>both choline YE_Syn</v>
      </c>
      <c r="M822" s="1" t="str">
        <f t="shared" si="177"/>
        <v>D</v>
      </c>
      <c r="N822" s="1" t="str">
        <f t="shared" si="178"/>
        <v>both choline YE_Syn_D</v>
      </c>
      <c r="O822" s="2" t="str">
        <f t="shared" si="179"/>
        <v>D</v>
      </c>
      <c r="P822" s="1">
        <f t="array" ref="P822">IF(O822="","",AVERAGE(IF(L$1:L$2881=L822,K$1:K$2881)))</f>
        <v>7.0105244829022775</v>
      </c>
      <c r="Q822" s="1">
        <f t="array" ref="Q822">IF(O822="","",_xlfn.F.TEST(IF((L$1:L$2881=LEFT(L822,LEN(L822)-3)&amp;"ctr"),K$1:K$2881),IF((L$1:L$2881=L822),K$1:K$2881)))</f>
        <v>0.26327704126871471</v>
      </c>
      <c r="R822" s="1">
        <f t="array" ref="R822">IF(O822="","",TTEST(IF(L$1:L$2881=LEFT(L822,LEN(L822)-3)&amp;"ctr",K$1:K$2881),IF(L$1:L$2881=L822,K$1:K$2881),2,IF(ISERROR(Q822),3,IF(Q822&lt;0.05,3,2))))</f>
        <v>2.3164004332154646E-7</v>
      </c>
      <c r="S822" s="1" t="str">
        <f t="shared" ca="1" si="180"/>
        <v>I</v>
      </c>
      <c r="T822" s="1">
        <f t="array" ref="T822">IF(O822="","",AVERAGE(IF(L$1:L$2881=L822,I$1:I$2881)))</f>
        <v>1175.5</v>
      </c>
      <c r="U822" s="1">
        <f t="shared" ca="1" si="181"/>
        <v>-8.7308886887463117</v>
      </c>
      <c r="V822" s="1" t="str">
        <f t="shared" ca="1" si="185"/>
        <v>5</v>
      </c>
      <c r="W822" s="1" t="str">
        <f t="array" aca="1" ref="W822" ca="1">IF(V822="","",IF(AVERAGE(IF(Z$2:Z$2881="Neg"&amp;" "&amp;B822&amp;" "&amp;X822,J$2:J$2881,0))&gt;AVERAGE(IF(Z$2:Z$2881="pos"&amp;" "&amp;B822&amp;" "&amp;X822,J$2:J$2881,0)),"neg","pos"))</f>
        <v>pos</v>
      </c>
      <c r="X822" s="1" t="str">
        <f t="shared" ca="1" si="182"/>
        <v>YE_</v>
      </c>
      <c r="Y822" s="1" t="str">
        <f t="shared" ca="1" si="183"/>
        <v>Syn</v>
      </c>
      <c r="Z822" s="1" t="str">
        <f t="shared" si="184"/>
        <v>both choline YE_</v>
      </c>
      <c r="AA822" s="1" t="str">
        <f t="shared" si="188"/>
        <v>Good</v>
      </c>
    </row>
    <row r="823" spans="1:27" x14ac:dyDescent="0.2">
      <c r="A823" s="1" t="s">
        <v>94</v>
      </c>
      <c r="B823" s="1" t="s">
        <v>164</v>
      </c>
      <c r="C823" s="1" t="s">
        <v>113</v>
      </c>
      <c r="D823" s="1">
        <v>103.0996</v>
      </c>
      <c r="E823" s="1">
        <v>14.61</v>
      </c>
      <c r="F823" s="5" t="s">
        <v>146</v>
      </c>
      <c r="H823" s="1" t="s">
        <v>152</v>
      </c>
      <c r="I823" s="1">
        <v>590</v>
      </c>
      <c r="K823" s="1">
        <f t="shared" si="186"/>
        <v>6.3818160174060985</v>
      </c>
      <c r="L823" s="1" t="str">
        <f t="shared" si="187"/>
        <v>both choline YE_Syn</v>
      </c>
      <c r="M823" s="1" t="str">
        <f t="shared" si="177"/>
        <v>D</v>
      </c>
      <c r="N823" s="1" t="str">
        <f t="shared" si="178"/>
        <v>both choline YE_Syn_D</v>
      </c>
      <c r="O823" s="2" t="str">
        <f t="shared" si="179"/>
        <v/>
      </c>
      <c r="P823" s="1" t="str">
        <f t="array" ref="P823">IF(O823="","",AVERAGE(IF(L$1:L$2881=L823,K$1:K$2881)))</f>
        <v/>
      </c>
      <c r="Q823" s="1" t="str">
        <f t="array" ref="Q823">IF(O823="","",_xlfn.F.TEST(IF((L$1:L$2881=LEFT(L823,LEN(L823)-3)&amp;"ctr"),K$1:K$2881),IF((L$1:L$2881=L823),K$1:K$2881)))</f>
        <v/>
      </c>
      <c r="R823" s="1" t="str">
        <f t="array" ref="R823">IF(O823="","",TTEST(IF(L$1:L$2881=LEFT(L823,LEN(L823)-3)&amp;"ctr",K$1:K$2881),IF(L$1:L$2881=L823,K$1:K$2881),2,IF(ISERROR(Q823),3,IF(Q823&lt;0.05,3,2))))</f>
        <v/>
      </c>
      <c r="S823" s="1" t="str">
        <f t="shared" ca="1" si="180"/>
        <v/>
      </c>
      <c r="T823" s="1" t="str">
        <f t="array" ref="T823">IF(O823="","",AVERAGE(IF(L$1:L$2881=L823,I$1:I$2881)))</f>
        <v/>
      </c>
      <c r="U823" s="1" t="str">
        <f t="shared" ca="1" si="181"/>
        <v/>
      </c>
      <c r="V823" s="1" t="str">
        <f t="shared" ca="1" si="185"/>
        <v/>
      </c>
      <c r="W823" s="1" t="str">
        <f t="array" aca="1" ref="W823" ca="1">IF(V823="","",IF(AVERAGE(IF(Z$2:Z$2881="Neg"&amp;" "&amp;B823&amp;" "&amp;X823,J$2:J$2881,0))&gt;AVERAGE(IF(Z$2:Z$2881="pos"&amp;" "&amp;B823&amp;" "&amp;X823,J$2:J$2881,0)),"neg","pos"))</f>
        <v/>
      </c>
      <c r="X823" s="1" t="str">
        <f t="shared" ca="1" si="182"/>
        <v/>
      </c>
      <c r="Y823" s="1" t="str">
        <f t="shared" ca="1" si="183"/>
        <v/>
      </c>
      <c r="Z823" s="1" t="str">
        <f t="shared" si="184"/>
        <v>both choline YE_</v>
      </c>
      <c r="AA823" s="1" t="str">
        <f t="shared" si="188"/>
        <v/>
      </c>
    </row>
    <row r="824" spans="1:27" x14ac:dyDescent="0.2">
      <c r="A824" s="1" t="s">
        <v>94</v>
      </c>
      <c r="B824" s="1" t="s">
        <v>164</v>
      </c>
      <c r="C824" s="1" t="s">
        <v>113</v>
      </c>
      <c r="D824" s="1">
        <v>103.0996</v>
      </c>
      <c r="E824" s="1">
        <v>14.61</v>
      </c>
      <c r="F824" s="5" t="s">
        <v>146</v>
      </c>
      <c r="H824" s="1" t="s">
        <v>152</v>
      </c>
      <c r="I824" s="1">
        <v>1228</v>
      </c>
      <c r="K824" s="1">
        <f t="shared" si="186"/>
        <v>7.1139561095660344</v>
      </c>
      <c r="L824" s="1" t="str">
        <f t="shared" si="187"/>
        <v>both choline YE_Syn</v>
      </c>
      <c r="M824" s="1" t="str">
        <f t="shared" si="177"/>
        <v>D</v>
      </c>
      <c r="N824" s="1" t="str">
        <f t="shared" si="178"/>
        <v>both choline YE_Syn_D</v>
      </c>
      <c r="O824" s="2" t="str">
        <f t="shared" si="179"/>
        <v/>
      </c>
      <c r="P824" s="1" t="str">
        <f t="array" ref="P824">IF(O824="","",AVERAGE(IF(L$1:L$2881=L824,K$1:K$2881)))</f>
        <v/>
      </c>
      <c r="Q824" s="1" t="str">
        <f t="array" ref="Q824">IF(O824="","",_xlfn.F.TEST(IF((L$1:L$2881=LEFT(L824,LEN(L824)-3)&amp;"ctr"),K$1:K$2881),IF((L$1:L$2881=L824),K$1:K$2881)))</f>
        <v/>
      </c>
      <c r="R824" s="1" t="str">
        <f t="array" ref="R824">IF(O824="","",TTEST(IF(L$1:L$2881=LEFT(L824,LEN(L824)-3)&amp;"ctr",K$1:K$2881),IF(L$1:L$2881=L824,K$1:K$2881),2,IF(ISERROR(Q824),3,IF(Q824&lt;0.05,3,2))))</f>
        <v/>
      </c>
      <c r="S824" s="1" t="str">
        <f t="shared" ca="1" si="180"/>
        <v/>
      </c>
      <c r="T824" s="1" t="str">
        <f t="array" ref="T824">IF(O824="","",AVERAGE(IF(L$1:L$2881=L824,I$1:I$2881)))</f>
        <v/>
      </c>
      <c r="U824" s="1" t="str">
        <f t="shared" ca="1" si="181"/>
        <v/>
      </c>
      <c r="V824" s="1" t="str">
        <f t="shared" ca="1" si="185"/>
        <v/>
      </c>
      <c r="W824" s="1" t="str">
        <f t="array" aca="1" ref="W824" ca="1">IF(V824="","",IF(AVERAGE(IF(Z$2:Z$2881="Neg"&amp;" "&amp;B824&amp;" "&amp;X824,J$2:J$2881,0))&gt;AVERAGE(IF(Z$2:Z$2881="pos"&amp;" "&amp;B824&amp;" "&amp;X824,J$2:J$2881,0)),"neg","pos"))</f>
        <v/>
      </c>
      <c r="X824" s="1" t="str">
        <f t="shared" ca="1" si="182"/>
        <v/>
      </c>
      <c r="Y824" s="1" t="str">
        <f t="shared" ca="1" si="183"/>
        <v/>
      </c>
      <c r="Z824" s="1" t="str">
        <f t="shared" si="184"/>
        <v>both choline YE_</v>
      </c>
      <c r="AA824" s="1" t="str">
        <f t="shared" si="188"/>
        <v/>
      </c>
    </row>
    <row r="825" spans="1:27" x14ac:dyDescent="0.2">
      <c r="A825" s="1" t="s">
        <v>94</v>
      </c>
      <c r="B825" s="1" t="s">
        <v>164</v>
      </c>
      <c r="C825" s="1" t="s">
        <v>113</v>
      </c>
      <c r="D825" s="1">
        <v>103.0996</v>
      </c>
      <c r="E825" s="1">
        <v>14.61</v>
      </c>
      <c r="F825" s="5" t="s">
        <v>146</v>
      </c>
      <c r="H825" s="1" t="s">
        <v>152</v>
      </c>
      <c r="I825" s="1">
        <v>1516</v>
      </c>
      <c r="K825" s="1">
        <f t="shared" si="186"/>
        <v>7.3244899793485319</v>
      </c>
      <c r="L825" s="1" t="str">
        <f t="shared" si="187"/>
        <v>both choline YE_Syn</v>
      </c>
      <c r="M825" s="1" t="str">
        <f t="shared" si="177"/>
        <v>D</v>
      </c>
      <c r="N825" s="1" t="str">
        <f t="shared" si="178"/>
        <v>both choline YE_Syn_D</v>
      </c>
      <c r="O825" s="2" t="str">
        <f t="shared" si="179"/>
        <v/>
      </c>
      <c r="P825" s="1" t="str">
        <f t="array" ref="P825">IF(O825="","",AVERAGE(IF(L$1:L$2881=L825,K$1:K$2881)))</f>
        <v/>
      </c>
      <c r="Q825" s="1" t="str">
        <f t="array" ref="Q825">IF(O825="","",_xlfn.F.TEST(IF((L$1:L$2881=LEFT(L825,LEN(L825)-3)&amp;"ctr"),K$1:K$2881),IF((L$1:L$2881=L825),K$1:K$2881)))</f>
        <v/>
      </c>
      <c r="R825" s="1" t="str">
        <f t="array" ref="R825">IF(O825="","",TTEST(IF(L$1:L$2881=LEFT(L825,LEN(L825)-3)&amp;"ctr",K$1:K$2881),IF(L$1:L$2881=L825,K$1:K$2881),2,IF(ISERROR(Q825),3,IF(Q825&lt;0.05,3,2))))</f>
        <v/>
      </c>
      <c r="S825" s="1" t="str">
        <f t="shared" ca="1" si="180"/>
        <v/>
      </c>
      <c r="T825" s="1" t="str">
        <f t="array" ref="T825">IF(O825="","",AVERAGE(IF(L$1:L$2881=L825,I$1:I$2881)))</f>
        <v/>
      </c>
      <c r="U825" s="1" t="str">
        <f t="shared" ca="1" si="181"/>
        <v/>
      </c>
      <c r="V825" s="1" t="str">
        <f t="shared" ca="1" si="185"/>
        <v/>
      </c>
      <c r="W825" s="1" t="str">
        <f t="array" aca="1" ref="W825" ca="1">IF(V825="","",IF(AVERAGE(IF(Z$2:Z$2881="Neg"&amp;" "&amp;B825&amp;" "&amp;X825,J$2:J$2881,0))&gt;AVERAGE(IF(Z$2:Z$2881="pos"&amp;" "&amp;B825&amp;" "&amp;X825,J$2:J$2881,0)),"neg","pos"))</f>
        <v/>
      </c>
      <c r="X825" s="1" t="str">
        <f t="shared" ca="1" si="182"/>
        <v/>
      </c>
      <c r="Y825" s="1" t="str">
        <f t="shared" ca="1" si="183"/>
        <v/>
      </c>
      <c r="Z825" s="1" t="str">
        <f t="shared" si="184"/>
        <v>both choline YE_</v>
      </c>
      <c r="AA825" s="1" t="str">
        <f t="shared" si="188"/>
        <v/>
      </c>
    </row>
    <row r="826" spans="1:27" x14ac:dyDescent="0.2">
      <c r="A826" s="1" t="s">
        <v>94</v>
      </c>
      <c r="B826" s="1" t="s">
        <v>164</v>
      </c>
      <c r="C826" s="1" t="s">
        <v>113</v>
      </c>
      <c r="D826" s="1">
        <v>103.0996</v>
      </c>
      <c r="E826" s="1">
        <v>14.61</v>
      </c>
      <c r="F826" s="5" t="s">
        <v>146</v>
      </c>
      <c r="H826" s="1" t="s">
        <v>153</v>
      </c>
      <c r="I826" s="1">
        <v>5765</v>
      </c>
      <c r="K826" s="1">
        <f t="shared" si="186"/>
        <v>8.6597338781983471</v>
      </c>
      <c r="L826" s="1" t="str">
        <f t="shared" si="187"/>
        <v>both choline SE_Ctr</v>
      </c>
      <c r="M826" s="1" t="str">
        <f t="shared" si="177"/>
        <v>D</v>
      </c>
      <c r="N826" s="1" t="str">
        <f t="shared" si="178"/>
        <v>both choline SE_Ctr_D</v>
      </c>
      <c r="O826" s="2" t="str">
        <f t="shared" si="179"/>
        <v>D</v>
      </c>
      <c r="P826" s="1">
        <f t="array" ref="P826">IF(O826="","",AVERAGE(IF(L$1:L$2881=L826,K$1:K$2881)))</f>
        <v>8.1332991517248345</v>
      </c>
      <c r="Q826" s="1">
        <f t="array" ref="Q826">IF(O826="","",_xlfn.F.TEST(IF((L$1:L$2881=LEFT(L826,LEN(L826)-3)&amp;"ctr"),K$1:K$2881),IF((L$1:L$2881=L826),K$1:K$2881)))</f>
        <v>1</v>
      </c>
      <c r="R826" s="1">
        <f t="array" ref="R826">IF(O826="","",TTEST(IF(L$1:L$2881=LEFT(L826,LEN(L826)-3)&amp;"ctr",K$1:K$2881),IF(L$1:L$2881=L826,K$1:K$2881),2,IF(ISERROR(Q826),3,IF(Q826&lt;0.05,3,2))))</f>
        <v>1</v>
      </c>
      <c r="S826" s="1" t="str">
        <f t="shared" ca="1" si="180"/>
        <v>D</v>
      </c>
      <c r="T826" s="1">
        <f t="array" ref="T826">IF(O826="","",AVERAGE(IF(L$1:L$2881=L826,I$1:I$2881)))</f>
        <v>5808.75</v>
      </c>
      <c r="U826" s="1" t="b">
        <f t="shared" ca="1" si="181"/>
        <v>0</v>
      </c>
      <c r="V826" s="1" t="str">
        <f t="shared" ca="1" si="185"/>
        <v>1</v>
      </c>
      <c r="W826" s="1" t="str">
        <f t="array" aca="1" ref="W826" ca="1">IF(V826="","",IF(AVERAGE(IF(Z$2:Z$2881="Neg"&amp;" "&amp;B826&amp;" "&amp;X826,J$2:J$2881,0))&gt;AVERAGE(IF(Z$2:Z$2881="pos"&amp;" "&amp;B826&amp;" "&amp;X826,J$2:J$2881,0)),"neg","pos"))</f>
        <v>pos</v>
      </c>
      <c r="X826" s="1" t="str">
        <f t="shared" ca="1" si="182"/>
        <v>SE_</v>
      </c>
      <c r="Y826" s="1" t="str">
        <f t="shared" ca="1" si="183"/>
        <v>Ctr</v>
      </c>
      <c r="Z826" s="1" t="str">
        <f t="shared" si="184"/>
        <v>both choline SE_</v>
      </c>
      <c r="AA826" s="1" t="str">
        <f t="shared" si="188"/>
        <v>Good</v>
      </c>
    </row>
    <row r="827" spans="1:27" x14ac:dyDescent="0.2">
      <c r="A827" s="1" t="s">
        <v>94</v>
      </c>
      <c r="B827" s="1" t="s">
        <v>164</v>
      </c>
      <c r="C827" s="1" t="s">
        <v>113</v>
      </c>
      <c r="D827" s="1">
        <v>103.0996</v>
      </c>
      <c r="E827" s="1">
        <v>14.61</v>
      </c>
      <c r="F827" s="5" t="s">
        <v>146</v>
      </c>
      <c r="H827" s="1" t="s">
        <v>153</v>
      </c>
      <c r="I827" s="1">
        <v>12040</v>
      </c>
      <c r="K827" s="1">
        <f t="shared" si="186"/>
        <v>9.3960727718922197</v>
      </c>
      <c r="L827" s="1" t="str">
        <f t="shared" si="187"/>
        <v>both choline SE_Ctr</v>
      </c>
      <c r="M827" s="1" t="str">
        <f t="shared" si="177"/>
        <v>D</v>
      </c>
      <c r="N827" s="1" t="str">
        <f t="shared" si="178"/>
        <v>both choline SE_Ctr_D</v>
      </c>
      <c r="O827" s="2" t="str">
        <f t="shared" si="179"/>
        <v/>
      </c>
      <c r="P827" s="1" t="str">
        <f t="array" ref="P827">IF(O827="","",AVERAGE(IF(L$1:L$2881=L827,K$1:K$2881)))</f>
        <v/>
      </c>
      <c r="Q827" s="1" t="str">
        <f t="array" ref="Q827">IF(O827="","",_xlfn.F.TEST(IF((L$1:L$2881=LEFT(L827,LEN(L827)-3)&amp;"ctr"),K$1:K$2881),IF((L$1:L$2881=L827),K$1:K$2881)))</f>
        <v/>
      </c>
      <c r="R827" s="1" t="str">
        <f t="array" ref="R827">IF(O827="","",TTEST(IF(L$1:L$2881=LEFT(L827,LEN(L827)-3)&amp;"ctr",K$1:K$2881),IF(L$1:L$2881=L827,K$1:K$2881),2,IF(ISERROR(Q827),3,IF(Q827&lt;0.05,3,2))))</f>
        <v/>
      </c>
      <c r="S827" s="1" t="str">
        <f t="shared" ca="1" si="180"/>
        <v/>
      </c>
      <c r="T827" s="1" t="str">
        <f t="array" ref="T827">IF(O827="","",AVERAGE(IF(L$1:L$2881=L827,I$1:I$2881)))</f>
        <v/>
      </c>
      <c r="U827" s="1" t="str">
        <f t="shared" ca="1" si="181"/>
        <v/>
      </c>
      <c r="V827" s="1" t="str">
        <f t="shared" ca="1" si="185"/>
        <v/>
      </c>
      <c r="W827" s="1" t="str">
        <f t="array" aca="1" ref="W827" ca="1">IF(V827="","",IF(AVERAGE(IF(Z$2:Z$2881="Neg"&amp;" "&amp;B827&amp;" "&amp;X827,J$2:J$2881,0))&gt;AVERAGE(IF(Z$2:Z$2881="pos"&amp;" "&amp;B827&amp;" "&amp;X827,J$2:J$2881,0)),"neg","pos"))</f>
        <v/>
      </c>
      <c r="X827" s="1" t="str">
        <f t="shared" ca="1" si="182"/>
        <v/>
      </c>
      <c r="Y827" s="1" t="str">
        <f t="shared" ca="1" si="183"/>
        <v/>
      </c>
      <c r="Z827" s="1" t="str">
        <f t="shared" si="184"/>
        <v>both choline SE_</v>
      </c>
      <c r="AA827" s="1" t="str">
        <f t="shared" si="188"/>
        <v/>
      </c>
    </row>
    <row r="828" spans="1:27" x14ac:dyDescent="0.2">
      <c r="A828" s="1" t="s">
        <v>94</v>
      </c>
      <c r="B828" s="1" t="s">
        <v>164</v>
      </c>
      <c r="C828" s="1" t="s">
        <v>113</v>
      </c>
      <c r="D828" s="1">
        <v>103.0996</v>
      </c>
      <c r="E828" s="1">
        <v>14.61</v>
      </c>
      <c r="F828" s="5" t="s">
        <v>146</v>
      </c>
      <c r="H828" s="1" t="s">
        <v>153</v>
      </c>
      <c r="I828" s="1">
        <v>5047</v>
      </c>
      <c r="K828" s="1">
        <f t="shared" si="186"/>
        <v>8.5267474042210498</v>
      </c>
      <c r="L828" s="1" t="str">
        <f t="shared" si="187"/>
        <v>both choline SE_Ctr</v>
      </c>
      <c r="M828" s="1" t="str">
        <f t="shared" si="177"/>
        <v>D</v>
      </c>
      <c r="N828" s="1" t="str">
        <f t="shared" si="178"/>
        <v>both choline SE_Ctr_D</v>
      </c>
      <c r="O828" s="2" t="str">
        <f t="shared" si="179"/>
        <v/>
      </c>
      <c r="P828" s="1" t="str">
        <f t="array" ref="P828">IF(O828="","",AVERAGE(IF(L$1:L$2881=L828,K$1:K$2881)))</f>
        <v/>
      </c>
      <c r="Q828" s="1" t="str">
        <f t="array" ref="Q828">IF(O828="","",_xlfn.F.TEST(IF((L$1:L$2881=LEFT(L828,LEN(L828)-3)&amp;"ctr"),K$1:K$2881),IF((L$1:L$2881=L828),K$1:K$2881)))</f>
        <v/>
      </c>
      <c r="R828" s="1" t="str">
        <f t="array" ref="R828">IF(O828="","",TTEST(IF(L$1:L$2881=LEFT(L828,LEN(L828)-3)&amp;"ctr",K$1:K$2881),IF(L$1:L$2881=L828,K$1:K$2881),2,IF(ISERROR(Q828),3,IF(Q828&lt;0.05,3,2))))</f>
        <v/>
      </c>
      <c r="S828" s="1" t="str">
        <f t="shared" ca="1" si="180"/>
        <v/>
      </c>
      <c r="T828" s="1" t="str">
        <f t="array" ref="T828">IF(O828="","",AVERAGE(IF(L$1:L$2881=L828,I$1:I$2881)))</f>
        <v/>
      </c>
      <c r="U828" s="1" t="str">
        <f t="shared" ca="1" si="181"/>
        <v/>
      </c>
      <c r="V828" s="1" t="str">
        <f t="shared" ca="1" si="185"/>
        <v/>
      </c>
      <c r="W828" s="1" t="str">
        <f t="array" aca="1" ref="W828" ca="1">IF(V828="","",IF(AVERAGE(IF(Z$2:Z$2881="Neg"&amp;" "&amp;B828&amp;" "&amp;X828,J$2:J$2881,0))&gt;AVERAGE(IF(Z$2:Z$2881="pos"&amp;" "&amp;B828&amp;" "&amp;X828,J$2:J$2881,0)),"neg","pos"))</f>
        <v/>
      </c>
      <c r="X828" s="1" t="str">
        <f t="shared" ca="1" si="182"/>
        <v/>
      </c>
      <c r="Y828" s="1" t="str">
        <f t="shared" ca="1" si="183"/>
        <v/>
      </c>
      <c r="Z828" s="1" t="str">
        <f t="shared" si="184"/>
        <v>both choline SE_</v>
      </c>
      <c r="AA828" s="1" t="str">
        <f t="shared" si="188"/>
        <v/>
      </c>
    </row>
    <row r="829" spans="1:27" x14ac:dyDescent="0.2">
      <c r="A829" s="1" t="s">
        <v>94</v>
      </c>
      <c r="B829" s="1" t="s">
        <v>164</v>
      </c>
      <c r="C829" s="1" t="s">
        <v>113</v>
      </c>
      <c r="D829" s="1">
        <v>103.0996</v>
      </c>
      <c r="E829" s="1">
        <v>14.61</v>
      </c>
      <c r="F829" s="5" t="s">
        <v>146</v>
      </c>
      <c r="H829" s="1" t="s">
        <v>153</v>
      </c>
      <c r="I829" s="1">
        <v>383</v>
      </c>
      <c r="K829" s="1">
        <f t="shared" si="186"/>
        <v>5.9506425525877269</v>
      </c>
      <c r="L829" s="1" t="str">
        <f t="shared" si="187"/>
        <v>both choline SE_Ctr</v>
      </c>
      <c r="M829" s="1" t="str">
        <f t="shared" si="177"/>
        <v>D</v>
      </c>
      <c r="N829" s="1" t="str">
        <f t="shared" si="178"/>
        <v>both choline SE_Ctr_D</v>
      </c>
      <c r="O829" s="2" t="str">
        <f t="shared" si="179"/>
        <v/>
      </c>
      <c r="P829" s="1" t="str">
        <f t="array" ref="P829">IF(O829="","",AVERAGE(IF(L$1:L$2881=L829,K$1:K$2881)))</f>
        <v/>
      </c>
      <c r="Q829" s="1" t="str">
        <f t="array" ref="Q829">IF(O829="","",_xlfn.F.TEST(IF((L$1:L$2881=LEFT(L829,LEN(L829)-3)&amp;"ctr"),K$1:K$2881),IF((L$1:L$2881=L829),K$1:K$2881)))</f>
        <v/>
      </c>
      <c r="R829" s="1" t="str">
        <f t="array" ref="R829">IF(O829="","",TTEST(IF(L$1:L$2881=LEFT(L829,LEN(L829)-3)&amp;"ctr",K$1:K$2881),IF(L$1:L$2881=L829,K$1:K$2881),2,IF(ISERROR(Q829),3,IF(Q829&lt;0.05,3,2))))</f>
        <v/>
      </c>
      <c r="S829" s="1" t="str">
        <f t="shared" ca="1" si="180"/>
        <v/>
      </c>
      <c r="T829" s="1" t="str">
        <f t="array" ref="T829">IF(O829="","",AVERAGE(IF(L$1:L$2881=L829,I$1:I$2881)))</f>
        <v/>
      </c>
      <c r="U829" s="1" t="str">
        <f t="shared" ca="1" si="181"/>
        <v/>
      </c>
      <c r="V829" s="1" t="str">
        <f t="shared" ca="1" si="185"/>
        <v/>
      </c>
      <c r="W829" s="1" t="str">
        <f t="array" aca="1" ref="W829" ca="1">IF(V829="","",IF(AVERAGE(IF(Z$2:Z$2881="Neg"&amp;" "&amp;B829&amp;" "&amp;X829,J$2:J$2881,0))&gt;AVERAGE(IF(Z$2:Z$2881="pos"&amp;" "&amp;B829&amp;" "&amp;X829,J$2:J$2881,0)),"neg","pos"))</f>
        <v/>
      </c>
      <c r="X829" s="1" t="str">
        <f t="shared" ca="1" si="182"/>
        <v/>
      </c>
      <c r="Y829" s="1" t="str">
        <f t="shared" ca="1" si="183"/>
        <v/>
      </c>
      <c r="Z829" s="1" t="str">
        <f t="shared" si="184"/>
        <v>both choline SE_</v>
      </c>
      <c r="AA829" s="1" t="str">
        <f t="shared" si="188"/>
        <v/>
      </c>
    </row>
    <row r="830" spans="1:27" x14ac:dyDescent="0.2">
      <c r="A830" s="1" t="s">
        <v>94</v>
      </c>
      <c r="B830" s="1" t="s">
        <v>164</v>
      </c>
      <c r="C830" s="1" t="s">
        <v>113</v>
      </c>
      <c r="D830" s="1">
        <v>103.0996</v>
      </c>
      <c r="E830" s="1">
        <v>14.61</v>
      </c>
      <c r="F830" s="5" t="s">
        <v>146</v>
      </c>
      <c r="H830" s="1" t="s">
        <v>154</v>
      </c>
      <c r="I830" s="1">
        <v>3658</v>
      </c>
      <c r="K830" s="1">
        <f t="shared" si="186"/>
        <v>8.2049451650192076</v>
      </c>
      <c r="L830" s="1" t="str">
        <f t="shared" si="187"/>
        <v>both choline SE_Syn</v>
      </c>
      <c r="M830" s="1" t="str">
        <f t="shared" si="177"/>
        <v>D</v>
      </c>
      <c r="N830" s="1" t="str">
        <f t="shared" si="178"/>
        <v>both choline SE_Syn_D</v>
      </c>
      <c r="O830" s="2" t="str">
        <f t="shared" si="179"/>
        <v>D</v>
      </c>
      <c r="P830" s="1">
        <f t="array" ref="P830">IF(O830="","",AVERAGE(IF(L$1:L$2881=L830,K$1:K$2881)))</f>
        <v>6.57910470669355</v>
      </c>
      <c r="Q830" s="1">
        <f t="array" ref="Q830">IF(O830="","",_xlfn.F.TEST(IF((L$1:L$2881=LEFT(L830,LEN(L830)-3)&amp;"ctr"),K$1:K$2881),IF((L$1:L$2881=L830),K$1:K$2881)))</f>
        <v>0.75215816778348765</v>
      </c>
      <c r="R830" s="1">
        <f t="array" ref="R830">IF(O830="","",TTEST(IF(L$1:L$2881=LEFT(L830,LEN(L830)-3)&amp;"ctr",K$1:K$2881),IF(L$1:L$2881=L830,K$1:K$2881),2,IF(ISERROR(Q830),3,IF(Q830&lt;0.05,3,2))))</f>
        <v>0.16123714055772262</v>
      </c>
      <c r="S830" s="1" t="str">
        <f t="shared" ca="1" si="180"/>
        <v>N</v>
      </c>
      <c r="T830" s="1">
        <f t="array" ref="T830">IF(O830="","",AVERAGE(IF(L$1:L$2881=L830,I$1:I$2881)))</f>
        <v>1291</v>
      </c>
      <c r="U830" s="1" t="str">
        <f t="shared" ca="1" si="181"/>
        <v>n/a</v>
      </c>
      <c r="V830" s="1" t="str">
        <f t="shared" ca="1" si="185"/>
        <v>1</v>
      </c>
      <c r="W830" s="1" t="str">
        <f t="array" aca="1" ref="W830" ca="1">IF(V830="","",IF(AVERAGE(IF(Z$2:Z$2881="Neg"&amp;" "&amp;B830&amp;" "&amp;X830,J$2:J$2881,0))&gt;AVERAGE(IF(Z$2:Z$2881="pos"&amp;" "&amp;B830&amp;" "&amp;X830,J$2:J$2881,0)),"neg","pos"))</f>
        <v>pos</v>
      </c>
      <c r="X830" s="1" t="str">
        <f t="shared" ca="1" si="182"/>
        <v>SE_</v>
      </c>
      <c r="Y830" s="1" t="str">
        <f t="shared" ca="1" si="183"/>
        <v>Syn</v>
      </c>
      <c r="Z830" s="1" t="str">
        <f t="shared" si="184"/>
        <v>both choline SE_</v>
      </c>
      <c r="AA830" s="1" t="str">
        <f t="shared" si="188"/>
        <v>Good</v>
      </c>
    </row>
    <row r="831" spans="1:27" x14ac:dyDescent="0.2">
      <c r="A831" s="1" t="s">
        <v>94</v>
      </c>
      <c r="B831" s="1" t="s">
        <v>164</v>
      </c>
      <c r="C831" s="1" t="s">
        <v>113</v>
      </c>
      <c r="D831" s="1">
        <v>103.0996</v>
      </c>
      <c r="E831" s="1">
        <v>14.61</v>
      </c>
      <c r="F831" s="5" t="s">
        <v>146</v>
      </c>
      <c r="H831" s="1" t="s">
        <v>154</v>
      </c>
      <c r="I831" s="1">
        <v>324</v>
      </c>
      <c r="K831" s="1">
        <f t="shared" si="186"/>
        <v>5.7838251823297373</v>
      </c>
      <c r="L831" s="1" t="str">
        <f t="shared" si="187"/>
        <v>both choline SE_Syn</v>
      </c>
      <c r="M831" s="1" t="str">
        <f t="shared" si="177"/>
        <v>D</v>
      </c>
      <c r="N831" s="1" t="str">
        <f t="shared" si="178"/>
        <v>both choline SE_Syn_D</v>
      </c>
      <c r="O831" s="2" t="str">
        <f t="shared" si="179"/>
        <v/>
      </c>
      <c r="P831" s="1" t="str">
        <f t="array" ref="P831">IF(O831="","",AVERAGE(IF(L$1:L$2881=L831,K$1:K$2881)))</f>
        <v/>
      </c>
      <c r="Q831" s="1" t="str">
        <f t="array" ref="Q831">IF(O831="","",_xlfn.F.TEST(IF((L$1:L$2881=LEFT(L831,LEN(L831)-3)&amp;"ctr"),K$1:K$2881),IF((L$1:L$2881=L831),K$1:K$2881)))</f>
        <v/>
      </c>
      <c r="R831" s="1" t="str">
        <f t="array" ref="R831">IF(O831="","",TTEST(IF(L$1:L$2881=LEFT(L831,LEN(L831)-3)&amp;"ctr",K$1:K$2881),IF(L$1:L$2881=L831,K$1:K$2881),2,IF(ISERROR(Q831),3,IF(Q831&lt;0.05,3,2))))</f>
        <v/>
      </c>
      <c r="S831" s="1" t="str">
        <f t="shared" ca="1" si="180"/>
        <v/>
      </c>
      <c r="T831" s="1" t="str">
        <f t="array" ref="T831">IF(O831="","",AVERAGE(IF(L$1:L$2881=L831,I$1:I$2881)))</f>
        <v/>
      </c>
      <c r="U831" s="1" t="str">
        <f t="shared" ca="1" si="181"/>
        <v/>
      </c>
      <c r="V831" s="1" t="str">
        <f t="shared" ca="1" si="185"/>
        <v/>
      </c>
      <c r="W831" s="1" t="str">
        <f t="array" aca="1" ref="W831" ca="1">IF(V831="","",IF(AVERAGE(IF(Z$2:Z$2881="Neg"&amp;" "&amp;B831&amp;" "&amp;X831,J$2:J$2881,0))&gt;AVERAGE(IF(Z$2:Z$2881="pos"&amp;" "&amp;B831&amp;" "&amp;X831,J$2:J$2881,0)),"neg","pos"))</f>
        <v/>
      </c>
      <c r="X831" s="1" t="str">
        <f t="shared" ca="1" si="182"/>
        <v/>
      </c>
      <c r="Y831" s="1" t="str">
        <f t="shared" ca="1" si="183"/>
        <v/>
      </c>
      <c r="Z831" s="1" t="str">
        <f t="shared" si="184"/>
        <v>both choline SE_</v>
      </c>
      <c r="AA831" s="1" t="str">
        <f t="shared" si="188"/>
        <v/>
      </c>
    </row>
    <row r="832" spans="1:27" x14ac:dyDescent="0.2">
      <c r="A832" s="1" t="s">
        <v>94</v>
      </c>
      <c r="B832" s="1" t="s">
        <v>164</v>
      </c>
      <c r="C832" s="1" t="s">
        <v>113</v>
      </c>
      <c r="D832" s="1">
        <v>103.0996</v>
      </c>
      <c r="E832" s="1">
        <v>14.61</v>
      </c>
      <c r="F832" s="5" t="s">
        <v>146</v>
      </c>
      <c r="H832" s="1" t="s">
        <v>154</v>
      </c>
      <c r="I832" s="1">
        <v>238</v>
      </c>
      <c r="K832" s="1">
        <f t="shared" si="186"/>
        <v>5.476463551931511</v>
      </c>
      <c r="L832" s="1" t="str">
        <f t="shared" si="187"/>
        <v>both choline SE_Syn</v>
      </c>
      <c r="M832" s="1" t="str">
        <f t="shared" si="177"/>
        <v>D</v>
      </c>
      <c r="N832" s="1" t="str">
        <f t="shared" si="178"/>
        <v>both choline SE_Syn_D</v>
      </c>
      <c r="O832" s="2" t="str">
        <f t="shared" si="179"/>
        <v/>
      </c>
      <c r="P832" s="1" t="str">
        <f t="array" ref="P832">IF(O832="","",AVERAGE(IF(L$1:L$2881=L832,K$1:K$2881)))</f>
        <v/>
      </c>
      <c r="Q832" s="1" t="str">
        <f t="array" ref="Q832">IF(O832="","",_xlfn.F.TEST(IF((L$1:L$2881=LEFT(L832,LEN(L832)-3)&amp;"ctr"),K$1:K$2881),IF((L$1:L$2881=L832),K$1:K$2881)))</f>
        <v/>
      </c>
      <c r="R832" s="1" t="str">
        <f t="array" ref="R832">IF(O832="","",TTEST(IF(L$1:L$2881=LEFT(L832,LEN(L832)-3)&amp;"ctr",K$1:K$2881),IF(L$1:L$2881=L832,K$1:K$2881),2,IF(ISERROR(Q832),3,IF(Q832&lt;0.05,3,2))))</f>
        <v/>
      </c>
      <c r="S832" s="1" t="str">
        <f t="shared" ca="1" si="180"/>
        <v/>
      </c>
      <c r="T832" s="1" t="str">
        <f t="array" ref="T832">IF(O832="","",AVERAGE(IF(L$1:L$2881=L832,I$1:I$2881)))</f>
        <v/>
      </c>
      <c r="U832" s="1" t="str">
        <f t="shared" ca="1" si="181"/>
        <v/>
      </c>
      <c r="V832" s="1" t="str">
        <f t="shared" ca="1" si="185"/>
        <v/>
      </c>
      <c r="W832" s="1" t="str">
        <f t="array" aca="1" ref="W832" ca="1">IF(V832="","",IF(AVERAGE(IF(Z$2:Z$2881="Neg"&amp;" "&amp;B832&amp;" "&amp;X832,J$2:J$2881,0))&gt;AVERAGE(IF(Z$2:Z$2881="pos"&amp;" "&amp;B832&amp;" "&amp;X832,J$2:J$2881,0)),"neg","pos"))</f>
        <v/>
      </c>
      <c r="X832" s="1" t="str">
        <f t="shared" ca="1" si="182"/>
        <v/>
      </c>
      <c r="Y832" s="1" t="str">
        <f t="shared" ca="1" si="183"/>
        <v/>
      </c>
      <c r="Z832" s="1" t="str">
        <f t="shared" si="184"/>
        <v>both choline SE_</v>
      </c>
      <c r="AA832" s="1" t="str">
        <f t="shared" si="188"/>
        <v/>
      </c>
    </row>
    <row r="833" spans="1:27" x14ac:dyDescent="0.2">
      <c r="A833" s="1" t="s">
        <v>94</v>
      </c>
      <c r="B833" s="1" t="s">
        <v>164</v>
      </c>
      <c r="C833" s="1" t="s">
        <v>113</v>
      </c>
      <c r="D833" s="1">
        <v>103.0996</v>
      </c>
      <c r="E833" s="1">
        <v>14.61</v>
      </c>
      <c r="F833" s="5" t="s">
        <v>146</v>
      </c>
      <c r="H833" s="1" t="s">
        <v>154</v>
      </c>
      <c r="I833" s="1">
        <v>944</v>
      </c>
      <c r="K833" s="1">
        <f t="shared" si="186"/>
        <v>6.8511849274937431</v>
      </c>
      <c r="L833" s="1" t="str">
        <f t="shared" si="187"/>
        <v>both choline SE_Syn</v>
      </c>
      <c r="M833" s="1" t="str">
        <f t="shared" si="177"/>
        <v>D</v>
      </c>
      <c r="N833" s="1" t="str">
        <f t="shared" si="178"/>
        <v>both choline SE_Syn_D</v>
      </c>
      <c r="O833" s="2" t="str">
        <f t="shared" si="179"/>
        <v/>
      </c>
      <c r="P833" s="1" t="str">
        <f t="array" ref="P833">IF(O833="","",AVERAGE(IF(L$1:L$2881=L833,K$1:K$2881)))</f>
        <v/>
      </c>
      <c r="Q833" s="1" t="str">
        <f t="array" ref="Q833">IF(O833="","",_xlfn.F.TEST(IF((L$1:L$2881=LEFT(L833,LEN(L833)-3)&amp;"ctr"),K$1:K$2881),IF((L$1:L$2881=L833),K$1:K$2881)))</f>
        <v/>
      </c>
      <c r="R833" s="1" t="str">
        <f t="array" ref="R833">IF(O833="","",TTEST(IF(L$1:L$2881=LEFT(L833,LEN(L833)-3)&amp;"ctr",K$1:K$2881),IF(L$1:L$2881=L833,K$1:K$2881),2,IF(ISERROR(Q833),3,IF(Q833&lt;0.05,3,2))))</f>
        <v/>
      </c>
      <c r="S833" s="1" t="str">
        <f t="shared" ca="1" si="180"/>
        <v/>
      </c>
      <c r="T833" s="1" t="str">
        <f t="array" ref="T833">IF(O833="","",AVERAGE(IF(L$1:L$2881=L833,I$1:I$2881)))</f>
        <v/>
      </c>
      <c r="U833" s="1" t="str">
        <f t="shared" ca="1" si="181"/>
        <v/>
      </c>
      <c r="V833" s="1" t="str">
        <f t="shared" ca="1" si="185"/>
        <v/>
      </c>
      <c r="W833" s="1" t="str">
        <f t="array" aca="1" ref="W833" ca="1">IF(V833="","",IF(AVERAGE(IF(Z$2:Z$2881="Neg"&amp;" "&amp;B833&amp;" "&amp;X833,J$2:J$2881,0))&gt;AVERAGE(IF(Z$2:Z$2881="pos"&amp;" "&amp;B833&amp;" "&amp;X833,J$2:J$2881,0)),"neg","pos"))</f>
        <v/>
      </c>
      <c r="X833" s="1" t="str">
        <f t="shared" ca="1" si="182"/>
        <v/>
      </c>
      <c r="Y833" s="1" t="str">
        <f t="shared" ca="1" si="183"/>
        <v/>
      </c>
      <c r="Z833" s="1" t="str">
        <f t="shared" si="184"/>
        <v>both choline SE_</v>
      </c>
      <c r="AA833" s="1" t="str">
        <f t="shared" si="188"/>
        <v/>
      </c>
    </row>
    <row r="834" spans="1:27" x14ac:dyDescent="0.2">
      <c r="A834" s="1" t="s">
        <v>28</v>
      </c>
      <c r="B834" s="1" t="s">
        <v>183</v>
      </c>
      <c r="C834" s="1" t="s">
        <v>63</v>
      </c>
      <c r="D834" s="1">
        <v>243.08552052911</v>
      </c>
      <c r="E834" s="1">
        <v>14.74</v>
      </c>
      <c r="F834" s="5" t="s">
        <v>146</v>
      </c>
      <c r="H834" s="1" t="s">
        <v>147</v>
      </c>
      <c r="I834" s="1">
        <v>0</v>
      </c>
      <c r="K834" s="1">
        <f t="shared" ref="K834:K866" si="189">LN(I834+1)</f>
        <v>0</v>
      </c>
      <c r="L834" s="1" t="str">
        <f t="shared" ref="L834:L866" si="190">A834&amp;" "&amp;B834&amp;" "&amp;H834</f>
        <v>pos cytidine Min_Ctr</v>
      </c>
      <c r="M834" s="1" t="str">
        <f t="shared" ref="M834:M897" si="191">IF(I834&lt;&gt;"","D","ND")</f>
        <v>D</v>
      </c>
      <c r="N834" s="1" t="str">
        <f t="shared" ref="N834:N897" si="192">L834&amp;IF(LEN(M834)=2,M834,"_"&amp;M834)</f>
        <v>pos cytidine Min_Ctr_D</v>
      </c>
      <c r="O834" s="2" t="str">
        <f t="shared" ref="O834:O897" si="193">IF(ROW()&lt;&gt;MATCH(L834,L$1:L$2881,0),"",IF(COUNTIF(N$1:N$2881,LEFT(N834,LEN(N834)-2)&amp;"_D")=COUNTIF(L$1:L$2881,L834),"D","ND"))</f>
        <v>D</v>
      </c>
      <c r="P834" s="1">
        <f t="array" ref="P834">IF(O834="","",AVERAGE(IF(L$1:L$2881=L834,K$1:K$2881)))</f>
        <v>1.1562432033210677</v>
      </c>
      <c r="Q834" s="1">
        <f t="array" ref="Q834">IF(O834="","",_xlfn.F.TEST(IF((L$1:L$2881=LEFT(L834,LEN(L834)-3)&amp;"ctr"),K$1:K$2881),IF((L$1:L$2881=L834),K$1:K$2881)))</f>
        <v>1</v>
      </c>
      <c r="R834" s="1">
        <f t="array" ref="R834">IF(O834="","",TTEST(IF(L$1:L$2881=LEFT(L834,LEN(L834)-3)&amp;"ctr",K$1:K$2881),IF(L$1:L$2881=L834,K$1:K$2881),2,IF(ISERROR(Q834),3,IF(Q834&lt;0.05,3,2))))</f>
        <v>1</v>
      </c>
      <c r="S834" s="1" t="str">
        <f t="shared" ref="S834:S897" ca="1" si="194">IF(P834="","",IF(RIGHT(L834,3)="ctr",O834,IF(AND(O834="ND",INDIRECT("r"&amp;MATCH(LEFT(L834,LEN(L834)-3)&amp;"ctr",L$1:L$2881,0)&amp;"c"&amp;COLUMN(O834),FALSE)="ND"),"ND",IF(R834&gt;=0.05,"N",IF(AND(R834&lt;0.05,P834&lt;INDIRECT("r"&amp;MATCH(LEFT(L834,LEN(L834)-3)&amp;"ctr",L$1:L$2881,0)&amp;"C"&amp;COLUMN(P834),FALSE)),"I",IF(AND(R834&lt;0.05,P834&gt;INDIRECT("r"&amp;MATCH(LEFT(L834,LEN(L834)-3)&amp;"ctr",L$1:L$2881,0)&amp;"c"&amp;COLUMN(P834),FALSE)),"E","err"))))))</f>
        <v>D</v>
      </c>
      <c r="T834" s="1">
        <f t="array" ref="T834">IF(O834="","",AVERAGE(IF(L$1:L$2881=L834,I$1:I$2881)))</f>
        <v>25.25</v>
      </c>
      <c r="U834" s="1" t="b">
        <f t="shared" ref="U834:U897" ca="1" si="195">IF(O834="","",IF(OR(S834="ND",S834="N"),"n/a",IF(OR(S834="e",S834="I"),IF(OR(T834=0,INDIRECT("r"&amp;MATCH(LEFT(L834,LEN(L834)-3)&amp;"ctr",L$1:L$2881,0)&amp;"c"&amp;COLUMN(T834),FALSE)=0),5,LOG(T834/INDIRECT("r"&amp;MATCH(LEFT(L834,LEN(L834)-3)&amp;"ctr",L$1:L$2881,0)&amp;"c"&amp;COLUMN(T834),FALSE),2)))))</f>
        <v>0</v>
      </c>
      <c r="V834" s="1" t="str">
        <f t="shared" ca="1" si="185"/>
        <v>1</v>
      </c>
      <c r="W834" s="1" t="str">
        <f t="array" aca="1" ref="W834" ca="1">IF(V834="","",IF(AVERAGE(IF(Z$2:Z$2881="Neg"&amp;" "&amp;B834&amp;" "&amp;X834,J$2:J$2881,0))&gt;AVERAGE(IF(Z$2:Z$2881="pos"&amp;" "&amp;B834&amp;" "&amp;X834,J$2:J$2881,0)),"neg","pos"))</f>
        <v>pos</v>
      </c>
      <c r="X834" s="1" t="str">
        <f t="shared" ref="X834:X897" ca="1" si="196">IF(V834="","",LEFT(H834,3))</f>
        <v>Min</v>
      </c>
      <c r="Y834" s="1" t="str">
        <f t="shared" ref="Y834:Y897" ca="1" si="197">IF(W834="","",RIGHT(H834,3))</f>
        <v>Ctr</v>
      </c>
      <c r="Z834" s="1" t="str">
        <f t="shared" ref="Z834:Z897" si="198">A834&amp;" "&amp;B834&amp;" "&amp;LEFT(H834,3)</f>
        <v>pos cytidine Min</v>
      </c>
      <c r="AA834" s="1" t="str">
        <f t="shared" si="188"/>
        <v>Good</v>
      </c>
    </row>
    <row r="835" spans="1:27" x14ac:dyDescent="0.2">
      <c r="A835" s="1" t="s">
        <v>28</v>
      </c>
      <c r="B835" s="1" t="s">
        <v>183</v>
      </c>
      <c r="C835" s="1" t="s">
        <v>63</v>
      </c>
      <c r="D835" s="1">
        <v>243.08552052911</v>
      </c>
      <c r="E835" s="1">
        <v>14.74</v>
      </c>
      <c r="F835" s="5" t="s">
        <v>146</v>
      </c>
      <c r="H835" s="1" t="s">
        <v>147</v>
      </c>
      <c r="I835" s="1">
        <v>101</v>
      </c>
      <c r="K835" s="1">
        <f t="shared" si="189"/>
        <v>4.6249728132842707</v>
      </c>
      <c r="L835" s="1" t="str">
        <f t="shared" si="190"/>
        <v>pos cytidine Min_Ctr</v>
      </c>
      <c r="M835" s="1" t="str">
        <f t="shared" si="191"/>
        <v>D</v>
      </c>
      <c r="N835" s="1" t="str">
        <f t="shared" si="192"/>
        <v>pos cytidine Min_Ctr_D</v>
      </c>
      <c r="O835" s="2" t="str">
        <f t="shared" si="193"/>
        <v/>
      </c>
      <c r="P835" s="1" t="str">
        <f t="array" ref="P835">IF(O835="","",AVERAGE(IF(L$1:L$2881=L835,K$1:K$2881)))</f>
        <v/>
      </c>
      <c r="Q835" s="1" t="str">
        <f t="array" ref="Q835">IF(O835="","",_xlfn.F.TEST(IF((L$1:L$2881=LEFT(L835,LEN(L835)-3)&amp;"ctr"),K$1:K$2881),IF((L$1:L$2881=L835),K$1:K$2881)))</f>
        <v/>
      </c>
      <c r="R835" s="1" t="str">
        <f t="array" ref="R835">IF(O835="","",TTEST(IF(L$1:L$2881=LEFT(L835,LEN(L835)-3)&amp;"ctr",K$1:K$2881),IF(L$1:L$2881=L835,K$1:K$2881),2,IF(ISERROR(Q835),3,IF(Q835&lt;0.05,3,2))))</f>
        <v/>
      </c>
      <c r="S835" s="1" t="str">
        <f t="shared" ca="1" si="194"/>
        <v/>
      </c>
      <c r="T835" s="1" t="str">
        <f t="array" ref="T835">IF(O835="","",AVERAGE(IF(L$1:L$2881=L835,I$1:I$2881)))</f>
        <v/>
      </c>
      <c r="U835" s="1" t="str">
        <f t="shared" ca="1" si="195"/>
        <v/>
      </c>
      <c r="V835" s="1" t="str">
        <f t="shared" ref="V835:V898" ca="1" si="199">IF(S835="N","1",IF(U835="n/a","",IF(U835="","",IF(ABS(U835)&lt;1.5,"1",IF(ABS(U835)&lt;2.5,"2",IF(ABS(U835)&lt;3.5,"3",IF(ABS(U835)&lt;4.5,"4",IF(ABS(U835)&gt;=4.5,"5"))))))))</f>
        <v/>
      </c>
      <c r="W835" s="1" t="str">
        <f t="array" aca="1" ref="W835" ca="1">IF(V835="","",IF(AVERAGE(IF(Z$2:Z$2881="Neg"&amp;" "&amp;B835&amp;" "&amp;X835,J$2:J$2881,0))&gt;AVERAGE(IF(Z$2:Z$2881="pos"&amp;" "&amp;B835&amp;" "&amp;X835,J$2:J$2881,0)),"neg","pos"))</f>
        <v/>
      </c>
      <c r="X835" s="1" t="str">
        <f t="shared" ca="1" si="196"/>
        <v/>
      </c>
      <c r="Y835" s="1" t="str">
        <f t="shared" ca="1" si="197"/>
        <v/>
      </c>
      <c r="Z835" s="1" t="str">
        <f t="shared" si="198"/>
        <v>pos cytidine Min</v>
      </c>
      <c r="AA835" s="1" t="str">
        <f t="shared" si="188"/>
        <v/>
      </c>
    </row>
    <row r="836" spans="1:27" x14ac:dyDescent="0.2">
      <c r="A836" s="1" t="s">
        <v>28</v>
      </c>
      <c r="B836" s="1" t="s">
        <v>183</v>
      </c>
      <c r="C836" s="1" t="s">
        <v>63</v>
      </c>
      <c r="D836" s="1">
        <v>243.08552052911</v>
      </c>
      <c r="E836" s="1">
        <v>14.74</v>
      </c>
      <c r="F836" s="5" t="s">
        <v>146</v>
      </c>
      <c r="H836" s="1" t="s">
        <v>147</v>
      </c>
      <c r="I836" s="1">
        <v>0</v>
      </c>
      <c r="K836" s="1">
        <f t="shared" si="189"/>
        <v>0</v>
      </c>
      <c r="L836" s="1" t="str">
        <f t="shared" si="190"/>
        <v>pos cytidine Min_Ctr</v>
      </c>
      <c r="M836" s="1" t="str">
        <f t="shared" si="191"/>
        <v>D</v>
      </c>
      <c r="N836" s="1" t="str">
        <f t="shared" si="192"/>
        <v>pos cytidine Min_Ctr_D</v>
      </c>
      <c r="O836" s="2" t="str">
        <f t="shared" si="193"/>
        <v/>
      </c>
      <c r="P836" s="1" t="str">
        <f t="array" ref="P836">IF(O836="","",AVERAGE(IF(L$1:L$2881=L836,K$1:K$2881)))</f>
        <v/>
      </c>
      <c r="Q836" s="1" t="str">
        <f t="array" ref="Q836">IF(O836="","",_xlfn.F.TEST(IF((L$1:L$2881=LEFT(L836,LEN(L836)-3)&amp;"ctr"),K$1:K$2881),IF((L$1:L$2881=L836),K$1:K$2881)))</f>
        <v/>
      </c>
      <c r="R836" s="1" t="str">
        <f t="array" ref="R836">IF(O836="","",TTEST(IF(L$1:L$2881=LEFT(L836,LEN(L836)-3)&amp;"ctr",K$1:K$2881),IF(L$1:L$2881=L836,K$1:K$2881),2,IF(ISERROR(Q836),3,IF(Q836&lt;0.05,3,2))))</f>
        <v/>
      </c>
      <c r="S836" s="1" t="str">
        <f t="shared" ca="1" si="194"/>
        <v/>
      </c>
      <c r="T836" s="1" t="str">
        <f t="array" ref="T836">IF(O836="","",AVERAGE(IF(L$1:L$2881=L836,I$1:I$2881)))</f>
        <v/>
      </c>
      <c r="U836" s="1" t="str">
        <f t="shared" ca="1" si="195"/>
        <v/>
      </c>
      <c r="V836" s="1" t="str">
        <f t="shared" ca="1" si="199"/>
        <v/>
      </c>
      <c r="W836" s="1" t="str">
        <f t="array" aca="1" ref="W836" ca="1">IF(V836="","",IF(AVERAGE(IF(Z$2:Z$2881="Neg"&amp;" "&amp;B836&amp;" "&amp;X836,J$2:J$2881,0))&gt;AVERAGE(IF(Z$2:Z$2881="pos"&amp;" "&amp;B836&amp;" "&amp;X836,J$2:J$2881,0)),"neg","pos"))</f>
        <v/>
      </c>
      <c r="X836" s="1" t="str">
        <f t="shared" ca="1" si="196"/>
        <v/>
      </c>
      <c r="Y836" s="1" t="str">
        <f t="shared" ca="1" si="197"/>
        <v/>
      </c>
      <c r="Z836" s="1" t="str">
        <f t="shared" si="198"/>
        <v>pos cytidine Min</v>
      </c>
      <c r="AA836" s="1" t="str">
        <f t="shared" si="188"/>
        <v/>
      </c>
    </row>
    <row r="837" spans="1:27" x14ac:dyDescent="0.2">
      <c r="A837" s="1" t="s">
        <v>28</v>
      </c>
      <c r="B837" s="1" t="s">
        <v>183</v>
      </c>
      <c r="C837" s="1" t="s">
        <v>63</v>
      </c>
      <c r="D837" s="1">
        <v>243.08552052911</v>
      </c>
      <c r="E837" s="1">
        <v>14.74</v>
      </c>
      <c r="F837" s="5" t="s">
        <v>146</v>
      </c>
      <c r="H837" s="1" t="s">
        <v>147</v>
      </c>
      <c r="I837" s="1">
        <v>0</v>
      </c>
      <c r="K837" s="1">
        <f t="shared" si="189"/>
        <v>0</v>
      </c>
      <c r="L837" s="1" t="str">
        <f t="shared" si="190"/>
        <v>pos cytidine Min_Ctr</v>
      </c>
      <c r="M837" s="1" t="str">
        <f t="shared" si="191"/>
        <v>D</v>
      </c>
      <c r="N837" s="1" t="str">
        <f t="shared" si="192"/>
        <v>pos cytidine Min_Ctr_D</v>
      </c>
      <c r="O837" s="2" t="str">
        <f t="shared" si="193"/>
        <v/>
      </c>
      <c r="P837" s="1" t="str">
        <f t="array" ref="P837">IF(O837="","",AVERAGE(IF(L$1:L$2881=L837,K$1:K$2881)))</f>
        <v/>
      </c>
      <c r="Q837" s="1" t="str">
        <f t="array" ref="Q837">IF(O837="","",_xlfn.F.TEST(IF((L$1:L$2881=LEFT(L837,LEN(L837)-3)&amp;"ctr"),K$1:K$2881),IF((L$1:L$2881=L837),K$1:K$2881)))</f>
        <v/>
      </c>
      <c r="R837" s="1" t="str">
        <f t="array" ref="R837">IF(O837="","",TTEST(IF(L$1:L$2881=LEFT(L837,LEN(L837)-3)&amp;"ctr",K$1:K$2881),IF(L$1:L$2881=L837,K$1:K$2881),2,IF(ISERROR(Q837),3,IF(Q837&lt;0.05,3,2))))</f>
        <v/>
      </c>
      <c r="S837" s="1" t="str">
        <f t="shared" ca="1" si="194"/>
        <v/>
      </c>
      <c r="T837" s="1" t="str">
        <f t="array" ref="T837">IF(O837="","",AVERAGE(IF(L$1:L$2881=L837,I$1:I$2881)))</f>
        <v/>
      </c>
      <c r="U837" s="1" t="str">
        <f t="shared" ca="1" si="195"/>
        <v/>
      </c>
      <c r="V837" s="1" t="str">
        <f t="shared" ca="1" si="199"/>
        <v/>
      </c>
      <c r="W837" s="1" t="str">
        <f t="array" aca="1" ref="W837" ca="1">IF(V837="","",IF(AVERAGE(IF(Z$2:Z$2881="Neg"&amp;" "&amp;B837&amp;" "&amp;X837,J$2:J$2881,0))&gt;AVERAGE(IF(Z$2:Z$2881="pos"&amp;" "&amp;B837&amp;" "&amp;X837,J$2:J$2881,0)),"neg","pos"))</f>
        <v/>
      </c>
      <c r="X837" s="1" t="str">
        <f t="shared" ca="1" si="196"/>
        <v/>
      </c>
      <c r="Y837" s="1" t="str">
        <f t="shared" ca="1" si="197"/>
        <v/>
      </c>
      <c r="Z837" s="1" t="str">
        <f t="shared" si="198"/>
        <v>pos cytidine Min</v>
      </c>
      <c r="AA837" s="1" t="str">
        <f t="shared" si="188"/>
        <v/>
      </c>
    </row>
    <row r="838" spans="1:27" x14ac:dyDescent="0.2">
      <c r="A838" s="1" t="s">
        <v>28</v>
      </c>
      <c r="B838" s="1" t="s">
        <v>183</v>
      </c>
      <c r="C838" s="1" t="s">
        <v>63</v>
      </c>
      <c r="D838" s="1">
        <v>243.08552052911</v>
      </c>
      <c r="E838" s="1">
        <v>14.74</v>
      </c>
      <c r="F838" s="5" t="s">
        <v>146</v>
      </c>
      <c r="H838" s="1" t="s">
        <v>148</v>
      </c>
      <c r="I838" s="1">
        <v>796</v>
      </c>
      <c r="K838" s="1">
        <f t="shared" si="189"/>
        <v>6.6808546787902152</v>
      </c>
      <c r="L838" s="1" t="str">
        <f t="shared" si="190"/>
        <v>pos cytidine Min_Syn</v>
      </c>
      <c r="M838" s="1" t="str">
        <f t="shared" si="191"/>
        <v>D</v>
      </c>
      <c r="N838" s="1" t="str">
        <f t="shared" si="192"/>
        <v>pos cytidine Min_Syn_D</v>
      </c>
      <c r="O838" s="2" t="str">
        <f t="shared" si="193"/>
        <v>D</v>
      </c>
      <c r="P838" s="1">
        <f t="array" ref="P838">IF(O838="","",AVERAGE(IF(L$1:L$2881=L838,K$1:K$2881)))</f>
        <v>6.9971253736336196</v>
      </c>
      <c r="Q838" s="1">
        <f t="array" ref="Q838">IF(O838="","",_xlfn.F.TEST(IF((L$1:L$2881=LEFT(L838,LEN(L838)-3)&amp;"ctr"),K$1:K$2881),IF((L$1:L$2881=L838),K$1:K$2881)))</f>
        <v>0.250508342424685</v>
      </c>
      <c r="R838" s="1">
        <f t="array" ref="R838">IF(O838="","",TTEST(IF(L$1:L$2881=LEFT(L838,LEN(L838)-3)&amp;"ctr",K$1:K$2881),IF(L$1:L$2881=L838,K$1:K$2881),2,IF(ISERROR(Q838),3,IF(Q838&lt;0.05,3,2))))</f>
        <v>3.8253508078701865E-3</v>
      </c>
      <c r="S838" s="1" t="str">
        <f t="shared" ca="1" si="194"/>
        <v>E</v>
      </c>
      <c r="T838" s="1">
        <f t="array" ref="T838">IF(O838="","",AVERAGE(IF(L$1:L$2881=L838,I$1:I$2881)))</f>
        <v>1820.5</v>
      </c>
      <c r="U838" s="1">
        <f t="shared" ca="1" si="195"/>
        <v>6.1719075426927201</v>
      </c>
      <c r="V838" s="1" t="str">
        <f t="shared" ca="1" si="199"/>
        <v>5</v>
      </c>
      <c r="W838" s="1" t="str">
        <f t="array" aca="1" ref="W838" ca="1">IF(V838="","",IF(AVERAGE(IF(Z$2:Z$2881="Neg"&amp;" "&amp;B838&amp;" "&amp;X838,J$2:J$2881,0))&gt;AVERAGE(IF(Z$2:Z$2881="pos"&amp;" "&amp;B838&amp;" "&amp;X838,J$2:J$2881,0)),"neg","pos"))</f>
        <v>pos</v>
      </c>
      <c r="X838" s="1" t="str">
        <f t="shared" ca="1" si="196"/>
        <v>Min</v>
      </c>
      <c r="Y838" s="1" t="str">
        <f t="shared" ca="1" si="197"/>
        <v>Syn</v>
      </c>
      <c r="Z838" s="1" t="str">
        <f t="shared" si="198"/>
        <v>pos cytidine Min</v>
      </c>
      <c r="AA838" s="1" t="str">
        <f t="shared" si="188"/>
        <v>Good</v>
      </c>
    </row>
    <row r="839" spans="1:27" x14ac:dyDescent="0.2">
      <c r="A839" s="1" t="s">
        <v>28</v>
      </c>
      <c r="B839" s="1" t="s">
        <v>183</v>
      </c>
      <c r="C839" s="1" t="s">
        <v>63</v>
      </c>
      <c r="D839" s="1">
        <v>243.08552052911</v>
      </c>
      <c r="E839" s="1">
        <v>14.74</v>
      </c>
      <c r="F839" s="5" t="s">
        <v>146</v>
      </c>
      <c r="H839" s="1" t="s">
        <v>148</v>
      </c>
      <c r="I839" s="1">
        <v>410</v>
      </c>
      <c r="K839" s="1">
        <f t="shared" si="189"/>
        <v>6.0185932144962342</v>
      </c>
      <c r="L839" s="1" t="str">
        <f t="shared" si="190"/>
        <v>pos cytidine Min_Syn</v>
      </c>
      <c r="M839" s="1" t="str">
        <f t="shared" si="191"/>
        <v>D</v>
      </c>
      <c r="N839" s="1" t="str">
        <f t="shared" si="192"/>
        <v>pos cytidine Min_Syn_D</v>
      </c>
      <c r="O839" s="2" t="str">
        <f t="shared" si="193"/>
        <v/>
      </c>
      <c r="P839" s="1" t="str">
        <f t="array" ref="P839">IF(O839="","",AVERAGE(IF(L$1:L$2881=L839,K$1:K$2881)))</f>
        <v/>
      </c>
      <c r="Q839" s="1" t="str">
        <f t="array" ref="Q839">IF(O839="","",_xlfn.F.TEST(IF((L$1:L$2881=LEFT(L839,LEN(L839)-3)&amp;"ctr"),K$1:K$2881),IF((L$1:L$2881=L839),K$1:K$2881)))</f>
        <v/>
      </c>
      <c r="R839" s="1" t="str">
        <f t="array" ref="R839">IF(O839="","",TTEST(IF(L$1:L$2881=LEFT(L839,LEN(L839)-3)&amp;"ctr",K$1:K$2881),IF(L$1:L$2881=L839,K$1:K$2881),2,IF(ISERROR(Q839),3,IF(Q839&lt;0.05,3,2))))</f>
        <v/>
      </c>
      <c r="S839" s="1" t="str">
        <f t="shared" ca="1" si="194"/>
        <v/>
      </c>
      <c r="T839" s="1" t="str">
        <f t="array" ref="T839">IF(O839="","",AVERAGE(IF(L$1:L$2881=L839,I$1:I$2881)))</f>
        <v/>
      </c>
      <c r="U839" s="1" t="str">
        <f t="shared" ca="1" si="195"/>
        <v/>
      </c>
      <c r="V839" s="1" t="str">
        <f t="shared" ca="1" si="199"/>
        <v/>
      </c>
      <c r="W839" s="1" t="str">
        <f t="array" aca="1" ref="W839" ca="1">IF(V839="","",IF(AVERAGE(IF(Z$2:Z$2881="Neg"&amp;" "&amp;B839&amp;" "&amp;X839,J$2:J$2881,0))&gt;AVERAGE(IF(Z$2:Z$2881="pos"&amp;" "&amp;B839&amp;" "&amp;X839,J$2:J$2881,0)),"neg","pos"))</f>
        <v/>
      </c>
      <c r="X839" s="1" t="str">
        <f t="shared" ca="1" si="196"/>
        <v/>
      </c>
      <c r="Y839" s="1" t="str">
        <f t="shared" ca="1" si="197"/>
        <v/>
      </c>
      <c r="Z839" s="1" t="str">
        <f t="shared" si="198"/>
        <v>pos cytidine Min</v>
      </c>
      <c r="AA839" s="1" t="str">
        <f t="shared" si="188"/>
        <v/>
      </c>
    </row>
    <row r="840" spans="1:27" x14ac:dyDescent="0.2">
      <c r="A840" s="1" t="s">
        <v>28</v>
      </c>
      <c r="B840" s="1" t="s">
        <v>183</v>
      </c>
      <c r="C840" s="1" t="s">
        <v>63</v>
      </c>
      <c r="D840" s="1">
        <v>243.08552052911</v>
      </c>
      <c r="E840" s="1">
        <v>14.74</v>
      </c>
      <c r="F840" s="5" t="s">
        <v>146</v>
      </c>
      <c r="H840" s="1" t="s">
        <v>148</v>
      </c>
      <c r="I840" s="1">
        <v>831</v>
      </c>
      <c r="K840" s="1">
        <f t="shared" si="189"/>
        <v>6.7238324408212087</v>
      </c>
      <c r="L840" s="1" t="str">
        <f t="shared" si="190"/>
        <v>pos cytidine Min_Syn</v>
      </c>
      <c r="M840" s="1" t="str">
        <f t="shared" si="191"/>
        <v>D</v>
      </c>
      <c r="N840" s="1" t="str">
        <f t="shared" si="192"/>
        <v>pos cytidine Min_Syn_D</v>
      </c>
      <c r="O840" s="2" t="str">
        <f t="shared" si="193"/>
        <v/>
      </c>
      <c r="P840" s="1" t="str">
        <f t="array" ref="P840">IF(O840="","",AVERAGE(IF(L$1:L$2881=L840,K$1:K$2881)))</f>
        <v/>
      </c>
      <c r="Q840" s="1" t="str">
        <f t="array" ref="Q840">IF(O840="","",_xlfn.F.TEST(IF((L$1:L$2881=LEFT(L840,LEN(L840)-3)&amp;"ctr"),K$1:K$2881),IF((L$1:L$2881=L840),K$1:K$2881)))</f>
        <v/>
      </c>
      <c r="R840" s="1" t="str">
        <f t="array" ref="R840">IF(O840="","",TTEST(IF(L$1:L$2881=LEFT(L840,LEN(L840)-3)&amp;"ctr",K$1:K$2881),IF(L$1:L$2881=L840,K$1:K$2881),2,IF(ISERROR(Q840),3,IF(Q840&lt;0.05,3,2))))</f>
        <v/>
      </c>
      <c r="S840" s="1" t="str">
        <f t="shared" ca="1" si="194"/>
        <v/>
      </c>
      <c r="T840" s="1" t="str">
        <f t="array" ref="T840">IF(O840="","",AVERAGE(IF(L$1:L$2881=L840,I$1:I$2881)))</f>
        <v/>
      </c>
      <c r="U840" s="1" t="str">
        <f t="shared" ca="1" si="195"/>
        <v/>
      </c>
      <c r="V840" s="1" t="str">
        <f t="shared" ca="1" si="199"/>
        <v/>
      </c>
      <c r="W840" s="1" t="str">
        <f t="array" aca="1" ref="W840" ca="1">IF(V840="","",IF(AVERAGE(IF(Z$2:Z$2881="Neg"&amp;" "&amp;B840&amp;" "&amp;X840,J$2:J$2881,0))&gt;AVERAGE(IF(Z$2:Z$2881="pos"&amp;" "&amp;B840&amp;" "&amp;X840,J$2:J$2881,0)),"neg","pos"))</f>
        <v/>
      </c>
      <c r="X840" s="1" t="str">
        <f t="shared" ca="1" si="196"/>
        <v/>
      </c>
      <c r="Y840" s="1" t="str">
        <f t="shared" ca="1" si="197"/>
        <v/>
      </c>
      <c r="Z840" s="1" t="str">
        <f t="shared" si="198"/>
        <v>pos cytidine Min</v>
      </c>
      <c r="AA840" s="1" t="str">
        <f t="shared" si="188"/>
        <v/>
      </c>
    </row>
    <row r="841" spans="1:27" x14ac:dyDescent="0.2">
      <c r="A841" s="1" t="s">
        <v>28</v>
      </c>
      <c r="B841" s="1" t="s">
        <v>183</v>
      </c>
      <c r="C841" s="1" t="s">
        <v>63</v>
      </c>
      <c r="D841" s="1">
        <v>243.08552052911</v>
      </c>
      <c r="E841" s="1">
        <v>14.74</v>
      </c>
      <c r="F841" s="5" t="s">
        <v>146</v>
      </c>
      <c r="H841" s="1" t="s">
        <v>148</v>
      </c>
      <c r="I841" s="1">
        <v>5245</v>
      </c>
      <c r="K841" s="1">
        <f t="shared" si="189"/>
        <v>8.5652211604268196</v>
      </c>
      <c r="L841" s="1" t="str">
        <f t="shared" si="190"/>
        <v>pos cytidine Min_Syn</v>
      </c>
      <c r="M841" s="1" t="str">
        <f t="shared" si="191"/>
        <v>D</v>
      </c>
      <c r="N841" s="1" t="str">
        <f t="shared" si="192"/>
        <v>pos cytidine Min_Syn_D</v>
      </c>
      <c r="O841" s="2" t="str">
        <f t="shared" si="193"/>
        <v/>
      </c>
      <c r="P841" s="1" t="str">
        <f t="array" ref="P841">IF(O841="","",AVERAGE(IF(L$1:L$2881=L841,K$1:K$2881)))</f>
        <v/>
      </c>
      <c r="Q841" s="1" t="str">
        <f t="array" ref="Q841">IF(O841="","",_xlfn.F.TEST(IF((L$1:L$2881=LEFT(L841,LEN(L841)-3)&amp;"ctr"),K$1:K$2881),IF((L$1:L$2881=L841),K$1:K$2881)))</f>
        <v/>
      </c>
      <c r="R841" s="1" t="str">
        <f t="array" ref="R841">IF(O841="","",TTEST(IF(L$1:L$2881=LEFT(L841,LEN(L841)-3)&amp;"ctr",K$1:K$2881),IF(L$1:L$2881=L841,K$1:K$2881),2,IF(ISERROR(Q841),3,IF(Q841&lt;0.05,3,2))))</f>
        <v/>
      </c>
      <c r="S841" s="1" t="str">
        <f t="shared" ca="1" si="194"/>
        <v/>
      </c>
      <c r="T841" s="1" t="str">
        <f t="array" ref="T841">IF(O841="","",AVERAGE(IF(L$1:L$2881=L841,I$1:I$2881)))</f>
        <v/>
      </c>
      <c r="U841" s="1" t="str">
        <f t="shared" ca="1" si="195"/>
        <v/>
      </c>
      <c r="V841" s="1" t="str">
        <f t="shared" ca="1" si="199"/>
        <v/>
      </c>
      <c r="W841" s="1" t="str">
        <f t="array" aca="1" ref="W841" ca="1">IF(V841="","",IF(AVERAGE(IF(Z$2:Z$2881="Neg"&amp;" "&amp;B841&amp;" "&amp;X841,J$2:J$2881,0))&gt;AVERAGE(IF(Z$2:Z$2881="pos"&amp;" "&amp;B841&amp;" "&amp;X841,J$2:J$2881,0)),"neg","pos"))</f>
        <v/>
      </c>
      <c r="X841" s="1" t="str">
        <f t="shared" ca="1" si="196"/>
        <v/>
      </c>
      <c r="Y841" s="1" t="str">
        <f t="shared" ca="1" si="197"/>
        <v/>
      </c>
      <c r="Z841" s="1" t="str">
        <f t="shared" si="198"/>
        <v>pos cytidine Min</v>
      </c>
      <c r="AA841" s="1" t="str">
        <f t="shared" si="188"/>
        <v/>
      </c>
    </row>
    <row r="842" spans="1:27" x14ac:dyDescent="0.2">
      <c r="A842" s="1" t="s">
        <v>28</v>
      </c>
      <c r="B842" s="1" t="s">
        <v>183</v>
      </c>
      <c r="C842" s="1" t="s">
        <v>63</v>
      </c>
      <c r="D842" s="1">
        <v>243.08552052911</v>
      </c>
      <c r="E842" s="1">
        <v>14.74</v>
      </c>
      <c r="F842" s="5" t="s">
        <v>146</v>
      </c>
      <c r="H842" s="1" t="s">
        <v>149</v>
      </c>
      <c r="I842" s="1">
        <v>0</v>
      </c>
      <c r="K842" s="1">
        <f t="shared" si="189"/>
        <v>0</v>
      </c>
      <c r="L842" s="1" t="str">
        <f t="shared" si="190"/>
        <v>pos cytidine MEBM_Ctr</v>
      </c>
      <c r="M842" s="1" t="str">
        <f t="shared" si="191"/>
        <v>D</v>
      </c>
      <c r="N842" s="1" t="str">
        <f t="shared" si="192"/>
        <v>pos cytidine MEBM_Ctr_D</v>
      </c>
      <c r="O842" s="2" t="str">
        <f t="shared" si="193"/>
        <v>D</v>
      </c>
      <c r="P842" s="1">
        <f t="array" ref="P842">IF(O842="","",AVERAGE(IF(L$1:L$2881=L842,K$1:K$2881)))</f>
        <v>0</v>
      </c>
      <c r="Q842" s="1" t="e">
        <f t="array" ref="Q842">IF(O842="","",_xlfn.F.TEST(IF((L$1:L$2881=LEFT(L842,LEN(L842)-3)&amp;"ctr"),K$1:K$2881),IF((L$1:L$2881=L842),K$1:K$2881)))</f>
        <v>#DIV/0!</v>
      </c>
      <c r="R842" s="1" t="e">
        <f t="array" ref="R842">IF(O842="","",TTEST(IF(L$1:L$2881=LEFT(L842,LEN(L842)-3)&amp;"ctr",K$1:K$2881),IF(L$1:L$2881=L842,K$1:K$2881),2,IF(ISERROR(Q842),3,IF(Q842&lt;0.05,3,2))))</f>
        <v>#DIV/0!</v>
      </c>
      <c r="S842" s="1" t="str">
        <f t="shared" ca="1" si="194"/>
        <v>D</v>
      </c>
      <c r="T842" s="1">
        <f t="array" ref="T842">IF(O842="","",AVERAGE(IF(L$1:L$2881=L842,I$1:I$2881)))</f>
        <v>0</v>
      </c>
      <c r="U842" s="1" t="b">
        <f t="shared" ca="1" si="195"/>
        <v>0</v>
      </c>
      <c r="V842" s="1" t="str">
        <f t="shared" ca="1" si="199"/>
        <v>1</v>
      </c>
      <c r="W842" s="1" t="str">
        <f t="array" aca="1" ref="W842" ca="1">IF(V842="","",IF(AVERAGE(IF(Z$2:Z$2881="Neg"&amp;" "&amp;B842&amp;" "&amp;X842,J$2:J$2881,0))&gt;AVERAGE(IF(Z$2:Z$2881="pos"&amp;" "&amp;B842&amp;" "&amp;X842,J$2:J$2881,0)),"neg","pos"))</f>
        <v>pos</v>
      </c>
      <c r="X842" s="1" t="str">
        <f t="shared" ca="1" si="196"/>
        <v>MEB</v>
      </c>
      <c r="Y842" s="1" t="str">
        <f t="shared" ca="1" si="197"/>
        <v>Ctr</v>
      </c>
      <c r="Z842" s="1" t="str">
        <f t="shared" si="198"/>
        <v>pos cytidine MEB</v>
      </c>
      <c r="AA842" s="1" t="str">
        <f t="shared" si="188"/>
        <v>Good</v>
      </c>
    </row>
    <row r="843" spans="1:27" x14ac:dyDescent="0.2">
      <c r="A843" s="1" t="s">
        <v>28</v>
      </c>
      <c r="B843" s="1" t="s">
        <v>183</v>
      </c>
      <c r="C843" s="1" t="s">
        <v>63</v>
      </c>
      <c r="D843" s="1">
        <v>243.08552052911</v>
      </c>
      <c r="E843" s="1">
        <v>14.74</v>
      </c>
      <c r="F843" s="5" t="s">
        <v>146</v>
      </c>
      <c r="H843" s="1" t="s">
        <v>149</v>
      </c>
      <c r="I843" s="1">
        <v>0</v>
      </c>
      <c r="K843" s="1">
        <f t="shared" si="189"/>
        <v>0</v>
      </c>
      <c r="L843" s="1" t="str">
        <f t="shared" si="190"/>
        <v>pos cytidine MEBM_Ctr</v>
      </c>
      <c r="M843" s="1" t="str">
        <f t="shared" si="191"/>
        <v>D</v>
      </c>
      <c r="N843" s="1" t="str">
        <f t="shared" si="192"/>
        <v>pos cytidine MEBM_Ctr_D</v>
      </c>
      <c r="O843" s="2" t="str">
        <f t="shared" si="193"/>
        <v/>
      </c>
      <c r="P843" s="1" t="str">
        <f t="array" ref="P843">IF(O843="","",AVERAGE(IF(L$1:L$2881=L843,K$1:K$2881)))</f>
        <v/>
      </c>
      <c r="Q843" s="1" t="str">
        <f t="array" ref="Q843">IF(O843="","",_xlfn.F.TEST(IF((L$1:L$2881=LEFT(L843,LEN(L843)-3)&amp;"ctr"),K$1:K$2881),IF((L$1:L$2881=L843),K$1:K$2881)))</f>
        <v/>
      </c>
      <c r="R843" s="1" t="str">
        <f t="array" ref="R843">IF(O843="","",TTEST(IF(L$1:L$2881=LEFT(L843,LEN(L843)-3)&amp;"ctr",K$1:K$2881),IF(L$1:L$2881=L843,K$1:K$2881),2,IF(ISERROR(Q843),3,IF(Q843&lt;0.05,3,2))))</f>
        <v/>
      </c>
      <c r="S843" s="1" t="str">
        <f t="shared" ca="1" si="194"/>
        <v/>
      </c>
      <c r="T843" s="1" t="str">
        <f t="array" ref="T843">IF(O843="","",AVERAGE(IF(L$1:L$2881=L843,I$1:I$2881)))</f>
        <v/>
      </c>
      <c r="U843" s="1" t="str">
        <f t="shared" ca="1" si="195"/>
        <v/>
      </c>
      <c r="V843" s="1" t="str">
        <f t="shared" ca="1" si="199"/>
        <v/>
      </c>
      <c r="W843" s="1" t="str">
        <f t="array" aca="1" ref="W843" ca="1">IF(V843="","",IF(AVERAGE(IF(Z$2:Z$2881="Neg"&amp;" "&amp;B843&amp;" "&amp;X843,J$2:J$2881,0))&gt;AVERAGE(IF(Z$2:Z$2881="pos"&amp;" "&amp;B843&amp;" "&amp;X843,J$2:J$2881,0)),"neg","pos"))</f>
        <v/>
      </c>
      <c r="X843" s="1" t="str">
        <f t="shared" ca="1" si="196"/>
        <v/>
      </c>
      <c r="Y843" s="1" t="str">
        <f t="shared" ca="1" si="197"/>
        <v/>
      </c>
      <c r="Z843" s="1" t="str">
        <f t="shared" si="198"/>
        <v>pos cytidine MEB</v>
      </c>
      <c r="AA843" s="1" t="str">
        <f t="shared" si="188"/>
        <v/>
      </c>
    </row>
    <row r="844" spans="1:27" x14ac:dyDescent="0.2">
      <c r="A844" s="1" t="s">
        <v>28</v>
      </c>
      <c r="B844" s="1" t="s">
        <v>183</v>
      </c>
      <c r="C844" s="1" t="s">
        <v>63</v>
      </c>
      <c r="D844" s="1">
        <v>243.08552052911</v>
      </c>
      <c r="E844" s="1">
        <v>14.74</v>
      </c>
      <c r="F844" s="5" t="s">
        <v>146</v>
      </c>
      <c r="H844" s="1" t="s">
        <v>149</v>
      </c>
      <c r="I844" s="1">
        <v>0</v>
      </c>
      <c r="K844" s="1">
        <f t="shared" si="189"/>
        <v>0</v>
      </c>
      <c r="L844" s="1" t="str">
        <f t="shared" si="190"/>
        <v>pos cytidine MEBM_Ctr</v>
      </c>
      <c r="M844" s="1" t="str">
        <f t="shared" si="191"/>
        <v>D</v>
      </c>
      <c r="N844" s="1" t="str">
        <f t="shared" si="192"/>
        <v>pos cytidine MEBM_Ctr_D</v>
      </c>
      <c r="O844" s="2" t="str">
        <f t="shared" si="193"/>
        <v/>
      </c>
      <c r="P844" s="1" t="str">
        <f t="array" ref="P844">IF(O844="","",AVERAGE(IF(L$1:L$2881=L844,K$1:K$2881)))</f>
        <v/>
      </c>
      <c r="Q844" s="1" t="str">
        <f t="array" ref="Q844">IF(O844="","",_xlfn.F.TEST(IF((L$1:L$2881=LEFT(L844,LEN(L844)-3)&amp;"ctr"),K$1:K$2881),IF((L$1:L$2881=L844),K$1:K$2881)))</f>
        <v/>
      </c>
      <c r="R844" s="1" t="str">
        <f t="array" ref="R844">IF(O844="","",TTEST(IF(L$1:L$2881=LEFT(L844,LEN(L844)-3)&amp;"ctr",K$1:K$2881),IF(L$1:L$2881=L844,K$1:K$2881),2,IF(ISERROR(Q844),3,IF(Q844&lt;0.05,3,2))))</f>
        <v/>
      </c>
      <c r="S844" s="1" t="str">
        <f t="shared" ca="1" si="194"/>
        <v/>
      </c>
      <c r="T844" s="1" t="str">
        <f t="array" ref="T844">IF(O844="","",AVERAGE(IF(L$1:L$2881=L844,I$1:I$2881)))</f>
        <v/>
      </c>
      <c r="U844" s="1" t="str">
        <f t="shared" ca="1" si="195"/>
        <v/>
      </c>
      <c r="V844" s="1" t="str">
        <f t="shared" ca="1" si="199"/>
        <v/>
      </c>
      <c r="W844" s="1" t="str">
        <f t="array" aca="1" ref="W844" ca="1">IF(V844="","",IF(AVERAGE(IF(Z$2:Z$2881="Neg"&amp;" "&amp;B844&amp;" "&amp;X844,J$2:J$2881,0))&gt;AVERAGE(IF(Z$2:Z$2881="pos"&amp;" "&amp;B844&amp;" "&amp;X844,J$2:J$2881,0)),"neg","pos"))</f>
        <v/>
      </c>
      <c r="X844" s="1" t="str">
        <f t="shared" ca="1" si="196"/>
        <v/>
      </c>
      <c r="Y844" s="1" t="str">
        <f t="shared" ca="1" si="197"/>
        <v/>
      </c>
      <c r="Z844" s="1" t="str">
        <f t="shared" si="198"/>
        <v>pos cytidine MEB</v>
      </c>
      <c r="AA844" s="1" t="str">
        <f t="shared" si="188"/>
        <v/>
      </c>
    </row>
    <row r="845" spans="1:27" x14ac:dyDescent="0.2">
      <c r="A845" s="1" t="s">
        <v>28</v>
      </c>
      <c r="B845" s="1" t="s">
        <v>183</v>
      </c>
      <c r="C845" s="1" t="s">
        <v>63</v>
      </c>
      <c r="D845" s="1">
        <v>243.08552052911</v>
      </c>
      <c r="E845" s="1">
        <v>14.74</v>
      </c>
      <c r="F845" s="5" t="s">
        <v>146</v>
      </c>
      <c r="H845" s="1" t="s">
        <v>149</v>
      </c>
      <c r="I845" s="1">
        <v>0</v>
      </c>
      <c r="K845" s="1">
        <f t="shared" si="189"/>
        <v>0</v>
      </c>
      <c r="L845" s="1" t="str">
        <f t="shared" si="190"/>
        <v>pos cytidine MEBM_Ctr</v>
      </c>
      <c r="M845" s="1" t="str">
        <f t="shared" si="191"/>
        <v>D</v>
      </c>
      <c r="N845" s="1" t="str">
        <f t="shared" si="192"/>
        <v>pos cytidine MEBM_Ctr_D</v>
      </c>
      <c r="O845" s="2" t="str">
        <f t="shared" si="193"/>
        <v/>
      </c>
      <c r="P845" s="1" t="str">
        <f t="array" ref="P845">IF(O845="","",AVERAGE(IF(L$1:L$2881=L845,K$1:K$2881)))</f>
        <v/>
      </c>
      <c r="Q845" s="1" t="str">
        <f t="array" ref="Q845">IF(O845="","",_xlfn.F.TEST(IF((L$1:L$2881=LEFT(L845,LEN(L845)-3)&amp;"ctr"),K$1:K$2881),IF((L$1:L$2881=L845),K$1:K$2881)))</f>
        <v/>
      </c>
      <c r="R845" s="1" t="str">
        <f t="array" ref="R845">IF(O845="","",TTEST(IF(L$1:L$2881=LEFT(L845,LEN(L845)-3)&amp;"ctr",K$1:K$2881),IF(L$1:L$2881=L845,K$1:K$2881),2,IF(ISERROR(Q845),3,IF(Q845&lt;0.05,3,2))))</f>
        <v/>
      </c>
      <c r="S845" s="1" t="str">
        <f t="shared" ca="1" si="194"/>
        <v/>
      </c>
      <c r="T845" s="1" t="str">
        <f t="array" ref="T845">IF(O845="","",AVERAGE(IF(L$1:L$2881=L845,I$1:I$2881)))</f>
        <v/>
      </c>
      <c r="U845" s="1" t="str">
        <f t="shared" ca="1" si="195"/>
        <v/>
      </c>
      <c r="V845" s="1" t="str">
        <f t="shared" ca="1" si="199"/>
        <v/>
      </c>
      <c r="W845" s="1" t="str">
        <f t="array" aca="1" ref="W845" ca="1">IF(V845="","",IF(AVERAGE(IF(Z$2:Z$2881="Neg"&amp;" "&amp;B845&amp;" "&amp;X845,J$2:J$2881,0))&gt;AVERAGE(IF(Z$2:Z$2881="pos"&amp;" "&amp;B845&amp;" "&amp;X845,J$2:J$2881,0)),"neg","pos"))</f>
        <v/>
      </c>
      <c r="X845" s="1" t="str">
        <f t="shared" ca="1" si="196"/>
        <v/>
      </c>
      <c r="Y845" s="1" t="str">
        <f t="shared" ca="1" si="197"/>
        <v/>
      </c>
      <c r="Z845" s="1" t="str">
        <f t="shared" si="198"/>
        <v>pos cytidine MEB</v>
      </c>
      <c r="AA845" s="1" t="str">
        <f t="shared" si="188"/>
        <v/>
      </c>
    </row>
    <row r="846" spans="1:27" x14ac:dyDescent="0.2">
      <c r="A846" s="1" t="s">
        <v>28</v>
      </c>
      <c r="B846" s="1" t="s">
        <v>183</v>
      </c>
      <c r="C846" s="1" t="s">
        <v>63</v>
      </c>
      <c r="D846" s="1">
        <v>243.08552052911</v>
      </c>
      <c r="E846" s="1">
        <v>14.74</v>
      </c>
      <c r="F846" s="5" t="s">
        <v>146</v>
      </c>
      <c r="H846" s="1" t="s">
        <v>150</v>
      </c>
      <c r="I846" s="1">
        <v>400</v>
      </c>
      <c r="K846" s="1">
        <f t="shared" si="189"/>
        <v>5.9939614273065693</v>
      </c>
      <c r="L846" s="1" t="str">
        <f t="shared" si="190"/>
        <v>pos cytidine MEBM_Syn</v>
      </c>
      <c r="M846" s="1" t="str">
        <f t="shared" si="191"/>
        <v>D</v>
      </c>
      <c r="N846" s="1" t="str">
        <f t="shared" si="192"/>
        <v>pos cytidine MEBM_Syn_D</v>
      </c>
      <c r="O846" s="2" t="str">
        <f t="shared" si="193"/>
        <v>D</v>
      </c>
      <c r="P846" s="1">
        <f t="array" ref="P846">IF(O846="","",AVERAGE(IF(L$1:L$2881=L846,K$1:K$2881)))</f>
        <v>4.6794166194539137</v>
      </c>
      <c r="Q846" s="1" t="e">
        <f t="array" ref="Q846">IF(O846="","",_xlfn.F.TEST(IF((L$1:L$2881=LEFT(L846,LEN(L846)-3)&amp;"ctr"),K$1:K$2881),IF((L$1:L$2881=L846),K$1:K$2881)))</f>
        <v>#DIV/0!</v>
      </c>
      <c r="R846" s="1">
        <f t="array" ref="R846">IF(O846="","",TTEST(IF(L$1:L$2881=LEFT(L846,LEN(L846)-3)&amp;"ctr",K$1:K$2881),IF(L$1:L$2881=L846,K$1:K$2881),2,IF(ISERROR(Q846),3,IF(Q846&lt;0.05,3,2))))</f>
        <v>6.0633023688680648E-2</v>
      </c>
      <c r="S846" s="1" t="str">
        <f t="shared" ca="1" si="194"/>
        <v>N</v>
      </c>
      <c r="T846" s="1">
        <f t="array" ref="T846">IF(O846="","",AVERAGE(IF(L$1:L$2881=L846,I$1:I$2881)))</f>
        <v>477.75</v>
      </c>
      <c r="U846" s="1" t="str">
        <f t="shared" ca="1" si="195"/>
        <v>n/a</v>
      </c>
      <c r="V846" s="1" t="str">
        <f t="shared" ca="1" si="199"/>
        <v>1</v>
      </c>
      <c r="W846" s="1" t="str">
        <f t="array" aca="1" ref="W846" ca="1">IF(V846="","",IF(AVERAGE(IF(Z$2:Z$2881="Neg"&amp;" "&amp;B846&amp;" "&amp;X846,J$2:J$2881,0))&gt;AVERAGE(IF(Z$2:Z$2881="pos"&amp;" "&amp;B846&amp;" "&amp;X846,J$2:J$2881,0)),"neg","pos"))</f>
        <v>pos</v>
      </c>
      <c r="X846" s="1" t="str">
        <f t="shared" ca="1" si="196"/>
        <v>MEB</v>
      </c>
      <c r="Y846" s="1" t="str">
        <f t="shared" ca="1" si="197"/>
        <v>Syn</v>
      </c>
      <c r="Z846" s="1" t="str">
        <f t="shared" si="198"/>
        <v>pos cytidine MEB</v>
      </c>
      <c r="AA846" s="1" t="str">
        <f t="shared" si="188"/>
        <v>Good</v>
      </c>
    </row>
    <row r="847" spans="1:27" x14ac:dyDescent="0.2">
      <c r="A847" s="1" t="s">
        <v>28</v>
      </c>
      <c r="B847" s="1" t="s">
        <v>183</v>
      </c>
      <c r="C847" s="1" t="s">
        <v>63</v>
      </c>
      <c r="D847" s="1">
        <v>243.08552052911</v>
      </c>
      <c r="E847" s="1">
        <v>14.74</v>
      </c>
      <c r="F847" s="5" t="s">
        <v>146</v>
      </c>
      <c r="H847" s="1" t="s">
        <v>150</v>
      </c>
      <c r="I847" s="1">
        <v>1242</v>
      </c>
      <c r="K847" s="1">
        <f t="shared" si="189"/>
        <v>7.1252830915107115</v>
      </c>
      <c r="L847" s="1" t="str">
        <f t="shared" si="190"/>
        <v>pos cytidine MEBM_Syn</v>
      </c>
      <c r="M847" s="1" t="str">
        <f t="shared" si="191"/>
        <v>D</v>
      </c>
      <c r="N847" s="1" t="str">
        <f t="shared" si="192"/>
        <v>pos cytidine MEBM_Syn_D</v>
      </c>
      <c r="O847" s="2" t="str">
        <f t="shared" si="193"/>
        <v/>
      </c>
      <c r="P847" s="1" t="str">
        <f t="array" ref="P847">IF(O847="","",AVERAGE(IF(L$1:L$2881=L847,K$1:K$2881)))</f>
        <v/>
      </c>
      <c r="Q847" s="1" t="str">
        <f t="array" ref="Q847">IF(O847="","",_xlfn.F.TEST(IF((L$1:L$2881=LEFT(L847,LEN(L847)-3)&amp;"ctr"),K$1:K$2881),IF((L$1:L$2881=L847),K$1:K$2881)))</f>
        <v/>
      </c>
      <c r="R847" s="1" t="str">
        <f t="array" ref="R847">IF(O847="","",TTEST(IF(L$1:L$2881=LEFT(L847,LEN(L847)-3)&amp;"ctr",K$1:K$2881),IF(L$1:L$2881=L847,K$1:K$2881),2,IF(ISERROR(Q847),3,IF(Q847&lt;0.05,3,2))))</f>
        <v/>
      </c>
      <c r="S847" s="1" t="str">
        <f t="shared" ca="1" si="194"/>
        <v/>
      </c>
      <c r="T847" s="1" t="str">
        <f t="array" ref="T847">IF(O847="","",AVERAGE(IF(L$1:L$2881=L847,I$1:I$2881)))</f>
        <v/>
      </c>
      <c r="U847" s="1" t="str">
        <f t="shared" ca="1" si="195"/>
        <v/>
      </c>
      <c r="V847" s="1" t="str">
        <f t="shared" ca="1" si="199"/>
        <v/>
      </c>
      <c r="W847" s="1" t="str">
        <f t="array" aca="1" ref="W847" ca="1">IF(V847="","",IF(AVERAGE(IF(Z$2:Z$2881="Neg"&amp;" "&amp;B847&amp;" "&amp;X847,J$2:J$2881,0))&gt;AVERAGE(IF(Z$2:Z$2881="pos"&amp;" "&amp;B847&amp;" "&amp;X847,J$2:J$2881,0)),"neg","pos"))</f>
        <v/>
      </c>
      <c r="X847" s="1" t="str">
        <f t="shared" ca="1" si="196"/>
        <v/>
      </c>
      <c r="Y847" s="1" t="str">
        <f t="shared" ca="1" si="197"/>
        <v/>
      </c>
      <c r="Z847" s="1" t="str">
        <f t="shared" si="198"/>
        <v>pos cytidine MEB</v>
      </c>
      <c r="AA847" s="1" t="str">
        <f t="shared" si="188"/>
        <v/>
      </c>
    </row>
    <row r="848" spans="1:27" x14ac:dyDescent="0.2">
      <c r="A848" s="1" t="s">
        <v>28</v>
      </c>
      <c r="B848" s="1" t="s">
        <v>183</v>
      </c>
      <c r="C848" s="1" t="s">
        <v>63</v>
      </c>
      <c r="D848" s="1">
        <v>243.08552052911</v>
      </c>
      <c r="E848" s="1">
        <v>14.74</v>
      </c>
      <c r="F848" s="5" t="s">
        <v>146</v>
      </c>
      <c r="H848" s="1" t="s">
        <v>150</v>
      </c>
      <c r="I848" s="1">
        <v>0</v>
      </c>
      <c r="K848" s="1">
        <f t="shared" si="189"/>
        <v>0</v>
      </c>
      <c r="L848" s="1" t="str">
        <f t="shared" si="190"/>
        <v>pos cytidine MEBM_Syn</v>
      </c>
      <c r="M848" s="1" t="str">
        <f t="shared" si="191"/>
        <v>D</v>
      </c>
      <c r="N848" s="1" t="str">
        <f t="shared" si="192"/>
        <v>pos cytidine MEBM_Syn_D</v>
      </c>
      <c r="O848" s="2" t="str">
        <f t="shared" si="193"/>
        <v/>
      </c>
      <c r="P848" s="1" t="str">
        <f t="array" ref="P848">IF(O848="","",AVERAGE(IF(L$1:L$2881=L848,K$1:K$2881)))</f>
        <v/>
      </c>
      <c r="Q848" s="1" t="str">
        <f t="array" ref="Q848">IF(O848="","",_xlfn.F.TEST(IF((L$1:L$2881=LEFT(L848,LEN(L848)-3)&amp;"ctr"),K$1:K$2881),IF((L$1:L$2881=L848),K$1:K$2881)))</f>
        <v/>
      </c>
      <c r="R848" s="1" t="str">
        <f t="array" ref="R848">IF(O848="","",TTEST(IF(L$1:L$2881=LEFT(L848,LEN(L848)-3)&amp;"ctr",K$1:K$2881),IF(L$1:L$2881=L848,K$1:K$2881),2,IF(ISERROR(Q848),3,IF(Q848&lt;0.05,3,2))))</f>
        <v/>
      </c>
      <c r="S848" s="1" t="str">
        <f t="shared" ca="1" si="194"/>
        <v/>
      </c>
      <c r="T848" s="1" t="str">
        <f t="array" ref="T848">IF(O848="","",AVERAGE(IF(L$1:L$2881=L848,I$1:I$2881)))</f>
        <v/>
      </c>
      <c r="U848" s="1" t="str">
        <f t="shared" ca="1" si="195"/>
        <v/>
      </c>
      <c r="V848" s="1" t="str">
        <f t="shared" ca="1" si="199"/>
        <v/>
      </c>
      <c r="W848" s="1" t="str">
        <f t="array" aca="1" ref="W848" ca="1">IF(V848="","",IF(AVERAGE(IF(Z$2:Z$2881="Neg"&amp;" "&amp;B848&amp;" "&amp;X848,J$2:J$2881,0))&gt;AVERAGE(IF(Z$2:Z$2881="pos"&amp;" "&amp;B848&amp;" "&amp;X848,J$2:J$2881,0)),"neg","pos"))</f>
        <v/>
      </c>
      <c r="X848" s="1" t="str">
        <f t="shared" ca="1" si="196"/>
        <v/>
      </c>
      <c r="Y848" s="1" t="str">
        <f t="shared" ca="1" si="197"/>
        <v/>
      </c>
      <c r="Z848" s="1" t="str">
        <f t="shared" si="198"/>
        <v>pos cytidine MEB</v>
      </c>
      <c r="AA848" s="1" t="str">
        <f t="shared" si="188"/>
        <v/>
      </c>
    </row>
    <row r="849" spans="1:27" x14ac:dyDescent="0.2">
      <c r="A849" s="1" t="s">
        <v>28</v>
      </c>
      <c r="B849" s="1" t="s">
        <v>183</v>
      </c>
      <c r="C849" s="1" t="s">
        <v>63</v>
      </c>
      <c r="D849" s="1">
        <v>243.08552052911</v>
      </c>
      <c r="E849" s="1">
        <v>14.74</v>
      </c>
      <c r="F849" s="5" t="s">
        <v>146</v>
      </c>
      <c r="H849" s="1" t="s">
        <v>150</v>
      </c>
      <c r="I849" s="1">
        <v>269</v>
      </c>
      <c r="K849" s="1">
        <f t="shared" si="189"/>
        <v>5.598421958998375</v>
      </c>
      <c r="L849" s="1" t="str">
        <f t="shared" si="190"/>
        <v>pos cytidine MEBM_Syn</v>
      </c>
      <c r="M849" s="1" t="str">
        <f t="shared" si="191"/>
        <v>D</v>
      </c>
      <c r="N849" s="1" t="str">
        <f t="shared" si="192"/>
        <v>pos cytidine MEBM_Syn_D</v>
      </c>
      <c r="O849" s="2" t="str">
        <f t="shared" si="193"/>
        <v/>
      </c>
      <c r="P849" s="1" t="str">
        <f t="array" ref="P849">IF(O849="","",AVERAGE(IF(L$1:L$2881=L849,K$1:K$2881)))</f>
        <v/>
      </c>
      <c r="Q849" s="1" t="str">
        <f t="array" ref="Q849">IF(O849="","",_xlfn.F.TEST(IF((L$1:L$2881=LEFT(L849,LEN(L849)-3)&amp;"ctr"),K$1:K$2881),IF((L$1:L$2881=L849),K$1:K$2881)))</f>
        <v/>
      </c>
      <c r="R849" s="1" t="str">
        <f t="array" ref="R849">IF(O849="","",TTEST(IF(L$1:L$2881=LEFT(L849,LEN(L849)-3)&amp;"ctr",K$1:K$2881),IF(L$1:L$2881=L849,K$1:K$2881),2,IF(ISERROR(Q849),3,IF(Q849&lt;0.05,3,2))))</f>
        <v/>
      </c>
      <c r="S849" s="1" t="str">
        <f t="shared" ca="1" si="194"/>
        <v/>
      </c>
      <c r="T849" s="1" t="str">
        <f t="array" ref="T849">IF(O849="","",AVERAGE(IF(L$1:L$2881=L849,I$1:I$2881)))</f>
        <v/>
      </c>
      <c r="U849" s="1" t="str">
        <f t="shared" ca="1" si="195"/>
        <v/>
      </c>
      <c r="V849" s="1" t="str">
        <f t="shared" ca="1" si="199"/>
        <v/>
      </c>
      <c r="W849" s="1" t="str">
        <f t="array" aca="1" ref="W849" ca="1">IF(V849="","",IF(AVERAGE(IF(Z$2:Z$2881="Neg"&amp;" "&amp;B849&amp;" "&amp;X849,J$2:J$2881,0))&gt;AVERAGE(IF(Z$2:Z$2881="pos"&amp;" "&amp;B849&amp;" "&amp;X849,J$2:J$2881,0)),"neg","pos"))</f>
        <v/>
      </c>
      <c r="X849" s="1" t="str">
        <f t="shared" ca="1" si="196"/>
        <v/>
      </c>
      <c r="Y849" s="1" t="str">
        <f t="shared" ca="1" si="197"/>
        <v/>
      </c>
      <c r="Z849" s="1" t="str">
        <f t="shared" si="198"/>
        <v>pos cytidine MEB</v>
      </c>
      <c r="AA849" s="1" t="str">
        <f t="shared" si="188"/>
        <v/>
      </c>
    </row>
    <row r="850" spans="1:27" x14ac:dyDescent="0.2">
      <c r="A850" s="1" t="s">
        <v>28</v>
      </c>
      <c r="B850" s="1" t="s">
        <v>183</v>
      </c>
      <c r="C850" s="1" t="s">
        <v>63</v>
      </c>
      <c r="D850" s="1">
        <v>243.08552052911</v>
      </c>
      <c r="E850" s="1">
        <v>14.74</v>
      </c>
      <c r="F850" s="5" t="s">
        <v>146</v>
      </c>
      <c r="H850" s="1" t="s">
        <v>151</v>
      </c>
      <c r="I850" s="1">
        <v>2212</v>
      </c>
      <c r="K850" s="1">
        <f t="shared" si="189"/>
        <v>7.7021043400510498</v>
      </c>
      <c r="L850" s="1" t="str">
        <f t="shared" si="190"/>
        <v>pos cytidine YE_Ctr</v>
      </c>
      <c r="M850" s="1" t="str">
        <f t="shared" si="191"/>
        <v>D</v>
      </c>
      <c r="N850" s="1" t="str">
        <f t="shared" si="192"/>
        <v>pos cytidine YE_Ctr_D</v>
      </c>
      <c r="O850" s="2" t="str">
        <f t="shared" si="193"/>
        <v>D</v>
      </c>
      <c r="P850" s="1">
        <f t="array" ref="P850">IF(O850="","",AVERAGE(IF(L$1:L$2881=L850,K$1:K$2881)))</f>
        <v>7.7267487170114624</v>
      </c>
      <c r="Q850" s="1">
        <f t="array" ref="Q850">IF(O850="","",_xlfn.F.TEST(IF((L$1:L$2881=LEFT(L850,LEN(L850)-3)&amp;"ctr"),K$1:K$2881),IF((L$1:L$2881=L850),K$1:K$2881)))</f>
        <v>1</v>
      </c>
      <c r="R850" s="1">
        <f t="array" ref="R850">IF(O850="","",TTEST(IF(L$1:L$2881=LEFT(L850,LEN(L850)-3)&amp;"ctr",K$1:K$2881),IF(L$1:L$2881=L850,K$1:K$2881),2,IF(ISERROR(Q850),3,IF(Q850&lt;0.05,3,2))))</f>
        <v>1</v>
      </c>
      <c r="S850" s="1" t="str">
        <f t="shared" ca="1" si="194"/>
        <v>D</v>
      </c>
      <c r="T850" s="1">
        <f t="array" ref="T850">IF(O850="","",AVERAGE(IF(L$1:L$2881=L850,I$1:I$2881)))</f>
        <v>2291.5</v>
      </c>
      <c r="U850" s="1" t="b">
        <f t="shared" ca="1" si="195"/>
        <v>0</v>
      </c>
      <c r="V850" s="1" t="str">
        <f t="shared" ca="1" si="199"/>
        <v>1</v>
      </c>
      <c r="W850" s="1" t="str">
        <f t="array" aca="1" ref="W850" ca="1">IF(V850="","",IF(AVERAGE(IF(Z$2:Z$2881="Neg"&amp;" "&amp;B850&amp;" "&amp;X850,J$2:J$2881,0))&gt;AVERAGE(IF(Z$2:Z$2881="pos"&amp;" "&amp;B850&amp;" "&amp;X850,J$2:J$2881,0)),"neg","pos"))</f>
        <v>pos</v>
      </c>
      <c r="X850" s="1" t="str">
        <f t="shared" ca="1" si="196"/>
        <v>YE_</v>
      </c>
      <c r="Y850" s="1" t="str">
        <f t="shared" ca="1" si="197"/>
        <v>Ctr</v>
      </c>
      <c r="Z850" s="1" t="str">
        <f t="shared" si="198"/>
        <v>pos cytidine YE_</v>
      </c>
      <c r="AA850" s="1" t="str">
        <f t="shared" si="188"/>
        <v>Good</v>
      </c>
    </row>
    <row r="851" spans="1:27" x14ac:dyDescent="0.2">
      <c r="A851" s="1" t="s">
        <v>28</v>
      </c>
      <c r="B851" s="1" t="s">
        <v>183</v>
      </c>
      <c r="C851" s="1" t="s">
        <v>63</v>
      </c>
      <c r="D851" s="1">
        <v>243.08552052911</v>
      </c>
      <c r="E851" s="1">
        <v>14.74</v>
      </c>
      <c r="F851" s="5" t="s">
        <v>146</v>
      </c>
      <c r="H851" s="1" t="s">
        <v>151</v>
      </c>
      <c r="I851" s="1">
        <v>2557</v>
      </c>
      <c r="K851" s="1">
        <f t="shared" si="189"/>
        <v>7.8469809821387884</v>
      </c>
      <c r="L851" s="1" t="str">
        <f t="shared" si="190"/>
        <v>pos cytidine YE_Ctr</v>
      </c>
      <c r="M851" s="1" t="str">
        <f t="shared" si="191"/>
        <v>D</v>
      </c>
      <c r="N851" s="1" t="str">
        <f t="shared" si="192"/>
        <v>pos cytidine YE_Ctr_D</v>
      </c>
      <c r="O851" s="2" t="str">
        <f t="shared" si="193"/>
        <v/>
      </c>
      <c r="P851" s="1" t="str">
        <f t="array" ref="P851">IF(O851="","",AVERAGE(IF(L$1:L$2881=L851,K$1:K$2881)))</f>
        <v/>
      </c>
      <c r="Q851" s="1" t="str">
        <f t="array" ref="Q851">IF(O851="","",_xlfn.F.TEST(IF((L$1:L$2881=LEFT(L851,LEN(L851)-3)&amp;"ctr"),K$1:K$2881),IF((L$1:L$2881=L851),K$1:K$2881)))</f>
        <v/>
      </c>
      <c r="R851" s="1" t="str">
        <f t="array" ref="R851">IF(O851="","",TTEST(IF(L$1:L$2881=LEFT(L851,LEN(L851)-3)&amp;"ctr",K$1:K$2881),IF(L$1:L$2881=L851,K$1:K$2881),2,IF(ISERROR(Q851),3,IF(Q851&lt;0.05,3,2))))</f>
        <v/>
      </c>
      <c r="S851" s="1" t="str">
        <f t="shared" ca="1" si="194"/>
        <v/>
      </c>
      <c r="T851" s="1" t="str">
        <f t="array" ref="T851">IF(O851="","",AVERAGE(IF(L$1:L$2881=L851,I$1:I$2881)))</f>
        <v/>
      </c>
      <c r="U851" s="1" t="str">
        <f t="shared" ca="1" si="195"/>
        <v/>
      </c>
      <c r="V851" s="1" t="str">
        <f t="shared" ca="1" si="199"/>
        <v/>
      </c>
      <c r="W851" s="1" t="str">
        <f t="array" aca="1" ref="W851" ca="1">IF(V851="","",IF(AVERAGE(IF(Z$2:Z$2881="Neg"&amp;" "&amp;B851&amp;" "&amp;X851,J$2:J$2881,0))&gt;AVERAGE(IF(Z$2:Z$2881="pos"&amp;" "&amp;B851&amp;" "&amp;X851,J$2:J$2881,0)),"neg","pos"))</f>
        <v/>
      </c>
      <c r="X851" s="1" t="str">
        <f t="shared" ca="1" si="196"/>
        <v/>
      </c>
      <c r="Y851" s="1" t="str">
        <f t="shared" ca="1" si="197"/>
        <v/>
      </c>
      <c r="Z851" s="1" t="str">
        <f t="shared" si="198"/>
        <v>pos cytidine YE_</v>
      </c>
      <c r="AA851" s="1" t="str">
        <f t="shared" si="188"/>
        <v/>
      </c>
    </row>
    <row r="852" spans="1:27" x14ac:dyDescent="0.2">
      <c r="A852" s="1" t="s">
        <v>28</v>
      </c>
      <c r="B852" s="1" t="s">
        <v>183</v>
      </c>
      <c r="C852" s="1" t="s">
        <v>63</v>
      </c>
      <c r="D852" s="1">
        <v>243.08552052911</v>
      </c>
      <c r="E852" s="1">
        <v>14.74</v>
      </c>
      <c r="F852" s="5" t="s">
        <v>146</v>
      </c>
      <c r="H852" s="1" t="s">
        <v>151</v>
      </c>
      <c r="I852" s="1">
        <v>2601</v>
      </c>
      <c r="K852" s="1">
        <f t="shared" si="189"/>
        <v>7.8640356590724503</v>
      </c>
      <c r="L852" s="1" t="str">
        <f t="shared" si="190"/>
        <v>pos cytidine YE_Ctr</v>
      </c>
      <c r="M852" s="1" t="str">
        <f t="shared" si="191"/>
        <v>D</v>
      </c>
      <c r="N852" s="1" t="str">
        <f t="shared" si="192"/>
        <v>pos cytidine YE_Ctr_D</v>
      </c>
      <c r="O852" s="2" t="str">
        <f t="shared" si="193"/>
        <v/>
      </c>
      <c r="P852" s="1" t="str">
        <f t="array" ref="P852">IF(O852="","",AVERAGE(IF(L$1:L$2881=L852,K$1:K$2881)))</f>
        <v/>
      </c>
      <c r="Q852" s="1" t="str">
        <f t="array" ref="Q852">IF(O852="","",_xlfn.F.TEST(IF((L$1:L$2881=LEFT(L852,LEN(L852)-3)&amp;"ctr"),K$1:K$2881),IF((L$1:L$2881=L852),K$1:K$2881)))</f>
        <v/>
      </c>
      <c r="R852" s="1" t="str">
        <f t="array" ref="R852">IF(O852="","",TTEST(IF(L$1:L$2881=LEFT(L852,LEN(L852)-3)&amp;"ctr",K$1:K$2881),IF(L$1:L$2881=L852,K$1:K$2881),2,IF(ISERROR(Q852),3,IF(Q852&lt;0.05,3,2))))</f>
        <v/>
      </c>
      <c r="S852" s="1" t="str">
        <f t="shared" ca="1" si="194"/>
        <v/>
      </c>
      <c r="T852" s="1" t="str">
        <f t="array" ref="T852">IF(O852="","",AVERAGE(IF(L$1:L$2881=L852,I$1:I$2881)))</f>
        <v/>
      </c>
      <c r="U852" s="1" t="str">
        <f t="shared" ca="1" si="195"/>
        <v/>
      </c>
      <c r="V852" s="1" t="str">
        <f t="shared" ca="1" si="199"/>
        <v/>
      </c>
      <c r="W852" s="1" t="str">
        <f t="array" aca="1" ref="W852" ca="1">IF(V852="","",IF(AVERAGE(IF(Z$2:Z$2881="Neg"&amp;" "&amp;B852&amp;" "&amp;X852,J$2:J$2881,0))&gt;AVERAGE(IF(Z$2:Z$2881="pos"&amp;" "&amp;B852&amp;" "&amp;X852,J$2:J$2881,0)),"neg","pos"))</f>
        <v/>
      </c>
      <c r="X852" s="1" t="str">
        <f t="shared" ca="1" si="196"/>
        <v/>
      </c>
      <c r="Y852" s="1" t="str">
        <f t="shared" ca="1" si="197"/>
        <v/>
      </c>
      <c r="Z852" s="1" t="str">
        <f t="shared" si="198"/>
        <v>pos cytidine YE_</v>
      </c>
      <c r="AA852" s="1" t="str">
        <f t="shared" si="188"/>
        <v/>
      </c>
    </row>
    <row r="853" spans="1:27" x14ac:dyDescent="0.2">
      <c r="A853" s="1" t="s">
        <v>28</v>
      </c>
      <c r="B853" s="1" t="s">
        <v>183</v>
      </c>
      <c r="C853" s="1" t="s">
        <v>63</v>
      </c>
      <c r="D853" s="1">
        <v>243.08552052911</v>
      </c>
      <c r="E853" s="1">
        <v>14.74</v>
      </c>
      <c r="F853" s="5" t="s">
        <v>146</v>
      </c>
      <c r="H853" s="1" t="s">
        <v>151</v>
      </c>
      <c r="I853" s="1">
        <v>1796</v>
      </c>
      <c r="K853" s="1">
        <f t="shared" si="189"/>
        <v>7.4938738867835593</v>
      </c>
      <c r="L853" s="1" t="str">
        <f t="shared" si="190"/>
        <v>pos cytidine YE_Ctr</v>
      </c>
      <c r="M853" s="1" t="str">
        <f t="shared" si="191"/>
        <v>D</v>
      </c>
      <c r="N853" s="1" t="str">
        <f t="shared" si="192"/>
        <v>pos cytidine YE_Ctr_D</v>
      </c>
      <c r="O853" s="2" t="str">
        <f t="shared" si="193"/>
        <v/>
      </c>
      <c r="P853" s="1" t="str">
        <f t="array" ref="P853">IF(O853="","",AVERAGE(IF(L$1:L$2881=L853,K$1:K$2881)))</f>
        <v/>
      </c>
      <c r="Q853" s="1" t="str">
        <f t="array" ref="Q853">IF(O853="","",_xlfn.F.TEST(IF((L$1:L$2881=LEFT(L853,LEN(L853)-3)&amp;"ctr"),K$1:K$2881),IF((L$1:L$2881=L853),K$1:K$2881)))</f>
        <v/>
      </c>
      <c r="R853" s="1" t="str">
        <f t="array" ref="R853">IF(O853="","",TTEST(IF(L$1:L$2881=LEFT(L853,LEN(L853)-3)&amp;"ctr",K$1:K$2881),IF(L$1:L$2881=L853,K$1:K$2881),2,IF(ISERROR(Q853),3,IF(Q853&lt;0.05,3,2))))</f>
        <v/>
      </c>
      <c r="S853" s="1" t="str">
        <f t="shared" ca="1" si="194"/>
        <v/>
      </c>
      <c r="T853" s="1" t="str">
        <f t="array" ref="T853">IF(O853="","",AVERAGE(IF(L$1:L$2881=L853,I$1:I$2881)))</f>
        <v/>
      </c>
      <c r="U853" s="1" t="str">
        <f t="shared" ca="1" si="195"/>
        <v/>
      </c>
      <c r="V853" s="1" t="str">
        <f t="shared" ca="1" si="199"/>
        <v/>
      </c>
      <c r="W853" s="1" t="str">
        <f t="array" aca="1" ref="W853" ca="1">IF(V853="","",IF(AVERAGE(IF(Z$2:Z$2881="Neg"&amp;" "&amp;B853&amp;" "&amp;X853,J$2:J$2881,0))&gt;AVERAGE(IF(Z$2:Z$2881="pos"&amp;" "&amp;B853&amp;" "&amp;X853,J$2:J$2881,0)),"neg","pos"))</f>
        <v/>
      </c>
      <c r="X853" s="1" t="str">
        <f t="shared" ca="1" si="196"/>
        <v/>
      </c>
      <c r="Y853" s="1" t="str">
        <f t="shared" ca="1" si="197"/>
        <v/>
      </c>
      <c r="Z853" s="1" t="str">
        <f t="shared" si="198"/>
        <v>pos cytidine YE_</v>
      </c>
      <c r="AA853" s="1" t="str">
        <f t="shared" si="188"/>
        <v/>
      </c>
    </row>
    <row r="854" spans="1:27" x14ac:dyDescent="0.2">
      <c r="A854" s="1" t="s">
        <v>28</v>
      </c>
      <c r="B854" s="1" t="s">
        <v>183</v>
      </c>
      <c r="C854" s="1" t="s">
        <v>63</v>
      </c>
      <c r="D854" s="1">
        <v>243.08552052911</v>
      </c>
      <c r="E854" s="1">
        <v>14.74</v>
      </c>
      <c r="F854" s="5" t="s">
        <v>146</v>
      </c>
      <c r="H854" s="1" t="s">
        <v>152</v>
      </c>
      <c r="I854" s="1">
        <v>65367</v>
      </c>
      <c r="K854" s="1">
        <f t="shared" si="189"/>
        <v>11.087788121064543</v>
      </c>
      <c r="L854" s="1" t="str">
        <f t="shared" si="190"/>
        <v>pos cytidine YE_Syn</v>
      </c>
      <c r="M854" s="1" t="str">
        <f t="shared" si="191"/>
        <v>D</v>
      </c>
      <c r="N854" s="1" t="str">
        <f t="shared" si="192"/>
        <v>pos cytidine YE_Syn_D</v>
      </c>
      <c r="O854" s="2" t="str">
        <f t="shared" si="193"/>
        <v>D</v>
      </c>
      <c r="P854" s="1">
        <f t="array" ref="P854">IF(O854="","",AVERAGE(IF(L$1:L$2881=L854,K$1:K$2881)))</f>
        <v>11.065683213756607</v>
      </c>
      <c r="Q854" s="1">
        <f t="array" ref="Q854">IF(O854="","",_xlfn.F.TEST(IF((L$1:L$2881=LEFT(L854,LEN(L854)-3)&amp;"ctr"),K$1:K$2881),IF((L$1:L$2881=L854),K$1:K$2881)))</f>
        <v>8.0355497700809297E-2</v>
      </c>
      <c r="R854" s="1">
        <f t="array" ref="R854">IF(O854="","",TTEST(IF(L$1:L$2881=LEFT(L854,LEN(L854)-3)&amp;"ctr",K$1:K$2881),IF(L$1:L$2881=L854,K$1:K$2881),2,IF(ISERROR(Q854),3,IF(Q854&lt;0.05,3,2))))</f>
        <v>2.8997629256712536E-5</v>
      </c>
      <c r="S854" s="1" t="str">
        <f t="shared" ca="1" si="194"/>
        <v>E</v>
      </c>
      <c r="T854" s="1">
        <f t="array" ref="T854">IF(O854="","",AVERAGE(IF(L$1:L$2881=L854,I$1:I$2881)))</f>
        <v>72920</v>
      </c>
      <c r="U854" s="1">
        <f t="shared" ca="1" si="195"/>
        <v>4.9919503705521846</v>
      </c>
      <c r="V854" s="1" t="str">
        <f t="shared" ca="1" si="199"/>
        <v>5</v>
      </c>
      <c r="W854" s="1" t="str">
        <f t="array" aca="1" ref="W854" ca="1">IF(V854="","",IF(AVERAGE(IF(Z$2:Z$2881="Neg"&amp;" "&amp;B854&amp;" "&amp;X854,J$2:J$2881,0))&gt;AVERAGE(IF(Z$2:Z$2881="pos"&amp;" "&amp;B854&amp;" "&amp;X854,J$2:J$2881,0)),"neg","pos"))</f>
        <v>pos</v>
      </c>
      <c r="X854" s="1" t="str">
        <f t="shared" ca="1" si="196"/>
        <v>YE_</v>
      </c>
      <c r="Y854" s="1" t="str">
        <f t="shared" ca="1" si="197"/>
        <v>Syn</v>
      </c>
      <c r="Z854" s="1" t="str">
        <f t="shared" si="198"/>
        <v>pos cytidine YE_</v>
      </c>
      <c r="AA854" s="1" t="str">
        <f t="shared" si="188"/>
        <v>Good</v>
      </c>
    </row>
    <row r="855" spans="1:27" x14ac:dyDescent="0.2">
      <c r="A855" s="1" t="s">
        <v>28</v>
      </c>
      <c r="B855" s="1" t="s">
        <v>183</v>
      </c>
      <c r="C855" s="1" t="s">
        <v>63</v>
      </c>
      <c r="D855" s="1">
        <v>243.08552052911</v>
      </c>
      <c r="E855" s="1">
        <v>14.74</v>
      </c>
      <c r="F855" s="5" t="s">
        <v>146</v>
      </c>
      <c r="H855" s="1" t="s">
        <v>152</v>
      </c>
      <c r="I855" s="1">
        <v>44963</v>
      </c>
      <c r="K855" s="1">
        <f t="shared" si="189"/>
        <v>10.713617448581688</v>
      </c>
      <c r="L855" s="1" t="str">
        <f t="shared" si="190"/>
        <v>pos cytidine YE_Syn</v>
      </c>
      <c r="M855" s="1" t="str">
        <f t="shared" si="191"/>
        <v>D</v>
      </c>
      <c r="N855" s="1" t="str">
        <f t="shared" si="192"/>
        <v>pos cytidine YE_Syn_D</v>
      </c>
      <c r="O855" s="2" t="str">
        <f t="shared" si="193"/>
        <v/>
      </c>
      <c r="P855" s="1" t="str">
        <f t="array" ref="P855">IF(O855="","",AVERAGE(IF(L$1:L$2881=L855,K$1:K$2881)))</f>
        <v/>
      </c>
      <c r="Q855" s="1" t="str">
        <f t="array" ref="Q855">IF(O855="","",_xlfn.F.TEST(IF((L$1:L$2881=LEFT(L855,LEN(L855)-3)&amp;"ctr"),K$1:K$2881),IF((L$1:L$2881=L855),K$1:K$2881)))</f>
        <v/>
      </c>
      <c r="R855" s="1" t="str">
        <f t="array" ref="R855">IF(O855="","",TTEST(IF(L$1:L$2881=LEFT(L855,LEN(L855)-3)&amp;"ctr",K$1:K$2881),IF(L$1:L$2881=L855,K$1:K$2881),2,IF(ISERROR(Q855),3,IF(Q855&lt;0.05,3,2))))</f>
        <v/>
      </c>
      <c r="S855" s="1" t="str">
        <f t="shared" ca="1" si="194"/>
        <v/>
      </c>
      <c r="T855" s="1" t="str">
        <f t="array" ref="T855">IF(O855="","",AVERAGE(IF(L$1:L$2881=L855,I$1:I$2881)))</f>
        <v/>
      </c>
      <c r="U855" s="1" t="str">
        <f t="shared" ca="1" si="195"/>
        <v/>
      </c>
      <c r="V855" s="1" t="str">
        <f t="shared" ca="1" si="199"/>
        <v/>
      </c>
      <c r="W855" s="1" t="str">
        <f t="array" aca="1" ref="W855" ca="1">IF(V855="","",IF(AVERAGE(IF(Z$2:Z$2881="Neg"&amp;" "&amp;B855&amp;" "&amp;X855,J$2:J$2881,0))&gt;AVERAGE(IF(Z$2:Z$2881="pos"&amp;" "&amp;B855&amp;" "&amp;X855,J$2:J$2881,0)),"neg","pos"))</f>
        <v/>
      </c>
      <c r="X855" s="1" t="str">
        <f t="shared" ca="1" si="196"/>
        <v/>
      </c>
      <c r="Y855" s="1" t="str">
        <f t="shared" ca="1" si="197"/>
        <v/>
      </c>
      <c r="Z855" s="1" t="str">
        <f t="shared" si="198"/>
        <v>pos cytidine YE_</v>
      </c>
      <c r="AA855" s="1" t="str">
        <f t="shared" si="188"/>
        <v/>
      </c>
    </row>
    <row r="856" spans="1:27" x14ac:dyDescent="0.2">
      <c r="A856" s="1" t="s">
        <v>28</v>
      </c>
      <c r="B856" s="1" t="s">
        <v>183</v>
      </c>
      <c r="C856" s="1" t="s">
        <v>63</v>
      </c>
      <c r="D856" s="1">
        <v>243.08552052911</v>
      </c>
      <c r="E856" s="1">
        <v>14.74</v>
      </c>
      <c r="F856" s="5" t="s">
        <v>146</v>
      </c>
      <c r="H856" s="1" t="s">
        <v>152</v>
      </c>
      <c r="I856" s="1">
        <v>40318</v>
      </c>
      <c r="K856" s="1">
        <f t="shared" si="189"/>
        <v>10.604578100850384</v>
      </c>
      <c r="L856" s="1" t="str">
        <f t="shared" si="190"/>
        <v>pos cytidine YE_Syn</v>
      </c>
      <c r="M856" s="1" t="str">
        <f t="shared" si="191"/>
        <v>D</v>
      </c>
      <c r="N856" s="1" t="str">
        <f t="shared" si="192"/>
        <v>pos cytidine YE_Syn_D</v>
      </c>
      <c r="O856" s="2" t="str">
        <f t="shared" si="193"/>
        <v/>
      </c>
      <c r="P856" s="1" t="str">
        <f t="array" ref="P856">IF(O856="","",AVERAGE(IF(L$1:L$2881=L856,K$1:K$2881)))</f>
        <v/>
      </c>
      <c r="Q856" s="1" t="str">
        <f t="array" ref="Q856">IF(O856="","",_xlfn.F.TEST(IF((L$1:L$2881=LEFT(L856,LEN(L856)-3)&amp;"ctr"),K$1:K$2881),IF((L$1:L$2881=L856),K$1:K$2881)))</f>
        <v/>
      </c>
      <c r="R856" s="1" t="str">
        <f t="array" ref="R856">IF(O856="","",TTEST(IF(L$1:L$2881=LEFT(L856,LEN(L856)-3)&amp;"ctr",K$1:K$2881),IF(L$1:L$2881=L856,K$1:K$2881),2,IF(ISERROR(Q856),3,IF(Q856&lt;0.05,3,2))))</f>
        <v/>
      </c>
      <c r="S856" s="1" t="str">
        <f t="shared" ca="1" si="194"/>
        <v/>
      </c>
      <c r="T856" s="1" t="str">
        <f t="array" ref="T856">IF(O856="","",AVERAGE(IF(L$1:L$2881=L856,I$1:I$2881)))</f>
        <v/>
      </c>
      <c r="U856" s="1" t="str">
        <f t="shared" ca="1" si="195"/>
        <v/>
      </c>
      <c r="V856" s="1" t="str">
        <f t="shared" ca="1" si="199"/>
        <v/>
      </c>
      <c r="W856" s="1" t="str">
        <f t="array" aca="1" ref="W856" ca="1">IF(V856="","",IF(AVERAGE(IF(Z$2:Z$2881="Neg"&amp;" "&amp;B856&amp;" "&amp;X856,J$2:J$2881,0))&gt;AVERAGE(IF(Z$2:Z$2881="pos"&amp;" "&amp;B856&amp;" "&amp;X856,J$2:J$2881,0)),"neg","pos"))</f>
        <v/>
      </c>
      <c r="X856" s="1" t="str">
        <f t="shared" ca="1" si="196"/>
        <v/>
      </c>
      <c r="Y856" s="1" t="str">
        <f t="shared" ca="1" si="197"/>
        <v/>
      </c>
      <c r="Z856" s="1" t="str">
        <f t="shared" si="198"/>
        <v>pos cytidine YE_</v>
      </c>
      <c r="AA856" s="1" t="str">
        <f t="shared" si="188"/>
        <v/>
      </c>
    </row>
    <row r="857" spans="1:27" x14ac:dyDescent="0.2">
      <c r="A857" s="1" t="s">
        <v>28</v>
      </c>
      <c r="B857" s="1" t="s">
        <v>183</v>
      </c>
      <c r="C857" s="1" t="s">
        <v>63</v>
      </c>
      <c r="D857" s="1">
        <v>243.08552052911</v>
      </c>
      <c r="E857" s="1">
        <v>14.74</v>
      </c>
      <c r="F857" s="5" t="s">
        <v>146</v>
      </c>
      <c r="H857" s="1" t="s">
        <v>152</v>
      </c>
      <c r="I857" s="1">
        <v>141032</v>
      </c>
      <c r="K857" s="1">
        <f t="shared" si="189"/>
        <v>11.856749184529811</v>
      </c>
      <c r="L857" s="1" t="str">
        <f t="shared" si="190"/>
        <v>pos cytidine YE_Syn</v>
      </c>
      <c r="M857" s="1" t="str">
        <f t="shared" si="191"/>
        <v>D</v>
      </c>
      <c r="N857" s="1" t="str">
        <f t="shared" si="192"/>
        <v>pos cytidine YE_Syn_D</v>
      </c>
      <c r="O857" s="2" t="str">
        <f t="shared" si="193"/>
        <v/>
      </c>
      <c r="P857" s="1" t="str">
        <f t="array" ref="P857">IF(O857="","",AVERAGE(IF(L$1:L$2881=L857,K$1:K$2881)))</f>
        <v/>
      </c>
      <c r="Q857" s="1" t="str">
        <f t="array" ref="Q857">IF(O857="","",_xlfn.F.TEST(IF((L$1:L$2881=LEFT(L857,LEN(L857)-3)&amp;"ctr"),K$1:K$2881),IF((L$1:L$2881=L857),K$1:K$2881)))</f>
        <v/>
      </c>
      <c r="R857" s="1" t="str">
        <f t="array" ref="R857">IF(O857="","",TTEST(IF(L$1:L$2881=LEFT(L857,LEN(L857)-3)&amp;"ctr",K$1:K$2881),IF(L$1:L$2881=L857,K$1:K$2881),2,IF(ISERROR(Q857),3,IF(Q857&lt;0.05,3,2))))</f>
        <v/>
      </c>
      <c r="S857" s="1" t="str">
        <f t="shared" ca="1" si="194"/>
        <v/>
      </c>
      <c r="T857" s="1" t="str">
        <f t="array" ref="T857">IF(O857="","",AVERAGE(IF(L$1:L$2881=L857,I$1:I$2881)))</f>
        <v/>
      </c>
      <c r="U857" s="1" t="str">
        <f t="shared" ca="1" si="195"/>
        <v/>
      </c>
      <c r="V857" s="1" t="str">
        <f t="shared" ca="1" si="199"/>
        <v/>
      </c>
      <c r="W857" s="1" t="str">
        <f t="array" aca="1" ref="W857" ca="1">IF(V857="","",IF(AVERAGE(IF(Z$2:Z$2881="Neg"&amp;" "&amp;B857&amp;" "&amp;X857,J$2:J$2881,0))&gt;AVERAGE(IF(Z$2:Z$2881="pos"&amp;" "&amp;B857&amp;" "&amp;X857,J$2:J$2881,0)),"neg","pos"))</f>
        <v/>
      </c>
      <c r="X857" s="1" t="str">
        <f t="shared" ca="1" si="196"/>
        <v/>
      </c>
      <c r="Y857" s="1" t="str">
        <f t="shared" ca="1" si="197"/>
        <v/>
      </c>
      <c r="Z857" s="1" t="str">
        <f t="shared" si="198"/>
        <v>pos cytidine YE_</v>
      </c>
      <c r="AA857" s="1" t="str">
        <f t="shared" si="188"/>
        <v/>
      </c>
    </row>
    <row r="858" spans="1:27" x14ac:dyDescent="0.2">
      <c r="A858" s="1" t="s">
        <v>28</v>
      </c>
      <c r="B858" s="1" t="s">
        <v>183</v>
      </c>
      <c r="C858" s="1" t="s">
        <v>63</v>
      </c>
      <c r="D858" s="1">
        <v>243.08552052911</v>
      </c>
      <c r="E858" s="1">
        <v>14.74</v>
      </c>
      <c r="F858" s="5" t="s">
        <v>146</v>
      </c>
      <c r="H858" s="1" t="s">
        <v>153</v>
      </c>
      <c r="I858" s="1">
        <v>1182</v>
      </c>
      <c r="K858" s="1">
        <f t="shared" si="189"/>
        <v>7.0758088639783869</v>
      </c>
      <c r="L858" s="1" t="str">
        <f t="shared" si="190"/>
        <v>pos cytidine SE_Ctr</v>
      </c>
      <c r="M858" s="1" t="str">
        <f t="shared" si="191"/>
        <v>D</v>
      </c>
      <c r="N858" s="1" t="str">
        <f t="shared" si="192"/>
        <v>pos cytidine SE_Ctr_D</v>
      </c>
      <c r="O858" s="2" t="str">
        <f t="shared" si="193"/>
        <v>D</v>
      </c>
      <c r="P858" s="1">
        <f t="array" ref="P858">IF(O858="","",AVERAGE(IF(L$1:L$2881=L858,K$1:K$2881)))</f>
        <v>6.6689624719522937</v>
      </c>
      <c r="Q858" s="1">
        <f t="array" ref="Q858">IF(O858="","",_xlfn.F.TEST(IF((L$1:L$2881=LEFT(L858,LEN(L858)-3)&amp;"ctr"),K$1:K$2881),IF((L$1:L$2881=L858),K$1:K$2881)))</f>
        <v>1</v>
      </c>
      <c r="R858" s="1">
        <f t="array" ref="R858">IF(O858="","",TTEST(IF(L$1:L$2881=LEFT(L858,LEN(L858)-3)&amp;"ctr",K$1:K$2881),IF(L$1:L$2881=L858,K$1:K$2881),2,IF(ISERROR(Q858),3,IF(Q858&lt;0.05,3,2))))</f>
        <v>1</v>
      </c>
      <c r="S858" s="1" t="str">
        <f t="shared" ca="1" si="194"/>
        <v>D</v>
      </c>
      <c r="T858" s="1">
        <f t="array" ref="T858">IF(O858="","",AVERAGE(IF(L$1:L$2881=L858,I$1:I$2881)))</f>
        <v>897.75</v>
      </c>
      <c r="U858" s="1" t="b">
        <f t="shared" ca="1" si="195"/>
        <v>0</v>
      </c>
      <c r="V858" s="1" t="str">
        <f t="shared" ca="1" si="199"/>
        <v>1</v>
      </c>
      <c r="W858" s="1" t="str">
        <f t="array" aca="1" ref="W858" ca="1">IF(V858="","",IF(AVERAGE(IF(Z$2:Z$2881="Neg"&amp;" "&amp;B858&amp;" "&amp;X858,J$2:J$2881,0))&gt;AVERAGE(IF(Z$2:Z$2881="pos"&amp;" "&amp;B858&amp;" "&amp;X858,J$2:J$2881,0)),"neg","pos"))</f>
        <v>pos</v>
      </c>
      <c r="X858" s="1" t="str">
        <f t="shared" ca="1" si="196"/>
        <v>SE_</v>
      </c>
      <c r="Y858" s="1" t="str">
        <f t="shared" ca="1" si="197"/>
        <v>Ctr</v>
      </c>
      <c r="Z858" s="1" t="str">
        <f t="shared" si="198"/>
        <v>pos cytidine SE_</v>
      </c>
      <c r="AA858" s="1" t="str">
        <f t="shared" si="188"/>
        <v>Good</v>
      </c>
    </row>
    <row r="859" spans="1:27" x14ac:dyDescent="0.2">
      <c r="A859" s="1" t="s">
        <v>28</v>
      </c>
      <c r="B859" s="1" t="s">
        <v>183</v>
      </c>
      <c r="C859" s="1" t="s">
        <v>63</v>
      </c>
      <c r="D859" s="1">
        <v>243.08552052911</v>
      </c>
      <c r="E859" s="1">
        <v>14.74</v>
      </c>
      <c r="F859" s="5" t="s">
        <v>146</v>
      </c>
      <c r="H859" s="1" t="s">
        <v>153</v>
      </c>
      <c r="I859" s="1">
        <v>308</v>
      </c>
      <c r="K859" s="1">
        <f t="shared" si="189"/>
        <v>5.7333412768977459</v>
      </c>
      <c r="L859" s="1" t="str">
        <f t="shared" si="190"/>
        <v>pos cytidine SE_Ctr</v>
      </c>
      <c r="M859" s="1" t="str">
        <f t="shared" si="191"/>
        <v>D</v>
      </c>
      <c r="N859" s="1" t="str">
        <f t="shared" si="192"/>
        <v>pos cytidine SE_Ctr_D</v>
      </c>
      <c r="O859" s="2" t="str">
        <f t="shared" si="193"/>
        <v/>
      </c>
      <c r="P859" s="1" t="str">
        <f t="array" ref="P859">IF(O859="","",AVERAGE(IF(L$1:L$2881=L859,K$1:K$2881)))</f>
        <v/>
      </c>
      <c r="Q859" s="1" t="str">
        <f t="array" ref="Q859">IF(O859="","",_xlfn.F.TEST(IF((L$1:L$2881=LEFT(L859,LEN(L859)-3)&amp;"ctr"),K$1:K$2881),IF((L$1:L$2881=L859),K$1:K$2881)))</f>
        <v/>
      </c>
      <c r="R859" s="1" t="str">
        <f t="array" ref="R859">IF(O859="","",TTEST(IF(L$1:L$2881=LEFT(L859,LEN(L859)-3)&amp;"ctr",K$1:K$2881),IF(L$1:L$2881=L859,K$1:K$2881),2,IF(ISERROR(Q859),3,IF(Q859&lt;0.05,3,2))))</f>
        <v/>
      </c>
      <c r="S859" s="1" t="str">
        <f t="shared" ca="1" si="194"/>
        <v/>
      </c>
      <c r="T859" s="1" t="str">
        <f t="array" ref="T859">IF(O859="","",AVERAGE(IF(L$1:L$2881=L859,I$1:I$2881)))</f>
        <v/>
      </c>
      <c r="U859" s="1" t="str">
        <f t="shared" ca="1" si="195"/>
        <v/>
      </c>
      <c r="V859" s="1" t="str">
        <f t="shared" ca="1" si="199"/>
        <v/>
      </c>
      <c r="W859" s="1" t="str">
        <f t="array" aca="1" ref="W859" ca="1">IF(V859="","",IF(AVERAGE(IF(Z$2:Z$2881="Neg"&amp;" "&amp;B859&amp;" "&amp;X859,J$2:J$2881,0))&gt;AVERAGE(IF(Z$2:Z$2881="pos"&amp;" "&amp;B859&amp;" "&amp;X859,J$2:J$2881,0)),"neg","pos"))</f>
        <v/>
      </c>
      <c r="X859" s="1" t="str">
        <f t="shared" ca="1" si="196"/>
        <v/>
      </c>
      <c r="Y859" s="1" t="str">
        <f t="shared" ca="1" si="197"/>
        <v/>
      </c>
      <c r="Z859" s="1" t="str">
        <f t="shared" si="198"/>
        <v>pos cytidine SE_</v>
      </c>
      <c r="AA859" s="1" t="str">
        <f t="shared" si="188"/>
        <v/>
      </c>
    </row>
    <row r="860" spans="1:27" x14ac:dyDescent="0.2">
      <c r="A860" s="1" t="s">
        <v>28</v>
      </c>
      <c r="B860" s="1" t="s">
        <v>183</v>
      </c>
      <c r="C860" s="1" t="s">
        <v>63</v>
      </c>
      <c r="D860" s="1">
        <v>243.08552052911</v>
      </c>
      <c r="E860" s="1">
        <v>14.74</v>
      </c>
      <c r="F860" s="5" t="s">
        <v>146</v>
      </c>
      <c r="H860" s="1" t="s">
        <v>153</v>
      </c>
      <c r="I860" s="1">
        <v>820</v>
      </c>
      <c r="K860" s="1">
        <f t="shared" si="189"/>
        <v>6.7105231094524278</v>
      </c>
      <c r="L860" s="1" t="str">
        <f t="shared" si="190"/>
        <v>pos cytidine SE_Ctr</v>
      </c>
      <c r="M860" s="1" t="str">
        <f t="shared" si="191"/>
        <v>D</v>
      </c>
      <c r="N860" s="1" t="str">
        <f t="shared" si="192"/>
        <v>pos cytidine SE_Ctr_D</v>
      </c>
      <c r="O860" s="2" t="str">
        <f t="shared" si="193"/>
        <v/>
      </c>
      <c r="P860" s="1" t="str">
        <f t="array" ref="P860">IF(O860="","",AVERAGE(IF(L$1:L$2881=L860,K$1:K$2881)))</f>
        <v/>
      </c>
      <c r="Q860" s="1" t="str">
        <f t="array" ref="Q860">IF(O860="","",_xlfn.F.TEST(IF((L$1:L$2881=LEFT(L860,LEN(L860)-3)&amp;"ctr"),K$1:K$2881),IF((L$1:L$2881=L860),K$1:K$2881)))</f>
        <v/>
      </c>
      <c r="R860" s="1" t="str">
        <f t="array" ref="R860">IF(O860="","",TTEST(IF(L$1:L$2881=LEFT(L860,LEN(L860)-3)&amp;"ctr",K$1:K$2881),IF(L$1:L$2881=L860,K$1:K$2881),2,IF(ISERROR(Q860),3,IF(Q860&lt;0.05,3,2))))</f>
        <v/>
      </c>
      <c r="S860" s="1" t="str">
        <f t="shared" ca="1" si="194"/>
        <v/>
      </c>
      <c r="T860" s="1" t="str">
        <f t="array" ref="T860">IF(O860="","",AVERAGE(IF(L$1:L$2881=L860,I$1:I$2881)))</f>
        <v/>
      </c>
      <c r="U860" s="1" t="str">
        <f t="shared" ca="1" si="195"/>
        <v/>
      </c>
      <c r="V860" s="1" t="str">
        <f t="shared" ca="1" si="199"/>
        <v/>
      </c>
      <c r="W860" s="1" t="str">
        <f t="array" aca="1" ref="W860" ca="1">IF(V860="","",IF(AVERAGE(IF(Z$2:Z$2881="Neg"&amp;" "&amp;B860&amp;" "&amp;X860,J$2:J$2881,0))&gt;AVERAGE(IF(Z$2:Z$2881="pos"&amp;" "&amp;B860&amp;" "&amp;X860,J$2:J$2881,0)),"neg","pos"))</f>
        <v/>
      </c>
      <c r="X860" s="1" t="str">
        <f t="shared" ca="1" si="196"/>
        <v/>
      </c>
      <c r="Y860" s="1" t="str">
        <f t="shared" ca="1" si="197"/>
        <v/>
      </c>
      <c r="Z860" s="1" t="str">
        <f t="shared" si="198"/>
        <v>pos cytidine SE_</v>
      </c>
      <c r="AA860" s="1" t="str">
        <f t="shared" si="188"/>
        <v/>
      </c>
    </row>
    <row r="861" spans="1:27" x14ac:dyDescent="0.2">
      <c r="A861" s="1" t="s">
        <v>28</v>
      </c>
      <c r="B861" s="1" t="s">
        <v>183</v>
      </c>
      <c r="C861" s="1" t="s">
        <v>63</v>
      </c>
      <c r="D861" s="1">
        <v>243.08552052911</v>
      </c>
      <c r="E861" s="1">
        <v>14.74</v>
      </c>
      <c r="F861" s="5" t="s">
        <v>146</v>
      </c>
      <c r="H861" s="1" t="s">
        <v>153</v>
      </c>
      <c r="I861" s="1">
        <v>1281</v>
      </c>
      <c r="K861" s="1">
        <f t="shared" si="189"/>
        <v>7.1561766374806153</v>
      </c>
      <c r="L861" s="1" t="str">
        <f t="shared" si="190"/>
        <v>pos cytidine SE_Ctr</v>
      </c>
      <c r="M861" s="1" t="str">
        <f t="shared" si="191"/>
        <v>D</v>
      </c>
      <c r="N861" s="1" t="str">
        <f t="shared" si="192"/>
        <v>pos cytidine SE_Ctr_D</v>
      </c>
      <c r="O861" s="2" t="str">
        <f t="shared" si="193"/>
        <v/>
      </c>
      <c r="P861" s="1" t="str">
        <f t="array" ref="P861">IF(O861="","",AVERAGE(IF(L$1:L$2881=L861,K$1:K$2881)))</f>
        <v/>
      </c>
      <c r="Q861" s="1" t="str">
        <f t="array" ref="Q861">IF(O861="","",_xlfn.F.TEST(IF((L$1:L$2881=LEFT(L861,LEN(L861)-3)&amp;"ctr"),K$1:K$2881),IF((L$1:L$2881=L861),K$1:K$2881)))</f>
        <v/>
      </c>
      <c r="R861" s="1" t="str">
        <f t="array" ref="R861">IF(O861="","",TTEST(IF(L$1:L$2881=LEFT(L861,LEN(L861)-3)&amp;"ctr",K$1:K$2881),IF(L$1:L$2881=L861,K$1:K$2881),2,IF(ISERROR(Q861),3,IF(Q861&lt;0.05,3,2))))</f>
        <v/>
      </c>
      <c r="S861" s="1" t="str">
        <f t="shared" ca="1" si="194"/>
        <v/>
      </c>
      <c r="T861" s="1" t="str">
        <f t="array" ref="T861">IF(O861="","",AVERAGE(IF(L$1:L$2881=L861,I$1:I$2881)))</f>
        <v/>
      </c>
      <c r="U861" s="1" t="str">
        <f t="shared" ca="1" si="195"/>
        <v/>
      </c>
      <c r="V861" s="1" t="str">
        <f t="shared" ca="1" si="199"/>
        <v/>
      </c>
      <c r="W861" s="1" t="str">
        <f t="array" aca="1" ref="W861" ca="1">IF(V861="","",IF(AVERAGE(IF(Z$2:Z$2881="Neg"&amp;" "&amp;B861&amp;" "&amp;X861,J$2:J$2881,0))&gt;AVERAGE(IF(Z$2:Z$2881="pos"&amp;" "&amp;B861&amp;" "&amp;X861,J$2:J$2881,0)),"neg","pos"))</f>
        <v/>
      </c>
      <c r="X861" s="1" t="str">
        <f t="shared" ca="1" si="196"/>
        <v/>
      </c>
      <c r="Y861" s="1" t="str">
        <f t="shared" ca="1" si="197"/>
        <v/>
      </c>
      <c r="Z861" s="1" t="str">
        <f t="shared" si="198"/>
        <v>pos cytidine SE_</v>
      </c>
      <c r="AA861" s="1" t="str">
        <f t="shared" si="188"/>
        <v/>
      </c>
    </row>
    <row r="862" spans="1:27" x14ac:dyDescent="0.2">
      <c r="A862" s="1" t="s">
        <v>28</v>
      </c>
      <c r="B862" s="1" t="s">
        <v>183</v>
      </c>
      <c r="C862" s="1" t="s">
        <v>63</v>
      </c>
      <c r="D862" s="1">
        <v>243.08552052911</v>
      </c>
      <c r="E862" s="1">
        <v>14.74</v>
      </c>
      <c r="F862" s="5" t="s">
        <v>146</v>
      </c>
      <c r="H862" s="1" t="s">
        <v>154</v>
      </c>
      <c r="I862" s="1">
        <v>25926</v>
      </c>
      <c r="K862" s="1">
        <f t="shared" si="189"/>
        <v>10.163040175734501</v>
      </c>
      <c r="L862" s="1" t="str">
        <f t="shared" si="190"/>
        <v>pos cytidine SE_Syn</v>
      </c>
      <c r="M862" s="1" t="str">
        <f t="shared" si="191"/>
        <v>D</v>
      </c>
      <c r="N862" s="1" t="str">
        <f t="shared" si="192"/>
        <v>pos cytidine SE_Syn_D</v>
      </c>
      <c r="O862" s="2" t="str">
        <f t="shared" si="193"/>
        <v>D</v>
      </c>
      <c r="P862" s="1">
        <f t="array" ref="P862">IF(O862="","",AVERAGE(IF(L$1:L$2881=L862,K$1:K$2881)))</f>
        <v>10.212784150604893</v>
      </c>
      <c r="Q862" s="1">
        <f t="array" ref="Q862">IF(O862="","",_xlfn.F.TEST(IF((L$1:L$2881=LEFT(L862,LEN(L862)-3)&amp;"ctr"),K$1:K$2881),IF((L$1:L$2881=L862),K$1:K$2881)))</f>
        <v>0.23196111652188731</v>
      </c>
      <c r="R862" s="1">
        <f t="array" ref="R862">IF(O862="","",TTEST(IF(L$1:L$2881=LEFT(L862,LEN(L862)-3)&amp;"ctr",K$1:K$2881),IF(L$1:L$2881=L862,K$1:K$2881),2,IF(ISERROR(Q862),3,IF(Q862&lt;0.05,3,2))))</f>
        <v>6.2577265071510593E-5</v>
      </c>
      <c r="S862" s="1" t="str">
        <f t="shared" ca="1" si="194"/>
        <v>E</v>
      </c>
      <c r="T862" s="1">
        <f t="array" ref="T862">IF(O862="","",AVERAGE(IF(L$1:L$2881=L862,I$1:I$2881)))</f>
        <v>28247.25</v>
      </c>
      <c r="U862" s="1">
        <f t="shared" ca="1" si="195"/>
        <v>4.9756528632363661</v>
      </c>
      <c r="V862" s="1" t="str">
        <f t="shared" ca="1" si="199"/>
        <v>5</v>
      </c>
      <c r="W862" s="1" t="str">
        <f t="array" aca="1" ref="W862" ca="1">IF(V862="","",IF(AVERAGE(IF(Z$2:Z$2881="Neg"&amp;" "&amp;B862&amp;" "&amp;X862,J$2:J$2881,0))&gt;AVERAGE(IF(Z$2:Z$2881="pos"&amp;" "&amp;B862&amp;" "&amp;X862,J$2:J$2881,0)),"neg","pos"))</f>
        <v>pos</v>
      </c>
      <c r="X862" s="1" t="str">
        <f t="shared" ca="1" si="196"/>
        <v>SE_</v>
      </c>
      <c r="Y862" s="1" t="str">
        <f t="shared" ca="1" si="197"/>
        <v>Syn</v>
      </c>
      <c r="Z862" s="1" t="str">
        <f t="shared" si="198"/>
        <v>pos cytidine SE_</v>
      </c>
      <c r="AA862" s="1" t="str">
        <f t="shared" si="188"/>
        <v>Good</v>
      </c>
    </row>
    <row r="863" spans="1:27" x14ac:dyDescent="0.2">
      <c r="A863" s="1" t="s">
        <v>28</v>
      </c>
      <c r="B863" s="1" t="s">
        <v>183</v>
      </c>
      <c r="C863" s="1" t="s">
        <v>63</v>
      </c>
      <c r="D863" s="1">
        <v>243.08552052911</v>
      </c>
      <c r="E863" s="1">
        <v>14.74</v>
      </c>
      <c r="F863" s="5" t="s">
        <v>146</v>
      </c>
      <c r="H863" s="1" t="s">
        <v>154</v>
      </c>
      <c r="I863" s="1">
        <v>21364</v>
      </c>
      <c r="K863" s="1">
        <f t="shared" si="189"/>
        <v>9.9695093480781249</v>
      </c>
      <c r="L863" s="1" t="str">
        <f t="shared" si="190"/>
        <v>pos cytidine SE_Syn</v>
      </c>
      <c r="M863" s="1" t="str">
        <f t="shared" si="191"/>
        <v>D</v>
      </c>
      <c r="N863" s="1" t="str">
        <f t="shared" si="192"/>
        <v>pos cytidine SE_Syn_D</v>
      </c>
      <c r="O863" s="2" t="str">
        <f t="shared" si="193"/>
        <v/>
      </c>
      <c r="P863" s="1" t="str">
        <f t="array" ref="P863">IF(O863="","",AVERAGE(IF(L$1:L$2881=L863,K$1:K$2881)))</f>
        <v/>
      </c>
      <c r="Q863" s="1" t="str">
        <f t="array" ref="Q863">IF(O863="","",_xlfn.F.TEST(IF((L$1:L$2881=LEFT(L863,LEN(L863)-3)&amp;"ctr"),K$1:K$2881),IF((L$1:L$2881=L863),K$1:K$2881)))</f>
        <v/>
      </c>
      <c r="R863" s="1" t="str">
        <f t="array" ref="R863">IF(O863="","",TTEST(IF(L$1:L$2881=LEFT(L863,LEN(L863)-3)&amp;"ctr",K$1:K$2881),IF(L$1:L$2881=L863,K$1:K$2881),2,IF(ISERROR(Q863),3,IF(Q863&lt;0.05,3,2))))</f>
        <v/>
      </c>
      <c r="S863" s="1" t="str">
        <f t="shared" ca="1" si="194"/>
        <v/>
      </c>
      <c r="T863" s="1" t="str">
        <f t="array" ref="T863">IF(O863="","",AVERAGE(IF(L$1:L$2881=L863,I$1:I$2881)))</f>
        <v/>
      </c>
      <c r="U863" s="1" t="str">
        <f t="shared" ca="1" si="195"/>
        <v/>
      </c>
      <c r="V863" s="1" t="str">
        <f t="shared" ca="1" si="199"/>
        <v/>
      </c>
      <c r="W863" s="1" t="str">
        <f t="array" aca="1" ref="W863" ca="1">IF(V863="","",IF(AVERAGE(IF(Z$2:Z$2881="Neg"&amp;" "&amp;B863&amp;" "&amp;X863,J$2:J$2881,0))&gt;AVERAGE(IF(Z$2:Z$2881="pos"&amp;" "&amp;B863&amp;" "&amp;X863,J$2:J$2881,0)),"neg","pos"))</f>
        <v/>
      </c>
      <c r="X863" s="1" t="str">
        <f t="shared" ca="1" si="196"/>
        <v/>
      </c>
      <c r="Y863" s="1" t="str">
        <f t="shared" ca="1" si="197"/>
        <v/>
      </c>
      <c r="Z863" s="1" t="str">
        <f t="shared" si="198"/>
        <v>pos cytidine SE_</v>
      </c>
      <c r="AA863" s="1" t="str">
        <f t="shared" si="188"/>
        <v/>
      </c>
    </row>
    <row r="864" spans="1:27" x14ac:dyDescent="0.2">
      <c r="A864" s="1" t="s">
        <v>28</v>
      </c>
      <c r="B864" s="1" t="s">
        <v>183</v>
      </c>
      <c r="C864" s="1" t="s">
        <v>63</v>
      </c>
      <c r="D864" s="1">
        <v>243.08552052911</v>
      </c>
      <c r="E864" s="1">
        <v>14.74</v>
      </c>
      <c r="F864" s="5" t="s">
        <v>146</v>
      </c>
      <c r="H864" s="1" t="s">
        <v>154</v>
      </c>
      <c r="I864" s="1">
        <v>42005</v>
      </c>
      <c r="K864" s="1">
        <f t="shared" si="189"/>
        <v>10.645567744205252</v>
      </c>
      <c r="L864" s="1" t="str">
        <f t="shared" si="190"/>
        <v>pos cytidine SE_Syn</v>
      </c>
      <c r="M864" s="1" t="str">
        <f t="shared" si="191"/>
        <v>D</v>
      </c>
      <c r="N864" s="1" t="str">
        <f t="shared" si="192"/>
        <v>pos cytidine SE_Syn_D</v>
      </c>
      <c r="O864" s="2" t="str">
        <f t="shared" si="193"/>
        <v/>
      </c>
      <c r="P864" s="1" t="str">
        <f t="array" ref="P864">IF(O864="","",AVERAGE(IF(L$1:L$2881=L864,K$1:K$2881)))</f>
        <v/>
      </c>
      <c r="Q864" s="1" t="str">
        <f t="array" ref="Q864">IF(O864="","",_xlfn.F.TEST(IF((L$1:L$2881=LEFT(L864,LEN(L864)-3)&amp;"ctr"),K$1:K$2881),IF((L$1:L$2881=L864),K$1:K$2881)))</f>
        <v/>
      </c>
      <c r="R864" s="1" t="str">
        <f t="array" ref="R864">IF(O864="","",TTEST(IF(L$1:L$2881=LEFT(L864,LEN(L864)-3)&amp;"ctr",K$1:K$2881),IF(L$1:L$2881=L864,K$1:K$2881),2,IF(ISERROR(Q864),3,IF(Q864&lt;0.05,3,2))))</f>
        <v/>
      </c>
      <c r="S864" s="1" t="str">
        <f t="shared" ca="1" si="194"/>
        <v/>
      </c>
      <c r="T864" s="1" t="str">
        <f t="array" ref="T864">IF(O864="","",AVERAGE(IF(L$1:L$2881=L864,I$1:I$2881)))</f>
        <v/>
      </c>
      <c r="U864" s="1" t="str">
        <f t="shared" ca="1" si="195"/>
        <v/>
      </c>
      <c r="V864" s="1" t="str">
        <f t="shared" ca="1" si="199"/>
        <v/>
      </c>
      <c r="W864" s="1" t="str">
        <f t="array" aca="1" ref="W864" ca="1">IF(V864="","",IF(AVERAGE(IF(Z$2:Z$2881="Neg"&amp;" "&amp;B864&amp;" "&amp;X864,J$2:J$2881,0))&gt;AVERAGE(IF(Z$2:Z$2881="pos"&amp;" "&amp;B864&amp;" "&amp;X864,J$2:J$2881,0)),"neg","pos"))</f>
        <v/>
      </c>
      <c r="X864" s="1" t="str">
        <f t="shared" ca="1" si="196"/>
        <v/>
      </c>
      <c r="Y864" s="1" t="str">
        <f t="shared" ca="1" si="197"/>
        <v/>
      </c>
      <c r="Z864" s="1" t="str">
        <f t="shared" si="198"/>
        <v>pos cytidine SE_</v>
      </c>
      <c r="AA864" s="1" t="str">
        <f t="shared" si="188"/>
        <v/>
      </c>
    </row>
    <row r="865" spans="1:27" x14ac:dyDescent="0.2">
      <c r="A865" s="1" t="s">
        <v>28</v>
      </c>
      <c r="B865" s="1" t="s">
        <v>183</v>
      </c>
      <c r="C865" s="1" t="s">
        <v>63</v>
      </c>
      <c r="D865" s="1">
        <v>243.08552052911</v>
      </c>
      <c r="E865" s="1">
        <v>14.74</v>
      </c>
      <c r="F865" s="5" t="s">
        <v>146</v>
      </c>
      <c r="H865" s="1" t="s">
        <v>154</v>
      </c>
      <c r="I865" s="1">
        <v>23694</v>
      </c>
      <c r="K865" s="1">
        <f t="shared" si="189"/>
        <v>10.073019334401689</v>
      </c>
      <c r="L865" s="1" t="str">
        <f t="shared" si="190"/>
        <v>pos cytidine SE_Syn</v>
      </c>
      <c r="M865" s="1" t="str">
        <f t="shared" si="191"/>
        <v>D</v>
      </c>
      <c r="N865" s="1" t="str">
        <f t="shared" si="192"/>
        <v>pos cytidine SE_Syn_D</v>
      </c>
      <c r="O865" s="2" t="str">
        <f t="shared" si="193"/>
        <v/>
      </c>
      <c r="P865" s="1" t="str">
        <f t="array" ref="P865">IF(O865="","",AVERAGE(IF(L$1:L$2881=L865,K$1:K$2881)))</f>
        <v/>
      </c>
      <c r="Q865" s="1" t="str">
        <f t="array" ref="Q865">IF(O865="","",_xlfn.F.TEST(IF((L$1:L$2881=LEFT(L865,LEN(L865)-3)&amp;"ctr"),K$1:K$2881),IF((L$1:L$2881=L865),K$1:K$2881)))</f>
        <v/>
      </c>
      <c r="R865" s="1" t="str">
        <f t="array" ref="R865">IF(O865="","",TTEST(IF(L$1:L$2881=LEFT(L865,LEN(L865)-3)&amp;"ctr",K$1:K$2881),IF(L$1:L$2881=L865,K$1:K$2881),2,IF(ISERROR(Q865),3,IF(Q865&lt;0.05,3,2))))</f>
        <v/>
      </c>
      <c r="S865" s="1" t="str">
        <f t="shared" ca="1" si="194"/>
        <v/>
      </c>
      <c r="T865" s="1" t="str">
        <f t="array" ref="T865">IF(O865="","",AVERAGE(IF(L$1:L$2881=L865,I$1:I$2881)))</f>
        <v/>
      </c>
      <c r="U865" s="1" t="str">
        <f t="shared" ca="1" si="195"/>
        <v/>
      </c>
      <c r="V865" s="1" t="str">
        <f t="shared" ca="1" si="199"/>
        <v/>
      </c>
      <c r="W865" s="1" t="str">
        <f t="array" aca="1" ref="W865" ca="1">IF(V865="","",IF(AVERAGE(IF(Z$2:Z$2881="Neg"&amp;" "&amp;B865&amp;" "&amp;X865,J$2:J$2881,0))&gt;AVERAGE(IF(Z$2:Z$2881="pos"&amp;" "&amp;B865&amp;" "&amp;X865,J$2:J$2881,0)),"neg","pos"))</f>
        <v/>
      </c>
      <c r="X865" s="1" t="str">
        <f t="shared" ca="1" si="196"/>
        <v/>
      </c>
      <c r="Y865" s="1" t="str">
        <f t="shared" ca="1" si="197"/>
        <v/>
      </c>
      <c r="Z865" s="1" t="str">
        <f t="shared" si="198"/>
        <v>pos cytidine SE_</v>
      </c>
      <c r="AA865" s="1" t="str">
        <f t="shared" si="188"/>
        <v/>
      </c>
    </row>
    <row r="866" spans="1:27" x14ac:dyDescent="0.2">
      <c r="A866" s="1" t="s">
        <v>28</v>
      </c>
      <c r="B866" s="1" t="s">
        <v>77</v>
      </c>
      <c r="C866" s="1" t="s">
        <v>114</v>
      </c>
      <c r="D866" s="1">
        <v>230.16290000000001</v>
      </c>
      <c r="E866" s="1">
        <v>14.34</v>
      </c>
      <c r="F866" s="5" t="s">
        <v>146</v>
      </c>
      <c r="H866" s="1" t="s">
        <v>147</v>
      </c>
      <c r="K866" s="1">
        <f t="shared" si="189"/>
        <v>0</v>
      </c>
      <c r="L866" s="1" t="str">
        <f t="shared" si="190"/>
        <v>pos (Val-(Leu or Ile)) Min_Ctr</v>
      </c>
      <c r="M866" s="1" t="str">
        <f t="shared" si="191"/>
        <v>ND</v>
      </c>
      <c r="N866" s="1" t="str">
        <f t="shared" si="192"/>
        <v>pos (Val-(Leu or Ile)) Min_CtrND</v>
      </c>
      <c r="O866" s="2" t="str">
        <f t="shared" si="193"/>
        <v>ND</v>
      </c>
      <c r="P866" s="1">
        <f t="array" ref="P866">IF(O866="","",AVERAGE(IF(L$1:L$2881=L866,K$1:K$2881)))</f>
        <v>0</v>
      </c>
      <c r="Q866" s="1" t="e">
        <f t="array" ref="Q866">IF(O866="","",_xlfn.F.TEST(IF((L$1:L$2881=LEFT(L866,LEN(L866)-3)&amp;"ctr"),K$1:K$2881),IF((L$1:L$2881=L866),K$1:K$2881)))</f>
        <v>#DIV/0!</v>
      </c>
      <c r="R866" s="1" t="e">
        <f t="array" ref="R866">IF(O866="","",TTEST(IF(L$1:L$2881=LEFT(L866,LEN(L866)-3)&amp;"ctr",K$1:K$2881),IF(L$1:L$2881=L866,K$1:K$2881),2,IF(ISERROR(Q866),3,IF(Q866&lt;0.05,3,2))))</f>
        <v>#DIV/0!</v>
      </c>
      <c r="S866" s="1" t="str">
        <f t="shared" ca="1" si="194"/>
        <v>ND</v>
      </c>
      <c r="T866" s="1">
        <f t="array" ref="T866">IF(O866="","",AVERAGE(IF(L$1:L$2881=L866,I$1:I$2881)))</f>
        <v>0</v>
      </c>
      <c r="U866" s="1" t="str">
        <f t="shared" ca="1" si="195"/>
        <v>n/a</v>
      </c>
      <c r="V866" s="1" t="str">
        <f t="shared" ca="1" si="199"/>
        <v/>
      </c>
      <c r="W866" s="1" t="str">
        <f t="array" aca="1" ref="W866" ca="1">IF(V866="","",IF(AVERAGE(IF(Z$2:Z$2881="Neg"&amp;" "&amp;B866&amp;" "&amp;X866,J$2:J$2881,0))&gt;AVERAGE(IF(Z$2:Z$2881="pos"&amp;" "&amp;B866&amp;" "&amp;X866,J$2:J$2881,0)),"neg","pos"))</f>
        <v/>
      </c>
      <c r="X866" s="1" t="str">
        <f t="shared" ca="1" si="196"/>
        <v/>
      </c>
      <c r="Y866" s="1" t="str">
        <f t="shared" ca="1" si="197"/>
        <v/>
      </c>
      <c r="Z866" s="1" t="str">
        <f t="shared" si="198"/>
        <v>pos (Val-(Leu or Ile)) Min</v>
      </c>
      <c r="AA866" s="1" t="str">
        <f t="shared" si="188"/>
        <v>Good</v>
      </c>
    </row>
    <row r="867" spans="1:27" x14ac:dyDescent="0.2">
      <c r="A867" s="1" t="s">
        <v>28</v>
      </c>
      <c r="B867" s="1" t="s">
        <v>77</v>
      </c>
      <c r="C867" s="1" t="s">
        <v>114</v>
      </c>
      <c r="D867" s="1">
        <v>230.16290000000001</v>
      </c>
      <c r="E867" s="1">
        <v>14.34</v>
      </c>
      <c r="F867" s="5" t="s">
        <v>146</v>
      </c>
      <c r="H867" s="1" t="s">
        <v>147</v>
      </c>
      <c r="K867" s="1">
        <f t="shared" ref="K867:K930" si="200">LN(I867+1)</f>
        <v>0</v>
      </c>
      <c r="L867" s="1" t="str">
        <f t="shared" ref="L867:L930" si="201">A867&amp;" "&amp;B867&amp;" "&amp;H867</f>
        <v>pos (Val-(Leu or Ile)) Min_Ctr</v>
      </c>
      <c r="M867" s="1" t="str">
        <f t="shared" si="191"/>
        <v>ND</v>
      </c>
      <c r="N867" s="1" t="str">
        <f t="shared" si="192"/>
        <v>pos (Val-(Leu or Ile)) Min_CtrND</v>
      </c>
      <c r="O867" s="2" t="str">
        <f t="shared" si="193"/>
        <v/>
      </c>
      <c r="P867" s="1" t="str">
        <f t="array" ref="P867">IF(O867="","",AVERAGE(IF(L$1:L$2881=L867,K$1:K$2881)))</f>
        <v/>
      </c>
      <c r="Q867" s="1" t="str">
        <f t="array" ref="Q867">IF(O867="","",_xlfn.F.TEST(IF((L$1:L$2881=LEFT(L867,LEN(L867)-3)&amp;"ctr"),K$1:K$2881),IF((L$1:L$2881=L867),K$1:K$2881)))</f>
        <v/>
      </c>
      <c r="R867" s="1" t="str">
        <f t="array" ref="R867">IF(O867="","",TTEST(IF(L$1:L$2881=LEFT(L867,LEN(L867)-3)&amp;"ctr",K$1:K$2881),IF(L$1:L$2881=L867,K$1:K$2881),2,IF(ISERROR(Q867),3,IF(Q867&lt;0.05,3,2))))</f>
        <v/>
      </c>
      <c r="S867" s="1" t="str">
        <f t="shared" ca="1" si="194"/>
        <v/>
      </c>
      <c r="T867" s="1" t="str">
        <f t="array" ref="T867">IF(O867="","",AVERAGE(IF(L$1:L$2881=L867,I$1:I$2881)))</f>
        <v/>
      </c>
      <c r="U867" s="1" t="str">
        <f t="shared" ca="1" si="195"/>
        <v/>
      </c>
      <c r="V867" s="1" t="str">
        <f t="shared" ca="1" si="199"/>
        <v/>
      </c>
      <c r="W867" s="1" t="str">
        <f t="array" aca="1" ref="W867" ca="1">IF(V867="","",IF(AVERAGE(IF(Z$2:Z$2881="Neg"&amp;" "&amp;B867&amp;" "&amp;X867,J$2:J$2881,0))&gt;AVERAGE(IF(Z$2:Z$2881="pos"&amp;" "&amp;B867&amp;" "&amp;X867,J$2:J$2881,0)),"neg","pos"))</f>
        <v/>
      </c>
      <c r="X867" s="1" t="str">
        <f t="shared" ca="1" si="196"/>
        <v/>
      </c>
      <c r="Y867" s="1" t="str">
        <f t="shared" ca="1" si="197"/>
        <v/>
      </c>
      <c r="Z867" s="1" t="str">
        <f t="shared" si="198"/>
        <v>pos (Val-(Leu or Ile)) Min</v>
      </c>
      <c r="AA867" s="1" t="str">
        <f t="shared" ref="AA867:AA930" si="202">IF(T867="","","Good")</f>
        <v/>
      </c>
    </row>
    <row r="868" spans="1:27" x14ac:dyDescent="0.2">
      <c r="A868" s="1" t="s">
        <v>28</v>
      </c>
      <c r="B868" s="1" t="s">
        <v>77</v>
      </c>
      <c r="C868" s="1" t="s">
        <v>114</v>
      </c>
      <c r="D868" s="1">
        <v>230.16290000000001</v>
      </c>
      <c r="E868" s="1">
        <v>14.34</v>
      </c>
      <c r="F868" s="5" t="s">
        <v>146</v>
      </c>
      <c r="H868" s="1" t="s">
        <v>147</v>
      </c>
      <c r="K868" s="1">
        <f t="shared" si="200"/>
        <v>0</v>
      </c>
      <c r="L868" s="1" t="str">
        <f t="shared" si="201"/>
        <v>pos (Val-(Leu or Ile)) Min_Ctr</v>
      </c>
      <c r="M868" s="1" t="str">
        <f t="shared" si="191"/>
        <v>ND</v>
      </c>
      <c r="N868" s="1" t="str">
        <f t="shared" si="192"/>
        <v>pos (Val-(Leu or Ile)) Min_CtrND</v>
      </c>
      <c r="O868" s="2" t="str">
        <f t="shared" si="193"/>
        <v/>
      </c>
      <c r="P868" s="1" t="str">
        <f t="array" ref="P868">IF(O868="","",AVERAGE(IF(L$1:L$2881=L868,K$1:K$2881)))</f>
        <v/>
      </c>
      <c r="Q868" s="1" t="str">
        <f t="array" ref="Q868">IF(O868="","",_xlfn.F.TEST(IF((L$1:L$2881=LEFT(L868,LEN(L868)-3)&amp;"ctr"),K$1:K$2881),IF((L$1:L$2881=L868),K$1:K$2881)))</f>
        <v/>
      </c>
      <c r="R868" s="1" t="str">
        <f t="array" ref="R868">IF(O868="","",TTEST(IF(L$1:L$2881=LEFT(L868,LEN(L868)-3)&amp;"ctr",K$1:K$2881),IF(L$1:L$2881=L868,K$1:K$2881),2,IF(ISERROR(Q868),3,IF(Q868&lt;0.05,3,2))))</f>
        <v/>
      </c>
      <c r="S868" s="1" t="str">
        <f t="shared" ca="1" si="194"/>
        <v/>
      </c>
      <c r="T868" s="1" t="str">
        <f t="array" ref="T868">IF(O868="","",AVERAGE(IF(L$1:L$2881=L868,I$1:I$2881)))</f>
        <v/>
      </c>
      <c r="U868" s="1" t="str">
        <f t="shared" ca="1" si="195"/>
        <v/>
      </c>
      <c r="V868" s="1" t="str">
        <f t="shared" ca="1" si="199"/>
        <v/>
      </c>
      <c r="W868" s="1" t="str">
        <f t="array" aca="1" ref="W868" ca="1">IF(V868="","",IF(AVERAGE(IF(Z$2:Z$2881="Neg"&amp;" "&amp;B868&amp;" "&amp;X868,J$2:J$2881,0))&gt;AVERAGE(IF(Z$2:Z$2881="pos"&amp;" "&amp;B868&amp;" "&amp;X868,J$2:J$2881,0)),"neg","pos"))</f>
        <v/>
      </c>
      <c r="X868" s="1" t="str">
        <f t="shared" ca="1" si="196"/>
        <v/>
      </c>
      <c r="Y868" s="1" t="str">
        <f t="shared" ca="1" si="197"/>
        <v/>
      </c>
      <c r="Z868" s="1" t="str">
        <f t="shared" si="198"/>
        <v>pos (Val-(Leu or Ile)) Min</v>
      </c>
      <c r="AA868" s="1" t="str">
        <f t="shared" si="202"/>
        <v/>
      </c>
    </row>
    <row r="869" spans="1:27" x14ac:dyDescent="0.2">
      <c r="A869" s="1" t="s">
        <v>28</v>
      </c>
      <c r="B869" s="1" t="s">
        <v>77</v>
      </c>
      <c r="C869" s="1" t="s">
        <v>114</v>
      </c>
      <c r="D869" s="1">
        <v>230.16290000000001</v>
      </c>
      <c r="E869" s="1">
        <v>14.34</v>
      </c>
      <c r="F869" s="5" t="s">
        <v>146</v>
      </c>
      <c r="H869" s="1" t="s">
        <v>147</v>
      </c>
      <c r="K869" s="1">
        <f t="shared" si="200"/>
        <v>0</v>
      </c>
      <c r="L869" s="1" t="str">
        <f t="shared" si="201"/>
        <v>pos (Val-(Leu or Ile)) Min_Ctr</v>
      </c>
      <c r="M869" s="1" t="str">
        <f t="shared" si="191"/>
        <v>ND</v>
      </c>
      <c r="N869" s="1" t="str">
        <f t="shared" si="192"/>
        <v>pos (Val-(Leu or Ile)) Min_CtrND</v>
      </c>
      <c r="O869" s="2" t="str">
        <f t="shared" si="193"/>
        <v/>
      </c>
      <c r="P869" s="1" t="str">
        <f t="array" ref="P869">IF(O869="","",AVERAGE(IF(L$1:L$2881=L869,K$1:K$2881)))</f>
        <v/>
      </c>
      <c r="Q869" s="1" t="str">
        <f t="array" ref="Q869">IF(O869="","",_xlfn.F.TEST(IF((L$1:L$2881=LEFT(L869,LEN(L869)-3)&amp;"ctr"),K$1:K$2881),IF((L$1:L$2881=L869),K$1:K$2881)))</f>
        <v/>
      </c>
      <c r="R869" s="1" t="str">
        <f t="array" ref="R869">IF(O869="","",TTEST(IF(L$1:L$2881=LEFT(L869,LEN(L869)-3)&amp;"ctr",K$1:K$2881),IF(L$1:L$2881=L869,K$1:K$2881),2,IF(ISERROR(Q869),3,IF(Q869&lt;0.05,3,2))))</f>
        <v/>
      </c>
      <c r="S869" s="1" t="str">
        <f t="shared" ca="1" si="194"/>
        <v/>
      </c>
      <c r="T869" s="1" t="str">
        <f t="array" ref="T869">IF(O869="","",AVERAGE(IF(L$1:L$2881=L869,I$1:I$2881)))</f>
        <v/>
      </c>
      <c r="U869" s="1" t="str">
        <f t="shared" ca="1" si="195"/>
        <v/>
      </c>
      <c r="V869" s="1" t="str">
        <f t="shared" ca="1" si="199"/>
        <v/>
      </c>
      <c r="W869" s="1" t="str">
        <f t="array" aca="1" ref="W869" ca="1">IF(V869="","",IF(AVERAGE(IF(Z$2:Z$2881="Neg"&amp;" "&amp;B869&amp;" "&amp;X869,J$2:J$2881,0))&gt;AVERAGE(IF(Z$2:Z$2881="pos"&amp;" "&amp;B869&amp;" "&amp;X869,J$2:J$2881,0)),"neg","pos"))</f>
        <v/>
      </c>
      <c r="X869" s="1" t="str">
        <f t="shared" ca="1" si="196"/>
        <v/>
      </c>
      <c r="Y869" s="1" t="str">
        <f t="shared" ca="1" si="197"/>
        <v/>
      </c>
      <c r="Z869" s="1" t="str">
        <f t="shared" si="198"/>
        <v>pos (Val-(Leu or Ile)) Min</v>
      </c>
      <c r="AA869" s="1" t="str">
        <f t="shared" si="202"/>
        <v/>
      </c>
    </row>
    <row r="870" spans="1:27" x14ac:dyDescent="0.2">
      <c r="A870" s="1" t="s">
        <v>28</v>
      </c>
      <c r="B870" s="1" t="s">
        <v>77</v>
      </c>
      <c r="C870" s="1" t="s">
        <v>114</v>
      </c>
      <c r="D870" s="1">
        <v>230.16290000000001</v>
      </c>
      <c r="E870" s="1">
        <v>14.34</v>
      </c>
      <c r="F870" s="5" t="s">
        <v>146</v>
      </c>
      <c r="H870" s="1" t="s">
        <v>148</v>
      </c>
      <c r="K870" s="1">
        <f t="shared" si="200"/>
        <v>0</v>
      </c>
      <c r="L870" s="1" t="str">
        <f t="shared" si="201"/>
        <v>pos (Val-(Leu or Ile)) Min_Syn</v>
      </c>
      <c r="M870" s="1" t="str">
        <f t="shared" si="191"/>
        <v>ND</v>
      </c>
      <c r="N870" s="1" t="str">
        <f t="shared" si="192"/>
        <v>pos (Val-(Leu or Ile)) Min_SynND</v>
      </c>
      <c r="O870" s="2" t="str">
        <f t="shared" si="193"/>
        <v>ND</v>
      </c>
      <c r="P870" s="1">
        <f t="array" ref="P870">IF(O870="","",AVERAGE(IF(L$1:L$2881=L870,K$1:K$2881)))</f>
        <v>0</v>
      </c>
      <c r="Q870" s="1" t="e">
        <f t="array" ref="Q870">IF(O870="","",_xlfn.F.TEST(IF((L$1:L$2881=LEFT(L870,LEN(L870)-3)&amp;"ctr"),K$1:K$2881),IF((L$1:L$2881=L870),K$1:K$2881)))</f>
        <v>#DIV/0!</v>
      </c>
      <c r="R870" s="1" t="e">
        <f t="array" ref="R870">IF(O870="","",TTEST(IF(L$1:L$2881=LEFT(L870,LEN(L870)-3)&amp;"ctr",K$1:K$2881),IF(L$1:L$2881=L870,K$1:K$2881),2,IF(ISERROR(Q870),3,IF(Q870&lt;0.05,3,2))))</f>
        <v>#DIV/0!</v>
      </c>
      <c r="S870" s="1" t="str">
        <f t="shared" ca="1" si="194"/>
        <v>ND</v>
      </c>
      <c r="T870" s="1">
        <f t="array" ref="T870">IF(O870="","",AVERAGE(IF(L$1:L$2881=L870,I$1:I$2881)))</f>
        <v>0</v>
      </c>
      <c r="U870" s="1" t="str">
        <f t="shared" ca="1" si="195"/>
        <v>n/a</v>
      </c>
      <c r="V870" s="1" t="str">
        <f t="shared" ca="1" si="199"/>
        <v/>
      </c>
      <c r="W870" s="1" t="str">
        <f t="array" aca="1" ref="W870" ca="1">IF(V870="","",IF(AVERAGE(IF(Z$2:Z$2881="Neg"&amp;" "&amp;B870&amp;" "&amp;X870,J$2:J$2881,0))&gt;AVERAGE(IF(Z$2:Z$2881="pos"&amp;" "&amp;B870&amp;" "&amp;X870,J$2:J$2881,0)),"neg","pos"))</f>
        <v/>
      </c>
      <c r="X870" s="1" t="str">
        <f t="shared" ca="1" si="196"/>
        <v/>
      </c>
      <c r="Y870" s="1" t="str">
        <f t="shared" ca="1" si="197"/>
        <v/>
      </c>
      <c r="Z870" s="1" t="str">
        <f t="shared" si="198"/>
        <v>pos (Val-(Leu or Ile)) Min</v>
      </c>
      <c r="AA870" s="1" t="str">
        <f t="shared" si="202"/>
        <v>Good</v>
      </c>
    </row>
    <row r="871" spans="1:27" x14ac:dyDescent="0.2">
      <c r="A871" s="1" t="s">
        <v>28</v>
      </c>
      <c r="B871" s="1" t="s">
        <v>77</v>
      </c>
      <c r="C871" s="1" t="s">
        <v>114</v>
      </c>
      <c r="D871" s="1">
        <v>230.16290000000001</v>
      </c>
      <c r="E871" s="1">
        <v>14.34</v>
      </c>
      <c r="F871" s="5" t="s">
        <v>146</v>
      </c>
      <c r="H871" s="1" t="s">
        <v>148</v>
      </c>
      <c r="K871" s="1">
        <f t="shared" si="200"/>
        <v>0</v>
      </c>
      <c r="L871" s="1" t="str">
        <f t="shared" si="201"/>
        <v>pos (Val-(Leu or Ile)) Min_Syn</v>
      </c>
      <c r="M871" s="1" t="str">
        <f t="shared" si="191"/>
        <v>ND</v>
      </c>
      <c r="N871" s="1" t="str">
        <f t="shared" si="192"/>
        <v>pos (Val-(Leu or Ile)) Min_SynND</v>
      </c>
      <c r="O871" s="2" t="str">
        <f t="shared" si="193"/>
        <v/>
      </c>
      <c r="P871" s="1" t="str">
        <f t="array" ref="P871">IF(O871="","",AVERAGE(IF(L$1:L$2881=L871,K$1:K$2881)))</f>
        <v/>
      </c>
      <c r="Q871" s="1" t="str">
        <f t="array" ref="Q871">IF(O871="","",_xlfn.F.TEST(IF((L$1:L$2881=LEFT(L871,LEN(L871)-3)&amp;"ctr"),K$1:K$2881),IF((L$1:L$2881=L871),K$1:K$2881)))</f>
        <v/>
      </c>
      <c r="R871" s="1" t="str">
        <f t="array" ref="R871">IF(O871="","",TTEST(IF(L$1:L$2881=LEFT(L871,LEN(L871)-3)&amp;"ctr",K$1:K$2881),IF(L$1:L$2881=L871,K$1:K$2881),2,IF(ISERROR(Q871),3,IF(Q871&lt;0.05,3,2))))</f>
        <v/>
      </c>
      <c r="S871" s="1" t="str">
        <f t="shared" ca="1" si="194"/>
        <v/>
      </c>
      <c r="T871" s="1" t="str">
        <f t="array" ref="T871">IF(O871="","",AVERAGE(IF(L$1:L$2881=L871,I$1:I$2881)))</f>
        <v/>
      </c>
      <c r="U871" s="1" t="str">
        <f t="shared" ca="1" si="195"/>
        <v/>
      </c>
      <c r="V871" s="1" t="str">
        <f t="shared" ca="1" si="199"/>
        <v/>
      </c>
      <c r="W871" s="1" t="str">
        <f t="array" aca="1" ref="W871" ca="1">IF(V871="","",IF(AVERAGE(IF(Z$2:Z$2881="Neg"&amp;" "&amp;B871&amp;" "&amp;X871,J$2:J$2881,0))&gt;AVERAGE(IF(Z$2:Z$2881="pos"&amp;" "&amp;B871&amp;" "&amp;X871,J$2:J$2881,0)),"neg","pos"))</f>
        <v/>
      </c>
      <c r="X871" s="1" t="str">
        <f t="shared" ca="1" si="196"/>
        <v/>
      </c>
      <c r="Y871" s="1" t="str">
        <f t="shared" ca="1" si="197"/>
        <v/>
      </c>
      <c r="Z871" s="1" t="str">
        <f t="shared" si="198"/>
        <v>pos (Val-(Leu or Ile)) Min</v>
      </c>
      <c r="AA871" s="1" t="str">
        <f t="shared" si="202"/>
        <v/>
      </c>
    </row>
    <row r="872" spans="1:27" x14ac:dyDescent="0.2">
      <c r="A872" s="1" t="s">
        <v>28</v>
      </c>
      <c r="B872" s="1" t="s">
        <v>77</v>
      </c>
      <c r="C872" s="1" t="s">
        <v>114</v>
      </c>
      <c r="D872" s="1">
        <v>230.16290000000001</v>
      </c>
      <c r="E872" s="1">
        <v>14.34</v>
      </c>
      <c r="F872" s="5" t="s">
        <v>146</v>
      </c>
      <c r="H872" s="1" t="s">
        <v>148</v>
      </c>
      <c r="K872" s="1">
        <f t="shared" si="200"/>
        <v>0</v>
      </c>
      <c r="L872" s="1" t="str">
        <f t="shared" si="201"/>
        <v>pos (Val-(Leu or Ile)) Min_Syn</v>
      </c>
      <c r="M872" s="1" t="str">
        <f t="shared" si="191"/>
        <v>ND</v>
      </c>
      <c r="N872" s="1" t="str">
        <f t="shared" si="192"/>
        <v>pos (Val-(Leu or Ile)) Min_SynND</v>
      </c>
      <c r="O872" s="2" t="str">
        <f t="shared" si="193"/>
        <v/>
      </c>
      <c r="P872" s="1" t="str">
        <f t="array" ref="P872">IF(O872="","",AVERAGE(IF(L$1:L$2881=L872,K$1:K$2881)))</f>
        <v/>
      </c>
      <c r="Q872" s="1" t="str">
        <f t="array" ref="Q872">IF(O872="","",_xlfn.F.TEST(IF((L$1:L$2881=LEFT(L872,LEN(L872)-3)&amp;"ctr"),K$1:K$2881),IF((L$1:L$2881=L872),K$1:K$2881)))</f>
        <v/>
      </c>
      <c r="R872" s="1" t="str">
        <f t="array" ref="R872">IF(O872="","",TTEST(IF(L$1:L$2881=LEFT(L872,LEN(L872)-3)&amp;"ctr",K$1:K$2881),IF(L$1:L$2881=L872,K$1:K$2881),2,IF(ISERROR(Q872),3,IF(Q872&lt;0.05,3,2))))</f>
        <v/>
      </c>
      <c r="S872" s="1" t="str">
        <f t="shared" ca="1" si="194"/>
        <v/>
      </c>
      <c r="T872" s="1" t="str">
        <f t="array" ref="T872">IF(O872="","",AVERAGE(IF(L$1:L$2881=L872,I$1:I$2881)))</f>
        <v/>
      </c>
      <c r="U872" s="1" t="str">
        <f t="shared" ca="1" si="195"/>
        <v/>
      </c>
      <c r="V872" s="1" t="str">
        <f t="shared" ca="1" si="199"/>
        <v/>
      </c>
      <c r="W872" s="1" t="str">
        <f t="array" aca="1" ref="W872" ca="1">IF(V872="","",IF(AVERAGE(IF(Z$2:Z$2881="Neg"&amp;" "&amp;B872&amp;" "&amp;X872,J$2:J$2881,0))&gt;AVERAGE(IF(Z$2:Z$2881="pos"&amp;" "&amp;B872&amp;" "&amp;X872,J$2:J$2881,0)),"neg","pos"))</f>
        <v/>
      </c>
      <c r="X872" s="1" t="str">
        <f t="shared" ca="1" si="196"/>
        <v/>
      </c>
      <c r="Y872" s="1" t="str">
        <f t="shared" ca="1" si="197"/>
        <v/>
      </c>
      <c r="Z872" s="1" t="str">
        <f t="shared" si="198"/>
        <v>pos (Val-(Leu or Ile)) Min</v>
      </c>
      <c r="AA872" s="1" t="str">
        <f t="shared" si="202"/>
        <v/>
      </c>
    </row>
    <row r="873" spans="1:27" x14ac:dyDescent="0.2">
      <c r="A873" s="1" t="s">
        <v>28</v>
      </c>
      <c r="B873" s="1" t="s">
        <v>77</v>
      </c>
      <c r="C873" s="1" t="s">
        <v>114</v>
      </c>
      <c r="D873" s="1">
        <v>230.16290000000001</v>
      </c>
      <c r="E873" s="1">
        <v>14.34</v>
      </c>
      <c r="F873" s="5" t="s">
        <v>146</v>
      </c>
      <c r="H873" s="1" t="s">
        <v>148</v>
      </c>
      <c r="K873" s="1">
        <f t="shared" si="200"/>
        <v>0</v>
      </c>
      <c r="L873" s="1" t="str">
        <f t="shared" si="201"/>
        <v>pos (Val-(Leu or Ile)) Min_Syn</v>
      </c>
      <c r="M873" s="1" t="str">
        <f t="shared" si="191"/>
        <v>ND</v>
      </c>
      <c r="N873" s="1" t="str">
        <f t="shared" si="192"/>
        <v>pos (Val-(Leu or Ile)) Min_SynND</v>
      </c>
      <c r="O873" s="2" t="str">
        <f t="shared" si="193"/>
        <v/>
      </c>
      <c r="P873" s="1" t="str">
        <f t="array" ref="P873">IF(O873="","",AVERAGE(IF(L$1:L$2881=L873,K$1:K$2881)))</f>
        <v/>
      </c>
      <c r="Q873" s="1" t="str">
        <f t="array" ref="Q873">IF(O873="","",_xlfn.F.TEST(IF((L$1:L$2881=LEFT(L873,LEN(L873)-3)&amp;"ctr"),K$1:K$2881),IF((L$1:L$2881=L873),K$1:K$2881)))</f>
        <v/>
      </c>
      <c r="R873" s="1" t="str">
        <f t="array" ref="R873">IF(O873="","",TTEST(IF(L$1:L$2881=LEFT(L873,LEN(L873)-3)&amp;"ctr",K$1:K$2881),IF(L$1:L$2881=L873,K$1:K$2881),2,IF(ISERROR(Q873),3,IF(Q873&lt;0.05,3,2))))</f>
        <v/>
      </c>
      <c r="S873" s="1" t="str">
        <f t="shared" ca="1" si="194"/>
        <v/>
      </c>
      <c r="T873" s="1" t="str">
        <f t="array" ref="T873">IF(O873="","",AVERAGE(IF(L$1:L$2881=L873,I$1:I$2881)))</f>
        <v/>
      </c>
      <c r="U873" s="1" t="str">
        <f t="shared" ca="1" si="195"/>
        <v/>
      </c>
      <c r="V873" s="1" t="str">
        <f t="shared" ca="1" si="199"/>
        <v/>
      </c>
      <c r="W873" s="1" t="str">
        <f t="array" aca="1" ref="W873" ca="1">IF(V873="","",IF(AVERAGE(IF(Z$2:Z$2881="Neg"&amp;" "&amp;B873&amp;" "&amp;X873,J$2:J$2881,0))&gt;AVERAGE(IF(Z$2:Z$2881="pos"&amp;" "&amp;B873&amp;" "&amp;X873,J$2:J$2881,0)),"neg","pos"))</f>
        <v/>
      </c>
      <c r="X873" s="1" t="str">
        <f t="shared" ca="1" si="196"/>
        <v/>
      </c>
      <c r="Y873" s="1" t="str">
        <f t="shared" ca="1" si="197"/>
        <v/>
      </c>
      <c r="Z873" s="1" t="str">
        <f t="shared" si="198"/>
        <v>pos (Val-(Leu or Ile)) Min</v>
      </c>
      <c r="AA873" s="1" t="str">
        <f t="shared" si="202"/>
        <v/>
      </c>
    </row>
    <row r="874" spans="1:27" x14ac:dyDescent="0.2">
      <c r="A874" s="1" t="s">
        <v>28</v>
      </c>
      <c r="B874" s="1" t="s">
        <v>77</v>
      </c>
      <c r="C874" s="1" t="s">
        <v>114</v>
      </c>
      <c r="D874" s="1">
        <v>230.16290000000001</v>
      </c>
      <c r="E874" s="1">
        <v>14.34</v>
      </c>
      <c r="F874" s="5" t="s">
        <v>146</v>
      </c>
      <c r="H874" s="1" t="s">
        <v>149</v>
      </c>
      <c r="K874" s="1">
        <f t="shared" si="200"/>
        <v>0</v>
      </c>
      <c r="L874" s="1" t="str">
        <f t="shared" si="201"/>
        <v>pos (Val-(Leu or Ile)) MEBM_Ctr</v>
      </c>
      <c r="M874" s="1" t="str">
        <f t="shared" si="191"/>
        <v>ND</v>
      </c>
      <c r="N874" s="1" t="str">
        <f t="shared" si="192"/>
        <v>pos (Val-(Leu or Ile)) MEBM_CtrND</v>
      </c>
      <c r="O874" s="2" t="str">
        <f t="shared" si="193"/>
        <v>ND</v>
      </c>
      <c r="P874" s="1">
        <f t="array" ref="P874">IF(O874="","",AVERAGE(IF(L$1:L$2881=L874,K$1:K$2881)))</f>
        <v>0</v>
      </c>
      <c r="Q874" s="1" t="e">
        <f t="array" ref="Q874">IF(O874="","",_xlfn.F.TEST(IF((L$1:L$2881=LEFT(L874,LEN(L874)-3)&amp;"ctr"),K$1:K$2881),IF((L$1:L$2881=L874),K$1:K$2881)))</f>
        <v>#DIV/0!</v>
      </c>
      <c r="R874" s="1" t="e">
        <f t="array" ref="R874">IF(O874="","",TTEST(IF(L$1:L$2881=LEFT(L874,LEN(L874)-3)&amp;"ctr",K$1:K$2881),IF(L$1:L$2881=L874,K$1:K$2881),2,IF(ISERROR(Q874),3,IF(Q874&lt;0.05,3,2))))</f>
        <v>#DIV/0!</v>
      </c>
      <c r="S874" s="1" t="str">
        <f t="shared" ca="1" si="194"/>
        <v>ND</v>
      </c>
      <c r="T874" s="1">
        <f t="array" ref="T874">IF(O874="","",AVERAGE(IF(L$1:L$2881=L874,I$1:I$2881)))</f>
        <v>0</v>
      </c>
      <c r="U874" s="1" t="str">
        <f t="shared" ca="1" si="195"/>
        <v>n/a</v>
      </c>
      <c r="V874" s="1" t="str">
        <f t="shared" ca="1" si="199"/>
        <v/>
      </c>
      <c r="W874" s="1" t="str">
        <f t="array" aca="1" ref="W874" ca="1">IF(V874="","",IF(AVERAGE(IF(Z$2:Z$2881="Neg"&amp;" "&amp;B874&amp;" "&amp;X874,J$2:J$2881,0))&gt;AVERAGE(IF(Z$2:Z$2881="pos"&amp;" "&amp;B874&amp;" "&amp;X874,J$2:J$2881,0)),"neg","pos"))</f>
        <v/>
      </c>
      <c r="X874" s="1" t="str">
        <f t="shared" ca="1" si="196"/>
        <v/>
      </c>
      <c r="Y874" s="1" t="str">
        <f t="shared" ca="1" si="197"/>
        <v/>
      </c>
      <c r="Z874" s="1" t="str">
        <f t="shared" si="198"/>
        <v>pos (Val-(Leu or Ile)) MEB</v>
      </c>
      <c r="AA874" s="1" t="str">
        <f t="shared" si="202"/>
        <v>Good</v>
      </c>
    </row>
    <row r="875" spans="1:27" x14ac:dyDescent="0.2">
      <c r="A875" s="1" t="s">
        <v>28</v>
      </c>
      <c r="B875" s="1" t="s">
        <v>77</v>
      </c>
      <c r="C875" s="1" t="s">
        <v>114</v>
      </c>
      <c r="D875" s="1">
        <v>230.16290000000001</v>
      </c>
      <c r="E875" s="1">
        <v>14.34</v>
      </c>
      <c r="F875" s="5" t="s">
        <v>146</v>
      </c>
      <c r="H875" s="1" t="s">
        <v>149</v>
      </c>
      <c r="K875" s="1">
        <f t="shared" si="200"/>
        <v>0</v>
      </c>
      <c r="L875" s="1" t="str">
        <f t="shared" si="201"/>
        <v>pos (Val-(Leu or Ile)) MEBM_Ctr</v>
      </c>
      <c r="M875" s="1" t="str">
        <f t="shared" si="191"/>
        <v>ND</v>
      </c>
      <c r="N875" s="1" t="str">
        <f t="shared" si="192"/>
        <v>pos (Val-(Leu or Ile)) MEBM_CtrND</v>
      </c>
      <c r="O875" s="2" t="str">
        <f t="shared" si="193"/>
        <v/>
      </c>
      <c r="P875" s="1" t="str">
        <f t="array" ref="P875">IF(O875="","",AVERAGE(IF(L$1:L$2881=L875,K$1:K$2881)))</f>
        <v/>
      </c>
      <c r="Q875" s="1" t="str">
        <f t="array" ref="Q875">IF(O875="","",_xlfn.F.TEST(IF((L$1:L$2881=LEFT(L875,LEN(L875)-3)&amp;"ctr"),K$1:K$2881),IF((L$1:L$2881=L875),K$1:K$2881)))</f>
        <v/>
      </c>
      <c r="R875" s="1" t="str">
        <f t="array" ref="R875">IF(O875="","",TTEST(IF(L$1:L$2881=LEFT(L875,LEN(L875)-3)&amp;"ctr",K$1:K$2881),IF(L$1:L$2881=L875,K$1:K$2881),2,IF(ISERROR(Q875),3,IF(Q875&lt;0.05,3,2))))</f>
        <v/>
      </c>
      <c r="S875" s="1" t="str">
        <f t="shared" ca="1" si="194"/>
        <v/>
      </c>
      <c r="T875" s="1" t="str">
        <f t="array" ref="T875">IF(O875="","",AVERAGE(IF(L$1:L$2881=L875,I$1:I$2881)))</f>
        <v/>
      </c>
      <c r="U875" s="1" t="str">
        <f t="shared" ca="1" si="195"/>
        <v/>
      </c>
      <c r="V875" s="1" t="str">
        <f t="shared" ca="1" si="199"/>
        <v/>
      </c>
      <c r="W875" s="1" t="str">
        <f t="array" aca="1" ref="W875" ca="1">IF(V875="","",IF(AVERAGE(IF(Z$2:Z$2881="Neg"&amp;" "&amp;B875&amp;" "&amp;X875,J$2:J$2881,0))&gt;AVERAGE(IF(Z$2:Z$2881="pos"&amp;" "&amp;B875&amp;" "&amp;X875,J$2:J$2881,0)),"neg","pos"))</f>
        <v/>
      </c>
      <c r="X875" s="1" t="str">
        <f t="shared" ca="1" si="196"/>
        <v/>
      </c>
      <c r="Y875" s="1" t="str">
        <f t="shared" ca="1" si="197"/>
        <v/>
      </c>
      <c r="Z875" s="1" t="str">
        <f t="shared" si="198"/>
        <v>pos (Val-(Leu or Ile)) MEB</v>
      </c>
      <c r="AA875" s="1" t="str">
        <f t="shared" si="202"/>
        <v/>
      </c>
    </row>
    <row r="876" spans="1:27" x14ac:dyDescent="0.2">
      <c r="A876" s="1" t="s">
        <v>28</v>
      </c>
      <c r="B876" s="1" t="s">
        <v>77</v>
      </c>
      <c r="C876" s="1" t="s">
        <v>114</v>
      </c>
      <c r="D876" s="1">
        <v>230.16290000000001</v>
      </c>
      <c r="E876" s="1">
        <v>14.34</v>
      </c>
      <c r="F876" s="5" t="s">
        <v>146</v>
      </c>
      <c r="H876" s="1" t="s">
        <v>149</v>
      </c>
      <c r="K876" s="1">
        <f t="shared" si="200"/>
        <v>0</v>
      </c>
      <c r="L876" s="1" t="str">
        <f t="shared" si="201"/>
        <v>pos (Val-(Leu or Ile)) MEBM_Ctr</v>
      </c>
      <c r="M876" s="1" t="str">
        <f t="shared" si="191"/>
        <v>ND</v>
      </c>
      <c r="N876" s="1" t="str">
        <f t="shared" si="192"/>
        <v>pos (Val-(Leu or Ile)) MEBM_CtrND</v>
      </c>
      <c r="O876" s="2" t="str">
        <f t="shared" si="193"/>
        <v/>
      </c>
      <c r="P876" s="1" t="str">
        <f t="array" ref="P876">IF(O876="","",AVERAGE(IF(L$1:L$2881=L876,K$1:K$2881)))</f>
        <v/>
      </c>
      <c r="Q876" s="1" t="str">
        <f t="array" ref="Q876">IF(O876="","",_xlfn.F.TEST(IF((L$1:L$2881=LEFT(L876,LEN(L876)-3)&amp;"ctr"),K$1:K$2881),IF((L$1:L$2881=L876),K$1:K$2881)))</f>
        <v/>
      </c>
      <c r="R876" s="1" t="str">
        <f t="array" ref="R876">IF(O876="","",TTEST(IF(L$1:L$2881=LEFT(L876,LEN(L876)-3)&amp;"ctr",K$1:K$2881),IF(L$1:L$2881=L876,K$1:K$2881),2,IF(ISERROR(Q876),3,IF(Q876&lt;0.05,3,2))))</f>
        <v/>
      </c>
      <c r="S876" s="1" t="str">
        <f t="shared" ca="1" si="194"/>
        <v/>
      </c>
      <c r="T876" s="1" t="str">
        <f t="array" ref="T876">IF(O876="","",AVERAGE(IF(L$1:L$2881=L876,I$1:I$2881)))</f>
        <v/>
      </c>
      <c r="U876" s="1" t="str">
        <f t="shared" ca="1" si="195"/>
        <v/>
      </c>
      <c r="V876" s="1" t="str">
        <f t="shared" ca="1" si="199"/>
        <v/>
      </c>
      <c r="W876" s="1" t="str">
        <f t="array" aca="1" ref="W876" ca="1">IF(V876="","",IF(AVERAGE(IF(Z$2:Z$2881="Neg"&amp;" "&amp;B876&amp;" "&amp;X876,J$2:J$2881,0))&gt;AVERAGE(IF(Z$2:Z$2881="pos"&amp;" "&amp;B876&amp;" "&amp;X876,J$2:J$2881,0)),"neg","pos"))</f>
        <v/>
      </c>
      <c r="X876" s="1" t="str">
        <f t="shared" ca="1" si="196"/>
        <v/>
      </c>
      <c r="Y876" s="1" t="str">
        <f t="shared" ca="1" si="197"/>
        <v/>
      </c>
      <c r="Z876" s="1" t="str">
        <f t="shared" si="198"/>
        <v>pos (Val-(Leu or Ile)) MEB</v>
      </c>
      <c r="AA876" s="1" t="str">
        <f t="shared" si="202"/>
        <v/>
      </c>
    </row>
    <row r="877" spans="1:27" x14ac:dyDescent="0.2">
      <c r="A877" s="1" t="s">
        <v>28</v>
      </c>
      <c r="B877" s="1" t="s">
        <v>77</v>
      </c>
      <c r="C877" s="1" t="s">
        <v>114</v>
      </c>
      <c r="D877" s="1">
        <v>230.16290000000001</v>
      </c>
      <c r="E877" s="1">
        <v>14.34</v>
      </c>
      <c r="F877" s="5" t="s">
        <v>146</v>
      </c>
      <c r="H877" s="1" t="s">
        <v>149</v>
      </c>
      <c r="K877" s="1">
        <f t="shared" si="200"/>
        <v>0</v>
      </c>
      <c r="L877" s="1" t="str">
        <f t="shared" si="201"/>
        <v>pos (Val-(Leu or Ile)) MEBM_Ctr</v>
      </c>
      <c r="M877" s="1" t="str">
        <f t="shared" si="191"/>
        <v>ND</v>
      </c>
      <c r="N877" s="1" t="str">
        <f t="shared" si="192"/>
        <v>pos (Val-(Leu or Ile)) MEBM_CtrND</v>
      </c>
      <c r="O877" s="2" t="str">
        <f t="shared" si="193"/>
        <v/>
      </c>
      <c r="P877" s="1" t="str">
        <f t="array" ref="P877">IF(O877="","",AVERAGE(IF(L$1:L$2881=L877,K$1:K$2881)))</f>
        <v/>
      </c>
      <c r="Q877" s="1" t="str">
        <f t="array" ref="Q877">IF(O877="","",_xlfn.F.TEST(IF((L$1:L$2881=LEFT(L877,LEN(L877)-3)&amp;"ctr"),K$1:K$2881),IF((L$1:L$2881=L877),K$1:K$2881)))</f>
        <v/>
      </c>
      <c r="R877" s="1" t="str">
        <f t="array" ref="R877">IF(O877="","",TTEST(IF(L$1:L$2881=LEFT(L877,LEN(L877)-3)&amp;"ctr",K$1:K$2881),IF(L$1:L$2881=L877,K$1:K$2881),2,IF(ISERROR(Q877),3,IF(Q877&lt;0.05,3,2))))</f>
        <v/>
      </c>
      <c r="S877" s="1" t="str">
        <f t="shared" ca="1" si="194"/>
        <v/>
      </c>
      <c r="T877" s="1" t="str">
        <f t="array" ref="T877">IF(O877="","",AVERAGE(IF(L$1:L$2881=L877,I$1:I$2881)))</f>
        <v/>
      </c>
      <c r="U877" s="1" t="str">
        <f t="shared" ca="1" si="195"/>
        <v/>
      </c>
      <c r="V877" s="1" t="str">
        <f t="shared" ca="1" si="199"/>
        <v/>
      </c>
      <c r="W877" s="1" t="str">
        <f t="array" aca="1" ref="W877" ca="1">IF(V877="","",IF(AVERAGE(IF(Z$2:Z$2881="Neg"&amp;" "&amp;B877&amp;" "&amp;X877,J$2:J$2881,0))&gt;AVERAGE(IF(Z$2:Z$2881="pos"&amp;" "&amp;B877&amp;" "&amp;X877,J$2:J$2881,0)),"neg","pos"))</f>
        <v/>
      </c>
      <c r="X877" s="1" t="str">
        <f t="shared" ca="1" si="196"/>
        <v/>
      </c>
      <c r="Y877" s="1" t="str">
        <f t="shared" ca="1" si="197"/>
        <v/>
      </c>
      <c r="Z877" s="1" t="str">
        <f t="shared" si="198"/>
        <v>pos (Val-(Leu or Ile)) MEB</v>
      </c>
      <c r="AA877" s="1" t="str">
        <f t="shared" si="202"/>
        <v/>
      </c>
    </row>
    <row r="878" spans="1:27" x14ac:dyDescent="0.2">
      <c r="A878" s="1" t="s">
        <v>28</v>
      </c>
      <c r="B878" s="1" t="s">
        <v>77</v>
      </c>
      <c r="C878" s="1" t="s">
        <v>114</v>
      </c>
      <c r="D878" s="1">
        <v>230.16290000000001</v>
      </c>
      <c r="E878" s="1">
        <v>14.34</v>
      </c>
      <c r="F878" s="5" t="s">
        <v>146</v>
      </c>
      <c r="H878" s="1" t="s">
        <v>150</v>
      </c>
      <c r="K878" s="1">
        <f t="shared" si="200"/>
        <v>0</v>
      </c>
      <c r="L878" s="1" t="str">
        <f t="shared" si="201"/>
        <v>pos (Val-(Leu or Ile)) MEBM_Syn</v>
      </c>
      <c r="M878" s="1" t="str">
        <f t="shared" si="191"/>
        <v>ND</v>
      </c>
      <c r="N878" s="1" t="str">
        <f t="shared" si="192"/>
        <v>pos (Val-(Leu or Ile)) MEBM_SynND</v>
      </c>
      <c r="O878" s="2" t="str">
        <f t="shared" si="193"/>
        <v>ND</v>
      </c>
      <c r="P878" s="1">
        <f t="array" ref="P878">IF(O878="","",AVERAGE(IF(L$1:L$2881=L878,K$1:K$2881)))</f>
        <v>0</v>
      </c>
      <c r="Q878" s="1" t="e">
        <f t="array" ref="Q878">IF(O878="","",_xlfn.F.TEST(IF((L$1:L$2881=LEFT(L878,LEN(L878)-3)&amp;"ctr"),K$1:K$2881),IF((L$1:L$2881=L878),K$1:K$2881)))</f>
        <v>#DIV/0!</v>
      </c>
      <c r="R878" s="1" t="e">
        <f t="array" ref="R878">IF(O878="","",TTEST(IF(L$1:L$2881=LEFT(L878,LEN(L878)-3)&amp;"ctr",K$1:K$2881),IF(L$1:L$2881=L878,K$1:K$2881),2,IF(ISERROR(Q878),3,IF(Q878&lt;0.05,3,2))))</f>
        <v>#DIV/0!</v>
      </c>
      <c r="S878" s="1" t="str">
        <f t="shared" ca="1" si="194"/>
        <v>ND</v>
      </c>
      <c r="T878" s="1">
        <f t="array" ref="T878">IF(O878="","",AVERAGE(IF(L$1:L$2881=L878,I$1:I$2881)))</f>
        <v>0</v>
      </c>
      <c r="U878" s="1" t="str">
        <f t="shared" ca="1" si="195"/>
        <v>n/a</v>
      </c>
      <c r="V878" s="1" t="str">
        <f t="shared" ca="1" si="199"/>
        <v/>
      </c>
      <c r="W878" s="1" t="str">
        <f t="array" aca="1" ref="W878" ca="1">IF(V878="","",IF(AVERAGE(IF(Z$2:Z$2881="Neg"&amp;" "&amp;B878&amp;" "&amp;X878,J$2:J$2881,0))&gt;AVERAGE(IF(Z$2:Z$2881="pos"&amp;" "&amp;B878&amp;" "&amp;X878,J$2:J$2881,0)),"neg","pos"))</f>
        <v/>
      </c>
      <c r="X878" s="1" t="str">
        <f t="shared" ca="1" si="196"/>
        <v/>
      </c>
      <c r="Y878" s="1" t="str">
        <f t="shared" ca="1" si="197"/>
        <v/>
      </c>
      <c r="Z878" s="1" t="str">
        <f t="shared" si="198"/>
        <v>pos (Val-(Leu or Ile)) MEB</v>
      </c>
      <c r="AA878" s="1" t="str">
        <f t="shared" si="202"/>
        <v>Good</v>
      </c>
    </row>
    <row r="879" spans="1:27" x14ac:dyDescent="0.2">
      <c r="A879" s="1" t="s">
        <v>28</v>
      </c>
      <c r="B879" s="1" t="s">
        <v>77</v>
      </c>
      <c r="C879" s="1" t="s">
        <v>114</v>
      </c>
      <c r="D879" s="1">
        <v>230.16290000000001</v>
      </c>
      <c r="E879" s="1">
        <v>14.34</v>
      </c>
      <c r="F879" s="5" t="s">
        <v>146</v>
      </c>
      <c r="H879" s="1" t="s">
        <v>150</v>
      </c>
      <c r="K879" s="1">
        <f t="shared" si="200"/>
        <v>0</v>
      </c>
      <c r="L879" s="1" t="str">
        <f t="shared" si="201"/>
        <v>pos (Val-(Leu or Ile)) MEBM_Syn</v>
      </c>
      <c r="M879" s="1" t="str">
        <f t="shared" si="191"/>
        <v>ND</v>
      </c>
      <c r="N879" s="1" t="str">
        <f t="shared" si="192"/>
        <v>pos (Val-(Leu or Ile)) MEBM_SynND</v>
      </c>
      <c r="O879" s="2" t="str">
        <f t="shared" si="193"/>
        <v/>
      </c>
      <c r="P879" s="1" t="str">
        <f t="array" ref="P879">IF(O879="","",AVERAGE(IF(L$1:L$2881=L879,K$1:K$2881)))</f>
        <v/>
      </c>
      <c r="Q879" s="1" t="str">
        <f t="array" ref="Q879">IF(O879="","",_xlfn.F.TEST(IF((L$1:L$2881=LEFT(L879,LEN(L879)-3)&amp;"ctr"),K$1:K$2881),IF((L$1:L$2881=L879),K$1:K$2881)))</f>
        <v/>
      </c>
      <c r="R879" s="1" t="str">
        <f t="array" ref="R879">IF(O879="","",TTEST(IF(L$1:L$2881=LEFT(L879,LEN(L879)-3)&amp;"ctr",K$1:K$2881),IF(L$1:L$2881=L879,K$1:K$2881),2,IF(ISERROR(Q879),3,IF(Q879&lt;0.05,3,2))))</f>
        <v/>
      </c>
      <c r="S879" s="1" t="str">
        <f t="shared" ca="1" si="194"/>
        <v/>
      </c>
      <c r="T879" s="1" t="str">
        <f t="array" ref="T879">IF(O879="","",AVERAGE(IF(L$1:L$2881=L879,I$1:I$2881)))</f>
        <v/>
      </c>
      <c r="U879" s="1" t="str">
        <f t="shared" ca="1" si="195"/>
        <v/>
      </c>
      <c r="V879" s="1" t="str">
        <f t="shared" ca="1" si="199"/>
        <v/>
      </c>
      <c r="W879" s="1" t="str">
        <f t="array" aca="1" ref="W879" ca="1">IF(V879="","",IF(AVERAGE(IF(Z$2:Z$2881="Neg"&amp;" "&amp;B879&amp;" "&amp;X879,J$2:J$2881,0))&gt;AVERAGE(IF(Z$2:Z$2881="pos"&amp;" "&amp;B879&amp;" "&amp;X879,J$2:J$2881,0)),"neg","pos"))</f>
        <v/>
      </c>
      <c r="X879" s="1" t="str">
        <f t="shared" ca="1" si="196"/>
        <v/>
      </c>
      <c r="Y879" s="1" t="str">
        <f t="shared" ca="1" si="197"/>
        <v/>
      </c>
      <c r="Z879" s="1" t="str">
        <f t="shared" si="198"/>
        <v>pos (Val-(Leu or Ile)) MEB</v>
      </c>
      <c r="AA879" s="1" t="str">
        <f t="shared" si="202"/>
        <v/>
      </c>
    </row>
    <row r="880" spans="1:27" x14ac:dyDescent="0.2">
      <c r="A880" s="1" t="s">
        <v>28</v>
      </c>
      <c r="B880" s="1" t="s">
        <v>77</v>
      </c>
      <c r="C880" s="1" t="s">
        <v>114</v>
      </c>
      <c r="D880" s="1">
        <v>230.16290000000001</v>
      </c>
      <c r="E880" s="1">
        <v>14.34</v>
      </c>
      <c r="F880" s="5" t="s">
        <v>146</v>
      </c>
      <c r="H880" s="1" t="s">
        <v>150</v>
      </c>
      <c r="K880" s="1">
        <f t="shared" si="200"/>
        <v>0</v>
      </c>
      <c r="L880" s="1" t="str">
        <f t="shared" si="201"/>
        <v>pos (Val-(Leu or Ile)) MEBM_Syn</v>
      </c>
      <c r="M880" s="1" t="str">
        <f t="shared" si="191"/>
        <v>ND</v>
      </c>
      <c r="N880" s="1" t="str">
        <f t="shared" si="192"/>
        <v>pos (Val-(Leu or Ile)) MEBM_SynND</v>
      </c>
      <c r="O880" s="2" t="str">
        <f t="shared" si="193"/>
        <v/>
      </c>
      <c r="P880" s="1" t="str">
        <f t="array" ref="P880">IF(O880="","",AVERAGE(IF(L$1:L$2881=L880,K$1:K$2881)))</f>
        <v/>
      </c>
      <c r="Q880" s="1" t="str">
        <f t="array" ref="Q880">IF(O880="","",_xlfn.F.TEST(IF((L$1:L$2881=LEFT(L880,LEN(L880)-3)&amp;"ctr"),K$1:K$2881),IF((L$1:L$2881=L880),K$1:K$2881)))</f>
        <v/>
      </c>
      <c r="R880" s="1" t="str">
        <f t="array" ref="R880">IF(O880="","",TTEST(IF(L$1:L$2881=LEFT(L880,LEN(L880)-3)&amp;"ctr",K$1:K$2881),IF(L$1:L$2881=L880,K$1:K$2881),2,IF(ISERROR(Q880),3,IF(Q880&lt;0.05,3,2))))</f>
        <v/>
      </c>
      <c r="S880" s="1" t="str">
        <f t="shared" ca="1" si="194"/>
        <v/>
      </c>
      <c r="T880" s="1" t="str">
        <f t="array" ref="T880">IF(O880="","",AVERAGE(IF(L$1:L$2881=L880,I$1:I$2881)))</f>
        <v/>
      </c>
      <c r="U880" s="1" t="str">
        <f t="shared" ca="1" si="195"/>
        <v/>
      </c>
      <c r="V880" s="1" t="str">
        <f t="shared" ca="1" si="199"/>
        <v/>
      </c>
      <c r="W880" s="1" t="str">
        <f t="array" aca="1" ref="W880" ca="1">IF(V880="","",IF(AVERAGE(IF(Z$2:Z$2881="Neg"&amp;" "&amp;B880&amp;" "&amp;X880,J$2:J$2881,0))&gt;AVERAGE(IF(Z$2:Z$2881="pos"&amp;" "&amp;B880&amp;" "&amp;X880,J$2:J$2881,0)),"neg","pos"))</f>
        <v/>
      </c>
      <c r="X880" s="1" t="str">
        <f t="shared" ca="1" si="196"/>
        <v/>
      </c>
      <c r="Y880" s="1" t="str">
        <f t="shared" ca="1" si="197"/>
        <v/>
      </c>
      <c r="Z880" s="1" t="str">
        <f t="shared" si="198"/>
        <v>pos (Val-(Leu or Ile)) MEB</v>
      </c>
      <c r="AA880" s="1" t="str">
        <f t="shared" si="202"/>
        <v/>
      </c>
    </row>
    <row r="881" spans="1:27" x14ac:dyDescent="0.2">
      <c r="A881" s="1" t="s">
        <v>28</v>
      </c>
      <c r="B881" s="1" t="s">
        <v>77</v>
      </c>
      <c r="C881" s="1" t="s">
        <v>114</v>
      </c>
      <c r="D881" s="1">
        <v>230.16290000000001</v>
      </c>
      <c r="E881" s="1">
        <v>14.34</v>
      </c>
      <c r="F881" s="5" t="s">
        <v>146</v>
      </c>
      <c r="H881" s="1" t="s">
        <v>150</v>
      </c>
      <c r="K881" s="1">
        <f t="shared" si="200"/>
        <v>0</v>
      </c>
      <c r="L881" s="1" t="str">
        <f t="shared" si="201"/>
        <v>pos (Val-(Leu or Ile)) MEBM_Syn</v>
      </c>
      <c r="M881" s="1" t="str">
        <f t="shared" si="191"/>
        <v>ND</v>
      </c>
      <c r="N881" s="1" t="str">
        <f t="shared" si="192"/>
        <v>pos (Val-(Leu or Ile)) MEBM_SynND</v>
      </c>
      <c r="O881" s="2" t="str">
        <f t="shared" si="193"/>
        <v/>
      </c>
      <c r="P881" s="1" t="str">
        <f t="array" ref="P881">IF(O881="","",AVERAGE(IF(L$1:L$2881=L881,K$1:K$2881)))</f>
        <v/>
      </c>
      <c r="Q881" s="1" t="str">
        <f t="array" ref="Q881">IF(O881="","",_xlfn.F.TEST(IF((L$1:L$2881=LEFT(L881,LEN(L881)-3)&amp;"ctr"),K$1:K$2881),IF((L$1:L$2881=L881),K$1:K$2881)))</f>
        <v/>
      </c>
      <c r="R881" s="1" t="str">
        <f t="array" ref="R881">IF(O881="","",TTEST(IF(L$1:L$2881=LEFT(L881,LEN(L881)-3)&amp;"ctr",K$1:K$2881),IF(L$1:L$2881=L881,K$1:K$2881),2,IF(ISERROR(Q881),3,IF(Q881&lt;0.05,3,2))))</f>
        <v/>
      </c>
      <c r="S881" s="1" t="str">
        <f t="shared" ca="1" si="194"/>
        <v/>
      </c>
      <c r="T881" s="1" t="str">
        <f t="array" ref="T881">IF(O881="","",AVERAGE(IF(L$1:L$2881=L881,I$1:I$2881)))</f>
        <v/>
      </c>
      <c r="U881" s="1" t="str">
        <f t="shared" ca="1" si="195"/>
        <v/>
      </c>
      <c r="V881" s="1" t="str">
        <f t="shared" ca="1" si="199"/>
        <v/>
      </c>
      <c r="W881" s="1" t="str">
        <f t="array" aca="1" ref="W881" ca="1">IF(V881="","",IF(AVERAGE(IF(Z$2:Z$2881="Neg"&amp;" "&amp;B881&amp;" "&amp;X881,J$2:J$2881,0))&gt;AVERAGE(IF(Z$2:Z$2881="pos"&amp;" "&amp;B881&amp;" "&amp;X881,J$2:J$2881,0)),"neg","pos"))</f>
        <v/>
      </c>
      <c r="X881" s="1" t="str">
        <f t="shared" ca="1" si="196"/>
        <v/>
      </c>
      <c r="Y881" s="1" t="str">
        <f t="shared" ca="1" si="197"/>
        <v/>
      </c>
      <c r="Z881" s="1" t="str">
        <f t="shared" si="198"/>
        <v>pos (Val-(Leu or Ile)) MEB</v>
      </c>
      <c r="AA881" s="1" t="str">
        <f t="shared" si="202"/>
        <v/>
      </c>
    </row>
    <row r="882" spans="1:27" x14ac:dyDescent="0.2">
      <c r="A882" s="1" t="s">
        <v>28</v>
      </c>
      <c r="B882" s="1" t="s">
        <v>77</v>
      </c>
      <c r="C882" s="1" t="s">
        <v>114</v>
      </c>
      <c r="D882" s="1">
        <v>230.16290000000001</v>
      </c>
      <c r="E882" s="1">
        <v>14.34</v>
      </c>
      <c r="F882" s="5" t="s">
        <v>146</v>
      </c>
      <c r="H882" s="1" t="s">
        <v>151</v>
      </c>
      <c r="I882" s="1">
        <v>206387</v>
      </c>
      <c r="K882" s="1">
        <f t="shared" si="200"/>
        <v>12.237513171364492</v>
      </c>
      <c r="L882" s="1" t="str">
        <f t="shared" si="201"/>
        <v>pos (Val-(Leu or Ile)) YE_Ctr</v>
      </c>
      <c r="M882" s="1" t="str">
        <f t="shared" si="191"/>
        <v>D</v>
      </c>
      <c r="N882" s="1" t="str">
        <f t="shared" si="192"/>
        <v>pos (Val-(Leu or Ile)) YE_Ctr_D</v>
      </c>
      <c r="O882" s="2" t="str">
        <f t="shared" si="193"/>
        <v>D</v>
      </c>
      <c r="P882" s="1">
        <f t="array" ref="P882">IF(O882="","",AVERAGE(IF(L$1:L$2881=L882,K$1:K$2881)))</f>
        <v>12.320000722949285</v>
      </c>
      <c r="Q882" s="1">
        <f t="array" ref="Q882">IF(O882="","",_xlfn.F.TEST(IF((L$1:L$2881=LEFT(L882,LEN(L882)-3)&amp;"ctr"),K$1:K$2881),IF((L$1:L$2881=L882),K$1:K$2881)))</f>
        <v>1</v>
      </c>
      <c r="R882" s="1">
        <f t="array" ref="R882">IF(O882="","",TTEST(IF(L$1:L$2881=LEFT(L882,LEN(L882)-3)&amp;"ctr",K$1:K$2881),IF(L$1:L$2881=L882,K$1:K$2881),2,IF(ISERROR(Q882),3,IF(Q882&lt;0.05,3,2))))</f>
        <v>1</v>
      </c>
      <c r="S882" s="1" t="str">
        <f t="shared" ca="1" si="194"/>
        <v>D</v>
      </c>
      <c r="T882" s="1">
        <f t="array" ref="T882">IF(O882="","",AVERAGE(IF(L$1:L$2881=L882,I$1:I$2881)))</f>
        <v>224572.5</v>
      </c>
      <c r="U882" s="1" t="b">
        <f t="shared" ca="1" si="195"/>
        <v>0</v>
      </c>
      <c r="V882" s="1" t="str">
        <f t="shared" ca="1" si="199"/>
        <v>1</v>
      </c>
      <c r="W882" s="1" t="str">
        <f t="array" aca="1" ref="W882" ca="1">IF(V882="","",IF(AVERAGE(IF(Z$2:Z$2881="Neg"&amp;" "&amp;B882&amp;" "&amp;X882,J$2:J$2881,0))&gt;AVERAGE(IF(Z$2:Z$2881="pos"&amp;" "&amp;B882&amp;" "&amp;X882,J$2:J$2881,0)),"neg","pos"))</f>
        <v>pos</v>
      </c>
      <c r="X882" s="1" t="str">
        <f t="shared" ca="1" si="196"/>
        <v>YE_</v>
      </c>
      <c r="Y882" s="1" t="str">
        <f t="shared" ca="1" si="197"/>
        <v>Ctr</v>
      </c>
      <c r="Z882" s="1" t="str">
        <f t="shared" si="198"/>
        <v>pos (Val-(Leu or Ile)) YE_</v>
      </c>
      <c r="AA882" s="1" t="str">
        <f t="shared" si="202"/>
        <v>Good</v>
      </c>
    </row>
    <row r="883" spans="1:27" x14ac:dyDescent="0.2">
      <c r="A883" s="1" t="s">
        <v>28</v>
      </c>
      <c r="B883" s="1" t="s">
        <v>77</v>
      </c>
      <c r="C883" s="1" t="s">
        <v>114</v>
      </c>
      <c r="D883" s="1">
        <v>230.16290000000001</v>
      </c>
      <c r="E883" s="1">
        <v>14.34</v>
      </c>
      <c r="F883" s="5" t="s">
        <v>146</v>
      </c>
      <c r="H883" s="1" t="s">
        <v>151</v>
      </c>
      <c r="I883" s="1">
        <v>216208</v>
      </c>
      <c r="K883" s="1">
        <f t="shared" si="200"/>
        <v>12.284000811442928</v>
      </c>
      <c r="L883" s="1" t="str">
        <f t="shared" si="201"/>
        <v>pos (Val-(Leu or Ile)) YE_Ctr</v>
      </c>
      <c r="M883" s="1" t="str">
        <f t="shared" si="191"/>
        <v>D</v>
      </c>
      <c r="N883" s="1" t="str">
        <f t="shared" si="192"/>
        <v>pos (Val-(Leu or Ile)) YE_Ctr_D</v>
      </c>
      <c r="O883" s="2" t="str">
        <f t="shared" si="193"/>
        <v/>
      </c>
      <c r="P883" s="1" t="str">
        <f t="array" ref="P883">IF(O883="","",AVERAGE(IF(L$1:L$2881=L883,K$1:K$2881)))</f>
        <v/>
      </c>
      <c r="Q883" s="1" t="str">
        <f t="array" ref="Q883">IF(O883="","",_xlfn.F.TEST(IF((L$1:L$2881=LEFT(L883,LEN(L883)-3)&amp;"ctr"),K$1:K$2881),IF((L$1:L$2881=L883),K$1:K$2881)))</f>
        <v/>
      </c>
      <c r="R883" s="1" t="str">
        <f t="array" ref="R883">IF(O883="","",TTEST(IF(L$1:L$2881=LEFT(L883,LEN(L883)-3)&amp;"ctr",K$1:K$2881),IF(L$1:L$2881=L883,K$1:K$2881),2,IF(ISERROR(Q883),3,IF(Q883&lt;0.05,3,2))))</f>
        <v/>
      </c>
      <c r="S883" s="1" t="str">
        <f t="shared" ca="1" si="194"/>
        <v/>
      </c>
      <c r="T883" s="1" t="str">
        <f t="array" ref="T883">IF(O883="","",AVERAGE(IF(L$1:L$2881=L883,I$1:I$2881)))</f>
        <v/>
      </c>
      <c r="U883" s="1" t="str">
        <f t="shared" ca="1" si="195"/>
        <v/>
      </c>
      <c r="V883" s="1" t="str">
        <f t="shared" ca="1" si="199"/>
        <v/>
      </c>
      <c r="W883" s="1" t="str">
        <f t="array" aca="1" ref="W883" ca="1">IF(V883="","",IF(AVERAGE(IF(Z$2:Z$2881="Neg"&amp;" "&amp;B883&amp;" "&amp;X883,J$2:J$2881,0))&gt;AVERAGE(IF(Z$2:Z$2881="pos"&amp;" "&amp;B883&amp;" "&amp;X883,J$2:J$2881,0)),"neg","pos"))</f>
        <v/>
      </c>
      <c r="X883" s="1" t="str">
        <f t="shared" ca="1" si="196"/>
        <v/>
      </c>
      <c r="Y883" s="1" t="str">
        <f t="shared" ca="1" si="197"/>
        <v/>
      </c>
      <c r="Z883" s="1" t="str">
        <f t="shared" si="198"/>
        <v>pos (Val-(Leu or Ile)) YE_</v>
      </c>
      <c r="AA883" s="1" t="str">
        <f t="shared" si="202"/>
        <v/>
      </c>
    </row>
    <row r="884" spans="1:27" x14ac:dyDescent="0.2">
      <c r="A884" s="1" t="s">
        <v>28</v>
      </c>
      <c r="B884" s="1" t="s">
        <v>77</v>
      </c>
      <c r="C884" s="1" t="s">
        <v>114</v>
      </c>
      <c r="D884" s="1">
        <v>230.16290000000001</v>
      </c>
      <c r="E884" s="1">
        <v>14.34</v>
      </c>
      <c r="F884" s="5" t="s">
        <v>146</v>
      </c>
      <c r="H884" s="1" t="s">
        <v>151</v>
      </c>
      <c r="I884" s="1">
        <v>241894</v>
      </c>
      <c r="K884" s="1">
        <f t="shared" si="200"/>
        <v>12.396259026686275</v>
      </c>
      <c r="L884" s="1" t="str">
        <f t="shared" si="201"/>
        <v>pos (Val-(Leu or Ile)) YE_Ctr</v>
      </c>
      <c r="M884" s="1" t="str">
        <f t="shared" si="191"/>
        <v>D</v>
      </c>
      <c r="N884" s="1" t="str">
        <f t="shared" si="192"/>
        <v>pos (Val-(Leu or Ile)) YE_Ctr_D</v>
      </c>
      <c r="O884" s="2" t="str">
        <f t="shared" si="193"/>
        <v/>
      </c>
      <c r="P884" s="1" t="str">
        <f t="array" ref="P884">IF(O884="","",AVERAGE(IF(L$1:L$2881=L884,K$1:K$2881)))</f>
        <v/>
      </c>
      <c r="Q884" s="1" t="str">
        <f t="array" ref="Q884">IF(O884="","",_xlfn.F.TEST(IF((L$1:L$2881=LEFT(L884,LEN(L884)-3)&amp;"ctr"),K$1:K$2881),IF((L$1:L$2881=L884),K$1:K$2881)))</f>
        <v/>
      </c>
      <c r="R884" s="1" t="str">
        <f t="array" ref="R884">IF(O884="","",TTEST(IF(L$1:L$2881=LEFT(L884,LEN(L884)-3)&amp;"ctr",K$1:K$2881),IF(L$1:L$2881=L884,K$1:K$2881),2,IF(ISERROR(Q884),3,IF(Q884&lt;0.05,3,2))))</f>
        <v/>
      </c>
      <c r="S884" s="1" t="str">
        <f t="shared" ca="1" si="194"/>
        <v/>
      </c>
      <c r="T884" s="1" t="str">
        <f t="array" ref="T884">IF(O884="","",AVERAGE(IF(L$1:L$2881=L884,I$1:I$2881)))</f>
        <v/>
      </c>
      <c r="U884" s="1" t="str">
        <f t="shared" ca="1" si="195"/>
        <v/>
      </c>
      <c r="V884" s="1" t="str">
        <f t="shared" ca="1" si="199"/>
        <v/>
      </c>
      <c r="W884" s="1" t="str">
        <f t="array" aca="1" ref="W884" ca="1">IF(V884="","",IF(AVERAGE(IF(Z$2:Z$2881="Neg"&amp;" "&amp;B884&amp;" "&amp;X884,J$2:J$2881,0))&gt;AVERAGE(IF(Z$2:Z$2881="pos"&amp;" "&amp;B884&amp;" "&amp;X884,J$2:J$2881,0)),"neg","pos"))</f>
        <v/>
      </c>
      <c r="X884" s="1" t="str">
        <f t="shared" ca="1" si="196"/>
        <v/>
      </c>
      <c r="Y884" s="1" t="str">
        <f t="shared" ca="1" si="197"/>
        <v/>
      </c>
      <c r="Z884" s="1" t="str">
        <f t="shared" si="198"/>
        <v>pos (Val-(Leu or Ile)) YE_</v>
      </c>
      <c r="AA884" s="1" t="str">
        <f t="shared" si="202"/>
        <v/>
      </c>
    </row>
    <row r="885" spans="1:27" x14ac:dyDescent="0.2">
      <c r="A885" s="1" t="s">
        <v>28</v>
      </c>
      <c r="B885" s="1" t="s">
        <v>77</v>
      </c>
      <c r="C885" s="1" t="s">
        <v>114</v>
      </c>
      <c r="D885" s="1">
        <v>230.16290000000001</v>
      </c>
      <c r="E885" s="1">
        <v>14.34</v>
      </c>
      <c r="F885" s="5" t="s">
        <v>146</v>
      </c>
      <c r="H885" s="1" t="s">
        <v>151</v>
      </c>
      <c r="I885" s="1">
        <v>233801</v>
      </c>
      <c r="K885" s="1">
        <f t="shared" si="200"/>
        <v>12.362229882303449</v>
      </c>
      <c r="L885" s="1" t="str">
        <f t="shared" si="201"/>
        <v>pos (Val-(Leu or Ile)) YE_Ctr</v>
      </c>
      <c r="M885" s="1" t="str">
        <f t="shared" si="191"/>
        <v>D</v>
      </c>
      <c r="N885" s="1" t="str">
        <f t="shared" si="192"/>
        <v>pos (Val-(Leu or Ile)) YE_Ctr_D</v>
      </c>
      <c r="O885" s="2" t="str">
        <f t="shared" si="193"/>
        <v/>
      </c>
      <c r="P885" s="1" t="str">
        <f t="array" ref="P885">IF(O885="","",AVERAGE(IF(L$1:L$2881=L885,K$1:K$2881)))</f>
        <v/>
      </c>
      <c r="Q885" s="1" t="str">
        <f t="array" ref="Q885">IF(O885="","",_xlfn.F.TEST(IF((L$1:L$2881=LEFT(L885,LEN(L885)-3)&amp;"ctr"),K$1:K$2881),IF((L$1:L$2881=L885),K$1:K$2881)))</f>
        <v/>
      </c>
      <c r="R885" s="1" t="str">
        <f t="array" ref="R885">IF(O885="","",TTEST(IF(L$1:L$2881=LEFT(L885,LEN(L885)-3)&amp;"ctr",K$1:K$2881),IF(L$1:L$2881=L885,K$1:K$2881),2,IF(ISERROR(Q885),3,IF(Q885&lt;0.05,3,2))))</f>
        <v/>
      </c>
      <c r="S885" s="1" t="str">
        <f t="shared" ca="1" si="194"/>
        <v/>
      </c>
      <c r="T885" s="1" t="str">
        <f t="array" ref="T885">IF(O885="","",AVERAGE(IF(L$1:L$2881=L885,I$1:I$2881)))</f>
        <v/>
      </c>
      <c r="U885" s="1" t="str">
        <f t="shared" ca="1" si="195"/>
        <v/>
      </c>
      <c r="V885" s="1" t="str">
        <f t="shared" ca="1" si="199"/>
        <v/>
      </c>
      <c r="W885" s="1" t="str">
        <f t="array" aca="1" ref="W885" ca="1">IF(V885="","",IF(AVERAGE(IF(Z$2:Z$2881="Neg"&amp;" "&amp;B885&amp;" "&amp;X885,J$2:J$2881,0))&gt;AVERAGE(IF(Z$2:Z$2881="pos"&amp;" "&amp;B885&amp;" "&amp;X885,J$2:J$2881,0)),"neg","pos"))</f>
        <v/>
      </c>
      <c r="X885" s="1" t="str">
        <f t="shared" ca="1" si="196"/>
        <v/>
      </c>
      <c r="Y885" s="1" t="str">
        <f t="shared" ca="1" si="197"/>
        <v/>
      </c>
      <c r="Z885" s="1" t="str">
        <f t="shared" si="198"/>
        <v>pos (Val-(Leu or Ile)) YE_</v>
      </c>
      <c r="AA885" s="1" t="str">
        <f t="shared" si="202"/>
        <v/>
      </c>
    </row>
    <row r="886" spans="1:27" x14ac:dyDescent="0.2">
      <c r="A886" s="1" t="s">
        <v>28</v>
      </c>
      <c r="B886" s="1" t="s">
        <v>77</v>
      </c>
      <c r="C886" s="1" t="s">
        <v>114</v>
      </c>
      <c r="D886" s="1">
        <v>230.16290000000001</v>
      </c>
      <c r="E886" s="1">
        <v>14.34</v>
      </c>
      <c r="F886" s="5" t="s">
        <v>146</v>
      </c>
      <c r="H886" s="1" t="s">
        <v>152</v>
      </c>
      <c r="I886" s="1">
        <v>171882</v>
      </c>
      <c r="K886" s="1">
        <f t="shared" si="200"/>
        <v>12.054569291774312</v>
      </c>
      <c r="L886" s="1" t="str">
        <f t="shared" si="201"/>
        <v>pos (Val-(Leu or Ile)) YE_Syn</v>
      </c>
      <c r="M886" s="1" t="str">
        <f t="shared" si="191"/>
        <v>D</v>
      </c>
      <c r="N886" s="1" t="str">
        <f t="shared" si="192"/>
        <v>pos (Val-(Leu or Ile)) YE_Syn_D</v>
      </c>
      <c r="O886" s="2" t="str">
        <f t="shared" si="193"/>
        <v>D</v>
      </c>
      <c r="P886" s="1">
        <f t="array" ref="P886">IF(O886="","",AVERAGE(IF(L$1:L$2881=L886,K$1:K$2881)))</f>
        <v>12.29976271916599</v>
      </c>
      <c r="Q886" s="1">
        <f t="array" ref="Q886">IF(O886="","",_xlfn.F.TEST(IF((L$1:L$2881=LEFT(L886,LEN(L886)-3)&amp;"ctr"),K$1:K$2881),IF((L$1:L$2881=L886),K$1:K$2881)))</f>
        <v>1.6774953622347141E-2</v>
      </c>
      <c r="R886" s="1">
        <f t="array" ref="R886">IF(O886="","",TTEST(IF(L$1:L$2881=LEFT(L886,LEN(L886)-3)&amp;"ctr",K$1:K$2881),IF(L$1:L$2881=L886,K$1:K$2881),2,IF(ISERROR(Q886),3,IF(Q886&lt;0.05,3,2))))</f>
        <v>0.92956212229354462</v>
      </c>
      <c r="S886" s="1" t="str">
        <f t="shared" ca="1" si="194"/>
        <v>N</v>
      </c>
      <c r="T886" s="1">
        <f t="array" ref="T886">IF(O886="","",AVERAGE(IF(L$1:L$2881=L886,I$1:I$2881)))</f>
        <v>236087.25</v>
      </c>
      <c r="U886" s="1" t="str">
        <f t="shared" ca="1" si="195"/>
        <v>n/a</v>
      </c>
      <c r="V886" s="1" t="str">
        <f t="shared" ca="1" si="199"/>
        <v>1</v>
      </c>
      <c r="W886" s="1" t="str">
        <f t="array" aca="1" ref="W886" ca="1">IF(V886="","",IF(AVERAGE(IF(Z$2:Z$2881="Neg"&amp;" "&amp;B886&amp;" "&amp;X886,J$2:J$2881,0))&gt;AVERAGE(IF(Z$2:Z$2881="pos"&amp;" "&amp;B886&amp;" "&amp;X886,J$2:J$2881,0)),"neg","pos"))</f>
        <v>pos</v>
      </c>
      <c r="X886" s="1" t="str">
        <f t="shared" ca="1" si="196"/>
        <v>YE_</v>
      </c>
      <c r="Y886" s="1" t="str">
        <f t="shared" ca="1" si="197"/>
        <v>Syn</v>
      </c>
      <c r="Z886" s="1" t="str">
        <f t="shared" si="198"/>
        <v>pos (Val-(Leu or Ile)) YE_</v>
      </c>
      <c r="AA886" s="1" t="str">
        <f t="shared" si="202"/>
        <v>Good</v>
      </c>
    </row>
    <row r="887" spans="1:27" x14ac:dyDescent="0.2">
      <c r="A887" s="1" t="s">
        <v>28</v>
      </c>
      <c r="B887" s="1" t="s">
        <v>77</v>
      </c>
      <c r="C887" s="1" t="s">
        <v>114</v>
      </c>
      <c r="D887" s="1">
        <v>230.16290000000001</v>
      </c>
      <c r="E887" s="1">
        <v>14.34</v>
      </c>
      <c r="F887" s="5" t="s">
        <v>146</v>
      </c>
      <c r="H887" s="1" t="s">
        <v>152</v>
      </c>
      <c r="I887" s="1">
        <v>164416</v>
      </c>
      <c r="K887" s="1">
        <f t="shared" si="200"/>
        <v>12.010161162584184</v>
      </c>
      <c r="L887" s="1" t="str">
        <f t="shared" si="201"/>
        <v>pos (Val-(Leu or Ile)) YE_Syn</v>
      </c>
      <c r="M887" s="1" t="str">
        <f t="shared" si="191"/>
        <v>D</v>
      </c>
      <c r="N887" s="1" t="str">
        <f t="shared" si="192"/>
        <v>pos (Val-(Leu or Ile)) YE_Syn_D</v>
      </c>
      <c r="O887" s="2" t="str">
        <f t="shared" si="193"/>
        <v/>
      </c>
      <c r="P887" s="1" t="str">
        <f t="array" ref="P887">IF(O887="","",AVERAGE(IF(L$1:L$2881=L887,K$1:K$2881)))</f>
        <v/>
      </c>
      <c r="Q887" s="1" t="str">
        <f t="array" ref="Q887">IF(O887="","",_xlfn.F.TEST(IF((L$1:L$2881=LEFT(L887,LEN(L887)-3)&amp;"ctr"),K$1:K$2881),IF((L$1:L$2881=L887),K$1:K$2881)))</f>
        <v/>
      </c>
      <c r="R887" s="1" t="str">
        <f t="array" ref="R887">IF(O887="","",TTEST(IF(L$1:L$2881=LEFT(L887,LEN(L887)-3)&amp;"ctr",K$1:K$2881),IF(L$1:L$2881=L887,K$1:K$2881),2,IF(ISERROR(Q887),3,IF(Q887&lt;0.05,3,2))))</f>
        <v/>
      </c>
      <c r="S887" s="1" t="str">
        <f t="shared" ca="1" si="194"/>
        <v/>
      </c>
      <c r="T887" s="1" t="str">
        <f t="array" ref="T887">IF(O887="","",AVERAGE(IF(L$1:L$2881=L887,I$1:I$2881)))</f>
        <v/>
      </c>
      <c r="U887" s="1" t="str">
        <f t="shared" ca="1" si="195"/>
        <v/>
      </c>
      <c r="V887" s="1" t="str">
        <f t="shared" ca="1" si="199"/>
        <v/>
      </c>
      <c r="W887" s="1" t="str">
        <f t="array" aca="1" ref="W887" ca="1">IF(V887="","",IF(AVERAGE(IF(Z$2:Z$2881="Neg"&amp;" "&amp;B887&amp;" "&amp;X887,J$2:J$2881,0))&gt;AVERAGE(IF(Z$2:Z$2881="pos"&amp;" "&amp;B887&amp;" "&amp;X887,J$2:J$2881,0)),"neg","pos"))</f>
        <v/>
      </c>
      <c r="X887" s="1" t="str">
        <f t="shared" ca="1" si="196"/>
        <v/>
      </c>
      <c r="Y887" s="1" t="str">
        <f t="shared" ca="1" si="197"/>
        <v/>
      </c>
      <c r="Z887" s="1" t="str">
        <f t="shared" si="198"/>
        <v>pos (Val-(Leu or Ile)) YE_</v>
      </c>
      <c r="AA887" s="1" t="str">
        <f t="shared" si="202"/>
        <v/>
      </c>
    </row>
    <row r="888" spans="1:27" x14ac:dyDescent="0.2">
      <c r="A888" s="1" t="s">
        <v>28</v>
      </c>
      <c r="B888" s="1" t="s">
        <v>77</v>
      </c>
      <c r="C888" s="1" t="s">
        <v>114</v>
      </c>
      <c r="D888" s="1">
        <v>230.16290000000001</v>
      </c>
      <c r="E888" s="1">
        <v>14.34</v>
      </c>
      <c r="F888" s="5" t="s">
        <v>146</v>
      </c>
      <c r="H888" s="1" t="s">
        <v>152</v>
      </c>
      <c r="I888" s="1">
        <v>203647</v>
      </c>
      <c r="K888" s="1">
        <f t="shared" si="200"/>
        <v>12.224148292257404</v>
      </c>
      <c r="L888" s="1" t="str">
        <f t="shared" si="201"/>
        <v>pos (Val-(Leu or Ile)) YE_Syn</v>
      </c>
      <c r="M888" s="1" t="str">
        <f t="shared" si="191"/>
        <v>D</v>
      </c>
      <c r="N888" s="1" t="str">
        <f t="shared" si="192"/>
        <v>pos (Val-(Leu or Ile)) YE_Syn_D</v>
      </c>
      <c r="O888" s="2" t="str">
        <f t="shared" si="193"/>
        <v/>
      </c>
      <c r="P888" s="1" t="str">
        <f t="array" ref="P888">IF(O888="","",AVERAGE(IF(L$1:L$2881=L888,K$1:K$2881)))</f>
        <v/>
      </c>
      <c r="Q888" s="1" t="str">
        <f t="array" ref="Q888">IF(O888="","",_xlfn.F.TEST(IF((L$1:L$2881=LEFT(L888,LEN(L888)-3)&amp;"ctr"),K$1:K$2881),IF((L$1:L$2881=L888),K$1:K$2881)))</f>
        <v/>
      </c>
      <c r="R888" s="1" t="str">
        <f t="array" ref="R888">IF(O888="","",TTEST(IF(L$1:L$2881=LEFT(L888,LEN(L888)-3)&amp;"ctr",K$1:K$2881),IF(L$1:L$2881=L888,K$1:K$2881),2,IF(ISERROR(Q888),3,IF(Q888&lt;0.05,3,2))))</f>
        <v/>
      </c>
      <c r="S888" s="1" t="str">
        <f t="shared" ca="1" si="194"/>
        <v/>
      </c>
      <c r="T888" s="1" t="str">
        <f t="array" ref="T888">IF(O888="","",AVERAGE(IF(L$1:L$2881=L888,I$1:I$2881)))</f>
        <v/>
      </c>
      <c r="U888" s="1" t="str">
        <f t="shared" ca="1" si="195"/>
        <v/>
      </c>
      <c r="V888" s="1" t="str">
        <f t="shared" ca="1" si="199"/>
        <v/>
      </c>
      <c r="W888" s="1" t="str">
        <f t="array" aca="1" ref="W888" ca="1">IF(V888="","",IF(AVERAGE(IF(Z$2:Z$2881="Neg"&amp;" "&amp;B888&amp;" "&amp;X888,J$2:J$2881,0))&gt;AVERAGE(IF(Z$2:Z$2881="pos"&amp;" "&amp;B888&amp;" "&amp;X888,J$2:J$2881,0)),"neg","pos"))</f>
        <v/>
      </c>
      <c r="X888" s="1" t="str">
        <f t="shared" ca="1" si="196"/>
        <v/>
      </c>
      <c r="Y888" s="1" t="str">
        <f t="shared" ca="1" si="197"/>
        <v/>
      </c>
      <c r="Z888" s="1" t="str">
        <f t="shared" si="198"/>
        <v>pos (Val-(Leu or Ile)) YE_</v>
      </c>
      <c r="AA888" s="1" t="str">
        <f t="shared" si="202"/>
        <v/>
      </c>
    </row>
    <row r="889" spans="1:27" x14ac:dyDescent="0.2">
      <c r="A889" s="1" t="s">
        <v>28</v>
      </c>
      <c r="B889" s="1" t="s">
        <v>77</v>
      </c>
      <c r="C889" s="1" t="s">
        <v>114</v>
      </c>
      <c r="D889" s="1">
        <v>230.16290000000001</v>
      </c>
      <c r="E889" s="1">
        <v>14.34</v>
      </c>
      <c r="F889" s="5" t="s">
        <v>146</v>
      </c>
      <c r="H889" s="1" t="s">
        <v>152</v>
      </c>
      <c r="I889" s="1">
        <v>404404</v>
      </c>
      <c r="K889" s="1">
        <f t="shared" si="200"/>
        <v>12.910172130048064</v>
      </c>
      <c r="L889" s="1" t="str">
        <f t="shared" si="201"/>
        <v>pos (Val-(Leu or Ile)) YE_Syn</v>
      </c>
      <c r="M889" s="1" t="str">
        <f t="shared" si="191"/>
        <v>D</v>
      </c>
      <c r="N889" s="1" t="str">
        <f t="shared" si="192"/>
        <v>pos (Val-(Leu or Ile)) YE_Syn_D</v>
      </c>
      <c r="O889" s="2" t="str">
        <f t="shared" si="193"/>
        <v/>
      </c>
      <c r="P889" s="1" t="str">
        <f t="array" ref="P889">IF(O889="","",AVERAGE(IF(L$1:L$2881=L889,K$1:K$2881)))</f>
        <v/>
      </c>
      <c r="Q889" s="1" t="str">
        <f t="array" ref="Q889">IF(O889="","",_xlfn.F.TEST(IF((L$1:L$2881=LEFT(L889,LEN(L889)-3)&amp;"ctr"),K$1:K$2881),IF((L$1:L$2881=L889),K$1:K$2881)))</f>
        <v/>
      </c>
      <c r="R889" s="1" t="str">
        <f t="array" ref="R889">IF(O889="","",TTEST(IF(L$1:L$2881=LEFT(L889,LEN(L889)-3)&amp;"ctr",K$1:K$2881),IF(L$1:L$2881=L889,K$1:K$2881),2,IF(ISERROR(Q889),3,IF(Q889&lt;0.05,3,2))))</f>
        <v/>
      </c>
      <c r="S889" s="1" t="str">
        <f t="shared" ca="1" si="194"/>
        <v/>
      </c>
      <c r="T889" s="1" t="str">
        <f t="array" ref="T889">IF(O889="","",AVERAGE(IF(L$1:L$2881=L889,I$1:I$2881)))</f>
        <v/>
      </c>
      <c r="U889" s="1" t="str">
        <f t="shared" ca="1" si="195"/>
        <v/>
      </c>
      <c r="V889" s="1" t="str">
        <f t="shared" ca="1" si="199"/>
        <v/>
      </c>
      <c r="W889" s="1" t="str">
        <f t="array" aca="1" ref="W889" ca="1">IF(V889="","",IF(AVERAGE(IF(Z$2:Z$2881="Neg"&amp;" "&amp;B889&amp;" "&amp;X889,J$2:J$2881,0))&gt;AVERAGE(IF(Z$2:Z$2881="pos"&amp;" "&amp;B889&amp;" "&amp;X889,J$2:J$2881,0)),"neg","pos"))</f>
        <v/>
      </c>
      <c r="X889" s="1" t="str">
        <f t="shared" ca="1" si="196"/>
        <v/>
      </c>
      <c r="Y889" s="1" t="str">
        <f t="shared" ca="1" si="197"/>
        <v/>
      </c>
      <c r="Z889" s="1" t="str">
        <f t="shared" si="198"/>
        <v>pos (Val-(Leu or Ile)) YE_</v>
      </c>
      <c r="AA889" s="1" t="str">
        <f t="shared" si="202"/>
        <v/>
      </c>
    </row>
    <row r="890" spans="1:27" x14ac:dyDescent="0.2">
      <c r="A890" s="1" t="s">
        <v>28</v>
      </c>
      <c r="B890" s="1" t="s">
        <v>77</v>
      </c>
      <c r="C890" s="1" t="s">
        <v>114</v>
      </c>
      <c r="D890" s="1">
        <v>230.16290000000001</v>
      </c>
      <c r="E890" s="1">
        <v>14.34</v>
      </c>
      <c r="F890" s="5" t="s">
        <v>146</v>
      </c>
      <c r="H890" s="1" t="s">
        <v>153</v>
      </c>
      <c r="K890" s="1">
        <f t="shared" si="200"/>
        <v>0</v>
      </c>
      <c r="L890" s="1" t="str">
        <f t="shared" si="201"/>
        <v>pos (Val-(Leu or Ile)) SE_Ctr</v>
      </c>
      <c r="M890" s="1" t="str">
        <f t="shared" si="191"/>
        <v>ND</v>
      </c>
      <c r="N890" s="1" t="str">
        <f t="shared" si="192"/>
        <v>pos (Val-(Leu or Ile)) SE_CtrND</v>
      </c>
      <c r="O890" s="2" t="str">
        <f t="shared" si="193"/>
        <v>ND</v>
      </c>
      <c r="P890" s="1">
        <f t="array" ref="P890">IF(O890="","",AVERAGE(IF(L$1:L$2881=L890,K$1:K$2881)))</f>
        <v>0</v>
      </c>
      <c r="Q890" s="1" t="e">
        <f t="array" ref="Q890">IF(O890="","",_xlfn.F.TEST(IF((L$1:L$2881=LEFT(L890,LEN(L890)-3)&amp;"ctr"),K$1:K$2881),IF((L$1:L$2881=L890),K$1:K$2881)))</f>
        <v>#DIV/0!</v>
      </c>
      <c r="R890" s="1" t="e">
        <f t="array" ref="R890">IF(O890="","",TTEST(IF(L$1:L$2881=LEFT(L890,LEN(L890)-3)&amp;"ctr",K$1:K$2881),IF(L$1:L$2881=L890,K$1:K$2881),2,IF(ISERROR(Q890),3,IF(Q890&lt;0.05,3,2))))</f>
        <v>#DIV/0!</v>
      </c>
      <c r="S890" s="1" t="str">
        <f t="shared" ca="1" si="194"/>
        <v>ND</v>
      </c>
      <c r="T890" s="1">
        <f t="array" ref="T890">IF(O890="","",AVERAGE(IF(L$1:L$2881=L890,I$1:I$2881)))</f>
        <v>0</v>
      </c>
      <c r="U890" s="1" t="str">
        <f t="shared" ca="1" si="195"/>
        <v>n/a</v>
      </c>
      <c r="V890" s="1" t="str">
        <f t="shared" ca="1" si="199"/>
        <v/>
      </c>
      <c r="W890" s="1" t="str">
        <f t="array" aca="1" ref="W890" ca="1">IF(V890="","",IF(AVERAGE(IF(Z$2:Z$2881="Neg"&amp;" "&amp;B890&amp;" "&amp;X890,J$2:J$2881,0))&gt;AVERAGE(IF(Z$2:Z$2881="pos"&amp;" "&amp;B890&amp;" "&amp;X890,J$2:J$2881,0)),"neg","pos"))</f>
        <v/>
      </c>
      <c r="X890" s="1" t="str">
        <f t="shared" ca="1" si="196"/>
        <v/>
      </c>
      <c r="Y890" s="1" t="str">
        <f t="shared" ca="1" si="197"/>
        <v/>
      </c>
      <c r="Z890" s="1" t="str">
        <f t="shared" si="198"/>
        <v>pos (Val-(Leu or Ile)) SE_</v>
      </c>
      <c r="AA890" s="1" t="str">
        <f t="shared" si="202"/>
        <v>Good</v>
      </c>
    </row>
    <row r="891" spans="1:27" x14ac:dyDescent="0.2">
      <c r="A891" s="1" t="s">
        <v>28</v>
      </c>
      <c r="B891" s="1" t="s">
        <v>77</v>
      </c>
      <c r="C891" s="1" t="s">
        <v>114</v>
      </c>
      <c r="D891" s="1">
        <v>230.16290000000001</v>
      </c>
      <c r="E891" s="1">
        <v>14.34</v>
      </c>
      <c r="F891" s="5" t="s">
        <v>146</v>
      </c>
      <c r="H891" s="1" t="s">
        <v>153</v>
      </c>
      <c r="K891" s="1">
        <f t="shared" si="200"/>
        <v>0</v>
      </c>
      <c r="L891" s="1" t="str">
        <f t="shared" si="201"/>
        <v>pos (Val-(Leu or Ile)) SE_Ctr</v>
      </c>
      <c r="M891" s="1" t="str">
        <f t="shared" si="191"/>
        <v>ND</v>
      </c>
      <c r="N891" s="1" t="str">
        <f t="shared" si="192"/>
        <v>pos (Val-(Leu or Ile)) SE_CtrND</v>
      </c>
      <c r="O891" s="2" t="str">
        <f t="shared" si="193"/>
        <v/>
      </c>
      <c r="P891" s="1" t="str">
        <f t="array" ref="P891">IF(O891="","",AVERAGE(IF(L$1:L$2881=L891,K$1:K$2881)))</f>
        <v/>
      </c>
      <c r="Q891" s="1" t="str">
        <f t="array" ref="Q891">IF(O891="","",_xlfn.F.TEST(IF((L$1:L$2881=LEFT(L891,LEN(L891)-3)&amp;"ctr"),K$1:K$2881),IF((L$1:L$2881=L891),K$1:K$2881)))</f>
        <v/>
      </c>
      <c r="R891" s="1" t="str">
        <f t="array" ref="R891">IF(O891="","",TTEST(IF(L$1:L$2881=LEFT(L891,LEN(L891)-3)&amp;"ctr",K$1:K$2881),IF(L$1:L$2881=L891,K$1:K$2881),2,IF(ISERROR(Q891),3,IF(Q891&lt;0.05,3,2))))</f>
        <v/>
      </c>
      <c r="S891" s="1" t="str">
        <f t="shared" ca="1" si="194"/>
        <v/>
      </c>
      <c r="T891" s="1" t="str">
        <f t="array" ref="T891">IF(O891="","",AVERAGE(IF(L$1:L$2881=L891,I$1:I$2881)))</f>
        <v/>
      </c>
      <c r="U891" s="1" t="str">
        <f t="shared" ca="1" si="195"/>
        <v/>
      </c>
      <c r="V891" s="1" t="str">
        <f t="shared" ca="1" si="199"/>
        <v/>
      </c>
      <c r="W891" s="1" t="str">
        <f t="array" aca="1" ref="W891" ca="1">IF(V891="","",IF(AVERAGE(IF(Z$2:Z$2881="Neg"&amp;" "&amp;B891&amp;" "&amp;X891,J$2:J$2881,0))&gt;AVERAGE(IF(Z$2:Z$2881="pos"&amp;" "&amp;B891&amp;" "&amp;X891,J$2:J$2881,0)),"neg","pos"))</f>
        <v/>
      </c>
      <c r="X891" s="1" t="str">
        <f t="shared" ca="1" si="196"/>
        <v/>
      </c>
      <c r="Y891" s="1" t="str">
        <f t="shared" ca="1" si="197"/>
        <v/>
      </c>
      <c r="Z891" s="1" t="str">
        <f t="shared" si="198"/>
        <v>pos (Val-(Leu or Ile)) SE_</v>
      </c>
      <c r="AA891" s="1" t="str">
        <f t="shared" si="202"/>
        <v/>
      </c>
    </row>
    <row r="892" spans="1:27" x14ac:dyDescent="0.2">
      <c r="A892" s="1" t="s">
        <v>28</v>
      </c>
      <c r="B892" s="1" t="s">
        <v>77</v>
      </c>
      <c r="C892" s="1" t="s">
        <v>114</v>
      </c>
      <c r="D892" s="1">
        <v>230.16290000000001</v>
      </c>
      <c r="E892" s="1">
        <v>14.34</v>
      </c>
      <c r="F892" s="5" t="s">
        <v>146</v>
      </c>
      <c r="H892" s="1" t="s">
        <v>153</v>
      </c>
      <c r="K892" s="1">
        <f t="shared" si="200"/>
        <v>0</v>
      </c>
      <c r="L892" s="1" t="str">
        <f t="shared" si="201"/>
        <v>pos (Val-(Leu or Ile)) SE_Ctr</v>
      </c>
      <c r="M892" s="1" t="str">
        <f t="shared" si="191"/>
        <v>ND</v>
      </c>
      <c r="N892" s="1" t="str">
        <f t="shared" si="192"/>
        <v>pos (Val-(Leu or Ile)) SE_CtrND</v>
      </c>
      <c r="O892" s="2" t="str">
        <f t="shared" si="193"/>
        <v/>
      </c>
      <c r="P892" s="1" t="str">
        <f t="array" ref="P892">IF(O892="","",AVERAGE(IF(L$1:L$2881=L892,K$1:K$2881)))</f>
        <v/>
      </c>
      <c r="Q892" s="1" t="str">
        <f t="array" ref="Q892">IF(O892="","",_xlfn.F.TEST(IF((L$1:L$2881=LEFT(L892,LEN(L892)-3)&amp;"ctr"),K$1:K$2881),IF((L$1:L$2881=L892),K$1:K$2881)))</f>
        <v/>
      </c>
      <c r="R892" s="1" t="str">
        <f t="array" ref="R892">IF(O892="","",TTEST(IF(L$1:L$2881=LEFT(L892,LEN(L892)-3)&amp;"ctr",K$1:K$2881),IF(L$1:L$2881=L892,K$1:K$2881),2,IF(ISERROR(Q892),3,IF(Q892&lt;0.05,3,2))))</f>
        <v/>
      </c>
      <c r="S892" s="1" t="str">
        <f t="shared" ca="1" si="194"/>
        <v/>
      </c>
      <c r="T892" s="1" t="str">
        <f t="array" ref="T892">IF(O892="","",AVERAGE(IF(L$1:L$2881=L892,I$1:I$2881)))</f>
        <v/>
      </c>
      <c r="U892" s="1" t="str">
        <f t="shared" ca="1" si="195"/>
        <v/>
      </c>
      <c r="V892" s="1" t="str">
        <f t="shared" ca="1" si="199"/>
        <v/>
      </c>
      <c r="W892" s="1" t="str">
        <f t="array" aca="1" ref="W892" ca="1">IF(V892="","",IF(AVERAGE(IF(Z$2:Z$2881="Neg"&amp;" "&amp;B892&amp;" "&amp;X892,J$2:J$2881,0))&gt;AVERAGE(IF(Z$2:Z$2881="pos"&amp;" "&amp;B892&amp;" "&amp;X892,J$2:J$2881,0)),"neg","pos"))</f>
        <v/>
      </c>
      <c r="X892" s="1" t="str">
        <f t="shared" ca="1" si="196"/>
        <v/>
      </c>
      <c r="Y892" s="1" t="str">
        <f t="shared" ca="1" si="197"/>
        <v/>
      </c>
      <c r="Z892" s="1" t="str">
        <f t="shared" si="198"/>
        <v>pos (Val-(Leu or Ile)) SE_</v>
      </c>
      <c r="AA892" s="1" t="str">
        <f t="shared" si="202"/>
        <v/>
      </c>
    </row>
    <row r="893" spans="1:27" x14ac:dyDescent="0.2">
      <c r="A893" s="1" t="s">
        <v>28</v>
      </c>
      <c r="B893" s="1" t="s">
        <v>77</v>
      </c>
      <c r="C893" s="1" t="s">
        <v>114</v>
      </c>
      <c r="D893" s="1">
        <v>230.16290000000001</v>
      </c>
      <c r="E893" s="1">
        <v>14.34</v>
      </c>
      <c r="F893" s="5" t="s">
        <v>146</v>
      </c>
      <c r="H893" s="1" t="s">
        <v>153</v>
      </c>
      <c r="K893" s="1">
        <f t="shared" si="200"/>
        <v>0</v>
      </c>
      <c r="L893" s="1" t="str">
        <f t="shared" si="201"/>
        <v>pos (Val-(Leu or Ile)) SE_Ctr</v>
      </c>
      <c r="M893" s="1" t="str">
        <f t="shared" si="191"/>
        <v>ND</v>
      </c>
      <c r="N893" s="1" t="str">
        <f t="shared" si="192"/>
        <v>pos (Val-(Leu or Ile)) SE_CtrND</v>
      </c>
      <c r="O893" s="2" t="str">
        <f t="shared" si="193"/>
        <v/>
      </c>
      <c r="P893" s="1" t="str">
        <f t="array" ref="P893">IF(O893="","",AVERAGE(IF(L$1:L$2881=L893,K$1:K$2881)))</f>
        <v/>
      </c>
      <c r="Q893" s="1" t="str">
        <f t="array" ref="Q893">IF(O893="","",_xlfn.F.TEST(IF((L$1:L$2881=LEFT(L893,LEN(L893)-3)&amp;"ctr"),K$1:K$2881),IF((L$1:L$2881=L893),K$1:K$2881)))</f>
        <v/>
      </c>
      <c r="R893" s="1" t="str">
        <f t="array" ref="R893">IF(O893="","",TTEST(IF(L$1:L$2881=LEFT(L893,LEN(L893)-3)&amp;"ctr",K$1:K$2881),IF(L$1:L$2881=L893,K$1:K$2881),2,IF(ISERROR(Q893),3,IF(Q893&lt;0.05,3,2))))</f>
        <v/>
      </c>
      <c r="S893" s="1" t="str">
        <f t="shared" ca="1" si="194"/>
        <v/>
      </c>
      <c r="T893" s="1" t="str">
        <f t="array" ref="T893">IF(O893="","",AVERAGE(IF(L$1:L$2881=L893,I$1:I$2881)))</f>
        <v/>
      </c>
      <c r="U893" s="1" t="str">
        <f t="shared" ca="1" si="195"/>
        <v/>
      </c>
      <c r="V893" s="1" t="str">
        <f t="shared" ca="1" si="199"/>
        <v/>
      </c>
      <c r="W893" s="1" t="str">
        <f t="array" aca="1" ref="W893" ca="1">IF(V893="","",IF(AVERAGE(IF(Z$2:Z$2881="Neg"&amp;" "&amp;B893&amp;" "&amp;X893,J$2:J$2881,0))&gt;AVERAGE(IF(Z$2:Z$2881="pos"&amp;" "&amp;B893&amp;" "&amp;X893,J$2:J$2881,0)),"neg","pos"))</f>
        <v/>
      </c>
      <c r="X893" s="1" t="str">
        <f t="shared" ca="1" si="196"/>
        <v/>
      </c>
      <c r="Y893" s="1" t="str">
        <f t="shared" ca="1" si="197"/>
        <v/>
      </c>
      <c r="Z893" s="1" t="str">
        <f t="shared" si="198"/>
        <v>pos (Val-(Leu or Ile)) SE_</v>
      </c>
      <c r="AA893" s="1" t="str">
        <f t="shared" si="202"/>
        <v/>
      </c>
    </row>
    <row r="894" spans="1:27" x14ac:dyDescent="0.2">
      <c r="A894" s="1" t="s">
        <v>28</v>
      </c>
      <c r="B894" s="1" t="s">
        <v>77</v>
      </c>
      <c r="C894" s="1" t="s">
        <v>114</v>
      </c>
      <c r="D894" s="1">
        <v>230.16290000000001</v>
      </c>
      <c r="E894" s="1">
        <v>14.34</v>
      </c>
      <c r="F894" s="5" t="s">
        <v>146</v>
      </c>
      <c r="H894" s="1" t="s">
        <v>154</v>
      </c>
      <c r="K894" s="1">
        <f t="shared" si="200"/>
        <v>0</v>
      </c>
      <c r="L894" s="1" t="str">
        <f t="shared" si="201"/>
        <v>pos (Val-(Leu or Ile)) SE_Syn</v>
      </c>
      <c r="M894" s="1" t="str">
        <f t="shared" si="191"/>
        <v>ND</v>
      </c>
      <c r="N894" s="1" t="str">
        <f t="shared" si="192"/>
        <v>pos (Val-(Leu or Ile)) SE_SynND</v>
      </c>
      <c r="O894" s="2" t="str">
        <f t="shared" si="193"/>
        <v>ND</v>
      </c>
      <c r="P894" s="1">
        <f t="array" ref="P894">IF(O894="","",AVERAGE(IF(L$1:L$2881=L894,K$1:K$2881)))</f>
        <v>0</v>
      </c>
      <c r="Q894" s="1" t="e">
        <f t="array" ref="Q894">IF(O894="","",_xlfn.F.TEST(IF((L$1:L$2881=LEFT(L894,LEN(L894)-3)&amp;"ctr"),K$1:K$2881),IF((L$1:L$2881=L894),K$1:K$2881)))</f>
        <v>#DIV/0!</v>
      </c>
      <c r="R894" s="1" t="e">
        <f t="array" ref="R894">IF(O894="","",TTEST(IF(L$1:L$2881=LEFT(L894,LEN(L894)-3)&amp;"ctr",K$1:K$2881),IF(L$1:L$2881=L894,K$1:K$2881),2,IF(ISERROR(Q894),3,IF(Q894&lt;0.05,3,2))))</f>
        <v>#DIV/0!</v>
      </c>
      <c r="S894" s="1" t="str">
        <f t="shared" ca="1" si="194"/>
        <v>ND</v>
      </c>
      <c r="T894" s="1">
        <f t="array" ref="T894">IF(O894="","",AVERAGE(IF(L$1:L$2881=L894,I$1:I$2881)))</f>
        <v>0</v>
      </c>
      <c r="U894" s="1" t="str">
        <f t="shared" ca="1" si="195"/>
        <v>n/a</v>
      </c>
      <c r="V894" s="1" t="str">
        <f t="shared" ca="1" si="199"/>
        <v/>
      </c>
      <c r="W894" s="1" t="str">
        <f t="array" aca="1" ref="W894" ca="1">IF(V894="","",IF(AVERAGE(IF(Z$2:Z$2881="Neg"&amp;" "&amp;B894&amp;" "&amp;X894,J$2:J$2881,0))&gt;AVERAGE(IF(Z$2:Z$2881="pos"&amp;" "&amp;B894&amp;" "&amp;X894,J$2:J$2881,0)),"neg","pos"))</f>
        <v/>
      </c>
      <c r="X894" s="1" t="str">
        <f t="shared" ca="1" si="196"/>
        <v/>
      </c>
      <c r="Y894" s="1" t="str">
        <f t="shared" ca="1" si="197"/>
        <v/>
      </c>
      <c r="Z894" s="1" t="str">
        <f t="shared" si="198"/>
        <v>pos (Val-(Leu or Ile)) SE_</v>
      </c>
      <c r="AA894" s="1" t="str">
        <f t="shared" si="202"/>
        <v>Good</v>
      </c>
    </row>
    <row r="895" spans="1:27" x14ac:dyDescent="0.2">
      <c r="A895" s="1" t="s">
        <v>28</v>
      </c>
      <c r="B895" s="1" t="s">
        <v>77</v>
      </c>
      <c r="C895" s="1" t="s">
        <v>114</v>
      </c>
      <c r="D895" s="1">
        <v>230.16290000000001</v>
      </c>
      <c r="E895" s="1">
        <v>14.34</v>
      </c>
      <c r="F895" s="5" t="s">
        <v>146</v>
      </c>
      <c r="H895" s="1" t="s">
        <v>154</v>
      </c>
      <c r="K895" s="1">
        <f t="shared" si="200"/>
        <v>0</v>
      </c>
      <c r="L895" s="1" t="str">
        <f t="shared" si="201"/>
        <v>pos (Val-(Leu or Ile)) SE_Syn</v>
      </c>
      <c r="M895" s="1" t="str">
        <f t="shared" si="191"/>
        <v>ND</v>
      </c>
      <c r="N895" s="1" t="str">
        <f t="shared" si="192"/>
        <v>pos (Val-(Leu or Ile)) SE_SynND</v>
      </c>
      <c r="O895" s="2" t="str">
        <f t="shared" si="193"/>
        <v/>
      </c>
      <c r="P895" s="1" t="str">
        <f t="array" ref="P895">IF(O895="","",AVERAGE(IF(L$1:L$2881=L895,K$1:K$2881)))</f>
        <v/>
      </c>
      <c r="Q895" s="1" t="str">
        <f t="array" ref="Q895">IF(O895="","",_xlfn.F.TEST(IF((L$1:L$2881=LEFT(L895,LEN(L895)-3)&amp;"ctr"),K$1:K$2881),IF((L$1:L$2881=L895),K$1:K$2881)))</f>
        <v/>
      </c>
      <c r="R895" s="1" t="str">
        <f t="array" ref="R895">IF(O895="","",TTEST(IF(L$1:L$2881=LEFT(L895,LEN(L895)-3)&amp;"ctr",K$1:K$2881),IF(L$1:L$2881=L895,K$1:K$2881),2,IF(ISERROR(Q895),3,IF(Q895&lt;0.05,3,2))))</f>
        <v/>
      </c>
      <c r="S895" s="1" t="str">
        <f t="shared" ca="1" si="194"/>
        <v/>
      </c>
      <c r="T895" s="1" t="str">
        <f t="array" ref="T895">IF(O895="","",AVERAGE(IF(L$1:L$2881=L895,I$1:I$2881)))</f>
        <v/>
      </c>
      <c r="U895" s="1" t="str">
        <f t="shared" ca="1" si="195"/>
        <v/>
      </c>
      <c r="V895" s="1" t="str">
        <f t="shared" ca="1" si="199"/>
        <v/>
      </c>
      <c r="W895" s="1" t="str">
        <f t="array" aca="1" ref="W895" ca="1">IF(V895="","",IF(AVERAGE(IF(Z$2:Z$2881="Neg"&amp;" "&amp;B895&amp;" "&amp;X895,J$2:J$2881,0))&gt;AVERAGE(IF(Z$2:Z$2881="pos"&amp;" "&amp;B895&amp;" "&amp;X895,J$2:J$2881,0)),"neg","pos"))</f>
        <v/>
      </c>
      <c r="X895" s="1" t="str">
        <f t="shared" ca="1" si="196"/>
        <v/>
      </c>
      <c r="Y895" s="1" t="str">
        <f t="shared" ca="1" si="197"/>
        <v/>
      </c>
      <c r="Z895" s="1" t="str">
        <f t="shared" si="198"/>
        <v>pos (Val-(Leu or Ile)) SE_</v>
      </c>
      <c r="AA895" s="1" t="str">
        <f t="shared" si="202"/>
        <v/>
      </c>
    </row>
    <row r="896" spans="1:27" x14ac:dyDescent="0.2">
      <c r="A896" s="1" t="s">
        <v>28</v>
      </c>
      <c r="B896" s="1" t="s">
        <v>77</v>
      </c>
      <c r="C896" s="1" t="s">
        <v>114</v>
      </c>
      <c r="D896" s="1">
        <v>230.16290000000001</v>
      </c>
      <c r="E896" s="1">
        <v>14.34</v>
      </c>
      <c r="F896" s="5" t="s">
        <v>146</v>
      </c>
      <c r="H896" s="1" t="s">
        <v>154</v>
      </c>
      <c r="K896" s="1">
        <f t="shared" si="200"/>
        <v>0</v>
      </c>
      <c r="L896" s="1" t="str">
        <f t="shared" si="201"/>
        <v>pos (Val-(Leu or Ile)) SE_Syn</v>
      </c>
      <c r="M896" s="1" t="str">
        <f t="shared" si="191"/>
        <v>ND</v>
      </c>
      <c r="N896" s="1" t="str">
        <f t="shared" si="192"/>
        <v>pos (Val-(Leu or Ile)) SE_SynND</v>
      </c>
      <c r="O896" s="2" t="str">
        <f t="shared" si="193"/>
        <v/>
      </c>
      <c r="P896" s="1" t="str">
        <f t="array" ref="P896">IF(O896="","",AVERAGE(IF(L$1:L$2881=L896,K$1:K$2881)))</f>
        <v/>
      </c>
      <c r="Q896" s="1" t="str">
        <f t="array" ref="Q896">IF(O896="","",_xlfn.F.TEST(IF((L$1:L$2881=LEFT(L896,LEN(L896)-3)&amp;"ctr"),K$1:K$2881),IF((L$1:L$2881=L896),K$1:K$2881)))</f>
        <v/>
      </c>
      <c r="R896" s="1" t="str">
        <f t="array" ref="R896">IF(O896="","",TTEST(IF(L$1:L$2881=LEFT(L896,LEN(L896)-3)&amp;"ctr",K$1:K$2881),IF(L$1:L$2881=L896,K$1:K$2881),2,IF(ISERROR(Q896),3,IF(Q896&lt;0.05,3,2))))</f>
        <v/>
      </c>
      <c r="S896" s="1" t="str">
        <f t="shared" ca="1" si="194"/>
        <v/>
      </c>
      <c r="T896" s="1" t="str">
        <f t="array" ref="T896">IF(O896="","",AVERAGE(IF(L$1:L$2881=L896,I$1:I$2881)))</f>
        <v/>
      </c>
      <c r="U896" s="1" t="str">
        <f t="shared" ca="1" si="195"/>
        <v/>
      </c>
      <c r="V896" s="1" t="str">
        <f t="shared" ca="1" si="199"/>
        <v/>
      </c>
      <c r="W896" s="1" t="str">
        <f t="array" aca="1" ref="W896" ca="1">IF(V896="","",IF(AVERAGE(IF(Z$2:Z$2881="Neg"&amp;" "&amp;B896&amp;" "&amp;X896,J$2:J$2881,0))&gt;AVERAGE(IF(Z$2:Z$2881="pos"&amp;" "&amp;B896&amp;" "&amp;X896,J$2:J$2881,0)),"neg","pos"))</f>
        <v/>
      </c>
      <c r="X896" s="1" t="str">
        <f t="shared" ca="1" si="196"/>
        <v/>
      </c>
      <c r="Y896" s="1" t="str">
        <f t="shared" ca="1" si="197"/>
        <v/>
      </c>
      <c r="Z896" s="1" t="str">
        <f t="shared" si="198"/>
        <v>pos (Val-(Leu or Ile)) SE_</v>
      </c>
      <c r="AA896" s="1" t="str">
        <f t="shared" si="202"/>
        <v/>
      </c>
    </row>
    <row r="897" spans="1:27" x14ac:dyDescent="0.2">
      <c r="A897" s="1" t="s">
        <v>28</v>
      </c>
      <c r="B897" s="1" t="s">
        <v>77</v>
      </c>
      <c r="C897" s="1" t="s">
        <v>114</v>
      </c>
      <c r="D897" s="1">
        <v>230.16290000000001</v>
      </c>
      <c r="E897" s="1">
        <v>14.34</v>
      </c>
      <c r="F897" s="5" t="s">
        <v>146</v>
      </c>
      <c r="H897" s="1" t="s">
        <v>154</v>
      </c>
      <c r="K897" s="1">
        <f t="shared" si="200"/>
        <v>0</v>
      </c>
      <c r="L897" s="1" t="str">
        <f t="shared" si="201"/>
        <v>pos (Val-(Leu or Ile)) SE_Syn</v>
      </c>
      <c r="M897" s="1" t="str">
        <f t="shared" si="191"/>
        <v>ND</v>
      </c>
      <c r="N897" s="1" t="str">
        <f t="shared" si="192"/>
        <v>pos (Val-(Leu or Ile)) SE_SynND</v>
      </c>
      <c r="O897" s="2" t="str">
        <f t="shared" si="193"/>
        <v/>
      </c>
      <c r="P897" s="1" t="str">
        <f t="array" ref="P897">IF(O897="","",AVERAGE(IF(L$1:L$2881=L897,K$1:K$2881)))</f>
        <v/>
      </c>
      <c r="Q897" s="1" t="str">
        <f t="array" ref="Q897">IF(O897="","",_xlfn.F.TEST(IF((L$1:L$2881=LEFT(L897,LEN(L897)-3)&amp;"ctr"),K$1:K$2881),IF((L$1:L$2881=L897),K$1:K$2881)))</f>
        <v/>
      </c>
      <c r="R897" s="1" t="str">
        <f t="array" ref="R897">IF(O897="","",TTEST(IF(L$1:L$2881=LEFT(L897,LEN(L897)-3)&amp;"ctr",K$1:K$2881),IF(L$1:L$2881=L897,K$1:K$2881),2,IF(ISERROR(Q897),3,IF(Q897&lt;0.05,3,2))))</f>
        <v/>
      </c>
      <c r="S897" s="1" t="str">
        <f t="shared" ca="1" si="194"/>
        <v/>
      </c>
      <c r="T897" s="1" t="str">
        <f t="array" ref="T897">IF(O897="","",AVERAGE(IF(L$1:L$2881=L897,I$1:I$2881)))</f>
        <v/>
      </c>
      <c r="U897" s="1" t="str">
        <f t="shared" ca="1" si="195"/>
        <v/>
      </c>
      <c r="V897" s="1" t="str">
        <f t="shared" ca="1" si="199"/>
        <v/>
      </c>
      <c r="W897" s="1" t="str">
        <f t="array" aca="1" ref="W897" ca="1">IF(V897="","",IF(AVERAGE(IF(Z$2:Z$2881="Neg"&amp;" "&amp;B897&amp;" "&amp;X897,J$2:J$2881,0))&gt;AVERAGE(IF(Z$2:Z$2881="pos"&amp;" "&amp;B897&amp;" "&amp;X897,J$2:J$2881,0)),"neg","pos"))</f>
        <v/>
      </c>
      <c r="X897" s="1" t="str">
        <f t="shared" ca="1" si="196"/>
        <v/>
      </c>
      <c r="Y897" s="1" t="str">
        <f t="shared" ca="1" si="197"/>
        <v/>
      </c>
      <c r="Z897" s="1" t="str">
        <f t="shared" si="198"/>
        <v>pos (Val-(Leu or Ile)) SE_</v>
      </c>
      <c r="AA897" s="1" t="str">
        <f t="shared" si="202"/>
        <v/>
      </c>
    </row>
    <row r="898" spans="1:27" x14ac:dyDescent="0.2">
      <c r="A898" s="1" t="s">
        <v>28</v>
      </c>
      <c r="B898" s="1" t="s">
        <v>212</v>
      </c>
      <c r="C898" s="1" t="s">
        <v>115</v>
      </c>
      <c r="D898" s="1">
        <v>264.10359999999997</v>
      </c>
      <c r="E898" s="1">
        <v>14.96</v>
      </c>
      <c r="F898" s="5" t="s">
        <v>146</v>
      </c>
      <c r="H898" s="1" t="s">
        <v>147</v>
      </c>
      <c r="K898" s="1">
        <f t="shared" si="200"/>
        <v>0</v>
      </c>
      <c r="L898" s="1" t="str">
        <f t="shared" si="201"/>
        <v>pos thiamine Min_Ctr</v>
      </c>
      <c r="M898" s="1" t="str">
        <f t="shared" ref="M898:M961" si="203">IF(I898&lt;&gt;"","D","ND")</f>
        <v>ND</v>
      </c>
      <c r="N898" s="1" t="str">
        <f t="shared" ref="N898:N961" si="204">L898&amp;IF(LEN(M898)=2,M898,"_"&amp;M898)</f>
        <v>pos thiamine Min_CtrND</v>
      </c>
      <c r="O898" s="2" t="str">
        <f t="shared" ref="O898:O961" si="205">IF(ROW()&lt;&gt;MATCH(L898,L$1:L$2881,0),"",IF(COUNTIF(N$1:N$2881,LEFT(N898,LEN(N898)-2)&amp;"_D")=COUNTIF(L$1:L$2881,L898),"D","ND"))</f>
        <v>ND</v>
      </c>
      <c r="P898" s="1">
        <f t="array" ref="P898">IF(O898="","",AVERAGE(IF(L$1:L$2881=L898,K$1:K$2881)))</f>
        <v>0</v>
      </c>
      <c r="Q898" s="1" t="e">
        <f t="array" ref="Q898">IF(O898="","",_xlfn.F.TEST(IF((L$1:L$2881=LEFT(L898,LEN(L898)-3)&amp;"ctr"),K$1:K$2881),IF((L$1:L$2881=L898),K$1:K$2881)))</f>
        <v>#DIV/0!</v>
      </c>
      <c r="R898" s="1" t="e">
        <f t="array" ref="R898">IF(O898="","",TTEST(IF(L$1:L$2881=LEFT(L898,LEN(L898)-3)&amp;"ctr",K$1:K$2881),IF(L$1:L$2881=L898,K$1:K$2881),2,IF(ISERROR(Q898),3,IF(Q898&lt;0.05,3,2))))</f>
        <v>#DIV/0!</v>
      </c>
      <c r="S898" s="1" t="str">
        <f t="shared" ref="S898:S961" ca="1" si="206">IF(P898="","",IF(RIGHT(L898,3)="ctr",O898,IF(AND(O898="ND",INDIRECT("r"&amp;MATCH(LEFT(L898,LEN(L898)-3)&amp;"ctr",L$1:L$2881,0)&amp;"c"&amp;COLUMN(O898),FALSE)="ND"),"ND",IF(R898&gt;=0.05,"N",IF(AND(R898&lt;0.05,P898&lt;INDIRECT("r"&amp;MATCH(LEFT(L898,LEN(L898)-3)&amp;"ctr",L$1:L$2881,0)&amp;"C"&amp;COLUMN(P898),FALSE)),"I",IF(AND(R898&lt;0.05,P898&gt;INDIRECT("r"&amp;MATCH(LEFT(L898,LEN(L898)-3)&amp;"ctr",L$1:L$2881,0)&amp;"c"&amp;COLUMN(P898),FALSE)),"E","err"))))))</f>
        <v>ND</v>
      </c>
      <c r="T898" s="1">
        <f t="array" ref="T898">IF(O898="","",AVERAGE(IF(L$1:L$2881=L898,I$1:I$2881)))</f>
        <v>0</v>
      </c>
      <c r="U898" s="1" t="str">
        <f t="shared" ref="U898:U961" ca="1" si="207">IF(O898="","",IF(OR(S898="ND",S898="N"),"n/a",IF(OR(S898="e",S898="I"),IF(OR(T898=0,INDIRECT("r"&amp;MATCH(LEFT(L898,LEN(L898)-3)&amp;"ctr",L$1:L$2881,0)&amp;"c"&amp;COLUMN(T898),FALSE)=0),5,LOG(T898/INDIRECT("r"&amp;MATCH(LEFT(L898,LEN(L898)-3)&amp;"ctr",L$1:L$2881,0)&amp;"c"&amp;COLUMN(T898),FALSE),2)))))</f>
        <v>n/a</v>
      </c>
      <c r="V898" s="1" t="str">
        <f t="shared" ca="1" si="199"/>
        <v/>
      </c>
      <c r="W898" s="1" t="str">
        <f t="array" aca="1" ref="W898" ca="1">IF(V898="","",IF(AVERAGE(IF(Z$2:Z$2881="Neg"&amp;" "&amp;B898&amp;" "&amp;X898,J$2:J$2881,0))&gt;AVERAGE(IF(Z$2:Z$2881="pos"&amp;" "&amp;B898&amp;" "&amp;X898,J$2:J$2881,0)),"neg","pos"))</f>
        <v/>
      </c>
      <c r="X898" s="1" t="str">
        <f t="shared" ref="X898:X961" ca="1" si="208">IF(V898="","",LEFT(H898,3))</f>
        <v/>
      </c>
      <c r="Y898" s="1" t="str">
        <f t="shared" ref="Y898:Y961" ca="1" si="209">IF(W898="","",RIGHT(H898,3))</f>
        <v/>
      </c>
      <c r="Z898" s="1" t="str">
        <f t="shared" ref="Z898:Z961" si="210">A898&amp;" "&amp;B898&amp;" "&amp;LEFT(H898,3)</f>
        <v>pos thiamine Min</v>
      </c>
      <c r="AA898" s="1" t="str">
        <f t="shared" si="202"/>
        <v>Good</v>
      </c>
    </row>
    <row r="899" spans="1:27" x14ac:dyDescent="0.2">
      <c r="A899" s="1" t="s">
        <v>28</v>
      </c>
      <c r="B899" s="1" t="s">
        <v>212</v>
      </c>
      <c r="C899" s="1" t="s">
        <v>115</v>
      </c>
      <c r="D899" s="1">
        <v>264.10359999999997</v>
      </c>
      <c r="E899" s="1">
        <v>14.96</v>
      </c>
      <c r="F899" s="5" t="s">
        <v>146</v>
      </c>
      <c r="H899" s="1" t="s">
        <v>147</v>
      </c>
      <c r="K899" s="1">
        <f t="shared" si="200"/>
        <v>0</v>
      </c>
      <c r="L899" s="1" t="str">
        <f t="shared" si="201"/>
        <v>pos thiamine Min_Ctr</v>
      </c>
      <c r="M899" s="1" t="str">
        <f t="shared" si="203"/>
        <v>ND</v>
      </c>
      <c r="N899" s="1" t="str">
        <f t="shared" si="204"/>
        <v>pos thiamine Min_CtrND</v>
      </c>
      <c r="O899" s="2" t="str">
        <f t="shared" si="205"/>
        <v/>
      </c>
      <c r="P899" s="1" t="str">
        <f t="array" ref="P899">IF(O899="","",AVERAGE(IF(L$1:L$2881=L899,K$1:K$2881)))</f>
        <v/>
      </c>
      <c r="Q899" s="1" t="str">
        <f t="array" ref="Q899">IF(O899="","",_xlfn.F.TEST(IF((L$1:L$2881=LEFT(L899,LEN(L899)-3)&amp;"ctr"),K$1:K$2881),IF((L$1:L$2881=L899),K$1:K$2881)))</f>
        <v/>
      </c>
      <c r="R899" s="1" t="str">
        <f t="array" ref="R899">IF(O899="","",TTEST(IF(L$1:L$2881=LEFT(L899,LEN(L899)-3)&amp;"ctr",K$1:K$2881),IF(L$1:L$2881=L899,K$1:K$2881),2,IF(ISERROR(Q899),3,IF(Q899&lt;0.05,3,2))))</f>
        <v/>
      </c>
      <c r="S899" s="1" t="str">
        <f t="shared" ca="1" si="206"/>
        <v/>
      </c>
      <c r="T899" s="1" t="str">
        <f t="array" ref="T899">IF(O899="","",AVERAGE(IF(L$1:L$2881=L899,I$1:I$2881)))</f>
        <v/>
      </c>
      <c r="U899" s="1" t="str">
        <f t="shared" ca="1" si="207"/>
        <v/>
      </c>
      <c r="V899" s="1" t="str">
        <f t="shared" ref="V899:V962" ca="1" si="211">IF(S899="N","1",IF(U899="n/a","",IF(U899="","",IF(ABS(U899)&lt;1.5,"1",IF(ABS(U899)&lt;2.5,"2",IF(ABS(U899)&lt;3.5,"3",IF(ABS(U899)&lt;4.5,"4",IF(ABS(U899)&gt;=4.5,"5"))))))))</f>
        <v/>
      </c>
      <c r="W899" s="1" t="str">
        <f t="array" aca="1" ref="W899" ca="1">IF(V899="","",IF(AVERAGE(IF(Z$2:Z$2881="Neg"&amp;" "&amp;B899&amp;" "&amp;X899,J$2:J$2881,0))&gt;AVERAGE(IF(Z$2:Z$2881="pos"&amp;" "&amp;B899&amp;" "&amp;X899,J$2:J$2881,0)),"neg","pos"))</f>
        <v/>
      </c>
      <c r="X899" s="1" t="str">
        <f t="shared" ca="1" si="208"/>
        <v/>
      </c>
      <c r="Y899" s="1" t="str">
        <f t="shared" ca="1" si="209"/>
        <v/>
      </c>
      <c r="Z899" s="1" t="str">
        <f t="shared" si="210"/>
        <v>pos thiamine Min</v>
      </c>
      <c r="AA899" s="1" t="str">
        <f t="shared" si="202"/>
        <v/>
      </c>
    </row>
    <row r="900" spans="1:27" x14ac:dyDescent="0.2">
      <c r="A900" s="1" t="s">
        <v>28</v>
      </c>
      <c r="B900" s="1" t="s">
        <v>212</v>
      </c>
      <c r="C900" s="1" t="s">
        <v>115</v>
      </c>
      <c r="D900" s="1">
        <v>264.10359999999997</v>
      </c>
      <c r="E900" s="1">
        <v>14.96</v>
      </c>
      <c r="F900" s="5" t="s">
        <v>146</v>
      </c>
      <c r="H900" s="1" t="s">
        <v>147</v>
      </c>
      <c r="K900" s="1">
        <f t="shared" si="200"/>
        <v>0</v>
      </c>
      <c r="L900" s="1" t="str">
        <f t="shared" si="201"/>
        <v>pos thiamine Min_Ctr</v>
      </c>
      <c r="M900" s="1" t="str">
        <f t="shared" si="203"/>
        <v>ND</v>
      </c>
      <c r="N900" s="1" t="str">
        <f t="shared" si="204"/>
        <v>pos thiamine Min_CtrND</v>
      </c>
      <c r="O900" s="2" t="str">
        <f t="shared" si="205"/>
        <v/>
      </c>
      <c r="P900" s="1" t="str">
        <f t="array" ref="P900">IF(O900="","",AVERAGE(IF(L$1:L$2881=L900,K$1:K$2881)))</f>
        <v/>
      </c>
      <c r="Q900" s="1" t="str">
        <f t="array" ref="Q900">IF(O900="","",_xlfn.F.TEST(IF((L$1:L$2881=LEFT(L900,LEN(L900)-3)&amp;"ctr"),K$1:K$2881),IF((L$1:L$2881=L900),K$1:K$2881)))</f>
        <v/>
      </c>
      <c r="R900" s="1" t="str">
        <f t="array" ref="R900">IF(O900="","",TTEST(IF(L$1:L$2881=LEFT(L900,LEN(L900)-3)&amp;"ctr",K$1:K$2881),IF(L$1:L$2881=L900,K$1:K$2881),2,IF(ISERROR(Q900),3,IF(Q900&lt;0.05,3,2))))</f>
        <v/>
      </c>
      <c r="S900" s="1" t="str">
        <f t="shared" ca="1" si="206"/>
        <v/>
      </c>
      <c r="T900" s="1" t="str">
        <f t="array" ref="T900">IF(O900="","",AVERAGE(IF(L$1:L$2881=L900,I$1:I$2881)))</f>
        <v/>
      </c>
      <c r="U900" s="1" t="str">
        <f t="shared" ca="1" si="207"/>
        <v/>
      </c>
      <c r="V900" s="1" t="str">
        <f t="shared" ca="1" si="211"/>
        <v/>
      </c>
      <c r="W900" s="1" t="str">
        <f t="array" aca="1" ref="W900" ca="1">IF(V900="","",IF(AVERAGE(IF(Z$2:Z$2881="Neg"&amp;" "&amp;B900&amp;" "&amp;X900,J$2:J$2881,0))&gt;AVERAGE(IF(Z$2:Z$2881="pos"&amp;" "&amp;B900&amp;" "&amp;X900,J$2:J$2881,0)),"neg","pos"))</f>
        <v/>
      </c>
      <c r="X900" s="1" t="str">
        <f t="shared" ca="1" si="208"/>
        <v/>
      </c>
      <c r="Y900" s="1" t="str">
        <f t="shared" ca="1" si="209"/>
        <v/>
      </c>
      <c r="Z900" s="1" t="str">
        <f t="shared" si="210"/>
        <v>pos thiamine Min</v>
      </c>
      <c r="AA900" s="1" t="str">
        <f t="shared" si="202"/>
        <v/>
      </c>
    </row>
    <row r="901" spans="1:27" x14ac:dyDescent="0.2">
      <c r="A901" s="1" t="s">
        <v>28</v>
      </c>
      <c r="B901" s="1" t="s">
        <v>212</v>
      </c>
      <c r="C901" s="1" t="s">
        <v>115</v>
      </c>
      <c r="D901" s="1">
        <v>264.10359999999997</v>
      </c>
      <c r="E901" s="1">
        <v>14.96</v>
      </c>
      <c r="F901" s="5" t="s">
        <v>146</v>
      </c>
      <c r="H901" s="1" t="s">
        <v>147</v>
      </c>
      <c r="K901" s="1">
        <f t="shared" si="200"/>
        <v>0</v>
      </c>
      <c r="L901" s="1" t="str">
        <f t="shared" si="201"/>
        <v>pos thiamine Min_Ctr</v>
      </c>
      <c r="M901" s="1" t="str">
        <f t="shared" si="203"/>
        <v>ND</v>
      </c>
      <c r="N901" s="1" t="str">
        <f t="shared" si="204"/>
        <v>pos thiamine Min_CtrND</v>
      </c>
      <c r="O901" s="2" t="str">
        <f t="shared" si="205"/>
        <v/>
      </c>
      <c r="P901" s="1" t="str">
        <f t="array" ref="P901">IF(O901="","",AVERAGE(IF(L$1:L$2881=L901,K$1:K$2881)))</f>
        <v/>
      </c>
      <c r="Q901" s="1" t="str">
        <f t="array" ref="Q901">IF(O901="","",_xlfn.F.TEST(IF((L$1:L$2881=LEFT(L901,LEN(L901)-3)&amp;"ctr"),K$1:K$2881),IF((L$1:L$2881=L901),K$1:K$2881)))</f>
        <v/>
      </c>
      <c r="R901" s="1" t="str">
        <f t="array" ref="R901">IF(O901="","",TTEST(IF(L$1:L$2881=LEFT(L901,LEN(L901)-3)&amp;"ctr",K$1:K$2881),IF(L$1:L$2881=L901,K$1:K$2881),2,IF(ISERROR(Q901),3,IF(Q901&lt;0.05,3,2))))</f>
        <v/>
      </c>
      <c r="S901" s="1" t="str">
        <f t="shared" ca="1" si="206"/>
        <v/>
      </c>
      <c r="T901" s="1" t="str">
        <f t="array" ref="T901">IF(O901="","",AVERAGE(IF(L$1:L$2881=L901,I$1:I$2881)))</f>
        <v/>
      </c>
      <c r="U901" s="1" t="str">
        <f t="shared" ca="1" si="207"/>
        <v/>
      </c>
      <c r="V901" s="1" t="str">
        <f t="shared" ca="1" si="211"/>
        <v/>
      </c>
      <c r="W901" s="1" t="str">
        <f t="array" aca="1" ref="W901" ca="1">IF(V901="","",IF(AVERAGE(IF(Z$2:Z$2881="Neg"&amp;" "&amp;B901&amp;" "&amp;X901,J$2:J$2881,0))&gt;AVERAGE(IF(Z$2:Z$2881="pos"&amp;" "&amp;B901&amp;" "&amp;X901,J$2:J$2881,0)),"neg","pos"))</f>
        <v/>
      </c>
      <c r="X901" s="1" t="str">
        <f t="shared" ca="1" si="208"/>
        <v/>
      </c>
      <c r="Y901" s="1" t="str">
        <f t="shared" ca="1" si="209"/>
        <v/>
      </c>
      <c r="Z901" s="1" t="str">
        <f t="shared" si="210"/>
        <v>pos thiamine Min</v>
      </c>
      <c r="AA901" s="1" t="str">
        <f t="shared" si="202"/>
        <v/>
      </c>
    </row>
    <row r="902" spans="1:27" x14ac:dyDescent="0.2">
      <c r="A902" s="1" t="s">
        <v>28</v>
      </c>
      <c r="B902" s="1" t="s">
        <v>212</v>
      </c>
      <c r="C902" s="1" t="s">
        <v>115</v>
      </c>
      <c r="D902" s="1">
        <v>264.10359999999997</v>
      </c>
      <c r="E902" s="1">
        <v>14.96</v>
      </c>
      <c r="F902" s="5" t="s">
        <v>146</v>
      </c>
      <c r="H902" s="1" t="s">
        <v>148</v>
      </c>
      <c r="K902" s="1">
        <f t="shared" si="200"/>
        <v>0</v>
      </c>
      <c r="L902" s="1" t="str">
        <f t="shared" si="201"/>
        <v>pos thiamine Min_Syn</v>
      </c>
      <c r="M902" s="1" t="str">
        <f t="shared" si="203"/>
        <v>ND</v>
      </c>
      <c r="N902" s="1" t="str">
        <f t="shared" si="204"/>
        <v>pos thiamine Min_SynND</v>
      </c>
      <c r="O902" s="2" t="str">
        <f t="shared" si="205"/>
        <v>ND</v>
      </c>
      <c r="P902" s="1">
        <f t="array" ref="P902">IF(O902="","",AVERAGE(IF(L$1:L$2881=L902,K$1:K$2881)))</f>
        <v>0</v>
      </c>
      <c r="Q902" s="1" t="e">
        <f t="array" ref="Q902">IF(O902="","",_xlfn.F.TEST(IF((L$1:L$2881=LEFT(L902,LEN(L902)-3)&amp;"ctr"),K$1:K$2881),IF((L$1:L$2881=L902),K$1:K$2881)))</f>
        <v>#DIV/0!</v>
      </c>
      <c r="R902" s="1" t="e">
        <f t="array" ref="R902">IF(O902="","",TTEST(IF(L$1:L$2881=LEFT(L902,LEN(L902)-3)&amp;"ctr",K$1:K$2881),IF(L$1:L$2881=L902,K$1:K$2881),2,IF(ISERROR(Q902),3,IF(Q902&lt;0.05,3,2))))</f>
        <v>#DIV/0!</v>
      </c>
      <c r="S902" s="1" t="str">
        <f t="shared" ca="1" si="206"/>
        <v>ND</v>
      </c>
      <c r="T902" s="1">
        <f t="array" ref="T902">IF(O902="","",AVERAGE(IF(L$1:L$2881=L902,I$1:I$2881)))</f>
        <v>0</v>
      </c>
      <c r="U902" s="1" t="str">
        <f t="shared" ca="1" si="207"/>
        <v>n/a</v>
      </c>
      <c r="V902" s="1" t="str">
        <f t="shared" ca="1" si="211"/>
        <v/>
      </c>
      <c r="W902" s="1" t="str">
        <f t="array" aca="1" ref="W902" ca="1">IF(V902="","",IF(AVERAGE(IF(Z$2:Z$2881="Neg"&amp;" "&amp;B902&amp;" "&amp;X902,J$2:J$2881,0))&gt;AVERAGE(IF(Z$2:Z$2881="pos"&amp;" "&amp;B902&amp;" "&amp;X902,J$2:J$2881,0)),"neg","pos"))</f>
        <v/>
      </c>
      <c r="X902" s="1" t="str">
        <f t="shared" ca="1" si="208"/>
        <v/>
      </c>
      <c r="Y902" s="1" t="str">
        <f t="shared" ca="1" si="209"/>
        <v/>
      </c>
      <c r="Z902" s="1" t="str">
        <f t="shared" si="210"/>
        <v>pos thiamine Min</v>
      </c>
      <c r="AA902" s="1" t="str">
        <f t="shared" si="202"/>
        <v>Good</v>
      </c>
    </row>
    <row r="903" spans="1:27" x14ac:dyDescent="0.2">
      <c r="A903" s="1" t="s">
        <v>28</v>
      </c>
      <c r="B903" s="1" t="s">
        <v>212</v>
      </c>
      <c r="C903" s="1" t="s">
        <v>115</v>
      </c>
      <c r="D903" s="1">
        <v>264.10359999999997</v>
      </c>
      <c r="E903" s="1">
        <v>14.96</v>
      </c>
      <c r="F903" s="5" t="s">
        <v>146</v>
      </c>
      <c r="H903" s="1" t="s">
        <v>148</v>
      </c>
      <c r="K903" s="1">
        <f t="shared" si="200"/>
        <v>0</v>
      </c>
      <c r="L903" s="1" t="str">
        <f t="shared" si="201"/>
        <v>pos thiamine Min_Syn</v>
      </c>
      <c r="M903" s="1" t="str">
        <f t="shared" si="203"/>
        <v>ND</v>
      </c>
      <c r="N903" s="1" t="str">
        <f t="shared" si="204"/>
        <v>pos thiamine Min_SynND</v>
      </c>
      <c r="O903" s="2" t="str">
        <f t="shared" si="205"/>
        <v/>
      </c>
      <c r="P903" s="1" t="str">
        <f t="array" ref="P903">IF(O903="","",AVERAGE(IF(L$1:L$2881=L903,K$1:K$2881)))</f>
        <v/>
      </c>
      <c r="Q903" s="1" t="str">
        <f t="array" ref="Q903">IF(O903="","",_xlfn.F.TEST(IF((L$1:L$2881=LEFT(L903,LEN(L903)-3)&amp;"ctr"),K$1:K$2881),IF((L$1:L$2881=L903),K$1:K$2881)))</f>
        <v/>
      </c>
      <c r="R903" s="1" t="str">
        <f t="array" ref="R903">IF(O903="","",TTEST(IF(L$1:L$2881=LEFT(L903,LEN(L903)-3)&amp;"ctr",K$1:K$2881),IF(L$1:L$2881=L903,K$1:K$2881),2,IF(ISERROR(Q903),3,IF(Q903&lt;0.05,3,2))))</f>
        <v/>
      </c>
      <c r="S903" s="1" t="str">
        <f t="shared" ca="1" si="206"/>
        <v/>
      </c>
      <c r="T903" s="1" t="str">
        <f t="array" ref="T903">IF(O903="","",AVERAGE(IF(L$1:L$2881=L903,I$1:I$2881)))</f>
        <v/>
      </c>
      <c r="U903" s="1" t="str">
        <f t="shared" ca="1" si="207"/>
        <v/>
      </c>
      <c r="V903" s="1" t="str">
        <f t="shared" ca="1" si="211"/>
        <v/>
      </c>
      <c r="W903" s="1" t="str">
        <f t="array" aca="1" ref="W903" ca="1">IF(V903="","",IF(AVERAGE(IF(Z$2:Z$2881="Neg"&amp;" "&amp;B903&amp;" "&amp;X903,J$2:J$2881,0))&gt;AVERAGE(IF(Z$2:Z$2881="pos"&amp;" "&amp;B903&amp;" "&amp;X903,J$2:J$2881,0)),"neg","pos"))</f>
        <v/>
      </c>
      <c r="X903" s="1" t="str">
        <f t="shared" ca="1" si="208"/>
        <v/>
      </c>
      <c r="Y903" s="1" t="str">
        <f t="shared" ca="1" si="209"/>
        <v/>
      </c>
      <c r="Z903" s="1" t="str">
        <f t="shared" si="210"/>
        <v>pos thiamine Min</v>
      </c>
      <c r="AA903" s="1" t="str">
        <f t="shared" si="202"/>
        <v/>
      </c>
    </row>
    <row r="904" spans="1:27" x14ac:dyDescent="0.2">
      <c r="A904" s="1" t="s">
        <v>28</v>
      </c>
      <c r="B904" s="1" t="s">
        <v>212</v>
      </c>
      <c r="C904" s="1" t="s">
        <v>115</v>
      </c>
      <c r="D904" s="1">
        <v>264.10359999999997</v>
      </c>
      <c r="E904" s="1">
        <v>14.96</v>
      </c>
      <c r="F904" s="5" t="s">
        <v>146</v>
      </c>
      <c r="H904" s="1" t="s">
        <v>148</v>
      </c>
      <c r="K904" s="1">
        <f t="shared" si="200"/>
        <v>0</v>
      </c>
      <c r="L904" s="1" t="str">
        <f t="shared" si="201"/>
        <v>pos thiamine Min_Syn</v>
      </c>
      <c r="M904" s="1" t="str">
        <f t="shared" si="203"/>
        <v>ND</v>
      </c>
      <c r="N904" s="1" t="str">
        <f t="shared" si="204"/>
        <v>pos thiamine Min_SynND</v>
      </c>
      <c r="O904" s="2" t="str">
        <f t="shared" si="205"/>
        <v/>
      </c>
      <c r="P904" s="1" t="str">
        <f t="array" ref="P904">IF(O904="","",AVERAGE(IF(L$1:L$2881=L904,K$1:K$2881)))</f>
        <v/>
      </c>
      <c r="Q904" s="1" t="str">
        <f t="array" ref="Q904">IF(O904="","",_xlfn.F.TEST(IF((L$1:L$2881=LEFT(L904,LEN(L904)-3)&amp;"ctr"),K$1:K$2881),IF((L$1:L$2881=L904),K$1:K$2881)))</f>
        <v/>
      </c>
      <c r="R904" s="1" t="str">
        <f t="array" ref="R904">IF(O904="","",TTEST(IF(L$1:L$2881=LEFT(L904,LEN(L904)-3)&amp;"ctr",K$1:K$2881),IF(L$1:L$2881=L904,K$1:K$2881),2,IF(ISERROR(Q904),3,IF(Q904&lt;0.05,3,2))))</f>
        <v/>
      </c>
      <c r="S904" s="1" t="str">
        <f t="shared" ca="1" si="206"/>
        <v/>
      </c>
      <c r="T904" s="1" t="str">
        <f t="array" ref="T904">IF(O904="","",AVERAGE(IF(L$1:L$2881=L904,I$1:I$2881)))</f>
        <v/>
      </c>
      <c r="U904" s="1" t="str">
        <f t="shared" ca="1" si="207"/>
        <v/>
      </c>
      <c r="V904" s="1" t="str">
        <f t="shared" ca="1" si="211"/>
        <v/>
      </c>
      <c r="W904" s="1" t="str">
        <f t="array" aca="1" ref="W904" ca="1">IF(V904="","",IF(AVERAGE(IF(Z$2:Z$2881="Neg"&amp;" "&amp;B904&amp;" "&amp;X904,J$2:J$2881,0))&gt;AVERAGE(IF(Z$2:Z$2881="pos"&amp;" "&amp;B904&amp;" "&amp;X904,J$2:J$2881,0)),"neg","pos"))</f>
        <v/>
      </c>
      <c r="X904" s="1" t="str">
        <f t="shared" ca="1" si="208"/>
        <v/>
      </c>
      <c r="Y904" s="1" t="str">
        <f t="shared" ca="1" si="209"/>
        <v/>
      </c>
      <c r="Z904" s="1" t="str">
        <f t="shared" si="210"/>
        <v>pos thiamine Min</v>
      </c>
      <c r="AA904" s="1" t="str">
        <f t="shared" si="202"/>
        <v/>
      </c>
    </row>
    <row r="905" spans="1:27" x14ac:dyDescent="0.2">
      <c r="A905" s="1" t="s">
        <v>28</v>
      </c>
      <c r="B905" s="1" t="s">
        <v>212</v>
      </c>
      <c r="C905" s="1" t="s">
        <v>115</v>
      </c>
      <c r="D905" s="1">
        <v>264.10359999999997</v>
      </c>
      <c r="E905" s="1">
        <v>14.96</v>
      </c>
      <c r="F905" s="5" t="s">
        <v>146</v>
      </c>
      <c r="H905" s="1" t="s">
        <v>148</v>
      </c>
      <c r="K905" s="1">
        <f t="shared" si="200"/>
        <v>0</v>
      </c>
      <c r="L905" s="1" t="str">
        <f t="shared" si="201"/>
        <v>pos thiamine Min_Syn</v>
      </c>
      <c r="M905" s="1" t="str">
        <f t="shared" si="203"/>
        <v>ND</v>
      </c>
      <c r="N905" s="1" t="str">
        <f t="shared" si="204"/>
        <v>pos thiamine Min_SynND</v>
      </c>
      <c r="O905" s="2" t="str">
        <f t="shared" si="205"/>
        <v/>
      </c>
      <c r="P905" s="1" t="str">
        <f t="array" ref="P905">IF(O905="","",AVERAGE(IF(L$1:L$2881=L905,K$1:K$2881)))</f>
        <v/>
      </c>
      <c r="Q905" s="1" t="str">
        <f t="array" ref="Q905">IF(O905="","",_xlfn.F.TEST(IF((L$1:L$2881=LEFT(L905,LEN(L905)-3)&amp;"ctr"),K$1:K$2881),IF((L$1:L$2881=L905),K$1:K$2881)))</f>
        <v/>
      </c>
      <c r="R905" s="1" t="str">
        <f t="array" ref="R905">IF(O905="","",TTEST(IF(L$1:L$2881=LEFT(L905,LEN(L905)-3)&amp;"ctr",K$1:K$2881),IF(L$1:L$2881=L905,K$1:K$2881),2,IF(ISERROR(Q905),3,IF(Q905&lt;0.05,3,2))))</f>
        <v/>
      </c>
      <c r="S905" s="1" t="str">
        <f t="shared" ca="1" si="206"/>
        <v/>
      </c>
      <c r="T905" s="1" t="str">
        <f t="array" ref="T905">IF(O905="","",AVERAGE(IF(L$1:L$2881=L905,I$1:I$2881)))</f>
        <v/>
      </c>
      <c r="U905" s="1" t="str">
        <f t="shared" ca="1" si="207"/>
        <v/>
      </c>
      <c r="V905" s="1" t="str">
        <f t="shared" ca="1" si="211"/>
        <v/>
      </c>
      <c r="W905" s="1" t="str">
        <f t="array" aca="1" ref="W905" ca="1">IF(V905="","",IF(AVERAGE(IF(Z$2:Z$2881="Neg"&amp;" "&amp;B905&amp;" "&amp;X905,J$2:J$2881,0))&gt;AVERAGE(IF(Z$2:Z$2881="pos"&amp;" "&amp;B905&amp;" "&amp;X905,J$2:J$2881,0)),"neg","pos"))</f>
        <v/>
      </c>
      <c r="X905" s="1" t="str">
        <f t="shared" ca="1" si="208"/>
        <v/>
      </c>
      <c r="Y905" s="1" t="str">
        <f t="shared" ca="1" si="209"/>
        <v/>
      </c>
      <c r="Z905" s="1" t="str">
        <f t="shared" si="210"/>
        <v>pos thiamine Min</v>
      </c>
      <c r="AA905" s="1" t="str">
        <f t="shared" si="202"/>
        <v/>
      </c>
    </row>
    <row r="906" spans="1:27" x14ac:dyDescent="0.2">
      <c r="A906" s="1" t="s">
        <v>28</v>
      </c>
      <c r="B906" s="1" t="s">
        <v>212</v>
      </c>
      <c r="C906" s="1" t="s">
        <v>115</v>
      </c>
      <c r="D906" s="1">
        <v>264.10359999999997</v>
      </c>
      <c r="E906" s="1">
        <v>14.96</v>
      </c>
      <c r="F906" s="5" t="s">
        <v>146</v>
      </c>
      <c r="H906" s="1" t="s">
        <v>149</v>
      </c>
      <c r="K906" s="1">
        <f t="shared" si="200"/>
        <v>0</v>
      </c>
      <c r="L906" s="1" t="str">
        <f t="shared" si="201"/>
        <v>pos thiamine MEBM_Ctr</v>
      </c>
      <c r="M906" s="1" t="str">
        <f t="shared" si="203"/>
        <v>ND</v>
      </c>
      <c r="N906" s="1" t="str">
        <f t="shared" si="204"/>
        <v>pos thiamine MEBM_CtrND</v>
      </c>
      <c r="O906" s="2" t="str">
        <f t="shared" si="205"/>
        <v>ND</v>
      </c>
      <c r="P906" s="1">
        <f t="array" ref="P906">IF(O906="","",AVERAGE(IF(L$1:L$2881=L906,K$1:K$2881)))</f>
        <v>0</v>
      </c>
      <c r="Q906" s="1" t="e">
        <f t="array" ref="Q906">IF(O906="","",_xlfn.F.TEST(IF((L$1:L$2881=LEFT(L906,LEN(L906)-3)&amp;"ctr"),K$1:K$2881),IF((L$1:L$2881=L906),K$1:K$2881)))</f>
        <v>#DIV/0!</v>
      </c>
      <c r="R906" s="1" t="e">
        <f t="array" ref="R906">IF(O906="","",TTEST(IF(L$1:L$2881=LEFT(L906,LEN(L906)-3)&amp;"ctr",K$1:K$2881),IF(L$1:L$2881=L906,K$1:K$2881),2,IF(ISERROR(Q906),3,IF(Q906&lt;0.05,3,2))))</f>
        <v>#DIV/0!</v>
      </c>
      <c r="S906" s="1" t="str">
        <f t="shared" ca="1" si="206"/>
        <v>ND</v>
      </c>
      <c r="T906" s="1">
        <f t="array" ref="T906">IF(O906="","",AVERAGE(IF(L$1:L$2881=L906,I$1:I$2881)))</f>
        <v>0</v>
      </c>
      <c r="U906" s="1" t="str">
        <f t="shared" ca="1" si="207"/>
        <v>n/a</v>
      </c>
      <c r="V906" s="1" t="str">
        <f t="shared" ca="1" si="211"/>
        <v/>
      </c>
      <c r="W906" s="1" t="str">
        <f t="array" aca="1" ref="W906" ca="1">IF(V906="","",IF(AVERAGE(IF(Z$2:Z$2881="Neg"&amp;" "&amp;B906&amp;" "&amp;X906,J$2:J$2881,0))&gt;AVERAGE(IF(Z$2:Z$2881="pos"&amp;" "&amp;B906&amp;" "&amp;X906,J$2:J$2881,0)),"neg","pos"))</f>
        <v/>
      </c>
      <c r="X906" s="1" t="str">
        <f t="shared" ca="1" si="208"/>
        <v/>
      </c>
      <c r="Y906" s="1" t="str">
        <f t="shared" ca="1" si="209"/>
        <v/>
      </c>
      <c r="Z906" s="1" t="str">
        <f t="shared" si="210"/>
        <v>pos thiamine MEB</v>
      </c>
      <c r="AA906" s="1" t="str">
        <f t="shared" si="202"/>
        <v>Good</v>
      </c>
    </row>
    <row r="907" spans="1:27" x14ac:dyDescent="0.2">
      <c r="A907" s="1" t="s">
        <v>28</v>
      </c>
      <c r="B907" s="1" t="s">
        <v>212</v>
      </c>
      <c r="C907" s="1" t="s">
        <v>115</v>
      </c>
      <c r="D907" s="1">
        <v>264.10359999999997</v>
      </c>
      <c r="E907" s="1">
        <v>14.96</v>
      </c>
      <c r="F907" s="5" t="s">
        <v>146</v>
      </c>
      <c r="H907" s="1" t="s">
        <v>149</v>
      </c>
      <c r="K907" s="1">
        <f t="shared" si="200"/>
        <v>0</v>
      </c>
      <c r="L907" s="1" t="str">
        <f t="shared" si="201"/>
        <v>pos thiamine MEBM_Ctr</v>
      </c>
      <c r="M907" s="1" t="str">
        <f t="shared" si="203"/>
        <v>ND</v>
      </c>
      <c r="N907" s="1" t="str">
        <f t="shared" si="204"/>
        <v>pos thiamine MEBM_CtrND</v>
      </c>
      <c r="O907" s="2" t="str">
        <f t="shared" si="205"/>
        <v/>
      </c>
      <c r="P907" s="1" t="str">
        <f t="array" ref="P907">IF(O907="","",AVERAGE(IF(L$1:L$2881=L907,K$1:K$2881)))</f>
        <v/>
      </c>
      <c r="Q907" s="1" t="str">
        <f t="array" ref="Q907">IF(O907="","",_xlfn.F.TEST(IF((L$1:L$2881=LEFT(L907,LEN(L907)-3)&amp;"ctr"),K$1:K$2881),IF((L$1:L$2881=L907),K$1:K$2881)))</f>
        <v/>
      </c>
      <c r="R907" s="1" t="str">
        <f t="array" ref="R907">IF(O907="","",TTEST(IF(L$1:L$2881=LEFT(L907,LEN(L907)-3)&amp;"ctr",K$1:K$2881),IF(L$1:L$2881=L907,K$1:K$2881),2,IF(ISERROR(Q907),3,IF(Q907&lt;0.05,3,2))))</f>
        <v/>
      </c>
      <c r="S907" s="1" t="str">
        <f t="shared" ca="1" si="206"/>
        <v/>
      </c>
      <c r="T907" s="1" t="str">
        <f t="array" ref="T907">IF(O907="","",AVERAGE(IF(L$1:L$2881=L907,I$1:I$2881)))</f>
        <v/>
      </c>
      <c r="U907" s="1" t="str">
        <f t="shared" ca="1" si="207"/>
        <v/>
      </c>
      <c r="V907" s="1" t="str">
        <f t="shared" ca="1" si="211"/>
        <v/>
      </c>
      <c r="W907" s="1" t="str">
        <f t="array" aca="1" ref="W907" ca="1">IF(V907="","",IF(AVERAGE(IF(Z$2:Z$2881="Neg"&amp;" "&amp;B907&amp;" "&amp;X907,J$2:J$2881,0))&gt;AVERAGE(IF(Z$2:Z$2881="pos"&amp;" "&amp;B907&amp;" "&amp;X907,J$2:J$2881,0)),"neg","pos"))</f>
        <v/>
      </c>
      <c r="X907" s="1" t="str">
        <f t="shared" ca="1" si="208"/>
        <v/>
      </c>
      <c r="Y907" s="1" t="str">
        <f t="shared" ca="1" si="209"/>
        <v/>
      </c>
      <c r="Z907" s="1" t="str">
        <f t="shared" si="210"/>
        <v>pos thiamine MEB</v>
      </c>
      <c r="AA907" s="1" t="str">
        <f t="shared" si="202"/>
        <v/>
      </c>
    </row>
    <row r="908" spans="1:27" x14ac:dyDescent="0.2">
      <c r="A908" s="1" t="s">
        <v>28</v>
      </c>
      <c r="B908" s="1" t="s">
        <v>212</v>
      </c>
      <c r="C908" s="1" t="s">
        <v>115</v>
      </c>
      <c r="D908" s="1">
        <v>264.10359999999997</v>
      </c>
      <c r="E908" s="1">
        <v>14.96</v>
      </c>
      <c r="F908" s="5" t="s">
        <v>146</v>
      </c>
      <c r="H908" s="1" t="s">
        <v>149</v>
      </c>
      <c r="K908" s="1">
        <f t="shared" si="200"/>
        <v>0</v>
      </c>
      <c r="L908" s="1" t="str">
        <f t="shared" si="201"/>
        <v>pos thiamine MEBM_Ctr</v>
      </c>
      <c r="M908" s="1" t="str">
        <f t="shared" si="203"/>
        <v>ND</v>
      </c>
      <c r="N908" s="1" t="str">
        <f t="shared" si="204"/>
        <v>pos thiamine MEBM_CtrND</v>
      </c>
      <c r="O908" s="2" t="str">
        <f t="shared" si="205"/>
        <v/>
      </c>
      <c r="P908" s="1" t="str">
        <f t="array" ref="P908">IF(O908="","",AVERAGE(IF(L$1:L$2881=L908,K$1:K$2881)))</f>
        <v/>
      </c>
      <c r="Q908" s="1" t="str">
        <f t="array" ref="Q908">IF(O908="","",_xlfn.F.TEST(IF((L$1:L$2881=LEFT(L908,LEN(L908)-3)&amp;"ctr"),K$1:K$2881),IF((L$1:L$2881=L908),K$1:K$2881)))</f>
        <v/>
      </c>
      <c r="R908" s="1" t="str">
        <f t="array" ref="R908">IF(O908="","",TTEST(IF(L$1:L$2881=LEFT(L908,LEN(L908)-3)&amp;"ctr",K$1:K$2881),IF(L$1:L$2881=L908,K$1:K$2881),2,IF(ISERROR(Q908),3,IF(Q908&lt;0.05,3,2))))</f>
        <v/>
      </c>
      <c r="S908" s="1" t="str">
        <f t="shared" ca="1" si="206"/>
        <v/>
      </c>
      <c r="T908" s="1" t="str">
        <f t="array" ref="T908">IF(O908="","",AVERAGE(IF(L$1:L$2881=L908,I$1:I$2881)))</f>
        <v/>
      </c>
      <c r="U908" s="1" t="str">
        <f t="shared" ca="1" si="207"/>
        <v/>
      </c>
      <c r="V908" s="1" t="str">
        <f t="shared" ca="1" si="211"/>
        <v/>
      </c>
      <c r="W908" s="1" t="str">
        <f t="array" aca="1" ref="W908" ca="1">IF(V908="","",IF(AVERAGE(IF(Z$2:Z$2881="Neg"&amp;" "&amp;B908&amp;" "&amp;X908,J$2:J$2881,0))&gt;AVERAGE(IF(Z$2:Z$2881="pos"&amp;" "&amp;B908&amp;" "&amp;X908,J$2:J$2881,0)),"neg","pos"))</f>
        <v/>
      </c>
      <c r="X908" s="1" t="str">
        <f t="shared" ca="1" si="208"/>
        <v/>
      </c>
      <c r="Y908" s="1" t="str">
        <f t="shared" ca="1" si="209"/>
        <v/>
      </c>
      <c r="Z908" s="1" t="str">
        <f t="shared" si="210"/>
        <v>pos thiamine MEB</v>
      </c>
      <c r="AA908" s="1" t="str">
        <f t="shared" si="202"/>
        <v/>
      </c>
    </row>
    <row r="909" spans="1:27" x14ac:dyDescent="0.2">
      <c r="A909" s="1" t="s">
        <v>28</v>
      </c>
      <c r="B909" s="1" t="s">
        <v>212</v>
      </c>
      <c r="C909" s="1" t="s">
        <v>115</v>
      </c>
      <c r="D909" s="1">
        <v>264.10359999999997</v>
      </c>
      <c r="E909" s="1">
        <v>14.96</v>
      </c>
      <c r="F909" s="5" t="s">
        <v>146</v>
      </c>
      <c r="H909" s="1" t="s">
        <v>149</v>
      </c>
      <c r="K909" s="1">
        <f t="shared" si="200"/>
        <v>0</v>
      </c>
      <c r="L909" s="1" t="str">
        <f t="shared" si="201"/>
        <v>pos thiamine MEBM_Ctr</v>
      </c>
      <c r="M909" s="1" t="str">
        <f t="shared" si="203"/>
        <v>ND</v>
      </c>
      <c r="N909" s="1" t="str">
        <f t="shared" si="204"/>
        <v>pos thiamine MEBM_CtrND</v>
      </c>
      <c r="O909" s="2" t="str">
        <f t="shared" si="205"/>
        <v/>
      </c>
      <c r="P909" s="1" t="str">
        <f t="array" ref="P909">IF(O909="","",AVERAGE(IF(L$1:L$2881=L909,K$1:K$2881)))</f>
        <v/>
      </c>
      <c r="Q909" s="1" t="str">
        <f t="array" ref="Q909">IF(O909="","",_xlfn.F.TEST(IF((L$1:L$2881=LEFT(L909,LEN(L909)-3)&amp;"ctr"),K$1:K$2881),IF((L$1:L$2881=L909),K$1:K$2881)))</f>
        <v/>
      </c>
      <c r="R909" s="1" t="str">
        <f t="array" ref="R909">IF(O909="","",TTEST(IF(L$1:L$2881=LEFT(L909,LEN(L909)-3)&amp;"ctr",K$1:K$2881),IF(L$1:L$2881=L909,K$1:K$2881),2,IF(ISERROR(Q909),3,IF(Q909&lt;0.05,3,2))))</f>
        <v/>
      </c>
      <c r="S909" s="1" t="str">
        <f t="shared" ca="1" si="206"/>
        <v/>
      </c>
      <c r="T909" s="1" t="str">
        <f t="array" ref="T909">IF(O909="","",AVERAGE(IF(L$1:L$2881=L909,I$1:I$2881)))</f>
        <v/>
      </c>
      <c r="U909" s="1" t="str">
        <f t="shared" ca="1" si="207"/>
        <v/>
      </c>
      <c r="V909" s="1" t="str">
        <f t="shared" ca="1" si="211"/>
        <v/>
      </c>
      <c r="W909" s="1" t="str">
        <f t="array" aca="1" ref="W909" ca="1">IF(V909="","",IF(AVERAGE(IF(Z$2:Z$2881="Neg"&amp;" "&amp;B909&amp;" "&amp;X909,J$2:J$2881,0))&gt;AVERAGE(IF(Z$2:Z$2881="pos"&amp;" "&amp;B909&amp;" "&amp;X909,J$2:J$2881,0)),"neg","pos"))</f>
        <v/>
      </c>
      <c r="X909" s="1" t="str">
        <f t="shared" ca="1" si="208"/>
        <v/>
      </c>
      <c r="Y909" s="1" t="str">
        <f t="shared" ca="1" si="209"/>
        <v/>
      </c>
      <c r="Z909" s="1" t="str">
        <f t="shared" si="210"/>
        <v>pos thiamine MEB</v>
      </c>
      <c r="AA909" s="1" t="str">
        <f t="shared" si="202"/>
        <v/>
      </c>
    </row>
    <row r="910" spans="1:27" x14ac:dyDescent="0.2">
      <c r="A910" s="1" t="s">
        <v>28</v>
      </c>
      <c r="B910" s="1" t="s">
        <v>212</v>
      </c>
      <c r="C910" s="1" t="s">
        <v>115</v>
      </c>
      <c r="D910" s="1">
        <v>264.10359999999997</v>
      </c>
      <c r="E910" s="1">
        <v>14.96</v>
      </c>
      <c r="F910" s="5" t="s">
        <v>146</v>
      </c>
      <c r="H910" s="1" t="s">
        <v>150</v>
      </c>
      <c r="K910" s="1">
        <f t="shared" si="200"/>
        <v>0</v>
      </c>
      <c r="L910" s="1" t="str">
        <f t="shared" si="201"/>
        <v>pos thiamine MEBM_Syn</v>
      </c>
      <c r="M910" s="1" t="str">
        <f t="shared" si="203"/>
        <v>ND</v>
      </c>
      <c r="N910" s="1" t="str">
        <f t="shared" si="204"/>
        <v>pos thiamine MEBM_SynND</v>
      </c>
      <c r="O910" s="2" t="str">
        <f t="shared" si="205"/>
        <v>ND</v>
      </c>
      <c r="P910" s="1">
        <f t="array" ref="P910">IF(O910="","",AVERAGE(IF(L$1:L$2881=L910,K$1:K$2881)))</f>
        <v>0</v>
      </c>
      <c r="Q910" s="1" t="e">
        <f t="array" ref="Q910">IF(O910="","",_xlfn.F.TEST(IF((L$1:L$2881=LEFT(L910,LEN(L910)-3)&amp;"ctr"),K$1:K$2881),IF((L$1:L$2881=L910),K$1:K$2881)))</f>
        <v>#DIV/0!</v>
      </c>
      <c r="R910" s="1" t="e">
        <f t="array" ref="R910">IF(O910="","",TTEST(IF(L$1:L$2881=LEFT(L910,LEN(L910)-3)&amp;"ctr",K$1:K$2881),IF(L$1:L$2881=L910,K$1:K$2881),2,IF(ISERROR(Q910),3,IF(Q910&lt;0.05,3,2))))</f>
        <v>#DIV/0!</v>
      </c>
      <c r="S910" s="1" t="str">
        <f t="shared" ca="1" si="206"/>
        <v>ND</v>
      </c>
      <c r="T910" s="1">
        <f t="array" ref="T910">IF(O910="","",AVERAGE(IF(L$1:L$2881=L910,I$1:I$2881)))</f>
        <v>0</v>
      </c>
      <c r="U910" s="1" t="str">
        <f t="shared" ca="1" si="207"/>
        <v>n/a</v>
      </c>
      <c r="V910" s="1" t="str">
        <f t="shared" ca="1" si="211"/>
        <v/>
      </c>
      <c r="W910" s="1" t="str">
        <f t="array" aca="1" ref="W910" ca="1">IF(V910="","",IF(AVERAGE(IF(Z$2:Z$2881="Neg"&amp;" "&amp;B910&amp;" "&amp;X910,J$2:J$2881,0))&gt;AVERAGE(IF(Z$2:Z$2881="pos"&amp;" "&amp;B910&amp;" "&amp;X910,J$2:J$2881,0)),"neg","pos"))</f>
        <v/>
      </c>
      <c r="X910" s="1" t="str">
        <f t="shared" ca="1" si="208"/>
        <v/>
      </c>
      <c r="Y910" s="1" t="str">
        <f t="shared" ca="1" si="209"/>
        <v/>
      </c>
      <c r="Z910" s="1" t="str">
        <f t="shared" si="210"/>
        <v>pos thiamine MEB</v>
      </c>
      <c r="AA910" s="1" t="str">
        <f t="shared" si="202"/>
        <v>Good</v>
      </c>
    </row>
    <row r="911" spans="1:27" x14ac:dyDescent="0.2">
      <c r="A911" s="1" t="s">
        <v>28</v>
      </c>
      <c r="B911" s="1" t="s">
        <v>212</v>
      </c>
      <c r="C911" s="1" t="s">
        <v>115</v>
      </c>
      <c r="D911" s="1">
        <v>264.10359999999997</v>
      </c>
      <c r="E911" s="1">
        <v>14.96</v>
      </c>
      <c r="F911" s="5" t="s">
        <v>146</v>
      </c>
      <c r="H911" s="1" t="s">
        <v>150</v>
      </c>
      <c r="K911" s="1">
        <f t="shared" si="200"/>
        <v>0</v>
      </c>
      <c r="L911" s="1" t="str">
        <f t="shared" si="201"/>
        <v>pos thiamine MEBM_Syn</v>
      </c>
      <c r="M911" s="1" t="str">
        <f t="shared" si="203"/>
        <v>ND</v>
      </c>
      <c r="N911" s="1" t="str">
        <f t="shared" si="204"/>
        <v>pos thiamine MEBM_SynND</v>
      </c>
      <c r="O911" s="2" t="str">
        <f t="shared" si="205"/>
        <v/>
      </c>
      <c r="P911" s="1" t="str">
        <f t="array" ref="P911">IF(O911="","",AVERAGE(IF(L$1:L$2881=L911,K$1:K$2881)))</f>
        <v/>
      </c>
      <c r="Q911" s="1" t="str">
        <f t="array" ref="Q911">IF(O911="","",_xlfn.F.TEST(IF((L$1:L$2881=LEFT(L911,LEN(L911)-3)&amp;"ctr"),K$1:K$2881),IF((L$1:L$2881=L911),K$1:K$2881)))</f>
        <v/>
      </c>
      <c r="R911" s="1" t="str">
        <f t="array" ref="R911">IF(O911="","",TTEST(IF(L$1:L$2881=LEFT(L911,LEN(L911)-3)&amp;"ctr",K$1:K$2881),IF(L$1:L$2881=L911,K$1:K$2881),2,IF(ISERROR(Q911),3,IF(Q911&lt;0.05,3,2))))</f>
        <v/>
      </c>
      <c r="S911" s="1" t="str">
        <f t="shared" ca="1" si="206"/>
        <v/>
      </c>
      <c r="T911" s="1" t="str">
        <f t="array" ref="T911">IF(O911="","",AVERAGE(IF(L$1:L$2881=L911,I$1:I$2881)))</f>
        <v/>
      </c>
      <c r="U911" s="1" t="str">
        <f t="shared" ca="1" si="207"/>
        <v/>
      </c>
      <c r="V911" s="1" t="str">
        <f t="shared" ca="1" si="211"/>
        <v/>
      </c>
      <c r="W911" s="1" t="str">
        <f t="array" aca="1" ref="W911" ca="1">IF(V911="","",IF(AVERAGE(IF(Z$2:Z$2881="Neg"&amp;" "&amp;B911&amp;" "&amp;X911,J$2:J$2881,0))&gt;AVERAGE(IF(Z$2:Z$2881="pos"&amp;" "&amp;B911&amp;" "&amp;X911,J$2:J$2881,0)),"neg","pos"))</f>
        <v/>
      </c>
      <c r="X911" s="1" t="str">
        <f t="shared" ca="1" si="208"/>
        <v/>
      </c>
      <c r="Y911" s="1" t="str">
        <f t="shared" ca="1" si="209"/>
        <v/>
      </c>
      <c r="Z911" s="1" t="str">
        <f t="shared" si="210"/>
        <v>pos thiamine MEB</v>
      </c>
      <c r="AA911" s="1" t="str">
        <f t="shared" si="202"/>
        <v/>
      </c>
    </row>
    <row r="912" spans="1:27" x14ac:dyDescent="0.2">
      <c r="A912" s="1" t="s">
        <v>28</v>
      </c>
      <c r="B912" s="1" t="s">
        <v>212</v>
      </c>
      <c r="C912" s="1" t="s">
        <v>115</v>
      </c>
      <c r="D912" s="1">
        <v>264.10359999999997</v>
      </c>
      <c r="E912" s="1">
        <v>14.96</v>
      </c>
      <c r="F912" s="5" t="s">
        <v>146</v>
      </c>
      <c r="H912" s="1" t="s">
        <v>150</v>
      </c>
      <c r="K912" s="1">
        <f t="shared" si="200"/>
        <v>0</v>
      </c>
      <c r="L912" s="1" t="str">
        <f t="shared" si="201"/>
        <v>pos thiamine MEBM_Syn</v>
      </c>
      <c r="M912" s="1" t="str">
        <f t="shared" si="203"/>
        <v>ND</v>
      </c>
      <c r="N912" s="1" t="str">
        <f t="shared" si="204"/>
        <v>pos thiamine MEBM_SynND</v>
      </c>
      <c r="O912" s="2" t="str">
        <f t="shared" si="205"/>
        <v/>
      </c>
      <c r="P912" s="1" t="str">
        <f t="array" ref="P912">IF(O912="","",AVERAGE(IF(L$1:L$2881=L912,K$1:K$2881)))</f>
        <v/>
      </c>
      <c r="Q912" s="1" t="str">
        <f t="array" ref="Q912">IF(O912="","",_xlfn.F.TEST(IF((L$1:L$2881=LEFT(L912,LEN(L912)-3)&amp;"ctr"),K$1:K$2881),IF((L$1:L$2881=L912),K$1:K$2881)))</f>
        <v/>
      </c>
      <c r="R912" s="1" t="str">
        <f t="array" ref="R912">IF(O912="","",TTEST(IF(L$1:L$2881=LEFT(L912,LEN(L912)-3)&amp;"ctr",K$1:K$2881),IF(L$1:L$2881=L912,K$1:K$2881),2,IF(ISERROR(Q912),3,IF(Q912&lt;0.05,3,2))))</f>
        <v/>
      </c>
      <c r="S912" s="1" t="str">
        <f t="shared" ca="1" si="206"/>
        <v/>
      </c>
      <c r="T912" s="1" t="str">
        <f t="array" ref="T912">IF(O912="","",AVERAGE(IF(L$1:L$2881=L912,I$1:I$2881)))</f>
        <v/>
      </c>
      <c r="U912" s="1" t="str">
        <f t="shared" ca="1" si="207"/>
        <v/>
      </c>
      <c r="V912" s="1" t="str">
        <f t="shared" ca="1" si="211"/>
        <v/>
      </c>
      <c r="W912" s="1" t="str">
        <f t="array" aca="1" ref="W912" ca="1">IF(V912="","",IF(AVERAGE(IF(Z$2:Z$2881="Neg"&amp;" "&amp;B912&amp;" "&amp;X912,J$2:J$2881,0))&gt;AVERAGE(IF(Z$2:Z$2881="pos"&amp;" "&amp;B912&amp;" "&amp;X912,J$2:J$2881,0)),"neg","pos"))</f>
        <v/>
      </c>
      <c r="X912" s="1" t="str">
        <f t="shared" ca="1" si="208"/>
        <v/>
      </c>
      <c r="Y912" s="1" t="str">
        <f t="shared" ca="1" si="209"/>
        <v/>
      </c>
      <c r="Z912" s="1" t="str">
        <f t="shared" si="210"/>
        <v>pos thiamine MEB</v>
      </c>
      <c r="AA912" s="1" t="str">
        <f t="shared" si="202"/>
        <v/>
      </c>
    </row>
    <row r="913" spans="1:27" x14ac:dyDescent="0.2">
      <c r="A913" s="1" t="s">
        <v>28</v>
      </c>
      <c r="B913" s="1" t="s">
        <v>212</v>
      </c>
      <c r="C913" s="1" t="s">
        <v>115</v>
      </c>
      <c r="D913" s="1">
        <v>264.10359999999997</v>
      </c>
      <c r="E913" s="1">
        <v>14.96</v>
      </c>
      <c r="F913" s="5" t="s">
        <v>146</v>
      </c>
      <c r="H913" s="1" t="s">
        <v>150</v>
      </c>
      <c r="K913" s="1">
        <f t="shared" si="200"/>
        <v>0</v>
      </c>
      <c r="L913" s="1" t="str">
        <f t="shared" si="201"/>
        <v>pos thiamine MEBM_Syn</v>
      </c>
      <c r="M913" s="1" t="str">
        <f t="shared" si="203"/>
        <v>ND</v>
      </c>
      <c r="N913" s="1" t="str">
        <f t="shared" si="204"/>
        <v>pos thiamine MEBM_SynND</v>
      </c>
      <c r="O913" s="2" t="str">
        <f t="shared" si="205"/>
        <v/>
      </c>
      <c r="P913" s="1" t="str">
        <f t="array" ref="P913">IF(O913="","",AVERAGE(IF(L$1:L$2881=L913,K$1:K$2881)))</f>
        <v/>
      </c>
      <c r="Q913" s="1" t="str">
        <f t="array" ref="Q913">IF(O913="","",_xlfn.F.TEST(IF((L$1:L$2881=LEFT(L913,LEN(L913)-3)&amp;"ctr"),K$1:K$2881),IF((L$1:L$2881=L913),K$1:K$2881)))</f>
        <v/>
      </c>
      <c r="R913" s="1" t="str">
        <f t="array" ref="R913">IF(O913="","",TTEST(IF(L$1:L$2881=LEFT(L913,LEN(L913)-3)&amp;"ctr",K$1:K$2881),IF(L$1:L$2881=L913,K$1:K$2881),2,IF(ISERROR(Q913),3,IF(Q913&lt;0.05,3,2))))</f>
        <v/>
      </c>
      <c r="S913" s="1" t="str">
        <f t="shared" ca="1" si="206"/>
        <v/>
      </c>
      <c r="T913" s="1" t="str">
        <f t="array" ref="T913">IF(O913="","",AVERAGE(IF(L$1:L$2881=L913,I$1:I$2881)))</f>
        <v/>
      </c>
      <c r="U913" s="1" t="str">
        <f t="shared" ca="1" si="207"/>
        <v/>
      </c>
      <c r="V913" s="1" t="str">
        <f t="shared" ca="1" si="211"/>
        <v/>
      </c>
      <c r="W913" s="1" t="str">
        <f t="array" aca="1" ref="W913" ca="1">IF(V913="","",IF(AVERAGE(IF(Z$2:Z$2881="Neg"&amp;" "&amp;B913&amp;" "&amp;X913,J$2:J$2881,0))&gt;AVERAGE(IF(Z$2:Z$2881="pos"&amp;" "&amp;B913&amp;" "&amp;X913,J$2:J$2881,0)),"neg","pos"))</f>
        <v/>
      </c>
      <c r="X913" s="1" t="str">
        <f t="shared" ca="1" si="208"/>
        <v/>
      </c>
      <c r="Y913" s="1" t="str">
        <f t="shared" ca="1" si="209"/>
        <v/>
      </c>
      <c r="Z913" s="1" t="str">
        <f t="shared" si="210"/>
        <v>pos thiamine MEB</v>
      </c>
      <c r="AA913" s="1" t="str">
        <f t="shared" si="202"/>
        <v/>
      </c>
    </row>
    <row r="914" spans="1:27" x14ac:dyDescent="0.2">
      <c r="A914" s="1" t="s">
        <v>28</v>
      </c>
      <c r="B914" s="1" t="s">
        <v>212</v>
      </c>
      <c r="C914" s="1" t="s">
        <v>115</v>
      </c>
      <c r="D914" s="1">
        <v>264.10359999999997</v>
      </c>
      <c r="E914" s="1">
        <v>14.96</v>
      </c>
      <c r="F914" s="5" t="s">
        <v>146</v>
      </c>
      <c r="H914" s="1" t="s">
        <v>151</v>
      </c>
      <c r="I914" s="1">
        <v>139029</v>
      </c>
      <c r="K914" s="1">
        <f t="shared" si="200"/>
        <v>11.842445016163589</v>
      </c>
      <c r="L914" s="1" t="str">
        <f t="shared" si="201"/>
        <v>pos thiamine YE_Ctr</v>
      </c>
      <c r="M914" s="1" t="str">
        <f t="shared" si="203"/>
        <v>D</v>
      </c>
      <c r="N914" s="1" t="str">
        <f t="shared" si="204"/>
        <v>pos thiamine YE_Ctr_D</v>
      </c>
      <c r="O914" s="2" t="str">
        <f t="shared" si="205"/>
        <v>D</v>
      </c>
      <c r="P914" s="1">
        <f t="array" ref="P914">IF(O914="","",AVERAGE(IF(L$1:L$2881=L914,K$1:K$2881)))</f>
        <v>12.078289095662244</v>
      </c>
      <c r="Q914" s="1">
        <f t="array" ref="Q914">IF(O914="","",_xlfn.F.TEST(IF((L$1:L$2881=LEFT(L914,LEN(L914)-3)&amp;"ctr"),K$1:K$2881),IF((L$1:L$2881=L914),K$1:K$2881)))</f>
        <v>1</v>
      </c>
      <c r="R914" s="1">
        <f t="array" ref="R914">IF(O914="","",TTEST(IF(L$1:L$2881=LEFT(L914,LEN(L914)-3)&amp;"ctr",K$1:K$2881),IF(L$1:L$2881=L914,K$1:K$2881),2,IF(ISERROR(Q914),3,IF(Q914&lt;0.05,3,2))))</f>
        <v>1</v>
      </c>
      <c r="S914" s="1" t="str">
        <f t="shared" ca="1" si="206"/>
        <v>D</v>
      </c>
      <c r="T914" s="1">
        <f t="array" ref="T914">IF(O914="","",AVERAGE(IF(L$1:L$2881=L914,I$1:I$2881)))</f>
        <v>180653.25</v>
      </c>
      <c r="U914" s="1" t="b">
        <f t="shared" ca="1" si="207"/>
        <v>0</v>
      </c>
      <c r="V914" s="1" t="str">
        <f t="shared" ca="1" si="211"/>
        <v>1</v>
      </c>
      <c r="W914" s="1" t="str">
        <f t="array" aca="1" ref="W914" ca="1">IF(V914="","",IF(AVERAGE(IF(Z$2:Z$2881="Neg"&amp;" "&amp;B914&amp;" "&amp;X914,J$2:J$2881,0))&gt;AVERAGE(IF(Z$2:Z$2881="pos"&amp;" "&amp;B914&amp;" "&amp;X914,J$2:J$2881,0)),"neg","pos"))</f>
        <v>pos</v>
      </c>
      <c r="X914" s="1" t="str">
        <f t="shared" ca="1" si="208"/>
        <v>YE_</v>
      </c>
      <c r="Y914" s="1" t="str">
        <f t="shared" ca="1" si="209"/>
        <v>Ctr</v>
      </c>
      <c r="Z914" s="1" t="str">
        <f t="shared" si="210"/>
        <v>pos thiamine YE_</v>
      </c>
      <c r="AA914" s="1" t="str">
        <f t="shared" si="202"/>
        <v>Good</v>
      </c>
    </row>
    <row r="915" spans="1:27" x14ac:dyDescent="0.2">
      <c r="A915" s="1" t="s">
        <v>28</v>
      </c>
      <c r="B915" s="1" t="s">
        <v>212</v>
      </c>
      <c r="C915" s="1" t="s">
        <v>115</v>
      </c>
      <c r="D915" s="1">
        <v>264.10359999999997</v>
      </c>
      <c r="E915" s="1">
        <v>14.96</v>
      </c>
      <c r="F915" s="5" t="s">
        <v>146</v>
      </c>
      <c r="H915" s="1" t="s">
        <v>151</v>
      </c>
      <c r="I915" s="1">
        <v>147832</v>
      </c>
      <c r="K915" s="1">
        <f t="shared" si="200"/>
        <v>11.903838537269687</v>
      </c>
      <c r="L915" s="1" t="str">
        <f t="shared" si="201"/>
        <v>pos thiamine YE_Ctr</v>
      </c>
      <c r="M915" s="1" t="str">
        <f t="shared" si="203"/>
        <v>D</v>
      </c>
      <c r="N915" s="1" t="str">
        <f t="shared" si="204"/>
        <v>pos thiamine YE_Ctr_D</v>
      </c>
      <c r="O915" s="2" t="str">
        <f t="shared" si="205"/>
        <v/>
      </c>
      <c r="P915" s="1" t="str">
        <f t="array" ref="P915">IF(O915="","",AVERAGE(IF(L$1:L$2881=L915,K$1:K$2881)))</f>
        <v/>
      </c>
      <c r="Q915" s="1" t="str">
        <f t="array" ref="Q915">IF(O915="","",_xlfn.F.TEST(IF((L$1:L$2881=LEFT(L915,LEN(L915)-3)&amp;"ctr"),K$1:K$2881),IF((L$1:L$2881=L915),K$1:K$2881)))</f>
        <v/>
      </c>
      <c r="R915" s="1" t="str">
        <f t="array" ref="R915">IF(O915="","",TTEST(IF(L$1:L$2881=LEFT(L915,LEN(L915)-3)&amp;"ctr",K$1:K$2881),IF(L$1:L$2881=L915,K$1:K$2881),2,IF(ISERROR(Q915),3,IF(Q915&lt;0.05,3,2))))</f>
        <v/>
      </c>
      <c r="S915" s="1" t="str">
        <f t="shared" ca="1" si="206"/>
        <v/>
      </c>
      <c r="T915" s="1" t="str">
        <f t="array" ref="T915">IF(O915="","",AVERAGE(IF(L$1:L$2881=L915,I$1:I$2881)))</f>
        <v/>
      </c>
      <c r="U915" s="1" t="str">
        <f t="shared" ca="1" si="207"/>
        <v/>
      </c>
      <c r="V915" s="1" t="str">
        <f t="shared" ca="1" si="211"/>
        <v/>
      </c>
      <c r="W915" s="1" t="str">
        <f t="array" aca="1" ref="W915" ca="1">IF(V915="","",IF(AVERAGE(IF(Z$2:Z$2881="Neg"&amp;" "&amp;B915&amp;" "&amp;X915,J$2:J$2881,0))&gt;AVERAGE(IF(Z$2:Z$2881="pos"&amp;" "&amp;B915&amp;" "&amp;X915,J$2:J$2881,0)),"neg","pos"))</f>
        <v/>
      </c>
      <c r="X915" s="1" t="str">
        <f t="shared" ca="1" si="208"/>
        <v/>
      </c>
      <c r="Y915" s="1" t="str">
        <f t="shared" ca="1" si="209"/>
        <v/>
      </c>
      <c r="Z915" s="1" t="str">
        <f t="shared" si="210"/>
        <v>pos thiamine YE_</v>
      </c>
      <c r="AA915" s="1" t="str">
        <f t="shared" si="202"/>
        <v/>
      </c>
    </row>
    <row r="916" spans="1:27" x14ac:dyDescent="0.2">
      <c r="A916" s="1" t="s">
        <v>28</v>
      </c>
      <c r="B916" s="1" t="s">
        <v>212</v>
      </c>
      <c r="C916" s="1" t="s">
        <v>115</v>
      </c>
      <c r="D916" s="1">
        <v>264.10359999999997</v>
      </c>
      <c r="E916" s="1">
        <v>14.96</v>
      </c>
      <c r="F916" s="5" t="s">
        <v>146</v>
      </c>
      <c r="H916" s="1" t="s">
        <v>151</v>
      </c>
      <c r="I916" s="1">
        <v>190005</v>
      </c>
      <c r="K916" s="1">
        <f t="shared" si="200"/>
        <v>12.154810929591386</v>
      </c>
      <c r="L916" s="1" t="str">
        <f t="shared" si="201"/>
        <v>pos thiamine YE_Ctr</v>
      </c>
      <c r="M916" s="1" t="str">
        <f t="shared" si="203"/>
        <v>D</v>
      </c>
      <c r="N916" s="1" t="str">
        <f t="shared" si="204"/>
        <v>pos thiamine YE_Ctr_D</v>
      </c>
      <c r="O916" s="2" t="str">
        <f t="shared" si="205"/>
        <v/>
      </c>
      <c r="P916" s="1" t="str">
        <f t="array" ref="P916">IF(O916="","",AVERAGE(IF(L$1:L$2881=L916,K$1:K$2881)))</f>
        <v/>
      </c>
      <c r="Q916" s="1" t="str">
        <f t="array" ref="Q916">IF(O916="","",_xlfn.F.TEST(IF((L$1:L$2881=LEFT(L916,LEN(L916)-3)&amp;"ctr"),K$1:K$2881),IF((L$1:L$2881=L916),K$1:K$2881)))</f>
        <v/>
      </c>
      <c r="R916" s="1" t="str">
        <f t="array" ref="R916">IF(O916="","",TTEST(IF(L$1:L$2881=LEFT(L916,LEN(L916)-3)&amp;"ctr",K$1:K$2881),IF(L$1:L$2881=L916,K$1:K$2881),2,IF(ISERROR(Q916),3,IF(Q916&lt;0.05,3,2))))</f>
        <v/>
      </c>
      <c r="S916" s="1" t="str">
        <f t="shared" ca="1" si="206"/>
        <v/>
      </c>
      <c r="T916" s="1" t="str">
        <f t="array" ref="T916">IF(O916="","",AVERAGE(IF(L$1:L$2881=L916,I$1:I$2881)))</f>
        <v/>
      </c>
      <c r="U916" s="1" t="str">
        <f t="shared" ca="1" si="207"/>
        <v/>
      </c>
      <c r="V916" s="1" t="str">
        <f t="shared" ca="1" si="211"/>
        <v/>
      </c>
      <c r="W916" s="1" t="str">
        <f t="array" aca="1" ref="W916" ca="1">IF(V916="","",IF(AVERAGE(IF(Z$2:Z$2881="Neg"&amp;" "&amp;B916&amp;" "&amp;X916,J$2:J$2881,0))&gt;AVERAGE(IF(Z$2:Z$2881="pos"&amp;" "&amp;B916&amp;" "&amp;X916,J$2:J$2881,0)),"neg","pos"))</f>
        <v/>
      </c>
      <c r="X916" s="1" t="str">
        <f t="shared" ca="1" si="208"/>
        <v/>
      </c>
      <c r="Y916" s="1" t="str">
        <f t="shared" ca="1" si="209"/>
        <v/>
      </c>
      <c r="Z916" s="1" t="str">
        <f t="shared" si="210"/>
        <v>pos thiamine YE_</v>
      </c>
      <c r="AA916" s="1" t="str">
        <f t="shared" si="202"/>
        <v/>
      </c>
    </row>
    <row r="917" spans="1:27" x14ac:dyDescent="0.2">
      <c r="A917" s="1" t="s">
        <v>28</v>
      </c>
      <c r="B917" s="1" t="s">
        <v>212</v>
      </c>
      <c r="C917" s="1" t="s">
        <v>115</v>
      </c>
      <c r="D917" s="1">
        <v>264.10359999999997</v>
      </c>
      <c r="E917" s="1">
        <v>14.96</v>
      </c>
      <c r="F917" s="5" t="s">
        <v>146</v>
      </c>
      <c r="H917" s="1" t="s">
        <v>151</v>
      </c>
      <c r="I917" s="1">
        <v>245747</v>
      </c>
      <c r="K917" s="1">
        <f t="shared" si="200"/>
        <v>12.412061899624312</v>
      </c>
      <c r="L917" s="1" t="str">
        <f t="shared" si="201"/>
        <v>pos thiamine YE_Ctr</v>
      </c>
      <c r="M917" s="1" t="str">
        <f t="shared" si="203"/>
        <v>D</v>
      </c>
      <c r="N917" s="1" t="str">
        <f t="shared" si="204"/>
        <v>pos thiamine YE_Ctr_D</v>
      </c>
      <c r="O917" s="2" t="str">
        <f t="shared" si="205"/>
        <v/>
      </c>
      <c r="P917" s="1" t="str">
        <f t="array" ref="P917">IF(O917="","",AVERAGE(IF(L$1:L$2881=L917,K$1:K$2881)))</f>
        <v/>
      </c>
      <c r="Q917" s="1" t="str">
        <f t="array" ref="Q917">IF(O917="","",_xlfn.F.TEST(IF((L$1:L$2881=LEFT(L917,LEN(L917)-3)&amp;"ctr"),K$1:K$2881),IF((L$1:L$2881=L917),K$1:K$2881)))</f>
        <v/>
      </c>
      <c r="R917" s="1" t="str">
        <f t="array" ref="R917">IF(O917="","",TTEST(IF(L$1:L$2881=LEFT(L917,LEN(L917)-3)&amp;"ctr",K$1:K$2881),IF(L$1:L$2881=L917,K$1:K$2881),2,IF(ISERROR(Q917),3,IF(Q917&lt;0.05,3,2))))</f>
        <v/>
      </c>
      <c r="S917" s="1" t="str">
        <f t="shared" ca="1" si="206"/>
        <v/>
      </c>
      <c r="T917" s="1" t="str">
        <f t="array" ref="T917">IF(O917="","",AVERAGE(IF(L$1:L$2881=L917,I$1:I$2881)))</f>
        <v/>
      </c>
      <c r="U917" s="1" t="str">
        <f t="shared" ca="1" si="207"/>
        <v/>
      </c>
      <c r="V917" s="1" t="str">
        <f t="shared" ca="1" si="211"/>
        <v/>
      </c>
      <c r="W917" s="1" t="str">
        <f t="array" aca="1" ref="W917" ca="1">IF(V917="","",IF(AVERAGE(IF(Z$2:Z$2881="Neg"&amp;" "&amp;B917&amp;" "&amp;X917,J$2:J$2881,0))&gt;AVERAGE(IF(Z$2:Z$2881="pos"&amp;" "&amp;B917&amp;" "&amp;X917,J$2:J$2881,0)),"neg","pos"))</f>
        <v/>
      </c>
      <c r="X917" s="1" t="str">
        <f t="shared" ca="1" si="208"/>
        <v/>
      </c>
      <c r="Y917" s="1" t="str">
        <f t="shared" ca="1" si="209"/>
        <v/>
      </c>
      <c r="Z917" s="1" t="str">
        <f t="shared" si="210"/>
        <v>pos thiamine YE_</v>
      </c>
      <c r="AA917" s="1" t="str">
        <f t="shared" si="202"/>
        <v/>
      </c>
    </row>
    <row r="918" spans="1:27" x14ac:dyDescent="0.2">
      <c r="A918" s="1" t="s">
        <v>28</v>
      </c>
      <c r="B918" s="1" t="s">
        <v>212</v>
      </c>
      <c r="C918" s="1" t="s">
        <v>115</v>
      </c>
      <c r="D918" s="1">
        <v>264.10359999999997</v>
      </c>
      <c r="E918" s="1">
        <v>14.96</v>
      </c>
      <c r="F918" s="5" t="s">
        <v>146</v>
      </c>
      <c r="H918" s="1" t="s">
        <v>152</v>
      </c>
      <c r="I918" s="1">
        <v>133</v>
      </c>
      <c r="K918" s="1">
        <f t="shared" si="200"/>
        <v>4.8978397999509111</v>
      </c>
      <c r="L918" s="1" t="str">
        <f t="shared" si="201"/>
        <v>pos thiamine YE_Syn</v>
      </c>
      <c r="M918" s="1" t="str">
        <f t="shared" si="203"/>
        <v>D</v>
      </c>
      <c r="N918" s="1" t="str">
        <f t="shared" si="204"/>
        <v>pos thiamine YE_Syn_D</v>
      </c>
      <c r="O918" s="2" t="str">
        <f t="shared" si="205"/>
        <v>D</v>
      </c>
      <c r="P918" s="1">
        <f t="array" ref="P918">IF(O918="","",AVERAGE(IF(L$1:L$2881=L918,K$1:K$2881)))</f>
        <v>5.9552617789011357</v>
      </c>
      <c r="Q918" s="1">
        <f t="array" ref="Q918">IF(O918="","",_xlfn.F.TEST(IF((L$1:L$2881=LEFT(L918,LEN(L918)-3)&amp;"ctr"),K$1:K$2881),IF((L$1:L$2881=L918),K$1:K$2881)))</f>
        <v>0.12350043892620839</v>
      </c>
      <c r="R918" s="1">
        <f t="array" ref="R918">IF(O918="","",TTEST(IF(L$1:L$2881=LEFT(L918,LEN(L918)-3)&amp;"ctr",K$1:K$2881),IF(L$1:L$2881=L918,K$1:K$2881),2,IF(ISERROR(Q918),3,IF(Q918&lt;0.05,3,2))))</f>
        <v>4.1236416905550302E-6</v>
      </c>
      <c r="S918" s="1" t="str">
        <f t="shared" ca="1" si="206"/>
        <v>I</v>
      </c>
      <c r="T918" s="1">
        <f t="array" ref="T918">IF(O918="","",AVERAGE(IF(L$1:L$2881=L918,I$1:I$2881)))</f>
        <v>451.75</v>
      </c>
      <c r="U918" s="1">
        <f t="shared" ca="1" si="207"/>
        <v>-8.6434828930434087</v>
      </c>
      <c r="V918" s="1" t="str">
        <f t="shared" ca="1" si="211"/>
        <v>5</v>
      </c>
      <c r="W918" s="1" t="str">
        <f t="array" aca="1" ref="W918" ca="1">IF(V918="","",IF(AVERAGE(IF(Z$2:Z$2881="Neg"&amp;" "&amp;B918&amp;" "&amp;X918,J$2:J$2881,0))&gt;AVERAGE(IF(Z$2:Z$2881="pos"&amp;" "&amp;B918&amp;" "&amp;X918,J$2:J$2881,0)),"neg","pos"))</f>
        <v>pos</v>
      </c>
      <c r="X918" s="1" t="str">
        <f t="shared" ca="1" si="208"/>
        <v>YE_</v>
      </c>
      <c r="Y918" s="1" t="str">
        <f t="shared" ca="1" si="209"/>
        <v>Syn</v>
      </c>
      <c r="Z918" s="1" t="str">
        <f t="shared" si="210"/>
        <v>pos thiamine YE_</v>
      </c>
      <c r="AA918" s="1" t="str">
        <f t="shared" si="202"/>
        <v>Good</v>
      </c>
    </row>
    <row r="919" spans="1:27" x14ac:dyDescent="0.2">
      <c r="A919" s="1" t="s">
        <v>28</v>
      </c>
      <c r="B919" s="1" t="s">
        <v>212</v>
      </c>
      <c r="C919" s="1" t="s">
        <v>115</v>
      </c>
      <c r="D919" s="1">
        <v>264.10359999999997</v>
      </c>
      <c r="E919" s="1">
        <v>14.96</v>
      </c>
      <c r="F919" s="5" t="s">
        <v>146</v>
      </c>
      <c r="H919" s="1" t="s">
        <v>152</v>
      </c>
      <c r="I919" s="1">
        <v>418</v>
      </c>
      <c r="K919" s="1">
        <f t="shared" si="200"/>
        <v>6.0378709199221374</v>
      </c>
      <c r="L919" s="1" t="str">
        <f t="shared" si="201"/>
        <v>pos thiamine YE_Syn</v>
      </c>
      <c r="M919" s="1" t="str">
        <f t="shared" si="203"/>
        <v>D</v>
      </c>
      <c r="N919" s="1" t="str">
        <f t="shared" si="204"/>
        <v>pos thiamine YE_Syn_D</v>
      </c>
      <c r="O919" s="2" t="str">
        <f t="shared" si="205"/>
        <v/>
      </c>
      <c r="P919" s="1" t="str">
        <f t="array" ref="P919">IF(O919="","",AVERAGE(IF(L$1:L$2881=L919,K$1:K$2881)))</f>
        <v/>
      </c>
      <c r="Q919" s="1" t="str">
        <f t="array" ref="Q919">IF(O919="","",_xlfn.F.TEST(IF((L$1:L$2881=LEFT(L919,LEN(L919)-3)&amp;"ctr"),K$1:K$2881),IF((L$1:L$2881=L919),K$1:K$2881)))</f>
        <v/>
      </c>
      <c r="R919" s="1" t="str">
        <f t="array" ref="R919">IF(O919="","",TTEST(IF(L$1:L$2881=LEFT(L919,LEN(L919)-3)&amp;"ctr",K$1:K$2881),IF(L$1:L$2881=L919,K$1:K$2881),2,IF(ISERROR(Q919),3,IF(Q919&lt;0.05,3,2))))</f>
        <v/>
      </c>
      <c r="S919" s="1" t="str">
        <f t="shared" ca="1" si="206"/>
        <v/>
      </c>
      <c r="T919" s="1" t="str">
        <f t="array" ref="T919">IF(O919="","",AVERAGE(IF(L$1:L$2881=L919,I$1:I$2881)))</f>
        <v/>
      </c>
      <c r="U919" s="1" t="str">
        <f t="shared" ca="1" si="207"/>
        <v/>
      </c>
      <c r="V919" s="1" t="str">
        <f t="shared" ca="1" si="211"/>
        <v/>
      </c>
      <c r="W919" s="1" t="str">
        <f t="array" aca="1" ref="W919" ca="1">IF(V919="","",IF(AVERAGE(IF(Z$2:Z$2881="Neg"&amp;" "&amp;B919&amp;" "&amp;X919,J$2:J$2881,0))&gt;AVERAGE(IF(Z$2:Z$2881="pos"&amp;" "&amp;B919&amp;" "&amp;X919,J$2:J$2881,0)),"neg","pos"))</f>
        <v/>
      </c>
      <c r="X919" s="1" t="str">
        <f t="shared" ca="1" si="208"/>
        <v/>
      </c>
      <c r="Y919" s="1" t="str">
        <f t="shared" ca="1" si="209"/>
        <v/>
      </c>
      <c r="Z919" s="1" t="str">
        <f t="shared" si="210"/>
        <v>pos thiamine YE_</v>
      </c>
      <c r="AA919" s="1" t="str">
        <f t="shared" si="202"/>
        <v/>
      </c>
    </row>
    <row r="920" spans="1:27" x14ac:dyDescent="0.2">
      <c r="A920" s="1" t="s">
        <v>28</v>
      </c>
      <c r="B920" s="1" t="s">
        <v>212</v>
      </c>
      <c r="C920" s="1" t="s">
        <v>115</v>
      </c>
      <c r="D920" s="1">
        <v>264.10359999999997</v>
      </c>
      <c r="E920" s="1">
        <v>14.96</v>
      </c>
      <c r="F920" s="5" t="s">
        <v>146</v>
      </c>
      <c r="H920" s="1" t="s">
        <v>152</v>
      </c>
      <c r="I920" s="1">
        <v>662</v>
      </c>
      <c r="K920" s="1">
        <f t="shared" si="200"/>
        <v>6.4967749901858625</v>
      </c>
      <c r="L920" s="1" t="str">
        <f t="shared" si="201"/>
        <v>pos thiamine YE_Syn</v>
      </c>
      <c r="M920" s="1" t="str">
        <f t="shared" si="203"/>
        <v>D</v>
      </c>
      <c r="N920" s="1" t="str">
        <f t="shared" si="204"/>
        <v>pos thiamine YE_Syn_D</v>
      </c>
      <c r="O920" s="2" t="str">
        <f t="shared" si="205"/>
        <v/>
      </c>
      <c r="P920" s="1" t="str">
        <f t="array" ref="P920">IF(O920="","",AVERAGE(IF(L$1:L$2881=L920,K$1:K$2881)))</f>
        <v/>
      </c>
      <c r="Q920" s="1" t="str">
        <f t="array" ref="Q920">IF(O920="","",_xlfn.F.TEST(IF((L$1:L$2881=LEFT(L920,LEN(L920)-3)&amp;"ctr"),K$1:K$2881),IF((L$1:L$2881=L920),K$1:K$2881)))</f>
        <v/>
      </c>
      <c r="R920" s="1" t="str">
        <f t="array" ref="R920">IF(O920="","",TTEST(IF(L$1:L$2881=LEFT(L920,LEN(L920)-3)&amp;"ctr",K$1:K$2881),IF(L$1:L$2881=L920,K$1:K$2881),2,IF(ISERROR(Q920),3,IF(Q920&lt;0.05,3,2))))</f>
        <v/>
      </c>
      <c r="S920" s="1" t="str">
        <f t="shared" ca="1" si="206"/>
        <v/>
      </c>
      <c r="T920" s="1" t="str">
        <f t="array" ref="T920">IF(O920="","",AVERAGE(IF(L$1:L$2881=L920,I$1:I$2881)))</f>
        <v/>
      </c>
      <c r="U920" s="1" t="str">
        <f t="shared" ca="1" si="207"/>
        <v/>
      </c>
      <c r="V920" s="1" t="str">
        <f t="shared" ca="1" si="211"/>
        <v/>
      </c>
      <c r="W920" s="1" t="str">
        <f t="array" aca="1" ref="W920" ca="1">IF(V920="","",IF(AVERAGE(IF(Z$2:Z$2881="Neg"&amp;" "&amp;B920&amp;" "&amp;X920,J$2:J$2881,0))&gt;AVERAGE(IF(Z$2:Z$2881="pos"&amp;" "&amp;B920&amp;" "&amp;X920,J$2:J$2881,0)),"neg","pos"))</f>
        <v/>
      </c>
      <c r="X920" s="1" t="str">
        <f t="shared" ca="1" si="208"/>
        <v/>
      </c>
      <c r="Y920" s="1" t="str">
        <f t="shared" ca="1" si="209"/>
        <v/>
      </c>
      <c r="Z920" s="1" t="str">
        <f t="shared" si="210"/>
        <v>pos thiamine YE_</v>
      </c>
      <c r="AA920" s="1" t="str">
        <f t="shared" si="202"/>
        <v/>
      </c>
    </row>
    <row r="921" spans="1:27" x14ac:dyDescent="0.2">
      <c r="A921" s="1" t="s">
        <v>28</v>
      </c>
      <c r="B921" s="1" t="s">
        <v>212</v>
      </c>
      <c r="C921" s="1" t="s">
        <v>115</v>
      </c>
      <c r="D921" s="1">
        <v>264.10359999999997</v>
      </c>
      <c r="E921" s="1">
        <v>14.96</v>
      </c>
      <c r="F921" s="5" t="s">
        <v>146</v>
      </c>
      <c r="H921" s="1" t="s">
        <v>152</v>
      </c>
      <c r="I921" s="1">
        <v>594</v>
      </c>
      <c r="K921" s="1">
        <f t="shared" si="200"/>
        <v>6.3885614055456301</v>
      </c>
      <c r="L921" s="1" t="str">
        <f t="shared" si="201"/>
        <v>pos thiamine YE_Syn</v>
      </c>
      <c r="M921" s="1" t="str">
        <f t="shared" si="203"/>
        <v>D</v>
      </c>
      <c r="N921" s="1" t="str">
        <f t="shared" si="204"/>
        <v>pos thiamine YE_Syn_D</v>
      </c>
      <c r="O921" s="2" t="str">
        <f t="shared" si="205"/>
        <v/>
      </c>
      <c r="P921" s="1" t="str">
        <f t="array" ref="P921">IF(O921="","",AVERAGE(IF(L$1:L$2881=L921,K$1:K$2881)))</f>
        <v/>
      </c>
      <c r="Q921" s="1" t="str">
        <f t="array" ref="Q921">IF(O921="","",_xlfn.F.TEST(IF((L$1:L$2881=LEFT(L921,LEN(L921)-3)&amp;"ctr"),K$1:K$2881),IF((L$1:L$2881=L921),K$1:K$2881)))</f>
        <v/>
      </c>
      <c r="R921" s="1" t="str">
        <f t="array" ref="R921">IF(O921="","",TTEST(IF(L$1:L$2881=LEFT(L921,LEN(L921)-3)&amp;"ctr",K$1:K$2881),IF(L$1:L$2881=L921,K$1:K$2881),2,IF(ISERROR(Q921),3,IF(Q921&lt;0.05,3,2))))</f>
        <v/>
      </c>
      <c r="S921" s="1" t="str">
        <f t="shared" ca="1" si="206"/>
        <v/>
      </c>
      <c r="T921" s="1" t="str">
        <f t="array" ref="T921">IF(O921="","",AVERAGE(IF(L$1:L$2881=L921,I$1:I$2881)))</f>
        <v/>
      </c>
      <c r="U921" s="1" t="str">
        <f t="shared" ca="1" si="207"/>
        <v/>
      </c>
      <c r="V921" s="1" t="str">
        <f t="shared" ca="1" si="211"/>
        <v/>
      </c>
      <c r="W921" s="1" t="str">
        <f t="array" aca="1" ref="W921" ca="1">IF(V921="","",IF(AVERAGE(IF(Z$2:Z$2881="Neg"&amp;" "&amp;B921&amp;" "&amp;X921,J$2:J$2881,0))&gt;AVERAGE(IF(Z$2:Z$2881="pos"&amp;" "&amp;B921&amp;" "&amp;X921,J$2:J$2881,0)),"neg","pos"))</f>
        <v/>
      </c>
      <c r="X921" s="1" t="str">
        <f t="shared" ca="1" si="208"/>
        <v/>
      </c>
      <c r="Y921" s="1" t="str">
        <f t="shared" ca="1" si="209"/>
        <v/>
      </c>
      <c r="Z921" s="1" t="str">
        <f t="shared" si="210"/>
        <v>pos thiamine YE_</v>
      </c>
      <c r="AA921" s="1" t="str">
        <f t="shared" si="202"/>
        <v/>
      </c>
    </row>
    <row r="922" spans="1:27" x14ac:dyDescent="0.2">
      <c r="A922" s="1" t="s">
        <v>28</v>
      </c>
      <c r="B922" s="1" t="s">
        <v>212</v>
      </c>
      <c r="C922" s="1" t="s">
        <v>115</v>
      </c>
      <c r="D922" s="1">
        <v>264.10359999999997</v>
      </c>
      <c r="E922" s="1">
        <v>14.96</v>
      </c>
      <c r="F922" s="5" t="s">
        <v>146</v>
      </c>
      <c r="H922" s="1" t="s">
        <v>153</v>
      </c>
      <c r="K922" s="1">
        <f t="shared" si="200"/>
        <v>0</v>
      </c>
      <c r="L922" s="1" t="str">
        <f t="shared" si="201"/>
        <v>pos thiamine SE_Ctr</v>
      </c>
      <c r="M922" s="1" t="str">
        <f t="shared" si="203"/>
        <v>ND</v>
      </c>
      <c r="N922" s="1" t="str">
        <f t="shared" si="204"/>
        <v>pos thiamine SE_CtrND</v>
      </c>
      <c r="O922" s="2" t="str">
        <f t="shared" si="205"/>
        <v>ND</v>
      </c>
      <c r="P922" s="1">
        <f t="array" ref="P922">IF(O922="","",AVERAGE(IF(L$1:L$2881=L922,K$1:K$2881)))</f>
        <v>0</v>
      </c>
      <c r="Q922" s="1" t="e">
        <f t="array" ref="Q922">IF(O922="","",_xlfn.F.TEST(IF((L$1:L$2881=LEFT(L922,LEN(L922)-3)&amp;"ctr"),K$1:K$2881),IF((L$1:L$2881=L922),K$1:K$2881)))</f>
        <v>#DIV/0!</v>
      </c>
      <c r="R922" s="1" t="e">
        <f t="array" ref="R922">IF(O922="","",TTEST(IF(L$1:L$2881=LEFT(L922,LEN(L922)-3)&amp;"ctr",K$1:K$2881),IF(L$1:L$2881=L922,K$1:K$2881),2,IF(ISERROR(Q922),3,IF(Q922&lt;0.05,3,2))))</f>
        <v>#DIV/0!</v>
      </c>
      <c r="S922" s="1" t="str">
        <f t="shared" ca="1" si="206"/>
        <v>ND</v>
      </c>
      <c r="T922" s="1">
        <f t="array" ref="T922">IF(O922="","",AVERAGE(IF(L$1:L$2881=L922,I$1:I$2881)))</f>
        <v>0</v>
      </c>
      <c r="U922" s="1" t="str">
        <f t="shared" ca="1" si="207"/>
        <v>n/a</v>
      </c>
      <c r="V922" s="1" t="str">
        <f t="shared" ca="1" si="211"/>
        <v/>
      </c>
      <c r="W922" s="1" t="str">
        <f t="array" aca="1" ref="W922" ca="1">IF(V922="","",IF(AVERAGE(IF(Z$2:Z$2881="Neg"&amp;" "&amp;B922&amp;" "&amp;X922,J$2:J$2881,0))&gt;AVERAGE(IF(Z$2:Z$2881="pos"&amp;" "&amp;B922&amp;" "&amp;X922,J$2:J$2881,0)),"neg","pos"))</f>
        <v/>
      </c>
      <c r="X922" s="1" t="str">
        <f t="shared" ca="1" si="208"/>
        <v/>
      </c>
      <c r="Y922" s="1" t="str">
        <f t="shared" ca="1" si="209"/>
        <v/>
      </c>
      <c r="Z922" s="1" t="str">
        <f t="shared" si="210"/>
        <v>pos thiamine SE_</v>
      </c>
      <c r="AA922" s="1" t="str">
        <f t="shared" si="202"/>
        <v>Good</v>
      </c>
    </row>
    <row r="923" spans="1:27" x14ac:dyDescent="0.2">
      <c r="A923" s="1" t="s">
        <v>28</v>
      </c>
      <c r="B923" s="1" t="s">
        <v>212</v>
      </c>
      <c r="C923" s="1" t="s">
        <v>115</v>
      </c>
      <c r="D923" s="1">
        <v>264.10359999999997</v>
      </c>
      <c r="E923" s="1">
        <v>14.96</v>
      </c>
      <c r="F923" s="5" t="s">
        <v>146</v>
      </c>
      <c r="H923" s="1" t="s">
        <v>153</v>
      </c>
      <c r="K923" s="1">
        <f t="shared" si="200"/>
        <v>0</v>
      </c>
      <c r="L923" s="1" t="str">
        <f t="shared" si="201"/>
        <v>pos thiamine SE_Ctr</v>
      </c>
      <c r="M923" s="1" t="str">
        <f t="shared" si="203"/>
        <v>ND</v>
      </c>
      <c r="N923" s="1" t="str">
        <f t="shared" si="204"/>
        <v>pos thiamine SE_CtrND</v>
      </c>
      <c r="O923" s="2" t="str">
        <f t="shared" si="205"/>
        <v/>
      </c>
      <c r="P923" s="1" t="str">
        <f t="array" ref="P923">IF(O923="","",AVERAGE(IF(L$1:L$2881=L923,K$1:K$2881)))</f>
        <v/>
      </c>
      <c r="Q923" s="1" t="str">
        <f t="array" ref="Q923">IF(O923="","",_xlfn.F.TEST(IF((L$1:L$2881=LEFT(L923,LEN(L923)-3)&amp;"ctr"),K$1:K$2881),IF((L$1:L$2881=L923),K$1:K$2881)))</f>
        <v/>
      </c>
      <c r="R923" s="1" t="str">
        <f t="array" ref="R923">IF(O923="","",TTEST(IF(L$1:L$2881=LEFT(L923,LEN(L923)-3)&amp;"ctr",K$1:K$2881),IF(L$1:L$2881=L923,K$1:K$2881),2,IF(ISERROR(Q923),3,IF(Q923&lt;0.05,3,2))))</f>
        <v/>
      </c>
      <c r="S923" s="1" t="str">
        <f t="shared" ca="1" si="206"/>
        <v/>
      </c>
      <c r="T923" s="1" t="str">
        <f t="array" ref="T923">IF(O923="","",AVERAGE(IF(L$1:L$2881=L923,I$1:I$2881)))</f>
        <v/>
      </c>
      <c r="U923" s="1" t="str">
        <f t="shared" ca="1" si="207"/>
        <v/>
      </c>
      <c r="V923" s="1" t="str">
        <f t="shared" ca="1" si="211"/>
        <v/>
      </c>
      <c r="W923" s="1" t="str">
        <f t="array" aca="1" ref="W923" ca="1">IF(V923="","",IF(AVERAGE(IF(Z$2:Z$2881="Neg"&amp;" "&amp;B923&amp;" "&amp;X923,J$2:J$2881,0))&gt;AVERAGE(IF(Z$2:Z$2881="pos"&amp;" "&amp;B923&amp;" "&amp;X923,J$2:J$2881,0)),"neg","pos"))</f>
        <v/>
      </c>
      <c r="X923" s="1" t="str">
        <f t="shared" ca="1" si="208"/>
        <v/>
      </c>
      <c r="Y923" s="1" t="str">
        <f t="shared" ca="1" si="209"/>
        <v/>
      </c>
      <c r="Z923" s="1" t="str">
        <f t="shared" si="210"/>
        <v>pos thiamine SE_</v>
      </c>
      <c r="AA923" s="1" t="str">
        <f t="shared" si="202"/>
        <v/>
      </c>
    </row>
    <row r="924" spans="1:27" x14ac:dyDescent="0.2">
      <c r="A924" s="1" t="s">
        <v>28</v>
      </c>
      <c r="B924" s="1" t="s">
        <v>212</v>
      </c>
      <c r="C924" s="1" t="s">
        <v>115</v>
      </c>
      <c r="D924" s="1">
        <v>264.10359999999997</v>
      </c>
      <c r="E924" s="1">
        <v>14.96</v>
      </c>
      <c r="F924" s="5" t="s">
        <v>146</v>
      </c>
      <c r="H924" s="1" t="s">
        <v>153</v>
      </c>
      <c r="K924" s="1">
        <f t="shared" si="200"/>
        <v>0</v>
      </c>
      <c r="L924" s="1" t="str">
        <f t="shared" si="201"/>
        <v>pos thiamine SE_Ctr</v>
      </c>
      <c r="M924" s="1" t="str">
        <f t="shared" si="203"/>
        <v>ND</v>
      </c>
      <c r="N924" s="1" t="str">
        <f t="shared" si="204"/>
        <v>pos thiamine SE_CtrND</v>
      </c>
      <c r="O924" s="2" t="str">
        <f t="shared" si="205"/>
        <v/>
      </c>
      <c r="P924" s="1" t="str">
        <f t="array" ref="P924">IF(O924="","",AVERAGE(IF(L$1:L$2881=L924,K$1:K$2881)))</f>
        <v/>
      </c>
      <c r="Q924" s="1" t="str">
        <f t="array" ref="Q924">IF(O924="","",_xlfn.F.TEST(IF((L$1:L$2881=LEFT(L924,LEN(L924)-3)&amp;"ctr"),K$1:K$2881),IF((L$1:L$2881=L924),K$1:K$2881)))</f>
        <v/>
      </c>
      <c r="R924" s="1" t="str">
        <f t="array" ref="R924">IF(O924="","",TTEST(IF(L$1:L$2881=LEFT(L924,LEN(L924)-3)&amp;"ctr",K$1:K$2881),IF(L$1:L$2881=L924,K$1:K$2881),2,IF(ISERROR(Q924),3,IF(Q924&lt;0.05,3,2))))</f>
        <v/>
      </c>
      <c r="S924" s="1" t="str">
        <f t="shared" ca="1" si="206"/>
        <v/>
      </c>
      <c r="T924" s="1" t="str">
        <f t="array" ref="T924">IF(O924="","",AVERAGE(IF(L$1:L$2881=L924,I$1:I$2881)))</f>
        <v/>
      </c>
      <c r="U924" s="1" t="str">
        <f t="shared" ca="1" si="207"/>
        <v/>
      </c>
      <c r="V924" s="1" t="str">
        <f t="shared" ca="1" si="211"/>
        <v/>
      </c>
      <c r="W924" s="1" t="str">
        <f t="array" aca="1" ref="W924" ca="1">IF(V924="","",IF(AVERAGE(IF(Z$2:Z$2881="Neg"&amp;" "&amp;B924&amp;" "&amp;X924,J$2:J$2881,0))&gt;AVERAGE(IF(Z$2:Z$2881="pos"&amp;" "&amp;B924&amp;" "&amp;X924,J$2:J$2881,0)),"neg","pos"))</f>
        <v/>
      </c>
      <c r="X924" s="1" t="str">
        <f t="shared" ca="1" si="208"/>
        <v/>
      </c>
      <c r="Y924" s="1" t="str">
        <f t="shared" ca="1" si="209"/>
        <v/>
      </c>
      <c r="Z924" s="1" t="str">
        <f t="shared" si="210"/>
        <v>pos thiamine SE_</v>
      </c>
      <c r="AA924" s="1" t="str">
        <f t="shared" si="202"/>
        <v/>
      </c>
    </row>
    <row r="925" spans="1:27" x14ac:dyDescent="0.2">
      <c r="A925" s="1" t="s">
        <v>28</v>
      </c>
      <c r="B925" s="1" t="s">
        <v>212</v>
      </c>
      <c r="C925" s="1" t="s">
        <v>115</v>
      </c>
      <c r="D925" s="1">
        <v>264.10359999999997</v>
      </c>
      <c r="E925" s="1">
        <v>14.96</v>
      </c>
      <c r="F925" s="5" t="s">
        <v>146</v>
      </c>
      <c r="H925" s="1" t="s">
        <v>153</v>
      </c>
      <c r="K925" s="1">
        <f t="shared" si="200"/>
        <v>0</v>
      </c>
      <c r="L925" s="1" t="str">
        <f t="shared" si="201"/>
        <v>pos thiamine SE_Ctr</v>
      </c>
      <c r="M925" s="1" t="str">
        <f t="shared" si="203"/>
        <v>ND</v>
      </c>
      <c r="N925" s="1" t="str">
        <f t="shared" si="204"/>
        <v>pos thiamine SE_CtrND</v>
      </c>
      <c r="O925" s="2" t="str">
        <f t="shared" si="205"/>
        <v/>
      </c>
      <c r="P925" s="1" t="str">
        <f t="array" ref="P925">IF(O925="","",AVERAGE(IF(L$1:L$2881=L925,K$1:K$2881)))</f>
        <v/>
      </c>
      <c r="Q925" s="1" t="str">
        <f t="array" ref="Q925">IF(O925="","",_xlfn.F.TEST(IF((L$1:L$2881=LEFT(L925,LEN(L925)-3)&amp;"ctr"),K$1:K$2881),IF((L$1:L$2881=L925),K$1:K$2881)))</f>
        <v/>
      </c>
      <c r="R925" s="1" t="str">
        <f t="array" ref="R925">IF(O925="","",TTEST(IF(L$1:L$2881=LEFT(L925,LEN(L925)-3)&amp;"ctr",K$1:K$2881),IF(L$1:L$2881=L925,K$1:K$2881),2,IF(ISERROR(Q925),3,IF(Q925&lt;0.05,3,2))))</f>
        <v/>
      </c>
      <c r="S925" s="1" t="str">
        <f t="shared" ca="1" si="206"/>
        <v/>
      </c>
      <c r="T925" s="1" t="str">
        <f t="array" ref="T925">IF(O925="","",AVERAGE(IF(L$1:L$2881=L925,I$1:I$2881)))</f>
        <v/>
      </c>
      <c r="U925" s="1" t="str">
        <f t="shared" ca="1" si="207"/>
        <v/>
      </c>
      <c r="V925" s="1" t="str">
        <f t="shared" ca="1" si="211"/>
        <v/>
      </c>
      <c r="W925" s="1" t="str">
        <f t="array" aca="1" ref="W925" ca="1">IF(V925="","",IF(AVERAGE(IF(Z$2:Z$2881="Neg"&amp;" "&amp;B925&amp;" "&amp;X925,J$2:J$2881,0))&gt;AVERAGE(IF(Z$2:Z$2881="pos"&amp;" "&amp;B925&amp;" "&amp;X925,J$2:J$2881,0)),"neg","pos"))</f>
        <v/>
      </c>
      <c r="X925" s="1" t="str">
        <f t="shared" ca="1" si="208"/>
        <v/>
      </c>
      <c r="Y925" s="1" t="str">
        <f t="shared" ca="1" si="209"/>
        <v/>
      </c>
      <c r="Z925" s="1" t="str">
        <f t="shared" si="210"/>
        <v>pos thiamine SE_</v>
      </c>
      <c r="AA925" s="1" t="str">
        <f t="shared" si="202"/>
        <v/>
      </c>
    </row>
    <row r="926" spans="1:27" x14ac:dyDescent="0.2">
      <c r="A926" s="1" t="s">
        <v>28</v>
      </c>
      <c r="B926" s="1" t="s">
        <v>212</v>
      </c>
      <c r="C926" s="1" t="s">
        <v>115</v>
      </c>
      <c r="D926" s="1">
        <v>264.10359999999997</v>
      </c>
      <c r="E926" s="1">
        <v>14.96</v>
      </c>
      <c r="F926" s="5" t="s">
        <v>146</v>
      </c>
      <c r="H926" s="1" t="s">
        <v>154</v>
      </c>
      <c r="K926" s="1">
        <f t="shared" si="200"/>
        <v>0</v>
      </c>
      <c r="L926" s="1" t="str">
        <f t="shared" si="201"/>
        <v>pos thiamine SE_Syn</v>
      </c>
      <c r="M926" s="1" t="str">
        <f t="shared" si="203"/>
        <v>ND</v>
      </c>
      <c r="N926" s="1" t="str">
        <f t="shared" si="204"/>
        <v>pos thiamine SE_SynND</v>
      </c>
      <c r="O926" s="2" t="str">
        <f t="shared" si="205"/>
        <v>ND</v>
      </c>
      <c r="P926" s="1">
        <f t="array" ref="P926">IF(O926="","",AVERAGE(IF(L$1:L$2881=L926,K$1:K$2881)))</f>
        <v>0</v>
      </c>
      <c r="Q926" s="1" t="e">
        <f t="array" ref="Q926">IF(O926="","",_xlfn.F.TEST(IF((L$1:L$2881=LEFT(L926,LEN(L926)-3)&amp;"ctr"),K$1:K$2881),IF((L$1:L$2881=L926),K$1:K$2881)))</f>
        <v>#DIV/0!</v>
      </c>
      <c r="R926" s="1" t="e">
        <f t="array" ref="R926">IF(O926="","",TTEST(IF(L$1:L$2881=LEFT(L926,LEN(L926)-3)&amp;"ctr",K$1:K$2881),IF(L$1:L$2881=L926,K$1:K$2881),2,IF(ISERROR(Q926),3,IF(Q926&lt;0.05,3,2))))</f>
        <v>#DIV/0!</v>
      </c>
      <c r="S926" s="1" t="str">
        <f t="shared" ca="1" si="206"/>
        <v>ND</v>
      </c>
      <c r="T926" s="1">
        <f t="array" ref="T926">IF(O926="","",AVERAGE(IF(L$1:L$2881=L926,I$1:I$2881)))</f>
        <v>0</v>
      </c>
      <c r="U926" s="1" t="str">
        <f t="shared" ca="1" si="207"/>
        <v>n/a</v>
      </c>
      <c r="V926" s="1" t="str">
        <f t="shared" ca="1" si="211"/>
        <v/>
      </c>
      <c r="W926" s="1" t="str">
        <f t="array" aca="1" ref="W926" ca="1">IF(V926="","",IF(AVERAGE(IF(Z$2:Z$2881="Neg"&amp;" "&amp;B926&amp;" "&amp;X926,J$2:J$2881,0))&gt;AVERAGE(IF(Z$2:Z$2881="pos"&amp;" "&amp;B926&amp;" "&amp;X926,J$2:J$2881,0)),"neg","pos"))</f>
        <v/>
      </c>
      <c r="X926" s="1" t="str">
        <f t="shared" ca="1" si="208"/>
        <v/>
      </c>
      <c r="Y926" s="1" t="str">
        <f t="shared" ca="1" si="209"/>
        <v/>
      </c>
      <c r="Z926" s="1" t="str">
        <f t="shared" si="210"/>
        <v>pos thiamine SE_</v>
      </c>
      <c r="AA926" s="1" t="str">
        <f t="shared" si="202"/>
        <v>Good</v>
      </c>
    </row>
    <row r="927" spans="1:27" x14ac:dyDescent="0.2">
      <c r="A927" s="1" t="s">
        <v>28</v>
      </c>
      <c r="B927" s="1" t="s">
        <v>212</v>
      </c>
      <c r="C927" s="1" t="s">
        <v>115</v>
      </c>
      <c r="D927" s="1">
        <v>264.10359999999997</v>
      </c>
      <c r="E927" s="1">
        <v>14.96</v>
      </c>
      <c r="F927" s="5" t="s">
        <v>146</v>
      </c>
      <c r="H927" s="1" t="s">
        <v>154</v>
      </c>
      <c r="K927" s="1">
        <f t="shared" si="200"/>
        <v>0</v>
      </c>
      <c r="L927" s="1" t="str">
        <f t="shared" si="201"/>
        <v>pos thiamine SE_Syn</v>
      </c>
      <c r="M927" s="1" t="str">
        <f t="shared" si="203"/>
        <v>ND</v>
      </c>
      <c r="N927" s="1" t="str">
        <f t="shared" si="204"/>
        <v>pos thiamine SE_SynND</v>
      </c>
      <c r="O927" s="2" t="str">
        <f t="shared" si="205"/>
        <v/>
      </c>
      <c r="P927" s="1" t="str">
        <f t="array" ref="P927">IF(O927="","",AVERAGE(IF(L$1:L$2881=L927,K$1:K$2881)))</f>
        <v/>
      </c>
      <c r="Q927" s="1" t="str">
        <f t="array" ref="Q927">IF(O927="","",_xlfn.F.TEST(IF((L$1:L$2881=LEFT(L927,LEN(L927)-3)&amp;"ctr"),K$1:K$2881),IF((L$1:L$2881=L927),K$1:K$2881)))</f>
        <v/>
      </c>
      <c r="R927" s="1" t="str">
        <f t="array" ref="R927">IF(O927="","",TTEST(IF(L$1:L$2881=LEFT(L927,LEN(L927)-3)&amp;"ctr",K$1:K$2881),IF(L$1:L$2881=L927,K$1:K$2881),2,IF(ISERROR(Q927),3,IF(Q927&lt;0.05,3,2))))</f>
        <v/>
      </c>
      <c r="S927" s="1" t="str">
        <f t="shared" ca="1" si="206"/>
        <v/>
      </c>
      <c r="T927" s="1" t="str">
        <f t="array" ref="T927">IF(O927="","",AVERAGE(IF(L$1:L$2881=L927,I$1:I$2881)))</f>
        <v/>
      </c>
      <c r="U927" s="1" t="str">
        <f t="shared" ca="1" si="207"/>
        <v/>
      </c>
      <c r="V927" s="1" t="str">
        <f t="shared" ca="1" si="211"/>
        <v/>
      </c>
      <c r="W927" s="1" t="str">
        <f t="array" aca="1" ref="W927" ca="1">IF(V927="","",IF(AVERAGE(IF(Z$2:Z$2881="Neg"&amp;" "&amp;B927&amp;" "&amp;X927,J$2:J$2881,0))&gt;AVERAGE(IF(Z$2:Z$2881="pos"&amp;" "&amp;B927&amp;" "&amp;X927,J$2:J$2881,0)),"neg","pos"))</f>
        <v/>
      </c>
      <c r="X927" s="1" t="str">
        <f t="shared" ca="1" si="208"/>
        <v/>
      </c>
      <c r="Y927" s="1" t="str">
        <f t="shared" ca="1" si="209"/>
        <v/>
      </c>
      <c r="Z927" s="1" t="str">
        <f t="shared" si="210"/>
        <v>pos thiamine SE_</v>
      </c>
      <c r="AA927" s="1" t="str">
        <f t="shared" si="202"/>
        <v/>
      </c>
    </row>
    <row r="928" spans="1:27" x14ac:dyDescent="0.2">
      <c r="A928" s="1" t="s">
        <v>28</v>
      </c>
      <c r="B928" s="1" t="s">
        <v>212</v>
      </c>
      <c r="C928" s="1" t="s">
        <v>115</v>
      </c>
      <c r="D928" s="1">
        <v>264.10359999999997</v>
      </c>
      <c r="E928" s="1">
        <v>14.96</v>
      </c>
      <c r="F928" s="5" t="s">
        <v>146</v>
      </c>
      <c r="H928" s="1" t="s">
        <v>154</v>
      </c>
      <c r="K928" s="1">
        <f t="shared" si="200"/>
        <v>0</v>
      </c>
      <c r="L928" s="1" t="str">
        <f t="shared" si="201"/>
        <v>pos thiamine SE_Syn</v>
      </c>
      <c r="M928" s="1" t="str">
        <f t="shared" si="203"/>
        <v>ND</v>
      </c>
      <c r="N928" s="1" t="str">
        <f t="shared" si="204"/>
        <v>pos thiamine SE_SynND</v>
      </c>
      <c r="O928" s="2" t="str">
        <f t="shared" si="205"/>
        <v/>
      </c>
      <c r="P928" s="1" t="str">
        <f t="array" ref="P928">IF(O928="","",AVERAGE(IF(L$1:L$2881=L928,K$1:K$2881)))</f>
        <v/>
      </c>
      <c r="Q928" s="1" t="str">
        <f t="array" ref="Q928">IF(O928="","",_xlfn.F.TEST(IF((L$1:L$2881=LEFT(L928,LEN(L928)-3)&amp;"ctr"),K$1:K$2881),IF((L$1:L$2881=L928),K$1:K$2881)))</f>
        <v/>
      </c>
      <c r="R928" s="1" t="str">
        <f t="array" ref="R928">IF(O928="","",TTEST(IF(L$1:L$2881=LEFT(L928,LEN(L928)-3)&amp;"ctr",K$1:K$2881),IF(L$1:L$2881=L928,K$1:K$2881),2,IF(ISERROR(Q928),3,IF(Q928&lt;0.05,3,2))))</f>
        <v/>
      </c>
      <c r="S928" s="1" t="str">
        <f t="shared" ca="1" si="206"/>
        <v/>
      </c>
      <c r="T928" s="1" t="str">
        <f t="array" ref="T928">IF(O928="","",AVERAGE(IF(L$1:L$2881=L928,I$1:I$2881)))</f>
        <v/>
      </c>
      <c r="U928" s="1" t="str">
        <f t="shared" ca="1" si="207"/>
        <v/>
      </c>
      <c r="V928" s="1" t="str">
        <f t="shared" ca="1" si="211"/>
        <v/>
      </c>
      <c r="W928" s="1" t="str">
        <f t="array" aca="1" ref="W928" ca="1">IF(V928="","",IF(AVERAGE(IF(Z$2:Z$2881="Neg"&amp;" "&amp;B928&amp;" "&amp;X928,J$2:J$2881,0))&gt;AVERAGE(IF(Z$2:Z$2881="pos"&amp;" "&amp;B928&amp;" "&amp;X928,J$2:J$2881,0)),"neg","pos"))</f>
        <v/>
      </c>
      <c r="X928" s="1" t="str">
        <f t="shared" ca="1" si="208"/>
        <v/>
      </c>
      <c r="Y928" s="1" t="str">
        <f t="shared" ca="1" si="209"/>
        <v/>
      </c>
      <c r="Z928" s="1" t="str">
        <f t="shared" si="210"/>
        <v>pos thiamine SE_</v>
      </c>
      <c r="AA928" s="1" t="str">
        <f t="shared" si="202"/>
        <v/>
      </c>
    </row>
    <row r="929" spans="1:27" x14ac:dyDescent="0.2">
      <c r="A929" s="1" t="s">
        <v>28</v>
      </c>
      <c r="B929" s="1" t="s">
        <v>212</v>
      </c>
      <c r="C929" s="1" t="s">
        <v>115</v>
      </c>
      <c r="D929" s="1">
        <v>264.10359999999997</v>
      </c>
      <c r="E929" s="1">
        <v>14.96</v>
      </c>
      <c r="F929" s="5" t="s">
        <v>146</v>
      </c>
      <c r="H929" s="1" t="s">
        <v>154</v>
      </c>
      <c r="K929" s="1">
        <f t="shared" si="200"/>
        <v>0</v>
      </c>
      <c r="L929" s="1" t="str">
        <f t="shared" si="201"/>
        <v>pos thiamine SE_Syn</v>
      </c>
      <c r="M929" s="1" t="str">
        <f t="shared" si="203"/>
        <v>ND</v>
      </c>
      <c r="N929" s="1" t="str">
        <f t="shared" si="204"/>
        <v>pos thiamine SE_SynND</v>
      </c>
      <c r="O929" s="2" t="str">
        <f t="shared" si="205"/>
        <v/>
      </c>
      <c r="P929" s="1" t="str">
        <f t="array" ref="P929">IF(O929="","",AVERAGE(IF(L$1:L$2881=L929,K$1:K$2881)))</f>
        <v/>
      </c>
      <c r="Q929" s="1" t="str">
        <f t="array" ref="Q929">IF(O929="","",_xlfn.F.TEST(IF((L$1:L$2881=LEFT(L929,LEN(L929)-3)&amp;"ctr"),K$1:K$2881),IF((L$1:L$2881=L929),K$1:K$2881)))</f>
        <v/>
      </c>
      <c r="R929" s="1" t="str">
        <f t="array" ref="R929">IF(O929="","",TTEST(IF(L$1:L$2881=LEFT(L929,LEN(L929)-3)&amp;"ctr",K$1:K$2881),IF(L$1:L$2881=L929,K$1:K$2881),2,IF(ISERROR(Q929),3,IF(Q929&lt;0.05,3,2))))</f>
        <v/>
      </c>
      <c r="S929" s="1" t="str">
        <f t="shared" ca="1" si="206"/>
        <v/>
      </c>
      <c r="T929" s="1" t="str">
        <f t="array" ref="T929">IF(O929="","",AVERAGE(IF(L$1:L$2881=L929,I$1:I$2881)))</f>
        <v/>
      </c>
      <c r="U929" s="1" t="str">
        <f t="shared" ca="1" si="207"/>
        <v/>
      </c>
      <c r="V929" s="1" t="str">
        <f t="shared" ca="1" si="211"/>
        <v/>
      </c>
      <c r="W929" s="1" t="str">
        <f t="array" aca="1" ref="W929" ca="1">IF(V929="","",IF(AVERAGE(IF(Z$2:Z$2881="Neg"&amp;" "&amp;B929&amp;" "&amp;X929,J$2:J$2881,0))&gt;AVERAGE(IF(Z$2:Z$2881="pos"&amp;" "&amp;B929&amp;" "&amp;X929,J$2:J$2881,0)),"neg","pos"))</f>
        <v/>
      </c>
      <c r="X929" s="1" t="str">
        <f t="shared" ca="1" si="208"/>
        <v/>
      </c>
      <c r="Y929" s="1" t="str">
        <f t="shared" ca="1" si="209"/>
        <v/>
      </c>
      <c r="Z929" s="1" t="str">
        <f t="shared" si="210"/>
        <v>pos thiamine SE_</v>
      </c>
      <c r="AA929" s="1" t="str">
        <f t="shared" si="202"/>
        <v/>
      </c>
    </row>
    <row r="930" spans="1:27" x14ac:dyDescent="0.2">
      <c r="A930" s="1" t="s">
        <v>94</v>
      </c>
      <c r="B930" s="1" t="s">
        <v>207</v>
      </c>
      <c r="C930" s="1" t="s">
        <v>60</v>
      </c>
      <c r="D930" s="1">
        <v>165.07810000000001</v>
      </c>
      <c r="E930" s="1">
        <v>14.8</v>
      </c>
      <c r="F930" s="5" t="s">
        <v>146</v>
      </c>
      <c r="H930" s="1" t="s">
        <v>147</v>
      </c>
      <c r="I930" s="1">
        <v>1132</v>
      </c>
      <c r="K930" s="1">
        <f t="shared" si="200"/>
        <v>7.0326242610280065</v>
      </c>
      <c r="L930" s="1" t="str">
        <f t="shared" si="201"/>
        <v>both phenylalanine Min_Ctr</v>
      </c>
      <c r="M930" s="1" t="str">
        <f t="shared" si="203"/>
        <v>D</v>
      </c>
      <c r="N930" s="1" t="str">
        <f t="shared" si="204"/>
        <v>both phenylalanine Min_Ctr_D</v>
      </c>
      <c r="O930" s="2" t="str">
        <f t="shared" si="205"/>
        <v>D</v>
      </c>
      <c r="P930" s="1">
        <f t="array" ref="P930">IF(O930="","",AVERAGE(IF(L$1:L$2881=L930,K$1:K$2881)))</f>
        <v>6.710374004080391</v>
      </c>
      <c r="Q930" s="1">
        <f t="array" ref="Q930">IF(O930="","",_xlfn.F.TEST(IF((L$1:L$2881=LEFT(L930,LEN(L930)-3)&amp;"ctr"),K$1:K$2881),IF((L$1:L$2881=L930),K$1:K$2881)))</f>
        <v>1</v>
      </c>
      <c r="R930" s="1">
        <f t="array" ref="R930">IF(O930="","",TTEST(IF(L$1:L$2881=LEFT(L930,LEN(L930)-3)&amp;"ctr",K$1:K$2881),IF(L$1:L$2881=L930,K$1:K$2881),2,IF(ISERROR(Q930),3,IF(Q930&lt;0.05,3,2))))</f>
        <v>1</v>
      </c>
      <c r="S930" s="1" t="str">
        <f t="shared" ca="1" si="206"/>
        <v>D</v>
      </c>
      <c r="T930" s="1">
        <f t="array" ref="T930">IF(O930="","",AVERAGE(IF(L$1:L$2881=L930,I$1:I$2881)))</f>
        <v>865.75</v>
      </c>
      <c r="U930" s="1" t="b">
        <f t="shared" ca="1" si="207"/>
        <v>0</v>
      </c>
      <c r="V930" s="1" t="str">
        <f t="shared" ca="1" si="211"/>
        <v>1</v>
      </c>
      <c r="W930" s="1" t="str">
        <f t="array" aca="1" ref="W930" ca="1">IF(V930="","",IF(AVERAGE(IF(Z$2:Z$2881="Neg"&amp;" "&amp;B930&amp;" "&amp;X930,J$2:J$2881,0))&gt;AVERAGE(IF(Z$2:Z$2881="pos"&amp;" "&amp;B930&amp;" "&amp;X930,J$2:J$2881,0)),"neg","pos"))</f>
        <v>pos</v>
      </c>
      <c r="X930" s="1" t="str">
        <f t="shared" ca="1" si="208"/>
        <v>Min</v>
      </c>
      <c r="Y930" s="1" t="str">
        <f t="shared" ca="1" si="209"/>
        <v>Ctr</v>
      </c>
      <c r="Z930" s="1" t="str">
        <f t="shared" si="210"/>
        <v>both phenylalanine Min</v>
      </c>
      <c r="AA930" s="1" t="str">
        <f t="shared" si="202"/>
        <v>Good</v>
      </c>
    </row>
    <row r="931" spans="1:27" x14ac:dyDescent="0.2">
      <c r="A931" s="1" t="s">
        <v>94</v>
      </c>
      <c r="B931" s="1" t="s">
        <v>207</v>
      </c>
      <c r="C931" s="1" t="s">
        <v>60</v>
      </c>
      <c r="D931" s="1">
        <v>165.07810000000001</v>
      </c>
      <c r="E931" s="1">
        <v>14.8</v>
      </c>
      <c r="F931" s="5" t="s">
        <v>146</v>
      </c>
      <c r="H931" s="1" t="s">
        <v>147</v>
      </c>
      <c r="I931" s="1">
        <v>1092</v>
      </c>
      <c r="K931" s="1">
        <f t="shared" ref="K931:K961" si="212">LN(I931+1)</f>
        <v>6.9966814881765389</v>
      </c>
      <c r="L931" s="1" t="str">
        <f t="shared" ref="L931:L961" si="213">A931&amp;" "&amp;B931&amp;" "&amp;H931</f>
        <v>both phenylalanine Min_Ctr</v>
      </c>
      <c r="M931" s="1" t="str">
        <f t="shared" si="203"/>
        <v>D</v>
      </c>
      <c r="N931" s="1" t="str">
        <f t="shared" si="204"/>
        <v>both phenylalanine Min_Ctr_D</v>
      </c>
      <c r="O931" s="2" t="str">
        <f t="shared" si="205"/>
        <v/>
      </c>
      <c r="P931" s="1" t="str">
        <f t="array" ref="P931">IF(O931="","",AVERAGE(IF(L$1:L$2881=L931,K$1:K$2881)))</f>
        <v/>
      </c>
      <c r="Q931" s="1" t="str">
        <f t="array" ref="Q931">IF(O931="","",_xlfn.F.TEST(IF((L$1:L$2881=LEFT(L931,LEN(L931)-3)&amp;"ctr"),K$1:K$2881),IF((L$1:L$2881=L931),K$1:K$2881)))</f>
        <v/>
      </c>
      <c r="R931" s="1" t="str">
        <f t="array" ref="R931">IF(O931="","",TTEST(IF(L$1:L$2881=LEFT(L931,LEN(L931)-3)&amp;"ctr",K$1:K$2881),IF(L$1:L$2881=L931,K$1:K$2881),2,IF(ISERROR(Q931),3,IF(Q931&lt;0.05,3,2))))</f>
        <v/>
      </c>
      <c r="S931" s="1" t="str">
        <f t="shared" ca="1" si="206"/>
        <v/>
      </c>
      <c r="T931" s="1" t="str">
        <f t="array" ref="T931">IF(O931="","",AVERAGE(IF(L$1:L$2881=L931,I$1:I$2881)))</f>
        <v/>
      </c>
      <c r="U931" s="1" t="str">
        <f t="shared" ca="1" si="207"/>
        <v/>
      </c>
      <c r="V931" s="1" t="str">
        <f t="shared" ca="1" si="211"/>
        <v/>
      </c>
      <c r="W931" s="1" t="str">
        <f t="array" aca="1" ref="W931" ca="1">IF(V931="","",IF(AVERAGE(IF(Z$2:Z$2881="Neg"&amp;" "&amp;B931&amp;" "&amp;X931,J$2:J$2881,0))&gt;AVERAGE(IF(Z$2:Z$2881="pos"&amp;" "&amp;B931&amp;" "&amp;X931,J$2:J$2881,0)),"neg","pos"))</f>
        <v/>
      </c>
      <c r="X931" s="1" t="str">
        <f t="shared" ca="1" si="208"/>
        <v/>
      </c>
      <c r="Y931" s="1" t="str">
        <f t="shared" ca="1" si="209"/>
        <v/>
      </c>
      <c r="Z931" s="1" t="str">
        <f t="shared" si="210"/>
        <v>both phenylalanine Min</v>
      </c>
      <c r="AA931" s="1" t="str">
        <f t="shared" ref="AA931:AA994" si="214">IF(T931="","","Good")</f>
        <v/>
      </c>
    </row>
    <row r="932" spans="1:27" x14ac:dyDescent="0.2">
      <c r="A932" s="1" t="s">
        <v>94</v>
      </c>
      <c r="B932" s="1" t="s">
        <v>207</v>
      </c>
      <c r="C932" s="1" t="s">
        <v>60</v>
      </c>
      <c r="D932" s="1">
        <v>165.07810000000001</v>
      </c>
      <c r="E932" s="1">
        <v>14.8</v>
      </c>
      <c r="F932" s="5" t="s">
        <v>146</v>
      </c>
      <c r="H932" s="1" t="s">
        <v>147</v>
      </c>
      <c r="I932" s="1">
        <v>484</v>
      </c>
      <c r="K932" s="1">
        <f t="shared" si="212"/>
        <v>6.1841488909374833</v>
      </c>
      <c r="L932" s="1" t="str">
        <f t="shared" si="213"/>
        <v>both phenylalanine Min_Ctr</v>
      </c>
      <c r="M932" s="1" t="str">
        <f t="shared" si="203"/>
        <v>D</v>
      </c>
      <c r="N932" s="1" t="str">
        <f t="shared" si="204"/>
        <v>both phenylalanine Min_Ctr_D</v>
      </c>
      <c r="O932" s="2" t="str">
        <f t="shared" si="205"/>
        <v/>
      </c>
      <c r="P932" s="1" t="str">
        <f t="array" ref="P932">IF(O932="","",AVERAGE(IF(L$1:L$2881=L932,K$1:K$2881)))</f>
        <v/>
      </c>
      <c r="Q932" s="1" t="str">
        <f t="array" ref="Q932">IF(O932="","",_xlfn.F.TEST(IF((L$1:L$2881=LEFT(L932,LEN(L932)-3)&amp;"ctr"),K$1:K$2881),IF((L$1:L$2881=L932),K$1:K$2881)))</f>
        <v/>
      </c>
      <c r="R932" s="1" t="str">
        <f t="array" ref="R932">IF(O932="","",TTEST(IF(L$1:L$2881=LEFT(L932,LEN(L932)-3)&amp;"ctr",K$1:K$2881),IF(L$1:L$2881=L932,K$1:K$2881),2,IF(ISERROR(Q932),3,IF(Q932&lt;0.05,3,2))))</f>
        <v/>
      </c>
      <c r="S932" s="1" t="str">
        <f t="shared" ca="1" si="206"/>
        <v/>
      </c>
      <c r="T932" s="1" t="str">
        <f t="array" ref="T932">IF(O932="","",AVERAGE(IF(L$1:L$2881=L932,I$1:I$2881)))</f>
        <v/>
      </c>
      <c r="U932" s="1" t="str">
        <f t="shared" ca="1" si="207"/>
        <v/>
      </c>
      <c r="V932" s="1" t="str">
        <f t="shared" ca="1" si="211"/>
        <v/>
      </c>
      <c r="W932" s="1" t="str">
        <f t="array" aca="1" ref="W932" ca="1">IF(V932="","",IF(AVERAGE(IF(Z$2:Z$2881="Neg"&amp;" "&amp;B932&amp;" "&amp;X932,J$2:J$2881,0))&gt;AVERAGE(IF(Z$2:Z$2881="pos"&amp;" "&amp;B932&amp;" "&amp;X932,J$2:J$2881,0)),"neg","pos"))</f>
        <v/>
      </c>
      <c r="X932" s="1" t="str">
        <f t="shared" ca="1" si="208"/>
        <v/>
      </c>
      <c r="Y932" s="1" t="str">
        <f t="shared" ca="1" si="209"/>
        <v/>
      </c>
      <c r="Z932" s="1" t="str">
        <f t="shared" si="210"/>
        <v>both phenylalanine Min</v>
      </c>
      <c r="AA932" s="1" t="str">
        <f t="shared" si="214"/>
        <v/>
      </c>
    </row>
    <row r="933" spans="1:27" x14ac:dyDescent="0.2">
      <c r="A933" s="1" t="s">
        <v>94</v>
      </c>
      <c r="B933" s="1" t="s">
        <v>207</v>
      </c>
      <c r="C933" s="1" t="s">
        <v>60</v>
      </c>
      <c r="D933" s="1">
        <v>165.07810000000001</v>
      </c>
      <c r="E933" s="1">
        <v>14.8</v>
      </c>
      <c r="F933" s="5" t="s">
        <v>146</v>
      </c>
      <c r="H933" s="1" t="s">
        <v>147</v>
      </c>
      <c r="I933" s="1">
        <v>755</v>
      </c>
      <c r="K933" s="1">
        <f t="shared" si="212"/>
        <v>6.6280413761795334</v>
      </c>
      <c r="L933" s="1" t="str">
        <f t="shared" si="213"/>
        <v>both phenylalanine Min_Ctr</v>
      </c>
      <c r="M933" s="1" t="str">
        <f t="shared" si="203"/>
        <v>D</v>
      </c>
      <c r="N933" s="1" t="str">
        <f t="shared" si="204"/>
        <v>both phenylalanine Min_Ctr_D</v>
      </c>
      <c r="O933" s="2" t="str">
        <f t="shared" si="205"/>
        <v/>
      </c>
      <c r="P933" s="1" t="str">
        <f t="array" ref="P933">IF(O933="","",AVERAGE(IF(L$1:L$2881=L933,K$1:K$2881)))</f>
        <v/>
      </c>
      <c r="Q933" s="1" t="str">
        <f t="array" ref="Q933">IF(O933="","",_xlfn.F.TEST(IF((L$1:L$2881=LEFT(L933,LEN(L933)-3)&amp;"ctr"),K$1:K$2881),IF((L$1:L$2881=L933),K$1:K$2881)))</f>
        <v/>
      </c>
      <c r="R933" s="1" t="str">
        <f t="array" ref="R933">IF(O933="","",TTEST(IF(L$1:L$2881=LEFT(L933,LEN(L933)-3)&amp;"ctr",K$1:K$2881),IF(L$1:L$2881=L933,K$1:K$2881),2,IF(ISERROR(Q933),3,IF(Q933&lt;0.05,3,2))))</f>
        <v/>
      </c>
      <c r="S933" s="1" t="str">
        <f t="shared" ca="1" si="206"/>
        <v/>
      </c>
      <c r="T933" s="1" t="str">
        <f t="array" ref="T933">IF(O933="","",AVERAGE(IF(L$1:L$2881=L933,I$1:I$2881)))</f>
        <v/>
      </c>
      <c r="U933" s="1" t="str">
        <f t="shared" ca="1" si="207"/>
        <v/>
      </c>
      <c r="V933" s="1" t="str">
        <f t="shared" ca="1" si="211"/>
        <v/>
      </c>
      <c r="W933" s="1" t="str">
        <f t="array" aca="1" ref="W933" ca="1">IF(V933="","",IF(AVERAGE(IF(Z$2:Z$2881="Neg"&amp;" "&amp;B933&amp;" "&amp;X933,J$2:J$2881,0))&gt;AVERAGE(IF(Z$2:Z$2881="pos"&amp;" "&amp;B933&amp;" "&amp;X933,J$2:J$2881,0)),"neg","pos"))</f>
        <v/>
      </c>
      <c r="X933" s="1" t="str">
        <f t="shared" ca="1" si="208"/>
        <v/>
      </c>
      <c r="Y933" s="1" t="str">
        <f t="shared" ca="1" si="209"/>
        <v/>
      </c>
      <c r="Z933" s="1" t="str">
        <f t="shared" si="210"/>
        <v>both phenylalanine Min</v>
      </c>
      <c r="AA933" s="1" t="str">
        <f t="shared" si="214"/>
        <v/>
      </c>
    </row>
    <row r="934" spans="1:27" x14ac:dyDescent="0.2">
      <c r="A934" s="1" t="s">
        <v>94</v>
      </c>
      <c r="B934" s="1" t="s">
        <v>207</v>
      </c>
      <c r="C934" s="1" t="s">
        <v>60</v>
      </c>
      <c r="D934" s="1">
        <v>165.07810000000001</v>
      </c>
      <c r="E934" s="1">
        <v>14.8</v>
      </c>
      <c r="F934" s="5" t="s">
        <v>146</v>
      </c>
      <c r="H934" s="1" t="s">
        <v>148</v>
      </c>
      <c r="I934" s="1">
        <v>640253</v>
      </c>
      <c r="K934" s="1">
        <f t="shared" si="212"/>
        <v>13.369620251601804</v>
      </c>
      <c r="L934" s="1" t="str">
        <f t="shared" si="213"/>
        <v>both phenylalanine Min_Syn</v>
      </c>
      <c r="M934" s="1" t="str">
        <f t="shared" si="203"/>
        <v>D</v>
      </c>
      <c r="N934" s="1" t="str">
        <f t="shared" si="204"/>
        <v>both phenylalanine Min_Syn_D</v>
      </c>
      <c r="O934" s="2" t="str">
        <f t="shared" si="205"/>
        <v>D</v>
      </c>
      <c r="P934" s="1">
        <f t="array" ref="P934">IF(O934="","",AVERAGE(IF(L$1:L$2881=L934,K$1:K$2881)))</f>
        <v>13.227697256824142</v>
      </c>
      <c r="Q934" s="1">
        <f t="array" ref="Q934">IF(O934="","",_xlfn.F.TEST(IF((L$1:L$2881=LEFT(L934,LEN(L934)-3)&amp;"ctr"),K$1:K$2881),IF((L$1:L$2881=L934),K$1:K$2881)))</f>
        <v>0.73720568496973482</v>
      </c>
      <c r="R934" s="1">
        <f t="array" ref="R934">IF(O934="","",TTEST(IF(L$1:L$2881=LEFT(L934,LEN(L934)-3)&amp;"ctr",K$1:K$2881),IF(L$1:L$2881=L934,K$1:K$2881),2,IF(ISERROR(Q934),3,IF(Q934&lt;0.05,3,2))))</f>
        <v>2.3381915357900696E-7</v>
      </c>
      <c r="S934" s="1" t="str">
        <f t="shared" ca="1" si="206"/>
        <v>E</v>
      </c>
      <c r="T934" s="1">
        <f t="array" ref="T934">IF(O934="","",AVERAGE(IF(L$1:L$2881=L934,I$1:I$2881)))</f>
        <v>575137.25</v>
      </c>
      <c r="U934" s="1">
        <f t="shared" ca="1" si="207"/>
        <v>9.3757400822375914</v>
      </c>
      <c r="V934" s="1" t="str">
        <f t="shared" ca="1" si="211"/>
        <v>5</v>
      </c>
      <c r="W934" s="1" t="str">
        <f t="array" aca="1" ref="W934" ca="1">IF(V934="","",IF(AVERAGE(IF(Z$2:Z$2881="Neg"&amp;" "&amp;B934&amp;" "&amp;X934,J$2:J$2881,0))&gt;AVERAGE(IF(Z$2:Z$2881="pos"&amp;" "&amp;B934&amp;" "&amp;X934,J$2:J$2881,0)),"neg","pos"))</f>
        <v>pos</v>
      </c>
      <c r="X934" s="1" t="str">
        <f t="shared" ca="1" si="208"/>
        <v>Min</v>
      </c>
      <c r="Y934" s="1" t="str">
        <f t="shared" ca="1" si="209"/>
        <v>Syn</v>
      </c>
      <c r="Z934" s="1" t="str">
        <f t="shared" si="210"/>
        <v>both phenylalanine Min</v>
      </c>
      <c r="AA934" s="1" t="str">
        <f t="shared" si="214"/>
        <v>Good</v>
      </c>
    </row>
    <row r="935" spans="1:27" x14ac:dyDescent="0.2">
      <c r="A935" s="1" t="s">
        <v>94</v>
      </c>
      <c r="B935" s="1" t="s">
        <v>207</v>
      </c>
      <c r="C935" s="1" t="s">
        <v>60</v>
      </c>
      <c r="D935" s="1">
        <v>165.07810000000001</v>
      </c>
      <c r="E935" s="1">
        <v>14.8</v>
      </c>
      <c r="F935" s="5" t="s">
        <v>146</v>
      </c>
      <c r="H935" s="1" t="s">
        <v>148</v>
      </c>
      <c r="I935" s="1">
        <v>346167</v>
      </c>
      <c r="K935" s="1">
        <f t="shared" si="212"/>
        <v>12.754679485331973</v>
      </c>
      <c r="L935" s="1" t="str">
        <f t="shared" si="213"/>
        <v>both phenylalanine Min_Syn</v>
      </c>
      <c r="M935" s="1" t="str">
        <f t="shared" si="203"/>
        <v>D</v>
      </c>
      <c r="N935" s="1" t="str">
        <f t="shared" si="204"/>
        <v>both phenylalanine Min_Syn_D</v>
      </c>
      <c r="O935" s="2" t="str">
        <f t="shared" si="205"/>
        <v/>
      </c>
      <c r="P935" s="1" t="str">
        <f t="array" ref="P935">IF(O935="","",AVERAGE(IF(L$1:L$2881=L935,K$1:K$2881)))</f>
        <v/>
      </c>
      <c r="Q935" s="1" t="str">
        <f t="array" ref="Q935">IF(O935="","",_xlfn.F.TEST(IF((L$1:L$2881=LEFT(L935,LEN(L935)-3)&amp;"ctr"),K$1:K$2881),IF((L$1:L$2881=L935),K$1:K$2881)))</f>
        <v/>
      </c>
      <c r="R935" s="1" t="str">
        <f t="array" ref="R935">IF(O935="","",TTEST(IF(L$1:L$2881=LEFT(L935,LEN(L935)-3)&amp;"ctr",K$1:K$2881),IF(L$1:L$2881=L935,K$1:K$2881),2,IF(ISERROR(Q935),3,IF(Q935&lt;0.05,3,2))))</f>
        <v/>
      </c>
      <c r="S935" s="1" t="str">
        <f t="shared" ca="1" si="206"/>
        <v/>
      </c>
      <c r="T935" s="1" t="str">
        <f t="array" ref="T935">IF(O935="","",AVERAGE(IF(L$1:L$2881=L935,I$1:I$2881)))</f>
        <v/>
      </c>
      <c r="U935" s="1" t="str">
        <f t="shared" ca="1" si="207"/>
        <v/>
      </c>
      <c r="V935" s="1" t="str">
        <f t="shared" ca="1" si="211"/>
        <v/>
      </c>
      <c r="W935" s="1" t="str">
        <f t="array" aca="1" ref="W935" ca="1">IF(V935="","",IF(AVERAGE(IF(Z$2:Z$2881="Neg"&amp;" "&amp;B935&amp;" "&amp;X935,J$2:J$2881,0))&gt;AVERAGE(IF(Z$2:Z$2881="pos"&amp;" "&amp;B935&amp;" "&amp;X935,J$2:J$2881,0)),"neg","pos"))</f>
        <v/>
      </c>
      <c r="X935" s="1" t="str">
        <f t="shared" ca="1" si="208"/>
        <v/>
      </c>
      <c r="Y935" s="1" t="str">
        <f t="shared" ca="1" si="209"/>
        <v/>
      </c>
      <c r="Z935" s="1" t="str">
        <f t="shared" si="210"/>
        <v>both phenylalanine Min</v>
      </c>
      <c r="AA935" s="1" t="str">
        <f t="shared" si="214"/>
        <v/>
      </c>
    </row>
    <row r="936" spans="1:27" x14ac:dyDescent="0.2">
      <c r="A936" s="1" t="s">
        <v>94</v>
      </c>
      <c r="B936" s="1" t="s">
        <v>207</v>
      </c>
      <c r="C936" s="1" t="s">
        <v>60</v>
      </c>
      <c r="D936" s="1">
        <v>165.07810000000001</v>
      </c>
      <c r="E936" s="1">
        <v>14.8</v>
      </c>
      <c r="F936" s="5" t="s">
        <v>146</v>
      </c>
      <c r="H936" s="1" t="s">
        <v>148</v>
      </c>
      <c r="I936" s="1">
        <v>701523</v>
      </c>
      <c r="K936" s="1">
        <f t="shared" si="212"/>
        <v>13.461010390341418</v>
      </c>
      <c r="L936" s="1" t="str">
        <f t="shared" si="213"/>
        <v>both phenylalanine Min_Syn</v>
      </c>
      <c r="M936" s="1" t="str">
        <f t="shared" si="203"/>
        <v>D</v>
      </c>
      <c r="N936" s="1" t="str">
        <f t="shared" si="204"/>
        <v>both phenylalanine Min_Syn_D</v>
      </c>
      <c r="O936" s="2" t="str">
        <f t="shared" si="205"/>
        <v/>
      </c>
      <c r="P936" s="1" t="str">
        <f t="array" ref="P936">IF(O936="","",AVERAGE(IF(L$1:L$2881=L936,K$1:K$2881)))</f>
        <v/>
      </c>
      <c r="Q936" s="1" t="str">
        <f t="array" ref="Q936">IF(O936="","",_xlfn.F.TEST(IF((L$1:L$2881=LEFT(L936,LEN(L936)-3)&amp;"ctr"),K$1:K$2881),IF((L$1:L$2881=L936),K$1:K$2881)))</f>
        <v/>
      </c>
      <c r="R936" s="1" t="str">
        <f t="array" ref="R936">IF(O936="","",TTEST(IF(L$1:L$2881=LEFT(L936,LEN(L936)-3)&amp;"ctr",K$1:K$2881),IF(L$1:L$2881=L936,K$1:K$2881),2,IF(ISERROR(Q936),3,IF(Q936&lt;0.05,3,2))))</f>
        <v/>
      </c>
      <c r="S936" s="1" t="str">
        <f t="shared" ca="1" si="206"/>
        <v/>
      </c>
      <c r="T936" s="1" t="str">
        <f t="array" ref="T936">IF(O936="","",AVERAGE(IF(L$1:L$2881=L936,I$1:I$2881)))</f>
        <v/>
      </c>
      <c r="U936" s="1" t="str">
        <f t="shared" ca="1" si="207"/>
        <v/>
      </c>
      <c r="V936" s="1" t="str">
        <f t="shared" ca="1" si="211"/>
        <v/>
      </c>
      <c r="W936" s="1" t="str">
        <f t="array" aca="1" ref="W936" ca="1">IF(V936="","",IF(AVERAGE(IF(Z$2:Z$2881="Neg"&amp;" "&amp;B936&amp;" "&amp;X936,J$2:J$2881,0))&gt;AVERAGE(IF(Z$2:Z$2881="pos"&amp;" "&amp;B936&amp;" "&amp;X936,J$2:J$2881,0)),"neg","pos"))</f>
        <v/>
      </c>
      <c r="X936" s="1" t="str">
        <f t="shared" ca="1" si="208"/>
        <v/>
      </c>
      <c r="Y936" s="1" t="str">
        <f t="shared" ca="1" si="209"/>
        <v/>
      </c>
      <c r="Z936" s="1" t="str">
        <f t="shared" si="210"/>
        <v>both phenylalanine Min</v>
      </c>
      <c r="AA936" s="1" t="str">
        <f t="shared" si="214"/>
        <v/>
      </c>
    </row>
    <row r="937" spans="1:27" x14ac:dyDescent="0.2">
      <c r="A937" s="1" t="s">
        <v>94</v>
      </c>
      <c r="B937" s="1" t="s">
        <v>207</v>
      </c>
      <c r="C937" s="1" t="s">
        <v>60</v>
      </c>
      <c r="D937" s="1">
        <v>165.07810000000001</v>
      </c>
      <c r="E937" s="1">
        <v>14.8</v>
      </c>
      <c r="F937" s="5" t="s">
        <v>146</v>
      </c>
      <c r="H937" s="1" t="s">
        <v>148</v>
      </c>
      <c r="I937" s="1">
        <v>612606</v>
      </c>
      <c r="K937" s="1">
        <f t="shared" si="212"/>
        <v>13.325478900021372</v>
      </c>
      <c r="L937" s="1" t="str">
        <f t="shared" si="213"/>
        <v>both phenylalanine Min_Syn</v>
      </c>
      <c r="M937" s="1" t="str">
        <f t="shared" si="203"/>
        <v>D</v>
      </c>
      <c r="N937" s="1" t="str">
        <f t="shared" si="204"/>
        <v>both phenylalanine Min_Syn_D</v>
      </c>
      <c r="O937" s="2" t="str">
        <f t="shared" si="205"/>
        <v/>
      </c>
      <c r="P937" s="1" t="str">
        <f t="array" ref="P937">IF(O937="","",AVERAGE(IF(L$1:L$2881=L937,K$1:K$2881)))</f>
        <v/>
      </c>
      <c r="Q937" s="1" t="str">
        <f t="array" ref="Q937">IF(O937="","",_xlfn.F.TEST(IF((L$1:L$2881=LEFT(L937,LEN(L937)-3)&amp;"ctr"),K$1:K$2881),IF((L$1:L$2881=L937),K$1:K$2881)))</f>
        <v/>
      </c>
      <c r="R937" s="1" t="str">
        <f t="array" ref="R937">IF(O937="","",TTEST(IF(L$1:L$2881=LEFT(L937,LEN(L937)-3)&amp;"ctr",K$1:K$2881),IF(L$1:L$2881=L937,K$1:K$2881),2,IF(ISERROR(Q937),3,IF(Q937&lt;0.05,3,2))))</f>
        <v/>
      </c>
      <c r="S937" s="1" t="str">
        <f t="shared" ca="1" si="206"/>
        <v/>
      </c>
      <c r="T937" s="1" t="str">
        <f t="array" ref="T937">IF(O937="","",AVERAGE(IF(L$1:L$2881=L937,I$1:I$2881)))</f>
        <v/>
      </c>
      <c r="U937" s="1" t="str">
        <f t="shared" ca="1" si="207"/>
        <v/>
      </c>
      <c r="V937" s="1" t="str">
        <f t="shared" ca="1" si="211"/>
        <v/>
      </c>
      <c r="W937" s="1" t="str">
        <f t="array" aca="1" ref="W937" ca="1">IF(V937="","",IF(AVERAGE(IF(Z$2:Z$2881="Neg"&amp;" "&amp;B937&amp;" "&amp;X937,J$2:J$2881,0))&gt;AVERAGE(IF(Z$2:Z$2881="pos"&amp;" "&amp;B937&amp;" "&amp;X937,J$2:J$2881,0)),"neg","pos"))</f>
        <v/>
      </c>
      <c r="X937" s="1" t="str">
        <f t="shared" ca="1" si="208"/>
        <v/>
      </c>
      <c r="Y937" s="1" t="str">
        <f t="shared" ca="1" si="209"/>
        <v/>
      </c>
      <c r="Z937" s="1" t="str">
        <f t="shared" si="210"/>
        <v>both phenylalanine Min</v>
      </c>
      <c r="AA937" s="1" t="str">
        <f t="shared" si="214"/>
        <v/>
      </c>
    </row>
    <row r="938" spans="1:27" x14ac:dyDescent="0.2">
      <c r="A938" s="1" t="s">
        <v>94</v>
      </c>
      <c r="B938" s="1" t="s">
        <v>207</v>
      </c>
      <c r="C938" s="1" t="s">
        <v>60</v>
      </c>
      <c r="D938" s="1">
        <v>165.07810000000001</v>
      </c>
      <c r="E938" s="1">
        <v>14.8</v>
      </c>
      <c r="F938" s="5" t="s">
        <v>146</v>
      </c>
      <c r="H938" s="1" t="s">
        <v>149</v>
      </c>
      <c r="I938" s="1">
        <v>325183</v>
      </c>
      <c r="K938" s="1">
        <f t="shared" si="212"/>
        <v>12.692146454953404</v>
      </c>
      <c r="L938" s="1" t="str">
        <f t="shared" si="213"/>
        <v>both phenylalanine MEBM_Ctr</v>
      </c>
      <c r="M938" s="1" t="str">
        <f t="shared" si="203"/>
        <v>D</v>
      </c>
      <c r="N938" s="1" t="str">
        <f t="shared" si="204"/>
        <v>both phenylalanine MEBM_Ctr_D</v>
      </c>
      <c r="O938" s="2" t="str">
        <f t="shared" si="205"/>
        <v>D</v>
      </c>
      <c r="P938" s="1">
        <f t="array" ref="P938">IF(O938="","",AVERAGE(IF(L$1:L$2881=L938,K$1:K$2881)))</f>
        <v>12.630812195636569</v>
      </c>
      <c r="Q938" s="1">
        <f t="array" ref="Q938">IF(O938="","",_xlfn.F.TEST(IF((L$1:L$2881=LEFT(L938,LEN(L938)-3)&amp;"ctr"),K$1:K$2881),IF((L$1:L$2881=L938),K$1:K$2881)))</f>
        <v>1</v>
      </c>
      <c r="R938" s="1">
        <f t="array" ref="R938">IF(O938="","",TTEST(IF(L$1:L$2881=LEFT(L938,LEN(L938)-3)&amp;"ctr",K$1:K$2881),IF(L$1:L$2881=L938,K$1:K$2881),2,IF(ISERROR(Q938),3,IF(Q938&lt;0.05,3,2))))</f>
        <v>1</v>
      </c>
      <c r="S938" s="1" t="str">
        <f t="shared" ca="1" si="206"/>
        <v>D</v>
      </c>
      <c r="T938" s="1">
        <f t="array" ref="T938">IF(O938="","",AVERAGE(IF(L$1:L$2881=L938,I$1:I$2881)))</f>
        <v>322634.5</v>
      </c>
      <c r="U938" s="1" t="b">
        <f t="shared" ca="1" si="207"/>
        <v>0</v>
      </c>
      <c r="V938" s="1" t="str">
        <f t="shared" ca="1" si="211"/>
        <v>1</v>
      </c>
      <c r="W938" s="1" t="str">
        <f t="array" aca="1" ref="W938" ca="1">IF(V938="","",IF(AVERAGE(IF(Z$2:Z$2881="Neg"&amp;" "&amp;B938&amp;" "&amp;X938,J$2:J$2881,0))&gt;AVERAGE(IF(Z$2:Z$2881="pos"&amp;" "&amp;B938&amp;" "&amp;X938,J$2:J$2881,0)),"neg","pos"))</f>
        <v>pos</v>
      </c>
      <c r="X938" s="1" t="str">
        <f t="shared" ca="1" si="208"/>
        <v>MEB</v>
      </c>
      <c r="Y938" s="1" t="str">
        <f t="shared" ca="1" si="209"/>
        <v>Ctr</v>
      </c>
      <c r="Z938" s="1" t="str">
        <f t="shared" si="210"/>
        <v>both phenylalanine MEB</v>
      </c>
      <c r="AA938" s="1" t="str">
        <f t="shared" si="214"/>
        <v>Good</v>
      </c>
    </row>
    <row r="939" spans="1:27" x14ac:dyDescent="0.2">
      <c r="A939" s="1" t="s">
        <v>94</v>
      </c>
      <c r="B939" s="1" t="s">
        <v>207</v>
      </c>
      <c r="C939" s="1" t="s">
        <v>60</v>
      </c>
      <c r="D939" s="1">
        <v>165.07810000000001</v>
      </c>
      <c r="E939" s="1">
        <v>14.8</v>
      </c>
      <c r="F939" s="5" t="s">
        <v>146</v>
      </c>
      <c r="H939" s="1" t="s">
        <v>149</v>
      </c>
      <c r="I939" s="1">
        <v>331976</v>
      </c>
      <c r="K939" s="1">
        <f t="shared" si="212"/>
        <v>12.712820968390423</v>
      </c>
      <c r="L939" s="1" t="str">
        <f t="shared" si="213"/>
        <v>both phenylalanine MEBM_Ctr</v>
      </c>
      <c r="M939" s="1" t="str">
        <f t="shared" si="203"/>
        <v>D</v>
      </c>
      <c r="N939" s="1" t="str">
        <f t="shared" si="204"/>
        <v>both phenylalanine MEBM_Ctr_D</v>
      </c>
      <c r="O939" s="2" t="str">
        <f t="shared" si="205"/>
        <v/>
      </c>
      <c r="P939" s="1" t="str">
        <f t="array" ref="P939">IF(O939="","",AVERAGE(IF(L$1:L$2881=L939,K$1:K$2881)))</f>
        <v/>
      </c>
      <c r="Q939" s="1" t="str">
        <f t="array" ref="Q939">IF(O939="","",_xlfn.F.TEST(IF((L$1:L$2881=LEFT(L939,LEN(L939)-3)&amp;"ctr"),K$1:K$2881),IF((L$1:L$2881=L939),K$1:K$2881)))</f>
        <v/>
      </c>
      <c r="R939" s="1" t="str">
        <f t="array" ref="R939">IF(O939="","",TTEST(IF(L$1:L$2881=LEFT(L939,LEN(L939)-3)&amp;"ctr",K$1:K$2881),IF(L$1:L$2881=L939,K$1:K$2881),2,IF(ISERROR(Q939),3,IF(Q939&lt;0.05,3,2))))</f>
        <v/>
      </c>
      <c r="S939" s="1" t="str">
        <f t="shared" ca="1" si="206"/>
        <v/>
      </c>
      <c r="T939" s="1" t="str">
        <f t="array" ref="T939">IF(O939="","",AVERAGE(IF(L$1:L$2881=L939,I$1:I$2881)))</f>
        <v/>
      </c>
      <c r="U939" s="1" t="str">
        <f t="shared" ca="1" si="207"/>
        <v/>
      </c>
      <c r="V939" s="1" t="str">
        <f t="shared" ca="1" si="211"/>
        <v/>
      </c>
      <c r="W939" s="1" t="str">
        <f t="array" aca="1" ref="W939" ca="1">IF(V939="","",IF(AVERAGE(IF(Z$2:Z$2881="Neg"&amp;" "&amp;B939&amp;" "&amp;X939,J$2:J$2881,0))&gt;AVERAGE(IF(Z$2:Z$2881="pos"&amp;" "&amp;B939&amp;" "&amp;X939,J$2:J$2881,0)),"neg","pos"))</f>
        <v/>
      </c>
      <c r="X939" s="1" t="str">
        <f t="shared" ca="1" si="208"/>
        <v/>
      </c>
      <c r="Y939" s="1" t="str">
        <f t="shared" ca="1" si="209"/>
        <v/>
      </c>
      <c r="Z939" s="1" t="str">
        <f t="shared" si="210"/>
        <v>both phenylalanine MEB</v>
      </c>
      <c r="AA939" s="1" t="str">
        <f t="shared" si="214"/>
        <v/>
      </c>
    </row>
    <row r="940" spans="1:27" x14ac:dyDescent="0.2">
      <c r="A940" s="1" t="s">
        <v>94</v>
      </c>
      <c r="B940" s="1" t="s">
        <v>207</v>
      </c>
      <c r="C940" s="1" t="s">
        <v>60</v>
      </c>
      <c r="D940" s="1">
        <v>165.07810000000001</v>
      </c>
      <c r="E940" s="1">
        <v>14.8</v>
      </c>
      <c r="F940" s="5" t="s">
        <v>146</v>
      </c>
      <c r="H940" s="1" t="s">
        <v>149</v>
      </c>
      <c r="I940" s="1">
        <v>455423</v>
      </c>
      <c r="K940" s="1">
        <f t="shared" si="212"/>
        <v>13.028984132145398</v>
      </c>
      <c r="L940" s="1" t="str">
        <f t="shared" si="213"/>
        <v>both phenylalanine MEBM_Ctr</v>
      </c>
      <c r="M940" s="1" t="str">
        <f t="shared" si="203"/>
        <v>D</v>
      </c>
      <c r="N940" s="1" t="str">
        <f t="shared" si="204"/>
        <v>both phenylalanine MEBM_Ctr_D</v>
      </c>
      <c r="O940" s="2" t="str">
        <f t="shared" si="205"/>
        <v/>
      </c>
      <c r="P940" s="1" t="str">
        <f t="array" ref="P940">IF(O940="","",AVERAGE(IF(L$1:L$2881=L940,K$1:K$2881)))</f>
        <v/>
      </c>
      <c r="Q940" s="1" t="str">
        <f t="array" ref="Q940">IF(O940="","",_xlfn.F.TEST(IF((L$1:L$2881=LEFT(L940,LEN(L940)-3)&amp;"ctr"),K$1:K$2881),IF((L$1:L$2881=L940),K$1:K$2881)))</f>
        <v/>
      </c>
      <c r="R940" s="1" t="str">
        <f t="array" ref="R940">IF(O940="","",TTEST(IF(L$1:L$2881=LEFT(L940,LEN(L940)-3)&amp;"ctr",K$1:K$2881),IF(L$1:L$2881=L940,K$1:K$2881),2,IF(ISERROR(Q940),3,IF(Q940&lt;0.05,3,2))))</f>
        <v/>
      </c>
      <c r="S940" s="1" t="str">
        <f t="shared" ca="1" si="206"/>
        <v/>
      </c>
      <c r="T940" s="1" t="str">
        <f t="array" ref="T940">IF(O940="","",AVERAGE(IF(L$1:L$2881=L940,I$1:I$2881)))</f>
        <v/>
      </c>
      <c r="U940" s="1" t="str">
        <f t="shared" ca="1" si="207"/>
        <v/>
      </c>
      <c r="V940" s="1" t="str">
        <f t="shared" ca="1" si="211"/>
        <v/>
      </c>
      <c r="W940" s="1" t="str">
        <f t="array" aca="1" ref="W940" ca="1">IF(V940="","",IF(AVERAGE(IF(Z$2:Z$2881="Neg"&amp;" "&amp;B940&amp;" "&amp;X940,J$2:J$2881,0))&gt;AVERAGE(IF(Z$2:Z$2881="pos"&amp;" "&amp;B940&amp;" "&amp;X940,J$2:J$2881,0)),"neg","pos"))</f>
        <v/>
      </c>
      <c r="X940" s="1" t="str">
        <f t="shared" ca="1" si="208"/>
        <v/>
      </c>
      <c r="Y940" s="1" t="str">
        <f t="shared" ca="1" si="209"/>
        <v/>
      </c>
      <c r="Z940" s="1" t="str">
        <f t="shared" si="210"/>
        <v>both phenylalanine MEB</v>
      </c>
      <c r="AA940" s="1" t="str">
        <f t="shared" si="214"/>
        <v/>
      </c>
    </row>
    <row r="941" spans="1:27" x14ac:dyDescent="0.2">
      <c r="A941" s="1" t="s">
        <v>94</v>
      </c>
      <c r="B941" s="1" t="s">
        <v>207</v>
      </c>
      <c r="C941" s="1" t="s">
        <v>60</v>
      </c>
      <c r="D941" s="1">
        <v>165.07810000000001</v>
      </c>
      <c r="E941" s="1">
        <v>14.8</v>
      </c>
      <c r="F941" s="5" t="s">
        <v>146</v>
      </c>
      <c r="H941" s="1" t="s">
        <v>149</v>
      </c>
      <c r="I941" s="1">
        <v>177956</v>
      </c>
      <c r="K941" s="1">
        <f t="shared" si="212"/>
        <v>12.089297227057049</v>
      </c>
      <c r="L941" s="1" t="str">
        <f t="shared" si="213"/>
        <v>both phenylalanine MEBM_Ctr</v>
      </c>
      <c r="M941" s="1" t="str">
        <f t="shared" si="203"/>
        <v>D</v>
      </c>
      <c r="N941" s="1" t="str">
        <f t="shared" si="204"/>
        <v>both phenylalanine MEBM_Ctr_D</v>
      </c>
      <c r="O941" s="2" t="str">
        <f t="shared" si="205"/>
        <v/>
      </c>
      <c r="P941" s="1" t="str">
        <f t="array" ref="P941">IF(O941="","",AVERAGE(IF(L$1:L$2881=L941,K$1:K$2881)))</f>
        <v/>
      </c>
      <c r="Q941" s="1" t="str">
        <f t="array" ref="Q941">IF(O941="","",_xlfn.F.TEST(IF((L$1:L$2881=LEFT(L941,LEN(L941)-3)&amp;"ctr"),K$1:K$2881),IF((L$1:L$2881=L941),K$1:K$2881)))</f>
        <v/>
      </c>
      <c r="R941" s="1" t="str">
        <f t="array" ref="R941">IF(O941="","",TTEST(IF(L$1:L$2881=LEFT(L941,LEN(L941)-3)&amp;"ctr",K$1:K$2881),IF(L$1:L$2881=L941,K$1:K$2881),2,IF(ISERROR(Q941),3,IF(Q941&lt;0.05,3,2))))</f>
        <v/>
      </c>
      <c r="S941" s="1" t="str">
        <f t="shared" ca="1" si="206"/>
        <v/>
      </c>
      <c r="T941" s="1" t="str">
        <f t="array" ref="T941">IF(O941="","",AVERAGE(IF(L$1:L$2881=L941,I$1:I$2881)))</f>
        <v/>
      </c>
      <c r="U941" s="1" t="str">
        <f t="shared" ca="1" si="207"/>
        <v/>
      </c>
      <c r="V941" s="1" t="str">
        <f t="shared" ca="1" si="211"/>
        <v/>
      </c>
      <c r="W941" s="1" t="str">
        <f t="array" aca="1" ref="W941" ca="1">IF(V941="","",IF(AVERAGE(IF(Z$2:Z$2881="Neg"&amp;" "&amp;B941&amp;" "&amp;X941,J$2:J$2881,0))&gt;AVERAGE(IF(Z$2:Z$2881="pos"&amp;" "&amp;B941&amp;" "&amp;X941,J$2:J$2881,0)),"neg","pos"))</f>
        <v/>
      </c>
      <c r="X941" s="1" t="str">
        <f t="shared" ca="1" si="208"/>
        <v/>
      </c>
      <c r="Y941" s="1" t="str">
        <f t="shared" ca="1" si="209"/>
        <v/>
      </c>
      <c r="Z941" s="1" t="str">
        <f t="shared" si="210"/>
        <v>both phenylalanine MEB</v>
      </c>
      <c r="AA941" s="1" t="str">
        <f t="shared" si="214"/>
        <v/>
      </c>
    </row>
    <row r="942" spans="1:27" x14ac:dyDescent="0.2">
      <c r="A942" s="1" t="s">
        <v>94</v>
      </c>
      <c r="B942" s="1" t="s">
        <v>207</v>
      </c>
      <c r="C942" s="1" t="s">
        <v>60</v>
      </c>
      <c r="D942" s="1">
        <v>165.07810000000001</v>
      </c>
      <c r="E942" s="1">
        <v>14.8</v>
      </c>
      <c r="F942" s="5" t="s">
        <v>146</v>
      </c>
      <c r="H942" s="1" t="s">
        <v>150</v>
      </c>
      <c r="I942" s="1">
        <v>760541</v>
      </c>
      <c r="K942" s="1">
        <f t="shared" si="212"/>
        <v>13.541786615980998</v>
      </c>
      <c r="L942" s="1" t="str">
        <f t="shared" si="213"/>
        <v>both phenylalanine MEBM_Syn</v>
      </c>
      <c r="M942" s="1" t="str">
        <f t="shared" si="203"/>
        <v>D</v>
      </c>
      <c r="N942" s="1" t="str">
        <f t="shared" si="204"/>
        <v>both phenylalanine MEBM_Syn_D</v>
      </c>
      <c r="O942" s="2" t="str">
        <f t="shared" si="205"/>
        <v>D</v>
      </c>
      <c r="P942" s="1">
        <f t="array" ref="P942">IF(O942="","",AVERAGE(IF(L$1:L$2881=L942,K$1:K$2881)))</f>
        <v>13.537090388887538</v>
      </c>
      <c r="Q942" s="1">
        <f t="array" ref="Q942">IF(O942="","",_xlfn.F.TEST(IF((L$1:L$2881=LEFT(L942,LEN(L942)-3)&amp;"ctr"),K$1:K$2881),IF((L$1:L$2881=L942),K$1:K$2881)))</f>
        <v>0.79583020205597121</v>
      </c>
      <c r="R942" s="1">
        <f t="array" ref="R942">IF(O942="","",TTEST(IF(L$1:L$2881=LEFT(L942,LEN(L942)-3)&amp;"ctr",K$1:K$2881),IF(L$1:L$2881=L942,K$1:K$2881),2,IF(ISERROR(Q942),3,IF(Q942&lt;0.05,3,2))))</f>
        <v>2.4301446525858857E-2</v>
      </c>
      <c r="S942" s="1" t="str">
        <f t="shared" ca="1" si="206"/>
        <v>E</v>
      </c>
      <c r="T942" s="1">
        <f t="array" ref="T942">IF(O942="","",AVERAGE(IF(L$1:L$2881=L942,I$1:I$2881)))</f>
        <v>812319.75</v>
      </c>
      <c r="U942" s="1">
        <f t="shared" ca="1" si="207"/>
        <v>1.3321470039540273</v>
      </c>
      <c r="V942" s="1" t="str">
        <f t="shared" ca="1" si="211"/>
        <v>1</v>
      </c>
      <c r="W942" s="1" t="str">
        <f t="array" aca="1" ref="W942" ca="1">IF(V942="","",IF(AVERAGE(IF(Z$2:Z$2881="Neg"&amp;" "&amp;B942&amp;" "&amp;X942,J$2:J$2881,0))&gt;AVERAGE(IF(Z$2:Z$2881="pos"&amp;" "&amp;B942&amp;" "&amp;X942,J$2:J$2881,0)),"neg","pos"))</f>
        <v>pos</v>
      </c>
      <c r="X942" s="1" t="str">
        <f t="shared" ca="1" si="208"/>
        <v>MEB</v>
      </c>
      <c r="Y942" s="1" t="str">
        <f t="shared" ca="1" si="209"/>
        <v>Syn</v>
      </c>
      <c r="Z942" s="1" t="str">
        <f t="shared" si="210"/>
        <v>both phenylalanine MEB</v>
      </c>
      <c r="AA942" s="1" t="str">
        <f t="shared" si="214"/>
        <v>Good</v>
      </c>
    </row>
    <row r="943" spans="1:27" x14ac:dyDescent="0.2">
      <c r="A943" s="1" t="s">
        <v>94</v>
      </c>
      <c r="B943" s="1" t="s">
        <v>207</v>
      </c>
      <c r="C943" s="1" t="s">
        <v>60</v>
      </c>
      <c r="D943" s="1">
        <v>165.07810000000001</v>
      </c>
      <c r="E943" s="1">
        <v>14.8</v>
      </c>
      <c r="F943" s="5" t="s">
        <v>146</v>
      </c>
      <c r="H943" s="1" t="s">
        <v>150</v>
      </c>
      <c r="I943" s="1">
        <v>1064743</v>
      </c>
      <c r="K943" s="1">
        <f t="shared" si="212"/>
        <v>13.878244952643966</v>
      </c>
      <c r="L943" s="1" t="str">
        <f t="shared" si="213"/>
        <v>both phenylalanine MEBM_Syn</v>
      </c>
      <c r="M943" s="1" t="str">
        <f t="shared" si="203"/>
        <v>D</v>
      </c>
      <c r="N943" s="1" t="str">
        <f t="shared" si="204"/>
        <v>both phenylalanine MEBM_Syn_D</v>
      </c>
      <c r="O943" s="2" t="str">
        <f t="shared" si="205"/>
        <v/>
      </c>
      <c r="P943" s="1" t="str">
        <f t="array" ref="P943">IF(O943="","",AVERAGE(IF(L$1:L$2881=L943,K$1:K$2881)))</f>
        <v/>
      </c>
      <c r="Q943" s="1" t="str">
        <f t="array" ref="Q943">IF(O943="","",_xlfn.F.TEST(IF((L$1:L$2881=LEFT(L943,LEN(L943)-3)&amp;"ctr"),K$1:K$2881),IF((L$1:L$2881=L943),K$1:K$2881)))</f>
        <v/>
      </c>
      <c r="R943" s="1" t="str">
        <f t="array" ref="R943">IF(O943="","",TTEST(IF(L$1:L$2881=LEFT(L943,LEN(L943)-3)&amp;"ctr",K$1:K$2881),IF(L$1:L$2881=L943,K$1:K$2881),2,IF(ISERROR(Q943),3,IF(Q943&lt;0.05,3,2))))</f>
        <v/>
      </c>
      <c r="S943" s="1" t="str">
        <f t="shared" ca="1" si="206"/>
        <v/>
      </c>
      <c r="T943" s="1" t="str">
        <f t="array" ref="T943">IF(O943="","",AVERAGE(IF(L$1:L$2881=L943,I$1:I$2881)))</f>
        <v/>
      </c>
      <c r="U943" s="1" t="str">
        <f t="shared" ca="1" si="207"/>
        <v/>
      </c>
      <c r="V943" s="1" t="str">
        <f t="shared" ca="1" si="211"/>
        <v/>
      </c>
      <c r="W943" s="1" t="str">
        <f t="array" aca="1" ref="W943" ca="1">IF(V943="","",IF(AVERAGE(IF(Z$2:Z$2881="Neg"&amp;" "&amp;B943&amp;" "&amp;X943,J$2:J$2881,0))&gt;AVERAGE(IF(Z$2:Z$2881="pos"&amp;" "&amp;B943&amp;" "&amp;X943,J$2:J$2881,0)),"neg","pos"))</f>
        <v/>
      </c>
      <c r="X943" s="1" t="str">
        <f t="shared" ca="1" si="208"/>
        <v/>
      </c>
      <c r="Y943" s="1" t="str">
        <f t="shared" ca="1" si="209"/>
        <v/>
      </c>
      <c r="Z943" s="1" t="str">
        <f t="shared" si="210"/>
        <v>both phenylalanine MEB</v>
      </c>
      <c r="AA943" s="1" t="str">
        <f t="shared" si="214"/>
        <v/>
      </c>
    </row>
    <row r="944" spans="1:27" x14ac:dyDescent="0.2">
      <c r="A944" s="1" t="s">
        <v>94</v>
      </c>
      <c r="B944" s="1" t="s">
        <v>207</v>
      </c>
      <c r="C944" s="1" t="s">
        <v>60</v>
      </c>
      <c r="D944" s="1">
        <v>165.07810000000001</v>
      </c>
      <c r="E944" s="1">
        <v>14.8</v>
      </c>
      <c r="F944" s="5" t="s">
        <v>146</v>
      </c>
      <c r="H944" s="1" t="s">
        <v>150</v>
      </c>
      <c r="I944" s="1">
        <v>1030533</v>
      </c>
      <c r="K944" s="1">
        <f t="shared" si="212"/>
        <v>13.845587672460754</v>
      </c>
      <c r="L944" s="1" t="str">
        <f t="shared" si="213"/>
        <v>both phenylalanine MEBM_Syn</v>
      </c>
      <c r="M944" s="1" t="str">
        <f t="shared" si="203"/>
        <v>D</v>
      </c>
      <c r="N944" s="1" t="str">
        <f t="shared" si="204"/>
        <v>both phenylalanine MEBM_Syn_D</v>
      </c>
      <c r="O944" s="2" t="str">
        <f t="shared" si="205"/>
        <v/>
      </c>
      <c r="P944" s="1" t="str">
        <f t="array" ref="P944">IF(O944="","",AVERAGE(IF(L$1:L$2881=L944,K$1:K$2881)))</f>
        <v/>
      </c>
      <c r="Q944" s="1" t="str">
        <f t="array" ref="Q944">IF(O944="","",_xlfn.F.TEST(IF((L$1:L$2881=LEFT(L944,LEN(L944)-3)&amp;"ctr"),K$1:K$2881),IF((L$1:L$2881=L944),K$1:K$2881)))</f>
        <v/>
      </c>
      <c r="R944" s="1" t="str">
        <f t="array" ref="R944">IF(O944="","",TTEST(IF(L$1:L$2881=LEFT(L944,LEN(L944)-3)&amp;"ctr",K$1:K$2881),IF(L$1:L$2881=L944,K$1:K$2881),2,IF(ISERROR(Q944),3,IF(Q944&lt;0.05,3,2))))</f>
        <v/>
      </c>
      <c r="S944" s="1" t="str">
        <f t="shared" ca="1" si="206"/>
        <v/>
      </c>
      <c r="T944" s="1" t="str">
        <f t="array" ref="T944">IF(O944="","",AVERAGE(IF(L$1:L$2881=L944,I$1:I$2881)))</f>
        <v/>
      </c>
      <c r="U944" s="1" t="str">
        <f t="shared" ca="1" si="207"/>
        <v/>
      </c>
      <c r="V944" s="1" t="str">
        <f t="shared" ca="1" si="211"/>
        <v/>
      </c>
      <c r="W944" s="1" t="str">
        <f t="array" aca="1" ref="W944" ca="1">IF(V944="","",IF(AVERAGE(IF(Z$2:Z$2881="Neg"&amp;" "&amp;B944&amp;" "&amp;X944,J$2:J$2881,0))&gt;AVERAGE(IF(Z$2:Z$2881="pos"&amp;" "&amp;B944&amp;" "&amp;X944,J$2:J$2881,0)),"neg","pos"))</f>
        <v/>
      </c>
      <c r="X944" s="1" t="str">
        <f t="shared" ca="1" si="208"/>
        <v/>
      </c>
      <c r="Y944" s="1" t="str">
        <f t="shared" ca="1" si="209"/>
        <v/>
      </c>
      <c r="Z944" s="1" t="str">
        <f t="shared" si="210"/>
        <v>both phenylalanine MEB</v>
      </c>
      <c r="AA944" s="1" t="str">
        <f t="shared" si="214"/>
        <v/>
      </c>
    </row>
    <row r="945" spans="1:27" x14ac:dyDescent="0.2">
      <c r="A945" s="1" t="s">
        <v>94</v>
      </c>
      <c r="B945" s="1" t="s">
        <v>207</v>
      </c>
      <c r="C945" s="1" t="s">
        <v>60</v>
      </c>
      <c r="D945" s="1">
        <v>165.07810000000001</v>
      </c>
      <c r="E945" s="1">
        <v>14.8</v>
      </c>
      <c r="F945" s="5" t="s">
        <v>146</v>
      </c>
      <c r="H945" s="1" t="s">
        <v>150</v>
      </c>
      <c r="I945" s="1">
        <v>393462</v>
      </c>
      <c r="K945" s="1">
        <f t="shared" si="212"/>
        <v>12.882742314464434</v>
      </c>
      <c r="L945" s="1" t="str">
        <f t="shared" si="213"/>
        <v>both phenylalanine MEBM_Syn</v>
      </c>
      <c r="M945" s="1" t="str">
        <f t="shared" si="203"/>
        <v>D</v>
      </c>
      <c r="N945" s="1" t="str">
        <f t="shared" si="204"/>
        <v>both phenylalanine MEBM_Syn_D</v>
      </c>
      <c r="O945" s="2" t="str">
        <f t="shared" si="205"/>
        <v/>
      </c>
      <c r="P945" s="1" t="str">
        <f t="array" ref="P945">IF(O945="","",AVERAGE(IF(L$1:L$2881=L945,K$1:K$2881)))</f>
        <v/>
      </c>
      <c r="Q945" s="1" t="str">
        <f t="array" ref="Q945">IF(O945="","",_xlfn.F.TEST(IF((L$1:L$2881=LEFT(L945,LEN(L945)-3)&amp;"ctr"),K$1:K$2881),IF((L$1:L$2881=L945),K$1:K$2881)))</f>
        <v/>
      </c>
      <c r="R945" s="1" t="str">
        <f t="array" ref="R945">IF(O945="","",TTEST(IF(L$1:L$2881=LEFT(L945,LEN(L945)-3)&amp;"ctr",K$1:K$2881),IF(L$1:L$2881=L945,K$1:K$2881),2,IF(ISERROR(Q945),3,IF(Q945&lt;0.05,3,2))))</f>
        <v/>
      </c>
      <c r="S945" s="1" t="str">
        <f t="shared" ca="1" si="206"/>
        <v/>
      </c>
      <c r="T945" s="1" t="str">
        <f t="array" ref="T945">IF(O945="","",AVERAGE(IF(L$1:L$2881=L945,I$1:I$2881)))</f>
        <v/>
      </c>
      <c r="U945" s="1" t="str">
        <f t="shared" ca="1" si="207"/>
        <v/>
      </c>
      <c r="V945" s="1" t="str">
        <f t="shared" ca="1" si="211"/>
        <v/>
      </c>
      <c r="W945" s="1" t="str">
        <f t="array" aca="1" ref="W945" ca="1">IF(V945="","",IF(AVERAGE(IF(Z$2:Z$2881="Neg"&amp;" "&amp;B945&amp;" "&amp;X945,J$2:J$2881,0))&gt;AVERAGE(IF(Z$2:Z$2881="pos"&amp;" "&amp;B945&amp;" "&amp;X945,J$2:J$2881,0)),"neg","pos"))</f>
        <v/>
      </c>
      <c r="X945" s="1" t="str">
        <f t="shared" ca="1" si="208"/>
        <v/>
      </c>
      <c r="Y945" s="1" t="str">
        <f t="shared" ca="1" si="209"/>
        <v/>
      </c>
      <c r="Z945" s="1" t="str">
        <f t="shared" si="210"/>
        <v>both phenylalanine MEB</v>
      </c>
      <c r="AA945" s="1" t="str">
        <f t="shared" si="214"/>
        <v/>
      </c>
    </row>
    <row r="946" spans="1:27" x14ac:dyDescent="0.2">
      <c r="A946" s="1" t="s">
        <v>94</v>
      </c>
      <c r="B946" s="1" t="s">
        <v>207</v>
      </c>
      <c r="C946" s="1" t="s">
        <v>60</v>
      </c>
      <c r="D946" s="1">
        <v>165.07810000000001</v>
      </c>
      <c r="E946" s="1">
        <v>14.8</v>
      </c>
      <c r="F946" s="5" t="s">
        <v>146</v>
      </c>
      <c r="H946" s="1" t="s">
        <v>151</v>
      </c>
      <c r="I946" s="1">
        <v>9484084</v>
      </c>
      <c r="K946" s="1">
        <f t="shared" si="212"/>
        <v>16.065125688590367</v>
      </c>
      <c r="L946" s="1" t="str">
        <f t="shared" si="213"/>
        <v>both phenylalanine YE_Ctr</v>
      </c>
      <c r="M946" s="1" t="str">
        <f t="shared" si="203"/>
        <v>D</v>
      </c>
      <c r="N946" s="1" t="str">
        <f t="shared" si="204"/>
        <v>both phenylalanine YE_Ctr_D</v>
      </c>
      <c r="O946" s="2" t="str">
        <f t="shared" si="205"/>
        <v>D</v>
      </c>
      <c r="P946" s="1">
        <f t="array" ref="P946">IF(O946="","",AVERAGE(IF(L$1:L$2881=L946,K$1:K$2881)))</f>
        <v>15.654095491062293</v>
      </c>
      <c r="Q946" s="1">
        <f t="array" ref="Q946">IF(O946="","",_xlfn.F.TEST(IF((L$1:L$2881=LEFT(L946,LEN(L946)-3)&amp;"ctr"),K$1:K$2881),IF((L$1:L$2881=L946),K$1:K$2881)))</f>
        <v>1</v>
      </c>
      <c r="R946" s="1">
        <f t="array" ref="R946">IF(O946="","",TTEST(IF(L$1:L$2881=LEFT(L946,LEN(L946)-3)&amp;"ctr",K$1:K$2881),IF(L$1:L$2881=L946,K$1:K$2881),2,IF(ISERROR(Q946),3,IF(Q946&lt;0.05,3,2))))</f>
        <v>1</v>
      </c>
      <c r="S946" s="1" t="str">
        <f t="shared" ca="1" si="206"/>
        <v>D</v>
      </c>
      <c r="T946" s="1">
        <f t="array" ref="T946">IF(O946="","",AVERAGE(IF(L$1:L$2881=L946,I$1:I$2881)))</f>
        <v>6654903.25</v>
      </c>
      <c r="U946" s="1" t="b">
        <f t="shared" ca="1" si="207"/>
        <v>0</v>
      </c>
      <c r="V946" s="1" t="str">
        <f t="shared" ca="1" si="211"/>
        <v>1</v>
      </c>
      <c r="W946" s="1" t="str">
        <f t="array" aca="1" ref="W946" ca="1">IF(V946="","",IF(AVERAGE(IF(Z$2:Z$2881="Neg"&amp;" "&amp;B946&amp;" "&amp;X946,J$2:J$2881,0))&gt;AVERAGE(IF(Z$2:Z$2881="pos"&amp;" "&amp;B946&amp;" "&amp;X946,J$2:J$2881,0)),"neg","pos"))</f>
        <v>pos</v>
      </c>
      <c r="X946" s="1" t="str">
        <f t="shared" ca="1" si="208"/>
        <v>YE_</v>
      </c>
      <c r="Y946" s="1" t="str">
        <f t="shared" ca="1" si="209"/>
        <v>Ctr</v>
      </c>
      <c r="Z946" s="1" t="str">
        <f t="shared" si="210"/>
        <v>both phenylalanine YE_</v>
      </c>
      <c r="AA946" s="1" t="str">
        <f t="shared" si="214"/>
        <v>Good</v>
      </c>
    </row>
    <row r="947" spans="1:27" x14ac:dyDescent="0.2">
      <c r="A947" s="1" t="s">
        <v>94</v>
      </c>
      <c r="B947" s="1" t="s">
        <v>207</v>
      </c>
      <c r="C947" s="1" t="s">
        <v>60</v>
      </c>
      <c r="D947" s="1">
        <v>165.07810000000001</v>
      </c>
      <c r="E947" s="1">
        <v>14.8</v>
      </c>
      <c r="F947" s="5" t="s">
        <v>146</v>
      </c>
      <c r="H947" s="1" t="s">
        <v>151</v>
      </c>
      <c r="I947" s="1">
        <v>7874021</v>
      </c>
      <c r="K947" s="1">
        <f t="shared" si="212"/>
        <v>15.879079544487505</v>
      </c>
      <c r="L947" s="1" t="str">
        <f t="shared" si="213"/>
        <v>both phenylalanine YE_Ctr</v>
      </c>
      <c r="M947" s="1" t="str">
        <f t="shared" si="203"/>
        <v>D</v>
      </c>
      <c r="N947" s="1" t="str">
        <f t="shared" si="204"/>
        <v>both phenylalanine YE_Ctr_D</v>
      </c>
      <c r="O947" s="2" t="str">
        <f t="shared" si="205"/>
        <v/>
      </c>
      <c r="P947" s="1" t="str">
        <f t="array" ref="P947">IF(O947="","",AVERAGE(IF(L$1:L$2881=L947,K$1:K$2881)))</f>
        <v/>
      </c>
      <c r="Q947" s="1" t="str">
        <f t="array" ref="Q947">IF(O947="","",_xlfn.F.TEST(IF((L$1:L$2881=LEFT(L947,LEN(L947)-3)&amp;"ctr"),K$1:K$2881),IF((L$1:L$2881=L947),K$1:K$2881)))</f>
        <v/>
      </c>
      <c r="R947" s="1" t="str">
        <f t="array" ref="R947">IF(O947="","",TTEST(IF(L$1:L$2881=LEFT(L947,LEN(L947)-3)&amp;"ctr",K$1:K$2881),IF(L$1:L$2881=L947,K$1:K$2881),2,IF(ISERROR(Q947),3,IF(Q947&lt;0.05,3,2))))</f>
        <v/>
      </c>
      <c r="S947" s="1" t="str">
        <f t="shared" ca="1" si="206"/>
        <v/>
      </c>
      <c r="T947" s="1" t="str">
        <f t="array" ref="T947">IF(O947="","",AVERAGE(IF(L$1:L$2881=L947,I$1:I$2881)))</f>
        <v/>
      </c>
      <c r="U947" s="1" t="str">
        <f t="shared" ca="1" si="207"/>
        <v/>
      </c>
      <c r="V947" s="1" t="str">
        <f t="shared" ca="1" si="211"/>
        <v/>
      </c>
      <c r="W947" s="1" t="str">
        <f t="array" aca="1" ref="W947" ca="1">IF(V947="","",IF(AVERAGE(IF(Z$2:Z$2881="Neg"&amp;" "&amp;B947&amp;" "&amp;X947,J$2:J$2881,0))&gt;AVERAGE(IF(Z$2:Z$2881="pos"&amp;" "&amp;B947&amp;" "&amp;X947,J$2:J$2881,0)),"neg","pos"))</f>
        <v/>
      </c>
      <c r="X947" s="1" t="str">
        <f t="shared" ca="1" si="208"/>
        <v/>
      </c>
      <c r="Y947" s="1" t="str">
        <f t="shared" ca="1" si="209"/>
        <v/>
      </c>
      <c r="Z947" s="1" t="str">
        <f t="shared" si="210"/>
        <v>both phenylalanine YE_</v>
      </c>
      <c r="AA947" s="1" t="str">
        <f t="shared" si="214"/>
        <v/>
      </c>
    </row>
    <row r="948" spans="1:27" x14ac:dyDescent="0.2">
      <c r="A948" s="1" t="s">
        <v>94</v>
      </c>
      <c r="B948" s="1" t="s">
        <v>207</v>
      </c>
      <c r="C948" s="1" t="s">
        <v>60</v>
      </c>
      <c r="D948" s="1">
        <v>165.07810000000001</v>
      </c>
      <c r="E948" s="1">
        <v>14.8</v>
      </c>
      <c r="F948" s="5" t="s">
        <v>146</v>
      </c>
      <c r="H948" s="1" t="s">
        <v>151</v>
      </c>
      <c r="I948" s="1">
        <v>3913484</v>
      </c>
      <c r="K948" s="1">
        <f t="shared" si="212"/>
        <v>15.179938839333522</v>
      </c>
      <c r="L948" s="1" t="str">
        <f t="shared" si="213"/>
        <v>both phenylalanine YE_Ctr</v>
      </c>
      <c r="M948" s="1" t="str">
        <f t="shared" si="203"/>
        <v>D</v>
      </c>
      <c r="N948" s="1" t="str">
        <f t="shared" si="204"/>
        <v>both phenylalanine YE_Ctr_D</v>
      </c>
      <c r="O948" s="2" t="str">
        <f t="shared" si="205"/>
        <v/>
      </c>
      <c r="P948" s="1" t="str">
        <f t="array" ref="P948">IF(O948="","",AVERAGE(IF(L$1:L$2881=L948,K$1:K$2881)))</f>
        <v/>
      </c>
      <c r="Q948" s="1" t="str">
        <f t="array" ref="Q948">IF(O948="","",_xlfn.F.TEST(IF((L$1:L$2881=LEFT(L948,LEN(L948)-3)&amp;"ctr"),K$1:K$2881),IF((L$1:L$2881=L948),K$1:K$2881)))</f>
        <v/>
      </c>
      <c r="R948" s="1" t="str">
        <f t="array" ref="R948">IF(O948="","",TTEST(IF(L$1:L$2881=LEFT(L948,LEN(L948)-3)&amp;"ctr",K$1:K$2881),IF(L$1:L$2881=L948,K$1:K$2881),2,IF(ISERROR(Q948),3,IF(Q948&lt;0.05,3,2))))</f>
        <v/>
      </c>
      <c r="S948" s="1" t="str">
        <f t="shared" ca="1" si="206"/>
        <v/>
      </c>
      <c r="T948" s="1" t="str">
        <f t="array" ref="T948">IF(O948="","",AVERAGE(IF(L$1:L$2881=L948,I$1:I$2881)))</f>
        <v/>
      </c>
      <c r="U948" s="1" t="str">
        <f t="shared" ca="1" si="207"/>
        <v/>
      </c>
      <c r="V948" s="1" t="str">
        <f t="shared" ca="1" si="211"/>
        <v/>
      </c>
      <c r="W948" s="1" t="str">
        <f t="array" aca="1" ref="W948" ca="1">IF(V948="","",IF(AVERAGE(IF(Z$2:Z$2881="Neg"&amp;" "&amp;B948&amp;" "&amp;X948,J$2:J$2881,0))&gt;AVERAGE(IF(Z$2:Z$2881="pos"&amp;" "&amp;B948&amp;" "&amp;X948,J$2:J$2881,0)),"neg","pos"))</f>
        <v/>
      </c>
      <c r="X948" s="1" t="str">
        <f t="shared" ca="1" si="208"/>
        <v/>
      </c>
      <c r="Y948" s="1" t="str">
        <f t="shared" ca="1" si="209"/>
        <v/>
      </c>
      <c r="Z948" s="1" t="str">
        <f t="shared" si="210"/>
        <v>both phenylalanine YE_</v>
      </c>
      <c r="AA948" s="1" t="str">
        <f t="shared" si="214"/>
        <v/>
      </c>
    </row>
    <row r="949" spans="1:27" x14ac:dyDescent="0.2">
      <c r="A949" s="1" t="s">
        <v>94</v>
      </c>
      <c r="B949" s="1" t="s">
        <v>207</v>
      </c>
      <c r="C949" s="1" t="s">
        <v>60</v>
      </c>
      <c r="D949" s="1">
        <v>165.07810000000001</v>
      </c>
      <c r="E949" s="1">
        <v>14.8</v>
      </c>
      <c r="F949" s="5" t="s">
        <v>146</v>
      </c>
      <c r="H949" s="1" t="s">
        <v>151</v>
      </c>
      <c r="I949" s="1">
        <v>5348024</v>
      </c>
      <c r="K949" s="1">
        <f t="shared" si="212"/>
        <v>15.492237891837771</v>
      </c>
      <c r="L949" s="1" t="str">
        <f t="shared" si="213"/>
        <v>both phenylalanine YE_Ctr</v>
      </c>
      <c r="M949" s="1" t="str">
        <f t="shared" si="203"/>
        <v>D</v>
      </c>
      <c r="N949" s="1" t="str">
        <f t="shared" si="204"/>
        <v>both phenylalanine YE_Ctr_D</v>
      </c>
      <c r="O949" s="2" t="str">
        <f t="shared" si="205"/>
        <v/>
      </c>
      <c r="P949" s="1" t="str">
        <f t="array" ref="P949">IF(O949="","",AVERAGE(IF(L$1:L$2881=L949,K$1:K$2881)))</f>
        <v/>
      </c>
      <c r="Q949" s="1" t="str">
        <f t="array" ref="Q949">IF(O949="","",_xlfn.F.TEST(IF((L$1:L$2881=LEFT(L949,LEN(L949)-3)&amp;"ctr"),K$1:K$2881),IF((L$1:L$2881=L949),K$1:K$2881)))</f>
        <v/>
      </c>
      <c r="R949" s="1" t="str">
        <f t="array" ref="R949">IF(O949="","",TTEST(IF(L$1:L$2881=LEFT(L949,LEN(L949)-3)&amp;"ctr",K$1:K$2881),IF(L$1:L$2881=L949,K$1:K$2881),2,IF(ISERROR(Q949),3,IF(Q949&lt;0.05,3,2))))</f>
        <v/>
      </c>
      <c r="S949" s="1" t="str">
        <f t="shared" ca="1" si="206"/>
        <v/>
      </c>
      <c r="T949" s="1" t="str">
        <f t="array" ref="T949">IF(O949="","",AVERAGE(IF(L$1:L$2881=L949,I$1:I$2881)))</f>
        <v/>
      </c>
      <c r="U949" s="1" t="str">
        <f t="shared" ca="1" si="207"/>
        <v/>
      </c>
      <c r="V949" s="1" t="str">
        <f t="shared" ca="1" si="211"/>
        <v/>
      </c>
      <c r="W949" s="1" t="str">
        <f t="array" aca="1" ref="W949" ca="1">IF(V949="","",IF(AVERAGE(IF(Z$2:Z$2881="Neg"&amp;" "&amp;B949&amp;" "&amp;X949,J$2:J$2881,0))&gt;AVERAGE(IF(Z$2:Z$2881="pos"&amp;" "&amp;B949&amp;" "&amp;X949,J$2:J$2881,0)),"neg","pos"))</f>
        <v/>
      </c>
      <c r="X949" s="1" t="str">
        <f t="shared" ca="1" si="208"/>
        <v/>
      </c>
      <c r="Y949" s="1" t="str">
        <f t="shared" ca="1" si="209"/>
        <v/>
      </c>
      <c r="Z949" s="1" t="str">
        <f t="shared" si="210"/>
        <v>both phenylalanine YE_</v>
      </c>
      <c r="AA949" s="1" t="str">
        <f t="shared" si="214"/>
        <v/>
      </c>
    </row>
    <row r="950" spans="1:27" x14ac:dyDescent="0.2">
      <c r="A950" s="1" t="s">
        <v>94</v>
      </c>
      <c r="B950" s="1" t="s">
        <v>207</v>
      </c>
      <c r="C950" s="1" t="s">
        <v>60</v>
      </c>
      <c r="D950" s="1">
        <v>165.07810000000001</v>
      </c>
      <c r="E950" s="1">
        <v>14.8</v>
      </c>
      <c r="F950" s="5" t="s">
        <v>146</v>
      </c>
      <c r="H950" s="1" t="s">
        <v>152</v>
      </c>
      <c r="I950" s="1">
        <v>10272658</v>
      </c>
      <c r="K950" s="1">
        <f t="shared" si="212"/>
        <v>16.144996457838459</v>
      </c>
      <c r="L950" s="1" t="str">
        <f t="shared" si="213"/>
        <v>both phenylalanine YE_Syn</v>
      </c>
      <c r="M950" s="1" t="str">
        <f t="shared" si="203"/>
        <v>D</v>
      </c>
      <c r="N950" s="1" t="str">
        <f t="shared" si="204"/>
        <v>both phenylalanine YE_Syn_D</v>
      </c>
      <c r="O950" s="2" t="str">
        <f t="shared" si="205"/>
        <v>D</v>
      </c>
      <c r="P950" s="1">
        <f t="array" ref="P950">IF(O950="","",AVERAGE(IF(L$1:L$2881=L950,K$1:K$2881)))</f>
        <v>16.157912065146817</v>
      </c>
      <c r="Q950" s="1">
        <f t="array" ref="Q950">IF(O950="","",_xlfn.F.TEST(IF((L$1:L$2881=LEFT(L950,LEN(L950)-3)&amp;"ctr"),K$1:K$2881),IF((L$1:L$2881=L950),K$1:K$2881)))</f>
        <v>0.91642339460456168</v>
      </c>
      <c r="R950" s="1">
        <f t="array" ref="R950">IF(O950="","",TTEST(IF(L$1:L$2881=LEFT(L950,LEN(L950)-3)&amp;"ctr",K$1:K$2881),IF(L$1:L$2881=L950,K$1:K$2881),2,IF(ISERROR(Q950),3,IF(Q950&lt;0.05,3,2))))</f>
        <v>0.13271216641236055</v>
      </c>
      <c r="S950" s="1" t="str">
        <f t="shared" ca="1" si="206"/>
        <v>N</v>
      </c>
      <c r="T950" s="1">
        <f t="array" ref="T950">IF(O950="","",AVERAGE(IF(L$1:L$2881=L950,I$1:I$2881)))</f>
        <v>11149778.25</v>
      </c>
      <c r="U950" s="1" t="str">
        <f t="shared" ca="1" si="207"/>
        <v>n/a</v>
      </c>
      <c r="V950" s="1" t="str">
        <f t="shared" ca="1" si="211"/>
        <v>1</v>
      </c>
      <c r="W950" s="1" t="str">
        <f t="array" aca="1" ref="W950" ca="1">IF(V950="","",IF(AVERAGE(IF(Z$2:Z$2881="Neg"&amp;" "&amp;B950&amp;" "&amp;X950,J$2:J$2881,0))&gt;AVERAGE(IF(Z$2:Z$2881="pos"&amp;" "&amp;B950&amp;" "&amp;X950,J$2:J$2881,0)),"neg","pos"))</f>
        <v>pos</v>
      </c>
      <c r="X950" s="1" t="str">
        <f t="shared" ca="1" si="208"/>
        <v>YE_</v>
      </c>
      <c r="Y950" s="1" t="str">
        <f t="shared" ca="1" si="209"/>
        <v>Syn</v>
      </c>
      <c r="Z950" s="1" t="str">
        <f t="shared" si="210"/>
        <v>both phenylalanine YE_</v>
      </c>
      <c r="AA950" s="1" t="str">
        <f t="shared" si="214"/>
        <v>Good</v>
      </c>
    </row>
    <row r="951" spans="1:27" x14ac:dyDescent="0.2">
      <c r="A951" s="1" t="s">
        <v>94</v>
      </c>
      <c r="B951" s="1" t="s">
        <v>207</v>
      </c>
      <c r="C951" s="1" t="s">
        <v>60</v>
      </c>
      <c r="D951" s="1">
        <v>165.07810000000001</v>
      </c>
      <c r="E951" s="1">
        <v>14.8</v>
      </c>
      <c r="F951" s="5" t="s">
        <v>146</v>
      </c>
      <c r="H951" s="1" t="s">
        <v>152</v>
      </c>
      <c r="I951" s="1">
        <v>9688888</v>
      </c>
      <c r="K951" s="1">
        <f t="shared" si="212"/>
        <v>16.086490323010878</v>
      </c>
      <c r="L951" s="1" t="str">
        <f t="shared" si="213"/>
        <v>both phenylalanine YE_Syn</v>
      </c>
      <c r="M951" s="1" t="str">
        <f t="shared" si="203"/>
        <v>D</v>
      </c>
      <c r="N951" s="1" t="str">
        <f t="shared" si="204"/>
        <v>both phenylalanine YE_Syn_D</v>
      </c>
      <c r="O951" s="2" t="str">
        <f t="shared" si="205"/>
        <v/>
      </c>
      <c r="P951" s="1" t="str">
        <f t="array" ref="P951">IF(O951="","",AVERAGE(IF(L$1:L$2881=L951,K$1:K$2881)))</f>
        <v/>
      </c>
      <c r="Q951" s="1" t="str">
        <f t="array" ref="Q951">IF(O951="","",_xlfn.F.TEST(IF((L$1:L$2881=LEFT(L951,LEN(L951)-3)&amp;"ctr"),K$1:K$2881),IF((L$1:L$2881=L951),K$1:K$2881)))</f>
        <v/>
      </c>
      <c r="R951" s="1" t="str">
        <f t="array" ref="R951">IF(O951="","",TTEST(IF(L$1:L$2881=LEFT(L951,LEN(L951)-3)&amp;"ctr",K$1:K$2881),IF(L$1:L$2881=L951,K$1:K$2881),2,IF(ISERROR(Q951),3,IF(Q951&lt;0.05,3,2))))</f>
        <v/>
      </c>
      <c r="S951" s="1" t="str">
        <f t="shared" ca="1" si="206"/>
        <v/>
      </c>
      <c r="T951" s="1" t="str">
        <f t="array" ref="T951">IF(O951="","",AVERAGE(IF(L$1:L$2881=L951,I$1:I$2881)))</f>
        <v/>
      </c>
      <c r="U951" s="1" t="str">
        <f t="shared" ca="1" si="207"/>
        <v/>
      </c>
      <c r="V951" s="1" t="str">
        <f t="shared" ca="1" si="211"/>
        <v/>
      </c>
      <c r="W951" s="1" t="str">
        <f t="array" aca="1" ref="W951" ca="1">IF(V951="","",IF(AVERAGE(IF(Z$2:Z$2881="Neg"&amp;" "&amp;B951&amp;" "&amp;X951,J$2:J$2881,0))&gt;AVERAGE(IF(Z$2:Z$2881="pos"&amp;" "&amp;B951&amp;" "&amp;X951,J$2:J$2881,0)),"neg","pos"))</f>
        <v/>
      </c>
      <c r="X951" s="1" t="str">
        <f t="shared" ca="1" si="208"/>
        <v/>
      </c>
      <c r="Y951" s="1" t="str">
        <f t="shared" ca="1" si="209"/>
        <v/>
      </c>
      <c r="Z951" s="1" t="str">
        <f t="shared" si="210"/>
        <v>both phenylalanine YE_</v>
      </c>
      <c r="AA951" s="1" t="str">
        <f t="shared" si="214"/>
        <v/>
      </c>
    </row>
    <row r="952" spans="1:27" x14ac:dyDescent="0.2">
      <c r="A952" s="1" t="s">
        <v>94</v>
      </c>
      <c r="B952" s="1" t="s">
        <v>207</v>
      </c>
      <c r="C952" s="1" t="s">
        <v>60</v>
      </c>
      <c r="D952" s="1">
        <v>165.07810000000001</v>
      </c>
      <c r="E952" s="1">
        <v>14.8</v>
      </c>
      <c r="F952" s="5" t="s">
        <v>146</v>
      </c>
      <c r="H952" s="1" t="s">
        <v>152</v>
      </c>
      <c r="I952" s="1">
        <v>6493448</v>
      </c>
      <c r="K952" s="1">
        <f t="shared" si="212"/>
        <v>15.686304380493585</v>
      </c>
      <c r="L952" s="1" t="str">
        <f t="shared" si="213"/>
        <v>both phenylalanine YE_Syn</v>
      </c>
      <c r="M952" s="1" t="str">
        <f t="shared" si="203"/>
        <v>D</v>
      </c>
      <c r="N952" s="1" t="str">
        <f t="shared" si="204"/>
        <v>both phenylalanine YE_Syn_D</v>
      </c>
      <c r="O952" s="2" t="str">
        <f t="shared" si="205"/>
        <v/>
      </c>
      <c r="P952" s="1" t="str">
        <f t="array" ref="P952">IF(O952="","",AVERAGE(IF(L$1:L$2881=L952,K$1:K$2881)))</f>
        <v/>
      </c>
      <c r="Q952" s="1" t="str">
        <f t="array" ref="Q952">IF(O952="","",_xlfn.F.TEST(IF((L$1:L$2881=LEFT(L952,LEN(L952)-3)&amp;"ctr"),K$1:K$2881),IF((L$1:L$2881=L952),K$1:K$2881)))</f>
        <v/>
      </c>
      <c r="R952" s="1" t="str">
        <f t="array" ref="R952">IF(O952="","",TTEST(IF(L$1:L$2881=LEFT(L952,LEN(L952)-3)&amp;"ctr",K$1:K$2881),IF(L$1:L$2881=L952,K$1:K$2881),2,IF(ISERROR(Q952),3,IF(Q952&lt;0.05,3,2))))</f>
        <v/>
      </c>
      <c r="S952" s="1" t="str">
        <f t="shared" ca="1" si="206"/>
        <v/>
      </c>
      <c r="T952" s="1" t="str">
        <f t="array" ref="T952">IF(O952="","",AVERAGE(IF(L$1:L$2881=L952,I$1:I$2881)))</f>
        <v/>
      </c>
      <c r="U952" s="1" t="str">
        <f t="shared" ca="1" si="207"/>
        <v/>
      </c>
      <c r="V952" s="1" t="str">
        <f t="shared" ca="1" si="211"/>
        <v/>
      </c>
      <c r="W952" s="1" t="str">
        <f t="array" aca="1" ref="W952" ca="1">IF(V952="","",IF(AVERAGE(IF(Z$2:Z$2881="Neg"&amp;" "&amp;B952&amp;" "&amp;X952,J$2:J$2881,0))&gt;AVERAGE(IF(Z$2:Z$2881="pos"&amp;" "&amp;B952&amp;" "&amp;X952,J$2:J$2881,0)),"neg","pos"))</f>
        <v/>
      </c>
      <c r="X952" s="1" t="str">
        <f t="shared" ca="1" si="208"/>
        <v/>
      </c>
      <c r="Y952" s="1" t="str">
        <f t="shared" ca="1" si="209"/>
        <v/>
      </c>
      <c r="Z952" s="1" t="str">
        <f t="shared" si="210"/>
        <v>both phenylalanine YE_</v>
      </c>
      <c r="AA952" s="1" t="str">
        <f t="shared" si="214"/>
        <v/>
      </c>
    </row>
    <row r="953" spans="1:27" x14ac:dyDescent="0.2">
      <c r="A953" s="1" t="s">
        <v>94</v>
      </c>
      <c r="B953" s="1" t="s">
        <v>207</v>
      </c>
      <c r="C953" s="1" t="s">
        <v>60</v>
      </c>
      <c r="D953" s="1">
        <v>165.07810000000001</v>
      </c>
      <c r="E953" s="1">
        <v>14.8</v>
      </c>
      <c r="F953" s="5" t="s">
        <v>146</v>
      </c>
      <c r="H953" s="1" t="s">
        <v>152</v>
      </c>
      <c r="I953" s="1">
        <v>18144119</v>
      </c>
      <c r="K953" s="1">
        <f t="shared" si="212"/>
        <v>16.713857099244358</v>
      </c>
      <c r="L953" s="1" t="str">
        <f t="shared" si="213"/>
        <v>both phenylalanine YE_Syn</v>
      </c>
      <c r="M953" s="1" t="str">
        <f t="shared" si="203"/>
        <v>D</v>
      </c>
      <c r="N953" s="1" t="str">
        <f t="shared" si="204"/>
        <v>both phenylalanine YE_Syn_D</v>
      </c>
      <c r="O953" s="2" t="str">
        <f t="shared" si="205"/>
        <v/>
      </c>
      <c r="P953" s="1" t="str">
        <f t="array" ref="P953">IF(O953="","",AVERAGE(IF(L$1:L$2881=L953,K$1:K$2881)))</f>
        <v/>
      </c>
      <c r="Q953" s="1" t="str">
        <f t="array" ref="Q953">IF(O953="","",_xlfn.F.TEST(IF((L$1:L$2881=LEFT(L953,LEN(L953)-3)&amp;"ctr"),K$1:K$2881),IF((L$1:L$2881=L953),K$1:K$2881)))</f>
        <v/>
      </c>
      <c r="R953" s="1" t="str">
        <f t="array" ref="R953">IF(O953="","",TTEST(IF(L$1:L$2881=LEFT(L953,LEN(L953)-3)&amp;"ctr",K$1:K$2881),IF(L$1:L$2881=L953,K$1:K$2881),2,IF(ISERROR(Q953),3,IF(Q953&lt;0.05,3,2))))</f>
        <v/>
      </c>
      <c r="S953" s="1" t="str">
        <f t="shared" ca="1" si="206"/>
        <v/>
      </c>
      <c r="T953" s="1" t="str">
        <f t="array" ref="T953">IF(O953="","",AVERAGE(IF(L$1:L$2881=L953,I$1:I$2881)))</f>
        <v/>
      </c>
      <c r="U953" s="1" t="str">
        <f t="shared" ca="1" si="207"/>
        <v/>
      </c>
      <c r="V953" s="1" t="str">
        <f t="shared" ca="1" si="211"/>
        <v/>
      </c>
      <c r="W953" s="1" t="str">
        <f t="array" aca="1" ref="W953" ca="1">IF(V953="","",IF(AVERAGE(IF(Z$2:Z$2881="Neg"&amp;" "&amp;B953&amp;" "&amp;X953,J$2:J$2881,0))&gt;AVERAGE(IF(Z$2:Z$2881="pos"&amp;" "&amp;B953&amp;" "&amp;X953,J$2:J$2881,0)),"neg","pos"))</f>
        <v/>
      </c>
      <c r="X953" s="1" t="str">
        <f t="shared" ca="1" si="208"/>
        <v/>
      </c>
      <c r="Y953" s="1" t="str">
        <f t="shared" ca="1" si="209"/>
        <v/>
      </c>
      <c r="Z953" s="1" t="str">
        <f t="shared" si="210"/>
        <v>both phenylalanine YE_</v>
      </c>
      <c r="AA953" s="1" t="str">
        <f t="shared" si="214"/>
        <v/>
      </c>
    </row>
    <row r="954" spans="1:27" x14ac:dyDescent="0.2">
      <c r="A954" s="1" t="s">
        <v>94</v>
      </c>
      <c r="B954" s="1" t="s">
        <v>207</v>
      </c>
      <c r="C954" s="1" t="s">
        <v>60</v>
      </c>
      <c r="D954" s="1">
        <v>165.07810000000001</v>
      </c>
      <c r="E954" s="1">
        <v>14.8</v>
      </c>
      <c r="F954" s="5" t="s">
        <v>146</v>
      </c>
      <c r="H954" s="1" t="s">
        <v>153</v>
      </c>
      <c r="I954" s="1">
        <v>370973</v>
      </c>
      <c r="K954" s="1">
        <f t="shared" si="212"/>
        <v>12.82388725827126</v>
      </c>
      <c r="L954" s="1" t="str">
        <f t="shared" si="213"/>
        <v>both phenylalanine SE_Ctr</v>
      </c>
      <c r="M954" s="1" t="str">
        <f t="shared" si="203"/>
        <v>D</v>
      </c>
      <c r="N954" s="1" t="str">
        <f t="shared" si="204"/>
        <v>both phenylalanine SE_Ctr_D</v>
      </c>
      <c r="O954" s="2" t="str">
        <f t="shared" si="205"/>
        <v>D</v>
      </c>
      <c r="P954" s="1">
        <f t="array" ref="P954">IF(O954="","",AVERAGE(IF(L$1:L$2881=L954,K$1:K$2881)))</f>
        <v>13.138843390714761</v>
      </c>
      <c r="Q954" s="1">
        <f t="array" ref="Q954">IF(O954="","",_xlfn.F.TEST(IF((L$1:L$2881=LEFT(L954,LEN(L954)-3)&amp;"ctr"),K$1:K$2881),IF((L$1:L$2881=L954),K$1:K$2881)))</f>
        <v>1</v>
      </c>
      <c r="R954" s="1">
        <f t="array" ref="R954">IF(O954="","",TTEST(IF(L$1:L$2881=LEFT(L954,LEN(L954)-3)&amp;"ctr",K$1:K$2881),IF(L$1:L$2881=L954,K$1:K$2881),2,IF(ISERROR(Q954),3,IF(Q954&lt;0.05,3,2))))</f>
        <v>1</v>
      </c>
      <c r="S954" s="1" t="str">
        <f t="shared" ca="1" si="206"/>
        <v>D</v>
      </c>
      <c r="T954" s="1">
        <f t="array" ref="T954">IF(O954="","",AVERAGE(IF(L$1:L$2881=L954,I$1:I$2881)))</f>
        <v>551741</v>
      </c>
      <c r="U954" s="1" t="b">
        <f t="shared" ca="1" si="207"/>
        <v>0</v>
      </c>
      <c r="V954" s="1" t="str">
        <f t="shared" ca="1" si="211"/>
        <v>1</v>
      </c>
      <c r="W954" s="1" t="str">
        <f t="array" aca="1" ref="W954" ca="1">IF(V954="","",IF(AVERAGE(IF(Z$2:Z$2881="Neg"&amp;" "&amp;B954&amp;" "&amp;X954,J$2:J$2881,0))&gt;AVERAGE(IF(Z$2:Z$2881="pos"&amp;" "&amp;B954&amp;" "&amp;X954,J$2:J$2881,0)),"neg","pos"))</f>
        <v>pos</v>
      </c>
      <c r="X954" s="1" t="str">
        <f t="shared" ca="1" si="208"/>
        <v>SE_</v>
      </c>
      <c r="Y954" s="1" t="str">
        <f t="shared" ca="1" si="209"/>
        <v>Ctr</v>
      </c>
      <c r="Z954" s="1" t="str">
        <f t="shared" si="210"/>
        <v>both phenylalanine SE_</v>
      </c>
      <c r="AA954" s="1" t="str">
        <f t="shared" si="214"/>
        <v>Good</v>
      </c>
    </row>
    <row r="955" spans="1:27" x14ac:dyDescent="0.2">
      <c r="A955" s="1" t="s">
        <v>94</v>
      </c>
      <c r="B955" s="1" t="s">
        <v>207</v>
      </c>
      <c r="C955" s="1" t="s">
        <v>60</v>
      </c>
      <c r="D955" s="1">
        <v>165.07810000000001</v>
      </c>
      <c r="E955" s="1">
        <v>14.8</v>
      </c>
      <c r="F955" s="5" t="s">
        <v>146</v>
      </c>
      <c r="H955" s="1" t="s">
        <v>153</v>
      </c>
      <c r="I955" s="1">
        <v>314776</v>
      </c>
      <c r="K955" s="1">
        <f t="shared" si="212"/>
        <v>12.659619730594455</v>
      </c>
      <c r="L955" s="1" t="str">
        <f t="shared" si="213"/>
        <v>both phenylalanine SE_Ctr</v>
      </c>
      <c r="M955" s="1" t="str">
        <f t="shared" si="203"/>
        <v>D</v>
      </c>
      <c r="N955" s="1" t="str">
        <f t="shared" si="204"/>
        <v>both phenylalanine SE_Ctr_D</v>
      </c>
      <c r="O955" s="2" t="str">
        <f t="shared" si="205"/>
        <v/>
      </c>
      <c r="P955" s="1" t="str">
        <f t="array" ref="P955">IF(O955="","",AVERAGE(IF(L$1:L$2881=L955,K$1:K$2881)))</f>
        <v/>
      </c>
      <c r="Q955" s="1" t="str">
        <f t="array" ref="Q955">IF(O955="","",_xlfn.F.TEST(IF((L$1:L$2881=LEFT(L955,LEN(L955)-3)&amp;"ctr"),K$1:K$2881),IF((L$1:L$2881=L955),K$1:K$2881)))</f>
        <v/>
      </c>
      <c r="R955" s="1" t="str">
        <f t="array" ref="R955">IF(O955="","",TTEST(IF(L$1:L$2881=LEFT(L955,LEN(L955)-3)&amp;"ctr",K$1:K$2881),IF(L$1:L$2881=L955,K$1:K$2881),2,IF(ISERROR(Q955),3,IF(Q955&lt;0.05,3,2))))</f>
        <v/>
      </c>
      <c r="S955" s="1" t="str">
        <f t="shared" ca="1" si="206"/>
        <v/>
      </c>
      <c r="T955" s="1" t="str">
        <f t="array" ref="T955">IF(O955="","",AVERAGE(IF(L$1:L$2881=L955,I$1:I$2881)))</f>
        <v/>
      </c>
      <c r="U955" s="1" t="str">
        <f t="shared" ca="1" si="207"/>
        <v/>
      </c>
      <c r="V955" s="1" t="str">
        <f t="shared" ca="1" si="211"/>
        <v/>
      </c>
      <c r="W955" s="1" t="str">
        <f t="array" aca="1" ref="W955" ca="1">IF(V955="","",IF(AVERAGE(IF(Z$2:Z$2881="Neg"&amp;" "&amp;B955&amp;" "&amp;X955,J$2:J$2881,0))&gt;AVERAGE(IF(Z$2:Z$2881="pos"&amp;" "&amp;B955&amp;" "&amp;X955,J$2:J$2881,0)),"neg","pos"))</f>
        <v/>
      </c>
      <c r="X955" s="1" t="str">
        <f t="shared" ca="1" si="208"/>
        <v/>
      </c>
      <c r="Y955" s="1" t="str">
        <f t="shared" ca="1" si="209"/>
        <v/>
      </c>
      <c r="Z955" s="1" t="str">
        <f t="shared" si="210"/>
        <v>both phenylalanine SE_</v>
      </c>
      <c r="AA955" s="1" t="str">
        <f t="shared" si="214"/>
        <v/>
      </c>
    </row>
    <row r="956" spans="1:27" x14ac:dyDescent="0.2">
      <c r="A956" s="1" t="s">
        <v>94</v>
      </c>
      <c r="B956" s="1" t="s">
        <v>207</v>
      </c>
      <c r="C956" s="1" t="s">
        <v>60</v>
      </c>
      <c r="D956" s="1">
        <v>165.07810000000001</v>
      </c>
      <c r="E956" s="1">
        <v>14.8</v>
      </c>
      <c r="F956" s="5" t="s">
        <v>146</v>
      </c>
      <c r="H956" s="1" t="s">
        <v>153</v>
      </c>
      <c r="I956" s="1">
        <v>677945</v>
      </c>
      <c r="K956" s="1">
        <f t="shared" si="212"/>
        <v>13.42682291773292</v>
      </c>
      <c r="L956" s="1" t="str">
        <f t="shared" si="213"/>
        <v>both phenylalanine SE_Ctr</v>
      </c>
      <c r="M956" s="1" t="str">
        <f t="shared" si="203"/>
        <v>D</v>
      </c>
      <c r="N956" s="1" t="str">
        <f t="shared" si="204"/>
        <v>both phenylalanine SE_Ctr_D</v>
      </c>
      <c r="O956" s="2" t="str">
        <f t="shared" si="205"/>
        <v/>
      </c>
      <c r="P956" s="1" t="str">
        <f t="array" ref="P956">IF(O956="","",AVERAGE(IF(L$1:L$2881=L956,K$1:K$2881)))</f>
        <v/>
      </c>
      <c r="Q956" s="1" t="str">
        <f t="array" ref="Q956">IF(O956="","",_xlfn.F.TEST(IF((L$1:L$2881=LEFT(L956,LEN(L956)-3)&amp;"ctr"),K$1:K$2881),IF((L$1:L$2881=L956),K$1:K$2881)))</f>
        <v/>
      </c>
      <c r="R956" s="1" t="str">
        <f t="array" ref="R956">IF(O956="","",TTEST(IF(L$1:L$2881=LEFT(L956,LEN(L956)-3)&amp;"ctr",K$1:K$2881),IF(L$1:L$2881=L956,K$1:K$2881),2,IF(ISERROR(Q956),3,IF(Q956&lt;0.05,3,2))))</f>
        <v/>
      </c>
      <c r="S956" s="1" t="str">
        <f t="shared" ca="1" si="206"/>
        <v/>
      </c>
      <c r="T956" s="1" t="str">
        <f t="array" ref="T956">IF(O956="","",AVERAGE(IF(L$1:L$2881=L956,I$1:I$2881)))</f>
        <v/>
      </c>
      <c r="U956" s="1" t="str">
        <f t="shared" ca="1" si="207"/>
        <v/>
      </c>
      <c r="V956" s="1" t="str">
        <f t="shared" ca="1" si="211"/>
        <v/>
      </c>
      <c r="W956" s="1" t="str">
        <f t="array" aca="1" ref="W956" ca="1">IF(V956="","",IF(AVERAGE(IF(Z$2:Z$2881="Neg"&amp;" "&amp;B956&amp;" "&amp;X956,J$2:J$2881,0))&gt;AVERAGE(IF(Z$2:Z$2881="pos"&amp;" "&amp;B956&amp;" "&amp;X956,J$2:J$2881,0)),"neg","pos"))</f>
        <v/>
      </c>
      <c r="X956" s="1" t="str">
        <f t="shared" ca="1" si="208"/>
        <v/>
      </c>
      <c r="Y956" s="1" t="str">
        <f t="shared" ca="1" si="209"/>
        <v/>
      </c>
      <c r="Z956" s="1" t="str">
        <f t="shared" si="210"/>
        <v>both phenylalanine SE_</v>
      </c>
      <c r="AA956" s="1" t="str">
        <f t="shared" si="214"/>
        <v/>
      </c>
    </row>
    <row r="957" spans="1:27" x14ac:dyDescent="0.2">
      <c r="A957" s="1" t="s">
        <v>94</v>
      </c>
      <c r="B957" s="1" t="s">
        <v>207</v>
      </c>
      <c r="C957" s="1" t="s">
        <v>60</v>
      </c>
      <c r="D957" s="1">
        <v>165.07810000000001</v>
      </c>
      <c r="E957" s="1">
        <v>14.8</v>
      </c>
      <c r="F957" s="5" t="s">
        <v>146</v>
      </c>
      <c r="H957" s="1" t="s">
        <v>153</v>
      </c>
      <c r="I957" s="1">
        <v>843270</v>
      </c>
      <c r="K957" s="1">
        <f t="shared" si="212"/>
        <v>13.645043656260411</v>
      </c>
      <c r="L957" s="1" t="str">
        <f t="shared" si="213"/>
        <v>both phenylalanine SE_Ctr</v>
      </c>
      <c r="M957" s="1" t="str">
        <f t="shared" si="203"/>
        <v>D</v>
      </c>
      <c r="N957" s="1" t="str">
        <f t="shared" si="204"/>
        <v>both phenylalanine SE_Ctr_D</v>
      </c>
      <c r="O957" s="2" t="str">
        <f t="shared" si="205"/>
        <v/>
      </c>
      <c r="P957" s="1" t="str">
        <f t="array" ref="P957">IF(O957="","",AVERAGE(IF(L$1:L$2881=L957,K$1:K$2881)))</f>
        <v/>
      </c>
      <c r="Q957" s="1" t="str">
        <f t="array" ref="Q957">IF(O957="","",_xlfn.F.TEST(IF((L$1:L$2881=LEFT(L957,LEN(L957)-3)&amp;"ctr"),K$1:K$2881),IF((L$1:L$2881=L957),K$1:K$2881)))</f>
        <v/>
      </c>
      <c r="R957" s="1" t="str">
        <f t="array" ref="R957">IF(O957="","",TTEST(IF(L$1:L$2881=LEFT(L957,LEN(L957)-3)&amp;"ctr",K$1:K$2881),IF(L$1:L$2881=L957,K$1:K$2881),2,IF(ISERROR(Q957),3,IF(Q957&lt;0.05,3,2))))</f>
        <v/>
      </c>
      <c r="S957" s="1" t="str">
        <f t="shared" ca="1" si="206"/>
        <v/>
      </c>
      <c r="T957" s="1" t="str">
        <f t="array" ref="T957">IF(O957="","",AVERAGE(IF(L$1:L$2881=L957,I$1:I$2881)))</f>
        <v/>
      </c>
      <c r="U957" s="1" t="str">
        <f t="shared" ca="1" si="207"/>
        <v/>
      </c>
      <c r="V957" s="1" t="str">
        <f t="shared" ca="1" si="211"/>
        <v/>
      </c>
      <c r="W957" s="1" t="str">
        <f t="array" aca="1" ref="W957" ca="1">IF(V957="","",IF(AVERAGE(IF(Z$2:Z$2881="Neg"&amp;" "&amp;B957&amp;" "&amp;X957,J$2:J$2881,0))&gt;AVERAGE(IF(Z$2:Z$2881="pos"&amp;" "&amp;B957&amp;" "&amp;X957,J$2:J$2881,0)),"neg","pos"))</f>
        <v/>
      </c>
      <c r="X957" s="1" t="str">
        <f t="shared" ca="1" si="208"/>
        <v/>
      </c>
      <c r="Y957" s="1" t="str">
        <f t="shared" ca="1" si="209"/>
        <v/>
      </c>
      <c r="Z957" s="1" t="str">
        <f t="shared" si="210"/>
        <v>both phenylalanine SE_</v>
      </c>
      <c r="AA957" s="1" t="str">
        <f t="shared" si="214"/>
        <v/>
      </c>
    </row>
    <row r="958" spans="1:27" x14ac:dyDescent="0.2">
      <c r="A958" s="1" t="s">
        <v>94</v>
      </c>
      <c r="B958" s="1" t="s">
        <v>207</v>
      </c>
      <c r="C958" s="1" t="s">
        <v>60</v>
      </c>
      <c r="D958" s="1">
        <v>165.07810000000001</v>
      </c>
      <c r="E958" s="1">
        <v>14.8</v>
      </c>
      <c r="F958" s="5" t="s">
        <v>146</v>
      </c>
      <c r="H958" s="1" t="s">
        <v>154</v>
      </c>
      <c r="I958" s="1">
        <v>1868856</v>
      </c>
      <c r="K958" s="1">
        <f t="shared" si="212"/>
        <v>14.440837572007068</v>
      </c>
      <c r="L958" s="1" t="str">
        <f t="shared" si="213"/>
        <v>both phenylalanine SE_Syn</v>
      </c>
      <c r="M958" s="1" t="str">
        <f t="shared" si="203"/>
        <v>D</v>
      </c>
      <c r="N958" s="1" t="str">
        <f t="shared" si="204"/>
        <v>both phenylalanine SE_Syn_D</v>
      </c>
      <c r="O958" s="2" t="str">
        <f t="shared" si="205"/>
        <v>D</v>
      </c>
      <c r="P958" s="1">
        <f t="array" ref="P958">IF(O958="","",AVERAGE(IF(L$1:L$2881=L958,K$1:K$2881)))</f>
        <v>14.62323494183096</v>
      </c>
      <c r="Q958" s="1">
        <f t="array" ref="Q958">IF(O958="","",_xlfn.F.TEST(IF((L$1:L$2881=LEFT(L958,LEN(L958)-3)&amp;"ctr"),K$1:K$2881),IF((L$1:L$2881=L958),K$1:K$2881)))</f>
        <v>0.51564428760177128</v>
      </c>
      <c r="R958" s="1">
        <f t="array" ref="R958">IF(O958="","",TTEST(IF(L$1:L$2881=LEFT(L958,LEN(L958)-3)&amp;"ctr",K$1:K$2881),IF(L$1:L$2881=L958,K$1:K$2881),2,IF(ISERROR(Q958),3,IF(Q958&lt;0.05,3,2))))</f>
        <v>1.9272433220861777E-3</v>
      </c>
      <c r="S958" s="1" t="str">
        <f t="shared" ca="1" si="206"/>
        <v>E</v>
      </c>
      <c r="T958" s="1">
        <f t="array" ref="T958">IF(O958="","",AVERAGE(IF(L$1:L$2881=L958,I$1:I$2881)))</f>
        <v>2333277.5</v>
      </c>
      <c r="U958" s="1">
        <f t="shared" ca="1" si="207"/>
        <v>2.0802948027262369</v>
      </c>
      <c r="V958" s="1" t="str">
        <f t="shared" ca="1" si="211"/>
        <v>2</v>
      </c>
      <c r="W958" s="1" t="str">
        <f t="array" aca="1" ref="W958" ca="1">IF(V958="","",IF(AVERAGE(IF(Z$2:Z$2881="Neg"&amp;" "&amp;B958&amp;" "&amp;X958,J$2:J$2881,0))&gt;AVERAGE(IF(Z$2:Z$2881="pos"&amp;" "&amp;B958&amp;" "&amp;X958,J$2:J$2881,0)),"neg","pos"))</f>
        <v>pos</v>
      </c>
      <c r="X958" s="1" t="str">
        <f t="shared" ca="1" si="208"/>
        <v>SE_</v>
      </c>
      <c r="Y958" s="1" t="str">
        <f t="shared" ca="1" si="209"/>
        <v>Syn</v>
      </c>
      <c r="Z958" s="1" t="str">
        <f t="shared" si="210"/>
        <v>both phenylalanine SE_</v>
      </c>
      <c r="AA958" s="1" t="str">
        <f t="shared" si="214"/>
        <v>Good</v>
      </c>
    </row>
    <row r="959" spans="1:27" x14ac:dyDescent="0.2">
      <c r="A959" s="1" t="s">
        <v>94</v>
      </c>
      <c r="B959" s="1" t="s">
        <v>207</v>
      </c>
      <c r="C959" s="1" t="s">
        <v>60</v>
      </c>
      <c r="D959" s="1">
        <v>165.07810000000001</v>
      </c>
      <c r="E959" s="1">
        <v>14.8</v>
      </c>
      <c r="F959" s="5" t="s">
        <v>146</v>
      </c>
      <c r="H959" s="1" t="s">
        <v>154</v>
      </c>
      <c r="I959" s="1">
        <v>2132132</v>
      </c>
      <c r="K959" s="1">
        <f t="shared" si="212"/>
        <v>14.572633445061362</v>
      </c>
      <c r="L959" s="1" t="str">
        <f t="shared" si="213"/>
        <v>both phenylalanine SE_Syn</v>
      </c>
      <c r="M959" s="1" t="str">
        <f t="shared" si="203"/>
        <v>D</v>
      </c>
      <c r="N959" s="1" t="str">
        <f t="shared" si="204"/>
        <v>both phenylalanine SE_Syn_D</v>
      </c>
      <c r="O959" s="2" t="str">
        <f t="shared" si="205"/>
        <v/>
      </c>
      <c r="P959" s="1" t="str">
        <f t="array" ref="P959">IF(O959="","",AVERAGE(IF(L$1:L$2881=L959,K$1:K$2881)))</f>
        <v/>
      </c>
      <c r="Q959" s="1" t="str">
        <f t="array" ref="Q959">IF(O959="","",_xlfn.F.TEST(IF((L$1:L$2881=LEFT(L959,LEN(L959)-3)&amp;"ctr"),K$1:K$2881),IF((L$1:L$2881=L959),K$1:K$2881)))</f>
        <v/>
      </c>
      <c r="R959" s="1" t="str">
        <f t="array" ref="R959">IF(O959="","",TTEST(IF(L$1:L$2881=LEFT(L959,LEN(L959)-3)&amp;"ctr",K$1:K$2881),IF(L$1:L$2881=L959,K$1:K$2881),2,IF(ISERROR(Q959),3,IF(Q959&lt;0.05,3,2))))</f>
        <v/>
      </c>
      <c r="S959" s="1" t="str">
        <f t="shared" ca="1" si="206"/>
        <v/>
      </c>
      <c r="T959" s="1" t="str">
        <f t="array" ref="T959">IF(O959="","",AVERAGE(IF(L$1:L$2881=L959,I$1:I$2881)))</f>
        <v/>
      </c>
      <c r="U959" s="1" t="str">
        <f t="shared" ca="1" si="207"/>
        <v/>
      </c>
      <c r="V959" s="1" t="str">
        <f t="shared" ca="1" si="211"/>
        <v/>
      </c>
      <c r="W959" s="1" t="str">
        <f t="array" aca="1" ref="W959" ca="1">IF(V959="","",IF(AVERAGE(IF(Z$2:Z$2881="Neg"&amp;" "&amp;B959&amp;" "&amp;X959,J$2:J$2881,0))&gt;AVERAGE(IF(Z$2:Z$2881="pos"&amp;" "&amp;B959&amp;" "&amp;X959,J$2:J$2881,0)),"neg","pos"))</f>
        <v/>
      </c>
      <c r="X959" s="1" t="str">
        <f t="shared" ca="1" si="208"/>
        <v/>
      </c>
      <c r="Y959" s="1" t="str">
        <f t="shared" ca="1" si="209"/>
        <v/>
      </c>
      <c r="Z959" s="1" t="str">
        <f t="shared" si="210"/>
        <v>both phenylalanine SE_</v>
      </c>
      <c r="AA959" s="1" t="str">
        <f t="shared" si="214"/>
        <v/>
      </c>
    </row>
    <row r="960" spans="1:27" x14ac:dyDescent="0.2">
      <c r="A960" s="1" t="s">
        <v>94</v>
      </c>
      <c r="B960" s="1" t="s">
        <v>207</v>
      </c>
      <c r="C960" s="1" t="s">
        <v>60</v>
      </c>
      <c r="D960" s="1">
        <v>165.07810000000001</v>
      </c>
      <c r="E960" s="1">
        <v>14.8</v>
      </c>
      <c r="F960" s="5" t="s">
        <v>146</v>
      </c>
      <c r="H960" s="1" t="s">
        <v>154</v>
      </c>
      <c r="I960" s="1">
        <v>3536654</v>
      </c>
      <c r="K960" s="1">
        <f t="shared" si="212"/>
        <v>15.078691923141875</v>
      </c>
      <c r="L960" s="1" t="str">
        <f t="shared" si="213"/>
        <v>both phenylalanine SE_Syn</v>
      </c>
      <c r="M960" s="1" t="str">
        <f t="shared" si="203"/>
        <v>D</v>
      </c>
      <c r="N960" s="1" t="str">
        <f t="shared" si="204"/>
        <v>both phenylalanine SE_Syn_D</v>
      </c>
      <c r="O960" s="2" t="str">
        <f t="shared" si="205"/>
        <v/>
      </c>
      <c r="P960" s="1" t="str">
        <f t="array" ref="P960">IF(O960="","",AVERAGE(IF(L$1:L$2881=L960,K$1:K$2881)))</f>
        <v/>
      </c>
      <c r="Q960" s="1" t="str">
        <f t="array" ref="Q960">IF(O960="","",_xlfn.F.TEST(IF((L$1:L$2881=LEFT(L960,LEN(L960)-3)&amp;"ctr"),K$1:K$2881),IF((L$1:L$2881=L960),K$1:K$2881)))</f>
        <v/>
      </c>
      <c r="R960" s="1" t="str">
        <f t="array" ref="R960">IF(O960="","",TTEST(IF(L$1:L$2881=LEFT(L960,LEN(L960)-3)&amp;"ctr",K$1:K$2881),IF(L$1:L$2881=L960,K$1:K$2881),2,IF(ISERROR(Q960),3,IF(Q960&lt;0.05,3,2))))</f>
        <v/>
      </c>
      <c r="S960" s="1" t="str">
        <f t="shared" ca="1" si="206"/>
        <v/>
      </c>
      <c r="T960" s="1" t="str">
        <f t="array" ref="T960">IF(O960="","",AVERAGE(IF(L$1:L$2881=L960,I$1:I$2881)))</f>
        <v/>
      </c>
      <c r="U960" s="1" t="str">
        <f t="shared" ca="1" si="207"/>
        <v/>
      </c>
      <c r="V960" s="1" t="str">
        <f t="shared" ca="1" si="211"/>
        <v/>
      </c>
      <c r="W960" s="1" t="str">
        <f t="array" aca="1" ref="W960" ca="1">IF(V960="","",IF(AVERAGE(IF(Z$2:Z$2881="Neg"&amp;" "&amp;B960&amp;" "&amp;X960,J$2:J$2881,0))&gt;AVERAGE(IF(Z$2:Z$2881="pos"&amp;" "&amp;B960&amp;" "&amp;X960,J$2:J$2881,0)),"neg","pos"))</f>
        <v/>
      </c>
      <c r="X960" s="1" t="str">
        <f t="shared" ca="1" si="208"/>
        <v/>
      </c>
      <c r="Y960" s="1" t="str">
        <f t="shared" ca="1" si="209"/>
        <v/>
      </c>
      <c r="Z960" s="1" t="str">
        <f t="shared" si="210"/>
        <v>both phenylalanine SE_</v>
      </c>
      <c r="AA960" s="1" t="str">
        <f t="shared" si="214"/>
        <v/>
      </c>
    </row>
    <row r="961" spans="1:27" x14ac:dyDescent="0.2">
      <c r="A961" s="1" t="s">
        <v>94</v>
      </c>
      <c r="B961" s="1" t="s">
        <v>207</v>
      </c>
      <c r="C961" s="1" t="s">
        <v>60</v>
      </c>
      <c r="D961" s="1">
        <v>165.07810000000001</v>
      </c>
      <c r="E961" s="1">
        <v>14.8</v>
      </c>
      <c r="F961" s="5" t="s">
        <v>146</v>
      </c>
      <c r="H961" s="1" t="s">
        <v>154</v>
      </c>
      <c r="I961" s="1">
        <v>1795468</v>
      </c>
      <c r="K961" s="1">
        <f t="shared" si="212"/>
        <v>14.400776827113539</v>
      </c>
      <c r="L961" s="1" t="str">
        <f t="shared" si="213"/>
        <v>both phenylalanine SE_Syn</v>
      </c>
      <c r="M961" s="1" t="str">
        <f t="shared" si="203"/>
        <v>D</v>
      </c>
      <c r="N961" s="1" t="str">
        <f t="shared" si="204"/>
        <v>both phenylalanine SE_Syn_D</v>
      </c>
      <c r="O961" s="2" t="str">
        <f t="shared" si="205"/>
        <v/>
      </c>
      <c r="P961" s="1" t="str">
        <f t="array" ref="P961">IF(O961="","",AVERAGE(IF(L$1:L$2881=L961,K$1:K$2881)))</f>
        <v/>
      </c>
      <c r="Q961" s="1" t="str">
        <f t="array" ref="Q961">IF(O961="","",_xlfn.F.TEST(IF((L$1:L$2881=LEFT(L961,LEN(L961)-3)&amp;"ctr"),K$1:K$2881),IF((L$1:L$2881=L961),K$1:K$2881)))</f>
        <v/>
      </c>
      <c r="R961" s="1" t="str">
        <f t="array" ref="R961">IF(O961="","",TTEST(IF(L$1:L$2881=LEFT(L961,LEN(L961)-3)&amp;"ctr",K$1:K$2881),IF(L$1:L$2881=L961,K$1:K$2881),2,IF(ISERROR(Q961),3,IF(Q961&lt;0.05,3,2))))</f>
        <v/>
      </c>
      <c r="S961" s="1" t="str">
        <f t="shared" ca="1" si="206"/>
        <v/>
      </c>
      <c r="T961" s="1" t="str">
        <f t="array" ref="T961">IF(O961="","",AVERAGE(IF(L$1:L$2881=L961,I$1:I$2881)))</f>
        <v/>
      </c>
      <c r="U961" s="1" t="str">
        <f t="shared" ca="1" si="207"/>
        <v/>
      </c>
      <c r="V961" s="1" t="str">
        <f t="shared" ca="1" si="211"/>
        <v/>
      </c>
      <c r="W961" s="1" t="str">
        <f t="array" aca="1" ref="W961" ca="1">IF(V961="","",IF(AVERAGE(IF(Z$2:Z$2881="Neg"&amp;" "&amp;B961&amp;" "&amp;X961,J$2:J$2881,0))&gt;AVERAGE(IF(Z$2:Z$2881="pos"&amp;" "&amp;B961&amp;" "&amp;X961,J$2:J$2881,0)),"neg","pos"))</f>
        <v/>
      </c>
      <c r="X961" s="1" t="str">
        <f t="shared" ca="1" si="208"/>
        <v/>
      </c>
      <c r="Y961" s="1" t="str">
        <f t="shared" ca="1" si="209"/>
        <v/>
      </c>
      <c r="Z961" s="1" t="str">
        <f t="shared" si="210"/>
        <v>both phenylalanine SE_</v>
      </c>
      <c r="AA961" s="1" t="str">
        <f t="shared" si="214"/>
        <v/>
      </c>
    </row>
    <row r="962" spans="1:27" x14ac:dyDescent="0.2">
      <c r="A962" s="1" t="s">
        <v>94</v>
      </c>
      <c r="B962" s="1" t="s">
        <v>78</v>
      </c>
      <c r="C962" s="1" t="s">
        <v>116</v>
      </c>
      <c r="D962" s="1">
        <v>216.13740000000001</v>
      </c>
      <c r="E962" s="1">
        <v>15.29</v>
      </c>
      <c r="F962" s="5" t="s">
        <v>146</v>
      </c>
      <c r="H962" s="1" t="s">
        <v>147</v>
      </c>
      <c r="K962" s="1">
        <f t="shared" ref="K962:K993" si="215">LN(I962+1)</f>
        <v>0</v>
      </c>
      <c r="L962" s="1" t="str">
        <f t="shared" ref="L962:L993" si="216">A962&amp;" "&amp;B962&amp;" "&amp;H962</f>
        <v>both (Val-Val) Min_Ctr</v>
      </c>
      <c r="M962" s="1" t="str">
        <f t="shared" ref="M962:M1025" si="217">IF(I962&lt;&gt;"","D","ND")</f>
        <v>ND</v>
      </c>
      <c r="N962" s="1" t="str">
        <f t="shared" ref="N962:N1025" si="218">L962&amp;IF(LEN(M962)=2,M962,"_"&amp;M962)</f>
        <v>both (Val-Val) Min_CtrND</v>
      </c>
      <c r="O962" s="2" t="str">
        <f t="shared" ref="O962:O1025" si="219">IF(ROW()&lt;&gt;MATCH(L962,L$1:L$2881,0),"",IF(COUNTIF(N$1:N$2881,LEFT(N962,LEN(N962)-2)&amp;"_D")=COUNTIF(L$1:L$2881,L962),"D","ND"))</f>
        <v>ND</v>
      </c>
      <c r="P962" s="1">
        <f t="array" ref="P962">IF(O962="","",AVERAGE(IF(L$1:L$2881=L962,K$1:K$2881)))</f>
        <v>0</v>
      </c>
      <c r="Q962" s="1" t="e">
        <f t="array" ref="Q962">IF(O962="","",_xlfn.F.TEST(IF((L$1:L$2881=LEFT(L962,LEN(L962)-3)&amp;"ctr"),K$1:K$2881),IF((L$1:L$2881=L962),K$1:K$2881)))</f>
        <v>#DIV/0!</v>
      </c>
      <c r="R962" s="1" t="e">
        <f t="array" ref="R962">IF(O962="","",TTEST(IF(L$1:L$2881=LEFT(L962,LEN(L962)-3)&amp;"ctr",K$1:K$2881),IF(L$1:L$2881=L962,K$1:K$2881),2,IF(ISERROR(Q962),3,IF(Q962&lt;0.05,3,2))))</f>
        <v>#DIV/0!</v>
      </c>
      <c r="S962" s="1" t="str">
        <f t="shared" ref="S962:S1025" ca="1" si="220">IF(P962="","",IF(RIGHT(L962,3)="ctr",O962,IF(AND(O962="ND",INDIRECT("r"&amp;MATCH(LEFT(L962,LEN(L962)-3)&amp;"ctr",L$1:L$2881,0)&amp;"c"&amp;COLUMN(O962),FALSE)="ND"),"ND",IF(R962&gt;=0.05,"N",IF(AND(R962&lt;0.05,P962&lt;INDIRECT("r"&amp;MATCH(LEFT(L962,LEN(L962)-3)&amp;"ctr",L$1:L$2881,0)&amp;"C"&amp;COLUMN(P962),FALSE)),"I",IF(AND(R962&lt;0.05,P962&gt;INDIRECT("r"&amp;MATCH(LEFT(L962,LEN(L962)-3)&amp;"ctr",L$1:L$2881,0)&amp;"c"&amp;COLUMN(P962),FALSE)),"E","err"))))))</f>
        <v>ND</v>
      </c>
      <c r="T962" s="1">
        <f t="array" ref="T962">IF(O962="","",AVERAGE(IF(L$1:L$2881=L962,I$1:I$2881)))</f>
        <v>0</v>
      </c>
      <c r="U962" s="1" t="str">
        <f t="shared" ref="U962:U1025" ca="1" si="221">IF(O962="","",IF(OR(S962="ND",S962="N"),"n/a",IF(OR(S962="e",S962="I"),IF(OR(T962=0,INDIRECT("r"&amp;MATCH(LEFT(L962,LEN(L962)-3)&amp;"ctr",L$1:L$2881,0)&amp;"c"&amp;COLUMN(T962),FALSE)=0),5,LOG(T962/INDIRECT("r"&amp;MATCH(LEFT(L962,LEN(L962)-3)&amp;"ctr",L$1:L$2881,0)&amp;"c"&amp;COLUMN(T962),FALSE),2)))))</f>
        <v>n/a</v>
      </c>
      <c r="V962" s="1" t="str">
        <f t="shared" ca="1" si="211"/>
        <v/>
      </c>
      <c r="W962" s="1" t="str">
        <f t="array" aca="1" ref="W962" ca="1">IF(V962="","",IF(AVERAGE(IF(Z$2:Z$2881="Neg"&amp;" "&amp;B962&amp;" "&amp;X962,J$2:J$2881,0))&gt;AVERAGE(IF(Z$2:Z$2881="pos"&amp;" "&amp;B962&amp;" "&amp;X962,J$2:J$2881,0)),"neg","pos"))</f>
        <v/>
      </c>
      <c r="X962" s="1" t="str">
        <f t="shared" ref="X962:X1025" ca="1" si="222">IF(V962="","",LEFT(H962,3))</f>
        <v/>
      </c>
      <c r="Y962" s="1" t="str">
        <f t="shared" ref="Y962:Y1025" ca="1" si="223">IF(W962="","",RIGHT(H962,3))</f>
        <v/>
      </c>
      <c r="Z962" s="1" t="str">
        <f t="shared" ref="Z962:Z1025" si="224">A962&amp;" "&amp;B962&amp;" "&amp;LEFT(H962,3)</f>
        <v>both (Val-Val) Min</v>
      </c>
      <c r="AA962" s="1" t="str">
        <f t="shared" si="214"/>
        <v>Good</v>
      </c>
    </row>
    <row r="963" spans="1:27" x14ac:dyDescent="0.2">
      <c r="A963" s="1" t="s">
        <v>94</v>
      </c>
      <c r="B963" s="1" t="s">
        <v>78</v>
      </c>
      <c r="C963" s="1" t="s">
        <v>116</v>
      </c>
      <c r="D963" s="1">
        <v>216.13740000000001</v>
      </c>
      <c r="E963" s="1">
        <v>15.29</v>
      </c>
      <c r="F963" s="5" t="s">
        <v>146</v>
      </c>
      <c r="H963" s="1" t="s">
        <v>147</v>
      </c>
      <c r="K963" s="1">
        <f t="shared" si="215"/>
        <v>0</v>
      </c>
      <c r="L963" s="1" t="str">
        <f t="shared" si="216"/>
        <v>both (Val-Val) Min_Ctr</v>
      </c>
      <c r="M963" s="1" t="str">
        <f t="shared" si="217"/>
        <v>ND</v>
      </c>
      <c r="N963" s="1" t="str">
        <f t="shared" si="218"/>
        <v>both (Val-Val) Min_CtrND</v>
      </c>
      <c r="O963" s="2" t="str">
        <f t="shared" si="219"/>
        <v/>
      </c>
      <c r="P963" s="1" t="str">
        <f t="array" ref="P963">IF(O963="","",AVERAGE(IF(L$1:L$2881=L963,K$1:K$2881)))</f>
        <v/>
      </c>
      <c r="Q963" s="1" t="str">
        <f t="array" ref="Q963">IF(O963="","",_xlfn.F.TEST(IF((L$1:L$2881=LEFT(L963,LEN(L963)-3)&amp;"ctr"),K$1:K$2881),IF((L$1:L$2881=L963),K$1:K$2881)))</f>
        <v/>
      </c>
      <c r="R963" s="1" t="str">
        <f t="array" ref="R963">IF(O963="","",TTEST(IF(L$1:L$2881=LEFT(L963,LEN(L963)-3)&amp;"ctr",K$1:K$2881),IF(L$1:L$2881=L963,K$1:K$2881),2,IF(ISERROR(Q963),3,IF(Q963&lt;0.05,3,2))))</f>
        <v/>
      </c>
      <c r="S963" s="1" t="str">
        <f t="shared" ca="1" si="220"/>
        <v/>
      </c>
      <c r="T963" s="1" t="str">
        <f t="array" ref="T963">IF(O963="","",AVERAGE(IF(L$1:L$2881=L963,I$1:I$2881)))</f>
        <v/>
      </c>
      <c r="U963" s="1" t="str">
        <f t="shared" ca="1" si="221"/>
        <v/>
      </c>
      <c r="V963" s="1" t="str">
        <f t="shared" ref="V963:V1026" ca="1" si="225">IF(S963="N","1",IF(U963="n/a","",IF(U963="","",IF(ABS(U963)&lt;1.5,"1",IF(ABS(U963)&lt;2.5,"2",IF(ABS(U963)&lt;3.5,"3",IF(ABS(U963)&lt;4.5,"4",IF(ABS(U963)&gt;=4.5,"5"))))))))</f>
        <v/>
      </c>
      <c r="W963" s="1" t="str">
        <f t="array" aca="1" ref="W963" ca="1">IF(V963="","",IF(AVERAGE(IF(Z$2:Z$2881="Neg"&amp;" "&amp;B963&amp;" "&amp;X963,J$2:J$2881,0))&gt;AVERAGE(IF(Z$2:Z$2881="pos"&amp;" "&amp;B963&amp;" "&amp;X963,J$2:J$2881,0)),"neg","pos"))</f>
        <v/>
      </c>
      <c r="X963" s="1" t="str">
        <f t="shared" ca="1" si="222"/>
        <v/>
      </c>
      <c r="Y963" s="1" t="str">
        <f t="shared" ca="1" si="223"/>
        <v/>
      </c>
      <c r="Z963" s="1" t="str">
        <f t="shared" si="224"/>
        <v>both (Val-Val) Min</v>
      </c>
      <c r="AA963" s="1" t="str">
        <f t="shared" si="214"/>
        <v/>
      </c>
    </row>
    <row r="964" spans="1:27" x14ac:dyDescent="0.2">
      <c r="A964" s="1" t="s">
        <v>94</v>
      </c>
      <c r="B964" s="1" t="s">
        <v>78</v>
      </c>
      <c r="C964" s="1" t="s">
        <v>116</v>
      </c>
      <c r="D964" s="1">
        <v>216.13740000000001</v>
      </c>
      <c r="E964" s="1">
        <v>15.29</v>
      </c>
      <c r="F964" s="5" t="s">
        <v>146</v>
      </c>
      <c r="H964" s="1" t="s">
        <v>147</v>
      </c>
      <c r="K964" s="1">
        <f t="shared" si="215"/>
        <v>0</v>
      </c>
      <c r="L964" s="1" t="str">
        <f t="shared" si="216"/>
        <v>both (Val-Val) Min_Ctr</v>
      </c>
      <c r="M964" s="1" t="str">
        <f t="shared" si="217"/>
        <v>ND</v>
      </c>
      <c r="N964" s="1" t="str">
        <f t="shared" si="218"/>
        <v>both (Val-Val) Min_CtrND</v>
      </c>
      <c r="O964" s="2" t="str">
        <f t="shared" si="219"/>
        <v/>
      </c>
      <c r="P964" s="1" t="str">
        <f t="array" ref="P964">IF(O964="","",AVERAGE(IF(L$1:L$2881=L964,K$1:K$2881)))</f>
        <v/>
      </c>
      <c r="Q964" s="1" t="str">
        <f t="array" ref="Q964">IF(O964="","",_xlfn.F.TEST(IF((L$1:L$2881=LEFT(L964,LEN(L964)-3)&amp;"ctr"),K$1:K$2881),IF((L$1:L$2881=L964),K$1:K$2881)))</f>
        <v/>
      </c>
      <c r="R964" s="1" t="str">
        <f t="array" ref="R964">IF(O964="","",TTEST(IF(L$1:L$2881=LEFT(L964,LEN(L964)-3)&amp;"ctr",K$1:K$2881),IF(L$1:L$2881=L964,K$1:K$2881),2,IF(ISERROR(Q964),3,IF(Q964&lt;0.05,3,2))))</f>
        <v/>
      </c>
      <c r="S964" s="1" t="str">
        <f t="shared" ca="1" si="220"/>
        <v/>
      </c>
      <c r="T964" s="1" t="str">
        <f t="array" ref="T964">IF(O964="","",AVERAGE(IF(L$1:L$2881=L964,I$1:I$2881)))</f>
        <v/>
      </c>
      <c r="U964" s="1" t="str">
        <f t="shared" ca="1" si="221"/>
        <v/>
      </c>
      <c r="V964" s="1" t="str">
        <f t="shared" ca="1" si="225"/>
        <v/>
      </c>
      <c r="W964" s="1" t="str">
        <f t="array" aca="1" ref="W964" ca="1">IF(V964="","",IF(AVERAGE(IF(Z$2:Z$2881="Neg"&amp;" "&amp;B964&amp;" "&amp;X964,J$2:J$2881,0))&gt;AVERAGE(IF(Z$2:Z$2881="pos"&amp;" "&amp;B964&amp;" "&amp;X964,J$2:J$2881,0)),"neg","pos"))</f>
        <v/>
      </c>
      <c r="X964" s="1" t="str">
        <f t="shared" ca="1" si="222"/>
        <v/>
      </c>
      <c r="Y964" s="1" t="str">
        <f t="shared" ca="1" si="223"/>
        <v/>
      </c>
      <c r="Z964" s="1" t="str">
        <f t="shared" si="224"/>
        <v>both (Val-Val) Min</v>
      </c>
      <c r="AA964" s="1" t="str">
        <f t="shared" si="214"/>
        <v/>
      </c>
    </row>
    <row r="965" spans="1:27" x14ac:dyDescent="0.2">
      <c r="A965" s="1" t="s">
        <v>94</v>
      </c>
      <c r="B965" s="1" t="s">
        <v>78</v>
      </c>
      <c r="C965" s="1" t="s">
        <v>116</v>
      </c>
      <c r="D965" s="1">
        <v>216.13740000000001</v>
      </c>
      <c r="E965" s="1">
        <v>15.29</v>
      </c>
      <c r="F965" s="5" t="s">
        <v>146</v>
      </c>
      <c r="H965" s="1" t="s">
        <v>147</v>
      </c>
      <c r="K965" s="1">
        <f t="shared" si="215"/>
        <v>0</v>
      </c>
      <c r="L965" s="1" t="str">
        <f t="shared" si="216"/>
        <v>both (Val-Val) Min_Ctr</v>
      </c>
      <c r="M965" s="1" t="str">
        <f t="shared" si="217"/>
        <v>ND</v>
      </c>
      <c r="N965" s="1" t="str">
        <f t="shared" si="218"/>
        <v>both (Val-Val) Min_CtrND</v>
      </c>
      <c r="O965" s="2" t="str">
        <f t="shared" si="219"/>
        <v/>
      </c>
      <c r="P965" s="1" t="str">
        <f t="array" ref="P965">IF(O965="","",AVERAGE(IF(L$1:L$2881=L965,K$1:K$2881)))</f>
        <v/>
      </c>
      <c r="Q965" s="1" t="str">
        <f t="array" ref="Q965">IF(O965="","",_xlfn.F.TEST(IF((L$1:L$2881=LEFT(L965,LEN(L965)-3)&amp;"ctr"),K$1:K$2881),IF((L$1:L$2881=L965),K$1:K$2881)))</f>
        <v/>
      </c>
      <c r="R965" s="1" t="str">
        <f t="array" ref="R965">IF(O965="","",TTEST(IF(L$1:L$2881=LEFT(L965,LEN(L965)-3)&amp;"ctr",K$1:K$2881),IF(L$1:L$2881=L965,K$1:K$2881),2,IF(ISERROR(Q965),3,IF(Q965&lt;0.05,3,2))))</f>
        <v/>
      </c>
      <c r="S965" s="1" t="str">
        <f t="shared" ca="1" si="220"/>
        <v/>
      </c>
      <c r="T965" s="1" t="str">
        <f t="array" ref="T965">IF(O965="","",AVERAGE(IF(L$1:L$2881=L965,I$1:I$2881)))</f>
        <v/>
      </c>
      <c r="U965" s="1" t="str">
        <f t="shared" ca="1" si="221"/>
        <v/>
      </c>
      <c r="V965" s="1" t="str">
        <f t="shared" ca="1" si="225"/>
        <v/>
      </c>
      <c r="W965" s="1" t="str">
        <f t="array" aca="1" ref="W965" ca="1">IF(V965="","",IF(AVERAGE(IF(Z$2:Z$2881="Neg"&amp;" "&amp;B965&amp;" "&amp;X965,J$2:J$2881,0))&gt;AVERAGE(IF(Z$2:Z$2881="pos"&amp;" "&amp;B965&amp;" "&amp;X965,J$2:J$2881,0)),"neg","pos"))</f>
        <v/>
      </c>
      <c r="X965" s="1" t="str">
        <f t="shared" ca="1" si="222"/>
        <v/>
      </c>
      <c r="Y965" s="1" t="str">
        <f t="shared" ca="1" si="223"/>
        <v/>
      </c>
      <c r="Z965" s="1" t="str">
        <f t="shared" si="224"/>
        <v>both (Val-Val) Min</v>
      </c>
      <c r="AA965" s="1" t="str">
        <f t="shared" si="214"/>
        <v/>
      </c>
    </row>
    <row r="966" spans="1:27" x14ac:dyDescent="0.2">
      <c r="A966" s="1" t="s">
        <v>94</v>
      </c>
      <c r="B966" s="1" t="s">
        <v>78</v>
      </c>
      <c r="C966" s="1" t="s">
        <v>116</v>
      </c>
      <c r="D966" s="1">
        <v>216.13740000000001</v>
      </c>
      <c r="E966" s="1">
        <v>15.29</v>
      </c>
      <c r="F966" s="5" t="s">
        <v>146</v>
      </c>
      <c r="H966" s="1" t="s">
        <v>148</v>
      </c>
      <c r="K966" s="1">
        <f t="shared" si="215"/>
        <v>0</v>
      </c>
      <c r="L966" s="1" t="str">
        <f t="shared" si="216"/>
        <v>both (Val-Val) Min_Syn</v>
      </c>
      <c r="M966" s="1" t="str">
        <f t="shared" si="217"/>
        <v>ND</v>
      </c>
      <c r="N966" s="1" t="str">
        <f t="shared" si="218"/>
        <v>both (Val-Val) Min_SynND</v>
      </c>
      <c r="O966" s="2" t="str">
        <f t="shared" si="219"/>
        <v>ND</v>
      </c>
      <c r="P966" s="1">
        <f t="array" ref="P966">IF(O966="","",AVERAGE(IF(L$1:L$2881=L966,K$1:K$2881)))</f>
        <v>0</v>
      </c>
      <c r="Q966" s="1" t="e">
        <f t="array" ref="Q966">IF(O966="","",_xlfn.F.TEST(IF((L$1:L$2881=LEFT(L966,LEN(L966)-3)&amp;"ctr"),K$1:K$2881),IF((L$1:L$2881=L966),K$1:K$2881)))</f>
        <v>#DIV/0!</v>
      </c>
      <c r="R966" s="1" t="e">
        <f t="array" ref="R966">IF(O966="","",TTEST(IF(L$1:L$2881=LEFT(L966,LEN(L966)-3)&amp;"ctr",K$1:K$2881),IF(L$1:L$2881=L966,K$1:K$2881),2,IF(ISERROR(Q966),3,IF(Q966&lt;0.05,3,2))))</f>
        <v>#DIV/0!</v>
      </c>
      <c r="S966" s="1" t="str">
        <f t="shared" ca="1" si="220"/>
        <v>ND</v>
      </c>
      <c r="T966" s="1">
        <f t="array" ref="T966">IF(O966="","",AVERAGE(IF(L$1:L$2881=L966,I$1:I$2881)))</f>
        <v>0</v>
      </c>
      <c r="U966" s="1" t="str">
        <f t="shared" ca="1" si="221"/>
        <v>n/a</v>
      </c>
      <c r="V966" s="1" t="str">
        <f t="shared" ca="1" si="225"/>
        <v/>
      </c>
      <c r="W966" s="1" t="str">
        <f t="array" aca="1" ref="W966" ca="1">IF(V966="","",IF(AVERAGE(IF(Z$2:Z$2881="Neg"&amp;" "&amp;B966&amp;" "&amp;X966,J$2:J$2881,0))&gt;AVERAGE(IF(Z$2:Z$2881="pos"&amp;" "&amp;B966&amp;" "&amp;X966,J$2:J$2881,0)),"neg","pos"))</f>
        <v/>
      </c>
      <c r="X966" s="1" t="str">
        <f t="shared" ca="1" si="222"/>
        <v/>
      </c>
      <c r="Y966" s="1" t="str">
        <f t="shared" ca="1" si="223"/>
        <v/>
      </c>
      <c r="Z966" s="1" t="str">
        <f t="shared" si="224"/>
        <v>both (Val-Val) Min</v>
      </c>
      <c r="AA966" s="1" t="str">
        <f t="shared" si="214"/>
        <v>Good</v>
      </c>
    </row>
    <row r="967" spans="1:27" x14ac:dyDescent="0.2">
      <c r="A967" s="1" t="s">
        <v>94</v>
      </c>
      <c r="B967" s="1" t="s">
        <v>78</v>
      </c>
      <c r="C967" s="1" t="s">
        <v>116</v>
      </c>
      <c r="D967" s="1">
        <v>216.13740000000001</v>
      </c>
      <c r="E967" s="1">
        <v>15.29</v>
      </c>
      <c r="F967" s="5" t="s">
        <v>146</v>
      </c>
      <c r="H967" s="1" t="s">
        <v>148</v>
      </c>
      <c r="K967" s="1">
        <f t="shared" si="215"/>
        <v>0</v>
      </c>
      <c r="L967" s="1" t="str">
        <f t="shared" si="216"/>
        <v>both (Val-Val) Min_Syn</v>
      </c>
      <c r="M967" s="1" t="str">
        <f t="shared" si="217"/>
        <v>ND</v>
      </c>
      <c r="N967" s="1" t="str">
        <f t="shared" si="218"/>
        <v>both (Val-Val) Min_SynND</v>
      </c>
      <c r="O967" s="2" t="str">
        <f t="shared" si="219"/>
        <v/>
      </c>
      <c r="P967" s="1" t="str">
        <f t="array" ref="P967">IF(O967="","",AVERAGE(IF(L$1:L$2881=L967,K$1:K$2881)))</f>
        <v/>
      </c>
      <c r="Q967" s="1" t="str">
        <f t="array" ref="Q967">IF(O967="","",_xlfn.F.TEST(IF((L$1:L$2881=LEFT(L967,LEN(L967)-3)&amp;"ctr"),K$1:K$2881),IF((L$1:L$2881=L967),K$1:K$2881)))</f>
        <v/>
      </c>
      <c r="R967" s="1" t="str">
        <f t="array" ref="R967">IF(O967="","",TTEST(IF(L$1:L$2881=LEFT(L967,LEN(L967)-3)&amp;"ctr",K$1:K$2881),IF(L$1:L$2881=L967,K$1:K$2881),2,IF(ISERROR(Q967),3,IF(Q967&lt;0.05,3,2))))</f>
        <v/>
      </c>
      <c r="S967" s="1" t="str">
        <f t="shared" ca="1" si="220"/>
        <v/>
      </c>
      <c r="T967" s="1" t="str">
        <f t="array" ref="T967">IF(O967="","",AVERAGE(IF(L$1:L$2881=L967,I$1:I$2881)))</f>
        <v/>
      </c>
      <c r="U967" s="1" t="str">
        <f t="shared" ca="1" si="221"/>
        <v/>
      </c>
      <c r="V967" s="1" t="str">
        <f t="shared" ca="1" si="225"/>
        <v/>
      </c>
      <c r="W967" s="1" t="str">
        <f t="array" aca="1" ref="W967" ca="1">IF(V967="","",IF(AVERAGE(IF(Z$2:Z$2881="Neg"&amp;" "&amp;B967&amp;" "&amp;X967,J$2:J$2881,0))&gt;AVERAGE(IF(Z$2:Z$2881="pos"&amp;" "&amp;B967&amp;" "&amp;X967,J$2:J$2881,0)),"neg","pos"))</f>
        <v/>
      </c>
      <c r="X967" s="1" t="str">
        <f t="shared" ca="1" si="222"/>
        <v/>
      </c>
      <c r="Y967" s="1" t="str">
        <f t="shared" ca="1" si="223"/>
        <v/>
      </c>
      <c r="Z967" s="1" t="str">
        <f t="shared" si="224"/>
        <v>both (Val-Val) Min</v>
      </c>
      <c r="AA967" s="1" t="str">
        <f t="shared" si="214"/>
        <v/>
      </c>
    </row>
    <row r="968" spans="1:27" x14ac:dyDescent="0.2">
      <c r="A968" s="1" t="s">
        <v>94</v>
      </c>
      <c r="B968" s="1" t="s">
        <v>78</v>
      </c>
      <c r="C968" s="1" t="s">
        <v>116</v>
      </c>
      <c r="D968" s="1">
        <v>216.13740000000001</v>
      </c>
      <c r="E968" s="1">
        <v>15.29</v>
      </c>
      <c r="F968" s="5" t="s">
        <v>146</v>
      </c>
      <c r="H968" s="1" t="s">
        <v>148</v>
      </c>
      <c r="K968" s="1">
        <f t="shared" si="215"/>
        <v>0</v>
      </c>
      <c r="L968" s="1" t="str">
        <f t="shared" si="216"/>
        <v>both (Val-Val) Min_Syn</v>
      </c>
      <c r="M968" s="1" t="str">
        <f t="shared" si="217"/>
        <v>ND</v>
      </c>
      <c r="N968" s="1" t="str">
        <f t="shared" si="218"/>
        <v>both (Val-Val) Min_SynND</v>
      </c>
      <c r="O968" s="2" t="str">
        <f t="shared" si="219"/>
        <v/>
      </c>
      <c r="P968" s="1" t="str">
        <f t="array" ref="P968">IF(O968="","",AVERAGE(IF(L$1:L$2881=L968,K$1:K$2881)))</f>
        <v/>
      </c>
      <c r="Q968" s="1" t="str">
        <f t="array" ref="Q968">IF(O968="","",_xlfn.F.TEST(IF((L$1:L$2881=LEFT(L968,LEN(L968)-3)&amp;"ctr"),K$1:K$2881),IF((L$1:L$2881=L968),K$1:K$2881)))</f>
        <v/>
      </c>
      <c r="R968" s="1" t="str">
        <f t="array" ref="R968">IF(O968="","",TTEST(IF(L$1:L$2881=LEFT(L968,LEN(L968)-3)&amp;"ctr",K$1:K$2881),IF(L$1:L$2881=L968,K$1:K$2881),2,IF(ISERROR(Q968),3,IF(Q968&lt;0.05,3,2))))</f>
        <v/>
      </c>
      <c r="S968" s="1" t="str">
        <f t="shared" ca="1" si="220"/>
        <v/>
      </c>
      <c r="T968" s="1" t="str">
        <f t="array" ref="T968">IF(O968="","",AVERAGE(IF(L$1:L$2881=L968,I$1:I$2881)))</f>
        <v/>
      </c>
      <c r="U968" s="1" t="str">
        <f t="shared" ca="1" si="221"/>
        <v/>
      </c>
      <c r="V968" s="1" t="str">
        <f t="shared" ca="1" si="225"/>
        <v/>
      </c>
      <c r="W968" s="1" t="str">
        <f t="array" aca="1" ref="W968" ca="1">IF(V968="","",IF(AVERAGE(IF(Z$2:Z$2881="Neg"&amp;" "&amp;B968&amp;" "&amp;X968,J$2:J$2881,0))&gt;AVERAGE(IF(Z$2:Z$2881="pos"&amp;" "&amp;B968&amp;" "&amp;X968,J$2:J$2881,0)),"neg","pos"))</f>
        <v/>
      </c>
      <c r="X968" s="1" t="str">
        <f t="shared" ca="1" si="222"/>
        <v/>
      </c>
      <c r="Y968" s="1" t="str">
        <f t="shared" ca="1" si="223"/>
        <v/>
      </c>
      <c r="Z968" s="1" t="str">
        <f t="shared" si="224"/>
        <v>both (Val-Val) Min</v>
      </c>
      <c r="AA968" s="1" t="str">
        <f t="shared" si="214"/>
        <v/>
      </c>
    </row>
    <row r="969" spans="1:27" x14ac:dyDescent="0.2">
      <c r="A969" s="1" t="s">
        <v>94</v>
      </c>
      <c r="B969" s="1" t="s">
        <v>78</v>
      </c>
      <c r="C969" s="1" t="s">
        <v>116</v>
      </c>
      <c r="D969" s="1">
        <v>216.13740000000001</v>
      </c>
      <c r="E969" s="1">
        <v>15.29</v>
      </c>
      <c r="F969" s="5" t="s">
        <v>146</v>
      </c>
      <c r="H969" s="1" t="s">
        <v>148</v>
      </c>
      <c r="K969" s="1">
        <f t="shared" si="215"/>
        <v>0</v>
      </c>
      <c r="L969" s="1" t="str">
        <f t="shared" si="216"/>
        <v>both (Val-Val) Min_Syn</v>
      </c>
      <c r="M969" s="1" t="str">
        <f t="shared" si="217"/>
        <v>ND</v>
      </c>
      <c r="N969" s="1" t="str">
        <f t="shared" si="218"/>
        <v>both (Val-Val) Min_SynND</v>
      </c>
      <c r="O969" s="2" t="str">
        <f t="shared" si="219"/>
        <v/>
      </c>
      <c r="P969" s="1" t="str">
        <f t="array" ref="P969">IF(O969="","",AVERAGE(IF(L$1:L$2881=L969,K$1:K$2881)))</f>
        <v/>
      </c>
      <c r="Q969" s="1" t="str">
        <f t="array" ref="Q969">IF(O969="","",_xlfn.F.TEST(IF((L$1:L$2881=LEFT(L969,LEN(L969)-3)&amp;"ctr"),K$1:K$2881),IF((L$1:L$2881=L969),K$1:K$2881)))</f>
        <v/>
      </c>
      <c r="R969" s="1" t="str">
        <f t="array" ref="R969">IF(O969="","",TTEST(IF(L$1:L$2881=LEFT(L969,LEN(L969)-3)&amp;"ctr",K$1:K$2881),IF(L$1:L$2881=L969,K$1:K$2881),2,IF(ISERROR(Q969),3,IF(Q969&lt;0.05,3,2))))</f>
        <v/>
      </c>
      <c r="S969" s="1" t="str">
        <f t="shared" ca="1" si="220"/>
        <v/>
      </c>
      <c r="T969" s="1" t="str">
        <f t="array" ref="T969">IF(O969="","",AVERAGE(IF(L$1:L$2881=L969,I$1:I$2881)))</f>
        <v/>
      </c>
      <c r="U969" s="1" t="str">
        <f t="shared" ca="1" si="221"/>
        <v/>
      </c>
      <c r="V969" s="1" t="str">
        <f t="shared" ca="1" si="225"/>
        <v/>
      </c>
      <c r="W969" s="1" t="str">
        <f t="array" aca="1" ref="W969" ca="1">IF(V969="","",IF(AVERAGE(IF(Z$2:Z$2881="Neg"&amp;" "&amp;B969&amp;" "&amp;X969,J$2:J$2881,0))&gt;AVERAGE(IF(Z$2:Z$2881="pos"&amp;" "&amp;B969&amp;" "&amp;X969,J$2:J$2881,0)),"neg","pos"))</f>
        <v/>
      </c>
      <c r="X969" s="1" t="str">
        <f t="shared" ca="1" si="222"/>
        <v/>
      </c>
      <c r="Y969" s="1" t="str">
        <f t="shared" ca="1" si="223"/>
        <v/>
      </c>
      <c r="Z969" s="1" t="str">
        <f t="shared" si="224"/>
        <v>both (Val-Val) Min</v>
      </c>
      <c r="AA969" s="1" t="str">
        <f t="shared" si="214"/>
        <v/>
      </c>
    </row>
    <row r="970" spans="1:27" x14ac:dyDescent="0.2">
      <c r="A970" s="1" t="s">
        <v>94</v>
      </c>
      <c r="B970" s="1" t="s">
        <v>78</v>
      </c>
      <c r="C970" s="1" t="s">
        <v>116</v>
      </c>
      <c r="D970" s="1">
        <v>216.13740000000001</v>
      </c>
      <c r="E970" s="1">
        <v>15.29</v>
      </c>
      <c r="F970" s="5" t="s">
        <v>146</v>
      </c>
      <c r="H970" s="1" t="s">
        <v>149</v>
      </c>
      <c r="K970" s="1">
        <f t="shared" si="215"/>
        <v>0</v>
      </c>
      <c r="L970" s="1" t="str">
        <f t="shared" si="216"/>
        <v>both (Val-Val) MEBM_Ctr</v>
      </c>
      <c r="M970" s="1" t="str">
        <f t="shared" si="217"/>
        <v>ND</v>
      </c>
      <c r="N970" s="1" t="str">
        <f t="shared" si="218"/>
        <v>both (Val-Val) MEBM_CtrND</v>
      </c>
      <c r="O970" s="2" t="str">
        <f t="shared" si="219"/>
        <v>ND</v>
      </c>
      <c r="P970" s="1">
        <f t="array" ref="P970">IF(O970="","",AVERAGE(IF(L$1:L$2881=L970,K$1:K$2881)))</f>
        <v>0</v>
      </c>
      <c r="Q970" s="1" t="e">
        <f t="array" ref="Q970">IF(O970="","",_xlfn.F.TEST(IF((L$1:L$2881=LEFT(L970,LEN(L970)-3)&amp;"ctr"),K$1:K$2881),IF((L$1:L$2881=L970),K$1:K$2881)))</f>
        <v>#DIV/0!</v>
      </c>
      <c r="R970" s="1" t="e">
        <f t="array" ref="R970">IF(O970="","",TTEST(IF(L$1:L$2881=LEFT(L970,LEN(L970)-3)&amp;"ctr",K$1:K$2881),IF(L$1:L$2881=L970,K$1:K$2881),2,IF(ISERROR(Q970),3,IF(Q970&lt;0.05,3,2))))</f>
        <v>#DIV/0!</v>
      </c>
      <c r="S970" s="1" t="str">
        <f t="shared" ca="1" si="220"/>
        <v>ND</v>
      </c>
      <c r="T970" s="1">
        <f t="array" ref="T970">IF(O970="","",AVERAGE(IF(L$1:L$2881=L970,I$1:I$2881)))</f>
        <v>0</v>
      </c>
      <c r="U970" s="1" t="str">
        <f t="shared" ca="1" si="221"/>
        <v>n/a</v>
      </c>
      <c r="V970" s="1" t="str">
        <f t="shared" ca="1" si="225"/>
        <v/>
      </c>
      <c r="W970" s="1" t="str">
        <f t="array" aca="1" ref="W970" ca="1">IF(V970="","",IF(AVERAGE(IF(Z$2:Z$2881="Neg"&amp;" "&amp;B970&amp;" "&amp;X970,J$2:J$2881,0))&gt;AVERAGE(IF(Z$2:Z$2881="pos"&amp;" "&amp;B970&amp;" "&amp;X970,J$2:J$2881,0)),"neg","pos"))</f>
        <v/>
      </c>
      <c r="X970" s="1" t="str">
        <f t="shared" ca="1" si="222"/>
        <v/>
      </c>
      <c r="Y970" s="1" t="str">
        <f t="shared" ca="1" si="223"/>
        <v/>
      </c>
      <c r="Z970" s="1" t="str">
        <f t="shared" si="224"/>
        <v>both (Val-Val) MEB</v>
      </c>
      <c r="AA970" s="1" t="str">
        <f t="shared" si="214"/>
        <v>Good</v>
      </c>
    </row>
    <row r="971" spans="1:27" x14ac:dyDescent="0.2">
      <c r="A971" s="1" t="s">
        <v>94</v>
      </c>
      <c r="B971" s="1" t="s">
        <v>78</v>
      </c>
      <c r="C971" s="1" t="s">
        <v>116</v>
      </c>
      <c r="D971" s="1">
        <v>216.13740000000001</v>
      </c>
      <c r="E971" s="1">
        <v>15.29</v>
      </c>
      <c r="F971" s="5" t="s">
        <v>146</v>
      </c>
      <c r="H971" s="1" t="s">
        <v>149</v>
      </c>
      <c r="K971" s="1">
        <f t="shared" si="215"/>
        <v>0</v>
      </c>
      <c r="L971" s="1" t="str">
        <f t="shared" si="216"/>
        <v>both (Val-Val) MEBM_Ctr</v>
      </c>
      <c r="M971" s="1" t="str">
        <f t="shared" si="217"/>
        <v>ND</v>
      </c>
      <c r="N971" s="1" t="str">
        <f t="shared" si="218"/>
        <v>both (Val-Val) MEBM_CtrND</v>
      </c>
      <c r="O971" s="2" t="str">
        <f t="shared" si="219"/>
        <v/>
      </c>
      <c r="P971" s="1" t="str">
        <f t="array" ref="P971">IF(O971="","",AVERAGE(IF(L$1:L$2881=L971,K$1:K$2881)))</f>
        <v/>
      </c>
      <c r="Q971" s="1" t="str">
        <f t="array" ref="Q971">IF(O971="","",_xlfn.F.TEST(IF((L$1:L$2881=LEFT(L971,LEN(L971)-3)&amp;"ctr"),K$1:K$2881),IF((L$1:L$2881=L971),K$1:K$2881)))</f>
        <v/>
      </c>
      <c r="R971" s="1" t="str">
        <f t="array" ref="R971">IF(O971="","",TTEST(IF(L$1:L$2881=LEFT(L971,LEN(L971)-3)&amp;"ctr",K$1:K$2881),IF(L$1:L$2881=L971,K$1:K$2881),2,IF(ISERROR(Q971),3,IF(Q971&lt;0.05,3,2))))</f>
        <v/>
      </c>
      <c r="S971" s="1" t="str">
        <f t="shared" ca="1" si="220"/>
        <v/>
      </c>
      <c r="T971" s="1" t="str">
        <f t="array" ref="T971">IF(O971="","",AVERAGE(IF(L$1:L$2881=L971,I$1:I$2881)))</f>
        <v/>
      </c>
      <c r="U971" s="1" t="str">
        <f t="shared" ca="1" si="221"/>
        <v/>
      </c>
      <c r="V971" s="1" t="str">
        <f t="shared" ca="1" si="225"/>
        <v/>
      </c>
      <c r="W971" s="1" t="str">
        <f t="array" aca="1" ref="W971" ca="1">IF(V971="","",IF(AVERAGE(IF(Z$2:Z$2881="Neg"&amp;" "&amp;B971&amp;" "&amp;X971,J$2:J$2881,0))&gt;AVERAGE(IF(Z$2:Z$2881="pos"&amp;" "&amp;B971&amp;" "&amp;X971,J$2:J$2881,0)),"neg","pos"))</f>
        <v/>
      </c>
      <c r="X971" s="1" t="str">
        <f t="shared" ca="1" si="222"/>
        <v/>
      </c>
      <c r="Y971" s="1" t="str">
        <f t="shared" ca="1" si="223"/>
        <v/>
      </c>
      <c r="Z971" s="1" t="str">
        <f t="shared" si="224"/>
        <v>both (Val-Val) MEB</v>
      </c>
      <c r="AA971" s="1" t="str">
        <f t="shared" si="214"/>
        <v/>
      </c>
    </row>
    <row r="972" spans="1:27" x14ac:dyDescent="0.2">
      <c r="A972" s="1" t="s">
        <v>94</v>
      </c>
      <c r="B972" s="1" t="s">
        <v>78</v>
      </c>
      <c r="C972" s="1" t="s">
        <v>116</v>
      </c>
      <c r="D972" s="1">
        <v>216.13740000000001</v>
      </c>
      <c r="E972" s="1">
        <v>15.29</v>
      </c>
      <c r="F972" s="5" t="s">
        <v>146</v>
      </c>
      <c r="H972" s="1" t="s">
        <v>149</v>
      </c>
      <c r="K972" s="1">
        <f t="shared" si="215"/>
        <v>0</v>
      </c>
      <c r="L972" s="1" t="str">
        <f t="shared" si="216"/>
        <v>both (Val-Val) MEBM_Ctr</v>
      </c>
      <c r="M972" s="1" t="str">
        <f t="shared" si="217"/>
        <v>ND</v>
      </c>
      <c r="N972" s="1" t="str">
        <f t="shared" si="218"/>
        <v>both (Val-Val) MEBM_CtrND</v>
      </c>
      <c r="O972" s="2" t="str">
        <f t="shared" si="219"/>
        <v/>
      </c>
      <c r="P972" s="1" t="str">
        <f t="array" ref="P972">IF(O972="","",AVERAGE(IF(L$1:L$2881=L972,K$1:K$2881)))</f>
        <v/>
      </c>
      <c r="Q972" s="1" t="str">
        <f t="array" ref="Q972">IF(O972="","",_xlfn.F.TEST(IF((L$1:L$2881=LEFT(L972,LEN(L972)-3)&amp;"ctr"),K$1:K$2881),IF((L$1:L$2881=L972),K$1:K$2881)))</f>
        <v/>
      </c>
      <c r="R972" s="1" t="str">
        <f t="array" ref="R972">IF(O972="","",TTEST(IF(L$1:L$2881=LEFT(L972,LEN(L972)-3)&amp;"ctr",K$1:K$2881),IF(L$1:L$2881=L972,K$1:K$2881),2,IF(ISERROR(Q972),3,IF(Q972&lt;0.05,3,2))))</f>
        <v/>
      </c>
      <c r="S972" s="1" t="str">
        <f t="shared" ca="1" si="220"/>
        <v/>
      </c>
      <c r="T972" s="1" t="str">
        <f t="array" ref="T972">IF(O972="","",AVERAGE(IF(L$1:L$2881=L972,I$1:I$2881)))</f>
        <v/>
      </c>
      <c r="U972" s="1" t="str">
        <f t="shared" ca="1" si="221"/>
        <v/>
      </c>
      <c r="V972" s="1" t="str">
        <f t="shared" ca="1" si="225"/>
        <v/>
      </c>
      <c r="W972" s="1" t="str">
        <f t="array" aca="1" ref="W972" ca="1">IF(V972="","",IF(AVERAGE(IF(Z$2:Z$2881="Neg"&amp;" "&amp;B972&amp;" "&amp;X972,J$2:J$2881,0))&gt;AVERAGE(IF(Z$2:Z$2881="pos"&amp;" "&amp;B972&amp;" "&amp;X972,J$2:J$2881,0)),"neg","pos"))</f>
        <v/>
      </c>
      <c r="X972" s="1" t="str">
        <f t="shared" ca="1" si="222"/>
        <v/>
      </c>
      <c r="Y972" s="1" t="str">
        <f t="shared" ca="1" si="223"/>
        <v/>
      </c>
      <c r="Z972" s="1" t="str">
        <f t="shared" si="224"/>
        <v>both (Val-Val) MEB</v>
      </c>
      <c r="AA972" s="1" t="str">
        <f t="shared" si="214"/>
        <v/>
      </c>
    </row>
    <row r="973" spans="1:27" x14ac:dyDescent="0.2">
      <c r="A973" s="1" t="s">
        <v>94</v>
      </c>
      <c r="B973" s="1" t="s">
        <v>78</v>
      </c>
      <c r="C973" s="1" t="s">
        <v>116</v>
      </c>
      <c r="D973" s="1">
        <v>216.13740000000001</v>
      </c>
      <c r="E973" s="1">
        <v>15.29</v>
      </c>
      <c r="F973" s="5" t="s">
        <v>146</v>
      </c>
      <c r="H973" s="1" t="s">
        <v>149</v>
      </c>
      <c r="K973" s="1">
        <f t="shared" si="215"/>
        <v>0</v>
      </c>
      <c r="L973" s="1" t="str">
        <f t="shared" si="216"/>
        <v>both (Val-Val) MEBM_Ctr</v>
      </c>
      <c r="M973" s="1" t="str">
        <f t="shared" si="217"/>
        <v>ND</v>
      </c>
      <c r="N973" s="1" t="str">
        <f t="shared" si="218"/>
        <v>both (Val-Val) MEBM_CtrND</v>
      </c>
      <c r="O973" s="2" t="str">
        <f t="shared" si="219"/>
        <v/>
      </c>
      <c r="P973" s="1" t="str">
        <f t="array" ref="P973">IF(O973="","",AVERAGE(IF(L$1:L$2881=L973,K$1:K$2881)))</f>
        <v/>
      </c>
      <c r="Q973" s="1" t="str">
        <f t="array" ref="Q973">IF(O973="","",_xlfn.F.TEST(IF((L$1:L$2881=LEFT(L973,LEN(L973)-3)&amp;"ctr"),K$1:K$2881),IF((L$1:L$2881=L973),K$1:K$2881)))</f>
        <v/>
      </c>
      <c r="R973" s="1" t="str">
        <f t="array" ref="R973">IF(O973="","",TTEST(IF(L$1:L$2881=LEFT(L973,LEN(L973)-3)&amp;"ctr",K$1:K$2881),IF(L$1:L$2881=L973,K$1:K$2881),2,IF(ISERROR(Q973),3,IF(Q973&lt;0.05,3,2))))</f>
        <v/>
      </c>
      <c r="S973" s="1" t="str">
        <f t="shared" ca="1" si="220"/>
        <v/>
      </c>
      <c r="T973" s="1" t="str">
        <f t="array" ref="T973">IF(O973="","",AVERAGE(IF(L$1:L$2881=L973,I$1:I$2881)))</f>
        <v/>
      </c>
      <c r="U973" s="1" t="str">
        <f t="shared" ca="1" si="221"/>
        <v/>
      </c>
      <c r="V973" s="1" t="str">
        <f t="shared" ca="1" si="225"/>
        <v/>
      </c>
      <c r="W973" s="1" t="str">
        <f t="array" aca="1" ref="W973" ca="1">IF(V973="","",IF(AVERAGE(IF(Z$2:Z$2881="Neg"&amp;" "&amp;B973&amp;" "&amp;X973,J$2:J$2881,0))&gt;AVERAGE(IF(Z$2:Z$2881="pos"&amp;" "&amp;B973&amp;" "&amp;X973,J$2:J$2881,0)),"neg","pos"))</f>
        <v/>
      </c>
      <c r="X973" s="1" t="str">
        <f t="shared" ca="1" si="222"/>
        <v/>
      </c>
      <c r="Y973" s="1" t="str">
        <f t="shared" ca="1" si="223"/>
        <v/>
      </c>
      <c r="Z973" s="1" t="str">
        <f t="shared" si="224"/>
        <v>both (Val-Val) MEB</v>
      </c>
      <c r="AA973" s="1" t="str">
        <f t="shared" si="214"/>
        <v/>
      </c>
    </row>
    <row r="974" spans="1:27" x14ac:dyDescent="0.2">
      <c r="A974" s="1" t="s">
        <v>94</v>
      </c>
      <c r="B974" s="1" t="s">
        <v>78</v>
      </c>
      <c r="C974" s="1" t="s">
        <v>116</v>
      </c>
      <c r="D974" s="1">
        <v>216.13740000000001</v>
      </c>
      <c r="E974" s="1">
        <v>15.29</v>
      </c>
      <c r="F974" s="5" t="s">
        <v>146</v>
      </c>
      <c r="H974" s="1" t="s">
        <v>150</v>
      </c>
      <c r="K974" s="1">
        <f t="shared" si="215"/>
        <v>0</v>
      </c>
      <c r="L974" s="1" t="str">
        <f t="shared" si="216"/>
        <v>both (Val-Val) MEBM_Syn</v>
      </c>
      <c r="M974" s="1" t="str">
        <f t="shared" si="217"/>
        <v>ND</v>
      </c>
      <c r="N974" s="1" t="str">
        <f t="shared" si="218"/>
        <v>both (Val-Val) MEBM_SynND</v>
      </c>
      <c r="O974" s="2" t="str">
        <f t="shared" si="219"/>
        <v>ND</v>
      </c>
      <c r="P974" s="1">
        <f t="array" ref="P974">IF(O974="","",AVERAGE(IF(L$1:L$2881=L974,K$1:K$2881)))</f>
        <v>0</v>
      </c>
      <c r="Q974" s="1" t="e">
        <f t="array" ref="Q974">IF(O974="","",_xlfn.F.TEST(IF((L$1:L$2881=LEFT(L974,LEN(L974)-3)&amp;"ctr"),K$1:K$2881),IF((L$1:L$2881=L974),K$1:K$2881)))</f>
        <v>#DIV/0!</v>
      </c>
      <c r="R974" s="1" t="e">
        <f t="array" ref="R974">IF(O974="","",TTEST(IF(L$1:L$2881=LEFT(L974,LEN(L974)-3)&amp;"ctr",K$1:K$2881),IF(L$1:L$2881=L974,K$1:K$2881),2,IF(ISERROR(Q974),3,IF(Q974&lt;0.05,3,2))))</f>
        <v>#DIV/0!</v>
      </c>
      <c r="S974" s="1" t="str">
        <f t="shared" ca="1" si="220"/>
        <v>ND</v>
      </c>
      <c r="T974" s="1">
        <f t="array" ref="T974">IF(O974="","",AVERAGE(IF(L$1:L$2881=L974,I$1:I$2881)))</f>
        <v>0</v>
      </c>
      <c r="U974" s="1" t="str">
        <f t="shared" ca="1" si="221"/>
        <v>n/a</v>
      </c>
      <c r="V974" s="1" t="str">
        <f t="shared" ca="1" si="225"/>
        <v/>
      </c>
      <c r="W974" s="1" t="str">
        <f t="array" aca="1" ref="W974" ca="1">IF(V974="","",IF(AVERAGE(IF(Z$2:Z$2881="Neg"&amp;" "&amp;B974&amp;" "&amp;X974,J$2:J$2881,0))&gt;AVERAGE(IF(Z$2:Z$2881="pos"&amp;" "&amp;B974&amp;" "&amp;X974,J$2:J$2881,0)),"neg","pos"))</f>
        <v/>
      </c>
      <c r="X974" s="1" t="str">
        <f t="shared" ca="1" si="222"/>
        <v/>
      </c>
      <c r="Y974" s="1" t="str">
        <f t="shared" ca="1" si="223"/>
        <v/>
      </c>
      <c r="Z974" s="1" t="str">
        <f t="shared" si="224"/>
        <v>both (Val-Val) MEB</v>
      </c>
      <c r="AA974" s="1" t="str">
        <f t="shared" si="214"/>
        <v>Good</v>
      </c>
    </row>
    <row r="975" spans="1:27" x14ac:dyDescent="0.2">
      <c r="A975" s="1" t="s">
        <v>94</v>
      </c>
      <c r="B975" s="1" t="s">
        <v>78</v>
      </c>
      <c r="C975" s="1" t="s">
        <v>116</v>
      </c>
      <c r="D975" s="1">
        <v>216.13740000000001</v>
      </c>
      <c r="E975" s="1">
        <v>15.29</v>
      </c>
      <c r="F975" s="5" t="s">
        <v>146</v>
      </c>
      <c r="H975" s="1" t="s">
        <v>150</v>
      </c>
      <c r="K975" s="1">
        <f t="shared" si="215"/>
        <v>0</v>
      </c>
      <c r="L975" s="1" t="str">
        <f t="shared" si="216"/>
        <v>both (Val-Val) MEBM_Syn</v>
      </c>
      <c r="M975" s="1" t="str">
        <f t="shared" si="217"/>
        <v>ND</v>
      </c>
      <c r="N975" s="1" t="str">
        <f t="shared" si="218"/>
        <v>both (Val-Val) MEBM_SynND</v>
      </c>
      <c r="O975" s="2" t="str">
        <f t="shared" si="219"/>
        <v/>
      </c>
      <c r="P975" s="1" t="str">
        <f t="array" ref="P975">IF(O975="","",AVERAGE(IF(L$1:L$2881=L975,K$1:K$2881)))</f>
        <v/>
      </c>
      <c r="Q975" s="1" t="str">
        <f t="array" ref="Q975">IF(O975="","",_xlfn.F.TEST(IF((L$1:L$2881=LEFT(L975,LEN(L975)-3)&amp;"ctr"),K$1:K$2881),IF((L$1:L$2881=L975),K$1:K$2881)))</f>
        <v/>
      </c>
      <c r="R975" s="1" t="str">
        <f t="array" ref="R975">IF(O975="","",TTEST(IF(L$1:L$2881=LEFT(L975,LEN(L975)-3)&amp;"ctr",K$1:K$2881),IF(L$1:L$2881=L975,K$1:K$2881),2,IF(ISERROR(Q975),3,IF(Q975&lt;0.05,3,2))))</f>
        <v/>
      </c>
      <c r="S975" s="1" t="str">
        <f t="shared" ca="1" si="220"/>
        <v/>
      </c>
      <c r="T975" s="1" t="str">
        <f t="array" ref="T975">IF(O975="","",AVERAGE(IF(L$1:L$2881=L975,I$1:I$2881)))</f>
        <v/>
      </c>
      <c r="U975" s="1" t="str">
        <f t="shared" ca="1" si="221"/>
        <v/>
      </c>
      <c r="V975" s="1" t="str">
        <f t="shared" ca="1" si="225"/>
        <v/>
      </c>
      <c r="W975" s="1" t="str">
        <f t="array" aca="1" ref="W975" ca="1">IF(V975="","",IF(AVERAGE(IF(Z$2:Z$2881="Neg"&amp;" "&amp;B975&amp;" "&amp;X975,J$2:J$2881,0))&gt;AVERAGE(IF(Z$2:Z$2881="pos"&amp;" "&amp;B975&amp;" "&amp;X975,J$2:J$2881,0)),"neg","pos"))</f>
        <v/>
      </c>
      <c r="X975" s="1" t="str">
        <f t="shared" ca="1" si="222"/>
        <v/>
      </c>
      <c r="Y975" s="1" t="str">
        <f t="shared" ca="1" si="223"/>
        <v/>
      </c>
      <c r="Z975" s="1" t="str">
        <f t="shared" si="224"/>
        <v>both (Val-Val) MEB</v>
      </c>
      <c r="AA975" s="1" t="str">
        <f t="shared" si="214"/>
        <v/>
      </c>
    </row>
    <row r="976" spans="1:27" x14ac:dyDescent="0.2">
      <c r="A976" s="1" t="s">
        <v>94</v>
      </c>
      <c r="B976" s="1" t="s">
        <v>78</v>
      </c>
      <c r="C976" s="1" t="s">
        <v>116</v>
      </c>
      <c r="D976" s="1">
        <v>216.13740000000001</v>
      </c>
      <c r="E976" s="1">
        <v>15.29</v>
      </c>
      <c r="F976" s="5" t="s">
        <v>146</v>
      </c>
      <c r="H976" s="1" t="s">
        <v>150</v>
      </c>
      <c r="K976" s="1">
        <f t="shared" si="215"/>
        <v>0</v>
      </c>
      <c r="L976" s="1" t="str">
        <f t="shared" si="216"/>
        <v>both (Val-Val) MEBM_Syn</v>
      </c>
      <c r="M976" s="1" t="str">
        <f t="shared" si="217"/>
        <v>ND</v>
      </c>
      <c r="N976" s="1" t="str">
        <f t="shared" si="218"/>
        <v>both (Val-Val) MEBM_SynND</v>
      </c>
      <c r="O976" s="2" t="str">
        <f t="shared" si="219"/>
        <v/>
      </c>
      <c r="P976" s="1" t="str">
        <f t="array" ref="P976">IF(O976="","",AVERAGE(IF(L$1:L$2881=L976,K$1:K$2881)))</f>
        <v/>
      </c>
      <c r="Q976" s="1" t="str">
        <f t="array" ref="Q976">IF(O976="","",_xlfn.F.TEST(IF((L$1:L$2881=LEFT(L976,LEN(L976)-3)&amp;"ctr"),K$1:K$2881),IF((L$1:L$2881=L976),K$1:K$2881)))</f>
        <v/>
      </c>
      <c r="R976" s="1" t="str">
        <f t="array" ref="R976">IF(O976="","",TTEST(IF(L$1:L$2881=LEFT(L976,LEN(L976)-3)&amp;"ctr",K$1:K$2881),IF(L$1:L$2881=L976,K$1:K$2881),2,IF(ISERROR(Q976),3,IF(Q976&lt;0.05,3,2))))</f>
        <v/>
      </c>
      <c r="S976" s="1" t="str">
        <f t="shared" ca="1" si="220"/>
        <v/>
      </c>
      <c r="T976" s="1" t="str">
        <f t="array" ref="T976">IF(O976="","",AVERAGE(IF(L$1:L$2881=L976,I$1:I$2881)))</f>
        <v/>
      </c>
      <c r="U976" s="1" t="str">
        <f t="shared" ca="1" si="221"/>
        <v/>
      </c>
      <c r="V976" s="1" t="str">
        <f t="shared" ca="1" si="225"/>
        <v/>
      </c>
      <c r="W976" s="1" t="str">
        <f t="array" aca="1" ref="W976" ca="1">IF(V976="","",IF(AVERAGE(IF(Z$2:Z$2881="Neg"&amp;" "&amp;B976&amp;" "&amp;X976,J$2:J$2881,0))&gt;AVERAGE(IF(Z$2:Z$2881="pos"&amp;" "&amp;B976&amp;" "&amp;X976,J$2:J$2881,0)),"neg","pos"))</f>
        <v/>
      </c>
      <c r="X976" s="1" t="str">
        <f t="shared" ca="1" si="222"/>
        <v/>
      </c>
      <c r="Y976" s="1" t="str">
        <f t="shared" ca="1" si="223"/>
        <v/>
      </c>
      <c r="Z976" s="1" t="str">
        <f t="shared" si="224"/>
        <v>both (Val-Val) MEB</v>
      </c>
      <c r="AA976" s="1" t="str">
        <f t="shared" si="214"/>
        <v/>
      </c>
    </row>
    <row r="977" spans="1:27" x14ac:dyDescent="0.2">
      <c r="A977" s="1" t="s">
        <v>94</v>
      </c>
      <c r="B977" s="1" t="s">
        <v>78</v>
      </c>
      <c r="C977" s="1" t="s">
        <v>116</v>
      </c>
      <c r="D977" s="1">
        <v>216.13740000000001</v>
      </c>
      <c r="E977" s="1">
        <v>15.29</v>
      </c>
      <c r="F977" s="5" t="s">
        <v>146</v>
      </c>
      <c r="H977" s="1" t="s">
        <v>150</v>
      </c>
      <c r="K977" s="1">
        <f t="shared" si="215"/>
        <v>0</v>
      </c>
      <c r="L977" s="1" t="str">
        <f t="shared" si="216"/>
        <v>both (Val-Val) MEBM_Syn</v>
      </c>
      <c r="M977" s="1" t="str">
        <f t="shared" si="217"/>
        <v>ND</v>
      </c>
      <c r="N977" s="1" t="str">
        <f t="shared" si="218"/>
        <v>both (Val-Val) MEBM_SynND</v>
      </c>
      <c r="O977" s="2" t="str">
        <f t="shared" si="219"/>
        <v/>
      </c>
      <c r="P977" s="1" t="str">
        <f t="array" ref="P977">IF(O977="","",AVERAGE(IF(L$1:L$2881=L977,K$1:K$2881)))</f>
        <v/>
      </c>
      <c r="Q977" s="1" t="str">
        <f t="array" ref="Q977">IF(O977="","",_xlfn.F.TEST(IF((L$1:L$2881=LEFT(L977,LEN(L977)-3)&amp;"ctr"),K$1:K$2881),IF((L$1:L$2881=L977),K$1:K$2881)))</f>
        <v/>
      </c>
      <c r="R977" s="1" t="str">
        <f t="array" ref="R977">IF(O977="","",TTEST(IF(L$1:L$2881=LEFT(L977,LEN(L977)-3)&amp;"ctr",K$1:K$2881),IF(L$1:L$2881=L977,K$1:K$2881),2,IF(ISERROR(Q977),3,IF(Q977&lt;0.05,3,2))))</f>
        <v/>
      </c>
      <c r="S977" s="1" t="str">
        <f t="shared" ca="1" si="220"/>
        <v/>
      </c>
      <c r="T977" s="1" t="str">
        <f t="array" ref="T977">IF(O977="","",AVERAGE(IF(L$1:L$2881=L977,I$1:I$2881)))</f>
        <v/>
      </c>
      <c r="U977" s="1" t="str">
        <f t="shared" ca="1" si="221"/>
        <v/>
      </c>
      <c r="V977" s="1" t="str">
        <f t="shared" ca="1" si="225"/>
        <v/>
      </c>
      <c r="W977" s="1" t="str">
        <f t="array" aca="1" ref="W977" ca="1">IF(V977="","",IF(AVERAGE(IF(Z$2:Z$2881="Neg"&amp;" "&amp;B977&amp;" "&amp;X977,J$2:J$2881,0))&gt;AVERAGE(IF(Z$2:Z$2881="pos"&amp;" "&amp;B977&amp;" "&amp;X977,J$2:J$2881,0)),"neg","pos"))</f>
        <v/>
      </c>
      <c r="X977" s="1" t="str">
        <f t="shared" ca="1" si="222"/>
        <v/>
      </c>
      <c r="Y977" s="1" t="str">
        <f t="shared" ca="1" si="223"/>
        <v/>
      </c>
      <c r="Z977" s="1" t="str">
        <f t="shared" si="224"/>
        <v>both (Val-Val) MEB</v>
      </c>
      <c r="AA977" s="1" t="str">
        <f t="shared" si="214"/>
        <v/>
      </c>
    </row>
    <row r="978" spans="1:27" x14ac:dyDescent="0.2">
      <c r="A978" s="1" t="s">
        <v>94</v>
      </c>
      <c r="B978" s="1" t="s">
        <v>78</v>
      </c>
      <c r="C978" s="1" t="s">
        <v>116</v>
      </c>
      <c r="D978" s="1">
        <v>216.13740000000001</v>
      </c>
      <c r="E978" s="1">
        <v>15.29</v>
      </c>
      <c r="F978" s="5" t="s">
        <v>146</v>
      </c>
      <c r="H978" s="1" t="s">
        <v>151</v>
      </c>
      <c r="I978" s="1">
        <v>74019</v>
      </c>
      <c r="K978" s="1">
        <f t="shared" si="215"/>
        <v>11.212090605940148</v>
      </c>
      <c r="L978" s="1" t="str">
        <f t="shared" si="216"/>
        <v>both (Val-Val) YE_Ctr</v>
      </c>
      <c r="M978" s="1" t="str">
        <f t="shared" si="217"/>
        <v>D</v>
      </c>
      <c r="N978" s="1" t="str">
        <f t="shared" si="218"/>
        <v>both (Val-Val) YE_Ctr_D</v>
      </c>
      <c r="O978" s="2" t="str">
        <f t="shared" si="219"/>
        <v>D</v>
      </c>
      <c r="P978" s="1">
        <f t="array" ref="P978">IF(O978="","",AVERAGE(IF(L$1:L$2881=L978,K$1:K$2881)))</f>
        <v>11.248341965382862</v>
      </c>
      <c r="Q978" s="1">
        <f t="array" ref="Q978">IF(O978="","",_xlfn.F.TEST(IF((L$1:L$2881=LEFT(L978,LEN(L978)-3)&amp;"ctr"),K$1:K$2881),IF((L$1:L$2881=L978),K$1:K$2881)))</f>
        <v>1</v>
      </c>
      <c r="R978" s="1">
        <f t="array" ref="R978">IF(O978="","",TTEST(IF(L$1:L$2881=LEFT(L978,LEN(L978)-3)&amp;"ctr",K$1:K$2881),IF(L$1:L$2881=L978,K$1:K$2881),2,IF(ISERROR(Q978),3,IF(Q978&lt;0.05,3,2))))</f>
        <v>1</v>
      </c>
      <c r="S978" s="1" t="str">
        <f t="shared" ca="1" si="220"/>
        <v>D</v>
      </c>
      <c r="T978" s="1">
        <f t="array" ref="T978">IF(O978="","",AVERAGE(IF(L$1:L$2881=L978,I$1:I$2881)))</f>
        <v>76889</v>
      </c>
      <c r="U978" s="1" t="b">
        <f t="shared" ca="1" si="221"/>
        <v>0</v>
      </c>
      <c r="V978" s="1" t="str">
        <f t="shared" ca="1" si="225"/>
        <v>1</v>
      </c>
      <c r="W978" s="1" t="str">
        <f t="array" aca="1" ref="W978" ca="1">IF(V978="","",IF(AVERAGE(IF(Z$2:Z$2881="Neg"&amp;" "&amp;B978&amp;" "&amp;X978,J$2:J$2881,0))&gt;AVERAGE(IF(Z$2:Z$2881="pos"&amp;" "&amp;B978&amp;" "&amp;X978,J$2:J$2881,0)),"neg","pos"))</f>
        <v>pos</v>
      </c>
      <c r="X978" s="1" t="str">
        <f t="shared" ca="1" si="222"/>
        <v>YE_</v>
      </c>
      <c r="Y978" s="1" t="str">
        <f t="shared" ca="1" si="223"/>
        <v>Ctr</v>
      </c>
      <c r="Z978" s="1" t="str">
        <f t="shared" si="224"/>
        <v>both (Val-Val) YE_</v>
      </c>
      <c r="AA978" s="1" t="str">
        <f t="shared" si="214"/>
        <v>Good</v>
      </c>
    </row>
    <row r="979" spans="1:27" x14ac:dyDescent="0.2">
      <c r="A979" s="1" t="s">
        <v>94</v>
      </c>
      <c r="B979" s="1" t="s">
        <v>78</v>
      </c>
      <c r="C979" s="1" t="s">
        <v>116</v>
      </c>
      <c r="D979" s="1">
        <v>216.13740000000001</v>
      </c>
      <c r="E979" s="1">
        <v>15.29</v>
      </c>
      <c r="F979" s="5" t="s">
        <v>146</v>
      </c>
      <c r="H979" s="1" t="s">
        <v>151</v>
      </c>
      <c r="I979" s="1">
        <v>71496</v>
      </c>
      <c r="K979" s="1">
        <f t="shared" si="215"/>
        <v>11.177410769759877</v>
      </c>
      <c r="L979" s="1" t="str">
        <f t="shared" si="216"/>
        <v>both (Val-Val) YE_Ctr</v>
      </c>
      <c r="M979" s="1" t="str">
        <f t="shared" si="217"/>
        <v>D</v>
      </c>
      <c r="N979" s="1" t="str">
        <f t="shared" si="218"/>
        <v>both (Val-Val) YE_Ctr_D</v>
      </c>
      <c r="O979" s="2" t="str">
        <f t="shared" si="219"/>
        <v/>
      </c>
      <c r="P979" s="1" t="str">
        <f t="array" ref="P979">IF(O979="","",AVERAGE(IF(L$1:L$2881=L979,K$1:K$2881)))</f>
        <v/>
      </c>
      <c r="Q979" s="1" t="str">
        <f t="array" ref="Q979">IF(O979="","",_xlfn.F.TEST(IF((L$1:L$2881=LEFT(L979,LEN(L979)-3)&amp;"ctr"),K$1:K$2881),IF((L$1:L$2881=L979),K$1:K$2881)))</f>
        <v/>
      </c>
      <c r="R979" s="1" t="str">
        <f t="array" ref="R979">IF(O979="","",TTEST(IF(L$1:L$2881=LEFT(L979,LEN(L979)-3)&amp;"ctr",K$1:K$2881),IF(L$1:L$2881=L979,K$1:K$2881),2,IF(ISERROR(Q979),3,IF(Q979&lt;0.05,3,2))))</f>
        <v/>
      </c>
      <c r="S979" s="1" t="str">
        <f t="shared" ca="1" si="220"/>
        <v/>
      </c>
      <c r="T979" s="1" t="str">
        <f t="array" ref="T979">IF(O979="","",AVERAGE(IF(L$1:L$2881=L979,I$1:I$2881)))</f>
        <v/>
      </c>
      <c r="U979" s="1" t="str">
        <f t="shared" ca="1" si="221"/>
        <v/>
      </c>
      <c r="V979" s="1" t="str">
        <f t="shared" ca="1" si="225"/>
        <v/>
      </c>
      <c r="W979" s="1" t="str">
        <f t="array" aca="1" ref="W979" ca="1">IF(V979="","",IF(AVERAGE(IF(Z$2:Z$2881="Neg"&amp;" "&amp;B979&amp;" "&amp;X979,J$2:J$2881,0))&gt;AVERAGE(IF(Z$2:Z$2881="pos"&amp;" "&amp;B979&amp;" "&amp;X979,J$2:J$2881,0)),"neg","pos"))</f>
        <v/>
      </c>
      <c r="X979" s="1" t="str">
        <f t="shared" ca="1" si="222"/>
        <v/>
      </c>
      <c r="Y979" s="1" t="str">
        <f t="shared" ca="1" si="223"/>
        <v/>
      </c>
      <c r="Z979" s="1" t="str">
        <f t="shared" si="224"/>
        <v>both (Val-Val) YE_</v>
      </c>
      <c r="AA979" s="1" t="str">
        <f t="shared" si="214"/>
        <v/>
      </c>
    </row>
    <row r="980" spans="1:27" x14ac:dyDescent="0.2">
      <c r="A980" s="1" t="s">
        <v>94</v>
      </c>
      <c r="B980" s="1" t="s">
        <v>78</v>
      </c>
      <c r="C980" s="1" t="s">
        <v>116</v>
      </c>
      <c r="D980" s="1">
        <v>216.13740000000001</v>
      </c>
      <c r="E980" s="1">
        <v>15.29</v>
      </c>
      <c r="F980" s="5" t="s">
        <v>146</v>
      </c>
      <c r="H980" s="1" t="s">
        <v>151</v>
      </c>
      <c r="I980" s="1">
        <v>78367</v>
      </c>
      <c r="K980" s="1">
        <f t="shared" si="215"/>
        <v>11.269170959751895</v>
      </c>
      <c r="L980" s="1" t="str">
        <f t="shared" si="216"/>
        <v>both (Val-Val) YE_Ctr</v>
      </c>
      <c r="M980" s="1" t="str">
        <f t="shared" si="217"/>
        <v>D</v>
      </c>
      <c r="N980" s="1" t="str">
        <f t="shared" si="218"/>
        <v>both (Val-Val) YE_Ctr_D</v>
      </c>
      <c r="O980" s="2" t="str">
        <f t="shared" si="219"/>
        <v/>
      </c>
      <c r="P980" s="1" t="str">
        <f t="array" ref="P980">IF(O980="","",AVERAGE(IF(L$1:L$2881=L980,K$1:K$2881)))</f>
        <v/>
      </c>
      <c r="Q980" s="1" t="str">
        <f t="array" ref="Q980">IF(O980="","",_xlfn.F.TEST(IF((L$1:L$2881=LEFT(L980,LEN(L980)-3)&amp;"ctr"),K$1:K$2881),IF((L$1:L$2881=L980),K$1:K$2881)))</f>
        <v/>
      </c>
      <c r="R980" s="1" t="str">
        <f t="array" ref="R980">IF(O980="","",TTEST(IF(L$1:L$2881=LEFT(L980,LEN(L980)-3)&amp;"ctr",K$1:K$2881),IF(L$1:L$2881=L980,K$1:K$2881),2,IF(ISERROR(Q980),3,IF(Q980&lt;0.05,3,2))))</f>
        <v/>
      </c>
      <c r="S980" s="1" t="str">
        <f t="shared" ca="1" si="220"/>
        <v/>
      </c>
      <c r="T980" s="1" t="str">
        <f t="array" ref="T980">IF(O980="","",AVERAGE(IF(L$1:L$2881=L980,I$1:I$2881)))</f>
        <v/>
      </c>
      <c r="U980" s="1" t="str">
        <f t="shared" ca="1" si="221"/>
        <v/>
      </c>
      <c r="V980" s="1" t="str">
        <f t="shared" ca="1" si="225"/>
        <v/>
      </c>
      <c r="W980" s="1" t="str">
        <f t="array" aca="1" ref="W980" ca="1">IF(V980="","",IF(AVERAGE(IF(Z$2:Z$2881="Neg"&amp;" "&amp;B980&amp;" "&amp;X980,J$2:J$2881,0))&gt;AVERAGE(IF(Z$2:Z$2881="pos"&amp;" "&amp;B980&amp;" "&amp;X980,J$2:J$2881,0)),"neg","pos"))</f>
        <v/>
      </c>
      <c r="X980" s="1" t="str">
        <f t="shared" ca="1" si="222"/>
        <v/>
      </c>
      <c r="Y980" s="1" t="str">
        <f t="shared" ca="1" si="223"/>
        <v/>
      </c>
      <c r="Z980" s="1" t="str">
        <f t="shared" si="224"/>
        <v>both (Val-Val) YE_</v>
      </c>
      <c r="AA980" s="1" t="str">
        <f t="shared" si="214"/>
        <v/>
      </c>
    </row>
    <row r="981" spans="1:27" x14ac:dyDescent="0.2">
      <c r="A981" s="1" t="s">
        <v>94</v>
      </c>
      <c r="B981" s="1" t="s">
        <v>78</v>
      </c>
      <c r="C981" s="1" t="s">
        <v>116</v>
      </c>
      <c r="D981" s="1">
        <v>216.13740000000001</v>
      </c>
      <c r="E981" s="1">
        <v>15.29</v>
      </c>
      <c r="F981" s="5" t="s">
        <v>146</v>
      </c>
      <c r="H981" s="1" t="s">
        <v>151</v>
      </c>
      <c r="I981" s="1">
        <v>83674</v>
      </c>
      <c r="K981" s="1">
        <f t="shared" si="215"/>
        <v>11.334695526079527</v>
      </c>
      <c r="L981" s="1" t="str">
        <f t="shared" si="216"/>
        <v>both (Val-Val) YE_Ctr</v>
      </c>
      <c r="M981" s="1" t="str">
        <f t="shared" si="217"/>
        <v>D</v>
      </c>
      <c r="N981" s="1" t="str">
        <f t="shared" si="218"/>
        <v>both (Val-Val) YE_Ctr_D</v>
      </c>
      <c r="O981" s="2" t="str">
        <f t="shared" si="219"/>
        <v/>
      </c>
      <c r="P981" s="1" t="str">
        <f t="array" ref="P981">IF(O981="","",AVERAGE(IF(L$1:L$2881=L981,K$1:K$2881)))</f>
        <v/>
      </c>
      <c r="Q981" s="1" t="str">
        <f t="array" ref="Q981">IF(O981="","",_xlfn.F.TEST(IF((L$1:L$2881=LEFT(L981,LEN(L981)-3)&amp;"ctr"),K$1:K$2881),IF((L$1:L$2881=L981),K$1:K$2881)))</f>
        <v/>
      </c>
      <c r="R981" s="1" t="str">
        <f t="array" ref="R981">IF(O981="","",TTEST(IF(L$1:L$2881=LEFT(L981,LEN(L981)-3)&amp;"ctr",K$1:K$2881),IF(L$1:L$2881=L981,K$1:K$2881),2,IF(ISERROR(Q981),3,IF(Q981&lt;0.05,3,2))))</f>
        <v/>
      </c>
      <c r="S981" s="1" t="str">
        <f t="shared" ca="1" si="220"/>
        <v/>
      </c>
      <c r="T981" s="1" t="str">
        <f t="array" ref="T981">IF(O981="","",AVERAGE(IF(L$1:L$2881=L981,I$1:I$2881)))</f>
        <v/>
      </c>
      <c r="U981" s="1" t="str">
        <f t="shared" ca="1" si="221"/>
        <v/>
      </c>
      <c r="V981" s="1" t="str">
        <f t="shared" ca="1" si="225"/>
        <v/>
      </c>
      <c r="W981" s="1" t="str">
        <f t="array" aca="1" ref="W981" ca="1">IF(V981="","",IF(AVERAGE(IF(Z$2:Z$2881="Neg"&amp;" "&amp;B981&amp;" "&amp;X981,J$2:J$2881,0))&gt;AVERAGE(IF(Z$2:Z$2881="pos"&amp;" "&amp;B981&amp;" "&amp;X981,J$2:J$2881,0)),"neg","pos"))</f>
        <v/>
      </c>
      <c r="X981" s="1" t="str">
        <f t="shared" ca="1" si="222"/>
        <v/>
      </c>
      <c r="Y981" s="1" t="str">
        <f t="shared" ca="1" si="223"/>
        <v/>
      </c>
      <c r="Z981" s="1" t="str">
        <f t="shared" si="224"/>
        <v>both (Val-Val) YE_</v>
      </c>
      <c r="AA981" s="1" t="str">
        <f t="shared" si="214"/>
        <v/>
      </c>
    </row>
    <row r="982" spans="1:27" x14ac:dyDescent="0.2">
      <c r="A982" s="1" t="s">
        <v>94</v>
      </c>
      <c r="B982" s="1" t="s">
        <v>78</v>
      </c>
      <c r="C982" s="1" t="s">
        <v>116</v>
      </c>
      <c r="D982" s="1">
        <v>216.13740000000001</v>
      </c>
      <c r="E982" s="1">
        <v>15.29</v>
      </c>
      <c r="F982" s="5" t="s">
        <v>146</v>
      </c>
      <c r="H982" s="1" t="s">
        <v>152</v>
      </c>
      <c r="I982" s="1">
        <v>63422</v>
      </c>
      <c r="K982" s="1">
        <f t="shared" si="215"/>
        <v>11.057581850663242</v>
      </c>
      <c r="L982" s="1" t="str">
        <f t="shared" si="216"/>
        <v>both (Val-Val) YE_Syn</v>
      </c>
      <c r="M982" s="1" t="str">
        <f t="shared" si="217"/>
        <v>D</v>
      </c>
      <c r="N982" s="1" t="str">
        <f t="shared" si="218"/>
        <v>both (Val-Val) YE_Syn_D</v>
      </c>
      <c r="O982" s="2" t="str">
        <f t="shared" si="219"/>
        <v>D</v>
      </c>
      <c r="P982" s="1">
        <f t="array" ref="P982">IF(O982="","",AVERAGE(IF(L$1:L$2881=L982,K$1:K$2881)))</f>
        <v>11.218790271176765</v>
      </c>
      <c r="Q982" s="1">
        <f t="array" ref="Q982">IF(O982="","",_xlfn.F.TEST(IF((L$1:L$2881=LEFT(L982,LEN(L982)-3)&amp;"ctr"),K$1:K$2881),IF((L$1:L$2881=L982),K$1:K$2881)))</f>
        <v>4.0026677425542362E-2</v>
      </c>
      <c r="R982" s="1">
        <f t="array" ref="R982">IF(O982="","",TTEST(IF(L$1:L$2881=LEFT(L982,LEN(L982)-3)&amp;"ctr",K$1:K$2881),IF(L$1:L$2881=L982,K$1:K$2881),2,IF(ISERROR(Q982),3,IF(Q982&lt;0.05,3,2))))</f>
        <v>0.85574488681993155</v>
      </c>
      <c r="S982" s="1" t="str">
        <f t="shared" ca="1" si="220"/>
        <v>N</v>
      </c>
      <c r="T982" s="1">
        <f t="array" ref="T982">IF(O982="","",AVERAGE(IF(L$1:L$2881=L982,I$1:I$2881)))</f>
        <v>77181.75</v>
      </c>
      <c r="U982" s="1" t="str">
        <f t="shared" ca="1" si="221"/>
        <v>n/a</v>
      </c>
      <c r="V982" s="1" t="str">
        <f t="shared" ca="1" si="225"/>
        <v>1</v>
      </c>
      <c r="W982" s="1" t="str">
        <f t="array" aca="1" ref="W982" ca="1">IF(V982="","",IF(AVERAGE(IF(Z$2:Z$2881="Neg"&amp;" "&amp;B982&amp;" "&amp;X982,J$2:J$2881,0))&gt;AVERAGE(IF(Z$2:Z$2881="pos"&amp;" "&amp;B982&amp;" "&amp;X982,J$2:J$2881,0)),"neg","pos"))</f>
        <v>pos</v>
      </c>
      <c r="X982" s="1" t="str">
        <f t="shared" ca="1" si="222"/>
        <v>YE_</v>
      </c>
      <c r="Y982" s="1" t="str">
        <f t="shared" ca="1" si="223"/>
        <v>Syn</v>
      </c>
      <c r="Z982" s="1" t="str">
        <f t="shared" si="224"/>
        <v>both (Val-Val) YE_</v>
      </c>
      <c r="AA982" s="1" t="str">
        <f t="shared" si="214"/>
        <v>Good</v>
      </c>
    </row>
    <row r="983" spans="1:27" x14ac:dyDescent="0.2">
      <c r="A983" s="1" t="s">
        <v>94</v>
      </c>
      <c r="B983" s="1" t="s">
        <v>78</v>
      </c>
      <c r="C983" s="1" t="s">
        <v>116</v>
      </c>
      <c r="D983" s="1">
        <v>216.13740000000001</v>
      </c>
      <c r="E983" s="1">
        <v>15.29</v>
      </c>
      <c r="F983" s="5" t="s">
        <v>146</v>
      </c>
      <c r="H983" s="1" t="s">
        <v>152</v>
      </c>
      <c r="I983" s="1">
        <v>65901</v>
      </c>
      <c r="K983" s="1">
        <f t="shared" si="215"/>
        <v>11.095924069043734</v>
      </c>
      <c r="L983" s="1" t="str">
        <f t="shared" si="216"/>
        <v>both (Val-Val) YE_Syn</v>
      </c>
      <c r="M983" s="1" t="str">
        <f t="shared" si="217"/>
        <v>D</v>
      </c>
      <c r="N983" s="1" t="str">
        <f t="shared" si="218"/>
        <v>both (Val-Val) YE_Syn_D</v>
      </c>
      <c r="O983" s="2" t="str">
        <f t="shared" si="219"/>
        <v/>
      </c>
      <c r="P983" s="1" t="str">
        <f t="array" ref="P983">IF(O983="","",AVERAGE(IF(L$1:L$2881=L983,K$1:K$2881)))</f>
        <v/>
      </c>
      <c r="Q983" s="1" t="str">
        <f t="array" ref="Q983">IF(O983="","",_xlfn.F.TEST(IF((L$1:L$2881=LEFT(L983,LEN(L983)-3)&amp;"ctr"),K$1:K$2881),IF((L$1:L$2881=L983),K$1:K$2881)))</f>
        <v/>
      </c>
      <c r="R983" s="1" t="str">
        <f t="array" ref="R983">IF(O983="","",TTEST(IF(L$1:L$2881=LEFT(L983,LEN(L983)-3)&amp;"ctr",K$1:K$2881),IF(L$1:L$2881=L983,K$1:K$2881),2,IF(ISERROR(Q983),3,IF(Q983&lt;0.05,3,2))))</f>
        <v/>
      </c>
      <c r="S983" s="1" t="str">
        <f t="shared" ca="1" si="220"/>
        <v/>
      </c>
      <c r="T983" s="1" t="str">
        <f t="array" ref="T983">IF(O983="","",AVERAGE(IF(L$1:L$2881=L983,I$1:I$2881)))</f>
        <v/>
      </c>
      <c r="U983" s="1" t="str">
        <f t="shared" ca="1" si="221"/>
        <v/>
      </c>
      <c r="V983" s="1" t="str">
        <f t="shared" ca="1" si="225"/>
        <v/>
      </c>
      <c r="W983" s="1" t="str">
        <f t="array" aca="1" ref="W983" ca="1">IF(V983="","",IF(AVERAGE(IF(Z$2:Z$2881="Neg"&amp;" "&amp;B983&amp;" "&amp;X983,J$2:J$2881,0))&gt;AVERAGE(IF(Z$2:Z$2881="pos"&amp;" "&amp;B983&amp;" "&amp;X983,J$2:J$2881,0)),"neg","pos"))</f>
        <v/>
      </c>
      <c r="X983" s="1" t="str">
        <f t="shared" ca="1" si="222"/>
        <v/>
      </c>
      <c r="Y983" s="1" t="str">
        <f t="shared" ca="1" si="223"/>
        <v/>
      </c>
      <c r="Z983" s="1" t="str">
        <f t="shared" si="224"/>
        <v>both (Val-Val) YE_</v>
      </c>
      <c r="AA983" s="1" t="str">
        <f t="shared" si="214"/>
        <v/>
      </c>
    </row>
    <row r="984" spans="1:27" x14ac:dyDescent="0.2">
      <c r="A984" s="1" t="s">
        <v>94</v>
      </c>
      <c r="B984" s="1" t="s">
        <v>78</v>
      </c>
      <c r="C984" s="1" t="s">
        <v>116</v>
      </c>
      <c r="D984" s="1">
        <v>216.13740000000001</v>
      </c>
      <c r="E984" s="1">
        <v>15.29</v>
      </c>
      <c r="F984" s="5" t="s">
        <v>146</v>
      </c>
      <c r="H984" s="1" t="s">
        <v>152</v>
      </c>
      <c r="I984" s="1">
        <v>63828</v>
      </c>
      <c r="K984" s="1">
        <f t="shared" si="215"/>
        <v>11.063962911512936</v>
      </c>
      <c r="L984" s="1" t="str">
        <f t="shared" si="216"/>
        <v>both (Val-Val) YE_Syn</v>
      </c>
      <c r="M984" s="1" t="str">
        <f t="shared" si="217"/>
        <v>D</v>
      </c>
      <c r="N984" s="1" t="str">
        <f t="shared" si="218"/>
        <v>both (Val-Val) YE_Syn_D</v>
      </c>
      <c r="O984" s="2" t="str">
        <f t="shared" si="219"/>
        <v/>
      </c>
      <c r="P984" s="1" t="str">
        <f t="array" ref="P984">IF(O984="","",AVERAGE(IF(L$1:L$2881=L984,K$1:K$2881)))</f>
        <v/>
      </c>
      <c r="Q984" s="1" t="str">
        <f t="array" ref="Q984">IF(O984="","",_xlfn.F.TEST(IF((L$1:L$2881=LEFT(L984,LEN(L984)-3)&amp;"ctr"),K$1:K$2881),IF((L$1:L$2881=L984),K$1:K$2881)))</f>
        <v/>
      </c>
      <c r="R984" s="1" t="str">
        <f t="array" ref="R984">IF(O984="","",TTEST(IF(L$1:L$2881=LEFT(L984,LEN(L984)-3)&amp;"ctr",K$1:K$2881),IF(L$1:L$2881=L984,K$1:K$2881),2,IF(ISERROR(Q984),3,IF(Q984&lt;0.05,3,2))))</f>
        <v/>
      </c>
      <c r="S984" s="1" t="str">
        <f t="shared" ca="1" si="220"/>
        <v/>
      </c>
      <c r="T984" s="1" t="str">
        <f t="array" ref="T984">IF(O984="","",AVERAGE(IF(L$1:L$2881=L984,I$1:I$2881)))</f>
        <v/>
      </c>
      <c r="U984" s="1" t="str">
        <f t="shared" ca="1" si="221"/>
        <v/>
      </c>
      <c r="V984" s="1" t="str">
        <f t="shared" ca="1" si="225"/>
        <v/>
      </c>
      <c r="W984" s="1" t="str">
        <f t="array" aca="1" ref="W984" ca="1">IF(V984="","",IF(AVERAGE(IF(Z$2:Z$2881="Neg"&amp;" "&amp;B984&amp;" "&amp;X984,J$2:J$2881,0))&gt;AVERAGE(IF(Z$2:Z$2881="pos"&amp;" "&amp;B984&amp;" "&amp;X984,J$2:J$2881,0)),"neg","pos"))</f>
        <v/>
      </c>
      <c r="X984" s="1" t="str">
        <f t="shared" ca="1" si="222"/>
        <v/>
      </c>
      <c r="Y984" s="1" t="str">
        <f t="shared" ca="1" si="223"/>
        <v/>
      </c>
      <c r="Z984" s="1" t="str">
        <f t="shared" si="224"/>
        <v>both (Val-Val) YE_</v>
      </c>
      <c r="AA984" s="1" t="str">
        <f t="shared" si="214"/>
        <v/>
      </c>
    </row>
    <row r="985" spans="1:27" x14ac:dyDescent="0.2">
      <c r="A985" s="1" t="s">
        <v>94</v>
      </c>
      <c r="B985" s="1" t="s">
        <v>78</v>
      </c>
      <c r="C985" s="1" t="s">
        <v>116</v>
      </c>
      <c r="D985" s="1">
        <v>216.13740000000001</v>
      </c>
      <c r="E985" s="1">
        <v>15.29</v>
      </c>
      <c r="F985" s="5" t="s">
        <v>146</v>
      </c>
      <c r="H985" s="1" t="s">
        <v>152</v>
      </c>
      <c r="I985" s="1">
        <v>115576</v>
      </c>
      <c r="K985" s="1">
        <f t="shared" si="215"/>
        <v>11.657692253487145</v>
      </c>
      <c r="L985" s="1" t="str">
        <f t="shared" si="216"/>
        <v>both (Val-Val) YE_Syn</v>
      </c>
      <c r="M985" s="1" t="str">
        <f t="shared" si="217"/>
        <v>D</v>
      </c>
      <c r="N985" s="1" t="str">
        <f t="shared" si="218"/>
        <v>both (Val-Val) YE_Syn_D</v>
      </c>
      <c r="O985" s="2" t="str">
        <f t="shared" si="219"/>
        <v/>
      </c>
      <c r="P985" s="1" t="str">
        <f t="array" ref="P985">IF(O985="","",AVERAGE(IF(L$1:L$2881=L985,K$1:K$2881)))</f>
        <v/>
      </c>
      <c r="Q985" s="1" t="str">
        <f t="array" ref="Q985">IF(O985="","",_xlfn.F.TEST(IF((L$1:L$2881=LEFT(L985,LEN(L985)-3)&amp;"ctr"),K$1:K$2881),IF((L$1:L$2881=L985),K$1:K$2881)))</f>
        <v/>
      </c>
      <c r="R985" s="1" t="str">
        <f t="array" ref="R985">IF(O985="","",TTEST(IF(L$1:L$2881=LEFT(L985,LEN(L985)-3)&amp;"ctr",K$1:K$2881),IF(L$1:L$2881=L985,K$1:K$2881),2,IF(ISERROR(Q985),3,IF(Q985&lt;0.05,3,2))))</f>
        <v/>
      </c>
      <c r="S985" s="1" t="str">
        <f t="shared" ca="1" si="220"/>
        <v/>
      </c>
      <c r="T985" s="1" t="str">
        <f t="array" ref="T985">IF(O985="","",AVERAGE(IF(L$1:L$2881=L985,I$1:I$2881)))</f>
        <v/>
      </c>
      <c r="U985" s="1" t="str">
        <f t="shared" ca="1" si="221"/>
        <v/>
      </c>
      <c r="V985" s="1" t="str">
        <f t="shared" ca="1" si="225"/>
        <v/>
      </c>
      <c r="W985" s="1" t="str">
        <f t="array" aca="1" ref="W985" ca="1">IF(V985="","",IF(AVERAGE(IF(Z$2:Z$2881="Neg"&amp;" "&amp;B985&amp;" "&amp;X985,J$2:J$2881,0))&gt;AVERAGE(IF(Z$2:Z$2881="pos"&amp;" "&amp;B985&amp;" "&amp;X985,J$2:J$2881,0)),"neg","pos"))</f>
        <v/>
      </c>
      <c r="X985" s="1" t="str">
        <f t="shared" ca="1" si="222"/>
        <v/>
      </c>
      <c r="Y985" s="1" t="str">
        <f t="shared" ca="1" si="223"/>
        <v/>
      </c>
      <c r="Z985" s="1" t="str">
        <f t="shared" si="224"/>
        <v>both (Val-Val) YE_</v>
      </c>
      <c r="AA985" s="1" t="str">
        <f t="shared" si="214"/>
        <v/>
      </c>
    </row>
    <row r="986" spans="1:27" x14ac:dyDescent="0.2">
      <c r="A986" s="1" t="s">
        <v>94</v>
      </c>
      <c r="B986" s="1" t="s">
        <v>78</v>
      </c>
      <c r="C986" s="1" t="s">
        <v>116</v>
      </c>
      <c r="D986" s="1">
        <v>216.13740000000001</v>
      </c>
      <c r="E986" s="1">
        <v>15.29</v>
      </c>
      <c r="F986" s="5" t="s">
        <v>146</v>
      </c>
      <c r="H986" s="1" t="s">
        <v>153</v>
      </c>
      <c r="K986" s="1">
        <f t="shared" si="215"/>
        <v>0</v>
      </c>
      <c r="L986" s="1" t="str">
        <f t="shared" si="216"/>
        <v>both (Val-Val) SE_Ctr</v>
      </c>
      <c r="M986" s="1" t="str">
        <f t="shared" si="217"/>
        <v>ND</v>
      </c>
      <c r="N986" s="1" t="str">
        <f t="shared" si="218"/>
        <v>both (Val-Val) SE_CtrND</v>
      </c>
      <c r="O986" s="2" t="str">
        <f t="shared" si="219"/>
        <v>ND</v>
      </c>
      <c r="P986" s="1">
        <f t="array" ref="P986">IF(O986="","",AVERAGE(IF(L$1:L$2881=L986,K$1:K$2881)))</f>
        <v>0</v>
      </c>
      <c r="Q986" s="1" t="e">
        <f t="array" ref="Q986">IF(O986="","",_xlfn.F.TEST(IF((L$1:L$2881=LEFT(L986,LEN(L986)-3)&amp;"ctr"),K$1:K$2881),IF((L$1:L$2881=L986),K$1:K$2881)))</f>
        <v>#DIV/0!</v>
      </c>
      <c r="R986" s="1" t="e">
        <f t="array" ref="R986">IF(O986="","",TTEST(IF(L$1:L$2881=LEFT(L986,LEN(L986)-3)&amp;"ctr",K$1:K$2881),IF(L$1:L$2881=L986,K$1:K$2881),2,IF(ISERROR(Q986),3,IF(Q986&lt;0.05,3,2))))</f>
        <v>#DIV/0!</v>
      </c>
      <c r="S986" s="1" t="str">
        <f t="shared" ca="1" si="220"/>
        <v>ND</v>
      </c>
      <c r="T986" s="1">
        <f t="array" ref="T986">IF(O986="","",AVERAGE(IF(L$1:L$2881=L986,I$1:I$2881)))</f>
        <v>0</v>
      </c>
      <c r="U986" s="1" t="str">
        <f t="shared" ca="1" si="221"/>
        <v>n/a</v>
      </c>
      <c r="V986" s="1" t="str">
        <f t="shared" ca="1" si="225"/>
        <v/>
      </c>
      <c r="W986" s="1" t="str">
        <f t="array" aca="1" ref="W986" ca="1">IF(V986="","",IF(AVERAGE(IF(Z$2:Z$2881="Neg"&amp;" "&amp;B986&amp;" "&amp;X986,J$2:J$2881,0))&gt;AVERAGE(IF(Z$2:Z$2881="pos"&amp;" "&amp;B986&amp;" "&amp;X986,J$2:J$2881,0)),"neg","pos"))</f>
        <v/>
      </c>
      <c r="X986" s="1" t="str">
        <f t="shared" ca="1" si="222"/>
        <v/>
      </c>
      <c r="Y986" s="1" t="str">
        <f t="shared" ca="1" si="223"/>
        <v/>
      </c>
      <c r="Z986" s="1" t="str">
        <f t="shared" si="224"/>
        <v>both (Val-Val) SE_</v>
      </c>
      <c r="AA986" s="1" t="str">
        <f t="shared" si="214"/>
        <v>Good</v>
      </c>
    </row>
    <row r="987" spans="1:27" x14ac:dyDescent="0.2">
      <c r="A987" s="1" t="s">
        <v>94</v>
      </c>
      <c r="B987" s="1" t="s">
        <v>78</v>
      </c>
      <c r="C987" s="1" t="s">
        <v>116</v>
      </c>
      <c r="D987" s="1">
        <v>216.13740000000001</v>
      </c>
      <c r="E987" s="1">
        <v>15.29</v>
      </c>
      <c r="F987" s="5" t="s">
        <v>146</v>
      </c>
      <c r="H987" s="1" t="s">
        <v>153</v>
      </c>
      <c r="K987" s="1">
        <f t="shared" si="215"/>
        <v>0</v>
      </c>
      <c r="L987" s="1" t="str">
        <f t="shared" si="216"/>
        <v>both (Val-Val) SE_Ctr</v>
      </c>
      <c r="M987" s="1" t="str">
        <f t="shared" si="217"/>
        <v>ND</v>
      </c>
      <c r="N987" s="1" t="str">
        <f t="shared" si="218"/>
        <v>both (Val-Val) SE_CtrND</v>
      </c>
      <c r="O987" s="2" t="str">
        <f t="shared" si="219"/>
        <v/>
      </c>
      <c r="P987" s="1" t="str">
        <f t="array" ref="P987">IF(O987="","",AVERAGE(IF(L$1:L$2881=L987,K$1:K$2881)))</f>
        <v/>
      </c>
      <c r="Q987" s="1" t="str">
        <f t="array" ref="Q987">IF(O987="","",_xlfn.F.TEST(IF((L$1:L$2881=LEFT(L987,LEN(L987)-3)&amp;"ctr"),K$1:K$2881),IF((L$1:L$2881=L987),K$1:K$2881)))</f>
        <v/>
      </c>
      <c r="R987" s="1" t="str">
        <f t="array" ref="R987">IF(O987="","",TTEST(IF(L$1:L$2881=LEFT(L987,LEN(L987)-3)&amp;"ctr",K$1:K$2881),IF(L$1:L$2881=L987,K$1:K$2881),2,IF(ISERROR(Q987),3,IF(Q987&lt;0.05,3,2))))</f>
        <v/>
      </c>
      <c r="S987" s="1" t="str">
        <f t="shared" ca="1" si="220"/>
        <v/>
      </c>
      <c r="T987" s="1" t="str">
        <f t="array" ref="T987">IF(O987="","",AVERAGE(IF(L$1:L$2881=L987,I$1:I$2881)))</f>
        <v/>
      </c>
      <c r="U987" s="1" t="str">
        <f t="shared" ca="1" si="221"/>
        <v/>
      </c>
      <c r="V987" s="1" t="str">
        <f t="shared" ca="1" si="225"/>
        <v/>
      </c>
      <c r="W987" s="1" t="str">
        <f t="array" aca="1" ref="W987" ca="1">IF(V987="","",IF(AVERAGE(IF(Z$2:Z$2881="Neg"&amp;" "&amp;B987&amp;" "&amp;X987,J$2:J$2881,0))&gt;AVERAGE(IF(Z$2:Z$2881="pos"&amp;" "&amp;B987&amp;" "&amp;X987,J$2:J$2881,0)),"neg","pos"))</f>
        <v/>
      </c>
      <c r="X987" s="1" t="str">
        <f t="shared" ca="1" si="222"/>
        <v/>
      </c>
      <c r="Y987" s="1" t="str">
        <f t="shared" ca="1" si="223"/>
        <v/>
      </c>
      <c r="Z987" s="1" t="str">
        <f t="shared" si="224"/>
        <v>both (Val-Val) SE_</v>
      </c>
      <c r="AA987" s="1" t="str">
        <f t="shared" si="214"/>
        <v/>
      </c>
    </row>
    <row r="988" spans="1:27" x14ac:dyDescent="0.2">
      <c r="A988" s="1" t="s">
        <v>94</v>
      </c>
      <c r="B988" s="1" t="s">
        <v>78</v>
      </c>
      <c r="C988" s="1" t="s">
        <v>116</v>
      </c>
      <c r="D988" s="1">
        <v>216.13740000000001</v>
      </c>
      <c r="E988" s="1">
        <v>15.29</v>
      </c>
      <c r="F988" s="5" t="s">
        <v>146</v>
      </c>
      <c r="H988" s="1" t="s">
        <v>153</v>
      </c>
      <c r="K988" s="1">
        <f t="shared" si="215"/>
        <v>0</v>
      </c>
      <c r="L988" s="1" t="str">
        <f t="shared" si="216"/>
        <v>both (Val-Val) SE_Ctr</v>
      </c>
      <c r="M988" s="1" t="str">
        <f t="shared" si="217"/>
        <v>ND</v>
      </c>
      <c r="N988" s="1" t="str">
        <f t="shared" si="218"/>
        <v>both (Val-Val) SE_CtrND</v>
      </c>
      <c r="O988" s="2" t="str">
        <f t="shared" si="219"/>
        <v/>
      </c>
      <c r="P988" s="1" t="str">
        <f t="array" ref="P988">IF(O988="","",AVERAGE(IF(L$1:L$2881=L988,K$1:K$2881)))</f>
        <v/>
      </c>
      <c r="Q988" s="1" t="str">
        <f t="array" ref="Q988">IF(O988="","",_xlfn.F.TEST(IF((L$1:L$2881=LEFT(L988,LEN(L988)-3)&amp;"ctr"),K$1:K$2881),IF((L$1:L$2881=L988),K$1:K$2881)))</f>
        <v/>
      </c>
      <c r="R988" s="1" t="str">
        <f t="array" ref="R988">IF(O988="","",TTEST(IF(L$1:L$2881=LEFT(L988,LEN(L988)-3)&amp;"ctr",K$1:K$2881),IF(L$1:L$2881=L988,K$1:K$2881),2,IF(ISERROR(Q988),3,IF(Q988&lt;0.05,3,2))))</f>
        <v/>
      </c>
      <c r="S988" s="1" t="str">
        <f t="shared" ca="1" si="220"/>
        <v/>
      </c>
      <c r="T988" s="1" t="str">
        <f t="array" ref="T988">IF(O988="","",AVERAGE(IF(L$1:L$2881=L988,I$1:I$2881)))</f>
        <v/>
      </c>
      <c r="U988" s="1" t="str">
        <f t="shared" ca="1" si="221"/>
        <v/>
      </c>
      <c r="V988" s="1" t="str">
        <f t="shared" ca="1" si="225"/>
        <v/>
      </c>
      <c r="W988" s="1" t="str">
        <f t="array" aca="1" ref="W988" ca="1">IF(V988="","",IF(AVERAGE(IF(Z$2:Z$2881="Neg"&amp;" "&amp;B988&amp;" "&amp;X988,J$2:J$2881,0))&gt;AVERAGE(IF(Z$2:Z$2881="pos"&amp;" "&amp;B988&amp;" "&amp;X988,J$2:J$2881,0)),"neg","pos"))</f>
        <v/>
      </c>
      <c r="X988" s="1" t="str">
        <f t="shared" ca="1" si="222"/>
        <v/>
      </c>
      <c r="Y988" s="1" t="str">
        <f t="shared" ca="1" si="223"/>
        <v/>
      </c>
      <c r="Z988" s="1" t="str">
        <f t="shared" si="224"/>
        <v>both (Val-Val) SE_</v>
      </c>
      <c r="AA988" s="1" t="str">
        <f t="shared" si="214"/>
        <v/>
      </c>
    </row>
    <row r="989" spans="1:27" x14ac:dyDescent="0.2">
      <c r="A989" s="1" t="s">
        <v>94</v>
      </c>
      <c r="B989" s="1" t="s">
        <v>78</v>
      </c>
      <c r="C989" s="1" t="s">
        <v>116</v>
      </c>
      <c r="D989" s="1">
        <v>216.13740000000001</v>
      </c>
      <c r="E989" s="1">
        <v>15.29</v>
      </c>
      <c r="F989" s="5" t="s">
        <v>146</v>
      </c>
      <c r="H989" s="1" t="s">
        <v>153</v>
      </c>
      <c r="K989" s="1">
        <f t="shared" si="215"/>
        <v>0</v>
      </c>
      <c r="L989" s="1" t="str">
        <f t="shared" si="216"/>
        <v>both (Val-Val) SE_Ctr</v>
      </c>
      <c r="M989" s="1" t="str">
        <f t="shared" si="217"/>
        <v>ND</v>
      </c>
      <c r="N989" s="1" t="str">
        <f t="shared" si="218"/>
        <v>both (Val-Val) SE_CtrND</v>
      </c>
      <c r="O989" s="2" t="str">
        <f t="shared" si="219"/>
        <v/>
      </c>
      <c r="P989" s="1" t="str">
        <f t="array" ref="P989">IF(O989="","",AVERAGE(IF(L$1:L$2881=L989,K$1:K$2881)))</f>
        <v/>
      </c>
      <c r="Q989" s="1" t="str">
        <f t="array" ref="Q989">IF(O989="","",_xlfn.F.TEST(IF((L$1:L$2881=LEFT(L989,LEN(L989)-3)&amp;"ctr"),K$1:K$2881),IF((L$1:L$2881=L989),K$1:K$2881)))</f>
        <v/>
      </c>
      <c r="R989" s="1" t="str">
        <f t="array" ref="R989">IF(O989="","",TTEST(IF(L$1:L$2881=LEFT(L989,LEN(L989)-3)&amp;"ctr",K$1:K$2881),IF(L$1:L$2881=L989,K$1:K$2881),2,IF(ISERROR(Q989),3,IF(Q989&lt;0.05,3,2))))</f>
        <v/>
      </c>
      <c r="S989" s="1" t="str">
        <f t="shared" ca="1" si="220"/>
        <v/>
      </c>
      <c r="T989" s="1" t="str">
        <f t="array" ref="T989">IF(O989="","",AVERAGE(IF(L$1:L$2881=L989,I$1:I$2881)))</f>
        <v/>
      </c>
      <c r="U989" s="1" t="str">
        <f t="shared" ca="1" si="221"/>
        <v/>
      </c>
      <c r="V989" s="1" t="str">
        <f t="shared" ca="1" si="225"/>
        <v/>
      </c>
      <c r="W989" s="1" t="str">
        <f t="array" aca="1" ref="W989" ca="1">IF(V989="","",IF(AVERAGE(IF(Z$2:Z$2881="Neg"&amp;" "&amp;B989&amp;" "&amp;X989,J$2:J$2881,0))&gt;AVERAGE(IF(Z$2:Z$2881="pos"&amp;" "&amp;B989&amp;" "&amp;X989,J$2:J$2881,0)),"neg","pos"))</f>
        <v/>
      </c>
      <c r="X989" s="1" t="str">
        <f t="shared" ca="1" si="222"/>
        <v/>
      </c>
      <c r="Y989" s="1" t="str">
        <f t="shared" ca="1" si="223"/>
        <v/>
      </c>
      <c r="Z989" s="1" t="str">
        <f t="shared" si="224"/>
        <v>both (Val-Val) SE_</v>
      </c>
      <c r="AA989" s="1" t="str">
        <f t="shared" si="214"/>
        <v/>
      </c>
    </row>
    <row r="990" spans="1:27" x14ac:dyDescent="0.2">
      <c r="A990" s="1" t="s">
        <v>94</v>
      </c>
      <c r="B990" s="1" t="s">
        <v>78</v>
      </c>
      <c r="C990" s="1" t="s">
        <v>116</v>
      </c>
      <c r="D990" s="1">
        <v>216.13740000000001</v>
      </c>
      <c r="E990" s="1">
        <v>15.29</v>
      </c>
      <c r="F990" s="5" t="s">
        <v>146</v>
      </c>
      <c r="H990" s="1" t="s">
        <v>154</v>
      </c>
      <c r="K990" s="1">
        <f t="shared" si="215"/>
        <v>0</v>
      </c>
      <c r="L990" s="1" t="str">
        <f t="shared" si="216"/>
        <v>both (Val-Val) SE_Syn</v>
      </c>
      <c r="M990" s="1" t="str">
        <f t="shared" si="217"/>
        <v>ND</v>
      </c>
      <c r="N990" s="1" t="str">
        <f t="shared" si="218"/>
        <v>both (Val-Val) SE_SynND</v>
      </c>
      <c r="O990" s="2" t="str">
        <f t="shared" si="219"/>
        <v>ND</v>
      </c>
      <c r="P990" s="1">
        <f t="array" ref="P990">IF(O990="","",AVERAGE(IF(L$1:L$2881=L990,K$1:K$2881)))</f>
        <v>0</v>
      </c>
      <c r="Q990" s="1" t="e">
        <f t="array" ref="Q990">IF(O990="","",_xlfn.F.TEST(IF((L$1:L$2881=LEFT(L990,LEN(L990)-3)&amp;"ctr"),K$1:K$2881),IF((L$1:L$2881=L990),K$1:K$2881)))</f>
        <v>#DIV/0!</v>
      </c>
      <c r="R990" s="1" t="e">
        <f t="array" ref="R990">IF(O990="","",TTEST(IF(L$1:L$2881=LEFT(L990,LEN(L990)-3)&amp;"ctr",K$1:K$2881),IF(L$1:L$2881=L990,K$1:K$2881),2,IF(ISERROR(Q990),3,IF(Q990&lt;0.05,3,2))))</f>
        <v>#DIV/0!</v>
      </c>
      <c r="S990" s="1" t="str">
        <f t="shared" ca="1" si="220"/>
        <v>ND</v>
      </c>
      <c r="T990" s="1">
        <f t="array" ref="T990">IF(O990="","",AVERAGE(IF(L$1:L$2881=L990,I$1:I$2881)))</f>
        <v>0</v>
      </c>
      <c r="U990" s="1" t="str">
        <f t="shared" ca="1" si="221"/>
        <v>n/a</v>
      </c>
      <c r="V990" s="1" t="str">
        <f t="shared" ca="1" si="225"/>
        <v/>
      </c>
      <c r="W990" s="1" t="str">
        <f t="array" aca="1" ref="W990" ca="1">IF(V990="","",IF(AVERAGE(IF(Z$2:Z$2881="Neg"&amp;" "&amp;B990&amp;" "&amp;X990,J$2:J$2881,0))&gt;AVERAGE(IF(Z$2:Z$2881="pos"&amp;" "&amp;B990&amp;" "&amp;X990,J$2:J$2881,0)),"neg","pos"))</f>
        <v/>
      </c>
      <c r="X990" s="1" t="str">
        <f t="shared" ca="1" si="222"/>
        <v/>
      </c>
      <c r="Y990" s="1" t="str">
        <f t="shared" ca="1" si="223"/>
        <v/>
      </c>
      <c r="Z990" s="1" t="str">
        <f t="shared" si="224"/>
        <v>both (Val-Val) SE_</v>
      </c>
      <c r="AA990" s="1" t="str">
        <f t="shared" si="214"/>
        <v>Good</v>
      </c>
    </row>
    <row r="991" spans="1:27" x14ac:dyDescent="0.2">
      <c r="A991" s="1" t="s">
        <v>94</v>
      </c>
      <c r="B991" s="1" t="s">
        <v>78</v>
      </c>
      <c r="C991" s="1" t="s">
        <v>116</v>
      </c>
      <c r="D991" s="1">
        <v>216.13740000000001</v>
      </c>
      <c r="E991" s="1">
        <v>15.29</v>
      </c>
      <c r="F991" s="5" t="s">
        <v>146</v>
      </c>
      <c r="H991" s="1" t="s">
        <v>154</v>
      </c>
      <c r="K991" s="1">
        <f t="shared" si="215"/>
        <v>0</v>
      </c>
      <c r="L991" s="1" t="str">
        <f t="shared" si="216"/>
        <v>both (Val-Val) SE_Syn</v>
      </c>
      <c r="M991" s="1" t="str">
        <f t="shared" si="217"/>
        <v>ND</v>
      </c>
      <c r="N991" s="1" t="str">
        <f t="shared" si="218"/>
        <v>both (Val-Val) SE_SynND</v>
      </c>
      <c r="O991" s="2" t="str">
        <f t="shared" si="219"/>
        <v/>
      </c>
      <c r="P991" s="1" t="str">
        <f t="array" ref="P991">IF(O991="","",AVERAGE(IF(L$1:L$2881=L991,K$1:K$2881)))</f>
        <v/>
      </c>
      <c r="Q991" s="1" t="str">
        <f t="array" ref="Q991">IF(O991="","",_xlfn.F.TEST(IF((L$1:L$2881=LEFT(L991,LEN(L991)-3)&amp;"ctr"),K$1:K$2881),IF((L$1:L$2881=L991),K$1:K$2881)))</f>
        <v/>
      </c>
      <c r="R991" s="1" t="str">
        <f t="array" ref="R991">IF(O991="","",TTEST(IF(L$1:L$2881=LEFT(L991,LEN(L991)-3)&amp;"ctr",K$1:K$2881),IF(L$1:L$2881=L991,K$1:K$2881),2,IF(ISERROR(Q991),3,IF(Q991&lt;0.05,3,2))))</f>
        <v/>
      </c>
      <c r="S991" s="1" t="str">
        <f t="shared" ca="1" si="220"/>
        <v/>
      </c>
      <c r="T991" s="1" t="str">
        <f t="array" ref="T991">IF(O991="","",AVERAGE(IF(L$1:L$2881=L991,I$1:I$2881)))</f>
        <v/>
      </c>
      <c r="U991" s="1" t="str">
        <f t="shared" ca="1" si="221"/>
        <v/>
      </c>
      <c r="V991" s="1" t="str">
        <f t="shared" ca="1" si="225"/>
        <v/>
      </c>
      <c r="W991" s="1" t="str">
        <f t="array" aca="1" ref="W991" ca="1">IF(V991="","",IF(AVERAGE(IF(Z$2:Z$2881="Neg"&amp;" "&amp;B991&amp;" "&amp;X991,J$2:J$2881,0))&gt;AVERAGE(IF(Z$2:Z$2881="pos"&amp;" "&amp;B991&amp;" "&amp;X991,J$2:J$2881,0)),"neg","pos"))</f>
        <v/>
      </c>
      <c r="X991" s="1" t="str">
        <f t="shared" ca="1" si="222"/>
        <v/>
      </c>
      <c r="Y991" s="1" t="str">
        <f t="shared" ca="1" si="223"/>
        <v/>
      </c>
      <c r="Z991" s="1" t="str">
        <f t="shared" si="224"/>
        <v>both (Val-Val) SE_</v>
      </c>
      <c r="AA991" s="1" t="str">
        <f t="shared" si="214"/>
        <v/>
      </c>
    </row>
    <row r="992" spans="1:27" x14ac:dyDescent="0.2">
      <c r="A992" s="1" t="s">
        <v>94</v>
      </c>
      <c r="B992" s="1" t="s">
        <v>78</v>
      </c>
      <c r="C992" s="1" t="s">
        <v>116</v>
      </c>
      <c r="D992" s="1">
        <v>216.13740000000001</v>
      </c>
      <c r="E992" s="1">
        <v>15.29</v>
      </c>
      <c r="F992" s="5" t="s">
        <v>146</v>
      </c>
      <c r="H992" s="1" t="s">
        <v>154</v>
      </c>
      <c r="K992" s="1">
        <f t="shared" si="215"/>
        <v>0</v>
      </c>
      <c r="L992" s="1" t="str">
        <f t="shared" si="216"/>
        <v>both (Val-Val) SE_Syn</v>
      </c>
      <c r="M992" s="1" t="str">
        <f t="shared" si="217"/>
        <v>ND</v>
      </c>
      <c r="N992" s="1" t="str">
        <f t="shared" si="218"/>
        <v>both (Val-Val) SE_SynND</v>
      </c>
      <c r="O992" s="2" t="str">
        <f t="shared" si="219"/>
        <v/>
      </c>
      <c r="P992" s="1" t="str">
        <f t="array" ref="P992">IF(O992="","",AVERAGE(IF(L$1:L$2881=L992,K$1:K$2881)))</f>
        <v/>
      </c>
      <c r="Q992" s="1" t="str">
        <f t="array" ref="Q992">IF(O992="","",_xlfn.F.TEST(IF((L$1:L$2881=LEFT(L992,LEN(L992)-3)&amp;"ctr"),K$1:K$2881),IF((L$1:L$2881=L992),K$1:K$2881)))</f>
        <v/>
      </c>
      <c r="R992" s="1" t="str">
        <f t="array" ref="R992">IF(O992="","",TTEST(IF(L$1:L$2881=LEFT(L992,LEN(L992)-3)&amp;"ctr",K$1:K$2881),IF(L$1:L$2881=L992,K$1:K$2881),2,IF(ISERROR(Q992),3,IF(Q992&lt;0.05,3,2))))</f>
        <v/>
      </c>
      <c r="S992" s="1" t="str">
        <f t="shared" ca="1" si="220"/>
        <v/>
      </c>
      <c r="T992" s="1" t="str">
        <f t="array" ref="T992">IF(O992="","",AVERAGE(IF(L$1:L$2881=L992,I$1:I$2881)))</f>
        <v/>
      </c>
      <c r="U992" s="1" t="str">
        <f t="shared" ca="1" si="221"/>
        <v/>
      </c>
      <c r="V992" s="1" t="str">
        <f t="shared" ca="1" si="225"/>
        <v/>
      </c>
      <c r="W992" s="1" t="str">
        <f t="array" aca="1" ref="W992" ca="1">IF(V992="","",IF(AVERAGE(IF(Z$2:Z$2881="Neg"&amp;" "&amp;B992&amp;" "&amp;X992,J$2:J$2881,0))&gt;AVERAGE(IF(Z$2:Z$2881="pos"&amp;" "&amp;B992&amp;" "&amp;X992,J$2:J$2881,0)),"neg","pos"))</f>
        <v/>
      </c>
      <c r="X992" s="1" t="str">
        <f t="shared" ca="1" si="222"/>
        <v/>
      </c>
      <c r="Y992" s="1" t="str">
        <f t="shared" ca="1" si="223"/>
        <v/>
      </c>
      <c r="Z992" s="1" t="str">
        <f t="shared" si="224"/>
        <v>both (Val-Val) SE_</v>
      </c>
      <c r="AA992" s="1" t="str">
        <f t="shared" si="214"/>
        <v/>
      </c>
    </row>
    <row r="993" spans="1:27" x14ac:dyDescent="0.2">
      <c r="A993" s="1" t="s">
        <v>94</v>
      </c>
      <c r="B993" s="1" t="s">
        <v>78</v>
      </c>
      <c r="C993" s="1" t="s">
        <v>116</v>
      </c>
      <c r="D993" s="1">
        <v>216.13740000000001</v>
      </c>
      <c r="E993" s="1">
        <v>15.29</v>
      </c>
      <c r="F993" s="5" t="s">
        <v>146</v>
      </c>
      <c r="H993" s="1" t="s">
        <v>154</v>
      </c>
      <c r="K993" s="1">
        <f t="shared" si="215"/>
        <v>0</v>
      </c>
      <c r="L993" s="1" t="str">
        <f t="shared" si="216"/>
        <v>both (Val-Val) SE_Syn</v>
      </c>
      <c r="M993" s="1" t="str">
        <f t="shared" si="217"/>
        <v>ND</v>
      </c>
      <c r="N993" s="1" t="str">
        <f t="shared" si="218"/>
        <v>both (Val-Val) SE_SynND</v>
      </c>
      <c r="O993" s="2" t="str">
        <f t="shared" si="219"/>
        <v/>
      </c>
      <c r="P993" s="1" t="str">
        <f t="array" ref="P993">IF(O993="","",AVERAGE(IF(L$1:L$2881=L993,K$1:K$2881)))</f>
        <v/>
      </c>
      <c r="Q993" s="1" t="str">
        <f t="array" ref="Q993">IF(O993="","",_xlfn.F.TEST(IF((L$1:L$2881=LEFT(L993,LEN(L993)-3)&amp;"ctr"),K$1:K$2881),IF((L$1:L$2881=L993),K$1:K$2881)))</f>
        <v/>
      </c>
      <c r="R993" s="1" t="str">
        <f t="array" ref="R993">IF(O993="","",TTEST(IF(L$1:L$2881=LEFT(L993,LEN(L993)-3)&amp;"ctr",K$1:K$2881),IF(L$1:L$2881=L993,K$1:K$2881),2,IF(ISERROR(Q993),3,IF(Q993&lt;0.05,3,2))))</f>
        <v/>
      </c>
      <c r="S993" s="1" t="str">
        <f t="shared" ca="1" si="220"/>
        <v/>
      </c>
      <c r="T993" s="1" t="str">
        <f t="array" ref="T993">IF(O993="","",AVERAGE(IF(L$1:L$2881=L993,I$1:I$2881)))</f>
        <v/>
      </c>
      <c r="U993" s="1" t="str">
        <f t="shared" ca="1" si="221"/>
        <v/>
      </c>
      <c r="V993" s="1" t="str">
        <f t="shared" ca="1" si="225"/>
        <v/>
      </c>
      <c r="W993" s="1" t="str">
        <f t="array" aca="1" ref="W993" ca="1">IF(V993="","",IF(AVERAGE(IF(Z$2:Z$2881="Neg"&amp;" "&amp;B993&amp;" "&amp;X993,J$2:J$2881,0))&gt;AVERAGE(IF(Z$2:Z$2881="pos"&amp;" "&amp;B993&amp;" "&amp;X993,J$2:J$2881,0)),"neg","pos"))</f>
        <v/>
      </c>
      <c r="X993" s="1" t="str">
        <f t="shared" ca="1" si="222"/>
        <v/>
      </c>
      <c r="Y993" s="1" t="str">
        <f t="shared" ca="1" si="223"/>
        <v/>
      </c>
      <c r="Z993" s="1" t="str">
        <f t="shared" si="224"/>
        <v>both (Val-Val) SE_</v>
      </c>
      <c r="AA993" s="1" t="str">
        <f t="shared" si="214"/>
        <v/>
      </c>
    </row>
    <row r="994" spans="1:27" x14ac:dyDescent="0.2">
      <c r="A994" s="1" t="s">
        <v>94</v>
      </c>
      <c r="B994" s="1" t="s">
        <v>199</v>
      </c>
      <c r="C994" s="1" t="s">
        <v>56</v>
      </c>
      <c r="D994" s="1">
        <v>131.09450000000001</v>
      </c>
      <c r="E994" s="1">
        <v>15.14</v>
      </c>
      <c r="F994" s="5" t="s">
        <v>146</v>
      </c>
      <c r="H994" s="1" t="s">
        <v>147</v>
      </c>
      <c r="I994" s="1">
        <v>2826</v>
      </c>
      <c r="K994" s="1">
        <f t="shared" ref="K994:K1025" si="226">LN(I994+1)</f>
        <v>7.9469713576935908</v>
      </c>
      <c r="L994" s="1" t="str">
        <f t="shared" ref="L994:L1025" si="227">A994&amp;" "&amp;B994&amp;" "&amp;H994</f>
        <v>both leucine Min_Ctr</v>
      </c>
      <c r="M994" s="1" t="str">
        <f t="shared" si="217"/>
        <v>D</v>
      </c>
      <c r="N994" s="1" t="str">
        <f t="shared" si="218"/>
        <v>both leucine Min_Ctr_D</v>
      </c>
      <c r="O994" s="2" t="str">
        <f t="shared" si="219"/>
        <v>D</v>
      </c>
      <c r="P994" s="1">
        <f t="array" ref="P994">IF(O994="","",AVERAGE(IF(L$1:L$2881=L994,K$1:K$2881)))</f>
        <v>7.3125551020815287</v>
      </c>
      <c r="Q994" s="1">
        <f t="array" ref="Q994">IF(O994="","",_xlfn.F.TEST(IF((L$1:L$2881=LEFT(L994,LEN(L994)-3)&amp;"ctr"),K$1:K$2881),IF((L$1:L$2881=L994),K$1:K$2881)))</f>
        <v>1</v>
      </c>
      <c r="R994" s="1">
        <f t="array" ref="R994">IF(O994="","",TTEST(IF(L$1:L$2881=LEFT(L994,LEN(L994)-3)&amp;"ctr",K$1:K$2881),IF(L$1:L$2881=L994,K$1:K$2881),2,IF(ISERROR(Q994),3,IF(Q994&lt;0.05,3,2))))</f>
        <v>1</v>
      </c>
      <c r="S994" s="1" t="str">
        <f t="shared" ca="1" si="220"/>
        <v>D</v>
      </c>
      <c r="T994" s="1">
        <f t="array" ref="T994">IF(O994="","",AVERAGE(IF(L$1:L$2881=L994,I$1:I$2881)))</f>
        <v>1668.75</v>
      </c>
      <c r="U994" s="1" t="b">
        <f t="shared" ca="1" si="221"/>
        <v>0</v>
      </c>
      <c r="V994" s="1" t="str">
        <f t="shared" ca="1" si="225"/>
        <v>1</v>
      </c>
      <c r="W994" s="1" t="str">
        <f t="array" aca="1" ref="W994" ca="1">IF(V994="","",IF(AVERAGE(IF(Z$2:Z$2881="Neg"&amp;" "&amp;B994&amp;" "&amp;X994,J$2:J$2881,0))&gt;AVERAGE(IF(Z$2:Z$2881="pos"&amp;" "&amp;B994&amp;" "&amp;X994,J$2:J$2881,0)),"neg","pos"))</f>
        <v>pos</v>
      </c>
      <c r="X994" s="1" t="str">
        <f t="shared" ca="1" si="222"/>
        <v>Min</v>
      </c>
      <c r="Y994" s="1" t="str">
        <f t="shared" ca="1" si="223"/>
        <v>Ctr</v>
      </c>
      <c r="Z994" s="1" t="str">
        <f t="shared" si="224"/>
        <v>both leucine Min</v>
      </c>
      <c r="AA994" s="1" t="str">
        <f t="shared" si="214"/>
        <v>Good</v>
      </c>
    </row>
    <row r="995" spans="1:27" x14ac:dyDescent="0.2">
      <c r="A995" s="1" t="s">
        <v>94</v>
      </c>
      <c r="B995" s="1" t="s">
        <v>199</v>
      </c>
      <c r="C995" s="1" t="s">
        <v>56</v>
      </c>
      <c r="D995" s="1">
        <v>131.09450000000001</v>
      </c>
      <c r="E995" s="1">
        <v>15.14</v>
      </c>
      <c r="F995" s="5" t="s">
        <v>146</v>
      </c>
      <c r="H995" s="1" t="s">
        <v>147</v>
      </c>
      <c r="I995" s="1">
        <v>784</v>
      </c>
      <c r="K995" s="1">
        <f t="shared" si="226"/>
        <v>6.6656837177824082</v>
      </c>
      <c r="L995" s="1" t="str">
        <f t="shared" si="227"/>
        <v>both leucine Min_Ctr</v>
      </c>
      <c r="M995" s="1" t="str">
        <f t="shared" si="217"/>
        <v>D</v>
      </c>
      <c r="N995" s="1" t="str">
        <f t="shared" si="218"/>
        <v>both leucine Min_Ctr_D</v>
      </c>
      <c r="O995" s="2" t="str">
        <f t="shared" si="219"/>
        <v/>
      </c>
      <c r="P995" s="1" t="str">
        <f t="array" ref="P995">IF(O995="","",AVERAGE(IF(L$1:L$2881=L995,K$1:K$2881)))</f>
        <v/>
      </c>
      <c r="Q995" s="1" t="str">
        <f t="array" ref="Q995">IF(O995="","",_xlfn.F.TEST(IF((L$1:L$2881=LEFT(L995,LEN(L995)-3)&amp;"ctr"),K$1:K$2881),IF((L$1:L$2881=L995),K$1:K$2881)))</f>
        <v/>
      </c>
      <c r="R995" s="1" t="str">
        <f t="array" ref="R995">IF(O995="","",TTEST(IF(L$1:L$2881=LEFT(L995,LEN(L995)-3)&amp;"ctr",K$1:K$2881),IF(L$1:L$2881=L995,K$1:K$2881),2,IF(ISERROR(Q995),3,IF(Q995&lt;0.05,3,2))))</f>
        <v/>
      </c>
      <c r="S995" s="1" t="str">
        <f t="shared" ca="1" si="220"/>
        <v/>
      </c>
      <c r="T995" s="1" t="str">
        <f t="array" ref="T995">IF(O995="","",AVERAGE(IF(L$1:L$2881=L995,I$1:I$2881)))</f>
        <v/>
      </c>
      <c r="U995" s="1" t="str">
        <f t="shared" ca="1" si="221"/>
        <v/>
      </c>
      <c r="V995" s="1" t="str">
        <f t="shared" ca="1" si="225"/>
        <v/>
      </c>
      <c r="W995" s="1" t="str">
        <f t="array" aca="1" ref="W995" ca="1">IF(V995="","",IF(AVERAGE(IF(Z$2:Z$2881="Neg"&amp;" "&amp;B995&amp;" "&amp;X995,J$2:J$2881,0))&gt;AVERAGE(IF(Z$2:Z$2881="pos"&amp;" "&amp;B995&amp;" "&amp;X995,J$2:J$2881,0)),"neg","pos"))</f>
        <v/>
      </c>
      <c r="X995" s="1" t="str">
        <f t="shared" ca="1" si="222"/>
        <v/>
      </c>
      <c r="Y995" s="1" t="str">
        <f t="shared" ca="1" si="223"/>
        <v/>
      </c>
      <c r="Z995" s="1" t="str">
        <f t="shared" si="224"/>
        <v>both leucine Min</v>
      </c>
      <c r="AA995" s="1" t="str">
        <f t="shared" ref="AA995:AA1058" si="228">IF(T995="","","Good")</f>
        <v/>
      </c>
    </row>
    <row r="996" spans="1:27" x14ac:dyDescent="0.2">
      <c r="A996" s="1" t="s">
        <v>94</v>
      </c>
      <c r="B996" s="1" t="s">
        <v>199</v>
      </c>
      <c r="C996" s="1" t="s">
        <v>56</v>
      </c>
      <c r="D996" s="1">
        <v>131.09450000000001</v>
      </c>
      <c r="E996" s="1">
        <v>15.14</v>
      </c>
      <c r="F996" s="5" t="s">
        <v>146</v>
      </c>
      <c r="H996" s="1" t="s">
        <v>147</v>
      </c>
      <c r="I996" s="1">
        <v>1809</v>
      </c>
      <c r="K996" s="1">
        <f t="shared" si="226"/>
        <v>7.5010821242598711</v>
      </c>
      <c r="L996" s="1" t="str">
        <f t="shared" si="227"/>
        <v>both leucine Min_Ctr</v>
      </c>
      <c r="M996" s="1" t="str">
        <f t="shared" si="217"/>
        <v>D</v>
      </c>
      <c r="N996" s="1" t="str">
        <f t="shared" si="218"/>
        <v>both leucine Min_Ctr_D</v>
      </c>
      <c r="O996" s="2" t="str">
        <f t="shared" si="219"/>
        <v/>
      </c>
      <c r="P996" s="1" t="str">
        <f t="array" ref="P996">IF(O996="","",AVERAGE(IF(L$1:L$2881=L996,K$1:K$2881)))</f>
        <v/>
      </c>
      <c r="Q996" s="1" t="str">
        <f t="array" ref="Q996">IF(O996="","",_xlfn.F.TEST(IF((L$1:L$2881=LEFT(L996,LEN(L996)-3)&amp;"ctr"),K$1:K$2881),IF((L$1:L$2881=L996),K$1:K$2881)))</f>
        <v/>
      </c>
      <c r="R996" s="1" t="str">
        <f t="array" ref="R996">IF(O996="","",TTEST(IF(L$1:L$2881=LEFT(L996,LEN(L996)-3)&amp;"ctr",K$1:K$2881),IF(L$1:L$2881=L996,K$1:K$2881),2,IF(ISERROR(Q996),3,IF(Q996&lt;0.05,3,2))))</f>
        <v/>
      </c>
      <c r="S996" s="1" t="str">
        <f t="shared" ca="1" si="220"/>
        <v/>
      </c>
      <c r="T996" s="1" t="str">
        <f t="array" ref="T996">IF(O996="","",AVERAGE(IF(L$1:L$2881=L996,I$1:I$2881)))</f>
        <v/>
      </c>
      <c r="U996" s="1" t="str">
        <f t="shared" ca="1" si="221"/>
        <v/>
      </c>
      <c r="V996" s="1" t="str">
        <f t="shared" ca="1" si="225"/>
        <v/>
      </c>
      <c r="W996" s="1" t="str">
        <f t="array" aca="1" ref="W996" ca="1">IF(V996="","",IF(AVERAGE(IF(Z$2:Z$2881="Neg"&amp;" "&amp;B996&amp;" "&amp;X996,J$2:J$2881,0))&gt;AVERAGE(IF(Z$2:Z$2881="pos"&amp;" "&amp;B996&amp;" "&amp;X996,J$2:J$2881,0)),"neg","pos"))</f>
        <v/>
      </c>
      <c r="X996" s="1" t="str">
        <f t="shared" ca="1" si="222"/>
        <v/>
      </c>
      <c r="Y996" s="1" t="str">
        <f t="shared" ca="1" si="223"/>
        <v/>
      </c>
      <c r="Z996" s="1" t="str">
        <f t="shared" si="224"/>
        <v>both leucine Min</v>
      </c>
      <c r="AA996" s="1" t="str">
        <f t="shared" si="228"/>
        <v/>
      </c>
    </row>
    <row r="997" spans="1:27" x14ac:dyDescent="0.2">
      <c r="A997" s="1" t="s">
        <v>94</v>
      </c>
      <c r="B997" s="1" t="s">
        <v>199</v>
      </c>
      <c r="C997" s="1" t="s">
        <v>56</v>
      </c>
      <c r="D997" s="1">
        <v>131.09450000000001</v>
      </c>
      <c r="E997" s="1">
        <v>15.14</v>
      </c>
      <c r="F997" s="5" t="s">
        <v>146</v>
      </c>
      <c r="H997" s="1" t="s">
        <v>147</v>
      </c>
      <c r="I997" s="1">
        <v>1256</v>
      </c>
      <c r="K997" s="1">
        <f t="shared" si="226"/>
        <v>7.1364832085902474</v>
      </c>
      <c r="L997" s="1" t="str">
        <f t="shared" si="227"/>
        <v>both leucine Min_Ctr</v>
      </c>
      <c r="M997" s="1" t="str">
        <f t="shared" si="217"/>
        <v>D</v>
      </c>
      <c r="N997" s="1" t="str">
        <f t="shared" si="218"/>
        <v>both leucine Min_Ctr_D</v>
      </c>
      <c r="O997" s="2" t="str">
        <f t="shared" si="219"/>
        <v/>
      </c>
      <c r="P997" s="1" t="str">
        <f t="array" ref="P997">IF(O997="","",AVERAGE(IF(L$1:L$2881=L997,K$1:K$2881)))</f>
        <v/>
      </c>
      <c r="Q997" s="1" t="str">
        <f t="array" ref="Q997">IF(O997="","",_xlfn.F.TEST(IF((L$1:L$2881=LEFT(L997,LEN(L997)-3)&amp;"ctr"),K$1:K$2881),IF((L$1:L$2881=L997),K$1:K$2881)))</f>
        <v/>
      </c>
      <c r="R997" s="1" t="str">
        <f t="array" ref="R997">IF(O997="","",TTEST(IF(L$1:L$2881=LEFT(L997,LEN(L997)-3)&amp;"ctr",K$1:K$2881),IF(L$1:L$2881=L997,K$1:K$2881),2,IF(ISERROR(Q997),3,IF(Q997&lt;0.05,3,2))))</f>
        <v/>
      </c>
      <c r="S997" s="1" t="str">
        <f t="shared" ca="1" si="220"/>
        <v/>
      </c>
      <c r="T997" s="1" t="str">
        <f t="array" ref="T997">IF(O997="","",AVERAGE(IF(L$1:L$2881=L997,I$1:I$2881)))</f>
        <v/>
      </c>
      <c r="U997" s="1" t="str">
        <f t="shared" ca="1" si="221"/>
        <v/>
      </c>
      <c r="V997" s="1" t="str">
        <f t="shared" ca="1" si="225"/>
        <v/>
      </c>
      <c r="W997" s="1" t="str">
        <f t="array" aca="1" ref="W997" ca="1">IF(V997="","",IF(AVERAGE(IF(Z$2:Z$2881="Neg"&amp;" "&amp;B997&amp;" "&amp;X997,J$2:J$2881,0))&gt;AVERAGE(IF(Z$2:Z$2881="pos"&amp;" "&amp;B997&amp;" "&amp;X997,J$2:J$2881,0)),"neg","pos"))</f>
        <v/>
      </c>
      <c r="X997" s="1" t="str">
        <f t="shared" ca="1" si="222"/>
        <v/>
      </c>
      <c r="Y997" s="1" t="str">
        <f t="shared" ca="1" si="223"/>
        <v/>
      </c>
      <c r="Z997" s="1" t="str">
        <f t="shared" si="224"/>
        <v>both leucine Min</v>
      </c>
      <c r="AA997" s="1" t="str">
        <f t="shared" si="228"/>
        <v/>
      </c>
    </row>
    <row r="998" spans="1:27" x14ac:dyDescent="0.2">
      <c r="A998" s="1" t="s">
        <v>94</v>
      </c>
      <c r="B998" s="1" t="s">
        <v>199</v>
      </c>
      <c r="C998" s="1" t="s">
        <v>56</v>
      </c>
      <c r="D998" s="1">
        <v>131.09450000000001</v>
      </c>
      <c r="E998" s="1">
        <v>15.14</v>
      </c>
      <c r="F998" s="5" t="s">
        <v>146</v>
      </c>
      <c r="H998" s="1" t="s">
        <v>148</v>
      </c>
      <c r="I998" s="1">
        <v>143006</v>
      </c>
      <c r="K998" s="1">
        <f t="shared" si="226"/>
        <v>11.870648859092931</v>
      </c>
      <c r="L998" s="1" t="str">
        <f t="shared" si="227"/>
        <v>both leucine Min_Syn</v>
      </c>
      <c r="M998" s="1" t="str">
        <f t="shared" si="217"/>
        <v>D</v>
      </c>
      <c r="N998" s="1" t="str">
        <f t="shared" si="218"/>
        <v>both leucine Min_Syn_D</v>
      </c>
      <c r="O998" s="2" t="str">
        <f t="shared" si="219"/>
        <v>D</v>
      </c>
      <c r="P998" s="1">
        <f t="array" ref="P998">IF(O998="","",AVERAGE(IF(L$1:L$2881=L998,K$1:K$2881)))</f>
        <v>12.259456335969649</v>
      </c>
      <c r="Q998" s="1">
        <f t="array" ref="Q998">IF(O998="","",_xlfn.F.TEST(IF((L$1:L$2881=LEFT(L998,LEN(L998)-3)&amp;"ctr"),K$1:K$2881),IF((L$1:L$2881=L998),K$1:K$2881)))</f>
        <v>0.66662573473026099</v>
      </c>
      <c r="R998" s="1">
        <f t="array" ref="R998">IF(O998="","",TTEST(IF(L$1:L$2881=LEFT(L998,LEN(L998)-3)&amp;"ctr",K$1:K$2881),IF(L$1:L$2881=L998,K$1:K$2881),2,IF(ISERROR(Q998),3,IF(Q998&lt;0.05,3,2))))</f>
        <v>6.8366196508984561E-6</v>
      </c>
      <c r="S998" s="1" t="str">
        <f t="shared" ca="1" si="220"/>
        <v>E</v>
      </c>
      <c r="T998" s="1">
        <f t="array" ref="T998">IF(O998="","",AVERAGE(IF(L$1:L$2881=L998,I$1:I$2881)))</f>
        <v>225471.5</v>
      </c>
      <c r="U998" s="1">
        <f t="shared" ca="1" si="221"/>
        <v>7.0780334387515325</v>
      </c>
      <c r="V998" s="1" t="str">
        <f t="shared" ca="1" si="225"/>
        <v>5</v>
      </c>
      <c r="W998" s="1" t="str">
        <f t="array" aca="1" ref="W998" ca="1">IF(V998="","",IF(AVERAGE(IF(Z$2:Z$2881="Neg"&amp;" "&amp;B998&amp;" "&amp;X998,J$2:J$2881,0))&gt;AVERAGE(IF(Z$2:Z$2881="pos"&amp;" "&amp;B998&amp;" "&amp;X998,J$2:J$2881,0)),"neg","pos"))</f>
        <v>pos</v>
      </c>
      <c r="X998" s="1" t="str">
        <f t="shared" ca="1" si="222"/>
        <v>Min</v>
      </c>
      <c r="Y998" s="1" t="str">
        <f t="shared" ca="1" si="223"/>
        <v>Syn</v>
      </c>
      <c r="Z998" s="1" t="str">
        <f t="shared" si="224"/>
        <v>both leucine Min</v>
      </c>
      <c r="AA998" s="1" t="str">
        <f t="shared" si="228"/>
        <v>Good</v>
      </c>
    </row>
    <row r="999" spans="1:27" x14ac:dyDescent="0.2">
      <c r="A999" s="1" t="s">
        <v>94</v>
      </c>
      <c r="B999" s="1" t="s">
        <v>199</v>
      </c>
      <c r="C999" s="1" t="s">
        <v>56</v>
      </c>
      <c r="D999" s="1">
        <v>131.09450000000001</v>
      </c>
      <c r="E999" s="1">
        <v>15.14</v>
      </c>
      <c r="F999" s="5" t="s">
        <v>146</v>
      </c>
      <c r="H999" s="1" t="s">
        <v>148</v>
      </c>
      <c r="I999" s="1">
        <v>237801</v>
      </c>
      <c r="K999" s="1">
        <f t="shared" si="226"/>
        <v>12.379193673632383</v>
      </c>
      <c r="L999" s="1" t="str">
        <f t="shared" si="227"/>
        <v>both leucine Min_Syn</v>
      </c>
      <c r="M999" s="1" t="str">
        <f t="shared" si="217"/>
        <v>D</v>
      </c>
      <c r="N999" s="1" t="str">
        <f t="shared" si="218"/>
        <v>both leucine Min_Syn_D</v>
      </c>
      <c r="O999" s="2" t="str">
        <f t="shared" si="219"/>
        <v/>
      </c>
      <c r="P999" s="1" t="str">
        <f t="array" ref="P999">IF(O999="","",AVERAGE(IF(L$1:L$2881=L999,K$1:K$2881)))</f>
        <v/>
      </c>
      <c r="Q999" s="1" t="str">
        <f t="array" ref="Q999">IF(O999="","",_xlfn.F.TEST(IF((L$1:L$2881=LEFT(L999,LEN(L999)-3)&amp;"ctr"),K$1:K$2881),IF((L$1:L$2881=L999),K$1:K$2881)))</f>
        <v/>
      </c>
      <c r="R999" s="1" t="str">
        <f t="array" ref="R999">IF(O999="","",TTEST(IF(L$1:L$2881=LEFT(L999,LEN(L999)-3)&amp;"ctr",K$1:K$2881),IF(L$1:L$2881=L999,K$1:K$2881),2,IF(ISERROR(Q999),3,IF(Q999&lt;0.05,3,2))))</f>
        <v/>
      </c>
      <c r="S999" s="1" t="str">
        <f t="shared" ca="1" si="220"/>
        <v/>
      </c>
      <c r="T999" s="1" t="str">
        <f t="array" ref="T999">IF(O999="","",AVERAGE(IF(L$1:L$2881=L999,I$1:I$2881)))</f>
        <v/>
      </c>
      <c r="U999" s="1" t="str">
        <f t="shared" ca="1" si="221"/>
        <v/>
      </c>
      <c r="V999" s="1" t="str">
        <f t="shared" ca="1" si="225"/>
        <v/>
      </c>
      <c r="W999" s="1" t="str">
        <f t="array" aca="1" ref="W999" ca="1">IF(V999="","",IF(AVERAGE(IF(Z$2:Z$2881="Neg"&amp;" "&amp;B999&amp;" "&amp;X999,J$2:J$2881,0))&gt;AVERAGE(IF(Z$2:Z$2881="pos"&amp;" "&amp;B999&amp;" "&amp;X999,J$2:J$2881,0)),"neg","pos"))</f>
        <v/>
      </c>
      <c r="X999" s="1" t="str">
        <f t="shared" ca="1" si="222"/>
        <v/>
      </c>
      <c r="Y999" s="1" t="str">
        <f t="shared" ca="1" si="223"/>
        <v/>
      </c>
      <c r="Z999" s="1" t="str">
        <f t="shared" si="224"/>
        <v>both leucine Min</v>
      </c>
      <c r="AA999" s="1" t="str">
        <f t="shared" si="228"/>
        <v/>
      </c>
    </row>
    <row r="1000" spans="1:27" x14ac:dyDescent="0.2">
      <c r="A1000" s="1" t="s">
        <v>94</v>
      </c>
      <c r="B1000" s="1" t="s">
        <v>199</v>
      </c>
      <c r="C1000" s="1" t="s">
        <v>56</v>
      </c>
      <c r="D1000" s="1">
        <v>131.09450000000001</v>
      </c>
      <c r="E1000" s="1">
        <v>15.14</v>
      </c>
      <c r="F1000" s="5" t="s">
        <v>146</v>
      </c>
      <c r="H1000" s="1" t="s">
        <v>148</v>
      </c>
      <c r="I1000" s="1">
        <v>162392</v>
      </c>
      <c r="K1000" s="1">
        <f t="shared" si="226"/>
        <v>11.997774602332459</v>
      </c>
      <c r="L1000" s="1" t="str">
        <f t="shared" si="227"/>
        <v>both leucine Min_Syn</v>
      </c>
      <c r="M1000" s="1" t="str">
        <f t="shared" si="217"/>
        <v>D</v>
      </c>
      <c r="N1000" s="1" t="str">
        <f t="shared" si="218"/>
        <v>both leucine Min_Syn_D</v>
      </c>
      <c r="O1000" s="2" t="str">
        <f t="shared" si="219"/>
        <v/>
      </c>
      <c r="P1000" s="1" t="str">
        <f t="array" ref="P1000">IF(O1000="","",AVERAGE(IF(L$1:L$2881=L1000,K$1:K$2881)))</f>
        <v/>
      </c>
      <c r="Q1000" s="1" t="str">
        <f t="array" ref="Q1000">IF(O1000="","",_xlfn.F.TEST(IF((L$1:L$2881=LEFT(L1000,LEN(L1000)-3)&amp;"ctr"),K$1:K$2881),IF((L$1:L$2881=L1000),K$1:K$2881)))</f>
        <v/>
      </c>
      <c r="R1000" s="1" t="str">
        <f t="array" ref="R1000">IF(O1000="","",TTEST(IF(L$1:L$2881=LEFT(L1000,LEN(L1000)-3)&amp;"ctr",K$1:K$2881),IF(L$1:L$2881=L1000,K$1:K$2881),2,IF(ISERROR(Q1000),3,IF(Q1000&lt;0.05,3,2))))</f>
        <v/>
      </c>
      <c r="S1000" s="1" t="str">
        <f t="shared" ca="1" si="220"/>
        <v/>
      </c>
      <c r="T1000" s="1" t="str">
        <f t="array" ref="T1000">IF(O1000="","",AVERAGE(IF(L$1:L$2881=L1000,I$1:I$2881)))</f>
        <v/>
      </c>
      <c r="U1000" s="1" t="str">
        <f t="shared" ca="1" si="221"/>
        <v/>
      </c>
      <c r="V1000" s="1" t="str">
        <f t="shared" ca="1" si="225"/>
        <v/>
      </c>
      <c r="W1000" s="1" t="str">
        <f t="array" aca="1" ref="W1000" ca="1">IF(V1000="","",IF(AVERAGE(IF(Z$2:Z$2881="Neg"&amp;" "&amp;B1000&amp;" "&amp;X1000,J$2:J$2881,0))&gt;AVERAGE(IF(Z$2:Z$2881="pos"&amp;" "&amp;B1000&amp;" "&amp;X1000,J$2:J$2881,0)),"neg","pos"))</f>
        <v/>
      </c>
      <c r="X1000" s="1" t="str">
        <f t="shared" ca="1" si="222"/>
        <v/>
      </c>
      <c r="Y1000" s="1" t="str">
        <f t="shared" ca="1" si="223"/>
        <v/>
      </c>
      <c r="Z1000" s="1" t="str">
        <f t="shared" si="224"/>
        <v>both leucine Min</v>
      </c>
      <c r="AA1000" s="1" t="str">
        <f t="shared" si="228"/>
        <v/>
      </c>
    </row>
    <row r="1001" spans="1:27" x14ac:dyDescent="0.2">
      <c r="A1001" s="1" t="s">
        <v>94</v>
      </c>
      <c r="B1001" s="1" t="s">
        <v>199</v>
      </c>
      <c r="C1001" s="1" t="s">
        <v>56</v>
      </c>
      <c r="D1001" s="1">
        <v>131.09450000000001</v>
      </c>
      <c r="E1001" s="1">
        <v>15.14</v>
      </c>
      <c r="F1001" s="5" t="s">
        <v>146</v>
      </c>
      <c r="H1001" s="1" t="s">
        <v>148</v>
      </c>
      <c r="I1001" s="1">
        <v>358687</v>
      </c>
      <c r="K1001" s="1">
        <f t="shared" si="226"/>
        <v>12.790208208820822</v>
      </c>
      <c r="L1001" s="1" t="str">
        <f t="shared" si="227"/>
        <v>both leucine Min_Syn</v>
      </c>
      <c r="M1001" s="1" t="str">
        <f t="shared" si="217"/>
        <v>D</v>
      </c>
      <c r="N1001" s="1" t="str">
        <f t="shared" si="218"/>
        <v>both leucine Min_Syn_D</v>
      </c>
      <c r="O1001" s="2" t="str">
        <f t="shared" si="219"/>
        <v/>
      </c>
      <c r="P1001" s="1" t="str">
        <f t="array" ref="P1001">IF(O1001="","",AVERAGE(IF(L$1:L$2881=L1001,K$1:K$2881)))</f>
        <v/>
      </c>
      <c r="Q1001" s="1" t="str">
        <f t="array" ref="Q1001">IF(O1001="","",_xlfn.F.TEST(IF((L$1:L$2881=LEFT(L1001,LEN(L1001)-3)&amp;"ctr"),K$1:K$2881),IF((L$1:L$2881=L1001),K$1:K$2881)))</f>
        <v/>
      </c>
      <c r="R1001" s="1" t="str">
        <f t="array" ref="R1001">IF(O1001="","",TTEST(IF(L$1:L$2881=LEFT(L1001,LEN(L1001)-3)&amp;"ctr",K$1:K$2881),IF(L$1:L$2881=L1001,K$1:K$2881),2,IF(ISERROR(Q1001),3,IF(Q1001&lt;0.05,3,2))))</f>
        <v/>
      </c>
      <c r="S1001" s="1" t="str">
        <f t="shared" ca="1" si="220"/>
        <v/>
      </c>
      <c r="T1001" s="1" t="str">
        <f t="array" ref="T1001">IF(O1001="","",AVERAGE(IF(L$1:L$2881=L1001,I$1:I$2881)))</f>
        <v/>
      </c>
      <c r="U1001" s="1" t="str">
        <f t="shared" ca="1" si="221"/>
        <v/>
      </c>
      <c r="V1001" s="1" t="str">
        <f t="shared" ca="1" si="225"/>
        <v/>
      </c>
      <c r="W1001" s="1" t="str">
        <f t="array" aca="1" ref="W1001" ca="1">IF(V1001="","",IF(AVERAGE(IF(Z$2:Z$2881="Neg"&amp;" "&amp;B1001&amp;" "&amp;X1001,J$2:J$2881,0))&gt;AVERAGE(IF(Z$2:Z$2881="pos"&amp;" "&amp;B1001&amp;" "&amp;X1001,J$2:J$2881,0)),"neg","pos"))</f>
        <v/>
      </c>
      <c r="X1001" s="1" t="str">
        <f t="shared" ca="1" si="222"/>
        <v/>
      </c>
      <c r="Y1001" s="1" t="str">
        <f t="shared" ca="1" si="223"/>
        <v/>
      </c>
      <c r="Z1001" s="1" t="str">
        <f t="shared" si="224"/>
        <v>both leucine Min</v>
      </c>
      <c r="AA1001" s="1" t="str">
        <f t="shared" si="228"/>
        <v/>
      </c>
    </row>
    <row r="1002" spans="1:27" x14ac:dyDescent="0.2">
      <c r="A1002" s="1" t="s">
        <v>94</v>
      </c>
      <c r="B1002" s="1" t="s">
        <v>199</v>
      </c>
      <c r="C1002" s="1" t="s">
        <v>56</v>
      </c>
      <c r="D1002" s="1">
        <v>131.09450000000001</v>
      </c>
      <c r="E1002" s="1">
        <v>15.14</v>
      </c>
      <c r="F1002" s="5" t="s">
        <v>146</v>
      </c>
      <c r="H1002" s="1" t="s">
        <v>149</v>
      </c>
      <c r="I1002" s="1">
        <v>3660385</v>
      </c>
      <c r="K1002" s="1">
        <f t="shared" si="226"/>
        <v>15.113079164297435</v>
      </c>
      <c r="L1002" s="1" t="str">
        <f t="shared" si="227"/>
        <v>both leucine MEBM_Ctr</v>
      </c>
      <c r="M1002" s="1" t="str">
        <f t="shared" si="217"/>
        <v>D</v>
      </c>
      <c r="N1002" s="1" t="str">
        <f t="shared" si="218"/>
        <v>both leucine MEBM_Ctr_D</v>
      </c>
      <c r="O1002" s="2" t="str">
        <f t="shared" si="219"/>
        <v>D</v>
      </c>
      <c r="P1002" s="1">
        <f t="array" ref="P1002">IF(O1002="","",AVERAGE(IF(L$1:L$2881=L1002,K$1:K$2881)))</f>
        <v>15.155589756963842</v>
      </c>
      <c r="Q1002" s="1">
        <f t="array" ref="Q1002">IF(O1002="","",_xlfn.F.TEST(IF((L$1:L$2881=LEFT(L1002,LEN(L1002)-3)&amp;"ctr"),K$1:K$2881),IF((L$1:L$2881=L1002),K$1:K$2881)))</f>
        <v>1</v>
      </c>
      <c r="R1002" s="1">
        <f t="array" ref="R1002">IF(O1002="","",TTEST(IF(L$1:L$2881=LEFT(L1002,LEN(L1002)-3)&amp;"ctr",K$1:K$2881),IF(L$1:L$2881=L1002,K$1:K$2881),2,IF(ISERROR(Q1002),3,IF(Q1002&lt;0.05,3,2))))</f>
        <v>1</v>
      </c>
      <c r="S1002" s="1" t="str">
        <f t="shared" ca="1" si="220"/>
        <v>D</v>
      </c>
      <c r="T1002" s="1">
        <f t="array" ref="T1002">IF(O1002="","",AVERAGE(IF(L$1:L$2881=L1002,I$1:I$2881)))</f>
        <v>3874017.25</v>
      </c>
      <c r="U1002" s="1" t="b">
        <f t="shared" ca="1" si="221"/>
        <v>0</v>
      </c>
      <c r="V1002" s="1" t="str">
        <f t="shared" ca="1" si="225"/>
        <v>1</v>
      </c>
      <c r="W1002" s="1" t="str">
        <f t="array" aca="1" ref="W1002" ca="1">IF(V1002="","",IF(AVERAGE(IF(Z$2:Z$2881="Neg"&amp;" "&amp;B1002&amp;" "&amp;X1002,J$2:J$2881,0))&gt;AVERAGE(IF(Z$2:Z$2881="pos"&amp;" "&amp;B1002&amp;" "&amp;X1002,J$2:J$2881,0)),"neg","pos"))</f>
        <v>pos</v>
      </c>
      <c r="X1002" s="1" t="str">
        <f t="shared" ca="1" si="222"/>
        <v>MEB</v>
      </c>
      <c r="Y1002" s="1" t="str">
        <f t="shared" ca="1" si="223"/>
        <v>Ctr</v>
      </c>
      <c r="Z1002" s="1" t="str">
        <f t="shared" si="224"/>
        <v>both leucine MEB</v>
      </c>
      <c r="AA1002" s="1" t="str">
        <f t="shared" si="228"/>
        <v>Good</v>
      </c>
    </row>
    <row r="1003" spans="1:27" x14ac:dyDescent="0.2">
      <c r="A1003" s="1" t="s">
        <v>94</v>
      </c>
      <c r="B1003" s="1" t="s">
        <v>199</v>
      </c>
      <c r="C1003" s="1" t="s">
        <v>56</v>
      </c>
      <c r="D1003" s="1">
        <v>131.09450000000001</v>
      </c>
      <c r="E1003" s="1">
        <v>15.14</v>
      </c>
      <c r="F1003" s="5" t="s">
        <v>146</v>
      </c>
      <c r="H1003" s="1" t="s">
        <v>149</v>
      </c>
      <c r="I1003" s="1">
        <v>5044039</v>
      </c>
      <c r="K1003" s="1">
        <f t="shared" si="226"/>
        <v>15.433717906249619</v>
      </c>
      <c r="L1003" s="1" t="str">
        <f t="shared" si="227"/>
        <v>both leucine MEBM_Ctr</v>
      </c>
      <c r="M1003" s="1" t="str">
        <f t="shared" si="217"/>
        <v>D</v>
      </c>
      <c r="N1003" s="1" t="str">
        <f t="shared" si="218"/>
        <v>both leucine MEBM_Ctr_D</v>
      </c>
      <c r="O1003" s="2" t="str">
        <f t="shared" si="219"/>
        <v/>
      </c>
      <c r="P1003" s="1" t="str">
        <f t="array" ref="P1003">IF(O1003="","",AVERAGE(IF(L$1:L$2881=L1003,K$1:K$2881)))</f>
        <v/>
      </c>
      <c r="Q1003" s="1" t="str">
        <f t="array" ref="Q1003">IF(O1003="","",_xlfn.F.TEST(IF((L$1:L$2881=LEFT(L1003,LEN(L1003)-3)&amp;"ctr"),K$1:K$2881),IF((L$1:L$2881=L1003),K$1:K$2881)))</f>
        <v/>
      </c>
      <c r="R1003" s="1" t="str">
        <f t="array" ref="R1003">IF(O1003="","",TTEST(IF(L$1:L$2881=LEFT(L1003,LEN(L1003)-3)&amp;"ctr",K$1:K$2881),IF(L$1:L$2881=L1003,K$1:K$2881),2,IF(ISERROR(Q1003),3,IF(Q1003&lt;0.05,3,2))))</f>
        <v/>
      </c>
      <c r="S1003" s="1" t="str">
        <f t="shared" ca="1" si="220"/>
        <v/>
      </c>
      <c r="T1003" s="1" t="str">
        <f t="array" ref="T1003">IF(O1003="","",AVERAGE(IF(L$1:L$2881=L1003,I$1:I$2881)))</f>
        <v/>
      </c>
      <c r="U1003" s="1" t="str">
        <f t="shared" ca="1" si="221"/>
        <v/>
      </c>
      <c r="V1003" s="1" t="str">
        <f t="shared" ca="1" si="225"/>
        <v/>
      </c>
      <c r="W1003" s="1" t="str">
        <f t="array" aca="1" ref="W1003" ca="1">IF(V1003="","",IF(AVERAGE(IF(Z$2:Z$2881="Neg"&amp;" "&amp;B1003&amp;" "&amp;X1003,J$2:J$2881,0))&gt;AVERAGE(IF(Z$2:Z$2881="pos"&amp;" "&amp;B1003&amp;" "&amp;X1003,J$2:J$2881,0)),"neg","pos"))</f>
        <v/>
      </c>
      <c r="X1003" s="1" t="str">
        <f t="shared" ca="1" si="222"/>
        <v/>
      </c>
      <c r="Y1003" s="1" t="str">
        <f t="shared" ca="1" si="223"/>
        <v/>
      </c>
      <c r="Z1003" s="1" t="str">
        <f t="shared" si="224"/>
        <v>both leucine MEB</v>
      </c>
      <c r="AA1003" s="1" t="str">
        <f t="shared" si="228"/>
        <v/>
      </c>
    </row>
    <row r="1004" spans="1:27" x14ac:dyDescent="0.2">
      <c r="A1004" s="1" t="s">
        <v>94</v>
      </c>
      <c r="B1004" s="1" t="s">
        <v>199</v>
      </c>
      <c r="C1004" s="1" t="s">
        <v>56</v>
      </c>
      <c r="D1004" s="1">
        <v>131.09450000000001</v>
      </c>
      <c r="E1004" s="1">
        <v>15.14</v>
      </c>
      <c r="F1004" s="5" t="s">
        <v>146</v>
      </c>
      <c r="H1004" s="1" t="s">
        <v>149</v>
      </c>
      <c r="I1004" s="1">
        <v>3475577</v>
      </c>
      <c r="K1004" s="1">
        <f t="shared" si="226"/>
        <v>15.061271354084825</v>
      </c>
      <c r="L1004" s="1" t="str">
        <f t="shared" si="227"/>
        <v>both leucine MEBM_Ctr</v>
      </c>
      <c r="M1004" s="1" t="str">
        <f t="shared" si="217"/>
        <v>D</v>
      </c>
      <c r="N1004" s="1" t="str">
        <f t="shared" si="218"/>
        <v>both leucine MEBM_Ctr_D</v>
      </c>
      <c r="O1004" s="2" t="str">
        <f t="shared" si="219"/>
        <v/>
      </c>
      <c r="P1004" s="1" t="str">
        <f t="array" ref="P1004">IF(O1004="","",AVERAGE(IF(L$1:L$2881=L1004,K$1:K$2881)))</f>
        <v/>
      </c>
      <c r="Q1004" s="1" t="str">
        <f t="array" ref="Q1004">IF(O1004="","",_xlfn.F.TEST(IF((L$1:L$2881=LEFT(L1004,LEN(L1004)-3)&amp;"ctr"),K$1:K$2881),IF((L$1:L$2881=L1004),K$1:K$2881)))</f>
        <v/>
      </c>
      <c r="R1004" s="1" t="str">
        <f t="array" ref="R1004">IF(O1004="","",TTEST(IF(L$1:L$2881=LEFT(L1004,LEN(L1004)-3)&amp;"ctr",K$1:K$2881),IF(L$1:L$2881=L1004,K$1:K$2881),2,IF(ISERROR(Q1004),3,IF(Q1004&lt;0.05,3,2))))</f>
        <v/>
      </c>
      <c r="S1004" s="1" t="str">
        <f t="shared" ca="1" si="220"/>
        <v/>
      </c>
      <c r="T1004" s="1" t="str">
        <f t="array" ref="T1004">IF(O1004="","",AVERAGE(IF(L$1:L$2881=L1004,I$1:I$2881)))</f>
        <v/>
      </c>
      <c r="U1004" s="1" t="str">
        <f t="shared" ca="1" si="221"/>
        <v/>
      </c>
      <c r="V1004" s="1" t="str">
        <f t="shared" ca="1" si="225"/>
        <v/>
      </c>
      <c r="W1004" s="1" t="str">
        <f t="array" aca="1" ref="W1004" ca="1">IF(V1004="","",IF(AVERAGE(IF(Z$2:Z$2881="Neg"&amp;" "&amp;B1004&amp;" "&amp;X1004,J$2:J$2881,0))&gt;AVERAGE(IF(Z$2:Z$2881="pos"&amp;" "&amp;B1004&amp;" "&amp;X1004,J$2:J$2881,0)),"neg","pos"))</f>
        <v/>
      </c>
      <c r="X1004" s="1" t="str">
        <f t="shared" ca="1" si="222"/>
        <v/>
      </c>
      <c r="Y1004" s="1" t="str">
        <f t="shared" ca="1" si="223"/>
        <v/>
      </c>
      <c r="Z1004" s="1" t="str">
        <f t="shared" si="224"/>
        <v>both leucine MEB</v>
      </c>
      <c r="AA1004" s="1" t="str">
        <f t="shared" si="228"/>
        <v/>
      </c>
    </row>
    <row r="1005" spans="1:27" x14ac:dyDescent="0.2">
      <c r="A1005" s="1" t="s">
        <v>94</v>
      </c>
      <c r="B1005" s="1" t="s">
        <v>199</v>
      </c>
      <c r="C1005" s="1" t="s">
        <v>56</v>
      </c>
      <c r="D1005" s="1">
        <v>131.09450000000001</v>
      </c>
      <c r="E1005" s="1">
        <v>15.14</v>
      </c>
      <c r="F1005" s="5" t="s">
        <v>146</v>
      </c>
      <c r="H1005" s="1" t="s">
        <v>149</v>
      </c>
      <c r="I1005" s="1">
        <v>3316068</v>
      </c>
      <c r="K1005" s="1">
        <f t="shared" si="226"/>
        <v>15.014290603223488</v>
      </c>
      <c r="L1005" s="1" t="str">
        <f t="shared" si="227"/>
        <v>both leucine MEBM_Ctr</v>
      </c>
      <c r="M1005" s="1" t="str">
        <f t="shared" si="217"/>
        <v>D</v>
      </c>
      <c r="N1005" s="1" t="str">
        <f t="shared" si="218"/>
        <v>both leucine MEBM_Ctr_D</v>
      </c>
      <c r="O1005" s="2" t="str">
        <f t="shared" si="219"/>
        <v/>
      </c>
      <c r="P1005" s="1" t="str">
        <f t="array" ref="P1005">IF(O1005="","",AVERAGE(IF(L$1:L$2881=L1005,K$1:K$2881)))</f>
        <v/>
      </c>
      <c r="Q1005" s="1" t="str">
        <f t="array" ref="Q1005">IF(O1005="","",_xlfn.F.TEST(IF((L$1:L$2881=LEFT(L1005,LEN(L1005)-3)&amp;"ctr"),K$1:K$2881),IF((L$1:L$2881=L1005),K$1:K$2881)))</f>
        <v/>
      </c>
      <c r="R1005" s="1" t="str">
        <f t="array" ref="R1005">IF(O1005="","",TTEST(IF(L$1:L$2881=LEFT(L1005,LEN(L1005)-3)&amp;"ctr",K$1:K$2881),IF(L$1:L$2881=L1005,K$1:K$2881),2,IF(ISERROR(Q1005),3,IF(Q1005&lt;0.05,3,2))))</f>
        <v/>
      </c>
      <c r="S1005" s="1" t="str">
        <f t="shared" ca="1" si="220"/>
        <v/>
      </c>
      <c r="T1005" s="1" t="str">
        <f t="array" ref="T1005">IF(O1005="","",AVERAGE(IF(L$1:L$2881=L1005,I$1:I$2881)))</f>
        <v/>
      </c>
      <c r="U1005" s="1" t="str">
        <f t="shared" ca="1" si="221"/>
        <v/>
      </c>
      <c r="V1005" s="1" t="str">
        <f t="shared" ca="1" si="225"/>
        <v/>
      </c>
      <c r="W1005" s="1" t="str">
        <f t="array" aca="1" ref="W1005" ca="1">IF(V1005="","",IF(AVERAGE(IF(Z$2:Z$2881="Neg"&amp;" "&amp;B1005&amp;" "&amp;X1005,J$2:J$2881,0))&gt;AVERAGE(IF(Z$2:Z$2881="pos"&amp;" "&amp;B1005&amp;" "&amp;X1005,J$2:J$2881,0)),"neg","pos"))</f>
        <v/>
      </c>
      <c r="X1005" s="1" t="str">
        <f t="shared" ca="1" si="222"/>
        <v/>
      </c>
      <c r="Y1005" s="1" t="str">
        <f t="shared" ca="1" si="223"/>
        <v/>
      </c>
      <c r="Z1005" s="1" t="str">
        <f t="shared" si="224"/>
        <v>both leucine MEB</v>
      </c>
      <c r="AA1005" s="1" t="str">
        <f t="shared" si="228"/>
        <v/>
      </c>
    </row>
    <row r="1006" spans="1:27" x14ac:dyDescent="0.2">
      <c r="A1006" s="1" t="s">
        <v>94</v>
      </c>
      <c r="B1006" s="1" t="s">
        <v>199</v>
      </c>
      <c r="C1006" s="1" t="s">
        <v>56</v>
      </c>
      <c r="D1006" s="1">
        <v>131.09450000000001</v>
      </c>
      <c r="E1006" s="1">
        <v>15.14</v>
      </c>
      <c r="F1006" s="5" t="s">
        <v>146</v>
      </c>
      <c r="H1006" s="1" t="s">
        <v>150</v>
      </c>
      <c r="I1006" s="1">
        <v>5284255</v>
      </c>
      <c r="K1006" s="1">
        <f t="shared" si="226"/>
        <v>15.480242391596123</v>
      </c>
      <c r="L1006" s="1" t="str">
        <f t="shared" si="227"/>
        <v>both leucine MEBM_Syn</v>
      </c>
      <c r="M1006" s="1" t="str">
        <f t="shared" si="217"/>
        <v>D</v>
      </c>
      <c r="N1006" s="1" t="str">
        <f t="shared" si="218"/>
        <v>both leucine MEBM_Syn_D</v>
      </c>
      <c r="O1006" s="2" t="str">
        <f t="shared" si="219"/>
        <v>D</v>
      </c>
      <c r="P1006" s="1">
        <f t="array" ref="P1006">IF(O1006="","",AVERAGE(IF(L$1:L$2881=L1006,K$1:K$2881)))</f>
        <v>15.28354876599423</v>
      </c>
      <c r="Q1006" s="1">
        <f t="array" ref="Q1006">IF(O1006="","",_xlfn.F.TEST(IF((L$1:L$2881=LEFT(L1006,LEN(L1006)-3)&amp;"ctr"),K$1:K$2881),IF((L$1:L$2881=L1006),K$1:K$2881)))</f>
        <v>0.53886498507346414</v>
      </c>
      <c r="R1006" s="1">
        <f t="array" ref="R1006">IF(O1006="","",TTEST(IF(L$1:L$2881=LEFT(L1006,LEN(L1006)-3)&amp;"ctr",K$1:K$2881),IF(L$1:L$2881=L1006,K$1:K$2881),2,IF(ISERROR(Q1006),3,IF(Q1006&lt;0.05,3,2))))</f>
        <v>0.47803848287757345</v>
      </c>
      <c r="S1006" s="1" t="str">
        <f t="shared" ca="1" si="220"/>
        <v>N</v>
      </c>
      <c r="T1006" s="1">
        <f t="array" ref="T1006">IF(O1006="","",AVERAGE(IF(L$1:L$2881=L1006,I$1:I$2881)))</f>
        <v>4469599</v>
      </c>
      <c r="U1006" s="1" t="str">
        <f t="shared" ca="1" si="221"/>
        <v>n/a</v>
      </c>
      <c r="V1006" s="1" t="str">
        <f t="shared" ca="1" si="225"/>
        <v>1</v>
      </c>
      <c r="W1006" s="1" t="str">
        <f t="array" aca="1" ref="W1006" ca="1">IF(V1006="","",IF(AVERAGE(IF(Z$2:Z$2881="Neg"&amp;" "&amp;B1006&amp;" "&amp;X1006,J$2:J$2881,0))&gt;AVERAGE(IF(Z$2:Z$2881="pos"&amp;" "&amp;B1006&amp;" "&amp;X1006,J$2:J$2881,0)),"neg","pos"))</f>
        <v>pos</v>
      </c>
      <c r="X1006" s="1" t="str">
        <f t="shared" ca="1" si="222"/>
        <v>MEB</v>
      </c>
      <c r="Y1006" s="1" t="str">
        <f t="shared" ca="1" si="223"/>
        <v>Syn</v>
      </c>
      <c r="Z1006" s="1" t="str">
        <f t="shared" si="224"/>
        <v>both leucine MEB</v>
      </c>
      <c r="AA1006" s="1" t="str">
        <f t="shared" si="228"/>
        <v>Good</v>
      </c>
    </row>
    <row r="1007" spans="1:27" x14ac:dyDescent="0.2">
      <c r="A1007" s="1" t="s">
        <v>94</v>
      </c>
      <c r="B1007" s="1" t="s">
        <v>199</v>
      </c>
      <c r="C1007" s="1" t="s">
        <v>56</v>
      </c>
      <c r="D1007" s="1">
        <v>131.09450000000001</v>
      </c>
      <c r="E1007" s="1">
        <v>15.14</v>
      </c>
      <c r="F1007" s="5" t="s">
        <v>146</v>
      </c>
      <c r="H1007" s="1" t="s">
        <v>150</v>
      </c>
      <c r="I1007" s="1">
        <v>5769059</v>
      </c>
      <c r="K1007" s="1">
        <f t="shared" si="226"/>
        <v>15.568019713600959</v>
      </c>
      <c r="L1007" s="1" t="str">
        <f t="shared" si="227"/>
        <v>both leucine MEBM_Syn</v>
      </c>
      <c r="M1007" s="1" t="str">
        <f t="shared" si="217"/>
        <v>D</v>
      </c>
      <c r="N1007" s="1" t="str">
        <f t="shared" si="218"/>
        <v>both leucine MEBM_Syn_D</v>
      </c>
      <c r="O1007" s="2" t="str">
        <f t="shared" si="219"/>
        <v/>
      </c>
      <c r="P1007" s="1" t="str">
        <f t="array" ref="P1007">IF(O1007="","",AVERAGE(IF(L$1:L$2881=L1007,K$1:K$2881)))</f>
        <v/>
      </c>
      <c r="Q1007" s="1" t="str">
        <f t="array" ref="Q1007">IF(O1007="","",_xlfn.F.TEST(IF((L$1:L$2881=LEFT(L1007,LEN(L1007)-3)&amp;"ctr"),K$1:K$2881),IF((L$1:L$2881=L1007),K$1:K$2881)))</f>
        <v/>
      </c>
      <c r="R1007" s="1" t="str">
        <f t="array" ref="R1007">IF(O1007="","",TTEST(IF(L$1:L$2881=LEFT(L1007,LEN(L1007)-3)&amp;"ctr",K$1:K$2881),IF(L$1:L$2881=L1007,K$1:K$2881),2,IF(ISERROR(Q1007),3,IF(Q1007&lt;0.05,3,2))))</f>
        <v/>
      </c>
      <c r="S1007" s="1" t="str">
        <f t="shared" ca="1" si="220"/>
        <v/>
      </c>
      <c r="T1007" s="1" t="str">
        <f t="array" ref="T1007">IF(O1007="","",AVERAGE(IF(L$1:L$2881=L1007,I$1:I$2881)))</f>
        <v/>
      </c>
      <c r="U1007" s="1" t="str">
        <f t="shared" ca="1" si="221"/>
        <v/>
      </c>
      <c r="V1007" s="1" t="str">
        <f t="shared" ca="1" si="225"/>
        <v/>
      </c>
      <c r="W1007" s="1" t="str">
        <f t="array" aca="1" ref="W1007" ca="1">IF(V1007="","",IF(AVERAGE(IF(Z$2:Z$2881="Neg"&amp;" "&amp;B1007&amp;" "&amp;X1007,J$2:J$2881,0))&gt;AVERAGE(IF(Z$2:Z$2881="pos"&amp;" "&amp;B1007&amp;" "&amp;X1007,J$2:J$2881,0)),"neg","pos"))</f>
        <v/>
      </c>
      <c r="X1007" s="1" t="str">
        <f t="shared" ca="1" si="222"/>
        <v/>
      </c>
      <c r="Y1007" s="1" t="str">
        <f t="shared" ca="1" si="223"/>
        <v/>
      </c>
      <c r="Z1007" s="1" t="str">
        <f t="shared" si="224"/>
        <v>both leucine MEB</v>
      </c>
      <c r="AA1007" s="1" t="str">
        <f t="shared" si="228"/>
        <v/>
      </c>
    </row>
    <row r="1008" spans="1:27" x14ac:dyDescent="0.2">
      <c r="A1008" s="1" t="s">
        <v>94</v>
      </c>
      <c r="B1008" s="1" t="s">
        <v>199</v>
      </c>
      <c r="C1008" s="1" t="s">
        <v>56</v>
      </c>
      <c r="D1008" s="1">
        <v>131.09450000000001</v>
      </c>
      <c r="E1008" s="1">
        <v>15.14</v>
      </c>
      <c r="F1008" s="5" t="s">
        <v>146</v>
      </c>
      <c r="H1008" s="1" t="s">
        <v>150</v>
      </c>
      <c r="I1008" s="1">
        <v>3406539</v>
      </c>
      <c r="K1008" s="1">
        <f t="shared" si="226"/>
        <v>15.041207671384369</v>
      </c>
      <c r="L1008" s="1" t="str">
        <f t="shared" si="227"/>
        <v>both leucine MEBM_Syn</v>
      </c>
      <c r="M1008" s="1" t="str">
        <f t="shared" si="217"/>
        <v>D</v>
      </c>
      <c r="N1008" s="1" t="str">
        <f t="shared" si="218"/>
        <v>both leucine MEBM_Syn_D</v>
      </c>
      <c r="O1008" s="2" t="str">
        <f t="shared" si="219"/>
        <v/>
      </c>
      <c r="P1008" s="1" t="str">
        <f t="array" ref="P1008">IF(O1008="","",AVERAGE(IF(L$1:L$2881=L1008,K$1:K$2881)))</f>
        <v/>
      </c>
      <c r="Q1008" s="1" t="str">
        <f t="array" ref="Q1008">IF(O1008="","",_xlfn.F.TEST(IF((L$1:L$2881=LEFT(L1008,LEN(L1008)-3)&amp;"ctr"),K$1:K$2881),IF((L$1:L$2881=L1008),K$1:K$2881)))</f>
        <v/>
      </c>
      <c r="R1008" s="1" t="str">
        <f t="array" ref="R1008">IF(O1008="","",TTEST(IF(L$1:L$2881=LEFT(L1008,LEN(L1008)-3)&amp;"ctr",K$1:K$2881),IF(L$1:L$2881=L1008,K$1:K$2881),2,IF(ISERROR(Q1008),3,IF(Q1008&lt;0.05,3,2))))</f>
        <v/>
      </c>
      <c r="S1008" s="1" t="str">
        <f t="shared" ca="1" si="220"/>
        <v/>
      </c>
      <c r="T1008" s="1" t="str">
        <f t="array" ref="T1008">IF(O1008="","",AVERAGE(IF(L$1:L$2881=L1008,I$1:I$2881)))</f>
        <v/>
      </c>
      <c r="U1008" s="1" t="str">
        <f t="shared" ca="1" si="221"/>
        <v/>
      </c>
      <c r="V1008" s="1" t="str">
        <f t="shared" ca="1" si="225"/>
        <v/>
      </c>
      <c r="W1008" s="1" t="str">
        <f t="array" aca="1" ref="W1008" ca="1">IF(V1008="","",IF(AVERAGE(IF(Z$2:Z$2881="Neg"&amp;" "&amp;B1008&amp;" "&amp;X1008,J$2:J$2881,0))&gt;AVERAGE(IF(Z$2:Z$2881="pos"&amp;" "&amp;B1008&amp;" "&amp;X1008,J$2:J$2881,0)),"neg","pos"))</f>
        <v/>
      </c>
      <c r="X1008" s="1" t="str">
        <f t="shared" ca="1" si="222"/>
        <v/>
      </c>
      <c r="Y1008" s="1" t="str">
        <f t="shared" ca="1" si="223"/>
        <v/>
      </c>
      <c r="Z1008" s="1" t="str">
        <f t="shared" si="224"/>
        <v>both leucine MEB</v>
      </c>
      <c r="AA1008" s="1" t="str">
        <f t="shared" si="228"/>
        <v/>
      </c>
    </row>
    <row r="1009" spans="1:27" x14ac:dyDescent="0.2">
      <c r="A1009" s="1" t="s">
        <v>94</v>
      </c>
      <c r="B1009" s="1" t="s">
        <v>199</v>
      </c>
      <c r="C1009" s="1" t="s">
        <v>56</v>
      </c>
      <c r="D1009" s="1">
        <v>131.09450000000001</v>
      </c>
      <c r="E1009" s="1">
        <v>15.14</v>
      </c>
      <c r="F1009" s="5" t="s">
        <v>146</v>
      </c>
      <c r="H1009" s="1" t="s">
        <v>150</v>
      </c>
      <c r="I1009" s="1">
        <v>3418543</v>
      </c>
      <c r="K1009" s="1">
        <f t="shared" si="226"/>
        <v>15.044725287395467</v>
      </c>
      <c r="L1009" s="1" t="str">
        <f t="shared" si="227"/>
        <v>both leucine MEBM_Syn</v>
      </c>
      <c r="M1009" s="1" t="str">
        <f t="shared" si="217"/>
        <v>D</v>
      </c>
      <c r="N1009" s="1" t="str">
        <f t="shared" si="218"/>
        <v>both leucine MEBM_Syn_D</v>
      </c>
      <c r="O1009" s="2" t="str">
        <f t="shared" si="219"/>
        <v/>
      </c>
      <c r="P1009" s="1" t="str">
        <f t="array" ref="P1009">IF(O1009="","",AVERAGE(IF(L$1:L$2881=L1009,K$1:K$2881)))</f>
        <v/>
      </c>
      <c r="Q1009" s="1" t="str">
        <f t="array" ref="Q1009">IF(O1009="","",_xlfn.F.TEST(IF((L$1:L$2881=LEFT(L1009,LEN(L1009)-3)&amp;"ctr"),K$1:K$2881),IF((L$1:L$2881=L1009),K$1:K$2881)))</f>
        <v/>
      </c>
      <c r="R1009" s="1" t="str">
        <f t="array" ref="R1009">IF(O1009="","",TTEST(IF(L$1:L$2881=LEFT(L1009,LEN(L1009)-3)&amp;"ctr",K$1:K$2881),IF(L$1:L$2881=L1009,K$1:K$2881),2,IF(ISERROR(Q1009),3,IF(Q1009&lt;0.05,3,2))))</f>
        <v/>
      </c>
      <c r="S1009" s="1" t="str">
        <f t="shared" ca="1" si="220"/>
        <v/>
      </c>
      <c r="T1009" s="1" t="str">
        <f t="array" ref="T1009">IF(O1009="","",AVERAGE(IF(L$1:L$2881=L1009,I$1:I$2881)))</f>
        <v/>
      </c>
      <c r="U1009" s="1" t="str">
        <f t="shared" ca="1" si="221"/>
        <v/>
      </c>
      <c r="V1009" s="1" t="str">
        <f t="shared" ca="1" si="225"/>
        <v/>
      </c>
      <c r="W1009" s="1" t="str">
        <f t="array" aca="1" ref="W1009" ca="1">IF(V1009="","",IF(AVERAGE(IF(Z$2:Z$2881="Neg"&amp;" "&amp;B1009&amp;" "&amp;X1009,J$2:J$2881,0))&gt;AVERAGE(IF(Z$2:Z$2881="pos"&amp;" "&amp;B1009&amp;" "&amp;X1009,J$2:J$2881,0)),"neg","pos"))</f>
        <v/>
      </c>
      <c r="X1009" s="1" t="str">
        <f t="shared" ca="1" si="222"/>
        <v/>
      </c>
      <c r="Y1009" s="1" t="str">
        <f t="shared" ca="1" si="223"/>
        <v/>
      </c>
      <c r="Z1009" s="1" t="str">
        <f t="shared" si="224"/>
        <v>both leucine MEB</v>
      </c>
      <c r="AA1009" s="1" t="str">
        <f t="shared" si="228"/>
        <v/>
      </c>
    </row>
    <row r="1010" spans="1:27" x14ac:dyDescent="0.2">
      <c r="A1010" s="1" t="s">
        <v>94</v>
      </c>
      <c r="B1010" s="1" t="s">
        <v>199</v>
      </c>
      <c r="C1010" s="1" t="s">
        <v>56</v>
      </c>
      <c r="D1010" s="1">
        <v>131.09450000000001</v>
      </c>
      <c r="E1010" s="1">
        <v>15.14</v>
      </c>
      <c r="F1010" s="5" t="s">
        <v>146</v>
      </c>
      <c r="H1010" s="1" t="s">
        <v>151</v>
      </c>
      <c r="I1010" s="1">
        <v>19012290</v>
      </c>
      <c r="K1010" s="1">
        <f t="shared" si="226"/>
        <v>16.76059622272135</v>
      </c>
      <c r="L1010" s="1" t="str">
        <f t="shared" si="227"/>
        <v>both leucine YE_Ctr</v>
      </c>
      <c r="M1010" s="1" t="str">
        <f t="shared" si="217"/>
        <v>D</v>
      </c>
      <c r="N1010" s="1" t="str">
        <f t="shared" si="218"/>
        <v>both leucine YE_Ctr_D</v>
      </c>
      <c r="O1010" s="2" t="str">
        <f t="shared" si="219"/>
        <v>D</v>
      </c>
      <c r="P1010" s="1">
        <f t="array" ref="P1010">IF(O1010="","",AVERAGE(IF(L$1:L$2881=L1010,K$1:K$2881)))</f>
        <v>16.715602401618018</v>
      </c>
      <c r="Q1010" s="1">
        <f t="array" ref="Q1010">IF(O1010="","",_xlfn.F.TEST(IF((L$1:L$2881=LEFT(L1010,LEN(L1010)-3)&amp;"ctr"),K$1:K$2881),IF((L$1:L$2881=L1010),K$1:K$2881)))</f>
        <v>1</v>
      </c>
      <c r="R1010" s="1">
        <f t="array" ref="R1010">IF(O1010="","",TTEST(IF(L$1:L$2881=LEFT(L1010,LEN(L1010)-3)&amp;"ctr",K$1:K$2881),IF(L$1:L$2881=L1010,K$1:K$2881),2,IF(ISERROR(Q1010),3,IF(Q1010&lt;0.05,3,2))))</f>
        <v>1</v>
      </c>
      <c r="S1010" s="1" t="str">
        <f t="shared" ca="1" si="220"/>
        <v>D</v>
      </c>
      <c r="T1010" s="1">
        <f t="array" ref="T1010">IF(O1010="","",AVERAGE(IF(L$1:L$2881=L1010,I$1:I$2881)))</f>
        <v>18229921</v>
      </c>
      <c r="U1010" s="1" t="b">
        <f t="shared" ca="1" si="221"/>
        <v>0</v>
      </c>
      <c r="V1010" s="1" t="str">
        <f t="shared" ca="1" si="225"/>
        <v>1</v>
      </c>
      <c r="W1010" s="1" t="str">
        <f t="array" aca="1" ref="W1010" ca="1">IF(V1010="","",IF(AVERAGE(IF(Z$2:Z$2881="Neg"&amp;" "&amp;B1010&amp;" "&amp;X1010,J$2:J$2881,0))&gt;AVERAGE(IF(Z$2:Z$2881="pos"&amp;" "&amp;B1010&amp;" "&amp;X1010,J$2:J$2881,0)),"neg","pos"))</f>
        <v>pos</v>
      </c>
      <c r="X1010" s="1" t="str">
        <f t="shared" ca="1" si="222"/>
        <v>YE_</v>
      </c>
      <c r="Y1010" s="1" t="str">
        <f t="shared" ca="1" si="223"/>
        <v>Ctr</v>
      </c>
      <c r="Z1010" s="1" t="str">
        <f t="shared" si="224"/>
        <v>both leucine YE_</v>
      </c>
      <c r="AA1010" s="1" t="str">
        <f t="shared" si="228"/>
        <v>Good</v>
      </c>
    </row>
    <row r="1011" spans="1:27" x14ac:dyDescent="0.2">
      <c r="A1011" s="1" t="s">
        <v>94</v>
      </c>
      <c r="B1011" s="1" t="s">
        <v>199</v>
      </c>
      <c r="C1011" s="1" t="s">
        <v>56</v>
      </c>
      <c r="D1011" s="1">
        <v>131.09450000000001</v>
      </c>
      <c r="E1011" s="1">
        <v>15.14</v>
      </c>
      <c r="F1011" s="5" t="s">
        <v>146</v>
      </c>
      <c r="H1011" s="1" t="s">
        <v>151</v>
      </c>
      <c r="I1011" s="1">
        <v>17419750</v>
      </c>
      <c r="K1011" s="1">
        <f t="shared" si="226"/>
        <v>16.67311523537143</v>
      </c>
      <c r="L1011" s="1" t="str">
        <f t="shared" si="227"/>
        <v>both leucine YE_Ctr</v>
      </c>
      <c r="M1011" s="1" t="str">
        <f t="shared" si="217"/>
        <v>D</v>
      </c>
      <c r="N1011" s="1" t="str">
        <f t="shared" si="218"/>
        <v>both leucine YE_Ctr_D</v>
      </c>
      <c r="O1011" s="2" t="str">
        <f t="shared" si="219"/>
        <v/>
      </c>
      <c r="P1011" s="1" t="str">
        <f t="array" ref="P1011">IF(O1011="","",AVERAGE(IF(L$1:L$2881=L1011,K$1:K$2881)))</f>
        <v/>
      </c>
      <c r="Q1011" s="1" t="str">
        <f t="array" ref="Q1011">IF(O1011="","",_xlfn.F.TEST(IF((L$1:L$2881=LEFT(L1011,LEN(L1011)-3)&amp;"ctr"),K$1:K$2881),IF((L$1:L$2881=L1011),K$1:K$2881)))</f>
        <v/>
      </c>
      <c r="R1011" s="1" t="str">
        <f t="array" ref="R1011">IF(O1011="","",TTEST(IF(L$1:L$2881=LEFT(L1011,LEN(L1011)-3)&amp;"ctr",K$1:K$2881),IF(L$1:L$2881=L1011,K$1:K$2881),2,IF(ISERROR(Q1011),3,IF(Q1011&lt;0.05,3,2))))</f>
        <v/>
      </c>
      <c r="S1011" s="1" t="str">
        <f t="shared" ca="1" si="220"/>
        <v/>
      </c>
      <c r="T1011" s="1" t="str">
        <f t="array" ref="T1011">IF(O1011="","",AVERAGE(IF(L$1:L$2881=L1011,I$1:I$2881)))</f>
        <v/>
      </c>
      <c r="U1011" s="1" t="str">
        <f t="shared" ca="1" si="221"/>
        <v/>
      </c>
      <c r="V1011" s="1" t="str">
        <f t="shared" ca="1" si="225"/>
        <v/>
      </c>
      <c r="W1011" s="1" t="str">
        <f t="array" aca="1" ref="W1011" ca="1">IF(V1011="","",IF(AVERAGE(IF(Z$2:Z$2881="Neg"&amp;" "&amp;B1011&amp;" "&amp;X1011,J$2:J$2881,0))&gt;AVERAGE(IF(Z$2:Z$2881="pos"&amp;" "&amp;B1011&amp;" "&amp;X1011,J$2:J$2881,0)),"neg","pos"))</f>
        <v/>
      </c>
      <c r="X1011" s="1" t="str">
        <f t="shared" ca="1" si="222"/>
        <v/>
      </c>
      <c r="Y1011" s="1" t="str">
        <f t="shared" ca="1" si="223"/>
        <v/>
      </c>
      <c r="Z1011" s="1" t="str">
        <f t="shared" si="224"/>
        <v>both leucine YE_</v>
      </c>
      <c r="AA1011" s="1" t="str">
        <f t="shared" si="228"/>
        <v/>
      </c>
    </row>
    <row r="1012" spans="1:27" x14ac:dyDescent="0.2">
      <c r="A1012" s="1" t="s">
        <v>94</v>
      </c>
      <c r="B1012" s="1" t="s">
        <v>199</v>
      </c>
      <c r="C1012" s="1" t="s">
        <v>56</v>
      </c>
      <c r="D1012" s="1">
        <v>131.09450000000001</v>
      </c>
      <c r="E1012" s="1">
        <v>15.14</v>
      </c>
      <c r="F1012" s="5" t="s">
        <v>146</v>
      </c>
      <c r="H1012" s="1" t="s">
        <v>151</v>
      </c>
      <c r="I1012" s="1">
        <v>16426158</v>
      </c>
      <c r="K1012" s="1">
        <f t="shared" si="226"/>
        <v>16.614385683011392</v>
      </c>
      <c r="L1012" s="1" t="str">
        <f t="shared" si="227"/>
        <v>both leucine YE_Ctr</v>
      </c>
      <c r="M1012" s="1" t="str">
        <f t="shared" si="217"/>
        <v>D</v>
      </c>
      <c r="N1012" s="1" t="str">
        <f t="shared" si="218"/>
        <v>both leucine YE_Ctr_D</v>
      </c>
      <c r="O1012" s="2" t="str">
        <f t="shared" si="219"/>
        <v/>
      </c>
      <c r="P1012" s="1" t="str">
        <f t="array" ref="P1012">IF(O1012="","",AVERAGE(IF(L$1:L$2881=L1012,K$1:K$2881)))</f>
        <v/>
      </c>
      <c r="Q1012" s="1" t="str">
        <f t="array" ref="Q1012">IF(O1012="","",_xlfn.F.TEST(IF((L$1:L$2881=LEFT(L1012,LEN(L1012)-3)&amp;"ctr"),K$1:K$2881),IF((L$1:L$2881=L1012),K$1:K$2881)))</f>
        <v/>
      </c>
      <c r="R1012" s="1" t="str">
        <f t="array" ref="R1012">IF(O1012="","",TTEST(IF(L$1:L$2881=LEFT(L1012,LEN(L1012)-3)&amp;"ctr",K$1:K$2881),IF(L$1:L$2881=L1012,K$1:K$2881),2,IF(ISERROR(Q1012),3,IF(Q1012&lt;0.05,3,2))))</f>
        <v/>
      </c>
      <c r="S1012" s="1" t="str">
        <f t="shared" ca="1" si="220"/>
        <v/>
      </c>
      <c r="T1012" s="1" t="str">
        <f t="array" ref="T1012">IF(O1012="","",AVERAGE(IF(L$1:L$2881=L1012,I$1:I$2881)))</f>
        <v/>
      </c>
      <c r="U1012" s="1" t="str">
        <f t="shared" ca="1" si="221"/>
        <v/>
      </c>
      <c r="V1012" s="1" t="str">
        <f t="shared" ca="1" si="225"/>
        <v/>
      </c>
      <c r="W1012" s="1" t="str">
        <f t="array" aca="1" ref="W1012" ca="1">IF(V1012="","",IF(AVERAGE(IF(Z$2:Z$2881="Neg"&amp;" "&amp;B1012&amp;" "&amp;X1012,J$2:J$2881,0))&gt;AVERAGE(IF(Z$2:Z$2881="pos"&amp;" "&amp;B1012&amp;" "&amp;X1012,J$2:J$2881,0)),"neg","pos"))</f>
        <v/>
      </c>
      <c r="X1012" s="1" t="str">
        <f t="shared" ca="1" si="222"/>
        <v/>
      </c>
      <c r="Y1012" s="1" t="str">
        <f t="shared" ca="1" si="223"/>
        <v/>
      </c>
      <c r="Z1012" s="1" t="str">
        <f t="shared" si="224"/>
        <v>both leucine YE_</v>
      </c>
      <c r="AA1012" s="1" t="str">
        <f t="shared" si="228"/>
        <v/>
      </c>
    </row>
    <row r="1013" spans="1:27" x14ac:dyDescent="0.2">
      <c r="A1013" s="1" t="s">
        <v>94</v>
      </c>
      <c r="B1013" s="1" t="s">
        <v>199</v>
      </c>
      <c r="C1013" s="1" t="s">
        <v>56</v>
      </c>
      <c r="D1013" s="1">
        <v>131.09450000000001</v>
      </c>
      <c r="E1013" s="1">
        <v>15.14</v>
      </c>
      <c r="F1013" s="5" t="s">
        <v>146</v>
      </c>
      <c r="H1013" s="1" t="s">
        <v>151</v>
      </c>
      <c r="I1013" s="1">
        <v>20061486</v>
      </c>
      <c r="K1013" s="1">
        <f t="shared" si="226"/>
        <v>16.814312465367895</v>
      </c>
      <c r="L1013" s="1" t="str">
        <f t="shared" si="227"/>
        <v>both leucine YE_Ctr</v>
      </c>
      <c r="M1013" s="1" t="str">
        <f t="shared" si="217"/>
        <v>D</v>
      </c>
      <c r="N1013" s="1" t="str">
        <f t="shared" si="218"/>
        <v>both leucine YE_Ctr_D</v>
      </c>
      <c r="O1013" s="2" t="str">
        <f t="shared" si="219"/>
        <v/>
      </c>
      <c r="P1013" s="1" t="str">
        <f t="array" ref="P1013">IF(O1013="","",AVERAGE(IF(L$1:L$2881=L1013,K$1:K$2881)))</f>
        <v/>
      </c>
      <c r="Q1013" s="1" t="str">
        <f t="array" ref="Q1013">IF(O1013="","",_xlfn.F.TEST(IF((L$1:L$2881=LEFT(L1013,LEN(L1013)-3)&amp;"ctr"),K$1:K$2881),IF((L$1:L$2881=L1013),K$1:K$2881)))</f>
        <v/>
      </c>
      <c r="R1013" s="1" t="str">
        <f t="array" ref="R1013">IF(O1013="","",TTEST(IF(L$1:L$2881=LEFT(L1013,LEN(L1013)-3)&amp;"ctr",K$1:K$2881),IF(L$1:L$2881=L1013,K$1:K$2881),2,IF(ISERROR(Q1013),3,IF(Q1013&lt;0.05,3,2))))</f>
        <v/>
      </c>
      <c r="S1013" s="1" t="str">
        <f t="shared" ca="1" si="220"/>
        <v/>
      </c>
      <c r="T1013" s="1" t="str">
        <f t="array" ref="T1013">IF(O1013="","",AVERAGE(IF(L$1:L$2881=L1013,I$1:I$2881)))</f>
        <v/>
      </c>
      <c r="U1013" s="1" t="str">
        <f t="shared" ca="1" si="221"/>
        <v/>
      </c>
      <c r="V1013" s="1" t="str">
        <f t="shared" ca="1" si="225"/>
        <v/>
      </c>
      <c r="W1013" s="1" t="str">
        <f t="array" aca="1" ref="W1013" ca="1">IF(V1013="","",IF(AVERAGE(IF(Z$2:Z$2881="Neg"&amp;" "&amp;B1013&amp;" "&amp;X1013,J$2:J$2881,0))&gt;AVERAGE(IF(Z$2:Z$2881="pos"&amp;" "&amp;B1013&amp;" "&amp;X1013,J$2:J$2881,0)),"neg","pos"))</f>
        <v/>
      </c>
      <c r="X1013" s="1" t="str">
        <f t="shared" ca="1" si="222"/>
        <v/>
      </c>
      <c r="Y1013" s="1" t="str">
        <f t="shared" ca="1" si="223"/>
        <v/>
      </c>
      <c r="Z1013" s="1" t="str">
        <f t="shared" si="224"/>
        <v>both leucine YE_</v>
      </c>
      <c r="AA1013" s="1" t="str">
        <f t="shared" si="228"/>
        <v/>
      </c>
    </row>
    <row r="1014" spans="1:27" x14ac:dyDescent="0.2">
      <c r="A1014" s="1" t="s">
        <v>94</v>
      </c>
      <c r="B1014" s="1" t="s">
        <v>199</v>
      </c>
      <c r="C1014" s="1" t="s">
        <v>56</v>
      </c>
      <c r="D1014" s="1">
        <v>131.09450000000001</v>
      </c>
      <c r="E1014" s="1">
        <v>15.14</v>
      </c>
      <c r="F1014" s="5" t="s">
        <v>146</v>
      </c>
      <c r="H1014" s="1" t="s">
        <v>152</v>
      </c>
      <c r="I1014" s="1">
        <v>15155380</v>
      </c>
      <c r="K1014" s="1">
        <f t="shared" si="226"/>
        <v>16.53386620837578</v>
      </c>
      <c r="L1014" s="1" t="str">
        <f t="shared" si="227"/>
        <v>both leucine YE_Syn</v>
      </c>
      <c r="M1014" s="1" t="str">
        <f t="shared" si="217"/>
        <v>D</v>
      </c>
      <c r="N1014" s="1" t="str">
        <f t="shared" si="218"/>
        <v>both leucine YE_Syn_D</v>
      </c>
      <c r="O1014" s="2" t="str">
        <f t="shared" si="219"/>
        <v>D</v>
      </c>
      <c r="P1014" s="1">
        <f t="array" ref="P1014">IF(O1014="","",AVERAGE(IF(L$1:L$2881=L1014,K$1:K$2881)))</f>
        <v>16.651661102357167</v>
      </c>
      <c r="Q1014" s="1">
        <f t="array" ref="Q1014">IF(O1014="","",_xlfn.F.TEST(IF((L$1:L$2881=LEFT(L1014,LEN(L1014)-3)&amp;"ctr"),K$1:K$2881),IF((L$1:L$2881=L1014),K$1:K$2881)))</f>
        <v>0.14315300900246533</v>
      </c>
      <c r="R1014" s="1">
        <f t="array" ref="R1014">IF(O1014="","",TTEST(IF(L$1:L$2881=LEFT(L1014,LEN(L1014)-3)&amp;"ctr",K$1:K$2881),IF(L$1:L$2881=L1014,K$1:K$2881),2,IF(ISERROR(Q1014),3,IF(Q1014&lt;0.05,3,2))))</f>
        <v>0.63087302161153302</v>
      </c>
      <c r="S1014" s="1" t="str">
        <f t="shared" ca="1" si="220"/>
        <v>N</v>
      </c>
      <c r="T1014" s="1">
        <f t="array" ref="T1014">IF(O1014="","",AVERAGE(IF(L$1:L$2881=L1014,I$1:I$2881)))</f>
        <v>17438755.25</v>
      </c>
      <c r="U1014" s="1" t="str">
        <f t="shared" ca="1" si="221"/>
        <v>n/a</v>
      </c>
      <c r="V1014" s="1" t="str">
        <f t="shared" ca="1" si="225"/>
        <v>1</v>
      </c>
      <c r="W1014" s="1" t="str">
        <f t="array" aca="1" ref="W1014" ca="1">IF(V1014="","",IF(AVERAGE(IF(Z$2:Z$2881="Neg"&amp;" "&amp;B1014&amp;" "&amp;X1014,J$2:J$2881,0))&gt;AVERAGE(IF(Z$2:Z$2881="pos"&amp;" "&amp;B1014&amp;" "&amp;X1014,J$2:J$2881,0)),"neg","pos"))</f>
        <v>pos</v>
      </c>
      <c r="X1014" s="1" t="str">
        <f t="shared" ca="1" si="222"/>
        <v>YE_</v>
      </c>
      <c r="Y1014" s="1" t="str">
        <f t="shared" ca="1" si="223"/>
        <v>Syn</v>
      </c>
      <c r="Z1014" s="1" t="str">
        <f t="shared" si="224"/>
        <v>both leucine YE_</v>
      </c>
      <c r="AA1014" s="1" t="str">
        <f t="shared" si="228"/>
        <v>Good</v>
      </c>
    </row>
    <row r="1015" spans="1:27" x14ac:dyDescent="0.2">
      <c r="A1015" s="1" t="s">
        <v>94</v>
      </c>
      <c r="B1015" s="1" t="s">
        <v>199</v>
      </c>
      <c r="C1015" s="1" t="s">
        <v>56</v>
      </c>
      <c r="D1015" s="1">
        <v>131.09450000000001</v>
      </c>
      <c r="E1015" s="1">
        <v>15.14</v>
      </c>
      <c r="F1015" s="5" t="s">
        <v>146</v>
      </c>
      <c r="H1015" s="1" t="s">
        <v>152</v>
      </c>
      <c r="I1015" s="1">
        <v>14992922</v>
      </c>
      <c r="K1015" s="1">
        <f t="shared" si="226"/>
        <v>16.523088847733845</v>
      </c>
      <c r="L1015" s="1" t="str">
        <f t="shared" si="227"/>
        <v>both leucine YE_Syn</v>
      </c>
      <c r="M1015" s="1" t="str">
        <f t="shared" si="217"/>
        <v>D</v>
      </c>
      <c r="N1015" s="1" t="str">
        <f t="shared" si="218"/>
        <v>both leucine YE_Syn_D</v>
      </c>
      <c r="O1015" s="2" t="str">
        <f t="shared" si="219"/>
        <v/>
      </c>
      <c r="P1015" s="1" t="str">
        <f t="array" ref="P1015">IF(O1015="","",AVERAGE(IF(L$1:L$2881=L1015,K$1:K$2881)))</f>
        <v/>
      </c>
      <c r="Q1015" s="1" t="str">
        <f t="array" ref="Q1015">IF(O1015="","",_xlfn.F.TEST(IF((L$1:L$2881=LEFT(L1015,LEN(L1015)-3)&amp;"ctr"),K$1:K$2881),IF((L$1:L$2881=L1015),K$1:K$2881)))</f>
        <v/>
      </c>
      <c r="R1015" s="1" t="str">
        <f t="array" ref="R1015">IF(O1015="","",TTEST(IF(L$1:L$2881=LEFT(L1015,LEN(L1015)-3)&amp;"ctr",K$1:K$2881),IF(L$1:L$2881=L1015,K$1:K$2881),2,IF(ISERROR(Q1015),3,IF(Q1015&lt;0.05,3,2))))</f>
        <v/>
      </c>
      <c r="S1015" s="1" t="str">
        <f t="shared" ca="1" si="220"/>
        <v/>
      </c>
      <c r="T1015" s="1" t="str">
        <f t="array" ref="T1015">IF(O1015="","",AVERAGE(IF(L$1:L$2881=L1015,I$1:I$2881)))</f>
        <v/>
      </c>
      <c r="U1015" s="1" t="str">
        <f t="shared" ca="1" si="221"/>
        <v/>
      </c>
      <c r="V1015" s="1" t="str">
        <f t="shared" ca="1" si="225"/>
        <v/>
      </c>
      <c r="W1015" s="1" t="str">
        <f t="array" aca="1" ref="W1015" ca="1">IF(V1015="","",IF(AVERAGE(IF(Z$2:Z$2881="Neg"&amp;" "&amp;B1015&amp;" "&amp;X1015,J$2:J$2881,0))&gt;AVERAGE(IF(Z$2:Z$2881="pos"&amp;" "&amp;B1015&amp;" "&amp;X1015,J$2:J$2881,0)),"neg","pos"))</f>
        <v/>
      </c>
      <c r="X1015" s="1" t="str">
        <f t="shared" ca="1" si="222"/>
        <v/>
      </c>
      <c r="Y1015" s="1" t="str">
        <f t="shared" ca="1" si="223"/>
        <v/>
      </c>
      <c r="Z1015" s="1" t="str">
        <f t="shared" si="224"/>
        <v>both leucine YE_</v>
      </c>
      <c r="AA1015" s="1" t="str">
        <f t="shared" si="228"/>
        <v/>
      </c>
    </row>
    <row r="1016" spans="1:27" x14ac:dyDescent="0.2">
      <c r="A1016" s="1" t="s">
        <v>94</v>
      </c>
      <c r="B1016" s="1" t="s">
        <v>199</v>
      </c>
      <c r="C1016" s="1" t="s">
        <v>56</v>
      </c>
      <c r="D1016" s="1">
        <v>131.09450000000001</v>
      </c>
      <c r="E1016" s="1">
        <v>15.14</v>
      </c>
      <c r="F1016" s="5" t="s">
        <v>146</v>
      </c>
      <c r="H1016" s="1" t="s">
        <v>152</v>
      </c>
      <c r="I1016" s="1">
        <v>15302581</v>
      </c>
      <c r="K1016" s="1">
        <f t="shared" si="226"/>
        <v>16.54353213029454</v>
      </c>
      <c r="L1016" s="1" t="str">
        <f t="shared" si="227"/>
        <v>both leucine YE_Syn</v>
      </c>
      <c r="M1016" s="1" t="str">
        <f t="shared" si="217"/>
        <v>D</v>
      </c>
      <c r="N1016" s="1" t="str">
        <f t="shared" si="218"/>
        <v>both leucine YE_Syn_D</v>
      </c>
      <c r="O1016" s="2" t="str">
        <f t="shared" si="219"/>
        <v/>
      </c>
      <c r="P1016" s="1" t="str">
        <f t="array" ref="P1016">IF(O1016="","",AVERAGE(IF(L$1:L$2881=L1016,K$1:K$2881)))</f>
        <v/>
      </c>
      <c r="Q1016" s="1" t="str">
        <f t="array" ref="Q1016">IF(O1016="","",_xlfn.F.TEST(IF((L$1:L$2881=LEFT(L1016,LEN(L1016)-3)&amp;"ctr"),K$1:K$2881),IF((L$1:L$2881=L1016),K$1:K$2881)))</f>
        <v/>
      </c>
      <c r="R1016" s="1" t="str">
        <f t="array" ref="R1016">IF(O1016="","",TTEST(IF(L$1:L$2881=LEFT(L1016,LEN(L1016)-3)&amp;"ctr",K$1:K$2881),IF(L$1:L$2881=L1016,K$1:K$2881),2,IF(ISERROR(Q1016),3,IF(Q1016&lt;0.05,3,2))))</f>
        <v/>
      </c>
      <c r="S1016" s="1" t="str">
        <f t="shared" ca="1" si="220"/>
        <v/>
      </c>
      <c r="T1016" s="1" t="str">
        <f t="array" ref="T1016">IF(O1016="","",AVERAGE(IF(L$1:L$2881=L1016,I$1:I$2881)))</f>
        <v/>
      </c>
      <c r="U1016" s="1" t="str">
        <f t="shared" ca="1" si="221"/>
        <v/>
      </c>
      <c r="V1016" s="1" t="str">
        <f t="shared" ca="1" si="225"/>
        <v/>
      </c>
      <c r="W1016" s="1" t="str">
        <f t="array" aca="1" ref="W1016" ca="1">IF(V1016="","",IF(AVERAGE(IF(Z$2:Z$2881="Neg"&amp;" "&amp;B1016&amp;" "&amp;X1016,J$2:J$2881,0))&gt;AVERAGE(IF(Z$2:Z$2881="pos"&amp;" "&amp;B1016&amp;" "&amp;X1016,J$2:J$2881,0)),"neg","pos"))</f>
        <v/>
      </c>
      <c r="X1016" s="1" t="str">
        <f t="shared" ca="1" si="222"/>
        <v/>
      </c>
      <c r="Y1016" s="1" t="str">
        <f t="shared" ca="1" si="223"/>
        <v/>
      </c>
      <c r="Z1016" s="1" t="str">
        <f t="shared" si="224"/>
        <v>both leucine YE_</v>
      </c>
      <c r="AA1016" s="1" t="str">
        <f t="shared" si="228"/>
        <v/>
      </c>
    </row>
    <row r="1017" spans="1:27" x14ac:dyDescent="0.2">
      <c r="A1017" s="1" t="s">
        <v>94</v>
      </c>
      <c r="B1017" s="1" t="s">
        <v>199</v>
      </c>
      <c r="C1017" s="1" t="s">
        <v>56</v>
      </c>
      <c r="D1017" s="1">
        <v>131.09450000000001</v>
      </c>
      <c r="E1017" s="1">
        <v>15.14</v>
      </c>
      <c r="F1017" s="5" t="s">
        <v>146</v>
      </c>
      <c r="H1017" s="1" t="s">
        <v>152</v>
      </c>
      <c r="I1017" s="1">
        <v>24304138</v>
      </c>
      <c r="K1017" s="1">
        <f t="shared" si="226"/>
        <v>17.006157223024509</v>
      </c>
      <c r="L1017" s="1" t="str">
        <f t="shared" si="227"/>
        <v>both leucine YE_Syn</v>
      </c>
      <c r="M1017" s="1" t="str">
        <f t="shared" si="217"/>
        <v>D</v>
      </c>
      <c r="N1017" s="1" t="str">
        <f t="shared" si="218"/>
        <v>both leucine YE_Syn_D</v>
      </c>
      <c r="O1017" s="2" t="str">
        <f t="shared" si="219"/>
        <v/>
      </c>
      <c r="P1017" s="1" t="str">
        <f t="array" ref="P1017">IF(O1017="","",AVERAGE(IF(L$1:L$2881=L1017,K$1:K$2881)))</f>
        <v/>
      </c>
      <c r="Q1017" s="1" t="str">
        <f t="array" ref="Q1017">IF(O1017="","",_xlfn.F.TEST(IF((L$1:L$2881=LEFT(L1017,LEN(L1017)-3)&amp;"ctr"),K$1:K$2881),IF((L$1:L$2881=L1017),K$1:K$2881)))</f>
        <v/>
      </c>
      <c r="R1017" s="1" t="str">
        <f t="array" ref="R1017">IF(O1017="","",TTEST(IF(L$1:L$2881=LEFT(L1017,LEN(L1017)-3)&amp;"ctr",K$1:K$2881),IF(L$1:L$2881=L1017,K$1:K$2881),2,IF(ISERROR(Q1017),3,IF(Q1017&lt;0.05,3,2))))</f>
        <v/>
      </c>
      <c r="S1017" s="1" t="str">
        <f t="shared" ca="1" si="220"/>
        <v/>
      </c>
      <c r="T1017" s="1" t="str">
        <f t="array" ref="T1017">IF(O1017="","",AVERAGE(IF(L$1:L$2881=L1017,I$1:I$2881)))</f>
        <v/>
      </c>
      <c r="U1017" s="1" t="str">
        <f t="shared" ca="1" si="221"/>
        <v/>
      </c>
      <c r="V1017" s="1" t="str">
        <f t="shared" ca="1" si="225"/>
        <v/>
      </c>
      <c r="W1017" s="1" t="str">
        <f t="array" aca="1" ref="W1017" ca="1">IF(V1017="","",IF(AVERAGE(IF(Z$2:Z$2881="Neg"&amp;" "&amp;B1017&amp;" "&amp;X1017,J$2:J$2881,0))&gt;AVERAGE(IF(Z$2:Z$2881="pos"&amp;" "&amp;B1017&amp;" "&amp;X1017,J$2:J$2881,0)),"neg","pos"))</f>
        <v/>
      </c>
      <c r="X1017" s="1" t="str">
        <f t="shared" ca="1" si="222"/>
        <v/>
      </c>
      <c r="Y1017" s="1" t="str">
        <f t="shared" ca="1" si="223"/>
        <v/>
      </c>
      <c r="Z1017" s="1" t="str">
        <f t="shared" si="224"/>
        <v>both leucine YE_</v>
      </c>
      <c r="AA1017" s="1" t="str">
        <f t="shared" si="228"/>
        <v/>
      </c>
    </row>
    <row r="1018" spans="1:27" x14ac:dyDescent="0.2">
      <c r="A1018" s="1" t="s">
        <v>94</v>
      </c>
      <c r="B1018" s="1" t="s">
        <v>199</v>
      </c>
      <c r="C1018" s="1" t="s">
        <v>56</v>
      </c>
      <c r="D1018" s="1">
        <v>131.09450000000001</v>
      </c>
      <c r="E1018" s="1">
        <v>15.14</v>
      </c>
      <c r="F1018" s="5" t="s">
        <v>146</v>
      </c>
      <c r="H1018" s="1" t="s">
        <v>153</v>
      </c>
      <c r="I1018" s="1">
        <v>37115</v>
      </c>
      <c r="K1018" s="1">
        <f t="shared" si="226"/>
        <v>10.52180342247307</v>
      </c>
      <c r="L1018" s="1" t="str">
        <f t="shared" si="227"/>
        <v>both leucine SE_Ctr</v>
      </c>
      <c r="M1018" s="1" t="str">
        <f t="shared" si="217"/>
        <v>D</v>
      </c>
      <c r="N1018" s="1" t="str">
        <f t="shared" si="218"/>
        <v>both leucine SE_Ctr_D</v>
      </c>
      <c r="O1018" s="2" t="str">
        <f t="shared" si="219"/>
        <v>D</v>
      </c>
      <c r="P1018" s="1">
        <f t="array" ref="P1018">IF(O1018="","",AVERAGE(IF(L$1:L$2881=L1018,K$1:K$2881)))</f>
        <v>10.529247805923545</v>
      </c>
      <c r="Q1018" s="1">
        <f t="array" ref="Q1018">IF(O1018="","",_xlfn.F.TEST(IF((L$1:L$2881=LEFT(L1018,LEN(L1018)-3)&amp;"ctr"),K$1:K$2881),IF((L$1:L$2881=L1018),K$1:K$2881)))</f>
        <v>1</v>
      </c>
      <c r="R1018" s="1">
        <f t="array" ref="R1018">IF(O1018="","",TTEST(IF(L$1:L$2881=LEFT(L1018,LEN(L1018)-3)&amp;"ctr",K$1:K$2881),IF(L$1:L$2881=L1018,K$1:K$2881),2,IF(ISERROR(Q1018),3,IF(Q1018&lt;0.05,3,2))))</f>
        <v>1</v>
      </c>
      <c r="S1018" s="1" t="str">
        <f t="shared" ca="1" si="220"/>
        <v>D</v>
      </c>
      <c r="T1018" s="1">
        <f t="array" ref="T1018">IF(O1018="","",AVERAGE(IF(L$1:L$2881=L1018,I$1:I$2881)))</f>
        <v>37485.25</v>
      </c>
      <c r="U1018" s="1" t="b">
        <f t="shared" ca="1" si="221"/>
        <v>0</v>
      </c>
      <c r="V1018" s="1" t="str">
        <f t="shared" ca="1" si="225"/>
        <v>1</v>
      </c>
      <c r="W1018" s="1" t="str">
        <f t="array" aca="1" ref="W1018" ca="1">IF(V1018="","",IF(AVERAGE(IF(Z$2:Z$2881="Neg"&amp;" "&amp;B1018&amp;" "&amp;X1018,J$2:J$2881,0))&gt;AVERAGE(IF(Z$2:Z$2881="pos"&amp;" "&amp;B1018&amp;" "&amp;X1018,J$2:J$2881,0)),"neg","pos"))</f>
        <v>pos</v>
      </c>
      <c r="X1018" s="1" t="str">
        <f t="shared" ca="1" si="222"/>
        <v>SE_</v>
      </c>
      <c r="Y1018" s="1" t="str">
        <f t="shared" ca="1" si="223"/>
        <v>Ctr</v>
      </c>
      <c r="Z1018" s="1" t="str">
        <f t="shared" si="224"/>
        <v>both leucine SE_</v>
      </c>
      <c r="AA1018" s="1" t="str">
        <f t="shared" si="228"/>
        <v>Good</v>
      </c>
    </row>
    <row r="1019" spans="1:27" x14ac:dyDescent="0.2">
      <c r="A1019" s="1" t="s">
        <v>94</v>
      </c>
      <c r="B1019" s="1" t="s">
        <v>199</v>
      </c>
      <c r="C1019" s="1" t="s">
        <v>56</v>
      </c>
      <c r="D1019" s="1">
        <v>131.09450000000001</v>
      </c>
      <c r="E1019" s="1">
        <v>15.14</v>
      </c>
      <c r="F1019" s="5" t="s">
        <v>146</v>
      </c>
      <c r="H1019" s="1" t="s">
        <v>153</v>
      </c>
      <c r="I1019" s="1">
        <v>33412</v>
      </c>
      <c r="K1019" s="1">
        <f t="shared" si="226"/>
        <v>10.416700324794617</v>
      </c>
      <c r="L1019" s="1" t="str">
        <f t="shared" si="227"/>
        <v>both leucine SE_Ctr</v>
      </c>
      <c r="M1019" s="1" t="str">
        <f t="shared" si="217"/>
        <v>D</v>
      </c>
      <c r="N1019" s="1" t="str">
        <f t="shared" si="218"/>
        <v>both leucine SE_Ctr_D</v>
      </c>
      <c r="O1019" s="2" t="str">
        <f t="shared" si="219"/>
        <v/>
      </c>
      <c r="P1019" s="1" t="str">
        <f t="array" ref="P1019">IF(O1019="","",AVERAGE(IF(L$1:L$2881=L1019,K$1:K$2881)))</f>
        <v/>
      </c>
      <c r="Q1019" s="1" t="str">
        <f t="array" ref="Q1019">IF(O1019="","",_xlfn.F.TEST(IF((L$1:L$2881=LEFT(L1019,LEN(L1019)-3)&amp;"ctr"),K$1:K$2881),IF((L$1:L$2881=L1019),K$1:K$2881)))</f>
        <v/>
      </c>
      <c r="R1019" s="1" t="str">
        <f t="array" ref="R1019">IF(O1019="","",TTEST(IF(L$1:L$2881=LEFT(L1019,LEN(L1019)-3)&amp;"ctr",K$1:K$2881),IF(L$1:L$2881=L1019,K$1:K$2881),2,IF(ISERROR(Q1019),3,IF(Q1019&lt;0.05,3,2))))</f>
        <v/>
      </c>
      <c r="S1019" s="1" t="str">
        <f t="shared" ca="1" si="220"/>
        <v/>
      </c>
      <c r="T1019" s="1" t="str">
        <f t="array" ref="T1019">IF(O1019="","",AVERAGE(IF(L$1:L$2881=L1019,I$1:I$2881)))</f>
        <v/>
      </c>
      <c r="U1019" s="1" t="str">
        <f t="shared" ca="1" si="221"/>
        <v/>
      </c>
      <c r="V1019" s="1" t="str">
        <f t="shared" ca="1" si="225"/>
        <v/>
      </c>
      <c r="W1019" s="1" t="str">
        <f t="array" aca="1" ref="W1019" ca="1">IF(V1019="","",IF(AVERAGE(IF(Z$2:Z$2881="Neg"&amp;" "&amp;B1019&amp;" "&amp;X1019,J$2:J$2881,0))&gt;AVERAGE(IF(Z$2:Z$2881="pos"&amp;" "&amp;B1019&amp;" "&amp;X1019,J$2:J$2881,0)),"neg","pos"))</f>
        <v/>
      </c>
      <c r="X1019" s="1" t="str">
        <f t="shared" ca="1" si="222"/>
        <v/>
      </c>
      <c r="Y1019" s="1" t="str">
        <f t="shared" ca="1" si="223"/>
        <v/>
      </c>
      <c r="Z1019" s="1" t="str">
        <f t="shared" si="224"/>
        <v>both leucine SE_</v>
      </c>
      <c r="AA1019" s="1" t="str">
        <f t="shared" si="228"/>
        <v/>
      </c>
    </row>
    <row r="1020" spans="1:27" x14ac:dyDescent="0.2">
      <c r="A1020" s="1" t="s">
        <v>94</v>
      </c>
      <c r="B1020" s="1" t="s">
        <v>199</v>
      </c>
      <c r="C1020" s="1" t="s">
        <v>56</v>
      </c>
      <c r="D1020" s="1">
        <v>131.09450000000001</v>
      </c>
      <c r="E1020" s="1">
        <v>15.14</v>
      </c>
      <c r="F1020" s="5" t="s">
        <v>146</v>
      </c>
      <c r="H1020" s="1" t="s">
        <v>153</v>
      </c>
      <c r="I1020" s="1">
        <v>40157</v>
      </c>
      <c r="K1020" s="1">
        <f t="shared" si="226"/>
        <v>10.600576952328698</v>
      </c>
      <c r="L1020" s="1" t="str">
        <f t="shared" si="227"/>
        <v>both leucine SE_Ctr</v>
      </c>
      <c r="M1020" s="1" t="str">
        <f t="shared" si="217"/>
        <v>D</v>
      </c>
      <c r="N1020" s="1" t="str">
        <f t="shared" si="218"/>
        <v>both leucine SE_Ctr_D</v>
      </c>
      <c r="O1020" s="2" t="str">
        <f t="shared" si="219"/>
        <v/>
      </c>
      <c r="P1020" s="1" t="str">
        <f t="array" ref="P1020">IF(O1020="","",AVERAGE(IF(L$1:L$2881=L1020,K$1:K$2881)))</f>
        <v/>
      </c>
      <c r="Q1020" s="1" t="str">
        <f t="array" ref="Q1020">IF(O1020="","",_xlfn.F.TEST(IF((L$1:L$2881=LEFT(L1020,LEN(L1020)-3)&amp;"ctr"),K$1:K$2881),IF((L$1:L$2881=L1020),K$1:K$2881)))</f>
        <v/>
      </c>
      <c r="R1020" s="1" t="str">
        <f t="array" ref="R1020">IF(O1020="","",TTEST(IF(L$1:L$2881=LEFT(L1020,LEN(L1020)-3)&amp;"ctr",K$1:K$2881),IF(L$1:L$2881=L1020,K$1:K$2881),2,IF(ISERROR(Q1020),3,IF(Q1020&lt;0.05,3,2))))</f>
        <v/>
      </c>
      <c r="S1020" s="1" t="str">
        <f t="shared" ca="1" si="220"/>
        <v/>
      </c>
      <c r="T1020" s="1" t="str">
        <f t="array" ref="T1020">IF(O1020="","",AVERAGE(IF(L$1:L$2881=L1020,I$1:I$2881)))</f>
        <v/>
      </c>
      <c r="U1020" s="1" t="str">
        <f t="shared" ca="1" si="221"/>
        <v/>
      </c>
      <c r="V1020" s="1" t="str">
        <f t="shared" ca="1" si="225"/>
        <v/>
      </c>
      <c r="W1020" s="1" t="str">
        <f t="array" aca="1" ref="W1020" ca="1">IF(V1020="","",IF(AVERAGE(IF(Z$2:Z$2881="Neg"&amp;" "&amp;B1020&amp;" "&amp;X1020,J$2:J$2881,0))&gt;AVERAGE(IF(Z$2:Z$2881="pos"&amp;" "&amp;B1020&amp;" "&amp;X1020,J$2:J$2881,0)),"neg","pos"))</f>
        <v/>
      </c>
      <c r="X1020" s="1" t="str">
        <f t="shared" ca="1" si="222"/>
        <v/>
      </c>
      <c r="Y1020" s="1" t="str">
        <f t="shared" ca="1" si="223"/>
        <v/>
      </c>
      <c r="Z1020" s="1" t="str">
        <f t="shared" si="224"/>
        <v>both leucine SE_</v>
      </c>
      <c r="AA1020" s="1" t="str">
        <f t="shared" si="228"/>
        <v/>
      </c>
    </row>
    <row r="1021" spans="1:27" x14ac:dyDescent="0.2">
      <c r="A1021" s="1" t="s">
        <v>94</v>
      </c>
      <c r="B1021" s="1" t="s">
        <v>199</v>
      </c>
      <c r="C1021" s="1" t="s">
        <v>56</v>
      </c>
      <c r="D1021" s="1">
        <v>131.09450000000001</v>
      </c>
      <c r="E1021" s="1">
        <v>15.14</v>
      </c>
      <c r="F1021" s="5" t="s">
        <v>146</v>
      </c>
      <c r="H1021" s="1" t="s">
        <v>153</v>
      </c>
      <c r="I1021" s="1">
        <v>39257</v>
      </c>
      <c r="K1021" s="1">
        <f t="shared" si="226"/>
        <v>10.577910524097794</v>
      </c>
      <c r="L1021" s="1" t="str">
        <f t="shared" si="227"/>
        <v>both leucine SE_Ctr</v>
      </c>
      <c r="M1021" s="1" t="str">
        <f t="shared" si="217"/>
        <v>D</v>
      </c>
      <c r="N1021" s="1" t="str">
        <f t="shared" si="218"/>
        <v>both leucine SE_Ctr_D</v>
      </c>
      <c r="O1021" s="2" t="str">
        <f t="shared" si="219"/>
        <v/>
      </c>
      <c r="P1021" s="1" t="str">
        <f t="array" ref="P1021">IF(O1021="","",AVERAGE(IF(L$1:L$2881=L1021,K$1:K$2881)))</f>
        <v/>
      </c>
      <c r="Q1021" s="1" t="str">
        <f t="array" ref="Q1021">IF(O1021="","",_xlfn.F.TEST(IF((L$1:L$2881=LEFT(L1021,LEN(L1021)-3)&amp;"ctr"),K$1:K$2881),IF((L$1:L$2881=L1021),K$1:K$2881)))</f>
        <v/>
      </c>
      <c r="R1021" s="1" t="str">
        <f t="array" ref="R1021">IF(O1021="","",TTEST(IF(L$1:L$2881=LEFT(L1021,LEN(L1021)-3)&amp;"ctr",K$1:K$2881),IF(L$1:L$2881=L1021,K$1:K$2881),2,IF(ISERROR(Q1021),3,IF(Q1021&lt;0.05,3,2))))</f>
        <v/>
      </c>
      <c r="S1021" s="1" t="str">
        <f t="shared" ca="1" si="220"/>
        <v/>
      </c>
      <c r="T1021" s="1" t="str">
        <f t="array" ref="T1021">IF(O1021="","",AVERAGE(IF(L$1:L$2881=L1021,I$1:I$2881)))</f>
        <v/>
      </c>
      <c r="U1021" s="1" t="str">
        <f t="shared" ca="1" si="221"/>
        <v/>
      </c>
      <c r="V1021" s="1" t="str">
        <f t="shared" ca="1" si="225"/>
        <v/>
      </c>
      <c r="W1021" s="1" t="str">
        <f t="array" aca="1" ref="W1021" ca="1">IF(V1021="","",IF(AVERAGE(IF(Z$2:Z$2881="Neg"&amp;" "&amp;B1021&amp;" "&amp;X1021,J$2:J$2881,0))&gt;AVERAGE(IF(Z$2:Z$2881="pos"&amp;" "&amp;B1021&amp;" "&amp;X1021,J$2:J$2881,0)),"neg","pos"))</f>
        <v/>
      </c>
      <c r="X1021" s="1" t="str">
        <f t="shared" ca="1" si="222"/>
        <v/>
      </c>
      <c r="Y1021" s="1" t="str">
        <f t="shared" ca="1" si="223"/>
        <v/>
      </c>
      <c r="Z1021" s="1" t="str">
        <f t="shared" si="224"/>
        <v>both leucine SE_</v>
      </c>
      <c r="AA1021" s="1" t="str">
        <f t="shared" si="228"/>
        <v/>
      </c>
    </row>
    <row r="1022" spans="1:27" x14ac:dyDescent="0.2">
      <c r="A1022" s="1" t="s">
        <v>94</v>
      </c>
      <c r="B1022" s="1" t="s">
        <v>199</v>
      </c>
      <c r="C1022" s="1" t="s">
        <v>56</v>
      </c>
      <c r="D1022" s="1">
        <v>131.09450000000001</v>
      </c>
      <c r="E1022" s="1">
        <v>15.14</v>
      </c>
      <c r="F1022" s="5" t="s">
        <v>146</v>
      </c>
      <c r="H1022" s="1" t="s">
        <v>154</v>
      </c>
      <c r="I1022" s="1">
        <v>1513689</v>
      </c>
      <c r="K1022" s="1">
        <f t="shared" si="226"/>
        <v>14.230060936399971</v>
      </c>
      <c r="L1022" s="1" t="str">
        <f t="shared" si="227"/>
        <v>both leucine SE_Syn</v>
      </c>
      <c r="M1022" s="1" t="str">
        <f t="shared" si="217"/>
        <v>D</v>
      </c>
      <c r="N1022" s="1" t="str">
        <f t="shared" si="218"/>
        <v>both leucine SE_Syn_D</v>
      </c>
      <c r="O1022" s="2" t="str">
        <f t="shared" si="219"/>
        <v>D</v>
      </c>
      <c r="P1022" s="1">
        <f t="array" ref="P1022">IF(O1022="","",AVERAGE(IF(L$1:L$2881=L1022,K$1:K$2881)))</f>
        <v>14.164782245362398</v>
      </c>
      <c r="Q1022" s="1">
        <f t="array" ref="Q1022">IF(O1022="","",_xlfn.F.TEST(IF((L$1:L$2881=LEFT(L1022,LEN(L1022)-3)&amp;"ctr"),K$1:K$2881),IF((L$1:L$2881=L1022),K$1:K$2881)))</f>
        <v>9.3299917966762055E-2</v>
      </c>
      <c r="R1022" s="1">
        <f t="array" ref="R1022">IF(O1022="","",TTEST(IF(L$1:L$2881=LEFT(L1022,LEN(L1022)-3)&amp;"ctr",K$1:K$2881),IF(L$1:L$2881=L1022,K$1:K$2881),2,IF(ISERROR(Q1022),3,IF(Q1022&lt;0.05,3,2))))</f>
        <v>1.7009846802556083E-7</v>
      </c>
      <c r="S1022" s="1" t="str">
        <f t="shared" ca="1" si="220"/>
        <v>E</v>
      </c>
      <c r="T1022" s="1">
        <f t="array" ref="T1022">IF(O1022="","",AVERAGE(IF(L$1:L$2881=L1022,I$1:I$2881)))</f>
        <v>1453620.25</v>
      </c>
      <c r="U1022" s="1">
        <f t="shared" ca="1" si="221"/>
        <v>5.2771835884738234</v>
      </c>
      <c r="V1022" s="1" t="str">
        <f t="shared" ca="1" si="225"/>
        <v>5</v>
      </c>
      <c r="W1022" s="1" t="str">
        <f t="array" aca="1" ref="W1022" ca="1">IF(V1022="","",IF(AVERAGE(IF(Z$2:Z$2881="Neg"&amp;" "&amp;B1022&amp;" "&amp;X1022,J$2:J$2881,0))&gt;AVERAGE(IF(Z$2:Z$2881="pos"&amp;" "&amp;B1022&amp;" "&amp;X1022,J$2:J$2881,0)),"neg","pos"))</f>
        <v>pos</v>
      </c>
      <c r="X1022" s="1" t="str">
        <f t="shared" ca="1" si="222"/>
        <v>SE_</v>
      </c>
      <c r="Y1022" s="1" t="str">
        <f t="shared" ca="1" si="223"/>
        <v>Syn</v>
      </c>
      <c r="Z1022" s="1" t="str">
        <f t="shared" si="224"/>
        <v>both leucine SE_</v>
      </c>
      <c r="AA1022" s="1" t="str">
        <f t="shared" si="228"/>
        <v>Good</v>
      </c>
    </row>
    <row r="1023" spans="1:27" x14ac:dyDescent="0.2">
      <c r="A1023" s="1" t="s">
        <v>94</v>
      </c>
      <c r="B1023" s="1" t="s">
        <v>199</v>
      </c>
      <c r="C1023" s="1" t="s">
        <v>56</v>
      </c>
      <c r="D1023" s="1">
        <v>131.09450000000001</v>
      </c>
      <c r="E1023" s="1">
        <v>15.14</v>
      </c>
      <c r="F1023" s="5" t="s">
        <v>146</v>
      </c>
      <c r="H1023" s="1" t="s">
        <v>154</v>
      </c>
      <c r="I1023" s="1">
        <v>1296522</v>
      </c>
      <c r="K1023" s="1">
        <f t="shared" si="226"/>
        <v>14.075196623872921</v>
      </c>
      <c r="L1023" s="1" t="str">
        <f t="shared" si="227"/>
        <v>both leucine SE_Syn</v>
      </c>
      <c r="M1023" s="1" t="str">
        <f t="shared" si="217"/>
        <v>D</v>
      </c>
      <c r="N1023" s="1" t="str">
        <f t="shared" si="218"/>
        <v>both leucine SE_Syn_D</v>
      </c>
      <c r="O1023" s="2" t="str">
        <f t="shared" si="219"/>
        <v/>
      </c>
      <c r="P1023" s="1" t="str">
        <f t="array" ref="P1023">IF(O1023="","",AVERAGE(IF(L$1:L$2881=L1023,K$1:K$2881)))</f>
        <v/>
      </c>
      <c r="Q1023" s="1" t="str">
        <f t="array" ref="Q1023">IF(O1023="","",_xlfn.F.TEST(IF((L$1:L$2881=LEFT(L1023,LEN(L1023)-3)&amp;"ctr"),K$1:K$2881),IF((L$1:L$2881=L1023),K$1:K$2881)))</f>
        <v/>
      </c>
      <c r="R1023" s="1" t="str">
        <f t="array" ref="R1023">IF(O1023="","",TTEST(IF(L$1:L$2881=LEFT(L1023,LEN(L1023)-3)&amp;"ctr",K$1:K$2881),IF(L$1:L$2881=L1023,K$1:K$2881),2,IF(ISERROR(Q1023),3,IF(Q1023&lt;0.05,3,2))))</f>
        <v/>
      </c>
      <c r="S1023" s="1" t="str">
        <f t="shared" ca="1" si="220"/>
        <v/>
      </c>
      <c r="T1023" s="1" t="str">
        <f t="array" ref="T1023">IF(O1023="","",AVERAGE(IF(L$1:L$2881=L1023,I$1:I$2881)))</f>
        <v/>
      </c>
      <c r="U1023" s="1" t="str">
        <f t="shared" ca="1" si="221"/>
        <v/>
      </c>
      <c r="V1023" s="1" t="str">
        <f t="shared" ca="1" si="225"/>
        <v/>
      </c>
      <c r="W1023" s="1" t="str">
        <f t="array" aca="1" ref="W1023" ca="1">IF(V1023="","",IF(AVERAGE(IF(Z$2:Z$2881="Neg"&amp;" "&amp;B1023&amp;" "&amp;X1023,J$2:J$2881,0))&gt;AVERAGE(IF(Z$2:Z$2881="pos"&amp;" "&amp;B1023&amp;" "&amp;X1023,J$2:J$2881,0)),"neg","pos"))</f>
        <v/>
      </c>
      <c r="X1023" s="1" t="str">
        <f t="shared" ca="1" si="222"/>
        <v/>
      </c>
      <c r="Y1023" s="1" t="str">
        <f t="shared" ca="1" si="223"/>
        <v/>
      </c>
      <c r="Z1023" s="1" t="str">
        <f t="shared" si="224"/>
        <v>both leucine SE_</v>
      </c>
      <c r="AA1023" s="1" t="str">
        <f t="shared" si="228"/>
        <v/>
      </c>
    </row>
    <row r="1024" spans="1:27" x14ac:dyDescent="0.2">
      <c r="A1024" s="1" t="s">
        <v>94</v>
      </c>
      <c r="B1024" s="1" t="s">
        <v>199</v>
      </c>
      <c r="C1024" s="1" t="s">
        <v>56</v>
      </c>
      <c r="D1024" s="1">
        <v>131.09450000000001</v>
      </c>
      <c r="E1024" s="1">
        <v>15.14</v>
      </c>
      <c r="F1024" s="5" t="s">
        <v>146</v>
      </c>
      <c r="H1024" s="1" t="s">
        <v>154</v>
      </c>
      <c r="I1024" s="1">
        <v>1944984</v>
      </c>
      <c r="K1024" s="1">
        <f t="shared" si="226"/>
        <v>14.480764822922684</v>
      </c>
      <c r="L1024" s="1" t="str">
        <f t="shared" si="227"/>
        <v>both leucine SE_Syn</v>
      </c>
      <c r="M1024" s="1" t="str">
        <f t="shared" si="217"/>
        <v>D</v>
      </c>
      <c r="N1024" s="1" t="str">
        <f t="shared" si="218"/>
        <v>both leucine SE_Syn_D</v>
      </c>
      <c r="O1024" s="2" t="str">
        <f t="shared" si="219"/>
        <v/>
      </c>
      <c r="P1024" s="1" t="str">
        <f t="array" ref="P1024">IF(O1024="","",AVERAGE(IF(L$1:L$2881=L1024,K$1:K$2881)))</f>
        <v/>
      </c>
      <c r="Q1024" s="1" t="str">
        <f t="array" ref="Q1024">IF(O1024="","",_xlfn.F.TEST(IF((L$1:L$2881=LEFT(L1024,LEN(L1024)-3)&amp;"ctr"),K$1:K$2881),IF((L$1:L$2881=L1024),K$1:K$2881)))</f>
        <v/>
      </c>
      <c r="R1024" s="1" t="str">
        <f t="array" ref="R1024">IF(O1024="","",TTEST(IF(L$1:L$2881=LEFT(L1024,LEN(L1024)-3)&amp;"ctr",K$1:K$2881),IF(L$1:L$2881=L1024,K$1:K$2881),2,IF(ISERROR(Q1024),3,IF(Q1024&lt;0.05,3,2))))</f>
        <v/>
      </c>
      <c r="S1024" s="1" t="str">
        <f t="shared" ca="1" si="220"/>
        <v/>
      </c>
      <c r="T1024" s="1" t="str">
        <f t="array" ref="T1024">IF(O1024="","",AVERAGE(IF(L$1:L$2881=L1024,I$1:I$2881)))</f>
        <v/>
      </c>
      <c r="U1024" s="1" t="str">
        <f t="shared" ca="1" si="221"/>
        <v/>
      </c>
      <c r="V1024" s="1" t="str">
        <f t="shared" ca="1" si="225"/>
        <v/>
      </c>
      <c r="W1024" s="1" t="str">
        <f t="array" aca="1" ref="W1024" ca="1">IF(V1024="","",IF(AVERAGE(IF(Z$2:Z$2881="Neg"&amp;" "&amp;B1024&amp;" "&amp;X1024,J$2:J$2881,0))&gt;AVERAGE(IF(Z$2:Z$2881="pos"&amp;" "&amp;B1024&amp;" "&amp;X1024,J$2:J$2881,0)),"neg","pos"))</f>
        <v/>
      </c>
      <c r="X1024" s="1" t="str">
        <f t="shared" ca="1" si="222"/>
        <v/>
      </c>
      <c r="Y1024" s="1" t="str">
        <f t="shared" ca="1" si="223"/>
        <v/>
      </c>
      <c r="Z1024" s="1" t="str">
        <f t="shared" si="224"/>
        <v>both leucine SE_</v>
      </c>
      <c r="AA1024" s="1" t="str">
        <f t="shared" si="228"/>
        <v/>
      </c>
    </row>
    <row r="1025" spans="1:27" x14ac:dyDescent="0.2">
      <c r="A1025" s="1" t="s">
        <v>94</v>
      </c>
      <c r="B1025" s="1" t="s">
        <v>199</v>
      </c>
      <c r="C1025" s="1" t="s">
        <v>56</v>
      </c>
      <c r="D1025" s="1">
        <v>131.09450000000001</v>
      </c>
      <c r="E1025" s="1">
        <v>15.14</v>
      </c>
      <c r="F1025" s="5" t="s">
        <v>146</v>
      </c>
      <c r="H1025" s="1" t="s">
        <v>154</v>
      </c>
      <c r="I1025" s="1">
        <v>1059286</v>
      </c>
      <c r="K1025" s="1">
        <f t="shared" si="226"/>
        <v>13.87310659825402</v>
      </c>
      <c r="L1025" s="1" t="str">
        <f t="shared" si="227"/>
        <v>both leucine SE_Syn</v>
      </c>
      <c r="M1025" s="1" t="str">
        <f t="shared" si="217"/>
        <v>D</v>
      </c>
      <c r="N1025" s="1" t="str">
        <f t="shared" si="218"/>
        <v>both leucine SE_Syn_D</v>
      </c>
      <c r="O1025" s="2" t="str">
        <f t="shared" si="219"/>
        <v/>
      </c>
      <c r="P1025" s="1" t="str">
        <f t="array" ref="P1025">IF(O1025="","",AVERAGE(IF(L$1:L$2881=L1025,K$1:K$2881)))</f>
        <v/>
      </c>
      <c r="Q1025" s="1" t="str">
        <f t="array" ref="Q1025">IF(O1025="","",_xlfn.F.TEST(IF((L$1:L$2881=LEFT(L1025,LEN(L1025)-3)&amp;"ctr"),K$1:K$2881),IF((L$1:L$2881=L1025),K$1:K$2881)))</f>
        <v/>
      </c>
      <c r="R1025" s="1" t="str">
        <f t="array" ref="R1025">IF(O1025="","",TTEST(IF(L$1:L$2881=LEFT(L1025,LEN(L1025)-3)&amp;"ctr",K$1:K$2881),IF(L$1:L$2881=L1025,K$1:K$2881),2,IF(ISERROR(Q1025),3,IF(Q1025&lt;0.05,3,2))))</f>
        <v/>
      </c>
      <c r="S1025" s="1" t="str">
        <f t="shared" ca="1" si="220"/>
        <v/>
      </c>
      <c r="T1025" s="1" t="str">
        <f t="array" ref="T1025">IF(O1025="","",AVERAGE(IF(L$1:L$2881=L1025,I$1:I$2881)))</f>
        <v/>
      </c>
      <c r="U1025" s="1" t="str">
        <f t="shared" ca="1" si="221"/>
        <v/>
      </c>
      <c r="V1025" s="1" t="str">
        <f t="shared" ca="1" si="225"/>
        <v/>
      </c>
      <c r="W1025" s="1" t="str">
        <f t="array" aca="1" ref="W1025" ca="1">IF(V1025="","",IF(AVERAGE(IF(Z$2:Z$2881="Neg"&amp;" "&amp;B1025&amp;" "&amp;X1025,J$2:J$2881,0))&gt;AVERAGE(IF(Z$2:Z$2881="pos"&amp;" "&amp;B1025&amp;" "&amp;X1025,J$2:J$2881,0)),"neg","pos"))</f>
        <v/>
      </c>
      <c r="X1025" s="1" t="str">
        <f t="shared" ca="1" si="222"/>
        <v/>
      </c>
      <c r="Y1025" s="1" t="str">
        <f t="shared" ca="1" si="223"/>
        <v/>
      </c>
      <c r="Z1025" s="1" t="str">
        <f t="shared" si="224"/>
        <v>both leucine SE_</v>
      </c>
      <c r="AA1025" s="1" t="str">
        <f t="shared" si="228"/>
        <v/>
      </c>
    </row>
    <row r="1026" spans="1:27" x14ac:dyDescent="0.2">
      <c r="A1026" s="1" t="s">
        <v>94</v>
      </c>
      <c r="B1026" s="1" t="s">
        <v>213</v>
      </c>
      <c r="C1026" s="1" t="s">
        <v>35</v>
      </c>
      <c r="D1026" s="1">
        <v>204.08840000000001</v>
      </c>
      <c r="E1026" s="1">
        <v>15.61</v>
      </c>
      <c r="F1026" s="5" t="s">
        <v>146</v>
      </c>
      <c r="H1026" s="1" t="s">
        <v>147</v>
      </c>
      <c r="I1026" s="1">
        <v>507</v>
      </c>
      <c r="K1026" s="1">
        <f t="shared" ref="K1026:K1058" si="229">LN(I1026+1)</f>
        <v>6.230481447578482</v>
      </c>
      <c r="L1026" s="1" t="str">
        <f t="shared" ref="L1026:L1058" si="230">A1026&amp;" "&amp;B1026&amp;" "&amp;H1026</f>
        <v>both tryptophan Min_Ctr</v>
      </c>
      <c r="M1026" s="1" t="str">
        <f t="shared" ref="M1026:M1089" si="231">IF(I1026&lt;&gt;"","D","ND")</f>
        <v>D</v>
      </c>
      <c r="N1026" s="1" t="str">
        <f t="shared" ref="N1026:N1089" si="232">L1026&amp;IF(LEN(M1026)=2,M1026,"_"&amp;M1026)</f>
        <v>both tryptophan Min_Ctr_D</v>
      </c>
      <c r="O1026" s="2" t="str">
        <f t="shared" ref="O1026:O1089" si="233">IF(ROW()&lt;&gt;MATCH(L1026,L$1:L$2881,0),"",IF(COUNTIF(N$1:N$2881,LEFT(N1026,LEN(N1026)-2)&amp;"_D")=COUNTIF(L$1:L$2881,L1026),"D","ND"))</f>
        <v>D</v>
      </c>
      <c r="P1026" s="1">
        <f t="array" ref="P1026">IF(O1026="","",AVERAGE(IF(L$1:L$2881=L1026,K$1:K$2881)))</f>
        <v>5.8951481804075829</v>
      </c>
      <c r="Q1026" s="1">
        <f t="array" ref="Q1026">IF(O1026="","",_xlfn.F.TEST(IF((L$1:L$2881=LEFT(L1026,LEN(L1026)-3)&amp;"ctr"),K$1:K$2881),IF((L$1:L$2881=L1026),K$1:K$2881)))</f>
        <v>1</v>
      </c>
      <c r="R1026" s="1">
        <f t="array" ref="R1026">IF(O1026="","",TTEST(IF(L$1:L$2881=LEFT(L1026,LEN(L1026)-3)&amp;"ctr",K$1:K$2881),IF(L$1:L$2881=L1026,K$1:K$2881),2,IF(ISERROR(Q1026),3,IF(Q1026&lt;0.05,3,2))))</f>
        <v>1</v>
      </c>
      <c r="S1026" s="1" t="str">
        <f t="shared" ref="S1026:S1089" ca="1" si="234">IF(P1026="","",IF(RIGHT(L1026,3)="ctr",O1026,IF(AND(O1026="ND",INDIRECT("r"&amp;MATCH(LEFT(L1026,LEN(L1026)-3)&amp;"ctr",L$1:L$2881,0)&amp;"c"&amp;COLUMN(O1026),FALSE)="ND"),"ND",IF(R1026&gt;=0.05,"N",IF(AND(R1026&lt;0.05,P1026&lt;INDIRECT("r"&amp;MATCH(LEFT(L1026,LEN(L1026)-3)&amp;"ctr",L$1:L$2881,0)&amp;"C"&amp;COLUMN(P1026),FALSE)),"I",IF(AND(R1026&lt;0.05,P1026&gt;INDIRECT("r"&amp;MATCH(LEFT(L1026,LEN(L1026)-3)&amp;"ctr",L$1:L$2881,0)&amp;"c"&amp;COLUMN(P1026),FALSE)),"E","err"))))))</f>
        <v>D</v>
      </c>
      <c r="T1026" s="1">
        <f t="array" ref="T1026">IF(O1026="","",AVERAGE(IF(L$1:L$2881=L1026,I$1:I$2881)))</f>
        <v>632</v>
      </c>
      <c r="U1026" s="1" t="b">
        <f t="shared" ref="U1026:U1089" ca="1" si="235">IF(O1026="","",IF(OR(S1026="ND",S1026="N"),"n/a",IF(OR(S1026="e",S1026="I"),IF(OR(T1026=0,INDIRECT("r"&amp;MATCH(LEFT(L1026,LEN(L1026)-3)&amp;"ctr",L$1:L$2881,0)&amp;"c"&amp;COLUMN(T1026),FALSE)=0),5,LOG(T1026/INDIRECT("r"&amp;MATCH(LEFT(L1026,LEN(L1026)-3)&amp;"ctr",L$1:L$2881,0)&amp;"c"&amp;COLUMN(T1026),FALSE),2)))))</f>
        <v>0</v>
      </c>
      <c r="V1026" s="1" t="str">
        <f t="shared" ca="1" si="225"/>
        <v>1</v>
      </c>
      <c r="W1026" s="1" t="str">
        <f t="array" aca="1" ref="W1026" ca="1">IF(V1026="","",IF(AVERAGE(IF(Z$2:Z$2881="Neg"&amp;" "&amp;B1026&amp;" "&amp;X1026,J$2:J$2881,0))&gt;AVERAGE(IF(Z$2:Z$2881="pos"&amp;" "&amp;B1026&amp;" "&amp;X1026,J$2:J$2881,0)),"neg","pos"))</f>
        <v>pos</v>
      </c>
      <c r="X1026" s="1" t="str">
        <f t="shared" ref="X1026:X1089" ca="1" si="236">IF(V1026="","",LEFT(H1026,3))</f>
        <v>Min</v>
      </c>
      <c r="Y1026" s="1" t="str">
        <f t="shared" ref="Y1026:Y1089" ca="1" si="237">IF(W1026="","",RIGHT(H1026,3))</f>
        <v>Ctr</v>
      </c>
      <c r="Z1026" s="1" t="str">
        <f t="shared" ref="Z1026:Z1089" si="238">A1026&amp;" "&amp;B1026&amp;" "&amp;LEFT(H1026,3)</f>
        <v>both tryptophan Min</v>
      </c>
      <c r="AA1026" s="1" t="str">
        <f t="shared" si="228"/>
        <v>Good</v>
      </c>
    </row>
    <row r="1027" spans="1:27" x14ac:dyDescent="0.2">
      <c r="A1027" s="1" t="s">
        <v>94</v>
      </c>
      <c r="B1027" s="1" t="s">
        <v>213</v>
      </c>
      <c r="C1027" s="1" t="s">
        <v>35</v>
      </c>
      <c r="D1027" s="1">
        <v>204.08840000000001</v>
      </c>
      <c r="E1027" s="1">
        <v>15.61</v>
      </c>
      <c r="F1027" s="5" t="s">
        <v>146</v>
      </c>
      <c r="H1027" s="1" t="s">
        <v>147</v>
      </c>
      <c r="I1027" s="1">
        <v>131</v>
      </c>
      <c r="K1027" s="1">
        <f t="shared" si="229"/>
        <v>4.8828019225863706</v>
      </c>
      <c r="L1027" s="1" t="str">
        <f t="shared" si="230"/>
        <v>both tryptophan Min_Ctr</v>
      </c>
      <c r="M1027" s="1" t="str">
        <f t="shared" si="231"/>
        <v>D</v>
      </c>
      <c r="N1027" s="1" t="str">
        <f t="shared" si="232"/>
        <v>both tryptophan Min_Ctr_D</v>
      </c>
      <c r="O1027" s="2" t="str">
        <f t="shared" si="233"/>
        <v/>
      </c>
      <c r="P1027" s="1" t="str">
        <f t="array" ref="P1027">IF(O1027="","",AVERAGE(IF(L$1:L$2881=L1027,K$1:K$2881)))</f>
        <v/>
      </c>
      <c r="Q1027" s="1" t="str">
        <f t="array" ref="Q1027">IF(O1027="","",_xlfn.F.TEST(IF((L$1:L$2881=LEFT(L1027,LEN(L1027)-3)&amp;"ctr"),K$1:K$2881),IF((L$1:L$2881=L1027),K$1:K$2881)))</f>
        <v/>
      </c>
      <c r="R1027" s="1" t="str">
        <f t="array" ref="R1027">IF(O1027="","",TTEST(IF(L$1:L$2881=LEFT(L1027,LEN(L1027)-3)&amp;"ctr",K$1:K$2881),IF(L$1:L$2881=L1027,K$1:K$2881),2,IF(ISERROR(Q1027),3,IF(Q1027&lt;0.05,3,2))))</f>
        <v/>
      </c>
      <c r="S1027" s="1" t="str">
        <f t="shared" ca="1" si="234"/>
        <v/>
      </c>
      <c r="T1027" s="1" t="str">
        <f t="array" ref="T1027">IF(O1027="","",AVERAGE(IF(L$1:L$2881=L1027,I$1:I$2881)))</f>
        <v/>
      </c>
      <c r="U1027" s="1" t="str">
        <f t="shared" ca="1" si="235"/>
        <v/>
      </c>
      <c r="V1027" s="1" t="str">
        <f t="shared" ref="V1027:V1090" ca="1" si="239">IF(S1027="N","1",IF(U1027="n/a","",IF(U1027="","",IF(ABS(U1027)&lt;1.5,"1",IF(ABS(U1027)&lt;2.5,"2",IF(ABS(U1027)&lt;3.5,"3",IF(ABS(U1027)&lt;4.5,"4",IF(ABS(U1027)&gt;=4.5,"5"))))))))</f>
        <v/>
      </c>
      <c r="W1027" s="1" t="str">
        <f t="array" aca="1" ref="W1027" ca="1">IF(V1027="","",IF(AVERAGE(IF(Z$2:Z$2881="Neg"&amp;" "&amp;B1027&amp;" "&amp;X1027,J$2:J$2881,0))&gt;AVERAGE(IF(Z$2:Z$2881="pos"&amp;" "&amp;B1027&amp;" "&amp;X1027,J$2:J$2881,0)),"neg","pos"))</f>
        <v/>
      </c>
      <c r="X1027" s="1" t="str">
        <f t="shared" ca="1" si="236"/>
        <v/>
      </c>
      <c r="Y1027" s="1" t="str">
        <f t="shared" ca="1" si="237"/>
        <v/>
      </c>
      <c r="Z1027" s="1" t="str">
        <f t="shared" si="238"/>
        <v>both tryptophan Min</v>
      </c>
      <c r="AA1027" s="1" t="str">
        <f t="shared" si="228"/>
        <v/>
      </c>
    </row>
    <row r="1028" spans="1:27" x14ac:dyDescent="0.2">
      <c r="A1028" s="1" t="s">
        <v>94</v>
      </c>
      <c r="B1028" s="1" t="s">
        <v>213</v>
      </c>
      <c r="C1028" s="1" t="s">
        <v>35</v>
      </c>
      <c r="D1028" s="1">
        <v>204.08840000000001</v>
      </c>
      <c r="E1028" s="1">
        <v>15.61</v>
      </c>
      <c r="F1028" s="5" t="s">
        <v>146</v>
      </c>
      <c r="H1028" s="1" t="s">
        <v>147</v>
      </c>
      <c r="I1028" s="1">
        <v>1742</v>
      </c>
      <c r="K1028" s="1">
        <f t="shared" si="229"/>
        <v>7.4633630455200208</v>
      </c>
      <c r="L1028" s="1" t="str">
        <f t="shared" si="230"/>
        <v>both tryptophan Min_Ctr</v>
      </c>
      <c r="M1028" s="1" t="str">
        <f t="shared" si="231"/>
        <v>D</v>
      </c>
      <c r="N1028" s="1" t="str">
        <f t="shared" si="232"/>
        <v>both tryptophan Min_Ctr_D</v>
      </c>
      <c r="O1028" s="2" t="str">
        <f t="shared" si="233"/>
        <v/>
      </c>
      <c r="P1028" s="1" t="str">
        <f t="array" ref="P1028">IF(O1028="","",AVERAGE(IF(L$1:L$2881=L1028,K$1:K$2881)))</f>
        <v/>
      </c>
      <c r="Q1028" s="1" t="str">
        <f t="array" ref="Q1028">IF(O1028="","",_xlfn.F.TEST(IF((L$1:L$2881=LEFT(L1028,LEN(L1028)-3)&amp;"ctr"),K$1:K$2881),IF((L$1:L$2881=L1028),K$1:K$2881)))</f>
        <v/>
      </c>
      <c r="R1028" s="1" t="str">
        <f t="array" ref="R1028">IF(O1028="","",TTEST(IF(L$1:L$2881=LEFT(L1028,LEN(L1028)-3)&amp;"ctr",K$1:K$2881),IF(L$1:L$2881=L1028,K$1:K$2881),2,IF(ISERROR(Q1028),3,IF(Q1028&lt;0.05,3,2))))</f>
        <v/>
      </c>
      <c r="S1028" s="1" t="str">
        <f t="shared" ca="1" si="234"/>
        <v/>
      </c>
      <c r="T1028" s="1" t="str">
        <f t="array" ref="T1028">IF(O1028="","",AVERAGE(IF(L$1:L$2881=L1028,I$1:I$2881)))</f>
        <v/>
      </c>
      <c r="U1028" s="1" t="str">
        <f t="shared" ca="1" si="235"/>
        <v/>
      </c>
      <c r="V1028" s="1" t="str">
        <f t="shared" ca="1" si="239"/>
        <v/>
      </c>
      <c r="W1028" s="1" t="str">
        <f t="array" aca="1" ref="W1028" ca="1">IF(V1028="","",IF(AVERAGE(IF(Z$2:Z$2881="Neg"&amp;" "&amp;B1028&amp;" "&amp;X1028,J$2:J$2881,0))&gt;AVERAGE(IF(Z$2:Z$2881="pos"&amp;" "&amp;B1028&amp;" "&amp;X1028,J$2:J$2881,0)),"neg","pos"))</f>
        <v/>
      </c>
      <c r="X1028" s="1" t="str">
        <f t="shared" ca="1" si="236"/>
        <v/>
      </c>
      <c r="Y1028" s="1" t="str">
        <f t="shared" ca="1" si="237"/>
        <v/>
      </c>
      <c r="Z1028" s="1" t="str">
        <f t="shared" si="238"/>
        <v>both tryptophan Min</v>
      </c>
      <c r="AA1028" s="1" t="str">
        <f t="shared" si="228"/>
        <v/>
      </c>
    </row>
    <row r="1029" spans="1:27" x14ac:dyDescent="0.2">
      <c r="A1029" s="1" t="s">
        <v>94</v>
      </c>
      <c r="B1029" s="1" t="s">
        <v>213</v>
      </c>
      <c r="C1029" s="1" t="s">
        <v>35</v>
      </c>
      <c r="D1029" s="1">
        <v>204.08840000000001</v>
      </c>
      <c r="E1029" s="1">
        <v>15.61</v>
      </c>
      <c r="F1029" s="5" t="s">
        <v>146</v>
      </c>
      <c r="H1029" s="1" t="s">
        <v>147</v>
      </c>
      <c r="I1029" s="1">
        <v>148</v>
      </c>
      <c r="K1029" s="1">
        <f t="shared" si="229"/>
        <v>5.0039463059454592</v>
      </c>
      <c r="L1029" s="1" t="str">
        <f t="shared" si="230"/>
        <v>both tryptophan Min_Ctr</v>
      </c>
      <c r="M1029" s="1" t="str">
        <f t="shared" si="231"/>
        <v>D</v>
      </c>
      <c r="N1029" s="1" t="str">
        <f t="shared" si="232"/>
        <v>both tryptophan Min_Ctr_D</v>
      </c>
      <c r="O1029" s="2" t="str">
        <f t="shared" si="233"/>
        <v/>
      </c>
      <c r="P1029" s="1" t="str">
        <f t="array" ref="P1029">IF(O1029="","",AVERAGE(IF(L$1:L$2881=L1029,K$1:K$2881)))</f>
        <v/>
      </c>
      <c r="Q1029" s="1" t="str">
        <f t="array" ref="Q1029">IF(O1029="","",_xlfn.F.TEST(IF((L$1:L$2881=LEFT(L1029,LEN(L1029)-3)&amp;"ctr"),K$1:K$2881),IF((L$1:L$2881=L1029),K$1:K$2881)))</f>
        <v/>
      </c>
      <c r="R1029" s="1" t="str">
        <f t="array" ref="R1029">IF(O1029="","",TTEST(IF(L$1:L$2881=LEFT(L1029,LEN(L1029)-3)&amp;"ctr",K$1:K$2881),IF(L$1:L$2881=L1029,K$1:K$2881),2,IF(ISERROR(Q1029),3,IF(Q1029&lt;0.05,3,2))))</f>
        <v/>
      </c>
      <c r="S1029" s="1" t="str">
        <f t="shared" ca="1" si="234"/>
        <v/>
      </c>
      <c r="T1029" s="1" t="str">
        <f t="array" ref="T1029">IF(O1029="","",AVERAGE(IF(L$1:L$2881=L1029,I$1:I$2881)))</f>
        <v/>
      </c>
      <c r="U1029" s="1" t="str">
        <f t="shared" ca="1" si="235"/>
        <v/>
      </c>
      <c r="V1029" s="1" t="str">
        <f t="shared" ca="1" si="239"/>
        <v/>
      </c>
      <c r="W1029" s="1" t="str">
        <f t="array" aca="1" ref="W1029" ca="1">IF(V1029="","",IF(AVERAGE(IF(Z$2:Z$2881="Neg"&amp;" "&amp;B1029&amp;" "&amp;X1029,J$2:J$2881,0))&gt;AVERAGE(IF(Z$2:Z$2881="pos"&amp;" "&amp;B1029&amp;" "&amp;X1029,J$2:J$2881,0)),"neg","pos"))</f>
        <v/>
      </c>
      <c r="X1029" s="1" t="str">
        <f t="shared" ca="1" si="236"/>
        <v/>
      </c>
      <c r="Y1029" s="1" t="str">
        <f t="shared" ca="1" si="237"/>
        <v/>
      </c>
      <c r="Z1029" s="1" t="str">
        <f t="shared" si="238"/>
        <v>both tryptophan Min</v>
      </c>
      <c r="AA1029" s="1" t="str">
        <f t="shared" si="228"/>
        <v/>
      </c>
    </row>
    <row r="1030" spans="1:27" x14ac:dyDescent="0.2">
      <c r="A1030" s="1" t="s">
        <v>94</v>
      </c>
      <c r="B1030" s="1" t="s">
        <v>213</v>
      </c>
      <c r="C1030" s="1" t="s">
        <v>35</v>
      </c>
      <c r="D1030" s="1">
        <v>204.08840000000001</v>
      </c>
      <c r="E1030" s="1">
        <v>15.61</v>
      </c>
      <c r="F1030" s="5" t="s">
        <v>146</v>
      </c>
      <c r="H1030" s="1" t="s">
        <v>148</v>
      </c>
      <c r="I1030" s="1">
        <v>15604</v>
      </c>
      <c r="K1030" s="1">
        <f t="shared" si="229"/>
        <v>9.6553466547048803</v>
      </c>
      <c r="L1030" s="1" t="str">
        <f t="shared" si="230"/>
        <v>both tryptophan Min_Syn</v>
      </c>
      <c r="M1030" s="1" t="str">
        <f t="shared" si="231"/>
        <v>D</v>
      </c>
      <c r="N1030" s="1" t="str">
        <f t="shared" si="232"/>
        <v>both tryptophan Min_Syn_D</v>
      </c>
      <c r="O1030" s="2" t="str">
        <f t="shared" si="233"/>
        <v>D</v>
      </c>
      <c r="P1030" s="1">
        <f t="array" ref="P1030">IF(O1030="","",AVERAGE(IF(L$1:L$2881=L1030,K$1:K$2881)))</f>
        <v>9.8865484943056519</v>
      </c>
      <c r="Q1030" s="1">
        <f t="array" ref="Q1030">IF(O1030="","",_xlfn.F.TEST(IF((L$1:L$2881=LEFT(L1030,LEN(L1030)-3)&amp;"ctr"),K$1:K$2881),IF((L$1:L$2881=L1030),K$1:K$2881)))</f>
        <v>0.13132565871391166</v>
      </c>
      <c r="R1030" s="1">
        <f t="array" ref="R1030">IF(O1030="","",TTEST(IF(L$1:L$2881=LEFT(L1030,LEN(L1030)-3)&amp;"ctr",K$1:K$2881),IF(L$1:L$2881=L1030,K$1:K$2881),2,IF(ISERROR(Q1030),3,IF(Q1030&lt;0.05,3,2))))</f>
        <v>8.1168641483196115E-4</v>
      </c>
      <c r="S1030" s="1" t="str">
        <f t="shared" ca="1" si="234"/>
        <v>E</v>
      </c>
      <c r="T1030" s="1">
        <f t="array" ref="T1030">IF(O1030="","",AVERAGE(IF(L$1:L$2881=L1030,I$1:I$2881)))</f>
        <v>21351.75</v>
      </c>
      <c r="U1030" s="1">
        <f t="shared" ca="1" si="235"/>
        <v>5.0782859500637905</v>
      </c>
      <c r="V1030" s="1" t="str">
        <f t="shared" ca="1" si="239"/>
        <v>5</v>
      </c>
      <c r="W1030" s="1" t="str">
        <f t="array" aca="1" ref="W1030" ca="1">IF(V1030="","",IF(AVERAGE(IF(Z$2:Z$2881="Neg"&amp;" "&amp;B1030&amp;" "&amp;X1030,J$2:J$2881,0))&gt;AVERAGE(IF(Z$2:Z$2881="pos"&amp;" "&amp;B1030&amp;" "&amp;X1030,J$2:J$2881,0)),"neg","pos"))</f>
        <v>pos</v>
      </c>
      <c r="X1030" s="1" t="str">
        <f t="shared" ca="1" si="236"/>
        <v>Min</v>
      </c>
      <c r="Y1030" s="1" t="str">
        <f t="shared" ca="1" si="237"/>
        <v>Syn</v>
      </c>
      <c r="Z1030" s="1" t="str">
        <f t="shared" si="238"/>
        <v>both tryptophan Min</v>
      </c>
      <c r="AA1030" s="1" t="str">
        <f t="shared" si="228"/>
        <v>Good</v>
      </c>
    </row>
    <row r="1031" spans="1:27" x14ac:dyDescent="0.2">
      <c r="A1031" s="1" t="s">
        <v>94</v>
      </c>
      <c r="B1031" s="1" t="s">
        <v>213</v>
      </c>
      <c r="C1031" s="1" t="s">
        <v>35</v>
      </c>
      <c r="D1031" s="1">
        <v>204.08840000000001</v>
      </c>
      <c r="E1031" s="1">
        <v>15.61</v>
      </c>
      <c r="F1031" s="5" t="s">
        <v>146</v>
      </c>
      <c r="H1031" s="1" t="s">
        <v>148</v>
      </c>
      <c r="I1031" s="1">
        <v>16143</v>
      </c>
      <c r="K1031" s="1">
        <f t="shared" si="229"/>
        <v>9.6893037425933901</v>
      </c>
      <c r="L1031" s="1" t="str">
        <f t="shared" si="230"/>
        <v>both tryptophan Min_Syn</v>
      </c>
      <c r="M1031" s="1" t="str">
        <f t="shared" si="231"/>
        <v>D</v>
      </c>
      <c r="N1031" s="1" t="str">
        <f t="shared" si="232"/>
        <v>both tryptophan Min_Syn_D</v>
      </c>
      <c r="O1031" s="2" t="str">
        <f t="shared" si="233"/>
        <v/>
      </c>
      <c r="P1031" s="1" t="str">
        <f t="array" ref="P1031">IF(O1031="","",AVERAGE(IF(L$1:L$2881=L1031,K$1:K$2881)))</f>
        <v/>
      </c>
      <c r="Q1031" s="1" t="str">
        <f t="array" ref="Q1031">IF(O1031="","",_xlfn.F.TEST(IF((L$1:L$2881=LEFT(L1031,LEN(L1031)-3)&amp;"ctr"),K$1:K$2881),IF((L$1:L$2881=L1031),K$1:K$2881)))</f>
        <v/>
      </c>
      <c r="R1031" s="1" t="str">
        <f t="array" ref="R1031">IF(O1031="","",TTEST(IF(L$1:L$2881=LEFT(L1031,LEN(L1031)-3)&amp;"ctr",K$1:K$2881),IF(L$1:L$2881=L1031,K$1:K$2881),2,IF(ISERROR(Q1031),3,IF(Q1031&lt;0.05,3,2))))</f>
        <v/>
      </c>
      <c r="S1031" s="1" t="str">
        <f t="shared" ca="1" si="234"/>
        <v/>
      </c>
      <c r="T1031" s="1" t="str">
        <f t="array" ref="T1031">IF(O1031="","",AVERAGE(IF(L$1:L$2881=L1031,I$1:I$2881)))</f>
        <v/>
      </c>
      <c r="U1031" s="1" t="str">
        <f t="shared" ca="1" si="235"/>
        <v/>
      </c>
      <c r="V1031" s="1" t="str">
        <f t="shared" ca="1" si="239"/>
        <v/>
      </c>
      <c r="W1031" s="1" t="str">
        <f t="array" aca="1" ref="W1031" ca="1">IF(V1031="","",IF(AVERAGE(IF(Z$2:Z$2881="Neg"&amp;" "&amp;B1031&amp;" "&amp;X1031,J$2:J$2881,0))&gt;AVERAGE(IF(Z$2:Z$2881="pos"&amp;" "&amp;B1031&amp;" "&amp;X1031,J$2:J$2881,0)),"neg","pos"))</f>
        <v/>
      </c>
      <c r="X1031" s="1" t="str">
        <f t="shared" ca="1" si="236"/>
        <v/>
      </c>
      <c r="Y1031" s="1" t="str">
        <f t="shared" ca="1" si="237"/>
        <v/>
      </c>
      <c r="Z1031" s="1" t="str">
        <f t="shared" si="238"/>
        <v>both tryptophan Min</v>
      </c>
      <c r="AA1031" s="1" t="str">
        <f t="shared" si="228"/>
        <v/>
      </c>
    </row>
    <row r="1032" spans="1:27" x14ac:dyDescent="0.2">
      <c r="A1032" s="1" t="s">
        <v>94</v>
      </c>
      <c r="B1032" s="1" t="s">
        <v>213</v>
      </c>
      <c r="C1032" s="1" t="s">
        <v>35</v>
      </c>
      <c r="D1032" s="1">
        <v>204.08840000000001</v>
      </c>
      <c r="E1032" s="1">
        <v>15.61</v>
      </c>
      <c r="F1032" s="5" t="s">
        <v>146</v>
      </c>
      <c r="H1032" s="1" t="s">
        <v>148</v>
      </c>
      <c r="I1032" s="1">
        <v>15587</v>
      </c>
      <c r="K1032" s="1">
        <f t="shared" si="229"/>
        <v>9.6542566664586005</v>
      </c>
      <c r="L1032" s="1" t="str">
        <f t="shared" si="230"/>
        <v>both tryptophan Min_Syn</v>
      </c>
      <c r="M1032" s="1" t="str">
        <f t="shared" si="231"/>
        <v>D</v>
      </c>
      <c r="N1032" s="1" t="str">
        <f t="shared" si="232"/>
        <v>both tryptophan Min_Syn_D</v>
      </c>
      <c r="O1032" s="2" t="str">
        <f t="shared" si="233"/>
        <v/>
      </c>
      <c r="P1032" s="1" t="str">
        <f t="array" ref="P1032">IF(O1032="","",AVERAGE(IF(L$1:L$2881=L1032,K$1:K$2881)))</f>
        <v/>
      </c>
      <c r="Q1032" s="1" t="str">
        <f t="array" ref="Q1032">IF(O1032="","",_xlfn.F.TEST(IF((L$1:L$2881=LEFT(L1032,LEN(L1032)-3)&amp;"ctr"),K$1:K$2881),IF((L$1:L$2881=L1032),K$1:K$2881)))</f>
        <v/>
      </c>
      <c r="R1032" s="1" t="str">
        <f t="array" ref="R1032">IF(O1032="","",TTEST(IF(L$1:L$2881=LEFT(L1032,LEN(L1032)-3)&amp;"ctr",K$1:K$2881),IF(L$1:L$2881=L1032,K$1:K$2881),2,IF(ISERROR(Q1032),3,IF(Q1032&lt;0.05,3,2))))</f>
        <v/>
      </c>
      <c r="S1032" s="1" t="str">
        <f t="shared" ca="1" si="234"/>
        <v/>
      </c>
      <c r="T1032" s="1" t="str">
        <f t="array" ref="T1032">IF(O1032="","",AVERAGE(IF(L$1:L$2881=L1032,I$1:I$2881)))</f>
        <v/>
      </c>
      <c r="U1032" s="1" t="str">
        <f t="shared" ca="1" si="235"/>
        <v/>
      </c>
      <c r="V1032" s="1" t="str">
        <f t="shared" ca="1" si="239"/>
        <v/>
      </c>
      <c r="W1032" s="1" t="str">
        <f t="array" aca="1" ref="W1032" ca="1">IF(V1032="","",IF(AVERAGE(IF(Z$2:Z$2881="Neg"&amp;" "&amp;B1032&amp;" "&amp;X1032,J$2:J$2881,0))&gt;AVERAGE(IF(Z$2:Z$2881="pos"&amp;" "&amp;B1032&amp;" "&amp;X1032,J$2:J$2881,0)),"neg","pos"))</f>
        <v/>
      </c>
      <c r="X1032" s="1" t="str">
        <f t="shared" ca="1" si="236"/>
        <v/>
      </c>
      <c r="Y1032" s="1" t="str">
        <f t="shared" ca="1" si="237"/>
        <v/>
      </c>
      <c r="Z1032" s="1" t="str">
        <f t="shared" si="238"/>
        <v>both tryptophan Min</v>
      </c>
      <c r="AA1032" s="1" t="str">
        <f t="shared" si="228"/>
        <v/>
      </c>
    </row>
    <row r="1033" spans="1:27" x14ac:dyDescent="0.2">
      <c r="A1033" s="1" t="s">
        <v>94</v>
      </c>
      <c r="B1033" s="1" t="s">
        <v>213</v>
      </c>
      <c r="C1033" s="1" t="s">
        <v>35</v>
      </c>
      <c r="D1033" s="1">
        <v>204.08840000000001</v>
      </c>
      <c r="E1033" s="1">
        <v>15.61</v>
      </c>
      <c r="F1033" s="5" t="s">
        <v>146</v>
      </c>
      <c r="H1033" s="1" t="s">
        <v>148</v>
      </c>
      <c r="I1033" s="1">
        <v>38073</v>
      </c>
      <c r="K1033" s="1">
        <f t="shared" si="229"/>
        <v>10.547286913465735</v>
      </c>
      <c r="L1033" s="1" t="str">
        <f t="shared" si="230"/>
        <v>both tryptophan Min_Syn</v>
      </c>
      <c r="M1033" s="1" t="str">
        <f t="shared" si="231"/>
        <v>D</v>
      </c>
      <c r="N1033" s="1" t="str">
        <f t="shared" si="232"/>
        <v>both tryptophan Min_Syn_D</v>
      </c>
      <c r="O1033" s="2" t="str">
        <f t="shared" si="233"/>
        <v/>
      </c>
      <c r="P1033" s="1" t="str">
        <f t="array" ref="P1033">IF(O1033="","",AVERAGE(IF(L$1:L$2881=L1033,K$1:K$2881)))</f>
        <v/>
      </c>
      <c r="Q1033" s="1" t="str">
        <f t="array" ref="Q1033">IF(O1033="","",_xlfn.F.TEST(IF((L$1:L$2881=LEFT(L1033,LEN(L1033)-3)&amp;"ctr"),K$1:K$2881),IF((L$1:L$2881=L1033),K$1:K$2881)))</f>
        <v/>
      </c>
      <c r="R1033" s="1" t="str">
        <f t="array" ref="R1033">IF(O1033="","",TTEST(IF(L$1:L$2881=LEFT(L1033,LEN(L1033)-3)&amp;"ctr",K$1:K$2881),IF(L$1:L$2881=L1033,K$1:K$2881),2,IF(ISERROR(Q1033),3,IF(Q1033&lt;0.05,3,2))))</f>
        <v/>
      </c>
      <c r="S1033" s="1" t="str">
        <f t="shared" ca="1" si="234"/>
        <v/>
      </c>
      <c r="T1033" s="1" t="str">
        <f t="array" ref="T1033">IF(O1033="","",AVERAGE(IF(L$1:L$2881=L1033,I$1:I$2881)))</f>
        <v/>
      </c>
      <c r="U1033" s="1" t="str">
        <f t="shared" ca="1" si="235"/>
        <v/>
      </c>
      <c r="V1033" s="1" t="str">
        <f t="shared" ca="1" si="239"/>
        <v/>
      </c>
      <c r="W1033" s="1" t="str">
        <f t="array" aca="1" ref="W1033" ca="1">IF(V1033="","",IF(AVERAGE(IF(Z$2:Z$2881="Neg"&amp;" "&amp;B1033&amp;" "&amp;X1033,J$2:J$2881,0))&gt;AVERAGE(IF(Z$2:Z$2881="pos"&amp;" "&amp;B1033&amp;" "&amp;X1033,J$2:J$2881,0)),"neg","pos"))</f>
        <v/>
      </c>
      <c r="X1033" s="1" t="str">
        <f t="shared" ca="1" si="236"/>
        <v/>
      </c>
      <c r="Y1033" s="1" t="str">
        <f t="shared" ca="1" si="237"/>
        <v/>
      </c>
      <c r="Z1033" s="1" t="str">
        <f t="shared" si="238"/>
        <v>both tryptophan Min</v>
      </c>
      <c r="AA1033" s="1" t="str">
        <f t="shared" si="228"/>
        <v/>
      </c>
    </row>
    <row r="1034" spans="1:27" x14ac:dyDescent="0.2">
      <c r="A1034" s="1" t="s">
        <v>94</v>
      </c>
      <c r="B1034" s="1" t="s">
        <v>213</v>
      </c>
      <c r="C1034" s="1" t="s">
        <v>35</v>
      </c>
      <c r="D1034" s="1">
        <v>204.08840000000001</v>
      </c>
      <c r="E1034" s="1">
        <v>15.61</v>
      </c>
      <c r="F1034" s="5" t="s">
        <v>146</v>
      </c>
      <c r="H1034" s="1" t="s">
        <v>149</v>
      </c>
      <c r="I1034" s="1">
        <v>263882</v>
      </c>
      <c r="K1034" s="1">
        <f t="shared" si="229"/>
        <v>12.483261102076185</v>
      </c>
      <c r="L1034" s="1" t="str">
        <f t="shared" si="230"/>
        <v>both tryptophan MEBM_Ctr</v>
      </c>
      <c r="M1034" s="1" t="str">
        <f t="shared" si="231"/>
        <v>D</v>
      </c>
      <c r="N1034" s="1" t="str">
        <f t="shared" si="232"/>
        <v>both tryptophan MEBM_Ctr_D</v>
      </c>
      <c r="O1034" s="2" t="str">
        <f t="shared" si="233"/>
        <v>D</v>
      </c>
      <c r="P1034" s="1">
        <f t="array" ref="P1034">IF(O1034="","",AVERAGE(IF(L$1:L$2881=L1034,K$1:K$2881)))</f>
        <v>12.595534983626727</v>
      </c>
      <c r="Q1034" s="1">
        <f t="array" ref="Q1034">IF(O1034="","",_xlfn.F.TEST(IF((L$1:L$2881=LEFT(L1034,LEN(L1034)-3)&amp;"ctr"),K$1:K$2881),IF((L$1:L$2881=L1034),K$1:K$2881)))</f>
        <v>1</v>
      </c>
      <c r="R1034" s="1">
        <f t="array" ref="R1034">IF(O1034="","",TTEST(IF(L$1:L$2881=LEFT(L1034,LEN(L1034)-3)&amp;"ctr",K$1:K$2881),IF(L$1:L$2881=L1034,K$1:K$2881),2,IF(ISERROR(Q1034),3,IF(Q1034&lt;0.05,3,2))))</f>
        <v>1</v>
      </c>
      <c r="S1034" s="1" t="str">
        <f t="shared" ca="1" si="234"/>
        <v>D</v>
      </c>
      <c r="T1034" s="1">
        <f t="array" ref="T1034">IF(O1034="","",AVERAGE(IF(L$1:L$2881=L1034,I$1:I$2881)))</f>
        <v>300346</v>
      </c>
      <c r="U1034" s="1" t="b">
        <f t="shared" ca="1" si="235"/>
        <v>0</v>
      </c>
      <c r="V1034" s="1" t="str">
        <f t="shared" ca="1" si="239"/>
        <v>1</v>
      </c>
      <c r="W1034" s="1" t="str">
        <f t="array" aca="1" ref="W1034" ca="1">IF(V1034="","",IF(AVERAGE(IF(Z$2:Z$2881="Neg"&amp;" "&amp;B1034&amp;" "&amp;X1034,J$2:J$2881,0))&gt;AVERAGE(IF(Z$2:Z$2881="pos"&amp;" "&amp;B1034&amp;" "&amp;X1034,J$2:J$2881,0)),"neg","pos"))</f>
        <v>pos</v>
      </c>
      <c r="X1034" s="1" t="str">
        <f t="shared" ca="1" si="236"/>
        <v>MEB</v>
      </c>
      <c r="Y1034" s="1" t="str">
        <f t="shared" ca="1" si="237"/>
        <v>Ctr</v>
      </c>
      <c r="Z1034" s="1" t="str">
        <f t="shared" si="238"/>
        <v>both tryptophan MEB</v>
      </c>
      <c r="AA1034" s="1" t="str">
        <f t="shared" si="228"/>
        <v>Good</v>
      </c>
    </row>
    <row r="1035" spans="1:27" x14ac:dyDescent="0.2">
      <c r="A1035" s="1" t="s">
        <v>94</v>
      </c>
      <c r="B1035" s="1" t="s">
        <v>213</v>
      </c>
      <c r="C1035" s="1" t="s">
        <v>35</v>
      </c>
      <c r="D1035" s="1">
        <v>204.08840000000001</v>
      </c>
      <c r="E1035" s="1">
        <v>15.61</v>
      </c>
      <c r="F1035" s="5" t="s">
        <v>146</v>
      </c>
      <c r="H1035" s="1" t="s">
        <v>149</v>
      </c>
      <c r="I1035" s="1">
        <v>396837</v>
      </c>
      <c r="K1035" s="1">
        <f t="shared" si="229"/>
        <v>12.891283415936604</v>
      </c>
      <c r="L1035" s="1" t="str">
        <f t="shared" si="230"/>
        <v>both tryptophan MEBM_Ctr</v>
      </c>
      <c r="M1035" s="1" t="str">
        <f t="shared" si="231"/>
        <v>D</v>
      </c>
      <c r="N1035" s="1" t="str">
        <f t="shared" si="232"/>
        <v>both tryptophan MEBM_Ctr_D</v>
      </c>
      <c r="O1035" s="2" t="str">
        <f t="shared" si="233"/>
        <v/>
      </c>
      <c r="P1035" s="1" t="str">
        <f t="array" ref="P1035">IF(O1035="","",AVERAGE(IF(L$1:L$2881=L1035,K$1:K$2881)))</f>
        <v/>
      </c>
      <c r="Q1035" s="1" t="str">
        <f t="array" ref="Q1035">IF(O1035="","",_xlfn.F.TEST(IF((L$1:L$2881=LEFT(L1035,LEN(L1035)-3)&amp;"ctr"),K$1:K$2881),IF((L$1:L$2881=L1035),K$1:K$2881)))</f>
        <v/>
      </c>
      <c r="R1035" s="1" t="str">
        <f t="array" ref="R1035">IF(O1035="","",TTEST(IF(L$1:L$2881=LEFT(L1035,LEN(L1035)-3)&amp;"ctr",K$1:K$2881),IF(L$1:L$2881=L1035,K$1:K$2881),2,IF(ISERROR(Q1035),3,IF(Q1035&lt;0.05,3,2))))</f>
        <v/>
      </c>
      <c r="S1035" s="1" t="str">
        <f t="shared" ca="1" si="234"/>
        <v/>
      </c>
      <c r="T1035" s="1" t="str">
        <f t="array" ref="T1035">IF(O1035="","",AVERAGE(IF(L$1:L$2881=L1035,I$1:I$2881)))</f>
        <v/>
      </c>
      <c r="U1035" s="1" t="str">
        <f t="shared" ca="1" si="235"/>
        <v/>
      </c>
      <c r="V1035" s="1" t="str">
        <f t="shared" ca="1" si="239"/>
        <v/>
      </c>
      <c r="W1035" s="1" t="str">
        <f t="array" aca="1" ref="W1035" ca="1">IF(V1035="","",IF(AVERAGE(IF(Z$2:Z$2881="Neg"&amp;" "&amp;B1035&amp;" "&amp;X1035,J$2:J$2881,0))&gt;AVERAGE(IF(Z$2:Z$2881="pos"&amp;" "&amp;B1035&amp;" "&amp;X1035,J$2:J$2881,0)),"neg","pos"))</f>
        <v/>
      </c>
      <c r="X1035" s="1" t="str">
        <f t="shared" ca="1" si="236"/>
        <v/>
      </c>
      <c r="Y1035" s="1" t="str">
        <f t="shared" ca="1" si="237"/>
        <v/>
      </c>
      <c r="Z1035" s="1" t="str">
        <f t="shared" si="238"/>
        <v>both tryptophan MEB</v>
      </c>
      <c r="AA1035" s="1" t="str">
        <f t="shared" si="228"/>
        <v/>
      </c>
    </row>
    <row r="1036" spans="1:27" x14ac:dyDescent="0.2">
      <c r="A1036" s="1" t="s">
        <v>94</v>
      </c>
      <c r="B1036" s="1" t="s">
        <v>213</v>
      </c>
      <c r="C1036" s="1" t="s">
        <v>35</v>
      </c>
      <c r="D1036" s="1">
        <v>204.08840000000001</v>
      </c>
      <c r="E1036" s="1">
        <v>15.61</v>
      </c>
      <c r="F1036" s="5" t="s">
        <v>146</v>
      </c>
      <c r="H1036" s="1" t="s">
        <v>149</v>
      </c>
      <c r="I1036" s="1">
        <v>293274</v>
      </c>
      <c r="K1036" s="1">
        <f t="shared" si="229"/>
        <v>12.588866014373922</v>
      </c>
      <c r="L1036" s="1" t="str">
        <f t="shared" si="230"/>
        <v>both tryptophan MEBM_Ctr</v>
      </c>
      <c r="M1036" s="1" t="str">
        <f t="shared" si="231"/>
        <v>D</v>
      </c>
      <c r="N1036" s="1" t="str">
        <f t="shared" si="232"/>
        <v>both tryptophan MEBM_Ctr_D</v>
      </c>
      <c r="O1036" s="2" t="str">
        <f t="shared" si="233"/>
        <v/>
      </c>
      <c r="P1036" s="1" t="str">
        <f t="array" ref="P1036">IF(O1036="","",AVERAGE(IF(L$1:L$2881=L1036,K$1:K$2881)))</f>
        <v/>
      </c>
      <c r="Q1036" s="1" t="str">
        <f t="array" ref="Q1036">IF(O1036="","",_xlfn.F.TEST(IF((L$1:L$2881=LEFT(L1036,LEN(L1036)-3)&amp;"ctr"),K$1:K$2881),IF((L$1:L$2881=L1036),K$1:K$2881)))</f>
        <v/>
      </c>
      <c r="R1036" s="1" t="str">
        <f t="array" ref="R1036">IF(O1036="","",TTEST(IF(L$1:L$2881=LEFT(L1036,LEN(L1036)-3)&amp;"ctr",K$1:K$2881),IF(L$1:L$2881=L1036,K$1:K$2881),2,IF(ISERROR(Q1036),3,IF(Q1036&lt;0.05,3,2))))</f>
        <v/>
      </c>
      <c r="S1036" s="1" t="str">
        <f t="shared" ca="1" si="234"/>
        <v/>
      </c>
      <c r="T1036" s="1" t="str">
        <f t="array" ref="T1036">IF(O1036="","",AVERAGE(IF(L$1:L$2881=L1036,I$1:I$2881)))</f>
        <v/>
      </c>
      <c r="U1036" s="1" t="str">
        <f t="shared" ca="1" si="235"/>
        <v/>
      </c>
      <c r="V1036" s="1" t="str">
        <f t="shared" ca="1" si="239"/>
        <v/>
      </c>
      <c r="W1036" s="1" t="str">
        <f t="array" aca="1" ref="W1036" ca="1">IF(V1036="","",IF(AVERAGE(IF(Z$2:Z$2881="Neg"&amp;" "&amp;B1036&amp;" "&amp;X1036,J$2:J$2881,0))&gt;AVERAGE(IF(Z$2:Z$2881="pos"&amp;" "&amp;B1036&amp;" "&amp;X1036,J$2:J$2881,0)),"neg","pos"))</f>
        <v/>
      </c>
      <c r="X1036" s="1" t="str">
        <f t="shared" ca="1" si="236"/>
        <v/>
      </c>
      <c r="Y1036" s="1" t="str">
        <f t="shared" ca="1" si="237"/>
        <v/>
      </c>
      <c r="Z1036" s="1" t="str">
        <f t="shared" si="238"/>
        <v>both tryptophan MEB</v>
      </c>
      <c r="AA1036" s="1" t="str">
        <f t="shared" si="228"/>
        <v/>
      </c>
    </row>
    <row r="1037" spans="1:27" x14ac:dyDescent="0.2">
      <c r="A1037" s="1" t="s">
        <v>94</v>
      </c>
      <c r="B1037" s="1" t="s">
        <v>213</v>
      </c>
      <c r="C1037" s="1" t="s">
        <v>35</v>
      </c>
      <c r="D1037" s="1">
        <v>204.08840000000001</v>
      </c>
      <c r="E1037" s="1">
        <v>15.61</v>
      </c>
      <c r="F1037" s="5" t="s">
        <v>146</v>
      </c>
      <c r="H1037" s="1" t="s">
        <v>149</v>
      </c>
      <c r="I1037" s="1">
        <v>247391</v>
      </c>
      <c r="K1037" s="1">
        <f t="shared" si="229"/>
        <v>12.418729402120201</v>
      </c>
      <c r="L1037" s="1" t="str">
        <f t="shared" si="230"/>
        <v>both tryptophan MEBM_Ctr</v>
      </c>
      <c r="M1037" s="1" t="str">
        <f t="shared" si="231"/>
        <v>D</v>
      </c>
      <c r="N1037" s="1" t="str">
        <f t="shared" si="232"/>
        <v>both tryptophan MEBM_Ctr_D</v>
      </c>
      <c r="O1037" s="2" t="str">
        <f t="shared" si="233"/>
        <v/>
      </c>
      <c r="P1037" s="1" t="str">
        <f t="array" ref="P1037">IF(O1037="","",AVERAGE(IF(L$1:L$2881=L1037,K$1:K$2881)))</f>
        <v/>
      </c>
      <c r="Q1037" s="1" t="str">
        <f t="array" ref="Q1037">IF(O1037="","",_xlfn.F.TEST(IF((L$1:L$2881=LEFT(L1037,LEN(L1037)-3)&amp;"ctr"),K$1:K$2881),IF((L$1:L$2881=L1037),K$1:K$2881)))</f>
        <v/>
      </c>
      <c r="R1037" s="1" t="str">
        <f t="array" ref="R1037">IF(O1037="","",TTEST(IF(L$1:L$2881=LEFT(L1037,LEN(L1037)-3)&amp;"ctr",K$1:K$2881),IF(L$1:L$2881=L1037,K$1:K$2881),2,IF(ISERROR(Q1037),3,IF(Q1037&lt;0.05,3,2))))</f>
        <v/>
      </c>
      <c r="S1037" s="1" t="str">
        <f t="shared" ca="1" si="234"/>
        <v/>
      </c>
      <c r="T1037" s="1" t="str">
        <f t="array" ref="T1037">IF(O1037="","",AVERAGE(IF(L$1:L$2881=L1037,I$1:I$2881)))</f>
        <v/>
      </c>
      <c r="U1037" s="1" t="str">
        <f t="shared" ca="1" si="235"/>
        <v/>
      </c>
      <c r="V1037" s="1" t="str">
        <f t="shared" ca="1" si="239"/>
        <v/>
      </c>
      <c r="W1037" s="1" t="str">
        <f t="array" aca="1" ref="W1037" ca="1">IF(V1037="","",IF(AVERAGE(IF(Z$2:Z$2881="Neg"&amp;" "&amp;B1037&amp;" "&amp;X1037,J$2:J$2881,0))&gt;AVERAGE(IF(Z$2:Z$2881="pos"&amp;" "&amp;B1037&amp;" "&amp;X1037,J$2:J$2881,0)),"neg","pos"))</f>
        <v/>
      </c>
      <c r="X1037" s="1" t="str">
        <f t="shared" ca="1" si="236"/>
        <v/>
      </c>
      <c r="Y1037" s="1" t="str">
        <f t="shared" ca="1" si="237"/>
        <v/>
      </c>
      <c r="Z1037" s="1" t="str">
        <f t="shared" si="238"/>
        <v>both tryptophan MEB</v>
      </c>
      <c r="AA1037" s="1" t="str">
        <f t="shared" si="228"/>
        <v/>
      </c>
    </row>
    <row r="1038" spans="1:27" x14ac:dyDescent="0.2">
      <c r="A1038" s="1" t="s">
        <v>94</v>
      </c>
      <c r="B1038" s="1" t="s">
        <v>213</v>
      </c>
      <c r="C1038" s="1" t="s">
        <v>35</v>
      </c>
      <c r="D1038" s="1">
        <v>204.08840000000001</v>
      </c>
      <c r="E1038" s="1">
        <v>15.61</v>
      </c>
      <c r="F1038" s="5" t="s">
        <v>146</v>
      </c>
      <c r="H1038" s="1" t="s">
        <v>150</v>
      </c>
      <c r="I1038" s="1">
        <v>398780</v>
      </c>
      <c r="K1038" s="1">
        <f t="shared" si="229"/>
        <v>12.896167673006074</v>
      </c>
      <c r="L1038" s="1" t="str">
        <f t="shared" si="230"/>
        <v>both tryptophan MEBM_Syn</v>
      </c>
      <c r="M1038" s="1" t="str">
        <f t="shared" si="231"/>
        <v>D</v>
      </c>
      <c r="N1038" s="1" t="str">
        <f t="shared" si="232"/>
        <v>both tryptophan MEBM_Syn_D</v>
      </c>
      <c r="O1038" s="2" t="str">
        <f t="shared" si="233"/>
        <v>D</v>
      </c>
      <c r="P1038" s="1">
        <f t="array" ref="P1038">IF(O1038="","",AVERAGE(IF(L$1:L$2881=L1038,K$1:K$2881)))</f>
        <v>12.731657004016528</v>
      </c>
      <c r="Q1038" s="1">
        <f t="array" ref="Q1038">IF(O1038="","",_xlfn.F.TEST(IF((L$1:L$2881=LEFT(L1038,LEN(L1038)-3)&amp;"ctr"),K$1:K$2881),IF((L$1:L$2881=L1038),K$1:K$2881)))</f>
        <v>0.36873787525541535</v>
      </c>
      <c r="R1038" s="1">
        <f t="array" ref="R1038">IF(O1038="","",TTEST(IF(L$1:L$2881=LEFT(L1038,LEN(L1038)-3)&amp;"ctr",K$1:K$2881),IF(L$1:L$2881=L1038,K$1:K$2881),2,IF(ISERROR(Q1038),3,IF(Q1038&lt;0.05,3,2))))</f>
        <v>0.54757719403225891</v>
      </c>
      <c r="S1038" s="1" t="str">
        <f t="shared" ca="1" si="234"/>
        <v>N</v>
      </c>
      <c r="T1038" s="1">
        <f t="array" ref="T1038">IF(O1038="","",AVERAGE(IF(L$1:L$2881=L1038,I$1:I$2881)))</f>
        <v>356526.5</v>
      </c>
      <c r="U1038" s="1" t="str">
        <f t="shared" ca="1" si="235"/>
        <v>n/a</v>
      </c>
      <c r="V1038" s="1" t="str">
        <f t="shared" ca="1" si="239"/>
        <v>1</v>
      </c>
      <c r="W1038" s="1" t="str">
        <f t="array" aca="1" ref="W1038" ca="1">IF(V1038="","",IF(AVERAGE(IF(Z$2:Z$2881="Neg"&amp;" "&amp;B1038&amp;" "&amp;X1038,J$2:J$2881,0))&gt;AVERAGE(IF(Z$2:Z$2881="pos"&amp;" "&amp;B1038&amp;" "&amp;X1038,J$2:J$2881,0)),"neg","pos"))</f>
        <v>pos</v>
      </c>
      <c r="X1038" s="1" t="str">
        <f t="shared" ca="1" si="236"/>
        <v>MEB</v>
      </c>
      <c r="Y1038" s="1" t="str">
        <f t="shared" ca="1" si="237"/>
        <v>Syn</v>
      </c>
      <c r="Z1038" s="1" t="str">
        <f t="shared" si="238"/>
        <v>both tryptophan MEB</v>
      </c>
      <c r="AA1038" s="1" t="str">
        <f t="shared" si="228"/>
        <v>Good</v>
      </c>
    </row>
    <row r="1039" spans="1:27" x14ac:dyDescent="0.2">
      <c r="A1039" s="1" t="s">
        <v>94</v>
      </c>
      <c r="B1039" s="1" t="s">
        <v>213</v>
      </c>
      <c r="C1039" s="1" t="s">
        <v>35</v>
      </c>
      <c r="D1039" s="1">
        <v>204.08840000000001</v>
      </c>
      <c r="E1039" s="1">
        <v>15.61</v>
      </c>
      <c r="F1039" s="5" t="s">
        <v>146</v>
      </c>
      <c r="H1039" s="1" t="s">
        <v>150</v>
      </c>
      <c r="I1039" s="1">
        <v>527276</v>
      </c>
      <c r="K1039" s="1">
        <f t="shared" si="229"/>
        <v>13.175481306133721</v>
      </c>
      <c r="L1039" s="1" t="str">
        <f t="shared" si="230"/>
        <v>both tryptophan MEBM_Syn</v>
      </c>
      <c r="M1039" s="1" t="str">
        <f t="shared" si="231"/>
        <v>D</v>
      </c>
      <c r="N1039" s="1" t="str">
        <f t="shared" si="232"/>
        <v>both tryptophan MEBM_Syn_D</v>
      </c>
      <c r="O1039" s="2" t="str">
        <f t="shared" si="233"/>
        <v/>
      </c>
      <c r="P1039" s="1" t="str">
        <f t="array" ref="P1039">IF(O1039="","",AVERAGE(IF(L$1:L$2881=L1039,K$1:K$2881)))</f>
        <v/>
      </c>
      <c r="Q1039" s="1" t="str">
        <f t="array" ref="Q1039">IF(O1039="","",_xlfn.F.TEST(IF((L$1:L$2881=LEFT(L1039,LEN(L1039)-3)&amp;"ctr"),K$1:K$2881),IF((L$1:L$2881=L1039),K$1:K$2881)))</f>
        <v/>
      </c>
      <c r="R1039" s="1" t="str">
        <f t="array" ref="R1039">IF(O1039="","",TTEST(IF(L$1:L$2881=LEFT(L1039,LEN(L1039)-3)&amp;"ctr",K$1:K$2881),IF(L$1:L$2881=L1039,K$1:K$2881),2,IF(ISERROR(Q1039),3,IF(Q1039&lt;0.05,3,2))))</f>
        <v/>
      </c>
      <c r="S1039" s="1" t="str">
        <f t="shared" ca="1" si="234"/>
        <v/>
      </c>
      <c r="T1039" s="1" t="str">
        <f t="array" ref="T1039">IF(O1039="","",AVERAGE(IF(L$1:L$2881=L1039,I$1:I$2881)))</f>
        <v/>
      </c>
      <c r="U1039" s="1" t="str">
        <f t="shared" ca="1" si="235"/>
        <v/>
      </c>
      <c r="V1039" s="1" t="str">
        <f t="shared" ca="1" si="239"/>
        <v/>
      </c>
      <c r="W1039" s="1" t="str">
        <f t="array" aca="1" ref="W1039" ca="1">IF(V1039="","",IF(AVERAGE(IF(Z$2:Z$2881="Neg"&amp;" "&amp;B1039&amp;" "&amp;X1039,J$2:J$2881,0))&gt;AVERAGE(IF(Z$2:Z$2881="pos"&amp;" "&amp;B1039&amp;" "&amp;X1039,J$2:J$2881,0)),"neg","pos"))</f>
        <v/>
      </c>
      <c r="X1039" s="1" t="str">
        <f t="shared" ca="1" si="236"/>
        <v/>
      </c>
      <c r="Y1039" s="1" t="str">
        <f t="shared" ca="1" si="237"/>
        <v/>
      </c>
      <c r="Z1039" s="1" t="str">
        <f t="shared" si="238"/>
        <v>both tryptophan MEB</v>
      </c>
      <c r="AA1039" s="1" t="str">
        <f t="shared" si="228"/>
        <v/>
      </c>
    </row>
    <row r="1040" spans="1:27" x14ac:dyDescent="0.2">
      <c r="A1040" s="1" t="s">
        <v>94</v>
      </c>
      <c r="B1040" s="1" t="s">
        <v>213</v>
      </c>
      <c r="C1040" s="1" t="s">
        <v>35</v>
      </c>
      <c r="D1040" s="1">
        <v>204.08840000000001</v>
      </c>
      <c r="E1040" s="1">
        <v>15.61</v>
      </c>
      <c r="F1040" s="5" t="s">
        <v>146</v>
      </c>
      <c r="H1040" s="1" t="s">
        <v>150</v>
      </c>
      <c r="I1040" s="1">
        <v>265140</v>
      </c>
      <c r="K1040" s="1">
        <f t="shared" si="229"/>
        <v>12.488017038938095</v>
      </c>
      <c r="L1040" s="1" t="str">
        <f t="shared" si="230"/>
        <v>both tryptophan MEBM_Syn</v>
      </c>
      <c r="M1040" s="1" t="str">
        <f t="shared" si="231"/>
        <v>D</v>
      </c>
      <c r="N1040" s="1" t="str">
        <f t="shared" si="232"/>
        <v>both tryptophan MEBM_Syn_D</v>
      </c>
      <c r="O1040" s="2" t="str">
        <f t="shared" si="233"/>
        <v/>
      </c>
      <c r="P1040" s="1" t="str">
        <f t="array" ref="P1040">IF(O1040="","",AVERAGE(IF(L$1:L$2881=L1040,K$1:K$2881)))</f>
        <v/>
      </c>
      <c r="Q1040" s="1" t="str">
        <f t="array" ref="Q1040">IF(O1040="","",_xlfn.F.TEST(IF((L$1:L$2881=LEFT(L1040,LEN(L1040)-3)&amp;"ctr"),K$1:K$2881),IF((L$1:L$2881=L1040),K$1:K$2881)))</f>
        <v/>
      </c>
      <c r="R1040" s="1" t="str">
        <f t="array" ref="R1040">IF(O1040="","",TTEST(IF(L$1:L$2881=LEFT(L1040,LEN(L1040)-3)&amp;"ctr",K$1:K$2881),IF(L$1:L$2881=L1040,K$1:K$2881),2,IF(ISERROR(Q1040),3,IF(Q1040&lt;0.05,3,2))))</f>
        <v/>
      </c>
      <c r="S1040" s="1" t="str">
        <f t="shared" ca="1" si="234"/>
        <v/>
      </c>
      <c r="T1040" s="1" t="str">
        <f t="array" ref="T1040">IF(O1040="","",AVERAGE(IF(L$1:L$2881=L1040,I$1:I$2881)))</f>
        <v/>
      </c>
      <c r="U1040" s="1" t="str">
        <f t="shared" ca="1" si="235"/>
        <v/>
      </c>
      <c r="V1040" s="1" t="str">
        <f t="shared" ca="1" si="239"/>
        <v/>
      </c>
      <c r="W1040" s="1" t="str">
        <f t="array" aca="1" ref="W1040" ca="1">IF(V1040="","",IF(AVERAGE(IF(Z$2:Z$2881="Neg"&amp;" "&amp;B1040&amp;" "&amp;X1040,J$2:J$2881,0))&gt;AVERAGE(IF(Z$2:Z$2881="pos"&amp;" "&amp;B1040&amp;" "&amp;X1040,J$2:J$2881,0)),"neg","pos"))</f>
        <v/>
      </c>
      <c r="X1040" s="1" t="str">
        <f t="shared" ca="1" si="236"/>
        <v/>
      </c>
      <c r="Y1040" s="1" t="str">
        <f t="shared" ca="1" si="237"/>
        <v/>
      </c>
      <c r="Z1040" s="1" t="str">
        <f t="shared" si="238"/>
        <v>both tryptophan MEB</v>
      </c>
      <c r="AA1040" s="1" t="str">
        <f t="shared" si="228"/>
        <v/>
      </c>
    </row>
    <row r="1041" spans="1:27" x14ac:dyDescent="0.2">
      <c r="A1041" s="1" t="s">
        <v>94</v>
      </c>
      <c r="B1041" s="1" t="s">
        <v>213</v>
      </c>
      <c r="C1041" s="1" t="s">
        <v>35</v>
      </c>
      <c r="D1041" s="1">
        <v>204.08840000000001</v>
      </c>
      <c r="E1041" s="1">
        <v>15.61</v>
      </c>
      <c r="F1041" s="5" t="s">
        <v>146</v>
      </c>
      <c r="H1041" s="1" t="s">
        <v>150</v>
      </c>
      <c r="I1041" s="1">
        <v>234910</v>
      </c>
      <c r="K1041" s="1">
        <f t="shared" si="229"/>
        <v>12.36696199798822</v>
      </c>
      <c r="L1041" s="1" t="str">
        <f t="shared" si="230"/>
        <v>both tryptophan MEBM_Syn</v>
      </c>
      <c r="M1041" s="1" t="str">
        <f t="shared" si="231"/>
        <v>D</v>
      </c>
      <c r="N1041" s="1" t="str">
        <f t="shared" si="232"/>
        <v>both tryptophan MEBM_Syn_D</v>
      </c>
      <c r="O1041" s="2" t="str">
        <f t="shared" si="233"/>
        <v/>
      </c>
      <c r="P1041" s="1" t="str">
        <f t="array" ref="P1041">IF(O1041="","",AVERAGE(IF(L$1:L$2881=L1041,K$1:K$2881)))</f>
        <v/>
      </c>
      <c r="Q1041" s="1" t="str">
        <f t="array" ref="Q1041">IF(O1041="","",_xlfn.F.TEST(IF((L$1:L$2881=LEFT(L1041,LEN(L1041)-3)&amp;"ctr"),K$1:K$2881),IF((L$1:L$2881=L1041),K$1:K$2881)))</f>
        <v/>
      </c>
      <c r="R1041" s="1" t="str">
        <f t="array" ref="R1041">IF(O1041="","",TTEST(IF(L$1:L$2881=LEFT(L1041,LEN(L1041)-3)&amp;"ctr",K$1:K$2881),IF(L$1:L$2881=L1041,K$1:K$2881),2,IF(ISERROR(Q1041),3,IF(Q1041&lt;0.05,3,2))))</f>
        <v/>
      </c>
      <c r="S1041" s="1" t="str">
        <f t="shared" ca="1" si="234"/>
        <v/>
      </c>
      <c r="T1041" s="1" t="str">
        <f t="array" ref="T1041">IF(O1041="","",AVERAGE(IF(L$1:L$2881=L1041,I$1:I$2881)))</f>
        <v/>
      </c>
      <c r="U1041" s="1" t="str">
        <f t="shared" ca="1" si="235"/>
        <v/>
      </c>
      <c r="V1041" s="1" t="str">
        <f t="shared" ca="1" si="239"/>
        <v/>
      </c>
      <c r="W1041" s="1" t="str">
        <f t="array" aca="1" ref="W1041" ca="1">IF(V1041="","",IF(AVERAGE(IF(Z$2:Z$2881="Neg"&amp;" "&amp;B1041&amp;" "&amp;X1041,J$2:J$2881,0))&gt;AVERAGE(IF(Z$2:Z$2881="pos"&amp;" "&amp;B1041&amp;" "&amp;X1041,J$2:J$2881,0)),"neg","pos"))</f>
        <v/>
      </c>
      <c r="X1041" s="1" t="str">
        <f t="shared" ca="1" si="236"/>
        <v/>
      </c>
      <c r="Y1041" s="1" t="str">
        <f t="shared" ca="1" si="237"/>
        <v/>
      </c>
      <c r="Z1041" s="1" t="str">
        <f t="shared" si="238"/>
        <v>both tryptophan MEB</v>
      </c>
      <c r="AA1041" s="1" t="str">
        <f t="shared" si="228"/>
        <v/>
      </c>
    </row>
    <row r="1042" spans="1:27" x14ac:dyDescent="0.2">
      <c r="A1042" s="1" t="s">
        <v>94</v>
      </c>
      <c r="B1042" s="1" t="s">
        <v>213</v>
      </c>
      <c r="C1042" s="1" t="s">
        <v>35</v>
      </c>
      <c r="D1042" s="1">
        <v>204.08840000000001</v>
      </c>
      <c r="E1042" s="1">
        <v>15.61</v>
      </c>
      <c r="F1042" s="5" t="s">
        <v>146</v>
      </c>
      <c r="H1042" s="1" t="s">
        <v>151</v>
      </c>
      <c r="I1042" s="1">
        <v>1161618</v>
      </c>
      <c r="K1042" s="1">
        <f t="shared" si="229"/>
        <v>13.96532527966821</v>
      </c>
      <c r="L1042" s="1" t="str">
        <f t="shared" si="230"/>
        <v>both tryptophan YE_Ctr</v>
      </c>
      <c r="M1042" s="1" t="str">
        <f t="shared" si="231"/>
        <v>D</v>
      </c>
      <c r="N1042" s="1" t="str">
        <f t="shared" si="232"/>
        <v>both tryptophan YE_Ctr_D</v>
      </c>
      <c r="O1042" s="2" t="str">
        <f t="shared" si="233"/>
        <v>D</v>
      </c>
      <c r="P1042" s="1">
        <f t="array" ref="P1042">IF(O1042="","",AVERAGE(IF(L$1:L$2881=L1042,K$1:K$2881)))</f>
        <v>13.901273404626986</v>
      </c>
      <c r="Q1042" s="1">
        <f t="array" ref="Q1042">IF(O1042="","",_xlfn.F.TEST(IF((L$1:L$2881=LEFT(L1042,LEN(L1042)-3)&amp;"ctr"),K$1:K$2881),IF((L$1:L$2881=L1042),K$1:K$2881)))</f>
        <v>1</v>
      </c>
      <c r="R1042" s="1">
        <f t="array" ref="R1042">IF(O1042="","",TTEST(IF(L$1:L$2881=LEFT(L1042,LEN(L1042)-3)&amp;"ctr",K$1:K$2881),IF(L$1:L$2881=L1042,K$1:K$2881),2,IF(ISERROR(Q1042),3,IF(Q1042&lt;0.05,3,2))))</f>
        <v>1</v>
      </c>
      <c r="S1042" s="1" t="str">
        <f t="shared" ca="1" si="234"/>
        <v>D</v>
      </c>
      <c r="T1042" s="1">
        <f t="array" ref="T1042">IF(O1042="","",AVERAGE(IF(L$1:L$2881=L1042,I$1:I$2881)))</f>
        <v>1094434.25</v>
      </c>
      <c r="U1042" s="1" t="b">
        <f t="shared" ca="1" si="235"/>
        <v>0</v>
      </c>
      <c r="V1042" s="1" t="str">
        <f t="shared" ca="1" si="239"/>
        <v>1</v>
      </c>
      <c r="W1042" s="1" t="str">
        <f t="array" aca="1" ref="W1042" ca="1">IF(V1042="","",IF(AVERAGE(IF(Z$2:Z$2881="Neg"&amp;" "&amp;B1042&amp;" "&amp;X1042,J$2:J$2881,0))&gt;AVERAGE(IF(Z$2:Z$2881="pos"&amp;" "&amp;B1042&amp;" "&amp;X1042,J$2:J$2881,0)),"neg","pos"))</f>
        <v>pos</v>
      </c>
      <c r="X1042" s="1" t="str">
        <f t="shared" ca="1" si="236"/>
        <v>YE_</v>
      </c>
      <c r="Y1042" s="1" t="str">
        <f t="shared" ca="1" si="237"/>
        <v>Ctr</v>
      </c>
      <c r="Z1042" s="1" t="str">
        <f t="shared" si="238"/>
        <v>both tryptophan YE_</v>
      </c>
      <c r="AA1042" s="1" t="str">
        <f t="shared" si="228"/>
        <v>Good</v>
      </c>
    </row>
    <row r="1043" spans="1:27" x14ac:dyDescent="0.2">
      <c r="A1043" s="1" t="s">
        <v>94</v>
      </c>
      <c r="B1043" s="1" t="s">
        <v>213</v>
      </c>
      <c r="C1043" s="1" t="s">
        <v>35</v>
      </c>
      <c r="D1043" s="1">
        <v>204.08840000000001</v>
      </c>
      <c r="E1043" s="1">
        <v>15.61</v>
      </c>
      <c r="F1043" s="5" t="s">
        <v>146</v>
      </c>
      <c r="H1043" s="1" t="s">
        <v>151</v>
      </c>
      <c r="I1043" s="1">
        <v>998178</v>
      </c>
      <c r="K1043" s="1">
        <f t="shared" si="229"/>
        <v>13.813687897928185</v>
      </c>
      <c r="L1043" s="1" t="str">
        <f t="shared" si="230"/>
        <v>both tryptophan YE_Ctr</v>
      </c>
      <c r="M1043" s="1" t="str">
        <f t="shared" si="231"/>
        <v>D</v>
      </c>
      <c r="N1043" s="1" t="str">
        <f t="shared" si="232"/>
        <v>both tryptophan YE_Ctr_D</v>
      </c>
      <c r="O1043" s="2" t="str">
        <f t="shared" si="233"/>
        <v/>
      </c>
      <c r="P1043" s="1" t="str">
        <f t="array" ref="P1043">IF(O1043="","",AVERAGE(IF(L$1:L$2881=L1043,K$1:K$2881)))</f>
        <v/>
      </c>
      <c r="Q1043" s="1" t="str">
        <f t="array" ref="Q1043">IF(O1043="","",_xlfn.F.TEST(IF((L$1:L$2881=LEFT(L1043,LEN(L1043)-3)&amp;"ctr"),K$1:K$2881),IF((L$1:L$2881=L1043),K$1:K$2881)))</f>
        <v/>
      </c>
      <c r="R1043" s="1" t="str">
        <f t="array" ref="R1043">IF(O1043="","",TTEST(IF(L$1:L$2881=LEFT(L1043,LEN(L1043)-3)&amp;"ctr",K$1:K$2881),IF(L$1:L$2881=L1043,K$1:K$2881),2,IF(ISERROR(Q1043),3,IF(Q1043&lt;0.05,3,2))))</f>
        <v/>
      </c>
      <c r="S1043" s="1" t="str">
        <f t="shared" ca="1" si="234"/>
        <v/>
      </c>
      <c r="T1043" s="1" t="str">
        <f t="array" ref="T1043">IF(O1043="","",AVERAGE(IF(L$1:L$2881=L1043,I$1:I$2881)))</f>
        <v/>
      </c>
      <c r="U1043" s="1" t="str">
        <f t="shared" ca="1" si="235"/>
        <v/>
      </c>
      <c r="V1043" s="1" t="str">
        <f t="shared" ca="1" si="239"/>
        <v/>
      </c>
      <c r="W1043" s="1" t="str">
        <f t="array" aca="1" ref="W1043" ca="1">IF(V1043="","",IF(AVERAGE(IF(Z$2:Z$2881="Neg"&amp;" "&amp;B1043&amp;" "&amp;X1043,J$2:J$2881,0))&gt;AVERAGE(IF(Z$2:Z$2881="pos"&amp;" "&amp;B1043&amp;" "&amp;X1043,J$2:J$2881,0)),"neg","pos"))</f>
        <v/>
      </c>
      <c r="X1043" s="1" t="str">
        <f t="shared" ca="1" si="236"/>
        <v/>
      </c>
      <c r="Y1043" s="1" t="str">
        <f t="shared" ca="1" si="237"/>
        <v/>
      </c>
      <c r="Z1043" s="1" t="str">
        <f t="shared" si="238"/>
        <v>both tryptophan YE_</v>
      </c>
      <c r="AA1043" s="1" t="str">
        <f t="shared" si="228"/>
        <v/>
      </c>
    </row>
    <row r="1044" spans="1:27" x14ac:dyDescent="0.2">
      <c r="A1044" s="1" t="s">
        <v>94</v>
      </c>
      <c r="B1044" s="1" t="s">
        <v>213</v>
      </c>
      <c r="C1044" s="1" t="s">
        <v>35</v>
      </c>
      <c r="D1044" s="1">
        <v>204.08840000000001</v>
      </c>
      <c r="E1044" s="1">
        <v>15.61</v>
      </c>
      <c r="F1044" s="5" t="s">
        <v>146</v>
      </c>
      <c r="H1044" s="1" t="s">
        <v>151</v>
      </c>
      <c r="I1044" s="1">
        <v>988826</v>
      </c>
      <c r="K1044" s="1">
        <f t="shared" si="229"/>
        <v>13.804274671138009</v>
      </c>
      <c r="L1044" s="1" t="str">
        <f t="shared" si="230"/>
        <v>both tryptophan YE_Ctr</v>
      </c>
      <c r="M1044" s="1" t="str">
        <f t="shared" si="231"/>
        <v>D</v>
      </c>
      <c r="N1044" s="1" t="str">
        <f t="shared" si="232"/>
        <v>both tryptophan YE_Ctr_D</v>
      </c>
      <c r="O1044" s="2" t="str">
        <f t="shared" si="233"/>
        <v/>
      </c>
      <c r="P1044" s="1" t="str">
        <f t="array" ref="P1044">IF(O1044="","",AVERAGE(IF(L$1:L$2881=L1044,K$1:K$2881)))</f>
        <v/>
      </c>
      <c r="Q1044" s="1" t="str">
        <f t="array" ref="Q1044">IF(O1044="","",_xlfn.F.TEST(IF((L$1:L$2881=LEFT(L1044,LEN(L1044)-3)&amp;"ctr"),K$1:K$2881),IF((L$1:L$2881=L1044),K$1:K$2881)))</f>
        <v/>
      </c>
      <c r="R1044" s="1" t="str">
        <f t="array" ref="R1044">IF(O1044="","",TTEST(IF(L$1:L$2881=LEFT(L1044,LEN(L1044)-3)&amp;"ctr",K$1:K$2881),IF(L$1:L$2881=L1044,K$1:K$2881),2,IF(ISERROR(Q1044),3,IF(Q1044&lt;0.05,3,2))))</f>
        <v/>
      </c>
      <c r="S1044" s="1" t="str">
        <f t="shared" ca="1" si="234"/>
        <v/>
      </c>
      <c r="T1044" s="1" t="str">
        <f t="array" ref="T1044">IF(O1044="","",AVERAGE(IF(L$1:L$2881=L1044,I$1:I$2881)))</f>
        <v/>
      </c>
      <c r="U1044" s="1" t="str">
        <f t="shared" ca="1" si="235"/>
        <v/>
      </c>
      <c r="V1044" s="1" t="str">
        <f t="shared" ca="1" si="239"/>
        <v/>
      </c>
      <c r="W1044" s="1" t="str">
        <f t="array" aca="1" ref="W1044" ca="1">IF(V1044="","",IF(AVERAGE(IF(Z$2:Z$2881="Neg"&amp;" "&amp;B1044&amp;" "&amp;X1044,J$2:J$2881,0))&gt;AVERAGE(IF(Z$2:Z$2881="pos"&amp;" "&amp;B1044&amp;" "&amp;X1044,J$2:J$2881,0)),"neg","pos"))</f>
        <v/>
      </c>
      <c r="X1044" s="1" t="str">
        <f t="shared" ca="1" si="236"/>
        <v/>
      </c>
      <c r="Y1044" s="1" t="str">
        <f t="shared" ca="1" si="237"/>
        <v/>
      </c>
      <c r="Z1044" s="1" t="str">
        <f t="shared" si="238"/>
        <v>both tryptophan YE_</v>
      </c>
      <c r="AA1044" s="1" t="str">
        <f t="shared" si="228"/>
        <v/>
      </c>
    </row>
    <row r="1045" spans="1:27" x14ac:dyDescent="0.2">
      <c r="A1045" s="1" t="s">
        <v>94</v>
      </c>
      <c r="B1045" s="1" t="s">
        <v>213</v>
      </c>
      <c r="C1045" s="1" t="s">
        <v>35</v>
      </c>
      <c r="D1045" s="1">
        <v>204.08840000000001</v>
      </c>
      <c r="E1045" s="1">
        <v>15.61</v>
      </c>
      <c r="F1045" s="5" t="s">
        <v>146</v>
      </c>
      <c r="H1045" s="1" t="s">
        <v>151</v>
      </c>
      <c r="I1045" s="1">
        <v>1229115</v>
      </c>
      <c r="K1045" s="1">
        <f t="shared" si="229"/>
        <v>14.021805769773538</v>
      </c>
      <c r="L1045" s="1" t="str">
        <f t="shared" si="230"/>
        <v>both tryptophan YE_Ctr</v>
      </c>
      <c r="M1045" s="1" t="str">
        <f t="shared" si="231"/>
        <v>D</v>
      </c>
      <c r="N1045" s="1" t="str">
        <f t="shared" si="232"/>
        <v>both tryptophan YE_Ctr_D</v>
      </c>
      <c r="O1045" s="2" t="str">
        <f t="shared" si="233"/>
        <v/>
      </c>
      <c r="P1045" s="1" t="str">
        <f t="array" ref="P1045">IF(O1045="","",AVERAGE(IF(L$1:L$2881=L1045,K$1:K$2881)))</f>
        <v/>
      </c>
      <c r="Q1045" s="1" t="str">
        <f t="array" ref="Q1045">IF(O1045="","",_xlfn.F.TEST(IF((L$1:L$2881=LEFT(L1045,LEN(L1045)-3)&amp;"ctr"),K$1:K$2881),IF((L$1:L$2881=L1045),K$1:K$2881)))</f>
        <v/>
      </c>
      <c r="R1045" s="1" t="str">
        <f t="array" ref="R1045">IF(O1045="","",TTEST(IF(L$1:L$2881=LEFT(L1045,LEN(L1045)-3)&amp;"ctr",K$1:K$2881),IF(L$1:L$2881=L1045,K$1:K$2881),2,IF(ISERROR(Q1045),3,IF(Q1045&lt;0.05,3,2))))</f>
        <v/>
      </c>
      <c r="S1045" s="1" t="str">
        <f t="shared" ca="1" si="234"/>
        <v/>
      </c>
      <c r="T1045" s="1" t="str">
        <f t="array" ref="T1045">IF(O1045="","",AVERAGE(IF(L$1:L$2881=L1045,I$1:I$2881)))</f>
        <v/>
      </c>
      <c r="U1045" s="1" t="str">
        <f t="shared" ca="1" si="235"/>
        <v/>
      </c>
      <c r="V1045" s="1" t="str">
        <f t="shared" ca="1" si="239"/>
        <v/>
      </c>
      <c r="W1045" s="1" t="str">
        <f t="array" aca="1" ref="W1045" ca="1">IF(V1045="","",IF(AVERAGE(IF(Z$2:Z$2881="Neg"&amp;" "&amp;B1045&amp;" "&amp;X1045,J$2:J$2881,0))&gt;AVERAGE(IF(Z$2:Z$2881="pos"&amp;" "&amp;B1045&amp;" "&amp;X1045,J$2:J$2881,0)),"neg","pos"))</f>
        <v/>
      </c>
      <c r="X1045" s="1" t="str">
        <f t="shared" ca="1" si="236"/>
        <v/>
      </c>
      <c r="Y1045" s="1" t="str">
        <f t="shared" ca="1" si="237"/>
        <v/>
      </c>
      <c r="Z1045" s="1" t="str">
        <f t="shared" si="238"/>
        <v>both tryptophan YE_</v>
      </c>
      <c r="AA1045" s="1" t="str">
        <f t="shared" si="228"/>
        <v/>
      </c>
    </row>
    <row r="1046" spans="1:27" x14ac:dyDescent="0.2">
      <c r="A1046" s="1" t="s">
        <v>94</v>
      </c>
      <c r="B1046" s="1" t="s">
        <v>213</v>
      </c>
      <c r="C1046" s="1" t="s">
        <v>35</v>
      </c>
      <c r="D1046" s="1">
        <v>204.08840000000001</v>
      </c>
      <c r="E1046" s="1">
        <v>15.61</v>
      </c>
      <c r="F1046" s="5" t="s">
        <v>146</v>
      </c>
      <c r="H1046" s="1" t="s">
        <v>152</v>
      </c>
      <c r="I1046" s="1">
        <v>445041</v>
      </c>
      <c r="K1046" s="1">
        <f t="shared" si="229"/>
        <v>13.005923938717146</v>
      </c>
      <c r="L1046" s="1" t="str">
        <f t="shared" si="230"/>
        <v>both tryptophan YE_Syn</v>
      </c>
      <c r="M1046" s="1" t="str">
        <f t="shared" si="231"/>
        <v>D</v>
      </c>
      <c r="N1046" s="1" t="str">
        <f t="shared" si="232"/>
        <v>both tryptophan YE_Syn_D</v>
      </c>
      <c r="O1046" s="2" t="str">
        <f t="shared" si="233"/>
        <v>D</v>
      </c>
      <c r="P1046" s="1">
        <f t="array" ref="P1046">IF(O1046="","",AVERAGE(IF(L$1:L$2881=L1046,K$1:K$2881)))</f>
        <v>13.200595270991149</v>
      </c>
      <c r="Q1046" s="1">
        <f t="array" ref="Q1046">IF(O1046="","",_xlfn.F.TEST(IF((L$1:L$2881=LEFT(L1046,LEN(L1046)-3)&amp;"ctr"),K$1:K$2881),IF((L$1:L$2881=L1046),K$1:K$2881)))</f>
        <v>8.5854068815468129E-2</v>
      </c>
      <c r="R1046" s="1">
        <f t="array" ref="R1046">IF(O1046="","",TTEST(IF(L$1:L$2881=LEFT(L1046,LEN(L1046)-3)&amp;"ctr",K$1:K$2881),IF(L$1:L$2881=L1046,K$1:K$2881),2,IF(ISERROR(Q1046),3,IF(Q1046&lt;0.05,3,2))))</f>
        <v>8.9240100488262621E-3</v>
      </c>
      <c r="S1046" s="1" t="str">
        <f t="shared" ca="1" si="234"/>
        <v>I</v>
      </c>
      <c r="T1046" s="1">
        <f t="array" ref="T1046">IF(O1046="","",AVERAGE(IF(L$1:L$2881=L1046,I$1:I$2881)))</f>
        <v>568998</v>
      </c>
      <c r="U1046" s="1">
        <f t="shared" ca="1" si="235"/>
        <v>-0.94368979811133502</v>
      </c>
      <c r="V1046" s="1" t="str">
        <f t="shared" ca="1" si="239"/>
        <v>1</v>
      </c>
      <c r="W1046" s="1" t="str">
        <f t="array" aca="1" ref="W1046" ca="1">IF(V1046="","",IF(AVERAGE(IF(Z$2:Z$2881="Neg"&amp;" "&amp;B1046&amp;" "&amp;X1046,J$2:J$2881,0))&gt;AVERAGE(IF(Z$2:Z$2881="pos"&amp;" "&amp;B1046&amp;" "&amp;X1046,J$2:J$2881,0)),"neg","pos"))</f>
        <v>pos</v>
      </c>
      <c r="X1046" s="1" t="str">
        <f t="shared" ca="1" si="236"/>
        <v>YE_</v>
      </c>
      <c r="Y1046" s="1" t="str">
        <f t="shared" ca="1" si="237"/>
        <v>Syn</v>
      </c>
      <c r="Z1046" s="1" t="str">
        <f t="shared" si="238"/>
        <v>both tryptophan YE_</v>
      </c>
      <c r="AA1046" s="1" t="str">
        <f t="shared" si="228"/>
        <v>Good</v>
      </c>
    </row>
    <row r="1047" spans="1:27" x14ac:dyDescent="0.2">
      <c r="A1047" s="1" t="s">
        <v>94</v>
      </c>
      <c r="B1047" s="1" t="s">
        <v>213</v>
      </c>
      <c r="C1047" s="1" t="s">
        <v>35</v>
      </c>
      <c r="D1047" s="1">
        <v>204.08840000000001</v>
      </c>
      <c r="E1047" s="1">
        <v>15.61</v>
      </c>
      <c r="F1047" s="5" t="s">
        <v>146</v>
      </c>
      <c r="H1047" s="1" t="s">
        <v>152</v>
      </c>
      <c r="I1047" s="1">
        <v>490825</v>
      </c>
      <c r="K1047" s="1">
        <f t="shared" si="229"/>
        <v>13.103844965150907</v>
      </c>
      <c r="L1047" s="1" t="str">
        <f t="shared" si="230"/>
        <v>both tryptophan YE_Syn</v>
      </c>
      <c r="M1047" s="1" t="str">
        <f t="shared" si="231"/>
        <v>D</v>
      </c>
      <c r="N1047" s="1" t="str">
        <f t="shared" si="232"/>
        <v>both tryptophan YE_Syn_D</v>
      </c>
      <c r="O1047" s="2" t="str">
        <f t="shared" si="233"/>
        <v/>
      </c>
      <c r="P1047" s="1" t="str">
        <f t="array" ref="P1047">IF(O1047="","",AVERAGE(IF(L$1:L$2881=L1047,K$1:K$2881)))</f>
        <v/>
      </c>
      <c r="Q1047" s="1" t="str">
        <f t="array" ref="Q1047">IF(O1047="","",_xlfn.F.TEST(IF((L$1:L$2881=LEFT(L1047,LEN(L1047)-3)&amp;"ctr"),K$1:K$2881),IF((L$1:L$2881=L1047),K$1:K$2881)))</f>
        <v/>
      </c>
      <c r="R1047" s="1" t="str">
        <f t="array" ref="R1047">IF(O1047="","",TTEST(IF(L$1:L$2881=LEFT(L1047,LEN(L1047)-3)&amp;"ctr",K$1:K$2881),IF(L$1:L$2881=L1047,K$1:K$2881),2,IF(ISERROR(Q1047),3,IF(Q1047&lt;0.05,3,2))))</f>
        <v/>
      </c>
      <c r="S1047" s="1" t="str">
        <f t="shared" ca="1" si="234"/>
        <v/>
      </c>
      <c r="T1047" s="1" t="str">
        <f t="array" ref="T1047">IF(O1047="","",AVERAGE(IF(L$1:L$2881=L1047,I$1:I$2881)))</f>
        <v/>
      </c>
      <c r="U1047" s="1" t="str">
        <f t="shared" ca="1" si="235"/>
        <v/>
      </c>
      <c r="V1047" s="1" t="str">
        <f t="shared" ca="1" si="239"/>
        <v/>
      </c>
      <c r="W1047" s="1" t="str">
        <f t="array" aca="1" ref="W1047" ca="1">IF(V1047="","",IF(AVERAGE(IF(Z$2:Z$2881="Neg"&amp;" "&amp;B1047&amp;" "&amp;X1047,J$2:J$2881,0))&gt;AVERAGE(IF(Z$2:Z$2881="pos"&amp;" "&amp;B1047&amp;" "&amp;X1047,J$2:J$2881,0)),"neg","pos"))</f>
        <v/>
      </c>
      <c r="X1047" s="1" t="str">
        <f t="shared" ca="1" si="236"/>
        <v/>
      </c>
      <c r="Y1047" s="1" t="str">
        <f t="shared" ca="1" si="237"/>
        <v/>
      </c>
      <c r="Z1047" s="1" t="str">
        <f t="shared" si="238"/>
        <v>both tryptophan YE_</v>
      </c>
      <c r="AA1047" s="1" t="str">
        <f t="shared" si="228"/>
        <v/>
      </c>
    </row>
    <row r="1048" spans="1:27" x14ac:dyDescent="0.2">
      <c r="A1048" s="1" t="s">
        <v>94</v>
      </c>
      <c r="B1048" s="1" t="s">
        <v>213</v>
      </c>
      <c r="C1048" s="1" t="s">
        <v>35</v>
      </c>
      <c r="D1048" s="1">
        <v>204.08840000000001</v>
      </c>
      <c r="E1048" s="1">
        <v>15.61</v>
      </c>
      <c r="F1048" s="5" t="s">
        <v>146</v>
      </c>
      <c r="H1048" s="1" t="s">
        <v>152</v>
      </c>
      <c r="I1048" s="1">
        <v>429780</v>
      </c>
      <c r="K1048" s="1">
        <f t="shared" si="229"/>
        <v>12.971031055605682</v>
      </c>
      <c r="L1048" s="1" t="str">
        <f t="shared" si="230"/>
        <v>both tryptophan YE_Syn</v>
      </c>
      <c r="M1048" s="1" t="str">
        <f t="shared" si="231"/>
        <v>D</v>
      </c>
      <c r="N1048" s="1" t="str">
        <f t="shared" si="232"/>
        <v>both tryptophan YE_Syn_D</v>
      </c>
      <c r="O1048" s="2" t="str">
        <f t="shared" si="233"/>
        <v/>
      </c>
      <c r="P1048" s="1" t="str">
        <f t="array" ref="P1048">IF(O1048="","",AVERAGE(IF(L$1:L$2881=L1048,K$1:K$2881)))</f>
        <v/>
      </c>
      <c r="Q1048" s="1" t="str">
        <f t="array" ref="Q1048">IF(O1048="","",_xlfn.F.TEST(IF((L$1:L$2881=LEFT(L1048,LEN(L1048)-3)&amp;"ctr"),K$1:K$2881),IF((L$1:L$2881=L1048),K$1:K$2881)))</f>
        <v/>
      </c>
      <c r="R1048" s="1" t="str">
        <f t="array" ref="R1048">IF(O1048="","",TTEST(IF(L$1:L$2881=LEFT(L1048,LEN(L1048)-3)&amp;"ctr",K$1:K$2881),IF(L$1:L$2881=L1048,K$1:K$2881),2,IF(ISERROR(Q1048),3,IF(Q1048&lt;0.05,3,2))))</f>
        <v/>
      </c>
      <c r="S1048" s="1" t="str">
        <f t="shared" ca="1" si="234"/>
        <v/>
      </c>
      <c r="T1048" s="1" t="str">
        <f t="array" ref="T1048">IF(O1048="","",AVERAGE(IF(L$1:L$2881=L1048,I$1:I$2881)))</f>
        <v/>
      </c>
      <c r="U1048" s="1" t="str">
        <f t="shared" ca="1" si="235"/>
        <v/>
      </c>
      <c r="V1048" s="1" t="str">
        <f t="shared" ca="1" si="239"/>
        <v/>
      </c>
      <c r="W1048" s="1" t="str">
        <f t="array" aca="1" ref="W1048" ca="1">IF(V1048="","",IF(AVERAGE(IF(Z$2:Z$2881="Neg"&amp;" "&amp;B1048&amp;" "&amp;X1048,J$2:J$2881,0))&gt;AVERAGE(IF(Z$2:Z$2881="pos"&amp;" "&amp;B1048&amp;" "&amp;X1048,J$2:J$2881,0)),"neg","pos"))</f>
        <v/>
      </c>
      <c r="X1048" s="1" t="str">
        <f t="shared" ca="1" si="236"/>
        <v/>
      </c>
      <c r="Y1048" s="1" t="str">
        <f t="shared" ca="1" si="237"/>
        <v/>
      </c>
      <c r="Z1048" s="1" t="str">
        <f t="shared" si="238"/>
        <v>both tryptophan YE_</v>
      </c>
      <c r="AA1048" s="1" t="str">
        <f t="shared" si="228"/>
        <v/>
      </c>
    </row>
    <row r="1049" spans="1:27" x14ac:dyDescent="0.2">
      <c r="A1049" s="1" t="s">
        <v>94</v>
      </c>
      <c r="B1049" s="1" t="s">
        <v>213</v>
      </c>
      <c r="C1049" s="1" t="s">
        <v>35</v>
      </c>
      <c r="D1049" s="1">
        <v>204.08840000000001</v>
      </c>
      <c r="E1049" s="1">
        <v>15.61</v>
      </c>
      <c r="F1049" s="5" t="s">
        <v>146</v>
      </c>
      <c r="H1049" s="1" t="s">
        <v>152</v>
      </c>
      <c r="I1049" s="1">
        <v>910346</v>
      </c>
      <c r="K1049" s="1">
        <f t="shared" si="229"/>
        <v>13.721581124490859</v>
      </c>
      <c r="L1049" s="1" t="str">
        <f t="shared" si="230"/>
        <v>both tryptophan YE_Syn</v>
      </c>
      <c r="M1049" s="1" t="str">
        <f t="shared" si="231"/>
        <v>D</v>
      </c>
      <c r="N1049" s="1" t="str">
        <f t="shared" si="232"/>
        <v>both tryptophan YE_Syn_D</v>
      </c>
      <c r="O1049" s="2" t="str">
        <f t="shared" si="233"/>
        <v/>
      </c>
      <c r="P1049" s="1" t="str">
        <f t="array" ref="P1049">IF(O1049="","",AVERAGE(IF(L$1:L$2881=L1049,K$1:K$2881)))</f>
        <v/>
      </c>
      <c r="Q1049" s="1" t="str">
        <f t="array" ref="Q1049">IF(O1049="","",_xlfn.F.TEST(IF((L$1:L$2881=LEFT(L1049,LEN(L1049)-3)&amp;"ctr"),K$1:K$2881),IF((L$1:L$2881=L1049),K$1:K$2881)))</f>
        <v/>
      </c>
      <c r="R1049" s="1" t="str">
        <f t="array" ref="R1049">IF(O1049="","",TTEST(IF(L$1:L$2881=LEFT(L1049,LEN(L1049)-3)&amp;"ctr",K$1:K$2881),IF(L$1:L$2881=L1049,K$1:K$2881),2,IF(ISERROR(Q1049),3,IF(Q1049&lt;0.05,3,2))))</f>
        <v/>
      </c>
      <c r="S1049" s="1" t="str">
        <f t="shared" ca="1" si="234"/>
        <v/>
      </c>
      <c r="T1049" s="1" t="str">
        <f t="array" ref="T1049">IF(O1049="","",AVERAGE(IF(L$1:L$2881=L1049,I$1:I$2881)))</f>
        <v/>
      </c>
      <c r="U1049" s="1" t="str">
        <f t="shared" ca="1" si="235"/>
        <v/>
      </c>
      <c r="V1049" s="1" t="str">
        <f t="shared" ca="1" si="239"/>
        <v/>
      </c>
      <c r="W1049" s="1" t="str">
        <f t="array" aca="1" ref="W1049" ca="1">IF(V1049="","",IF(AVERAGE(IF(Z$2:Z$2881="Neg"&amp;" "&amp;B1049&amp;" "&amp;X1049,J$2:J$2881,0))&gt;AVERAGE(IF(Z$2:Z$2881="pos"&amp;" "&amp;B1049&amp;" "&amp;X1049,J$2:J$2881,0)),"neg","pos"))</f>
        <v/>
      </c>
      <c r="X1049" s="1" t="str">
        <f t="shared" ca="1" si="236"/>
        <v/>
      </c>
      <c r="Y1049" s="1" t="str">
        <f t="shared" ca="1" si="237"/>
        <v/>
      </c>
      <c r="Z1049" s="1" t="str">
        <f t="shared" si="238"/>
        <v>both tryptophan YE_</v>
      </c>
      <c r="AA1049" s="1" t="str">
        <f t="shared" si="228"/>
        <v/>
      </c>
    </row>
    <row r="1050" spans="1:27" x14ac:dyDescent="0.2">
      <c r="A1050" s="1" t="s">
        <v>94</v>
      </c>
      <c r="B1050" s="1" t="s">
        <v>213</v>
      </c>
      <c r="C1050" s="1" t="s">
        <v>35</v>
      </c>
      <c r="D1050" s="1">
        <v>204.08840000000001</v>
      </c>
      <c r="E1050" s="1">
        <v>15.61</v>
      </c>
      <c r="F1050" s="5" t="s">
        <v>146</v>
      </c>
      <c r="H1050" s="1" t="s">
        <v>153</v>
      </c>
      <c r="I1050" s="1">
        <v>0</v>
      </c>
      <c r="K1050" s="1">
        <f t="shared" si="229"/>
        <v>0</v>
      </c>
      <c r="L1050" s="1" t="str">
        <f t="shared" si="230"/>
        <v>both tryptophan SE_Ctr</v>
      </c>
      <c r="M1050" s="1" t="str">
        <f t="shared" si="231"/>
        <v>D</v>
      </c>
      <c r="N1050" s="1" t="str">
        <f t="shared" si="232"/>
        <v>both tryptophan SE_Ctr_D</v>
      </c>
      <c r="O1050" s="2" t="str">
        <f t="shared" si="233"/>
        <v>D</v>
      </c>
      <c r="P1050" s="1">
        <f t="array" ref="P1050">IF(O1050="","",AVERAGE(IF(L$1:L$2881=L1050,K$1:K$2881)))</f>
        <v>2.6907067269900358</v>
      </c>
      <c r="Q1050" s="1">
        <f t="array" ref="Q1050">IF(O1050="","",_xlfn.F.TEST(IF((L$1:L$2881=LEFT(L1050,LEN(L1050)-3)&amp;"ctr"),K$1:K$2881),IF((L$1:L$2881=L1050),K$1:K$2881)))</f>
        <v>1</v>
      </c>
      <c r="R1050" s="1">
        <f t="array" ref="R1050">IF(O1050="","",TTEST(IF(L$1:L$2881=LEFT(L1050,LEN(L1050)-3)&amp;"ctr",K$1:K$2881),IF(L$1:L$2881=L1050,K$1:K$2881),2,IF(ISERROR(Q1050),3,IF(Q1050&lt;0.05,3,2))))</f>
        <v>1</v>
      </c>
      <c r="S1050" s="1" t="str">
        <f t="shared" ca="1" si="234"/>
        <v>D</v>
      </c>
      <c r="T1050" s="1">
        <f t="array" ref="T1050">IF(O1050="","",AVERAGE(IF(L$1:L$2881=L1050,I$1:I$2881)))</f>
        <v>123.75</v>
      </c>
      <c r="U1050" s="1" t="b">
        <f t="shared" ca="1" si="235"/>
        <v>0</v>
      </c>
      <c r="V1050" s="1" t="str">
        <f t="shared" ca="1" si="239"/>
        <v>1</v>
      </c>
      <c r="W1050" s="1" t="str">
        <f t="array" aca="1" ref="W1050" ca="1">IF(V1050="","",IF(AVERAGE(IF(Z$2:Z$2881="Neg"&amp;" "&amp;B1050&amp;" "&amp;X1050,J$2:J$2881,0))&gt;AVERAGE(IF(Z$2:Z$2881="pos"&amp;" "&amp;B1050&amp;" "&amp;X1050,J$2:J$2881,0)),"neg","pos"))</f>
        <v>pos</v>
      </c>
      <c r="X1050" s="1" t="str">
        <f t="shared" ca="1" si="236"/>
        <v>SE_</v>
      </c>
      <c r="Y1050" s="1" t="str">
        <f t="shared" ca="1" si="237"/>
        <v>Ctr</v>
      </c>
      <c r="Z1050" s="1" t="str">
        <f t="shared" si="238"/>
        <v>both tryptophan SE_</v>
      </c>
      <c r="AA1050" s="1" t="str">
        <f t="shared" si="228"/>
        <v>Good</v>
      </c>
    </row>
    <row r="1051" spans="1:27" x14ac:dyDescent="0.2">
      <c r="A1051" s="1" t="s">
        <v>94</v>
      </c>
      <c r="B1051" s="1" t="s">
        <v>213</v>
      </c>
      <c r="C1051" s="1" t="s">
        <v>35</v>
      </c>
      <c r="D1051" s="1">
        <v>204.08840000000001</v>
      </c>
      <c r="E1051" s="1">
        <v>15.61</v>
      </c>
      <c r="F1051" s="5" t="s">
        <v>146</v>
      </c>
      <c r="H1051" s="1" t="s">
        <v>153</v>
      </c>
      <c r="I1051" s="1">
        <v>127</v>
      </c>
      <c r="K1051" s="1">
        <f t="shared" si="229"/>
        <v>4.8520302639196169</v>
      </c>
      <c r="L1051" s="1" t="str">
        <f t="shared" si="230"/>
        <v>both tryptophan SE_Ctr</v>
      </c>
      <c r="M1051" s="1" t="str">
        <f t="shared" si="231"/>
        <v>D</v>
      </c>
      <c r="N1051" s="1" t="str">
        <f t="shared" si="232"/>
        <v>both tryptophan SE_Ctr_D</v>
      </c>
      <c r="O1051" s="2" t="str">
        <f t="shared" si="233"/>
        <v/>
      </c>
      <c r="P1051" s="1" t="str">
        <f t="array" ref="P1051">IF(O1051="","",AVERAGE(IF(L$1:L$2881=L1051,K$1:K$2881)))</f>
        <v/>
      </c>
      <c r="Q1051" s="1" t="str">
        <f t="array" ref="Q1051">IF(O1051="","",_xlfn.F.TEST(IF((L$1:L$2881=LEFT(L1051,LEN(L1051)-3)&amp;"ctr"),K$1:K$2881),IF((L$1:L$2881=L1051),K$1:K$2881)))</f>
        <v/>
      </c>
      <c r="R1051" s="1" t="str">
        <f t="array" ref="R1051">IF(O1051="","",TTEST(IF(L$1:L$2881=LEFT(L1051,LEN(L1051)-3)&amp;"ctr",K$1:K$2881),IF(L$1:L$2881=L1051,K$1:K$2881),2,IF(ISERROR(Q1051),3,IF(Q1051&lt;0.05,3,2))))</f>
        <v/>
      </c>
      <c r="S1051" s="1" t="str">
        <f t="shared" ca="1" si="234"/>
        <v/>
      </c>
      <c r="T1051" s="1" t="str">
        <f t="array" ref="T1051">IF(O1051="","",AVERAGE(IF(L$1:L$2881=L1051,I$1:I$2881)))</f>
        <v/>
      </c>
      <c r="U1051" s="1" t="str">
        <f t="shared" ca="1" si="235"/>
        <v/>
      </c>
      <c r="V1051" s="1" t="str">
        <f t="shared" ca="1" si="239"/>
        <v/>
      </c>
      <c r="W1051" s="1" t="str">
        <f t="array" aca="1" ref="W1051" ca="1">IF(V1051="","",IF(AVERAGE(IF(Z$2:Z$2881="Neg"&amp;" "&amp;B1051&amp;" "&amp;X1051,J$2:J$2881,0))&gt;AVERAGE(IF(Z$2:Z$2881="pos"&amp;" "&amp;B1051&amp;" "&amp;X1051,J$2:J$2881,0)),"neg","pos"))</f>
        <v/>
      </c>
      <c r="X1051" s="1" t="str">
        <f t="shared" ca="1" si="236"/>
        <v/>
      </c>
      <c r="Y1051" s="1" t="str">
        <f t="shared" ca="1" si="237"/>
        <v/>
      </c>
      <c r="Z1051" s="1" t="str">
        <f t="shared" si="238"/>
        <v>both tryptophan SE_</v>
      </c>
      <c r="AA1051" s="1" t="str">
        <f t="shared" si="228"/>
        <v/>
      </c>
    </row>
    <row r="1052" spans="1:27" x14ac:dyDescent="0.2">
      <c r="A1052" s="1" t="s">
        <v>94</v>
      </c>
      <c r="B1052" s="1" t="s">
        <v>213</v>
      </c>
      <c r="C1052" s="1" t="s">
        <v>35</v>
      </c>
      <c r="D1052" s="1">
        <v>204.08840000000001</v>
      </c>
      <c r="E1052" s="1">
        <v>15.61</v>
      </c>
      <c r="F1052" s="5" t="s">
        <v>146</v>
      </c>
      <c r="H1052" s="1" t="s">
        <v>153</v>
      </c>
      <c r="I1052" s="1">
        <v>368</v>
      </c>
      <c r="K1052" s="1">
        <f t="shared" si="229"/>
        <v>5.9107966440405271</v>
      </c>
      <c r="L1052" s="1" t="str">
        <f t="shared" si="230"/>
        <v>both tryptophan SE_Ctr</v>
      </c>
      <c r="M1052" s="1" t="str">
        <f t="shared" si="231"/>
        <v>D</v>
      </c>
      <c r="N1052" s="1" t="str">
        <f t="shared" si="232"/>
        <v>both tryptophan SE_Ctr_D</v>
      </c>
      <c r="O1052" s="2" t="str">
        <f t="shared" si="233"/>
        <v/>
      </c>
      <c r="P1052" s="1" t="str">
        <f t="array" ref="P1052">IF(O1052="","",AVERAGE(IF(L$1:L$2881=L1052,K$1:K$2881)))</f>
        <v/>
      </c>
      <c r="Q1052" s="1" t="str">
        <f t="array" ref="Q1052">IF(O1052="","",_xlfn.F.TEST(IF((L$1:L$2881=LEFT(L1052,LEN(L1052)-3)&amp;"ctr"),K$1:K$2881),IF((L$1:L$2881=L1052),K$1:K$2881)))</f>
        <v/>
      </c>
      <c r="R1052" s="1" t="str">
        <f t="array" ref="R1052">IF(O1052="","",TTEST(IF(L$1:L$2881=LEFT(L1052,LEN(L1052)-3)&amp;"ctr",K$1:K$2881),IF(L$1:L$2881=L1052,K$1:K$2881),2,IF(ISERROR(Q1052),3,IF(Q1052&lt;0.05,3,2))))</f>
        <v/>
      </c>
      <c r="S1052" s="1" t="str">
        <f t="shared" ca="1" si="234"/>
        <v/>
      </c>
      <c r="T1052" s="1" t="str">
        <f t="array" ref="T1052">IF(O1052="","",AVERAGE(IF(L$1:L$2881=L1052,I$1:I$2881)))</f>
        <v/>
      </c>
      <c r="U1052" s="1" t="str">
        <f t="shared" ca="1" si="235"/>
        <v/>
      </c>
      <c r="V1052" s="1" t="str">
        <f t="shared" ca="1" si="239"/>
        <v/>
      </c>
      <c r="W1052" s="1" t="str">
        <f t="array" aca="1" ref="W1052" ca="1">IF(V1052="","",IF(AVERAGE(IF(Z$2:Z$2881="Neg"&amp;" "&amp;B1052&amp;" "&amp;X1052,J$2:J$2881,0))&gt;AVERAGE(IF(Z$2:Z$2881="pos"&amp;" "&amp;B1052&amp;" "&amp;X1052,J$2:J$2881,0)),"neg","pos"))</f>
        <v/>
      </c>
      <c r="X1052" s="1" t="str">
        <f t="shared" ca="1" si="236"/>
        <v/>
      </c>
      <c r="Y1052" s="1" t="str">
        <f t="shared" ca="1" si="237"/>
        <v/>
      </c>
      <c r="Z1052" s="1" t="str">
        <f t="shared" si="238"/>
        <v>both tryptophan SE_</v>
      </c>
      <c r="AA1052" s="1" t="str">
        <f t="shared" si="228"/>
        <v/>
      </c>
    </row>
    <row r="1053" spans="1:27" x14ac:dyDescent="0.2">
      <c r="A1053" s="1" t="s">
        <v>94</v>
      </c>
      <c r="B1053" s="1" t="s">
        <v>213</v>
      </c>
      <c r="C1053" s="1" t="s">
        <v>35</v>
      </c>
      <c r="D1053" s="1">
        <v>204.08840000000001</v>
      </c>
      <c r="E1053" s="1">
        <v>15.61</v>
      </c>
      <c r="F1053" s="5" t="s">
        <v>146</v>
      </c>
      <c r="H1053" s="1" t="s">
        <v>153</v>
      </c>
      <c r="I1053" s="1">
        <v>0</v>
      </c>
      <c r="K1053" s="1">
        <f t="shared" si="229"/>
        <v>0</v>
      </c>
      <c r="L1053" s="1" t="str">
        <f t="shared" si="230"/>
        <v>both tryptophan SE_Ctr</v>
      </c>
      <c r="M1053" s="1" t="str">
        <f t="shared" si="231"/>
        <v>D</v>
      </c>
      <c r="N1053" s="1" t="str">
        <f t="shared" si="232"/>
        <v>both tryptophan SE_Ctr_D</v>
      </c>
      <c r="O1053" s="2" t="str">
        <f t="shared" si="233"/>
        <v/>
      </c>
      <c r="P1053" s="1" t="str">
        <f t="array" ref="P1053">IF(O1053="","",AVERAGE(IF(L$1:L$2881=L1053,K$1:K$2881)))</f>
        <v/>
      </c>
      <c r="Q1053" s="1" t="str">
        <f t="array" ref="Q1053">IF(O1053="","",_xlfn.F.TEST(IF((L$1:L$2881=LEFT(L1053,LEN(L1053)-3)&amp;"ctr"),K$1:K$2881),IF((L$1:L$2881=L1053),K$1:K$2881)))</f>
        <v/>
      </c>
      <c r="R1053" s="1" t="str">
        <f t="array" ref="R1053">IF(O1053="","",TTEST(IF(L$1:L$2881=LEFT(L1053,LEN(L1053)-3)&amp;"ctr",K$1:K$2881),IF(L$1:L$2881=L1053,K$1:K$2881),2,IF(ISERROR(Q1053),3,IF(Q1053&lt;0.05,3,2))))</f>
        <v/>
      </c>
      <c r="S1053" s="1" t="str">
        <f t="shared" ca="1" si="234"/>
        <v/>
      </c>
      <c r="T1053" s="1" t="str">
        <f t="array" ref="T1053">IF(O1053="","",AVERAGE(IF(L$1:L$2881=L1053,I$1:I$2881)))</f>
        <v/>
      </c>
      <c r="U1053" s="1" t="str">
        <f t="shared" ca="1" si="235"/>
        <v/>
      </c>
      <c r="V1053" s="1" t="str">
        <f t="shared" ca="1" si="239"/>
        <v/>
      </c>
      <c r="W1053" s="1" t="str">
        <f t="array" aca="1" ref="W1053" ca="1">IF(V1053="","",IF(AVERAGE(IF(Z$2:Z$2881="Neg"&amp;" "&amp;B1053&amp;" "&amp;X1053,J$2:J$2881,0))&gt;AVERAGE(IF(Z$2:Z$2881="pos"&amp;" "&amp;B1053&amp;" "&amp;X1053,J$2:J$2881,0)),"neg","pos"))</f>
        <v/>
      </c>
      <c r="X1053" s="1" t="str">
        <f t="shared" ca="1" si="236"/>
        <v/>
      </c>
      <c r="Y1053" s="1" t="str">
        <f t="shared" ca="1" si="237"/>
        <v/>
      </c>
      <c r="Z1053" s="1" t="str">
        <f t="shared" si="238"/>
        <v>both tryptophan SE_</v>
      </c>
      <c r="AA1053" s="1" t="str">
        <f t="shared" si="228"/>
        <v/>
      </c>
    </row>
    <row r="1054" spans="1:27" x14ac:dyDescent="0.2">
      <c r="A1054" s="1" t="s">
        <v>94</v>
      </c>
      <c r="B1054" s="1" t="s">
        <v>213</v>
      </c>
      <c r="C1054" s="1" t="s">
        <v>35</v>
      </c>
      <c r="D1054" s="1">
        <v>204.08840000000001</v>
      </c>
      <c r="E1054" s="1">
        <v>15.61</v>
      </c>
      <c r="F1054" s="5" t="s">
        <v>146</v>
      </c>
      <c r="H1054" s="1" t="s">
        <v>154</v>
      </c>
      <c r="I1054" s="1">
        <v>11611</v>
      </c>
      <c r="K1054" s="1">
        <f t="shared" si="229"/>
        <v>9.3597943251445201</v>
      </c>
      <c r="L1054" s="1" t="str">
        <f t="shared" si="230"/>
        <v>both tryptophan SE_Syn</v>
      </c>
      <c r="M1054" s="1" t="str">
        <f t="shared" si="231"/>
        <v>D</v>
      </c>
      <c r="N1054" s="1" t="str">
        <f t="shared" si="232"/>
        <v>both tryptophan SE_Syn_D</v>
      </c>
      <c r="O1054" s="2" t="str">
        <f t="shared" si="233"/>
        <v>D</v>
      </c>
      <c r="P1054" s="1">
        <f t="array" ref="P1054">IF(O1054="","",AVERAGE(IF(L$1:L$2881=L1054,K$1:K$2881)))</f>
        <v>8.8809530577625413</v>
      </c>
      <c r="Q1054" s="1">
        <f t="array" ref="Q1054">IF(O1054="","",_xlfn.F.TEST(IF((L$1:L$2881=LEFT(L1054,LEN(L1054)-3)&amp;"ctr"),K$1:K$2881),IF((L$1:L$2881=L1054),K$1:K$2881)))</f>
        <v>3.6302855407923149E-2</v>
      </c>
      <c r="R1054" s="1">
        <f t="array" ref="R1054">IF(O1054="","",TTEST(IF(L$1:L$2881=LEFT(L1054,LEN(L1054)-3)&amp;"ctr",K$1:K$2881),IF(L$1:L$2881=L1054,K$1:K$2881),2,IF(ISERROR(Q1054),3,IF(Q1054&lt;0.05,3,2))))</f>
        <v>2.5981445682328484E-2</v>
      </c>
      <c r="S1054" s="1" t="str">
        <f t="shared" ca="1" si="234"/>
        <v>E</v>
      </c>
      <c r="T1054" s="1">
        <f t="array" ref="T1054">IF(O1054="","",AVERAGE(IF(L$1:L$2881=L1054,I$1:I$2881)))</f>
        <v>8374.5</v>
      </c>
      <c r="U1054" s="1">
        <f t="shared" ca="1" si="235"/>
        <v>6.0805026265344919</v>
      </c>
      <c r="V1054" s="1" t="str">
        <f t="shared" ca="1" si="239"/>
        <v>5</v>
      </c>
      <c r="W1054" s="1" t="str">
        <f t="array" aca="1" ref="W1054" ca="1">IF(V1054="","",IF(AVERAGE(IF(Z$2:Z$2881="Neg"&amp;" "&amp;B1054&amp;" "&amp;X1054,J$2:J$2881,0))&gt;AVERAGE(IF(Z$2:Z$2881="pos"&amp;" "&amp;B1054&amp;" "&amp;X1054,J$2:J$2881,0)),"neg","pos"))</f>
        <v>pos</v>
      </c>
      <c r="X1054" s="1" t="str">
        <f t="shared" ca="1" si="236"/>
        <v>SE_</v>
      </c>
      <c r="Y1054" s="1" t="str">
        <f t="shared" ca="1" si="237"/>
        <v>Syn</v>
      </c>
      <c r="Z1054" s="1" t="str">
        <f t="shared" si="238"/>
        <v>both tryptophan SE_</v>
      </c>
      <c r="AA1054" s="1" t="str">
        <f t="shared" si="228"/>
        <v>Good</v>
      </c>
    </row>
    <row r="1055" spans="1:27" x14ac:dyDescent="0.2">
      <c r="A1055" s="1" t="s">
        <v>94</v>
      </c>
      <c r="B1055" s="1" t="s">
        <v>213</v>
      </c>
      <c r="C1055" s="1" t="s">
        <v>35</v>
      </c>
      <c r="D1055" s="1">
        <v>204.08840000000001</v>
      </c>
      <c r="E1055" s="1">
        <v>15.61</v>
      </c>
      <c r="F1055" s="5" t="s">
        <v>146</v>
      </c>
      <c r="H1055" s="1" t="s">
        <v>154</v>
      </c>
      <c r="I1055" s="1">
        <v>11514</v>
      </c>
      <c r="K1055" s="1">
        <f t="shared" si="229"/>
        <v>9.3514058122547858</v>
      </c>
      <c r="L1055" s="1" t="str">
        <f t="shared" si="230"/>
        <v>both tryptophan SE_Syn</v>
      </c>
      <c r="M1055" s="1" t="str">
        <f t="shared" si="231"/>
        <v>D</v>
      </c>
      <c r="N1055" s="1" t="str">
        <f t="shared" si="232"/>
        <v>both tryptophan SE_Syn_D</v>
      </c>
      <c r="O1055" s="2" t="str">
        <f t="shared" si="233"/>
        <v/>
      </c>
      <c r="P1055" s="1" t="str">
        <f t="array" ref="P1055">IF(O1055="","",AVERAGE(IF(L$1:L$2881=L1055,K$1:K$2881)))</f>
        <v/>
      </c>
      <c r="Q1055" s="1" t="str">
        <f t="array" ref="Q1055">IF(O1055="","",_xlfn.F.TEST(IF((L$1:L$2881=LEFT(L1055,LEN(L1055)-3)&amp;"ctr"),K$1:K$2881),IF((L$1:L$2881=L1055),K$1:K$2881)))</f>
        <v/>
      </c>
      <c r="R1055" s="1" t="str">
        <f t="array" ref="R1055">IF(O1055="","",TTEST(IF(L$1:L$2881=LEFT(L1055,LEN(L1055)-3)&amp;"ctr",K$1:K$2881),IF(L$1:L$2881=L1055,K$1:K$2881),2,IF(ISERROR(Q1055),3,IF(Q1055&lt;0.05,3,2))))</f>
        <v/>
      </c>
      <c r="S1055" s="1" t="str">
        <f t="shared" ca="1" si="234"/>
        <v/>
      </c>
      <c r="T1055" s="1" t="str">
        <f t="array" ref="T1055">IF(O1055="","",AVERAGE(IF(L$1:L$2881=L1055,I$1:I$2881)))</f>
        <v/>
      </c>
      <c r="U1055" s="1" t="str">
        <f t="shared" ca="1" si="235"/>
        <v/>
      </c>
      <c r="V1055" s="1" t="str">
        <f t="shared" ca="1" si="239"/>
        <v/>
      </c>
      <c r="W1055" s="1" t="str">
        <f t="array" aca="1" ref="W1055" ca="1">IF(V1055="","",IF(AVERAGE(IF(Z$2:Z$2881="Neg"&amp;" "&amp;B1055&amp;" "&amp;X1055,J$2:J$2881,0))&gt;AVERAGE(IF(Z$2:Z$2881="pos"&amp;" "&amp;B1055&amp;" "&amp;X1055,J$2:J$2881,0)),"neg","pos"))</f>
        <v/>
      </c>
      <c r="X1055" s="1" t="str">
        <f t="shared" ca="1" si="236"/>
        <v/>
      </c>
      <c r="Y1055" s="1" t="str">
        <f t="shared" ca="1" si="237"/>
        <v/>
      </c>
      <c r="Z1055" s="1" t="str">
        <f t="shared" si="238"/>
        <v>both tryptophan SE_</v>
      </c>
      <c r="AA1055" s="1" t="str">
        <f t="shared" si="228"/>
        <v/>
      </c>
    </row>
    <row r="1056" spans="1:27" x14ac:dyDescent="0.2">
      <c r="A1056" s="1" t="s">
        <v>94</v>
      </c>
      <c r="B1056" s="1" t="s">
        <v>213</v>
      </c>
      <c r="C1056" s="1" t="s">
        <v>35</v>
      </c>
      <c r="D1056" s="1">
        <v>204.08840000000001</v>
      </c>
      <c r="E1056" s="1">
        <v>15.61</v>
      </c>
      <c r="F1056" s="5" t="s">
        <v>146</v>
      </c>
      <c r="H1056" s="1" t="s">
        <v>154</v>
      </c>
      <c r="I1056" s="1">
        <v>7810</v>
      </c>
      <c r="K1056" s="1">
        <f t="shared" si="229"/>
        <v>8.9632882756102976</v>
      </c>
      <c r="L1056" s="1" t="str">
        <f t="shared" si="230"/>
        <v>both tryptophan SE_Syn</v>
      </c>
      <c r="M1056" s="1" t="str">
        <f t="shared" si="231"/>
        <v>D</v>
      </c>
      <c r="N1056" s="1" t="str">
        <f t="shared" si="232"/>
        <v>both tryptophan SE_Syn_D</v>
      </c>
      <c r="O1056" s="2" t="str">
        <f t="shared" si="233"/>
        <v/>
      </c>
      <c r="P1056" s="1" t="str">
        <f t="array" ref="P1056">IF(O1056="","",AVERAGE(IF(L$1:L$2881=L1056,K$1:K$2881)))</f>
        <v/>
      </c>
      <c r="Q1056" s="1" t="str">
        <f t="array" ref="Q1056">IF(O1056="","",_xlfn.F.TEST(IF((L$1:L$2881=LEFT(L1056,LEN(L1056)-3)&amp;"ctr"),K$1:K$2881),IF((L$1:L$2881=L1056),K$1:K$2881)))</f>
        <v/>
      </c>
      <c r="R1056" s="1" t="str">
        <f t="array" ref="R1056">IF(O1056="","",TTEST(IF(L$1:L$2881=LEFT(L1056,LEN(L1056)-3)&amp;"ctr",K$1:K$2881),IF(L$1:L$2881=L1056,K$1:K$2881),2,IF(ISERROR(Q1056),3,IF(Q1056&lt;0.05,3,2))))</f>
        <v/>
      </c>
      <c r="S1056" s="1" t="str">
        <f t="shared" ca="1" si="234"/>
        <v/>
      </c>
      <c r="T1056" s="1" t="str">
        <f t="array" ref="T1056">IF(O1056="","",AVERAGE(IF(L$1:L$2881=L1056,I$1:I$2881)))</f>
        <v/>
      </c>
      <c r="U1056" s="1" t="str">
        <f t="shared" ca="1" si="235"/>
        <v/>
      </c>
      <c r="V1056" s="1" t="str">
        <f t="shared" ca="1" si="239"/>
        <v/>
      </c>
      <c r="W1056" s="1" t="str">
        <f t="array" aca="1" ref="W1056" ca="1">IF(V1056="","",IF(AVERAGE(IF(Z$2:Z$2881="Neg"&amp;" "&amp;B1056&amp;" "&amp;X1056,J$2:J$2881,0))&gt;AVERAGE(IF(Z$2:Z$2881="pos"&amp;" "&amp;B1056&amp;" "&amp;X1056,J$2:J$2881,0)),"neg","pos"))</f>
        <v/>
      </c>
      <c r="X1056" s="1" t="str">
        <f t="shared" ca="1" si="236"/>
        <v/>
      </c>
      <c r="Y1056" s="1" t="str">
        <f t="shared" ca="1" si="237"/>
        <v/>
      </c>
      <c r="Z1056" s="1" t="str">
        <f t="shared" si="238"/>
        <v>both tryptophan SE_</v>
      </c>
      <c r="AA1056" s="1" t="str">
        <f t="shared" si="228"/>
        <v/>
      </c>
    </row>
    <row r="1057" spans="1:27" x14ac:dyDescent="0.2">
      <c r="A1057" s="1" t="s">
        <v>94</v>
      </c>
      <c r="B1057" s="1" t="s">
        <v>213</v>
      </c>
      <c r="C1057" s="1" t="s">
        <v>35</v>
      </c>
      <c r="D1057" s="1">
        <v>204.08840000000001</v>
      </c>
      <c r="E1057" s="1">
        <v>15.61</v>
      </c>
      <c r="F1057" s="5" t="s">
        <v>146</v>
      </c>
      <c r="H1057" s="1" t="s">
        <v>154</v>
      </c>
      <c r="I1057" s="1">
        <v>2563</v>
      </c>
      <c r="K1057" s="1">
        <f t="shared" si="229"/>
        <v>7.8493238180405607</v>
      </c>
      <c r="L1057" s="1" t="str">
        <f t="shared" si="230"/>
        <v>both tryptophan SE_Syn</v>
      </c>
      <c r="M1057" s="1" t="str">
        <f t="shared" si="231"/>
        <v>D</v>
      </c>
      <c r="N1057" s="1" t="str">
        <f t="shared" si="232"/>
        <v>both tryptophan SE_Syn_D</v>
      </c>
      <c r="O1057" s="2" t="str">
        <f t="shared" si="233"/>
        <v/>
      </c>
      <c r="P1057" s="1" t="str">
        <f t="array" ref="P1057">IF(O1057="","",AVERAGE(IF(L$1:L$2881=L1057,K$1:K$2881)))</f>
        <v/>
      </c>
      <c r="Q1057" s="1" t="str">
        <f t="array" ref="Q1057">IF(O1057="","",_xlfn.F.TEST(IF((L$1:L$2881=LEFT(L1057,LEN(L1057)-3)&amp;"ctr"),K$1:K$2881),IF((L$1:L$2881=L1057),K$1:K$2881)))</f>
        <v/>
      </c>
      <c r="R1057" s="1" t="str">
        <f t="array" ref="R1057">IF(O1057="","",TTEST(IF(L$1:L$2881=LEFT(L1057,LEN(L1057)-3)&amp;"ctr",K$1:K$2881),IF(L$1:L$2881=L1057,K$1:K$2881),2,IF(ISERROR(Q1057),3,IF(Q1057&lt;0.05,3,2))))</f>
        <v/>
      </c>
      <c r="S1057" s="1" t="str">
        <f t="shared" ca="1" si="234"/>
        <v/>
      </c>
      <c r="T1057" s="1" t="str">
        <f t="array" ref="T1057">IF(O1057="","",AVERAGE(IF(L$1:L$2881=L1057,I$1:I$2881)))</f>
        <v/>
      </c>
      <c r="U1057" s="1" t="str">
        <f t="shared" ca="1" si="235"/>
        <v/>
      </c>
      <c r="V1057" s="1" t="str">
        <f t="shared" ca="1" si="239"/>
        <v/>
      </c>
      <c r="W1057" s="1" t="str">
        <f t="array" aca="1" ref="W1057" ca="1">IF(V1057="","",IF(AVERAGE(IF(Z$2:Z$2881="Neg"&amp;" "&amp;B1057&amp;" "&amp;X1057,J$2:J$2881,0))&gt;AVERAGE(IF(Z$2:Z$2881="pos"&amp;" "&amp;B1057&amp;" "&amp;X1057,J$2:J$2881,0)),"neg","pos"))</f>
        <v/>
      </c>
      <c r="X1057" s="1" t="str">
        <f t="shared" ca="1" si="236"/>
        <v/>
      </c>
      <c r="Y1057" s="1" t="str">
        <f t="shared" ca="1" si="237"/>
        <v/>
      </c>
      <c r="Z1057" s="1" t="str">
        <f t="shared" si="238"/>
        <v>both tryptophan SE_</v>
      </c>
      <c r="AA1057" s="1" t="str">
        <f t="shared" si="228"/>
        <v/>
      </c>
    </row>
    <row r="1058" spans="1:27" x14ac:dyDescent="0.2">
      <c r="A1058" s="1" t="s">
        <v>94</v>
      </c>
      <c r="B1058" s="1" t="s">
        <v>192</v>
      </c>
      <c r="C1058" s="1" t="s">
        <v>34</v>
      </c>
      <c r="D1058" s="1">
        <v>283.09140000000002</v>
      </c>
      <c r="E1058" s="1">
        <v>15.76</v>
      </c>
      <c r="F1058" s="5" t="s">
        <v>146</v>
      </c>
      <c r="H1058" s="1" t="s">
        <v>147</v>
      </c>
      <c r="I1058" s="1">
        <v>0</v>
      </c>
      <c r="K1058" s="1">
        <f t="shared" si="229"/>
        <v>0</v>
      </c>
      <c r="L1058" s="1" t="str">
        <f t="shared" si="230"/>
        <v>both guanosine Min_Ctr</v>
      </c>
      <c r="M1058" s="1" t="str">
        <f t="shared" si="231"/>
        <v>D</v>
      </c>
      <c r="N1058" s="1" t="str">
        <f t="shared" si="232"/>
        <v>both guanosine Min_Ctr_D</v>
      </c>
      <c r="O1058" s="2" t="str">
        <f t="shared" si="233"/>
        <v>D</v>
      </c>
      <c r="P1058" s="1">
        <f t="array" ref="P1058">IF(O1058="","",AVERAGE(IF(L$1:L$2881=L1058,K$1:K$2881)))</f>
        <v>0</v>
      </c>
      <c r="Q1058" s="1" t="e">
        <f t="array" ref="Q1058">IF(O1058="","",_xlfn.F.TEST(IF((L$1:L$2881=LEFT(L1058,LEN(L1058)-3)&amp;"ctr"),K$1:K$2881),IF((L$1:L$2881=L1058),K$1:K$2881)))</f>
        <v>#DIV/0!</v>
      </c>
      <c r="R1058" s="1" t="e">
        <f t="array" ref="R1058">IF(O1058="","",TTEST(IF(L$1:L$2881=LEFT(L1058,LEN(L1058)-3)&amp;"ctr",K$1:K$2881),IF(L$1:L$2881=L1058,K$1:K$2881),2,IF(ISERROR(Q1058),3,IF(Q1058&lt;0.05,3,2))))</f>
        <v>#DIV/0!</v>
      </c>
      <c r="S1058" s="1" t="str">
        <f t="shared" ca="1" si="234"/>
        <v>D</v>
      </c>
      <c r="T1058" s="1">
        <f t="array" ref="T1058">IF(O1058="","",AVERAGE(IF(L$1:L$2881=L1058,I$1:I$2881)))</f>
        <v>0</v>
      </c>
      <c r="U1058" s="1" t="b">
        <f t="shared" ca="1" si="235"/>
        <v>0</v>
      </c>
      <c r="V1058" s="1" t="str">
        <f t="shared" ca="1" si="239"/>
        <v>1</v>
      </c>
      <c r="W1058" s="1" t="str">
        <f t="array" aca="1" ref="W1058" ca="1">IF(V1058="","",IF(AVERAGE(IF(Z$2:Z$2881="Neg"&amp;" "&amp;B1058&amp;" "&amp;X1058,J$2:J$2881,0))&gt;AVERAGE(IF(Z$2:Z$2881="pos"&amp;" "&amp;B1058&amp;" "&amp;X1058,J$2:J$2881,0)),"neg","pos"))</f>
        <v>pos</v>
      </c>
      <c r="X1058" s="1" t="str">
        <f t="shared" ca="1" si="236"/>
        <v>Min</v>
      </c>
      <c r="Y1058" s="1" t="str">
        <f t="shared" ca="1" si="237"/>
        <v>Ctr</v>
      </c>
      <c r="Z1058" s="1" t="str">
        <f t="shared" si="238"/>
        <v>both guanosine Min</v>
      </c>
      <c r="AA1058" s="1" t="str">
        <f t="shared" si="228"/>
        <v>Good</v>
      </c>
    </row>
    <row r="1059" spans="1:27" x14ac:dyDescent="0.2">
      <c r="A1059" s="1" t="s">
        <v>94</v>
      </c>
      <c r="B1059" s="1" t="s">
        <v>192</v>
      </c>
      <c r="C1059" s="1" t="s">
        <v>34</v>
      </c>
      <c r="D1059" s="1">
        <v>283.09140000000002</v>
      </c>
      <c r="E1059" s="1">
        <v>15.76</v>
      </c>
      <c r="F1059" s="5" t="s">
        <v>146</v>
      </c>
      <c r="H1059" s="1" t="s">
        <v>147</v>
      </c>
      <c r="I1059" s="1">
        <v>0</v>
      </c>
      <c r="K1059" s="1">
        <f t="shared" ref="K1059:K1121" si="240">LN(I1059+1)</f>
        <v>0</v>
      </c>
      <c r="L1059" s="1" t="str">
        <f t="shared" ref="L1059:L1121" si="241">A1059&amp;" "&amp;B1059&amp;" "&amp;H1059</f>
        <v>both guanosine Min_Ctr</v>
      </c>
      <c r="M1059" s="1" t="str">
        <f t="shared" si="231"/>
        <v>D</v>
      </c>
      <c r="N1059" s="1" t="str">
        <f t="shared" si="232"/>
        <v>both guanosine Min_Ctr_D</v>
      </c>
      <c r="O1059" s="2" t="str">
        <f t="shared" si="233"/>
        <v/>
      </c>
      <c r="P1059" s="1" t="str">
        <f t="array" ref="P1059">IF(O1059="","",AVERAGE(IF(L$1:L$2881=L1059,K$1:K$2881)))</f>
        <v/>
      </c>
      <c r="Q1059" s="1" t="str">
        <f t="array" ref="Q1059">IF(O1059="","",_xlfn.F.TEST(IF((L$1:L$2881=LEFT(L1059,LEN(L1059)-3)&amp;"ctr"),K$1:K$2881),IF((L$1:L$2881=L1059),K$1:K$2881)))</f>
        <v/>
      </c>
      <c r="R1059" s="1" t="str">
        <f t="array" ref="R1059">IF(O1059="","",TTEST(IF(L$1:L$2881=LEFT(L1059,LEN(L1059)-3)&amp;"ctr",K$1:K$2881),IF(L$1:L$2881=L1059,K$1:K$2881),2,IF(ISERROR(Q1059),3,IF(Q1059&lt;0.05,3,2))))</f>
        <v/>
      </c>
      <c r="S1059" s="1" t="str">
        <f t="shared" ca="1" si="234"/>
        <v/>
      </c>
      <c r="T1059" s="1" t="str">
        <f t="array" ref="T1059">IF(O1059="","",AVERAGE(IF(L$1:L$2881=L1059,I$1:I$2881)))</f>
        <v/>
      </c>
      <c r="U1059" s="1" t="str">
        <f t="shared" ca="1" si="235"/>
        <v/>
      </c>
      <c r="V1059" s="1" t="str">
        <f t="shared" ca="1" si="239"/>
        <v/>
      </c>
      <c r="W1059" s="1" t="str">
        <f t="array" aca="1" ref="W1059" ca="1">IF(V1059="","",IF(AVERAGE(IF(Z$2:Z$2881="Neg"&amp;" "&amp;B1059&amp;" "&amp;X1059,J$2:J$2881,0))&gt;AVERAGE(IF(Z$2:Z$2881="pos"&amp;" "&amp;B1059&amp;" "&amp;X1059,J$2:J$2881,0)),"neg","pos"))</f>
        <v/>
      </c>
      <c r="X1059" s="1" t="str">
        <f t="shared" ca="1" si="236"/>
        <v/>
      </c>
      <c r="Y1059" s="1" t="str">
        <f t="shared" ca="1" si="237"/>
        <v/>
      </c>
      <c r="Z1059" s="1" t="str">
        <f t="shared" si="238"/>
        <v>both guanosine Min</v>
      </c>
      <c r="AA1059" s="1" t="str">
        <f t="shared" ref="AA1059:AA1122" si="242">IF(T1059="","","Good")</f>
        <v/>
      </c>
    </row>
    <row r="1060" spans="1:27" x14ac:dyDescent="0.2">
      <c r="A1060" s="1" t="s">
        <v>94</v>
      </c>
      <c r="B1060" s="1" t="s">
        <v>192</v>
      </c>
      <c r="C1060" s="1" t="s">
        <v>34</v>
      </c>
      <c r="D1060" s="1">
        <v>283.09140000000002</v>
      </c>
      <c r="E1060" s="1">
        <v>15.76</v>
      </c>
      <c r="F1060" s="5" t="s">
        <v>146</v>
      </c>
      <c r="H1060" s="1" t="s">
        <v>147</v>
      </c>
      <c r="I1060" s="1">
        <v>0</v>
      </c>
      <c r="K1060" s="1">
        <f t="shared" si="240"/>
        <v>0</v>
      </c>
      <c r="L1060" s="1" t="str">
        <f t="shared" si="241"/>
        <v>both guanosine Min_Ctr</v>
      </c>
      <c r="M1060" s="1" t="str">
        <f t="shared" si="231"/>
        <v>D</v>
      </c>
      <c r="N1060" s="1" t="str">
        <f t="shared" si="232"/>
        <v>both guanosine Min_Ctr_D</v>
      </c>
      <c r="O1060" s="2" t="str">
        <f t="shared" si="233"/>
        <v/>
      </c>
      <c r="P1060" s="1" t="str">
        <f t="array" ref="P1060">IF(O1060="","",AVERAGE(IF(L$1:L$2881=L1060,K$1:K$2881)))</f>
        <v/>
      </c>
      <c r="Q1060" s="1" t="str">
        <f t="array" ref="Q1060">IF(O1060="","",_xlfn.F.TEST(IF((L$1:L$2881=LEFT(L1060,LEN(L1060)-3)&amp;"ctr"),K$1:K$2881),IF((L$1:L$2881=L1060),K$1:K$2881)))</f>
        <v/>
      </c>
      <c r="R1060" s="1" t="str">
        <f t="array" ref="R1060">IF(O1060="","",TTEST(IF(L$1:L$2881=LEFT(L1060,LEN(L1060)-3)&amp;"ctr",K$1:K$2881),IF(L$1:L$2881=L1060,K$1:K$2881),2,IF(ISERROR(Q1060),3,IF(Q1060&lt;0.05,3,2))))</f>
        <v/>
      </c>
      <c r="S1060" s="1" t="str">
        <f t="shared" ca="1" si="234"/>
        <v/>
      </c>
      <c r="T1060" s="1" t="str">
        <f t="array" ref="T1060">IF(O1060="","",AVERAGE(IF(L$1:L$2881=L1060,I$1:I$2881)))</f>
        <v/>
      </c>
      <c r="U1060" s="1" t="str">
        <f t="shared" ca="1" si="235"/>
        <v/>
      </c>
      <c r="V1060" s="1" t="str">
        <f t="shared" ca="1" si="239"/>
        <v/>
      </c>
      <c r="W1060" s="1" t="str">
        <f t="array" aca="1" ref="W1060" ca="1">IF(V1060="","",IF(AVERAGE(IF(Z$2:Z$2881="Neg"&amp;" "&amp;B1060&amp;" "&amp;X1060,J$2:J$2881,0))&gt;AVERAGE(IF(Z$2:Z$2881="pos"&amp;" "&amp;B1060&amp;" "&amp;X1060,J$2:J$2881,0)),"neg","pos"))</f>
        <v/>
      </c>
      <c r="X1060" s="1" t="str">
        <f t="shared" ca="1" si="236"/>
        <v/>
      </c>
      <c r="Y1060" s="1" t="str">
        <f t="shared" ca="1" si="237"/>
        <v/>
      </c>
      <c r="Z1060" s="1" t="str">
        <f t="shared" si="238"/>
        <v>both guanosine Min</v>
      </c>
      <c r="AA1060" s="1" t="str">
        <f t="shared" si="242"/>
        <v/>
      </c>
    </row>
    <row r="1061" spans="1:27" x14ac:dyDescent="0.2">
      <c r="A1061" s="1" t="s">
        <v>94</v>
      </c>
      <c r="B1061" s="1" t="s">
        <v>192</v>
      </c>
      <c r="C1061" s="1" t="s">
        <v>34</v>
      </c>
      <c r="D1061" s="1">
        <v>283.09140000000002</v>
      </c>
      <c r="E1061" s="1">
        <v>15.76</v>
      </c>
      <c r="F1061" s="5" t="s">
        <v>146</v>
      </c>
      <c r="H1061" s="1" t="s">
        <v>147</v>
      </c>
      <c r="I1061" s="1">
        <v>0</v>
      </c>
      <c r="K1061" s="1">
        <f t="shared" si="240"/>
        <v>0</v>
      </c>
      <c r="L1061" s="1" t="str">
        <f t="shared" si="241"/>
        <v>both guanosine Min_Ctr</v>
      </c>
      <c r="M1061" s="1" t="str">
        <f t="shared" si="231"/>
        <v>D</v>
      </c>
      <c r="N1061" s="1" t="str">
        <f t="shared" si="232"/>
        <v>both guanosine Min_Ctr_D</v>
      </c>
      <c r="O1061" s="2" t="str">
        <f t="shared" si="233"/>
        <v/>
      </c>
      <c r="P1061" s="1" t="str">
        <f t="array" ref="P1061">IF(O1061="","",AVERAGE(IF(L$1:L$2881=L1061,K$1:K$2881)))</f>
        <v/>
      </c>
      <c r="Q1061" s="1" t="str">
        <f t="array" ref="Q1061">IF(O1061="","",_xlfn.F.TEST(IF((L$1:L$2881=LEFT(L1061,LEN(L1061)-3)&amp;"ctr"),K$1:K$2881),IF((L$1:L$2881=L1061),K$1:K$2881)))</f>
        <v/>
      </c>
      <c r="R1061" s="1" t="str">
        <f t="array" ref="R1061">IF(O1061="","",TTEST(IF(L$1:L$2881=LEFT(L1061,LEN(L1061)-3)&amp;"ctr",K$1:K$2881),IF(L$1:L$2881=L1061,K$1:K$2881),2,IF(ISERROR(Q1061),3,IF(Q1061&lt;0.05,3,2))))</f>
        <v/>
      </c>
      <c r="S1061" s="1" t="str">
        <f t="shared" ca="1" si="234"/>
        <v/>
      </c>
      <c r="T1061" s="1" t="str">
        <f t="array" ref="T1061">IF(O1061="","",AVERAGE(IF(L$1:L$2881=L1061,I$1:I$2881)))</f>
        <v/>
      </c>
      <c r="U1061" s="1" t="str">
        <f t="shared" ca="1" si="235"/>
        <v/>
      </c>
      <c r="V1061" s="1" t="str">
        <f t="shared" ca="1" si="239"/>
        <v/>
      </c>
      <c r="W1061" s="1" t="str">
        <f t="array" aca="1" ref="W1061" ca="1">IF(V1061="","",IF(AVERAGE(IF(Z$2:Z$2881="Neg"&amp;" "&amp;B1061&amp;" "&amp;X1061,J$2:J$2881,0))&gt;AVERAGE(IF(Z$2:Z$2881="pos"&amp;" "&amp;B1061&amp;" "&amp;X1061,J$2:J$2881,0)),"neg","pos"))</f>
        <v/>
      </c>
      <c r="X1061" s="1" t="str">
        <f t="shared" ca="1" si="236"/>
        <v/>
      </c>
      <c r="Y1061" s="1" t="str">
        <f t="shared" ca="1" si="237"/>
        <v/>
      </c>
      <c r="Z1061" s="1" t="str">
        <f t="shared" si="238"/>
        <v>both guanosine Min</v>
      </c>
      <c r="AA1061" s="1" t="str">
        <f t="shared" si="242"/>
        <v/>
      </c>
    </row>
    <row r="1062" spans="1:27" x14ac:dyDescent="0.2">
      <c r="A1062" s="1" t="s">
        <v>94</v>
      </c>
      <c r="B1062" s="1" t="s">
        <v>192</v>
      </c>
      <c r="C1062" s="1" t="s">
        <v>34</v>
      </c>
      <c r="D1062" s="1">
        <v>283.09140000000002</v>
      </c>
      <c r="E1062" s="1">
        <v>15.76</v>
      </c>
      <c r="F1062" s="5" t="s">
        <v>146</v>
      </c>
      <c r="H1062" s="1" t="s">
        <v>148</v>
      </c>
      <c r="I1062" s="1">
        <v>1575</v>
      </c>
      <c r="K1062" s="1">
        <f t="shared" si="240"/>
        <v>7.3626452704178247</v>
      </c>
      <c r="L1062" s="1" t="str">
        <f t="shared" si="241"/>
        <v>both guanosine Min_Syn</v>
      </c>
      <c r="M1062" s="1" t="str">
        <f t="shared" si="231"/>
        <v>D</v>
      </c>
      <c r="N1062" s="1" t="str">
        <f t="shared" si="232"/>
        <v>both guanosine Min_Syn_D</v>
      </c>
      <c r="O1062" s="2" t="str">
        <f t="shared" si="233"/>
        <v>D</v>
      </c>
      <c r="P1062" s="1">
        <f t="array" ref="P1062">IF(O1062="","",AVERAGE(IF(L$1:L$2881=L1062,K$1:K$2881)))</f>
        <v>7.5784313287507681</v>
      </c>
      <c r="Q1062" s="1" t="e">
        <f t="array" ref="Q1062">IF(O1062="","",_xlfn.F.TEST(IF((L$1:L$2881=LEFT(L1062,LEN(L1062)-3)&amp;"ctr"),K$1:K$2881),IF((L$1:L$2881=L1062),K$1:K$2881)))</f>
        <v>#DIV/0!</v>
      </c>
      <c r="R1062" s="1">
        <f t="array" ref="R1062">IF(O1062="","",TTEST(IF(L$1:L$2881=LEFT(L1062,LEN(L1062)-3)&amp;"ctr",K$1:K$2881),IF(L$1:L$2881=L1062,K$1:K$2881),2,IF(ISERROR(Q1062),3,IF(Q1062&lt;0.05,3,2))))</f>
        <v>8.8535394700332333E-5</v>
      </c>
      <c r="S1062" s="1" t="str">
        <f t="shared" ca="1" si="234"/>
        <v>E</v>
      </c>
      <c r="T1062" s="1">
        <f t="array" ref="T1062">IF(O1062="","",AVERAGE(IF(L$1:L$2881=L1062,I$1:I$2881)))</f>
        <v>2183.25</v>
      </c>
      <c r="U1062" s="1">
        <f t="shared" ca="1" si="235"/>
        <v>5</v>
      </c>
      <c r="V1062" s="1" t="str">
        <f t="shared" ca="1" si="239"/>
        <v>5</v>
      </c>
      <c r="W1062" s="1" t="str">
        <f t="array" aca="1" ref="W1062" ca="1">IF(V1062="","",IF(AVERAGE(IF(Z$2:Z$2881="Neg"&amp;" "&amp;B1062&amp;" "&amp;X1062,J$2:J$2881,0))&gt;AVERAGE(IF(Z$2:Z$2881="pos"&amp;" "&amp;B1062&amp;" "&amp;X1062,J$2:J$2881,0)),"neg","pos"))</f>
        <v>pos</v>
      </c>
      <c r="X1062" s="1" t="str">
        <f t="shared" ca="1" si="236"/>
        <v>Min</v>
      </c>
      <c r="Y1062" s="1" t="str">
        <f t="shared" ca="1" si="237"/>
        <v>Syn</v>
      </c>
      <c r="Z1062" s="1" t="str">
        <f t="shared" si="238"/>
        <v>both guanosine Min</v>
      </c>
      <c r="AA1062" s="1" t="str">
        <f t="shared" si="242"/>
        <v>Good</v>
      </c>
    </row>
    <row r="1063" spans="1:27" x14ac:dyDescent="0.2">
      <c r="A1063" s="1" t="s">
        <v>94</v>
      </c>
      <c r="B1063" s="1" t="s">
        <v>192</v>
      </c>
      <c r="C1063" s="1" t="s">
        <v>34</v>
      </c>
      <c r="D1063" s="1">
        <v>283.09140000000002</v>
      </c>
      <c r="E1063" s="1">
        <v>15.76</v>
      </c>
      <c r="F1063" s="5" t="s">
        <v>146</v>
      </c>
      <c r="H1063" s="1" t="s">
        <v>148</v>
      </c>
      <c r="I1063" s="1">
        <v>1218</v>
      </c>
      <c r="K1063" s="1">
        <f t="shared" si="240"/>
        <v>7.1057861294812712</v>
      </c>
      <c r="L1063" s="1" t="str">
        <f t="shared" si="241"/>
        <v>both guanosine Min_Syn</v>
      </c>
      <c r="M1063" s="1" t="str">
        <f t="shared" si="231"/>
        <v>D</v>
      </c>
      <c r="N1063" s="1" t="str">
        <f t="shared" si="232"/>
        <v>both guanosine Min_Syn_D</v>
      </c>
      <c r="O1063" s="2" t="str">
        <f t="shared" si="233"/>
        <v/>
      </c>
      <c r="P1063" s="1" t="str">
        <f t="array" ref="P1063">IF(O1063="","",AVERAGE(IF(L$1:L$2881=L1063,K$1:K$2881)))</f>
        <v/>
      </c>
      <c r="Q1063" s="1" t="str">
        <f t="array" ref="Q1063">IF(O1063="","",_xlfn.F.TEST(IF((L$1:L$2881=LEFT(L1063,LEN(L1063)-3)&amp;"ctr"),K$1:K$2881),IF((L$1:L$2881=L1063),K$1:K$2881)))</f>
        <v/>
      </c>
      <c r="R1063" s="1" t="str">
        <f t="array" ref="R1063">IF(O1063="","",TTEST(IF(L$1:L$2881=LEFT(L1063,LEN(L1063)-3)&amp;"ctr",K$1:K$2881),IF(L$1:L$2881=L1063,K$1:K$2881),2,IF(ISERROR(Q1063),3,IF(Q1063&lt;0.05,3,2))))</f>
        <v/>
      </c>
      <c r="S1063" s="1" t="str">
        <f t="shared" ca="1" si="234"/>
        <v/>
      </c>
      <c r="T1063" s="1" t="str">
        <f t="array" ref="T1063">IF(O1063="","",AVERAGE(IF(L$1:L$2881=L1063,I$1:I$2881)))</f>
        <v/>
      </c>
      <c r="U1063" s="1" t="str">
        <f t="shared" ca="1" si="235"/>
        <v/>
      </c>
      <c r="V1063" s="1" t="str">
        <f t="shared" ca="1" si="239"/>
        <v/>
      </c>
      <c r="W1063" s="1" t="str">
        <f t="array" aca="1" ref="W1063" ca="1">IF(V1063="","",IF(AVERAGE(IF(Z$2:Z$2881="Neg"&amp;" "&amp;B1063&amp;" "&amp;X1063,J$2:J$2881,0))&gt;AVERAGE(IF(Z$2:Z$2881="pos"&amp;" "&amp;B1063&amp;" "&amp;X1063,J$2:J$2881,0)),"neg","pos"))</f>
        <v/>
      </c>
      <c r="X1063" s="1" t="str">
        <f t="shared" ca="1" si="236"/>
        <v/>
      </c>
      <c r="Y1063" s="1" t="str">
        <f t="shared" ca="1" si="237"/>
        <v/>
      </c>
      <c r="Z1063" s="1" t="str">
        <f t="shared" si="238"/>
        <v>both guanosine Min</v>
      </c>
      <c r="AA1063" s="1" t="str">
        <f t="shared" si="242"/>
        <v/>
      </c>
    </row>
    <row r="1064" spans="1:27" x14ac:dyDescent="0.2">
      <c r="A1064" s="1" t="s">
        <v>94</v>
      </c>
      <c r="B1064" s="1" t="s">
        <v>192</v>
      </c>
      <c r="C1064" s="1" t="s">
        <v>34</v>
      </c>
      <c r="D1064" s="1">
        <v>283.09140000000002</v>
      </c>
      <c r="E1064" s="1">
        <v>15.76</v>
      </c>
      <c r="F1064" s="5" t="s">
        <v>146</v>
      </c>
      <c r="H1064" s="1" t="s">
        <v>148</v>
      </c>
      <c r="I1064" s="1">
        <v>1868</v>
      </c>
      <c r="K1064" s="1">
        <f t="shared" si="240"/>
        <v>7.5331588074555631</v>
      </c>
      <c r="L1064" s="1" t="str">
        <f t="shared" si="241"/>
        <v>both guanosine Min_Syn</v>
      </c>
      <c r="M1064" s="1" t="str">
        <f t="shared" si="231"/>
        <v>D</v>
      </c>
      <c r="N1064" s="1" t="str">
        <f t="shared" si="232"/>
        <v>both guanosine Min_Syn_D</v>
      </c>
      <c r="O1064" s="2" t="str">
        <f t="shared" si="233"/>
        <v/>
      </c>
      <c r="P1064" s="1" t="str">
        <f t="array" ref="P1064">IF(O1064="","",AVERAGE(IF(L$1:L$2881=L1064,K$1:K$2881)))</f>
        <v/>
      </c>
      <c r="Q1064" s="1" t="str">
        <f t="array" ref="Q1064">IF(O1064="","",_xlfn.F.TEST(IF((L$1:L$2881=LEFT(L1064,LEN(L1064)-3)&amp;"ctr"),K$1:K$2881),IF((L$1:L$2881=L1064),K$1:K$2881)))</f>
        <v/>
      </c>
      <c r="R1064" s="1" t="str">
        <f t="array" ref="R1064">IF(O1064="","",TTEST(IF(L$1:L$2881=LEFT(L1064,LEN(L1064)-3)&amp;"ctr",K$1:K$2881),IF(L$1:L$2881=L1064,K$1:K$2881),2,IF(ISERROR(Q1064),3,IF(Q1064&lt;0.05,3,2))))</f>
        <v/>
      </c>
      <c r="S1064" s="1" t="str">
        <f t="shared" ca="1" si="234"/>
        <v/>
      </c>
      <c r="T1064" s="1" t="str">
        <f t="array" ref="T1064">IF(O1064="","",AVERAGE(IF(L$1:L$2881=L1064,I$1:I$2881)))</f>
        <v/>
      </c>
      <c r="U1064" s="1" t="str">
        <f t="shared" ca="1" si="235"/>
        <v/>
      </c>
      <c r="V1064" s="1" t="str">
        <f t="shared" ca="1" si="239"/>
        <v/>
      </c>
      <c r="W1064" s="1" t="str">
        <f t="array" aca="1" ref="W1064" ca="1">IF(V1064="","",IF(AVERAGE(IF(Z$2:Z$2881="Neg"&amp;" "&amp;B1064&amp;" "&amp;X1064,J$2:J$2881,0))&gt;AVERAGE(IF(Z$2:Z$2881="pos"&amp;" "&amp;B1064&amp;" "&amp;X1064,J$2:J$2881,0)),"neg","pos"))</f>
        <v/>
      </c>
      <c r="X1064" s="1" t="str">
        <f t="shared" ca="1" si="236"/>
        <v/>
      </c>
      <c r="Y1064" s="1" t="str">
        <f t="shared" ca="1" si="237"/>
        <v/>
      </c>
      <c r="Z1064" s="1" t="str">
        <f t="shared" si="238"/>
        <v>both guanosine Min</v>
      </c>
      <c r="AA1064" s="1" t="str">
        <f t="shared" si="242"/>
        <v/>
      </c>
    </row>
    <row r="1065" spans="1:27" x14ac:dyDescent="0.2">
      <c r="A1065" s="1" t="s">
        <v>94</v>
      </c>
      <c r="B1065" s="1" t="s">
        <v>192</v>
      </c>
      <c r="C1065" s="1" t="s">
        <v>34</v>
      </c>
      <c r="D1065" s="1">
        <v>283.09140000000002</v>
      </c>
      <c r="E1065" s="1">
        <v>15.76</v>
      </c>
      <c r="F1065" s="5" t="s">
        <v>146</v>
      </c>
      <c r="H1065" s="1" t="s">
        <v>148</v>
      </c>
      <c r="I1065" s="1">
        <v>4072</v>
      </c>
      <c r="K1065" s="1">
        <f t="shared" si="240"/>
        <v>8.3121351076484125</v>
      </c>
      <c r="L1065" s="1" t="str">
        <f t="shared" si="241"/>
        <v>both guanosine Min_Syn</v>
      </c>
      <c r="M1065" s="1" t="str">
        <f t="shared" si="231"/>
        <v>D</v>
      </c>
      <c r="N1065" s="1" t="str">
        <f t="shared" si="232"/>
        <v>both guanosine Min_Syn_D</v>
      </c>
      <c r="O1065" s="2" t="str">
        <f t="shared" si="233"/>
        <v/>
      </c>
      <c r="P1065" s="1" t="str">
        <f t="array" ref="P1065">IF(O1065="","",AVERAGE(IF(L$1:L$2881=L1065,K$1:K$2881)))</f>
        <v/>
      </c>
      <c r="Q1065" s="1" t="str">
        <f t="array" ref="Q1065">IF(O1065="","",_xlfn.F.TEST(IF((L$1:L$2881=LEFT(L1065,LEN(L1065)-3)&amp;"ctr"),K$1:K$2881),IF((L$1:L$2881=L1065),K$1:K$2881)))</f>
        <v/>
      </c>
      <c r="R1065" s="1" t="str">
        <f t="array" ref="R1065">IF(O1065="","",TTEST(IF(L$1:L$2881=LEFT(L1065,LEN(L1065)-3)&amp;"ctr",K$1:K$2881),IF(L$1:L$2881=L1065,K$1:K$2881),2,IF(ISERROR(Q1065),3,IF(Q1065&lt;0.05,3,2))))</f>
        <v/>
      </c>
      <c r="S1065" s="1" t="str">
        <f t="shared" ca="1" si="234"/>
        <v/>
      </c>
      <c r="T1065" s="1" t="str">
        <f t="array" ref="T1065">IF(O1065="","",AVERAGE(IF(L$1:L$2881=L1065,I$1:I$2881)))</f>
        <v/>
      </c>
      <c r="U1065" s="1" t="str">
        <f t="shared" ca="1" si="235"/>
        <v/>
      </c>
      <c r="V1065" s="1" t="str">
        <f t="shared" ca="1" si="239"/>
        <v/>
      </c>
      <c r="W1065" s="1" t="str">
        <f t="array" aca="1" ref="W1065" ca="1">IF(V1065="","",IF(AVERAGE(IF(Z$2:Z$2881="Neg"&amp;" "&amp;B1065&amp;" "&amp;X1065,J$2:J$2881,0))&gt;AVERAGE(IF(Z$2:Z$2881="pos"&amp;" "&amp;B1065&amp;" "&amp;X1065,J$2:J$2881,0)),"neg","pos"))</f>
        <v/>
      </c>
      <c r="X1065" s="1" t="str">
        <f t="shared" ca="1" si="236"/>
        <v/>
      </c>
      <c r="Y1065" s="1" t="str">
        <f t="shared" ca="1" si="237"/>
        <v/>
      </c>
      <c r="Z1065" s="1" t="str">
        <f t="shared" si="238"/>
        <v>both guanosine Min</v>
      </c>
      <c r="AA1065" s="1" t="str">
        <f t="shared" si="242"/>
        <v/>
      </c>
    </row>
    <row r="1066" spans="1:27" x14ac:dyDescent="0.2">
      <c r="A1066" s="1" t="s">
        <v>94</v>
      </c>
      <c r="B1066" s="1" t="s">
        <v>192</v>
      </c>
      <c r="C1066" s="1" t="s">
        <v>34</v>
      </c>
      <c r="D1066" s="1">
        <v>283.09140000000002</v>
      </c>
      <c r="E1066" s="1">
        <v>15.76</v>
      </c>
      <c r="F1066" s="5" t="s">
        <v>146</v>
      </c>
      <c r="H1066" s="1" t="s">
        <v>149</v>
      </c>
      <c r="I1066" s="1">
        <v>0</v>
      </c>
      <c r="K1066" s="1">
        <f t="shared" si="240"/>
        <v>0</v>
      </c>
      <c r="L1066" s="1" t="str">
        <f t="shared" si="241"/>
        <v>both guanosine MEBM_Ctr</v>
      </c>
      <c r="M1066" s="1" t="str">
        <f t="shared" si="231"/>
        <v>D</v>
      </c>
      <c r="N1066" s="1" t="str">
        <f t="shared" si="232"/>
        <v>both guanosine MEBM_Ctr_D</v>
      </c>
      <c r="O1066" s="2" t="str">
        <f t="shared" si="233"/>
        <v>D</v>
      </c>
      <c r="P1066" s="1">
        <f t="array" ref="P1066">IF(O1066="","",AVERAGE(IF(L$1:L$2881=L1066,K$1:K$2881)))</f>
        <v>0</v>
      </c>
      <c r="Q1066" s="1" t="e">
        <f t="array" ref="Q1066">IF(O1066="","",_xlfn.F.TEST(IF((L$1:L$2881=LEFT(L1066,LEN(L1066)-3)&amp;"ctr"),K$1:K$2881),IF((L$1:L$2881=L1066),K$1:K$2881)))</f>
        <v>#DIV/0!</v>
      </c>
      <c r="R1066" s="1" t="e">
        <f t="array" ref="R1066">IF(O1066="","",TTEST(IF(L$1:L$2881=LEFT(L1066,LEN(L1066)-3)&amp;"ctr",K$1:K$2881),IF(L$1:L$2881=L1066,K$1:K$2881),2,IF(ISERROR(Q1066),3,IF(Q1066&lt;0.05,3,2))))</f>
        <v>#DIV/0!</v>
      </c>
      <c r="S1066" s="1" t="str">
        <f t="shared" ca="1" si="234"/>
        <v>D</v>
      </c>
      <c r="T1066" s="1">
        <f t="array" ref="T1066">IF(O1066="","",AVERAGE(IF(L$1:L$2881=L1066,I$1:I$2881)))</f>
        <v>0</v>
      </c>
      <c r="U1066" s="1" t="b">
        <f t="shared" ca="1" si="235"/>
        <v>0</v>
      </c>
      <c r="V1066" s="1" t="str">
        <f t="shared" ca="1" si="239"/>
        <v>1</v>
      </c>
      <c r="W1066" s="1" t="str">
        <f t="array" aca="1" ref="W1066" ca="1">IF(V1066="","",IF(AVERAGE(IF(Z$2:Z$2881="Neg"&amp;" "&amp;B1066&amp;" "&amp;X1066,J$2:J$2881,0))&gt;AVERAGE(IF(Z$2:Z$2881="pos"&amp;" "&amp;B1066&amp;" "&amp;X1066,J$2:J$2881,0)),"neg","pos"))</f>
        <v>pos</v>
      </c>
      <c r="X1066" s="1" t="str">
        <f t="shared" ca="1" si="236"/>
        <v>MEB</v>
      </c>
      <c r="Y1066" s="1" t="str">
        <f t="shared" ca="1" si="237"/>
        <v>Ctr</v>
      </c>
      <c r="Z1066" s="1" t="str">
        <f t="shared" si="238"/>
        <v>both guanosine MEB</v>
      </c>
      <c r="AA1066" s="1" t="str">
        <f t="shared" si="242"/>
        <v>Good</v>
      </c>
    </row>
    <row r="1067" spans="1:27" x14ac:dyDescent="0.2">
      <c r="A1067" s="1" t="s">
        <v>94</v>
      </c>
      <c r="B1067" s="1" t="s">
        <v>192</v>
      </c>
      <c r="C1067" s="1" t="s">
        <v>34</v>
      </c>
      <c r="D1067" s="1">
        <v>283.09140000000002</v>
      </c>
      <c r="E1067" s="1">
        <v>15.76</v>
      </c>
      <c r="F1067" s="5" t="s">
        <v>146</v>
      </c>
      <c r="H1067" s="1" t="s">
        <v>149</v>
      </c>
      <c r="I1067" s="1">
        <v>0</v>
      </c>
      <c r="K1067" s="1">
        <f t="shared" si="240"/>
        <v>0</v>
      </c>
      <c r="L1067" s="1" t="str">
        <f t="shared" si="241"/>
        <v>both guanosine MEBM_Ctr</v>
      </c>
      <c r="M1067" s="1" t="str">
        <f t="shared" si="231"/>
        <v>D</v>
      </c>
      <c r="N1067" s="1" t="str">
        <f t="shared" si="232"/>
        <v>both guanosine MEBM_Ctr_D</v>
      </c>
      <c r="O1067" s="2" t="str">
        <f t="shared" si="233"/>
        <v/>
      </c>
      <c r="P1067" s="1" t="str">
        <f t="array" ref="P1067">IF(O1067="","",AVERAGE(IF(L$1:L$2881=L1067,K$1:K$2881)))</f>
        <v/>
      </c>
      <c r="Q1067" s="1" t="str">
        <f t="array" ref="Q1067">IF(O1067="","",_xlfn.F.TEST(IF((L$1:L$2881=LEFT(L1067,LEN(L1067)-3)&amp;"ctr"),K$1:K$2881),IF((L$1:L$2881=L1067),K$1:K$2881)))</f>
        <v/>
      </c>
      <c r="R1067" s="1" t="str">
        <f t="array" ref="R1067">IF(O1067="","",TTEST(IF(L$1:L$2881=LEFT(L1067,LEN(L1067)-3)&amp;"ctr",K$1:K$2881),IF(L$1:L$2881=L1067,K$1:K$2881),2,IF(ISERROR(Q1067),3,IF(Q1067&lt;0.05,3,2))))</f>
        <v/>
      </c>
      <c r="S1067" s="1" t="str">
        <f t="shared" ca="1" si="234"/>
        <v/>
      </c>
      <c r="T1067" s="1" t="str">
        <f t="array" ref="T1067">IF(O1067="","",AVERAGE(IF(L$1:L$2881=L1067,I$1:I$2881)))</f>
        <v/>
      </c>
      <c r="U1067" s="1" t="str">
        <f t="shared" ca="1" si="235"/>
        <v/>
      </c>
      <c r="V1067" s="1" t="str">
        <f t="shared" ca="1" si="239"/>
        <v/>
      </c>
      <c r="W1067" s="1" t="str">
        <f t="array" aca="1" ref="W1067" ca="1">IF(V1067="","",IF(AVERAGE(IF(Z$2:Z$2881="Neg"&amp;" "&amp;B1067&amp;" "&amp;X1067,J$2:J$2881,0))&gt;AVERAGE(IF(Z$2:Z$2881="pos"&amp;" "&amp;B1067&amp;" "&amp;X1067,J$2:J$2881,0)),"neg","pos"))</f>
        <v/>
      </c>
      <c r="X1067" s="1" t="str">
        <f t="shared" ca="1" si="236"/>
        <v/>
      </c>
      <c r="Y1067" s="1" t="str">
        <f t="shared" ca="1" si="237"/>
        <v/>
      </c>
      <c r="Z1067" s="1" t="str">
        <f t="shared" si="238"/>
        <v>both guanosine MEB</v>
      </c>
      <c r="AA1067" s="1" t="str">
        <f t="shared" si="242"/>
        <v/>
      </c>
    </row>
    <row r="1068" spans="1:27" x14ac:dyDescent="0.2">
      <c r="A1068" s="1" t="s">
        <v>94</v>
      </c>
      <c r="B1068" s="1" t="s">
        <v>192</v>
      </c>
      <c r="C1068" s="1" t="s">
        <v>34</v>
      </c>
      <c r="D1068" s="1">
        <v>283.09140000000002</v>
      </c>
      <c r="E1068" s="1">
        <v>15.76</v>
      </c>
      <c r="F1068" s="5" t="s">
        <v>146</v>
      </c>
      <c r="H1068" s="1" t="s">
        <v>149</v>
      </c>
      <c r="I1068" s="1">
        <v>0</v>
      </c>
      <c r="K1068" s="1">
        <f t="shared" si="240"/>
        <v>0</v>
      </c>
      <c r="L1068" s="1" t="str">
        <f t="shared" si="241"/>
        <v>both guanosine MEBM_Ctr</v>
      </c>
      <c r="M1068" s="1" t="str">
        <f t="shared" si="231"/>
        <v>D</v>
      </c>
      <c r="N1068" s="1" t="str">
        <f t="shared" si="232"/>
        <v>both guanosine MEBM_Ctr_D</v>
      </c>
      <c r="O1068" s="2" t="str">
        <f t="shared" si="233"/>
        <v/>
      </c>
      <c r="P1068" s="1" t="str">
        <f t="array" ref="P1068">IF(O1068="","",AVERAGE(IF(L$1:L$2881=L1068,K$1:K$2881)))</f>
        <v/>
      </c>
      <c r="Q1068" s="1" t="str">
        <f t="array" ref="Q1068">IF(O1068="","",_xlfn.F.TEST(IF((L$1:L$2881=LEFT(L1068,LEN(L1068)-3)&amp;"ctr"),K$1:K$2881),IF((L$1:L$2881=L1068),K$1:K$2881)))</f>
        <v/>
      </c>
      <c r="R1068" s="1" t="str">
        <f t="array" ref="R1068">IF(O1068="","",TTEST(IF(L$1:L$2881=LEFT(L1068,LEN(L1068)-3)&amp;"ctr",K$1:K$2881),IF(L$1:L$2881=L1068,K$1:K$2881),2,IF(ISERROR(Q1068),3,IF(Q1068&lt;0.05,3,2))))</f>
        <v/>
      </c>
      <c r="S1068" s="1" t="str">
        <f t="shared" ca="1" si="234"/>
        <v/>
      </c>
      <c r="T1068" s="1" t="str">
        <f t="array" ref="T1068">IF(O1068="","",AVERAGE(IF(L$1:L$2881=L1068,I$1:I$2881)))</f>
        <v/>
      </c>
      <c r="U1068" s="1" t="str">
        <f t="shared" ca="1" si="235"/>
        <v/>
      </c>
      <c r="V1068" s="1" t="str">
        <f t="shared" ca="1" si="239"/>
        <v/>
      </c>
      <c r="W1068" s="1" t="str">
        <f t="array" aca="1" ref="W1068" ca="1">IF(V1068="","",IF(AVERAGE(IF(Z$2:Z$2881="Neg"&amp;" "&amp;B1068&amp;" "&amp;X1068,J$2:J$2881,0))&gt;AVERAGE(IF(Z$2:Z$2881="pos"&amp;" "&amp;B1068&amp;" "&amp;X1068,J$2:J$2881,0)),"neg","pos"))</f>
        <v/>
      </c>
      <c r="X1068" s="1" t="str">
        <f t="shared" ca="1" si="236"/>
        <v/>
      </c>
      <c r="Y1068" s="1" t="str">
        <f t="shared" ca="1" si="237"/>
        <v/>
      </c>
      <c r="Z1068" s="1" t="str">
        <f t="shared" si="238"/>
        <v>both guanosine MEB</v>
      </c>
      <c r="AA1068" s="1" t="str">
        <f t="shared" si="242"/>
        <v/>
      </c>
    </row>
    <row r="1069" spans="1:27" x14ac:dyDescent="0.2">
      <c r="A1069" s="1" t="s">
        <v>94</v>
      </c>
      <c r="B1069" s="1" t="s">
        <v>192</v>
      </c>
      <c r="C1069" s="1" t="s">
        <v>34</v>
      </c>
      <c r="D1069" s="1">
        <v>283.09140000000002</v>
      </c>
      <c r="E1069" s="1">
        <v>15.76</v>
      </c>
      <c r="F1069" s="5" t="s">
        <v>146</v>
      </c>
      <c r="H1069" s="1" t="s">
        <v>149</v>
      </c>
      <c r="I1069" s="1">
        <v>0</v>
      </c>
      <c r="K1069" s="1">
        <f t="shared" si="240"/>
        <v>0</v>
      </c>
      <c r="L1069" s="1" t="str">
        <f t="shared" si="241"/>
        <v>both guanosine MEBM_Ctr</v>
      </c>
      <c r="M1069" s="1" t="str">
        <f t="shared" si="231"/>
        <v>D</v>
      </c>
      <c r="N1069" s="1" t="str">
        <f t="shared" si="232"/>
        <v>both guanosine MEBM_Ctr_D</v>
      </c>
      <c r="O1069" s="2" t="str">
        <f t="shared" si="233"/>
        <v/>
      </c>
      <c r="P1069" s="1" t="str">
        <f t="array" ref="P1069">IF(O1069="","",AVERAGE(IF(L$1:L$2881=L1069,K$1:K$2881)))</f>
        <v/>
      </c>
      <c r="Q1069" s="1" t="str">
        <f t="array" ref="Q1069">IF(O1069="","",_xlfn.F.TEST(IF((L$1:L$2881=LEFT(L1069,LEN(L1069)-3)&amp;"ctr"),K$1:K$2881),IF((L$1:L$2881=L1069),K$1:K$2881)))</f>
        <v/>
      </c>
      <c r="R1069" s="1" t="str">
        <f t="array" ref="R1069">IF(O1069="","",TTEST(IF(L$1:L$2881=LEFT(L1069,LEN(L1069)-3)&amp;"ctr",K$1:K$2881),IF(L$1:L$2881=L1069,K$1:K$2881),2,IF(ISERROR(Q1069),3,IF(Q1069&lt;0.05,3,2))))</f>
        <v/>
      </c>
      <c r="S1069" s="1" t="str">
        <f t="shared" ca="1" si="234"/>
        <v/>
      </c>
      <c r="T1069" s="1" t="str">
        <f t="array" ref="T1069">IF(O1069="","",AVERAGE(IF(L$1:L$2881=L1069,I$1:I$2881)))</f>
        <v/>
      </c>
      <c r="U1069" s="1" t="str">
        <f t="shared" ca="1" si="235"/>
        <v/>
      </c>
      <c r="V1069" s="1" t="str">
        <f t="shared" ca="1" si="239"/>
        <v/>
      </c>
      <c r="W1069" s="1" t="str">
        <f t="array" aca="1" ref="W1069" ca="1">IF(V1069="","",IF(AVERAGE(IF(Z$2:Z$2881="Neg"&amp;" "&amp;B1069&amp;" "&amp;X1069,J$2:J$2881,0))&gt;AVERAGE(IF(Z$2:Z$2881="pos"&amp;" "&amp;B1069&amp;" "&amp;X1069,J$2:J$2881,0)),"neg","pos"))</f>
        <v/>
      </c>
      <c r="X1069" s="1" t="str">
        <f t="shared" ca="1" si="236"/>
        <v/>
      </c>
      <c r="Y1069" s="1" t="str">
        <f t="shared" ca="1" si="237"/>
        <v/>
      </c>
      <c r="Z1069" s="1" t="str">
        <f t="shared" si="238"/>
        <v>both guanosine MEB</v>
      </c>
      <c r="AA1069" s="1" t="str">
        <f t="shared" si="242"/>
        <v/>
      </c>
    </row>
    <row r="1070" spans="1:27" x14ac:dyDescent="0.2">
      <c r="A1070" s="1" t="s">
        <v>94</v>
      </c>
      <c r="B1070" s="1" t="s">
        <v>192</v>
      </c>
      <c r="C1070" s="1" t="s">
        <v>34</v>
      </c>
      <c r="D1070" s="1">
        <v>283.09140000000002</v>
      </c>
      <c r="E1070" s="1">
        <v>15.76</v>
      </c>
      <c r="F1070" s="5" t="s">
        <v>146</v>
      </c>
      <c r="H1070" s="1" t="s">
        <v>150</v>
      </c>
      <c r="I1070" s="1">
        <v>142</v>
      </c>
      <c r="K1070" s="1">
        <f t="shared" si="240"/>
        <v>4.962844630259907</v>
      </c>
      <c r="L1070" s="1" t="str">
        <f t="shared" si="241"/>
        <v>both guanosine MEBM_Syn</v>
      </c>
      <c r="M1070" s="1" t="str">
        <f t="shared" si="231"/>
        <v>D</v>
      </c>
      <c r="N1070" s="1" t="str">
        <f t="shared" si="232"/>
        <v>both guanosine MEBM_Syn_D</v>
      </c>
      <c r="O1070" s="2" t="str">
        <f t="shared" si="233"/>
        <v>D</v>
      </c>
      <c r="P1070" s="1">
        <f t="array" ref="P1070">IF(O1070="","",AVERAGE(IF(L$1:L$2881=L1070,K$1:K$2881)))</f>
        <v>5.396324015151226</v>
      </c>
      <c r="Q1070" s="1" t="e">
        <f t="array" ref="Q1070">IF(O1070="","",_xlfn.F.TEST(IF((L$1:L$2881=LEFT(L1070,LEN(L1070)-3)&amp;"ctr"),K$1:K$2881),IF((L$1:L$2881=L1070),K$1:K$2881)))</f>
        <v>#DIV/0!</v>
      </c>
      <c r="R1070" s="1">
        <f t="array" ref="R1070">IF(O1070="","",TTEST(IF(L$1:L$2881=LEFT(L1070,LEN(L1070)-3)&amp;"ctr",K$1:K$2881),IF(L$1:L$2881=L1070,K$1:K$2881),2,IF(ISERROR(Q1070),3,IF(Q1070&lt;0.05,3,2))))</f>
        <v>5.8329111974435874E-4</v>
      </c>
      <c r="S1070" s="1" t="str">
        <f t="shared" ca="1" si="234"/>
        <v>E</v>
      </c>
      <c r="T1070" s="1">
        <f t="array" ref="T1070">IF(O1070="","",AVERAGE(IF(L$1:L$2881=L1070,I$1:I$2881)))</f>
        <v>265</v>
      </c>
      <c r="U1070" s="1">
        <f t="shared" ca="1" si="235"/>
        <v>5</v>
      </c>
      <c r="V1070" s="1" t="str">
        <f t="shared" ca="1" si="239"/>
        <v>5</v>
      </c>
      <c r="W1070" s="1" t="str">
        <f t="array" aca="1" ref="W1070" ca="1">IF(V1070="","",IF(AVERAGE(IF(Z$2:Z$2881="Neg"&amp;" "&amp;B1070&amp;" "&amp;X1070,J$2:J$2881,0))&gt;AVERAGE(IF(Z$2:Z$2881="pos"&amp;" "&amp;B1070&amp;" "&amp;X1070,J$2:J$2881,0)),"neg","pos"))</f>
        <v>pos</v>
      </c>
      <c r="X1070" s="1" t="str">
        <f t="shared" ca="1" si="236"/>
        <v>MEB</v>
      </c>
      <c r="Y1070" s="1" t="str">
        <f t="shared" ca="1" si="237"/>
        <v>Syn</v>
      </c>
      <c r="Z1070" s="1" t="str">
        <f t="shared" si="238"/>
        <v>both guanosine MEB</v>
      </c>
      <c r="AA1070" s="1" t="str">
        <f t="shared" si="242"/>
        <v>Good</v>
      </c>
    </row>
    <row r="1071" spans="1:27" x14ac:dyDescent="0.2">
      <c r="A1071" s="1" t="s">
        <v>94</v>
      </c>
      <c r="B1071" s="1" t="s">
        <v>192</v>
      </c>
      <c r="C1071" s="1" t="s">
        <v>34</v>
      </c>
      <c r="D1071" s="1">
        <v>283.09140000000002</v>
      </c>
      <c r="E1071" s="1">
        <v>15.76</v>
      </c>
      <c r="F1071" s="5" t="s">
        <v>146</v>
      </c>
      <c r="H1071" s="1" t="s">
        <v>150</v>
      </c>
      <c r="I1071" s="1">
        <v>535</v>
      </c>
      <c r="K1071" s="1">
        <f t="shared" si="240"/>
        <v>6.2841341610708019</v>
      </c>
      <c r="L1071" s="1" t="str">
        <f t="shared" si="241"/>
        <v>both guanosine MEBM_Syn</v>
      </c>
      <c r="M1071" s="1" t="str">
        <f t="shared" si="231"/>
        <v>D</v>
      </c>
      <c r="N1071" s="1" t="str">
        <f t="shared" si="232"/>
        <v>both guanosine MEBM_Syn_D</v>
      </c>
      <c r="O1071" s="2" t="str">
        <f t="shared" si="233"/>
        <v/>
      </c>
      <c r="P1071" s="1" t="str">
        <f t="array" ref="P1071">IF(O1071="","",AVERAGE(IF(L$1:L$2881=L1071,K$1:K$2881)))</f>
        <v/>
      </c>
      <c r="Q1071" s="1" t="str">
        <f t="array" ref="Q1071">IF(O1071="","",_xlfn.F.TEST(IF((L$1:L$2881=LEFT(L1071,LEN(L1071)-3)&amp;"ctr"),K$1:K$2881),IF((L$1:L$2881=L1071),K$1:K$2881)))</f>
        <v/>
      </c>
      <c r="R1071" s="1" t="str">
        <f t="array" ref="R1071">IF(O1071="","",TTEST(IF(L$1:L$2881=LEFT(L1071,LEN(L1071)-3)&amp;"ctr",K$1:K$2881),IF(L$1:L$2881=L1071,K$1:K$2881),2,IF(ISERROR(Q1071),3,IF(Q1071&lt;0.05,3,2))))</f>
        <v/>
      </c>
      <c r="S1071" s="1" t="str">
        <f t="shared" ca="1" si="234"/>
        <v/>
      </c>
      <c r="T1071" s="1" t="str">
        <f t="array" ref="T1071">IF(O1071="","",AVERAGE(IF(L$1:L$2881=L1071,I$1:I$2881)))</f>
        <v/>
      </c>
      <c r="U1071" s="1" t="str">
        <f t="shared" ca="1" si="235"/>
        <v/>
      </c>
      <c r="V1071" s="1" t="str">
        <f t="shared" ca="1" si="239"/>
        <v/>
      </c>
      <c r="W1071" s="1" t="str">
        <f t="array" aca="1" ref="W1071" ca="1">IF(V1071="","",IF(AVERAGE(IF(Z$2:Z$2881="Neg"&amp;" "&amp;B1071&amp;" "&amp;X1071,J$2:J$2881,0))&gt;AVERAGE(IF(Z$2:Z$2881="pos"&amp;" "&amp;B1071&amp;" "&amp;X1071,J$2:J$2881,0)),"neg","pos"))</f>
        <v/>
      </c>
      <c r="X1071" s="1" t="str">
        <f t="shared" ca="1" si="236"/>
        <v/>
      </c>
      <c r="Y1071" s="1" t="str">
        <f t="shared" ca="1" si="237"/>
        <v/>
      </c>
      <c r="Z1071" s="1" t="str">
        <f t="shared" si="238"/>
        <v>both guanosine MEB</v>
      </c>
      <c r="AA1071" s="1" t="str">
        <f t="shared" si="242"/>
        <v/>
      </c>
    </row>
    <row r="1072" spans="1:27" x14ac:dyDescent="0.2">
      <c r="A1072" s="1" t="s">
        <v>94</v>
      </c>
      <c r="B1072" s="1" t="s">
        <v>192</v>
      </c>
      <c r="C1072" s="1" t="s">
        <v>34</v>
      </c>
      <c r="D1072" s="1">
        <v>283.09140000000002</v>
      </c>
      <c r="E1072" s="1">
        <v>15.76</v>
      </c>
      <c r="F1072" s="5" t="s">
        <v>146</v>
      </c>
      <c r="H1072" s="1" t="s">
        <v>150</v>
      </c>
      <c r="I1072" s="1">
        <v>113</v>
      </c>
      <c r="K1072" s="1">
        <f t="shared" si="240"/>
        <v>4.7361984483944957</v>
      </c>
      <c r="L1072" s="1" t="str">
        <f t="shared" si="241"/>
        <v>both guanosine MEBM_Syn</v>
      </c>
      <c r="M1072" s="1" t="str">
        <f t="shared" si="231"/>
        <v>D</v>
      </c>
      <c r="N1072" s="1" t="str">
        <f t="shared" si="232"/>
        <v>both guanosine MEBM_Syn_D</v>
      </c>
      <c r="O1072" s="2" t="str">
        <f t="shared" si="233"/>
        <v/>
      </c>
      <c r="P1072" s="1" t="str">
        <f t="array" ref="P1072">IF(O1072="","",AVERAGE(IF(L$1:L$2881=L1072,K$1:K$2881)))</f>
        <v/>
      </c>
      <c r="Q1072" s="1" t="str">
        <f t="array" ref="Q1072">IF(O1072="","",_xlfn.F.TEST(IF((L$1:L$2881=LEFT(L1072,LEN(L1072)-3)&amp;"ctr"),K$1:K$2881),IF((L$1:L$2881=L1072),K$1:K$2881)))</f>
        <v/>
      </c>
      <c r="R1072" s="1" t="str">
        <f t="array" ref="R1072">IF(O1072="","",TTEST(IF(L$1:L$2881=LEFT(L1072,LEN(L1072)-3)&amp;"ctr",K$1:K$2881),IF(L$1:L$2881=L1072,K$1:K$2881),2,IF(ISERROR(Q1072),3,IF(Q1072&lt;0.05,3,2))))</f>
        <v/>
      </c>
      <c r="S1072" s="1" t="str">
        <f t="shared" ca="1" si="234"/>
        <v/>
      </c>
      <c r="T1072" s="1" t="str">
        <f t="array" ref="T1072">IF(O1072="","",AVERAGE(IF(L$1:L$2881=L1072,I$1:I$2881)))</f>
        <v/>
      </c>
      <c r="U1072" s="1" t="str">
        <f t="shared" ca="1" si="235"/>
        <v/>
      </c>
      <c r="V1072" s="1" t="str">
        <f t="shared" ca="1" si="239"/>
        <v/>
      </c>
      <c r="W1072" s="1" t="str">
        <f t="array" aca="1" ref="W1072" ca="1">IF(V1072="","",IF(AVERAGE(IF(Z$2:Z$2881="Neg"&amp;" "&amp;B1072&amp;" "&amp;X1072,J$2:J$2881,0))&gt;AVERAGE(IF(Z$2:Z$2881="pos"&amp;" "&amp;B1072&amp;" "&amp;X1072,J$2:J$2881,0)),"neg","pos"))</f>
        <v/>
      </c>
      <c r="X1072" s="1" t="str">
        <f t="shared" ca="1" si="236"/>
        <v/>
      </c>
      <c r="Y1072" s="1" t="str">
        <f t="shared" ca="1" si="237"/>
        <v/>
      </c>
      <c r="Z1072" s="1" t="str">
        <f t="shared" si="238"/>
        <v>both guanosine MEB</v>
      </c>
      <c r="AA1072" s="1" t="str">
        <f t="shared" si="242"/>
        <v/>
      </c>
    </row>
    <row r="1073" spans="1:27" x14ac:dyDescent="0.2">
      <c r="A1073" s="1" t="s">
        <v>94</v>
      </c>
      <c r="B1073" s="1" t="s">
        <v>192</v>
      </c>
      <c r="C1073" s="1" t="s">
        <v>34</v>
      </c>
      <c r="D1073" s="1">
        <v>283.09140000000002</v>
      </c>
      <c r="E1073" s="1">
        <v>15.76</v>
      </c>
      <c r="F1073" s="5" t="s">
        <v>146</v>
      </c>
      <c r="H1073" s="1" t="s">
        <v>150</v>
      </c>
      <c r="I1073" s="1">
        <v>270</v>
      </c>
      <c r="K1073" s="1">
        <f t="shared" si="240"/>
        <v>5.602118820879701</v>
      </c>
      <c r="L1073" s="1" t="str">
        <f t="shared" si="241"/>
        <v>both guanosine MEBM_Syn</v>
      </c>
      <c r="M1073" s="1" t="str">
        <f t="shared" si="231"/>
        <v>D</v>
      </c>
      <c r="N1073" s="1" t="str">
        <f t="shared" si="232"/>
        <v>both guanosine MEBM_Syn_D</v>
      </c>
      <c r="O1073" s="2" t="str">
        <f t="shared" si="233"/>
        <v/>
      </c>
      <c r="P1073" s="1" t="str">
        <f t="array" ref="P1073">IF(O1073="","",AVERAGE(IF(L$1:L$2881=L1073,K$1:K$2881)))</f>
        <v/>
      </c>
      <c r="Q1073" s="1" t="str">
        <f t="array" ref="Q1073">IF(O1073="","",_xlfn.F.TEST(IF((L$1:L$2881=LEFT(L1073,LEN(L1073)-3)&amp;"ctr"),K$1:K$2881),IF((L$1:L$2881=L1073),K$1:K$2881)))</f>
        <v/>
      </c>
      <c r="R1073" s="1" t="str">
        <f t="array" ref="R1073">IF(O1073="","",TTEST(IF(L$1:L$2881=LEFT(L1073,LEN(L1073)-3)&amp;"ctr",K$1:K$2881),IF(L$1:L$2881=L1073,K$1:K$2881),2,IF(ISERROR(Q1073),3,IF(Q1073&lt;0.05,3,2))))</f>
        <v/>
      </c>
      <c r="S1073" s="1" t="str">
        <f t="shared" ca="1" si="234"/>
        <v/>
      </c>
      <c r="T1073" s="1" t="str">
        <f t="array" ref="T1073">IF(O1073="","",AVERAGE(IF(L$1:L$2881=L1073,I$1:I$2881)))</f>
        <v/>
      </c>
      <c r="U1073" s="1" t="str">
        <f t="shared" ca="1" si="235"/>
        <v/>
      </c>
      <c r="V1073" s="1" t="str">
        <f t="shared" ca="1" si="239"/>
        <v/>
      </c>
      <c r="W1073" s="1" t="str">
        <f t="array" aca="1" ref="W1073" ca="1">IF(V1073="","",IF(AVERAGE(IF(Z$2:Z$2881="Neg"&amp;" "&amp;B1073&amp;" "&amp;X1073,J$2:J$2881,0))&gt;AVERAGE(IF(Z$2:Z$2881="pos"&amp;" "&amp;B1073&amp;" "&amp;X1073,J$2:J$2881,0)),"neg","pos"))</f>
        <v/>
      </c>
      <c r="X1073" s="1" t="str">
        <f t="shared" ca="1" si="236"/>
        <v/>
      </c>
      <c r="Y1073" s="1" t="str">
        <f t="shared" ca="1" si="237"/>
        <v/>
      </c>
      <c r="Z1073" s="1" t="str">
        <f t="shared" si="238"/>
        <v>both guanosine MEB</v>
      </c>
      <c r="AA1073" s="1" t="str">
        <f t="shared" si="242"/>
        <v/>
      </c>
    </row>
    <row r="1074" spans="1:27" x14ac:dyDescent="0.2">
      <c r="A1074" s="1" t="s">
        <v>94</v>
      </c>
      <c r="B1074" s="1" t="s">
        <v>192</v>
      </c>
      <c r="C1074" s="1" t="s">
        <v>34</v>
      </c>
      <c r="D1074" s="1">
        <v>283.09140000000002</v>
      </c>
      <c r="E1074" s="1">
        <v>15.76</v>
      </c>
      <c r="F1074" s="5" t="s">
        <v>146</v>
      </c>
      <c r="H1074" s="1" t="s">
        <v>151</v>
      </c>
      <c r="I1074" s="1">
        <v>76233</v>
      </c>
      <c r="K1074" s="1">
        <f t="shared" si="240"/>
        <v>11.241562836385416</v>
      </c>
      <c r="L1074" s="1" t="str">
        <f t="shared" si="241"/>
        <v>both guanosine YE_Ctr</v>
      </c>
      <c r="M1074" s="1" t="str">
        <f t="shared" si="231"/>
        <v>D</v>
      </c>
      <c r="N1074" s="1" t="str">
        <f t="shared" si="232"/>
        <v>both guanosine YE_Ctr_D</v>
      </c>
      <c r="O1074" s="2" t="str">
        <f t="shared" si="233"/>
        <v>D</v>
      </c>
      <c r="P1074" s="1">
        <f t="array" ref="P1074">IF(O1074="","",AVERAGE(IF(L$1:L$2881=L1074,K$1:K$2881)))</f>
        <v>11.151041796499594</v>
      </c>
      <c r="Q1074" s="1">
        <f t="array" ref="Q1074">IF(O1074="","",_xlfn.F.TEST(IF((L$1:L$2881=LEFT(L1074,LEN(L1074)-3)&amp;"ctr"),K$1:K$2881),IF((L$1:L$2881=L1074),K$1:K$2881)))</f>
        <v>1</v>
      </c>
      <c r="R1074" s="1">
        <f t="array" ref="R1074">IF(O1074="","",TTEST(IF(L$1:L$2881=LEFT(L1074,LEN(L1074)-3)&amp;"ctr",K$1:K$2881),IF(L$1:L$2881=L1074,K$1:K$2881),2,IF(ISERROR(Q1074),3,IF(Q1074&lt;0.05,3,2))))</f>
        <v>1</v>
      </c>
      <c r="S1074" s="1" t="str">
        <f t="shared" ca="1" si="234"/>
        <v>D</v>
      </c>
      <c r="T1074" s="1">
        <f t="array" ref="T1074">IF(O1074="","",AVERAGE(IF(L$1:L$2881=L1074,I$1:I$2881)))</f>
        <v>69954</v>
      </c>
      <c r="U1074" s="1" t="b">
        <f t="shared" ca="1" si="235"/>
        <v>0</v>
      </c>
      <c r="V1074" s="1" t="str">
        <f t="shared" ca="1" si="239"/>
        <v>1</v>
      </c>
      <c r="W1074" s="1" t="str">
        <f t="array" aca="1" ref="W1074" ca="1">IF(V1074="","",IF(AVERAGE(IF(Z$2:Z$2881="Neg"&amp;" "&amp;B1074&amp;" "&amp;X1074,J$2:J$2881,0))&gt;AVERAGE(IF(Z$2:Z$2881="pos"&amp;" "&amp;B1074&amp;" "&amp;X1074,J$2:J$2881,0)),"neg","pos"))</f>
        <v>pos</v>
      </c>
      <c r="X1074" s="1" t="str">
        <f t="shared" ca="1" si="236"/>
        <v>YE_</v>
      </c>
      <c r="Y1074" s="1" t="str">
        <f t="shared" ca="1" si="237"/>
        <v>Ctr</v>
      </c>
      <c r="Z1074" s="1" t="str">
        <f t="shared" si="238"/>
        <v>both guanosine YE_</v>
      </c>
      <c r="AA1074" s="1" t="str">
        <f t="shared" si="242"/>
        <v>Good</v>
      </c>
    </row>
    <row r="1075" spans="1:27" x14ac:dyDescent="0.2">
      <c r="A1075" s="1" t="s">
        <v>94</v>
      </c>
      <c r="B1075" s="1" t="s">
        <v>192</v>
      </c>
      <c r="C1075" s="1" t="s">
        <v>34</v>
      </c>
      <c r="D1075" s="1">
        <v>283.09140000000002</v>
      </c>
      <c r="E1075" s="1">
        <v>15.76</v>
      </c>
      <c r="F1075" s="5" t="s">
        <v>146</v>
      </c>
      <c r="H1075" s="1" t="s">
        <v>151</v>
      </c>
      <c r="I1075" s="1">
        <v>64392</v>
      </c>
      <c r="K1075" s="1">
        <f t="shared" si="240"/>
        <v>11.07276021053247</v>
      </c>
      <c r="L1075" s="1" t="str">
        <f t="shared" si="241"/>
        <v>both guanosine YE_Ctr</v>
      </c>
      <c r="M1075" s="1" t="str">
        <f t="shared" si="231"/>
        <v>D</v>
      </c>
      <c r="N1075" s="1" t="str">
        <f t="shared" si="232"/>
        <v>both guanosine YE_Ctr_D</v>
      </c>
      <c r="O1075" s="2" t="str">
        <f t="shared" si="233"/>
        <v/>
      </c>
      <c r="P1075" s="1" t="str">
        <f t="array" ref="P1075">IF(O1075="","",AVERAGE(IF(L$1:L$2881=L1075,K$1:K$2881)))</f>
        <v/>
      </c>
      <c r="Q1075" s="1" t="str">
        <f t="array" ref="Q1075">IF(O1075="","",_xlfn.F.TEST(IF((L$1:L$2881=LEFT(L1075,LEN(L1075)-3)&amp;"ctr"),K$1:K$2881),IF((L$1:L$2881=L1075),K$1:K$2881)))</f>
        <v/>
      </c>
      <c r="R1075" s="1" t="str">
        <f t="array" ref="R1075">IF(O1075="","",TTEST(IF(L$1:L$2881=LEFT(L1075,LEN(L1075)-3)&amp;"ctr",K$1:K$2881),IF(L$1:L$2881=L1075,K$1:K$2881),2,IF(ISERROR(Q1075),3,IF(Q1075&lt;0.05,3,2))))</f>
        <v/>
      </c>
      <c r="S1075" s="1" t="str">
        <f t="shared" ca="1" si="234"/>
        <v/>
      </c>
      <c r="T1075" s="1" t="str">
        <f t="array" ref="T1075">IF(O1075="","",AVERAGE(IF(L$1:L$2881=L1075,I$1:I$2881)))</f>
        <v/>
      </c>
      <c r="U1075" s="1" t="str">
        <f t="shared" ca="1" si="235"/>
        <v/>
      </c>
      <c r="V1075" s="1" t="str">
        <f t="shared" ca="1" si="239"/>
        <v/>
      </c>
      <c r="W1075" s="1" t="str">
        <f t="array" aca="1" ref="W1075" ca="1">IF(V1075="","",IF(AVERAGE(IF(Z$2:Z$2881="Neg"&amp;" "&amp;B1075&amp;" "&amp;X1075,J$2:J$2881,0))&gt;AVERAGE(IF(Z$2:Z$2881="pos"&amp;" "&amp;B1075&amp;" "&amp;X1075,J$2:J$2881,0)),"neg","pos"))</f>
        <v/>
      </c>
      <c r="X1075" s="1" t="str">
        <f t="shared" ca="1" si="236"/>
        <v/>
      </c>
      <c r="Y1075" s="1" t="str">
        <f t="shared" ca="1" si="237"/>
        <v/>
      </c>
      <c r="Z1075" s="1" t="str">
        <f t="shared" si="238"/>
        <v>both guanosine YE_</v>
      </c>
      <c r="AA1075" s="1" t="str">
        <f t="shared" si="242"/>
        <v/>
      </c>
    </row>
    <row r="1076" spans="1:27" x14ac:dyDescent="0.2">
      <c r="A1076" s="1" t="s">
        <v>94</v>
      </c>
      <c r="B1076" s="1" t="s">
        <v>192</v>
      </c>
      <c r="C1076" s="1" t="s">
        <v>34</v>
      </c>
      <c r="D1076" s="1">
        <v>283.09140000000002</v>
      </c>
      <c r="E1076" s="1">
        <v>15.76</v>
      </c>
      <c r="F1076" s="5" t="s">
        <v>146</v>
      </c>
      <c r="H1076" s="1" t="s">
        <v>151</v>
      </c>
      <c r="I1076" s="1">
        <v>62285</v>
      </c>
      <c r="K1076" s="1">
        <f t="shared" si="240"/>
        <v>11.0394919604213</v>
      </c>
      <c r="L1076" s="1" t="str">
        <f t="shared" si="241"/>
        <v>both guanosine YE_Ctr</v>
      </c>
      <c r="M1076" s="1" t="str">
        <f t="shared" si="231"/>
        <v>D</v>
      </c>
      <c r="N1076" s="1" t="str">
        <f t="shared" si="232"/>
        <v>both guanosine YE_Ctr_D</v>
      </c>
      <c r="O1076" s="2" t="str">
        <f t="shared" si="233"/>
        <v/>
      </c>
      <c r="P1076" s="1" t="str">
        <f t="array" ref="P1076">IF(O1076="","",AVERAGE(IF(L$1:L$2881=L1076,K$1:K$2881)))</f>
        <v/>
      </c>
      <c r="Q1076" s="1" t="str">
        <f t="array" ref="Q1076">IF(O1076="","",_xlfn.F.TEST(IF((L$1:L$2881=LEFT(L1076,LEN(L1076)-3)&amp;"ctr"),K$1:K$2881),IF((L$1:L$2881=L1076),K$1:K$2881)))</f>
        <v/>
      </c>
      <c r="R1076" s="1" t="str">
        <f t="array" ref="R1076">IF(O1076="","",TTEST(IF(L$1:L$2881=LEFT(L1076,LEN(L1076)-3)&amp;"ctr",K$1:K$2881),IF(L$1:L$2881=L1076,K$1:K$2881),2,IF(ISERROR(Q1076),3,IF(Q1076&lt;0.05,3,2))))</f>
        <v/>
      </c>
      <c r="S1076" s="1" t="str">
        <f t="shared" ca="1" si="234"/>
        <v/>
      </c>
      <c r="T1076" s="1" t="str">
        <f t="array" ref="T1076">IF(O1076="","",AVERAGE(IF(L$1:L$2881=L1076,I$1:I$2881)))</f>
        <v/>
      </c>
      <c r="U1076" s="1" t="str">
        <f t="shared" ca="1" si="235"/>
        <v/>
      </c>
      <c r="V1076" s="1" t="str">
        <f t="shared" ca="1" si="239"/>
        <v/>
      </c>
      <c r="W1076" s="1" t="str">
        <f t="array" aca="1" ref="W1076" ca="1">IF(V1076="","",IF(AVERAGE(IF(Z$2:Z$2881="Neg"&amp;" "&amp;B1076&amp;" "&amp;X1076,J$2:J$2881,0))&gt;AVERAGE(IF(Z$2:Z$2881="pos"&amp;" "&amp;B1076&amp;" "&amp;X1076,J$2:J$2881,0)),"neg","pos"))</f>
        <v/>
      </c>
      <c r="X1076" s="1" t="str">
        <f t="shared" ca="1" si="236"/>
        <v/>
      </c>
      <c r="Y1076" s="1" t="str">
        <f t="shared" ca="1" si="237"/>
        <v/>
      </c>
      <c r="Z1076" s="1" t="str">
        <f t="shared" si="238"/>
        <v>both guanosine YE_</v>
      </c>
      <c r="AA1076" s="1" t="str">
        <f t="shared" si="242"/>
        <v/>
      </c>
    </row>
    <row r="1077" spans="1:27" x14ac:dyDescent="0.2">
      <c r="A1077" s="1" t="s">
        <v>94</v>
      </c>
      <c r="B1077" s="1" t="s">
        <v>192</v>
      </c>
      <c r="C1077" s="1" t="s">
        <v>34</v>
      </c>
      <c r="D1077" s="1">
        <v>283.09140000000002</v>
      </c>
      <c r="E1077" s="1">
        <v>15.76</v>
      </c>
      <c r="F1077" s="5" t="s">
        <v>146</v>
      </c>
      <c r="H1077" s="1" t="s">
        <v>151</v>
      </c>
      <c r="I1077" s="1">
        <v>76906</v>
      </c>
      <c r="K1077" s="1">
        <f t="shared" si="240"/>
        <v>11.250352178659194</v>
      </c>
      <c r="L1077" s="1" t="str">
        <f t="shared" si="241"/>
        <v>both guanosine YE_Ctr</v>
      </c>
      <c r="M1077" s="1" t="str">
        <f t="shared" si="231"/>
        <v>D</v>
      </c>
      <c r="N1077" s="1" t="str">
        <f t="shared" si="232"/>
        <v>both guanosine YE_Ctr_D</v>
      </c>
      <c r="O1077" s="2" t="str">
        <f t="shared" si="233"/>
        <v/>
      </c>
      <c r="P1077" s="1" t="str">
        <f t="array" ref="P1077">IF(O1077="","",AVERAGE(IF(L$1:L$2881=L1077,K$1:K$2881)))</f>
        <v/>
      </c>
      <c r="Q1077" s="1" t="str">
        <f t="array" ref="Q1077">IF(O1077="","",_xlfn.F.TEST(IF((L$1:L$2881=LEFT(L1077,LEN(L1077)-3)&amp;"ctr"),K$1:K$2881),IF((L$1:L$2881=L1077),K$1:K$2881)))</f>
        <v/>
      </c>
      <c r="R1077" s="1" t="str">
        <f t="array" ref="R1077">IF(O1077="","",TTEST(IF(L$1:L$2881=LEFT(L1077,LEN(L1077)-3)&amp;"ctr",K$1:K$2881),IF(L$1:L$2881=L1077,K$1:K$2881),2,IF(ISERROR(Q1077),3,IF(Q1077&lt;0.05,3,2))))</f>
        <v/>
      </c>
      <c r="S1077" s="1" t="str">
        <f t="shared" ca="1" si="234"/>
        <v/>
      </c>
      <c r="T1077" s="1" t="str">
        <f t="array" ref="T1077">IF(O1077="","",AVERAGE(IF(L$1:L$2881=L1077,I$1:I$2881)))</f>
        <v/>
      </c>
      <c r="U1077" s="1" t="str">
        <f t="shared" ca="1" si="235"/>
        <v/>
      </c>
      <c r="V1077" s="1" t="str">
        <f t="shared" ca="1" si="239"/>
        <v/>
      </c>
      <c r="W1077" s="1" t="str">
        <f t="array" aca="1" ref="W1077" ca="1">IF(V1077="","",IF(AVERAGE(IF(Z$2:Z$2881="Neg"&amp;" "&amp;B1077&amp;" "&amp;X1077,J$2:J$2881,0))&gt;AVERAGE(IF(Z$2:Z$2881="pos"&amp;" "&amp;B1077&amp;" "&amp;X1077,J$2:J$2881,0)),"neg","pos"))</f>
        <v/>
      </c>
      <c r="X1077" s="1" t="str">
        <f t="shared" ca="1" si="236"/>
        <v/>
      </c>
      <c r="Y1077" s="1" t="str">
        <f t="shared" ca="1" si="237"/>
        <v/>
      </c>
      <c r="Z1077" s="1" t="str">
        <f t="shared" si="238"/>
        <v>both guanosine YE_</v>
      </c>
      <c r="AA1077" s="1" t="str">
        <f t="shared" si="242"/>
        <v/>
      </c>
    </row>
    <row r="1078" spans="1:27" x14ac:dyDescent="0.2">
      <c r="A1078" s="1" t="s">
        <v>94</v>
      </c>
      <c r="B1078" s="1" t="s">
        <v>192</v>
      </c>
      <c r="C1078" s="1" t="s">
        <v>34</v>
      </c>
      <c r="D1078" s="1">
        <v>283.09140000000002</v>
      </c>
      <c r="E1078" s="1">
        <v>15.76</v>
      </c>
      <c r="F1078" s="5" t="s">
        <v>146</v>
      </c>
      <c r="H1078" s="1" t="s">
        <v>152</v>
      </c>
      <c r="I1078" s="1">
        <v>246399</v>
      </c>
      <c r="K1078" s="1">
        <f t="shared" si="240"/>
        <v>12.414711510641501</v>
      </c>
      <c r="L1078" s="1" t="str">
        <f t="shared" si="241"/>
        <v>both guanosine YE_Syn</v>
      </c>
      <c r="M1078" s="1" t="str">
        <f t="shared" si="231"/>
        <v>D</v>
      </c>
      <c r="N1078" s="1" t="str">
        <f t="shared" si="232"/>
        <v>both guanosine YE_Syn_D</v>
      </c>
      <c r="O1078" s="2" t="str">
        <f t="shared" si="233"/>
        <v>D</v>
      </c>
      <c r="P1078" s="1">
        <f t="array" ref="P1078">IF(O1078="","",AVERAGE(IF(L$1:L$2881=L1078,K$1:K$2881)))</f>
        <v>12.397798571344637</v>
      </c>
      <c r="Q1078" s="1">
        <f t="array" ref="Q1078">IF(O1078="","",_xlfn.F.TEST(IF((L$1:L$2881=LEFT(L1078,LEN(L1078)-3)&amp;"ctr"),K$1:K$2881),IF((L$1:L$2881=L1078),K$1:K$2881)))</f>
        <v>3.7098831530585498E-2</v>
      </c>
      <c r="R1078" s="1">
        <f t="array" ref="R1078">IF(O1078="","",TTEST(IF(L$1:L$2881=LEFT(L1078,LEN(L1078)-3)&amp;"ctr",K$1:K$2881),IF(L$1:L$2881=L1078,K$1:K$2881),2,IF(ISERROR(Q1078),3,IF(Q1078&lt;0.05,3,2))))</f>
        <v>1.1858761835856173E-2</v>
      </c>
      <c r="S1078" s="1" t="str">
        <f t="shared" ca="1" si="234"/>
        <v>E</v>
      </c>
      <c r="T1078" s="1">
        <f t="array" ref="T1078">IF(O1078="","",AVERAGE(IF(L$1:L$2881=L1078,I$1:I$2881)))</f>
        <v>266377</v>
      </c>
      <c r="U1078" s="1">
        <f t="shared" ca="1" si="235"/>
        <v>1.9289910612394945</v>
      </c>
      <c r="V1078" s="1" t="str">
        <f t="shared" ca="1" si="239"/>
        <v>2</v>
      </c>
      <c r="W1078" s="1" t="str">
        <f t="array" aca="1" ref="W1078" ca="1">IF(V1078="","",IF(AVERAGE(IF(Z$2:Z$2881="Neg"&amp;" "&amp;B1078&amp;" "&amp;X1078,J$2:J$2881,0))&gt;AVERAGE(IF(Z$2:Z$2881="pos"&amp;" "&amp;B1078&amp;" "&amp;X1078,J$2:J$2881,0)),"neg","pos"))</f>
        <v>pos</v>
      </c>
      <c r="X1078" s="1" t="str">
        <f t="shared" ca="1" si="236"/>
        <v>YE_</v>
      </c>
      <c r="Y1078" s="1" t="str">
        <f t="shared" ca="1" si="237"/>
        <v>Syn</v>
      </c>
      <c r="Z1078" s="1" t="str">
        <f t="shared" si="238"/>
        <v>both guanosine YE_</v>
      </c>
      <c r="AA1078" s="1" t="str">
        <f t="shared" si="242"/>
        <v>Good</v>
      </c>
    </row>
    <row r="1079" spans="1:27" x14ac:dyDescent="0.2">
      <c r="A1079" s="1" t="s">
        <v>94</v>
      </c>
      <c r="B1079" s="1" t="s">
        <v>192</v>
      </c>
      <c r="C1079" s="1" t="s">
        <v>34</v>
      </c>
      <c r="D1079" s="1">
        <v>283.09140000000002</v>
      </c>
      <c r="E1079" s="1">
        <v>15.76</v>
      </c>
      <c r="F1079" s="5" t="s">
        <v>146</v>
      </c>
      <c r="H1079" s="1" t="s">
        <v>152</v>
      </c>
      <c r="I1079" s="1">
        <v>178396</v>
      </c>
      <c r="K1079" s="1">
        <f t="shared" si="240"/>
        <v>12.091766682843156</v>
      </c>
      <c r="L1079" s="1" t="str">
        <f t="shared" si="241"/>
        <v>both guanosine YE_Syn</v>
      </c>
      <c r="M1079" s="1" t="str">
        <f t="shared" si="231"/>
        <v>D</v>
      </c>
      <c r="N1079" s="1" t="str">
        <f t="shared" si="232"/>
        <v>both guanosine YE_Syn_D</v>
      </c>
      <c r="O1079" s="2" t="str">
        <f t="shared" si="233"/>
        <v/>
      </c>
      <c r="P1079" s="1" t="str">
        <f t="array" ref="P1079">IF(O1079="","",AVERAGE(IF(L$1:L$2881=L1079,K$1:K$2881)))</f>
        <v/>
      </c>
      <c r="Q1079" s="1" t="str">
        <f t="array" ref="Q1079">IF(O1079="","",_xlfn.F.TEST(IF((L$1:L$2881=LEFT(L1079,LEN(L1079)-3)&amp;"ctr"),K$1:K$2881),IF((L$1:L$2881=L1079),K$1:K$2881)))</f>
        <v/>
      </c>
      <c r="R1079" s="1" t="str">
        <f t="array" ref="R1079">IF(O1079="","",TTEST(IF(L$1:L$2881=LEFT(L1079,LEN(L1079)-3)&amp;"ctr",K$1:K$2881),IF(L$1:L$2881=L1079,K$1:K$2881),2,IF(ISERROR(Q1079),3,IF(Q1079&lt;0.05,3,2))))</f>
        <v/>
      </c>
      <c r="S1079" s="1" t="str">
        <f t="shared" ca="1" si="234"/>
        <v/>
      </c>
      <c r="T1079" s="1" t="str">
        <f t="array" ref="T1079">IF(O1079="","",AVERAGE(IF(L$1:L$2881=L1079,I$1:I$2881)))</f>
        <v/>
      </c>
      <c r="U1079" s="1" t="str">
        <f t="shared" ca="1" si="235"/>
        <v/>
      </c>
      <c r="V1079" s="1" t="str">
        <f t="shared" ca="1" si="239"/>
        <v/>
      </c>
      <c r="W1079" s="1" t="str">
        <f t="array" aca="1" ref="W1079" ca="1">IF(V1079="","",IF(AVERAGE(IF(Z$2:Z$2881="Neg"&amp;" "&amp;B1079&amp;" "&amp;X1079,J$2:J$2881,0))&gt;AVERAGE(IF(Z$2:Z$2881="pos"&amp;" "&amp;B1079&amp;" "&amp;X1079,J$2:J$2881,0)),"neg","pos"))</f>
        <v/>
      </c>
      <c r="X1079" s="1" t="str">
        <f t="shared" ca="1" si="236"/>
        <v/>
      </c>
      <c r="Y1079" s="1" t="str">
        <f t="shared" ca="1" si="237"/>
        <v/>
      </c>
      <c r="Z1079" s="1" t="str">
        <f t="shared" si="238"/>
        <v>both guanosine YE_</v>
      </c>
      <c r="AA1079" s="1" t="str">
        <f t="shared" si="242"/>
        <v/>
      </c>
    </row>
    <row r="1080" spans="1:27" x14ac:dyDescent="0.2">
      <c r="A1080" s="1" t="s">
        <v>94</v>
      </c>
      <c r="B1080" s="1" t="s">
        <v>192</v>
      </c>
      <c r="C1080" s="1" t="s">
        <v>34</v>
      </c>
      <c r="D1080" s="1">
        <v>283.09140000000002</v>
      </c>
      <c r="E1080" s="1">
        <v>15.76</v>
      </c>
      <c r="F1080" s="5" t="s">
        <v>146</v>
      </c>
      <c r="H1080" s="1" t="s">
        <v>152</v>
      </c>
      <c r="I1080" s="1">
        <v>164606</v>
      </c>
      <c r="K1080" s="1">
        <f t="shared" si="240"/>
        <v>12.011316093659849</v>
      </c>
      <c r="L1080" s="1" t="str">
        <f t="shared" si="241"/>
        <v>both guanosine YE_Syn</v>
      </c>
      <c r="M1080" s="1" t="str">
        <f t="shared" si="231"/>
        <v>D</v>
      </c>
      <c r="N1080" s="1" t="str">
        <f t="shared" si="232"/>
        <v>both guanosine YE_Syn_D</v>
      </c>
      <c r="O1080" s="2" t="str">
        <f t="shared" si="233"/>
        <v/>
      </c>
      <c r="P1080" s="1" t="str">
        <f t="array" ref="P1080">IF(O1080="","",AVERAGE(IF(L$1:L$2881=L1080,K$1:K$2881)))</f>
        <v/>
      </c>
      <c r="Q1080" s="1" t="str">
        <f t="array" ref="Q1080">IF(O1080="","",_xlfn.F.TEST(IF((L$1:L$2881=LEFT(L1080,LEN(L1080)-3)&amp;"ctr"),K$1:K$2881),IF((L$1:L$2881=L1080),K$1:K$2881)))</f>
        <v/>
      </c>
      <c r="R1080" s="1" t="str">
        <f t="array" ref="R1080">IF(O1080="","",TTEST(IF(L$1:L$2881=LEFT(L1080,LEN(L1080)-3)&amp;"ctr",K$1:K$2881),IF(L$1:L$2881=L1080,K$1:K$2881),2,IF(ISERROR(Q1080),3,IF(Q1080&lt;0.05,3,2))))</f>
        <v/>
      </c>
      <c r="S1080" s="1" t="str">
        <f t="shared" ca="1" si="234"/>
        <v/>
      </c>
      <c r="T1080" s="1" t="str">
        <f t="array" ref="T1080">IF(O1080="","",AVERAGE(IF(L$1:L$2881=L1080,I$1:I$2881)))</f>
        <v/>
      </c>
      <c r="U1080" s="1" t="str">
        <f t="shared" ca="1" si="235"/>
        <v/>
      </c>
      <c r="V1080" s="1" t="str">
        <f t="shared" ca="1" si="239"/>
        <v/>
      </c>
      <c r="W1080" s="1" t="str">
        <f t="array" aca="1" ref="W1080" ca="1">IF(V1080="","",IF(AVERAGE(IF(Z$2:Z$2881="Neg"&amp;" "&amp;B1080&amp;" "&amp;X1080,J$2:J$2881,0))&gt;AVERAGE(IF(Z$2:Z$2881="pos"&amp;" "&amp;B1080&amp;" "&amp;X1080,J$2:J$2881,0)),"neg","pos"))</f>
        <v/>
      </c>
      <c r="X1080" s="1" t="str">
        <f t="shared" ca="1" si="236"/>
        <v/>
      </c>
      <c r="Y1080" s="1" t="str">
        <f t="shared" ca="1" si="237"/>
        <v/>
      </c>
      <c r="Z1080" s="1" t="str">
        <f t="shared" si="238"/>
        <v>both guanosine YE_</v>
      </c>
      <c r="AA1080" s="1" t="str">
        <f t="shared" si="242"/>
        <v/>
      </c>
    </row>
    <row r="1081" spans="1:27" x14ac:dyDescent="0.2">
      <c r="A1081" s="1" t="s">
        <v>94</v>
      </c>
      <c r="B1081" s="1" t="s">
        <v>192</v>
      </c>
      <c r="C1081" s="1" t="s">
        <v>34</v>
      </c>
      <c r="D1081" s="1">
        <v>283.09140000000002</v>
      </c>
      <c r="E1081" s="1">
        <v>15.76</v>
      </c>
      <c r="F1081" s="5" t="s">
        <v>146</v>
      </c>
      <c r="H1081" s="1" t="s">
        <v>152</v>
      </c>
      <c r="I1081" s="1">
        <v>476107</v>
      </c>
      <c r="K1081" s="1">
        <f t="shared" si="240"/>
        <v>13.073399998234045</v>
      </c>
      <c r="L1081" s="1" t="str">
        <f t="shared" si="241"/>
        <v>both guanosine YE_Syn</v>
      </c>
      <c r="M1081" s="1" t="str">
        <f t="shared" si="231"/>
        <v>D</v>
      </c>
      <c r="N1081" s="1" t="str">
        <f t="shared" si="232"/>
        <v>both guanosine YE_Syn_D</v>
      </c>
      <c r="O1081" s="2" t="str">
        <f t="shared" si="233"/>
        <v/>
      </c>
      <c r="P1081" s="1" t="str">
        <f t="array" ref="P1081">IF(O1081="","",AVERAGE(IF(L$1:L$2881=L1081,K$1:K$2881)))</f>
        <v/>
      </c>
      <c r="Q1081" s="1" t="str">
        <f t="array" ref="Q1081">IF(O1081="","",_xlfn.F.TEST(IF((L$1:L$2881=LEFT(L1081,LEN(L1081)-3)&amp;"ctr"),K$1:K$2881),IF((L$1:L$2881=L1081),K$1:K$2881)))</f>
        <v/>
      </c>
      <c r="R1081" s="1" t="str">
        <f t="array" ref="R1081">IF(O1081="","",TTEST(IF(L$1:L$2881=LEFT(L1081,LEN(L1081)-3)&amp;"ctr",K$1:K$2881),IF(L$1:L$2881=L1081,K$1:K$2881),2,IF(ISERROR(Q1081),3,IF(Q1081&lt;0.05,3,2))))</f>
        <v/>
      </c>
      <c r="S1081" s="1" t="str">
        <f t="shared" ca="1" si="234"/>
        <v/>
      </c>
      <c r="T1081" s="1" t="str">
        <f t="array" ref="T1081">IF(O1081="","",AVERAGE(IF(L$1:L$2881=L1081,I$1:I$2881)))</f>
        <v/>
      </c>
      <c r="U1081" s="1" t="str">
        <f t="shared" ca="1" si="235"/>
        <v/>
      </c>
      <c r="V1081" s="1" t="str">
        <f t="shared" ca="1" si="239"/>
        <v/>
      </c>
      <c r="W1081" s="1" t="str">
        <f t="array" aca="1" ref="W1081" ca="1">IF(V1081="","",IF(AVERAGE(IF(Z$2:Z$2881="Neg"&amp;" "&amp;B1081&amp;" "&amp;X1081,J$2:J$2881,0))&gt;AVERAGE(IF(Z$2:Z$2881="pos"&amp;" "&amp;B1081&amp;" "&amp;X1081,J$2:J$2881,0)),"neg","pos"))</f>
        <v/>
      </c>
      <c r="X1081" s="1" t="str">
        <f t="shared" ca="1" si="236"/>
        <v/>
      </c>
      <c r="Y1081" s="1" t="str">
        <f t="shared" ca="1" si="237"/>
        <v/>
      </c>
      <c r="Z1081" s="1" t="str">
        <f t="shared" si="238"/>
        <v>both guanosine YE_</v>
      </c>
      <c r="AA1081" s="1" t="str">
        <f t="shared" si="242"/>
        <v/>
      </c>
    </row>
    <row r="1082" spans="1:27" x14ac:dyDescent="0.2">
      <c r="A1082" s="1" t="s">
        <v>94</v>
      </c>
      <c r="B1082" s="1" t="s">
        <v>192</v>
      </c>
      <c r="C1082" s="1" t="s">
        <v>34</v>
      </c>
      <c r="D1082" s="1">
        <v>283.09140000000002</v>
      </c>
      <c r="E1082" s="1">
        <v>15.76</v>
      </c>
      <c r="F1082" s="5" t="s">
        <v>146</v>
      </c>
      <c r="H1082" s="1" t="s">
        <v>153</v>
      </c>
      <c r="I1082" s="1">
        <v>2555</v>
      </c>
      <c r="K1082" s="1">
        <f t="shared" si="240"/>
        <v>7.8461988154974254</v>
      </c>
      <c r="L1082" s="1" t="str">
        <f t="shared" si="241"/>
        <v>both guanosine SE_Ctr</v>
      </c>
      <c r="M1082" s="1" t="str">
        <f t="shared" si="231"/>
        <v>D</v>
      </c>
      <c r="N1082" s="1" t="str">
        <f t="shared" si="232"/>
        <v>both guanosine SE_Ctr_D</v>
      </c>
      <c r="O1082" s="2" t="str">
        <f t="shared" si="233"/>
        <v>D</v>
      </c>
      <c r="P1082" s="1">
        <f t="array" ref="P1082">IF(O1082="","",AVERAGE(IF(L$1:L$2881=L1082,K$1:K$2881)))</f>
        <v>7.8513274736803336</v>
      </c>
      <c r="Q1082" s="1">
        <f t="array" ref="Q1082">IF(O1082="","",_xlfn.F.TEST(IF((L$1:L$2881=LEFT(L1082,LEN(L1082)-3)&amp;"ctr"),K$1:K$2881),IF((L$1:L$2881=L1082),K$1:K$2881)))</f>
        <v>1</v>
      </c>
      <c r="R1082" s="1">
        <f t="array" ref="R1082">IF(O1082="","",TTEST(IF(L$1:L$2881=LEFT(L1082,LEN(L1082)-3)&amp;"ctr",K$1:K$2881),IF(L$1:L$2881=L1082,K$1:K$2881),2,IF(ISERROR(Q1082),3,IF(Q1082&lt;0.05,3,2))))</f>
        <v>1</v>
      </c>
      <c r="S1082" s="1" t="str">
        <f t="shared" ca="1" si="234"/>
        <v>D</v>
      </c>
      <c r="T1082" s="1">
        <f t="array" ref="T1082">IF(O1082="","",AVERAGE(IF(L$1:L$2881=L1082,I$1:I$2881)))</f>
        <v>2580</v>
      </c>
      <c r="U1082" s="1" t="b">
        <f t="shared" ca="1" si="235"/>
        <v>0</v>
      </c>
      <c r="V1082" s="1" t="str">
        <f t="shared" ca="1" si="239"/>
        <v>1</v>
      </c>
      <c r="W1082" s="1" t="str">
        <f t="array" aca="1" ref="W1082" ca="1">IF(V1082="","",IF(AVERAGE(IF(Z$2:Z$2881="Neg"&amp;" "&amp;B1082&amp;" "&amp;X1082,J$2:J$2881,0))&gt;AVERAGE(IF(Z$2:Z$2881="pos"&amp;" "&amp;B1082&amp;" "&amp;X1082,J$2:J$2881,0)),"neg","pos"))</f>
        <v>pos</v>
      </c>
      <c r="X1082" s="1" t="str">
        <f t="shared" ca="1" si="236"/>
        <v>SE_</v>
      </c>
      <c r="Y1082" s="1" t="str">
        <f t="shared" ca="1" si="237"/>
        <v>Ctr</v>
      </c>
      <c r="Z1082" s="1" t="str">
        <f t="shared" si="238"/>
        <v>both guanosine SE_</v>
      </c>
      <c r="AA1082" s="1" t="str">
        <f t="shared" si="242"/>
        <v>Good</v>
      </c>
    </row>
    <row r="1083" spans="1:27" x14ac:dyDescent="0.2">
      <c r="A1083" s="1" t="s">
        <v>94</v>
      </c>
      <c r="B1083" s="1" t="s">
        <v>192</v>
      </c>
      <c r="C1083" s="1" t="s">
        <v>34</v>
      </c>
      <c r="D1083" s="1">
        <v>283.09140000000002</v>
      </c>
      <c r="E1083" s="1">
        <v>15.76</v>
      </c>
      <c r="F1083" s="5" t="s">
        <v>146</v>
      </c>
      <c r="H1083" s="1" t="s">
        <v>153</v>
      </c>
      <c r="I1083" s="1">
        <v>2201</v>
      </c>
      <c r="K1083" s="1">
        <f t="shared" si="240"/>
        <v>7.6971213172826252</v>
      </c>
      <c r="L1083" s="1" t="str">
        <f t="shared" si="241"/>
        <v>both guanosine SE_Ctr</v>
      </c>
      <c r="M1083" s="1" t="str">
        <f t="shared" si="231"/>
        <v>D</v>
      </c>
      <c r="N1083" s="1" t="str">
        <f t="shared" si="232"/>
        <v>both guanosine SE_Ctr_D</v>
      </c>
      <c r="O1083" s="2" t="str">
        <f t="shared" si="233"/>
        <v/>
      </c>
      <c r="P1083" s="1" t="str">
        <f t="array" ref="P1083">IF(O1083="","",AVERAGE(IF(L$1:L$2881=L1083,K$1:K$2881)))</f>
        <v/>
      </c>
      <c r="Q1083" s="1" t="str">
        <f t="array" ref="Q1083">IF(O1083="","",_xlfn.F.TEST(IF((L$1:L$2881=LEFT(L1083,LEN(L1083)-3)&amp;"ctr"),K$1:K$2881),IF((L$1:L$2881=L1083),K$1:K$2881)))</f>
        <v/>
      </c>
      <c r="R1083" s="1" t="str">
        <f t="array" ref="R1083">IF(O1083="","",TTEST(IF(L$1:L$2881=LEFT(L1083,LEN(L1083)-3)&amp;"ctr",K$1:K$2881),IF(L$1:L$2881=L1083,K$1:K$2881),2,IF(ISERROR(Q1083),3,IF(Q1083&lt;0.05,3,2))))</f>
        <v/>
      </c>
      <c r="S1083" s="1" t="str">
        <f t="shared" ca="1" si="234"/>
        <v/>
      </c>
      <c r="T1083" s="1" t="str">
        <f t="array" ref="T1083">IF(O1083="","",AVERAGE(IF(L$1:L$2881=L1083,I$1:I$2881)))</f>
        <v/>
      </c>
      <c r="U1083" s="1" t="str">
        <f t="shared" ca="1" si="235"/>
        <v/>
      </c>
      <c r="V1083" s="1" t="str">
        <f t="shared" ca="1" si="239"/>
        <v/>
      </c>
      <c r="W1083" s="1" t="str">
        <f t="array" aca="1" ref="W1083" ca="1">IF(V1083="","",IF(AVERAGE(IF(Z$2:Z$2881="Neg"&amp;" "&amp;B1083&amp;" "&amp;X1083,J$2:J$2881,0))&gt;AVERAGE(IF(Z$2:Z$2881="pos"&amp;" "&amp;B1083&amp;" "&amp;X1083,J$2:J$2881,0)),"neg","pos"))</f>
        <v/>
      </c>
      <c r="X1083" s="1" t="str">
        <f t="shared" ca="1" si="236"/>
        <v/>
      </c>
      <c r="Y1083" s="1" t="str">
        <f t="shared" ca="1" si="237"/>
        <v/>
      </c>
      <c r="Z1083" s="1" t="str">
        <f t="shared" si="238"/>
        <v>both guanosine SE_</v>
      </c>
      <c r="AA1083" s="1" t="str">
        <f t="shared" si="242"/>
        <v/>
      </c>
    </row>
    <row r="1084" spans="1:27" x14ac:dyDescent="0.2">
      <c r="A1084" s="1" t="s">
        <v>94</v>
      </c>
      <c r="B1084" s="1" t="s">
        <v>192</v>
      </c>
      <c r="C1084" s="1" t="s">
        <v>34</v>
      </c>
      <c r="D1084" s="1">
        <v>283.09140000000002</v>
      </c>
      <c r="E1084" s="1">
        <v>15.76</v>
      </c>
      <c r="F1084" s="5" t="s">
        <v>146</v>
      </c>
      <c r="H1084" s="1" t="s">
        <v>153</v>
      </c>
      <c r="I1084" s="1">
        <v>2849</v>
      </c>
      <c r="K1084" s="1">
        <f t="shared" si="240"/>
        <v>7.9550742732626958</v>
      </c>
      <c r="L1084" s="1" t="str">
        <f t="shared" si="241"/>
        <v>both guanosine SE_Ctr</v>
      </c>
      <c r="M1084" s="1" t="str">
        <f t="shared" si="231"/>
        <v>D</v>
      </c>
      <c r="N1084" s="1" t="str">
        <f t="shared" si="232"/>
        <v>both guanosine SE_Ctr_D</v>
      </c>
      <c r="O1084" s="2" t="str">
        <f t="shared" si="233"/>
        <v/>
      </c>
      <c r="P1084" s="1" t="str">
        <f t="array" ref="P1084">IF(O1084="","",AVERAGE(IF(L$1:L$2881=L1084,K$1:K$2881)))</f>
        <v/>
      </c>
      <c r="Q1084" s="1" t="str">
        <f t="array" ref="Q1084">IF(O1084="","",_xlfn.F.TEST(IF((L$1:L$2881=LEFT(L1084,LEN(L1084)-3)&amp;"ctr"),K$1:K$2881),IF((L$1:L$2881=L1084),K$1:K$2881)))</f>
        <v/>
      </c>
      <c r="R1084" s="1" t="str">
        <f t="array" ref="R1084">IF(O1084="","",TTEST(IF(L$1:L$2881=LEFT(L1084,LEN(L1084)-3)&amp;"ctr",K$1:K$2881),IF(L$1:L$2881=L1084,K$1:K$2881),2,IF(ISERROR(Q1084),3,IF(Q1084&lt;0.05,3,2))))</f>
        <v/>
      </c>
      <c r="S1084" s="1" t="str">
        <f t="shared" ca="1" si="234"/>
        <v/>
      </c>
      <c r="T1084" s="1" t="str">
        <f t="array" ref="T1084">IF(O1084="","",AVERAGE(IF(L$1:L$2881=L1084,I$1:I$2881)))</f>
        <v/>
      </c>
      <c r="U1084" s="1" t="str">
        <f t="shared" ca="1" si="235"/>
        <v/>
      </c>
      <c r="V1084" s="1" t="str">
        <f t="shared" ca="1" si="239"/>
        <v/>
      </c>
      <c r="W1084" s="1" t="str">
        <f t="array" aca="1" ref="W1084" ca="1">IF(V1084="","",IF(AVERAGE(IF(Z$2:Z$2881="Neg"&amp;" "&amp;B1084&amp;" "&amp;X1084,J$2:J$2881,0))&gt;AVERAGE(IF(Z$2:Z$2881="pos"&amp;" "&amp;B1084&amp;" "&amp;X1084,J$2:J$2881,0)),"neg","pos"))</f>
        <v/>
      </c>
      <c r="X1084" s="1" t="str">
        <f t="shared" ca="1" si="236"/>
        <v/>
      </c>
      <c r="Y1084" s="1" t="str">
        <f t="shared" ca="1" si="237"/>
        <v/>
      </c>
      <c r="Z1084" s="1" t="str">
        <f t="shared" si="238"/>
        <v>both guanosine SE_</v>
      </c>
      <c r="AA1084" s="1" t="str">
        <f t="shared" si="242"/>
        <v/>
      </c>
    </row>
    <row r="1085" spans="1:27" x14ac:dyDescent="0.2">
      <c r="A1085" s="1" t="s">
        <v>94</v>
      </c>
      <c r="B1085" s="1" t="s">
        <v>192</v>
      </c>
      <c r="C1085" s="1" t="s">
        <v>34</v>
      </c>
      <c r="D1085" s="1">
        <v>283.09140000000002</v>
      </c>
      <c r="E1085" s="1">
        <v>15.76</v>
      </c>
      <c r="F1085" s="5" t="s">
        <v>146</v>
      </c>
      <c r="H1085" s="1" t="s">
        <v>153</v>
      </c>
      <c r="I1085" s="1">
        <v>2715</v>
      </c>
      <c r="K1085" s="1">
        <f t="shared" si="240"/>
        <v>7.9069154886785871</v>
      </c>
      <c r="L1085" s="1" t="str">
        <f t="shared" si="241"/>
        <v>both guanosine SE_Ctr</v>
      </c>
      <c r="M1085" s="1" t="str">
        <f t="shared" si="231"/>
        <v>D</v>
      </c>
      <c r="N1085" s="1" t="str">
        <f t="shared" si="232"/>
        <v>both guanosine SE_Ctr_D</v>
      </c>
      <c r="O1085" s="2" t="str">
        <f t="shared" si="233"/>
        <v/>
      </c>
      <c r="P1085" s="1" t="str">
        <f t="array" ref="P1085">IF(O1085="","",AVERAGE(IF(L$1:L$2881=L1085,K$1:K$2881)))</f>
        <v/>
      </c>
      <c r="Q1085" s="1" t="str">
        <f t="array" ref="Q1085">IF(O1085="","",_xlfn.F.TEST(IF((L$1:L$2881=LEFT(L1085,LEN(L1085)-3)&amp;"ctr"),K$1:K$2881),IF((L$1:L$2881=L1085),K$1:K$2881)))</f>
        <v/>
      </c>
      <c r="R1085" s="1" t="str">
        <f t="array" ref="R1085">IF(O1085="","",TTEST(IF(L$1:L$2881=LEFT(L1085,LEN(L1085)-3)&amp;"ctr",K$1:K$2881),IF(L$1:L$2881=L1085,K$1:K$2881),2,IF(ISERROR(Q1085),3,IF(Q1085&lt;0.05,3,2))))</f>
        <v/>
      </c>
      <c r="S1085" s="1" t="str">
        <f t="shared" ca="1" si="234"/>
        <v/>
      </c>
      <c r="T1085" s="1" t="str">
        <f t="array" ref="T1085">IF(O1085="","",AVERAGE(IF(L$1:L$2881=L1085,I$1:I$2881)))</f>
        <v/>
      </c>
      <c r="U1085" s="1" t="str">
        <f t="shared" ca="1" si="235"/>
        <v/>
      </c>
      <c r="V1085" s="1" t="str">
        <f t="shared" ca="1" si="239"/>
        <v/>
      </c>
      <c r="W1085" s="1" t="str">
        <f t="array" aca="1" ref="W1085" ca="1">IF(V1085="","",IF(AVERAGE(IF(Z$2:Z$2881="Neg"&amp;" "&amp;B1085&amp;" "&amp;X1085,J$2:J$2881,0))&gt;AVERAGE(IF(Z$2:Z$2881="pos"&amp;" "&amp;B1085&amp;" "&amp;X1085,J$2:J$2881,0)),"neg","pos"))</f>
        <v/>
      </c>
      <c r="X1085" s="1" t="str">
        <f t="shared" ca="1" si="236"/>
        <v/>
      </c>
      <c r="Y1085" s="1" t="str">
        <f t="shared" ca="1" si="237"/>
        <v/>
      </c>
      <c r="Z1085" s="1" t="str">
        <f t="shared" si="238"/>
        <v>both guanosine SE_</v>
      </c>
      <c r="AA1085" s="1" t="str">
        <f t="shared" si="242"/>
        <v/>
      </c>
    </row>
    <row r="1086" spans="1:27" x14ac:dyDescent="0.2">
      <c r="A1086" s="1" t="s">
        <v>94</v>
      </c>
      <c r="B1086" s="1" t="s">
        <v>192</v>
      </c>
      <c r="C1086" s="1" t="s">
        <v>34</v>
      </c>
      <c r="D1086" s="1">
        <v>283.09140000000002</v>
      </c>
      <c r="E1086" s="1">
        <v>15.76</v>
      </c>
      <c r="F1086" s="5" t="s">
        <v>146</v>
      </c>
      <c r="H1086" s="1" t="s">
        <v>154</v>
      </c>
      <c r="I1086" s="1">
        <v>32095</v>
      </c>
      <c r="K1086" s="1">
        <f t="shared" si="240"/>
        <v>10.376486690761663</v>
      </c>
      <c r="L1086" s="1" t="str">
        <f t="shared" si="241"/>
        <v>both guanosine SE_Syn</v>
      </c>
      <c r="M1086" s="1" t="str">
        <f t="shared" si="231"/>
        <v>D</v>
      </c>
      <c r="N1086" s="1" t="str">
        <f t="shared" si="232"/>
        <v>both guanosine SE_Syn_D</v>
      </c>
      <c r="O1086" s="2" t="str">
        <f t="shared" si="233"/>
        <v>D</v>
      </c>
      <c r="P1086" s="1">
        <f t="array" ref="P1086">IF(O1086="","",AVERAGE(IF(L$1:L$2881=L1086,K$1:K$2881)))</f>
        <v>10.290924705143699</v>
      </c>
      <c r="Q1086" s="1">
        <f t="array" ref="Q1086">IF(O1086="","",_xlfn.F.TEST(IF((L$1:L$2881=LEFT(L1086,LEN(L1086)-3)&amp;"ctr"),K$1:K$2881),IF((L$1:L$2881=L1086),K$1:K$2881)))</f>
        <v>0.27217239423695866</v>
      </c>
      <c r="R1086" s="1">
        <f t="array" ref="R1086">IF(O1086="","",TTEST(IF(L$1:L$2881=LEFT(L1086,LEN(L1086)-3)&amp;"ctr",K$1:K$2881),IF(L$1:L$2881=L1086,K$1:K$2881),2,IF(ISERROR(Q1086),3,IF(Q1086&lt;0.05,3,2))))</f>
        <v>1.3032697370105679E-6</v>
      </c>
      <c r="S1086" s="1" t="str">
        <f t="shared" ca="1" si="234"/>
        <v>E</v>
      </c>
      <c r="T1086" s="1">
        <f t="array" ref="T1086">IF(O1086="","",AVERAGE(IF(L$1:L$2881=L1086,I$1:I$2881)))</f>
        <v>30043.75</v>
      </c>
      <c r="U1086" s="1">
        <f t="shared" ca="1" si="235"/>
        <v>3.5416219276020038</v>
      </c>
      <c r="V1086" s="1" t="str">
        <f t="shared" ca="1" si="239"/>
        <v>4</v>
      </c>
      <c r="W1086" s="1" t="str">
        <f t="array" aca="1" ref="W1086" ca="1">IF(V1086="","",IF(AVERAGE(IF(Z$2:Z$2881="Neg"&amp;" "&amp;B1086&amp;" "&amp;X1086,J$2:J$2881,0))&gt;AVERAGE(IF(Z$2:Z$2881="pos"&amp;" "&amp;B1086&amp;" "&amp;X1086,J$2:J$2881,0)),"neg","pos"))</f>
        <v>pos</v>
      </c>
      <c r="X1086" s="1" t="str">
        <f t="shared" ca="1" si="236"/>
        <v>SE_</v>
      </c>
      <c r="Y1086" s="1" t="str">
        <f t="shared" ca="1" si="237"/>
        <v>Syn</v>
      </c>
      <c r="Z1086" s="1" t="str">
        <f t="shared" si="238"/>
        <v>both guanosine SE_</v>
      </c>
      <c r="AA1086" s="1" t="str">
        <f t="shared" si="242"/>
        <v>Good</v>
      </c>
    </row>
    <row r="1087" spans="1:27" x14ac:dyDescent="0.2">
      <c r="A1087" s="1" t="s">
        <v>94</v>
      </c>
      <c r="B1087" s="1" t="s">
        <v>192</v>
      </c>
      <c r="C1087" s="1" t="s">
        <v>34</v>
      </c>
      <c r="D1087" s="1">
        <v>283.09140000000002</v>
      </c>
      <c r="E1087" s="1">
        <v>15.76</v>
      </c>
      <c r="F1087" s="5" t="s">
        <v>146</v>
      </c>
      <c r="H1087" s="1" t="s">
        <v>154</v>
      </c>
      <c r="I1087" s="1">
        <v>26979</v>
      </c>
      <c r="K1087" s="1">
        <f t="shared" si="240"/>
        <v>10.202851129761747</v>
      </c>
      <c r="L1087" s="1" t="str">
        <f t="shared" si="241"/>
        <v>both guanosine SE_Syn</v>
      </c>
      <c r="M1087" s="1" t="str">
        <f t="shared" si="231"/>
        <v>D</v>
      </c>
      <c r="N1087" s="1" t="str">
        <f t="shared" si="232"/>
        <v>both guanosine SE_Syn_D</v>
      </c>
      <c r="O1087" s="2" t="str">
        <f t="shared" si="233"/>
        <v/>
      </c>
      <c r="P1087" s="1" t="str">
        <f t="array" ref="P1087">IF(O1087="","",AVERAGE(IF(L$1:L$2881=L1087,K$1:K$2881)))</f>
        <v/>
      </c>
      <c r="Q1087" s="1" t="str">
        <f t="array" ref="Q1087">IF(O1087="","",_xlfn.F.TEST(IF((L$1:L$2881=LEFT(L1087,LEN(L1087)-3)&amp;"ctr"),K$1:K$2881),IF((L$1:L$2881=L1087),K$1:K$2881)))</f>
        <v/>
      </c>
      <c r="R1087" s="1" t="str">
        <f t="array" ref="R1087">IF(O1087="","",TTEST(IF(L$1:L$2881=LEFT(L1087,LEN(L1087)-3)&amp;"ctr",K$1:K$2881),IF(L$1:L$2881=L1087,K$1:K$2881),2,IF(ISERROR(Q1087),3,IF(Q1087&lt;0.05,3,2))))</f>
        <v/>
      </c>
      <c r="S1087" s="1" t="str">
        <f t="shared" ca="1" si="234"/>
        <v/>
      </c>
      <c r="T1087" s="1" t="str">
        <f t="array" ref="T1087">IF(O1087="","",AVERAGE(IF(L$1:L$2881=L1087,I$1:I$2881)))</f>
        <v/>
      </c>
      <c r="U1087" s="1" t="str">
        <f t="shared" ca="1" si="235"/>
        <v/>
      </c>
      <c r="V1087" s="1" t="str">
        <f t="shared" ca="1" si="239"/>
        <v/>
      </c>
      <c r="W1087" s="1" t="str">
        <f t="array" aca="1" ref="W1087" ca="1">IF(V1087="","",IF(AVERAGE(IF(Z$2:Z$2881="Neg"&amp;" "&amp;B1087&amp;" "&amp;X1087,J$2:J$2881,0))&gt;AVERAGE(IF(Z$2:Z$2881="pos"&amp;" "&amp;B1087&amp;" "&amp;X1087,J$2:J$2881,0)),"neg","pos"))</f>
        <v/>
      </c>
      <c r="X1087" s="1" t="str">
        <f t="shared" ca="1" si="236"/>
        <v/>
      </c>
      <c r="Y1087" s="1" t="str">
        <f t="shared" ca="1" si="237"/>
        <v/>
      </c>
      <c r="Z1087" s="1" t="str">
        <f t="shared" si="238"/>
        <v>both guanosine SE_</v>
      </c>
      <c r="AA1087" s="1" t="str">
        <f t="shared" si="242"/>
        <v/>
      </c>
    </row>
    <row r="1088" spans="1:27" x14ac:dyDescent="0.2">
      <c r="A1088" s="1" t="s">
        <v>94</v>
      </c>
      <c r="B1088" s="1" t="s">
        <v>192</v>
      </c>
      <c r="C1088" s="1" t="s">
        <v>34</v>
      </c>
      <c r="D1088" s="1">
        <v>283.09140000000002</v>
      </c>
      <c r="E1088" s="1">
        <v>15.76</v>
      </c>
      <c r="F1088" s="5" t="s">
        <v>146</v>
      </c>
      <c r="H1088" s="1" t="s">
        <v>154</v>
      </c>
      <c r="I1088" s="1">
        <v>38493</v>
      </c>
      <c r="K1088" s="1">
        <f t="shared" si="240"/>
        <v>10.55825766397507</v>
      </c>
      <c r="L1088" s="1" t="str">
        <f t="shared" si="241"/>
        <v>both guanosine SE_Syn</v>
      </c>
      <c r="M1088" s="1" t="str">
        <f t="shared" si="231"/>
        <v>D</v>
      </c>
      <c r="N1088" s="1" t="str">
        <f t="shared" si="232"/>
        <v>both guanosine SE_Syn_D</v>
      </c>
      <c r="O1088" s="2" t="str">
        <f t="shared" si="233"/>
        <v/>
      </c>
      <c r="P1088" s="1" t="str">
        <f t="array" ref="P1088">IF(O1088="","",AVERAGE(IF(L$1:L$2881=L1088,K$1:K$2881)))</f>
        <v/>
      </c>
      <c r="Q1088" s="1" t="str">
        <f t="array" ref="Q1088">IF(O1088="","",_xlfn.F.TEST(IF((L$1:L$2881=LEFT(L1088,LEN(L1088)-3)&amp;"ctr"),K$1:K$2881),IF((L$1:L$2881=L1088),K$1:K$2881)))</f>
        <v/>
      </c>
      <c r="R1088" s="1" t="str">
        <f t="array" ref="R1088">IF(O1088="","",TTEST(IF(L$1:L$2881=LEFT(L1088,LEN(L1088)-3)&amp;"ctr",K$1:K$2881),IF(L$1:L$2881=L1088,K$1:K$2881),2,IF(ISERROR(Q1088),3,IF(Q1088&lt;0.05,3,2))))</f>
        <v/>
      </c>
      <c r="S1088" s="1" t="str">
        <f t="shared" ca="1" si="234"/>
        <v/>
      </c>
      <c r="T1088" s="1" t="str">
        <f t="array" ref="T1088">IF(O1088="","",AVERAGE(IF(L$1:L$2881=L1088,I$1:I$2881)))</f>
        <v/>
      </c>
      <c r="U1088" s="1" t="str">
        <f t="shared" ca="1" si="235"/>
        <v/>
      </c>
      <c r="V1088" s="1" t="str">
        <f t="shared" ca="1" si="239"/>
        <v/>
      </c>
      <c r="W1088" s="1" t="str">
        <f t="array" aca="1" ref="W1088" ca="1">IF(V1088="","",IF(AVERAGE(IF(Z$2:Z$2881="Neg"&amp;" "&amp;B1088&amp;" "&amp;X1088,J$2:J$2881,0))&gt;AVERAGE(IF(Z$2:Z$2881="pos"&amp;" "&amp;B1088&amp;" "&amp;X1088,J$2:J$2881,0)),"neg","pos"))</f>
        <v/>
      </c>
      <c r="X1088" s="1" t="str">
        <f t="shared" ca="1" si="236"/>
        <v/>
      </c>
      <c r="Y1088" s="1" t="str">
        <f t="shared" ca="1" si="237"/>
        <v/>
      </c>
      <c r="Z1088" s="1" t="str">
        <f t="shared" si="238"/>
        <v>both guanosine SE_</v>
      </c>
      <c r="AA1088" s="1" t="str">
        <f t="shared" si="242"/>
        <v/>
      </c>
    </row>
    <row r="1089" spans="1:27" x14ac:dyDescent="0.2">
      <c r="A1089" s="1" t="s">
        <v>94</v>
      </c>
      <c r="B1089" s="1" t="s">
        <v>192</v>
      </c>
      <c r="C1089" s="1" t="s">
        <v>34</v>
      </c>
      <c r="D1089" s="1">
        <v>283.09140000000002</v>
      </c>
      <c r="E1089" s="1">
        <v>15.76</v>
      </c>
      <c r="F1089" s="5" t="s">
        <v>146</v>
      </c>
      <c r="H1089" s="1" t="s">
        <v>154</v>
      </c>
      <c r="I1089" s="1">
        <v>22608</v>
      </c>
      <c r="K1089" s="1">
        <f t="shared" si="240"/>
        <v>10.026103336076316</v>
      </c>
      <c r="L1089" s="1" t="str">
        <f t="shared" si="241"/>
        <v>both guanosine SE_Syn</v>
      </c>
      <c r="M1089" s="1" t="str">
        <f t="shared" si="231"/>
        <v>D</v>
      </c>
      <c r="N1089" s="1" t="str">
        <f t="shared" si="232"/>
        <v>both guanosine SE_Syn_D</v>
      </c>
      <c r="O1089" s="2" t="str">
        <f t="shared" si="233"/>
        <v/>
      </c>
      <c r="P1089" s="1" t="str">
        <f t="array" ref="P1089">IF(O1089="","",AVERAGE(IF(L$1:L$2881=L1089,K$1:K$2881)))</f>
        <v/>
      </c>
      <c r="Q1089" s="1" t="str">
        <f t="array" ref="Q1089">IF(O1089="","",_xlfn.F.TEST(IF((L$1:L$2881=LEFT(L1089,LEN(L1089)-3)&amp;"ctr"),K$1:K$2881),IF((L$1:L$2881=L1089),K$1:K$2881)))</f>
        <v/>
      </c>
      <c r="R1089" s="1" t="str">
        <f t="array" ref="R1089">IF(O1089="","",TTEST(IF(L$1:L$2881=LEFT(L1089,LEN(L1089)-3)&amp;"ctr",K$1:K$2881),IF(L$1:L$2881=L1089,K$1:K$2881),2,IF(ISERROR(Q1089),3,IF(Q1089&lt;0.05,3,2))))</f>
        <v/>
      </c>
      <c r="S1089" s="1" t="str">
        <f t="shared" ca="1" si="234"/>
        <v/>
      </c>
      <c r="T1089" s="1" t="str">
        <f t="array" ref="T1089">IF(O1089="","",AVERAGE(IF(L$1:L$2881=L1089,I$1:I$2881)))</f>
        <v/>
      </c>
      <c r="U1089" s="1" t="str">
        <f t="shared" ca="1" si="235"/>
        <v/>
      </c>
      <c r="V1089" s="1" t="str">
        <f t="shared" ca="1" si="239"/>
        <v/>
      </c>
      <c r="W1089" s="1" t="str">
        <f t="array" aca="1" ref="W1089" ca="1">IF(V1089="","",IF(AVERAGE(IF(Z$2:Z$2881="Neg"&amp;" "&amp;B1089&amp;" "&amp;X1089,J$2:J$2881,0))&gt;AVERAGE(IF(Z$2:Z$2881="pos"&amp;" "&amp;B1089&amp;" "&amp;X1089,J$2:J$2881,0)),"neg","pos"))</f>
        <v/>
      </c>
      <c r="X1089" s="1" t="str">
        <f t="shared" ca="1" si="236"/>
        <v/>
      </c>
      <c r="Y1089" s="1" t="str">
        <f t="shared" ca="1" si="237"/>
        <v/>
      </c>
      <c r="Z1089" s="1" t="str">
        <f t="shared" si="238"/>
        <v>both guanosine SE_</v>
      </c>
      <c r="AA1089" s="1" t="str">
        <f t="shared" si="242"/>
        <v/>
      </c>
    </row>
    <row r="1090" spans="1:27" x14ac:dyDescent="0.2">
      <c r="A1090" s="1" t="s">
        <v>94</v>
      </c>
      <c r="B1090" s="1" t="s">
        <v>195</v>
      </c>
      <c r="C1090" s="1" t="s">
        <v>56</v>
      </c>
      <c r="D1090" s="1">
        <v>131.09450000000001</v>
      </c>
      <c r="E1090" s="1">
        <v>15.66</v>
      </c>
      <c r="F1090" s="5" t="s">
        <v>146</v>
      </c>
      <c r="H1090" s="1" t="s">
        <v>147</v>
      </c>
      <c r="I1090" s="1">
        <v>0</v>
      </c>
      <c r="K1090" s="1">
        <f t="shared" si="240"/>
        <v>0</v>
      </c>
      <c r="L1090" s="1" t="str">
        <f t="shared" si="241"/>
        <v>both isoleucine Min_Ctr</v>
      </c>
      <c r="M1090" s="1" t="str">
        <f t="shared" ref="M1090:M1153" si="243">IF(I1090&lt;&gt;"","D","ND")</f>
        <v>D</v>
      </c>
      <c r="N1090" s="1" t="str">
        <f t="shared" ref="N1090:N1153" si="244">L1090&amp;IF(LEN(M1090)=2,M1090,"_"&amp;M1090)</f>
        <v>both isoleucine Min_Ctr_D</v>
      </c>
      <c r="O1090" s="2" t="str">
        <f t="shared" ref="O1090:O1153" si="245">IF(ROW()&lt;&gt;MATCH(L1090,L$1:L$2881,0),"",IF(COUNTIF(N$1:N$2881,LEFT(N1090,LEN(N1090)-2)&amp;"_D")=COUNTIF(L$1:L$2881,L1090),"D","ND"))</f>
        <v>D</v>
      </c>
      <c r="P1090" s="1">
        <f t="array" ref="P1090">IF(O1090="","",AVERAGE(IF(L$1:L$2881=L1090,K$1:K$2881)))</f>
        <v>4.6302537070607377</v>
      </c>
      <c r="Q1090" s="1">
        <f t="array" ref="Q1090">IF(O1090="","",_xlfn.F.TEST(IF((L$1:L$2881=LEFT(L1090,LEN(L1090)-3)&amp;"ctr"),K$1:K$2881),IF((L$1:L$2881=L1090),K$1:K$2881)))</f>
        <v>1</v>
      </c>
      <c r="R1090" s="1">
        <f t="array" ref="R1090">IF(O1090="","",TTEST(IF(L$1:L$2881=LEFT(L1090,LEN(L1090)-3)&amp;"ctr",K$1:K$2881),IF(L$1:L$2881=L1090,K$1:K$2881),2,IF(ISERROR(Q1090),3,IF(Q1090&lt;0.05,3,2))))</f>
        <v>1</v>
      </c>
      <c r="S1090" s="1" t="str">
        <f t="shared" ref="S1090:S1153" ca="1" si="246">IF(P1090="","",IF(RIGHT(L1090,3)="ctr",O1090,IF(AND(O1090="ND",INDIRECT("r"&amp;MATCH(LEFT(L1090,LEN(L1090)-3)&amp;"ctr",L$1:L$2881,0)&amp;"c"&amp;COLUMN(O1090),FALSE)="ND"),"ND",IF(R1090&gt;=0.05,"N",IF(AND(R1090&lt;0.05,P1090&lt;INDIRECT("r"&amp;MATCH(LEFT(L1090,LEN(L1090)-3)&amp;"ctr",L$1:L$2881,0)&amp;"C"&amp;COLUMN(P1090),FALSE)),"I",IF(AND(R1090&lt;0.05,P1090&gt;INDIRECT("r"&amp;MATCH(LEFT(L1090,LEN(L1090)-3)&amp;"ctr",L$1:L$2881,0)&amp;"c"&amp;COLUMN(P1090),FALSE)),"E","err"))))))</f>
        <v>D</v>
      </c>
      <c r="T1090" s="1">
        <f t="array" ref="T1090">IF(O1090="","",AVERAGE(IF(L$1:L$2881=L1090,I$1:I$2881)))</f>
        <v>445.25</v>
      </c>
      <c r="U1090" s="1" t="b">
        <f t="shared" ref="U1090:U1153" ca="1" si="247">IF(O1090="","",IF(OR(S1090="ND",S1090="N"),"n/a",IF(OR(S1090="e",S1090="I"),IF(OR(T1090=0,INDIRECT("r"&amp;MATCH(LEFT(L1090,LEN(L1090)-3)&amp;"ctr",L$1:L$2881,0)&amp;"c"&amp;COLUMN(T1090),FALSE)=0),5,LOG(T1090/INDIRECT("r"&amp;MATCH(LEFT(L1090,LEN(L1090)-3)&amp;"ctr",L$1:L$2881,0)&amp;"c"&amp;COLUMN(T1090),FALSE),2)))))</f>
        <v>0</v>
      </c>
      <c r="V1090" s="1" t="str">
        <f t="shared" ca="1" si="239"/>
        <v>1</v>
      </c>
      <c r="W1090" s="1" t="str">
        <f t="array" aca="1" ref="W1090" ca="1">IF(V1090="","",IF(AVERAGE(IF(Z$2:Z$2881="Neg"&amp;" "&amp;B1090&amp;" "&amp;X1090,J$2:J$2881,0))&gt;AVERAGE(IF(Z$2:Z$2881="pos"&amp;" "&amp;B1090&amp;" "&amp;X1090,J$2:J$2881,0)),"neg","pos"))</f>
        <v>pos</v>
      </c>
      <c r="X1090" s="1" t="str">
        <f t="shared" ref="X1090:X1153" ca="1" si="248">IF(V1090="","",LEFT(H1090,3))</f>
        <v>Min</v>
      </c>
      <c r="Y1090" s="1" t="str">
        <f t="shared" ref="Y1090:Y1153" ca="1" si="249">IF(W1090="","",RIGHT(H1090,3))</f>
        <v>Ctr</v>
      </c>
      <c r="Z1090" s="1" t="str">
        <f t="shared" ref="Z1090:Z1153" si="250">A1090&amp;" "&amp;B1090&amp;" "&amp;LEFT(H1090,3)</f>
        <v>both isoleucine Min</v>
      </c>
      <c r="AA1090" s="1" t="str">
        <f t="shared" si="242"/>
        <v>Good</v>
      </c>
    </row>
    <row r="1091" spans="1:27" x14ac:dyDescent="0.2">
      <c r="A1091" s="1" t="s">
        <v>94</v>
      </c>
      <c r="B1091" s="1" t="s">
        <v>195</v>
      </c>
      <c r="C1091" s="1" t="s">
        <v>56</v>
      </c>
      <c r="D1091" s="1">
        <v>131.09450000000001</v>
      </c>
      <c r="E1091" s="1">
        <v>15.66</v>
      </c>
      <c r="F1091" s="5" t="s">
        <v>146</v>
      </c>
      <c r="H1091" s="1" t="s">
        <v>147</v>
      </c>
      <c r="I1091" s="1">
        <v>200</v>
      </c>
      <c r="K1091" s="1">
        <f t="shared" si="240"/>
        <v>5.3033049080590757</v>
      </c>
      <c r="L1091" s="1" t="str">
        <f t="shared" si="241"/>
        <v>both isoleucine Min_Ctr</v>
      </c>
      <c r="M1091" s="1" t="str">
        <f t="shared" si="243"/>
        <v>D</v>
      </c>
      <c r="N1091" s="1" t="str">
        <f t="shared" si="244"/>
        <v>both isoleucine Min_Ctr_D</v>
      </c>
      <c r="O1091" s="2" t="str">
        <f t="shared" si="245"/>
        <v/>
      </c>
      <c r="P1091" s="1" t="str">
        <f t="array" ref="P1091">IF(O1091="","",AVERAGE(IF(L$1:L$2881=L1091,K$1:K$2881)))</f>
        <v/>
      </c>
      <c r="Q1091" s="1" t="str">
        <f t="array" ref="Q1091">IF(O1091="","",_xlfn.F.TEST(IF((L$1:L$2881=LEFT(L1091,LEN(L1091)-3)&amp;"ctr"),K$1:K$2881),IF((L$1:L$2881=L1091),K$1:K$2881)))</f>
        <v/>
      </c>
      <c r="R1091" s="1" t="str">
        <f t="array" ref="R1091">IF(O1091="","",TTEST(IF(L$1:L$2881=LEFT(L1091,LEN(L1091)-3)&amp;"ctr",K$1:K$2881),IF(L$1:L$2881=L1091,K$1:K$2881),2,IF(ISERROR(Q1091),3,IF(Q1091&lt;0.05,3,2))))</f>
        <v/>
      </c>
      <c r="S1091" s="1" t="str">
        <f t="shared" ca="1" si="246"/>
        <v/>
      </c>
      <c r="T1091" s="1" t="str">
        <f t="array" ref="T1091">IF(O1091="","",AVERAGE(IF(L$1:L$2881=L1091,I$1:I$2881)))</f>
        <v/>
      </c>
      <c r="U1091" s="1" t="str">
        <f t="shared" ca="1" si="247"/>
        <v/>
      </c>
      <c r="V1091" s="1" t="str">
        <f t="shared" ref="V1091:V1154" ca="1" si="251">IF(S1091="N","1",IF(U1091="n/a","",IF(U1091="","",IF(ABS(U1091)&lt;1.5,"1",IF(ABS(U1091)&lt;2.5,"2",IF(ABS(U1091)&lt;3.5,"3",IF(ABS(U1091)&lt;4.5,"4",IF(ABS(U1091)&gt;=4.5,"5"))))))))</f>
        <v/>
      </c>
      <c r="W1091" s="1" t="str">
        <f t="array" aca="1" ref="W1091" ca="1">IF(V1091="","",IF(AVERAGE(IF(Z$2:Z$2881="Neg"&amp;" "&amp;B1091&amp;" "&amp;X1091,J$2:J$2881,0))&gt;AVERAGE(IF(Z$2:Z$2881="pos"&amp;" "&amp;B1091&amp;" "&amp;X1091,J$2:J$2881,0)),"neg","pos"))</f>
        <v/>
      </c>
      <c r="X1091" s="1" t="str">
        <f t="shared" ca="1" si="248"/>
        <v/>
      </c>
      <c r="Y1091" s="1" t="str">
        <f t="shared" ca="1" si="249"/>
        <v/>
      </c>
      <c r="Z1091" s="1" t="str">
        <f t="shared" si="250"/>
        <v>both isoleucine Min</v>
      </c>
      <c r="AA1091" s="1" t="str">
        <f t="shared" si="242"/>
        <v/>
      </c>
    </row>
    <row r="1092" spans="1:27" x14ac:dyDescent="0.2">
      <c r="A1092" s="1" t="s">
        <v>94</v>
      </c>
      <c r="B1092" s="1" t="s">
        <v>195</v>
      </c>
      <c r="C1092" s="1" t="s">
        <v>56</v>
      </c>
      <c r="D1092" s="1">
        <v>131.09450000000001</v>
      </c>
      <c r="E1092" s="1">
        <v>15.66</v>
      </c>
      <c r="F1092" s="5" t="s">
        <v>146</v>
      </c>
      <c r="H1092" s="1" t="s">
        <v>147</v>
      </c>
      <c r="I1092" s="1">
        <v>1067</v>
      </c>
      <c r="K1092" s="1">
        <f t="shared" si="240"/>
        <v>6.9735430195201404</v>
      </c>
      <c r="L1092" s="1" t="str">
        <f t="shared" si="241"/>
        <v>both isoleucine Min_Ctr</v>
      </c>
      <c r="M1092" s="1" t="str">
        <f t="shared" si="243"/>
        <v>D</v>
      </c>
      <c r="N1092" s="1" t="str">
        <f t="shared" si="244"/>
        <v>both isoleucine Min_Ctr_D</v>
      </c>
      <c r="O1092" s="2" t="str">
        <f t="shared" si="245"/>
        <v/>
      </c>
      <c r="P1092" s="1" t="str">
        <f t="array" ref="P1092">IF(O1092="","",AVERAGE(IF(L$1:L$2881=L1092,K$1:K$2881)))</f>
        <v/>
      </c>
      <c r="Q1092" s="1" t="str">
        <f t="array" ref="Q1092">IF(O1092="","",_xlfn.F.TEST(IF((L$1:L$2881=LEFT(L1092,LEN(L1092)-3)&amp;"ctr"),K$1:K$2881),IF((L$1:L$2881=L1092),K$1:K$2881)))</f>
        <v/>
      </c>
      <c r="R1092" s="1" t="str">
        <f t="array" ref="R1092">IF(O1092="","",TTEST(IF(L$1:L$2881=LEFT(L1092,LEN(L1092)-3)&amp;"ctr",K$1:K$2881),IF(L$1:L$2881=L1092,K$1:K$2881),2,IF(ISERROR(Q1092),3,IF(Q1092&lt;0.05,3,2))))</f>
        <v/>
      </c>
      <c r="S1092" s="1" t="str">
        <f t="shared" ca="1" si="246"/>
        <v/>
      </c>
      <c r="T1092" s="1" t="str">
        <f t="array" ref="T1092">IF(O1092="","",AVERAGE(IF(L$1:L$2881=L1092,I$1:I$2881)))</f>
        <v/>
      </c>
      <c r="U1092" s="1" t="str">
        <f t="shared" ca="1" si="247"/>
        <v/>
      </c>
      <c r="V1092" s="1" t="str">
        <f t="shared" ca="1" si="251"/>
        <v/>
      </c>
      <c r="W1092" s="1" t="str">
        <f t="array" aca="1" ref="W1092" ca="1">IF(V1092="","",IF(AVERAGE(IF(Z$2:Z$2881="Neg"&amp;" "&amp;B1092&amp;" "&amp;X1092,J$2:J$2881,0))&gt;AVERAGE(IF(Z$2:Z$2881="pos"&amp;" "&amp;B1092&amp;" "&amp;X1092,J$2:J$2881,0)),"neg","pos"))</f>
        <v/>
      </c>
      <c r="X1092" s="1" t="str">
        <f t="shared" ca="1" si="248"/>
        <v/>
      </c>
      <c r="Y1092" s="1" t="str">
        <f t="shared" ca="1" si="249"/>
        <v/>
      </c>
      <c r="Z1092" s="1" t="str">
        <f t="shared" si="250"/>
        <v>both isoleucine Min</v>
      </c>
      <c r="AA1092" s="1" t="str">
        <f t="shared" si="242"/>
        <v/>
      </c>
    </row>
    <row r="1093" spans="1:27" x14ac:dyDescent="0.2">
      <c r="A1093" s="1" t="s">
        <v>94</v>
      </c>
      <c r="B1093" s="1" t="s">
        <v>195</v>
      </c>
      <c r="C1093" s="1" t="s">
        <v>56</v>
      </c>
      <c r="D1093" s="1">
        <v>131.09450000000001</v>
      </c>
      <c r="E1093" s="1">
        <v>15.66</v>
      </c>
      <c r="F1093" s="5" t="s">
        <v>146</v>
      </c>
      <c r="H1093" s="1" t="s">
        <v>147</v>
      </c>
      <c r="I1093" s="1">
        <v>514</v>
      </c>
      <c r="K1093" s="1">
        <f t="shared" si="240"/>
        <v>6.2441669006637364</v>
      </c>
      <c r="L1093" s="1" t="str">
        <f t="shared" si="241"/>
        <v>both isoleucine Min_Ctr</v>
      </c>
      <c r="M1093" s="1" t="str">
        <f t="shared" si="243"/>
        <v>D</v>
      </c>
      <c r="N1093" s="1" t="str">
        <f t="shared" si="244"/>
        <v>both isoleucine Min_Ctr_D</v>
      </c>
      <c r="O1093" s="2" t="str">
        <f t="shared" si="245"/>
        <v/>
      </c>
      <c r="P1093" s="1" t="str">
        <f t="array" ref="P1093">IF(O1093="","",AVERAGE(IF(L$1:L$2881=L1093,K$1:K$2881)))</f>
        <v/>
      </c>
      <c r="Q1093" s="1" t="str">
        <f t="array" ref="Q1093">IF(O1093="","",_xlfn.F.TEST(IF((L$1:L$2881=LEFT(L1093,LEN(L1093)-3)&amp;"ctr"),K$1:K$2881),IF((L$1:L$2881=L1093),K$1:K$2881)))</f>
        <v/>
      </c>
      <c r="R1093" s="1" t="str">
        <f t="array" ref="R1093">IF(O1093="","",TTEST(IF(L$1:L$2881=LEFT(L1093,LEN(L1093)-3)&amp;"ctr",K$1:K$2881),IF(L$1:L$2881=L1093,K$1:K$2881),2,IF(ISERROR(Q1093),3,IF(Q1093&lt;0.05,3,2))))</f>
        <v/>
      </c>
      <c r="S1093" s="1" t="str">
        <f t="shared" ca="1" si="246"/>
        <v/>
      </c>
      <c r="T1093" s="1" t="str">
        <f t="array" ref="T1093">IF(O1093="","",AVERAGE(IF(L$1:L$2881=L1093,I$1:I$2881)))</f>
        <v/>
      </c>
      <c r="U1093" s="1" t="str">
        <f t="shared" ca="1" si="247"/>
        <v/>
      </c>
      <c r="V1093" s="1" t="str">
        <f t="shared" ca="1" si="251"/>
        <v/>
      </c>
      <c r="W1093" s="1" t="str">
        <f t="array" aca="1" ref="W1093" ca="1">IF(V1093="","",IF(AVERAGE(IF(Z$2:Z$2881="Neg"&amp;" "&amp;B1093&amp;" "&amp;X1093,J$2:J$2881,0))&gt;AVERAGE(IF(Z$2:Z$2881="pos"&amp;" "&amp;B1093&amp;" "&amp;X1093,J$2:J$2881,0)),"neg","pos"))</f>
        <v/>
      </c>
      <c r="X1093" s="1" t="str">
        <f t="shared" ca="1" si="248"/>
        <v/>
      </c>
      <c r="Y1093" s="1" t="str">
        <f t="shared" ca="1" si="249"/>
        <v/>
      </c>
      <c r="Z1093" s="1" t="str">
        <f t="shared" si="250"/>
        <v>both isoleucine Min</v>
      </c>
      <c r="AA1093" s="1" t="str">
        <f t="shared" si="242"/>
        <v/>
      </c>
    </row>
    <row r="1094" spans="1:27" x14ac:dyDescent="0.2">
      <c r="A1094" s="1" t="s">
        <v>94</v>
      </c>
      <c r="B1094" s="1" t="s">
        <v>195</v>
      </c>
      <c r="C1094" s="1" t="s">
        <v>56</v>
      </c>
      <c r="D1094" s="1">
        <v>131.09450000000001</v>
      </c>
      <c r="E1094" s="1">
        <v>15.66</v>
      </c>
      <c r="F1094" s="5" t="s">
        <v>146</v>
      </c>
      <c r="H1094" s="1" t="s">
        <v>148</v>
      </c>
      <c r="I1094" s="1">
        <v>94941</v>
      </c>
      <c r="K1094" s="1">
        <f t="shared" si="240"/>
        <v>11.461021457819806</v>
      </c>
      <c r="L1094" s="1" t="str">
        <f t="shared" si="241"/>
        <v>both isoleucine Min_Syn</v>
      </c>
      <c r="M1094" s="1" t="str">
        <f t="shared" si="243"/>
        <v>D</v>
      </c>
      <c r="N1094" s="1" t="str">
        <f t="shared" si="244"/>
        <v>both isoleucine Min_Syn_D</v>
      </c>
      <c r="O1094" s="2" t="str">
        <f t="shared" si="245"/>
        <v>D</v>
      </c>
      <c r="P1094" s="1">
        <f t="array" ref="P1094">IF(O1094="","",AVERAGE(IF(L$1:L$2881=L1094,K$1:K$2881)))</f>
        <v>11.893958198461256</v>
      </c>
      <c r="Q1094" s="1">
        <f t="array" ref="Q1094">IF(O1094="","",_xlfn.F.TEST(IF((L$1:L$2881=LEFT(L1094,LEN(L1094)-3)&amp;"ctr"),K$1:K$2881),IF((L$1:L$2881=L1094),K$1:K$2881)))</f>
        <v>8.9543971038469408E-3</v>
      </c>
      <c r="R1094" s="1">
        <f t="array" ref="R1094">IF(O1094="","",TTEST(IF(L$1:L$2881=LEFT(L1094,LEN(L1094)-3)&amp;"ctr",K$1:K$2881),IF(L$1:L$2881=L1094,K$1:K$2881),2,IF(ISERROR(Q1094),3,IF(Q1094&lt;0.05,3,2))))</f>
        <v>1.8295596416099121E-2</v>
      </c>
      <c r="S1094" s="1" t="str">
        <f t="shared" ca="1" si="246"/>
        <v>E</v>
      </c>
      <c r="T1094" s="1">
        <f t="array" ref="T1094">IF(O1094="","",AVERAGE(IF(L$1:L$2881=L1094,I$1:I$2881)))</f>
        <v>158311.25</v>
      </c>
      <c r="U1094" s="1">
        <f t="shared" ca="1" si="247"/>
        <v>8.4739324540314644</v>
      </c>
      <c r="V1094" s="1" t="str">
        <f t="shared" ca="1" si="251"/>
        <v>5</v>
      </c>
      <c r="W1094" s="1" t="str">
        <f t="array" aca="1" ref="W1094" ca="1">IF(V1094="","",IF(AVERAGE(IF(Z$2:Z$2881="Neg"&amp;" "&amp;B1094&amp;" "&amp;X1094,J$2:J$2881,0))&gt;AVERAGE(IF(Z$2:Z$2881="pos"&amp;" "&amp;B1094&amp;" "&amp;X1094,J$2:J$2881,0)),"neg","pos"))</f>
        <v>pos</v>
      </c>
      <c r="X1094" s="1" t="str">
        <f t="shared" ca="1" si="248"/>
        <v>Min</v>
      </c>
      <c r="Y1094" s="1" t="str">
        <f t="shared" ca="1" si="249"/>
        <v>Syn</v>
      </c>
      <c r="Z1094" s="1" t="str">
        <f t="shared" si="250"/>
        <v>both isoleucine Min</v>
      </c>
      <c r="AA1094" s="1" t="str">
        <f t="shared" si="242"/>
        <v>Good</v>
      </c>
    </row>
    <row r="1095" spans="1:27" x14ac:dyDescent="0.2">
      <c r="A1095" s="1" t="s">
        <v>94</v>
      </c>
      <c r="B1095" s="1" t="s">
        <v>195</v>
      </c>
      <c r="C1095" s="1" t="s">
        <v>56</v>
      </c>
      <c r="D1095" s="1">
        <v>131.09450000000001</v>
      </c>
      <c r="E1095" s="1">
        <v>15.66</v>
      </c>
      <c r="F1095" s="5" t="s">
        <v>146</v>
      </c>
      <c r="H1095" s="1" t="s">
        <v>148</v>
      </c>
      <c r="I1095" s="1">
        <v>128738</v>
      </c>
      <c r="K1095" s="1">
        <f t="shared" si="240"/>
        <v>11.76554237798284</v>
      </c>
      <c r="L1095" s="1" t="str">
        <f t="shared" si="241"/>
        <v>both isoleucine Min_Syn</v>
      </c>
      <c r="M1095" s="1" t="str">
        <f t="shared" si="243"/>
        <v>D</v>
      </c>
      <c r="N1095" s="1" t="str">
        <f t="shared" si="244"/>
        <v>both isoleucine Min_Syn_D</v>
      </c>
      <c r="O1095" s="2" t="str">
        <f t="shared" si="245"/>
        <v/>
      </c>
      <c r="P1095" s="1" t="str">
        <f t="array" ref="P1095">IF(O1095="","",AVERAGE(IF(L$1:L$2881=L1095,K$1:K$2881)))</f>
        <v/>
      </c>
      <c r="Q1095" s="1" t="str">
        <f t="array" ref="Q1095">IF(O1095="","",_xlfn.F.TEST(IF((L$1:L$2881=LEFT(L1095,LEN(L1095)-3)&amp;"ctr"),K$1:K$2881),IF((L$1:L$2881=L1095),K$1:K$2881)))</f>
        <v/>
      </c>
      <c r="R1095" s="1" t="str">
        <f t="array" ref="R1095">IF(O1095="","",TTEST(IF(L$1:L$2881=LEFT(L1095,LEN(L1095)-3)&amp;"ctr",K$1:K$2881),IF(L$1:L$2881=L1095,K$1:K$2881),2,IF(ISERROR(Q1095),3,IF(Q1095&lt;0.05,3,2))))</f>
        <v/>
      </c>
      <c r="S1095" s="1" t="str">
        <f t="shared" ca="1" si="246"/>
        <v/>
      </c>
      <c r="T1095" s="1" t="str">
        <f t="array" ref="T1095">IF(O1095="","",AVERAGE(IF(L$1:L$2881=L1095,I$1:I$2881)))</f>
        <v/>
      </c>
      <c r="U1095" s="1" t="str">
        <f t="shared" ca="1" si="247"/>
        <v/>
      </c>
      <c r="V1095" s="1" t="str">
        <f t="shared" ca="1" si="251"/>
        <v/>
      </c>
      <c r="W1095" s="1" t="str">
        <f t="array" aca="1" ref="W1095" ca="1">IF(V1095="","",IF(AVERAGE(IF(Z$2:Z$2881="Neg"&amp;" "&amp;B1095&amp;" "&amp;X1095,J$2:J$2881,0))&gt;AVERAGE(IF(Z$2:Z$2881="pos"&amp;" "&amp;B1095&amp;" "&amp;X1095,J$2:J$2881,0)),"neg","pos"))</f>
        <v/>
      </c>
      <c r="X1095" s="1" t="str">
        <f t="shared" ca="1" si="248"/>
        <v/>
      </c>
      <c r="Y1095" s="1" t="str">
        <f t="shared" ca="1" si="249"/>
        <v/>
      </c>
      <c r="Z1095" s="1" t="str">
        <f t="shared" si="250"/>
        <v>both isoleucine Min</v>
      </c>
      <c r="AA1095" s="1" t="str">
        <f t="shared" si="242"/>
        <v/>
      </c>
    </row>
    <row r="1096" spans="1:27" x14ac:dyDescent="0.2">
      <c r="A1096" s="1" t="s">
        <v>94</v>
      </c>
      <c r="B1096" s="1" t="s">
        <v>195</v>
      </c>
      <c r="C1096" s="1" t="s">
        <v>56</v>
      </c>
      <c r="D1096" s="1">
        <v>131.09450000000001</v>
      </c>
      <c r="E1096" s="1">
        <v>15.66</v>
      </c>
      <c r="F1096" s="5" t="s">
        <v>146</v>
      </c>
      <c r="H1096" s="1" t="s">
        <v>148</v>
      </c>
      <c r="I1096" s="1">
        <v>138646</v>
      </c>
      <c r="K1096" s="1">
        <f t="shared" si="240"/>
        <v>11.839686413593824</v>
      </c>
      <c r="L1096" s="1" t="str">
        <f t="shared" si="241"/>
        <v>both isoleucine Min_Syn</v>
      </c>
      <c r="M1096" s="1" t="str">
        <f t="shared" si="243"/>
        <v>D</v>
      </c>
      <c r="N1096" s="1" t="str">
        <f t="shared" si="244"/>
        <v>both isoleucine Min_Syn_D</v>
      </c>
      <c r="O1096" s="2" t="str">
        <f t="shared" si="245"/>
        <v/>
      </c>
      <c r="P1096" s="1" t="str">
        <f t="array" ref="P1096">IF(O1096="","",AVERAGE(IF(L$1:L$2881=L1096,K$1:K$2881)))</f>
        <v/>
      </c>
      <c r="Q1096" s="1" t="str">
        <f t="array" ref="Q1096">IF(O1096="","",_xlfn.F.TEST(IF((L$1:L$2881=LEFT(L1096,LEN(L1096)-3)&amp;"ctr"),K$1:K$2881),IF((L$1:L$2881=L1096),K$1:K$2881)))</f>
        <v/>
      </c>
      <c r="R1096" s="1" t="str">
        <f t="array" ref="R1096">IF(O1096="","",TTEST(IF(L$1:L$2881=LEFT(L1096,LEN(L1096)-3)&amp;"ctr",K$1:K$2881),IF(L$1:L$2881=L1096,K$1:K$2881),2,IF(ISERROR(Q1096),3,IF(Q1096&lt;0.05,3,2))))</f>
        <v/>
      </c>
      <c r="S1096" s="1" t="str">
        <f t="shared" ca="1" si="246"/>
        <v/>
      </c>
      <c r="T1096" s="1" t="str">
        <f t="array" ref="T1096">IF(O1096="","",AVERAGE(IF(L$1:L$2881=L1096,I$1:I$2881)))</f>
        <v/>
      </c>
      <c r="U1096" s="1" t="str">
        <f t="shared" ca="1" si="247"/>
        <v/>
      </c>
      <c r="V1096" s="1" t="str">
        <f t="shared" ca="1" si="251"/>
        <v/>
      </c>
      <c r="W1096" s="1" t="str">
        <f t="array" aca="1" ref="W1096" ca="1">IF(V1096="","",IF(AVERAGE(IF(Z$2:Z$2881="Neg"&amp;" "&amp;B1096&amp;" "&amp;X1096,J$2:J$2881,0))&gt;AVERAGE(IF(Z$2:Z$2881="pos"&amp;" "&amp;B1096&amp;" "&amp;X1096,J$2:J$2881,0)),"neg","pos"))</f>
        <v/>
      </c>
      <c r="X1096" s="1" t="str">
        <f t="shared" ca="1" si="248"/>
        <v/>
      </c>
      <c r="Y1096" s="1" t="str">
        <f t="shared" ca="1" si="249"/>
        <v/>
      </c>
      <c r="Z1096" s="1" t="str">
        <f t="shared" si="250"/>
        <v>both isoleucine Min</v>
      </c>
      <c r="AA1096" s="1" t="str">
        <f t="shared" si="242"/>
        <v/>
      </c>
    </row>
    <row r="1097" spans="1:27" x14ac:dyDescent="0.2">
      <c r="A1097" s="1" t="s">
        <v>94</v>
      </c>
      <c r="B1097" s="1" t="s">
        <v>195</v>
      </c>
      <c r="C1097" s="1" t="s">
        <v>56</v>
      </c>
      <c r="D1097" s="1">
        <v>131.09450000000001</v>
      </c>
      <c r="E1097" s="1">
        <v>15.66</v>
      </c>
      <c r="F1097" s="5" t="s">
        <v>146</v>
      </c>
      <c r="H1097" s="1" t="s">
        <v>148</v>
      </c>
      <c r="I1097" s="1">
        <v>270920</v>
      </c>
      <c r="K1097" s="1">
        <f t="shared" si="240"/>
        <v>12.509582544448559</v>
      </c>
      <c r="L1097" s="1" t="str">
        <f t="shared" si="241"/>
        <v>both isoleucine Min_Syn</v>
      </c>
      <c r="M1097" s="1" t="str">
        <f t="shared" si="243"/>
        <v>D</v>
      </c>
      <c r="N1097" s="1" t="str">
        <f t="shared" si="244"/>
        <v>both isoleucine Min_Syn_D</v>
      </c>
      <c r="O1097" s="2" t="str">
        <f t="shared" si="245"/>
        <v/>
      </c>
      <c r="P1097" s="1" t="str">
        <f t="array" ref="P1097">IF(O1097="","",AVERAGE(IF(L$1:L$2881=L1097,K$1:K$2881)))</f>
        <v/>
      </c>
      <c r="Q1097" s="1" t="str">
        <f t="array" ref="Q1097">IF(O1097="","",_xlfn.F.TEST(IF((L$1:L$2881=LEFT(L1097,LEN(L1097)-3)&amp;"ctr"),K$1:K$2881),IF((L$1:L$2881=L1097),K$1:K$2881)))</f>
        <v/>
      </c>
      <c r="R1097" s="1" t="str">
        <f t="array" ref="R1097">IF(O1097="","",TTEST(IF(L$1:L$2881=LEFT(L1097,LEN(L1097)-3)&amp;"ctr",K$1:K$2881),IF(L$1:L$2881=L1097,K$1:K$2881),2,IF(ISERROR(Q1097),3,IF(Q1097&lt;0.05,3,2))))</f>
        <v/>
      </c>
      <c r="S1097" s="1" t="str">
        <f t="shared" ca="1" si="246"/>
        <v/>
      </c>
      <c r="T1097" s="1" t="str">
        <f t="array" ref="T1097">IF(O1097="","",AVERAGE(IF(L$1:L$2881=L1097,I$1:I$2881)))</f>
        <v/>
      </c>
      <c r="U1097" s="1" t="str">
        <f t="shared" ca="1" si="247"/>
        <v/>
      </c>
      <c r="V1097" s="1" t="str">
        <f t="shared" ca="1" si="251"/>
        <v/>
      </c>
      <c r="W1097" s="1" t="str">
        <f t="array" aca="1" ref="W1097" ca="1">IF(V1097="","",IF(AVERAGE(IF(Z$2:Z$2881="Neg"&amp;" "&amp;B1097&amp;" "&amp;X1097,J$2:J$2881,0))&gt;AVERAGE(IF(Z$2:Z$2881="pos"&amp;" "&amp;B1097&amp;" "&amp;X1097,J$2:J$2881,0)),"neg","pos"))</f>
        <v/>
      </c>
      <c r="X1097" s="1" t="str">
        <f t="shared" ca="1" si="248"/>
        <v/>
      </c>
      <c r="Y1097" s="1" t="str">
        <f t="shared" ca="1" si="249"/>
        <v/>
      </c>
      <c r="Z1097" s="1" t="str">
        <f t="shared" si="250"/>
        <v>both isoleucine Min</v>
      </c>
      <c r="AA1097" s="1" t="str">
        <f t="shared" si="242"/>
        <v/>
      </c>
    </row>
    <row r="1098" spans="1:27" x14ac:dyDescent="0.2">
      <c r="A1098" s="1" t="s">
        <v>94</v>
      </c>
      <c r="B1098" s="1" t="s">
        <v>195</v>
      </c>
      <c r="C1098" s="1" t="s">
        <v>56</v>
      </c>
      <c r="D1098" s="1">
        <v>131.09450000000001</v>
      </c>
      <c r="E1098" s="1">
        <v>15.66</v>
      </c>
      <c r="F1098" s="5" t="s">
        <v>146</v>
      </c>
      <c r="H1098" s="1" t="s">
        <v>149</v>
      </c>
      <c r="I1098" s="1">
        <v>832099</v>
      </c>
      <c r="K1098" s="1">
        <f t="shared" si="240"/>
        <v>13.631707904888522</v>
      </c>
      <c r="L1098" s="1" t="str">
        <f t="shared" si="241"/>
        <v>both isoleucine MEBM_Ctr</v>
      </c>
      <c r="M1098" s="1" t="str">
        <f t="shared" si="243"/>
        <v>D</v>
      </c>
      <c r="N1098" s="1" t="str">
        <f t="shared" si="244"/>
        <v>both isoleucine MEBM_Ctr_D</v>
      </c>
      <c r="O1098" s="2" t="str">
        <f t="shared" si="245"/>
        <v>D</v>
      </c>
      <c r="P1098" s="1">
        <f t="array" ref="P1098">IF(O1098="","",AVERAGE(IF(L$1:L$2881=L1098,K$1:K$2881)))</f>
        <v>13.748283963868268</v>
      </c>
      <c r="Q1098" s="1">
        <f t="array" ref="Q1098">IF(O1098="","",_xlfn.F.TEST(IF((L$1:L$2881=LEFT(L1098,LEN(L1098)-3)&amp;"ctr"),K$1:K$2881),IF((L$1:L$2881=L1098),K$1:K$2881)))</f>
        <v>1</v>
      </c>
      <c r="R1098" s="1">
        <f t="array" ref="R1098">IF(O1098="","",TTEST(IF(L$1:L$2881=LEFT(L1098,LEN(L1098)-3)&amp;"ctr",K$1:K$2881),IF(L$1:L$2881=L1098,K$1:K$2881),2,IF(ISERROR(Q1098),3,IF(Q1098&lt;0.05,3,2))))</f>
        <v>1</v>
      </c>
      <c r="S1098" s="1" t="str">
        <f t="shared" ca="1" si="246"/>
        <v>D</v>
      </c>
      <c r="T1098" s="1">
        <f t="array" ref="T1098">IF(O1098="","",AVERAGE(IF(L$1:L$2881=L1098,I$1:I$2881)))</f>
        <v>957940.25</v>
      </c>
      <c r="U1098" s="1" t="b">
        <f t="shared" ca="1" si="247"/>
        <v>0</v>
      </c>
      <c r="V1098" s="1" t="str">
        <f t="shared" ca="1" si="251"/>
        <v>1</v>
      </c>
      <c r="W1098" s="1" t="str">
        <f t="array" aca="1" ref="W1098" ca="1">IF(V1098="","",IF(AVERAGE(IF(Z$2:Z$2881="Neg"&amp;" "&amp;B1098&amp;" "&amp;X1098,J$2:J$2881,0))&gt;AVERAGE(IF(Z$2:Z$2881="pos"&amp;" "&amp;B1098&amp;" "&amp;X1098,J$2:J$2881,0)),"neg","pos"))</f>
        <v>pos</v>
      </c>
      <c r="X1098" s="1" t="str">
        <f t="shared" ca="1" si="248"/>
        <v>MEB</v>
      </c>
      <c r="Y1098" s="1" t="str">
        <f t="shared" ca="1" si="249"/>
        <v>Ctr</v>
      </c>
      <c r="Z1098" s="1" t="str">
        <f t="shared" si="250"/>
        <v>both isoleucine MEB</v>
      </c>
      <c r="AA1098" s="1" t="str">
        <f t="shared" si="242"/>
        <v>Good</v>
      </c>
    </row>
    <row r="1099" spans="1:27" x14ac:dyDescent="0.2">
      <c r="A1099" s="1" t="s">
        <v>94</v>
      </c>
      <c r="B1099" s="1" t="s">
        <v>195</v>
      </c>
      <c r="C1099" s="1" t="s">
        <v>56</v>
      </c>
      <c r="D1099" s="1">
        <v>131.09450000000001</v>
      </c>
      <c r="E1099" s="1">
        <v>15.66</v>
      </c>
      <c r="F1099" s="5" t="s">
        <v>146</v>
      </c>
      <c r="H1099" s="1" t="s">
        <v>149</v>
      </c>
      <c r="I1099" s="1">
        <v>1330575</v>
      </c>
      <c r="K1099" s="1">
        <f t="shared" si="240"/>
        <v>14.101122489151455</v>
      </c>
      <c r="L1099" s="1" t="str">
        <f t="shared" si="241"/>
        <v>both isoleucine MEBM_Ctr</v>
      </c>
      <c r="M1099" s="1" t="str">
        <f t="shared" si="243"/>
        <v>D</v>
      </c>
      <c r="N1099" s="1" t="str">
        <f t="shared" si="244"/>
        <v>both isoleucine MEBM_Ctr_D</v>
      </c>
      <c r="O1099" s="2" t="str">
        <f t="shared" si="245"/>
        <v/>
      </c>
      <c r="P1099" s="1" t="str">
        <f t="array" ref="P1099">IF(O1099="","",AVERAGE(IF(L$1:L$2881=L1099,K$1:K$2881)))</f>
        <v/>
      </c>
      <c r="Q1099" s="1" t="str">
        <f t="array" ref="Q1099">IF(O1099="","",_xlfn.F.TEST(IF((L$1:L$2881=LEFT(L1099,LEN(L1099)-3)&amp;"ctr"),K$1:K$2881),IF((L$1:L$2881=L1099),K$1:K$2881)))</f>
        <v/>
      </c>
      <c r="R1099" s="1" t="str">
        <f t="array" ref="R1099">IF(O1099="","",TTEST(IF(L$1:L$2881=LEFT(L1099,LEN(L1099)-3)&amp;"ctr",K$1:K$2881),IF(L$1:L$2881=L1099,K$1:K$2881),2,IF(ISERROR(Q1099),3,IF(Q1099&lt;0.05,3,2))))</f>
        <v/>
      </c>
      <c r="S1099" s="1" t="str">
        <f t="shared" ca="1" si="246"/>
        <v/>
      </c>
      <c r="T1099" s="1" t="str">
        <f t="array" ref="T1099">IF(O1099="","",AVERAGE(IF(L$1:L$2881=L1099,I$1:I$2881)))</f>
        <v/>
      </c>
      <c r="U1099" s="1" t="str">
        <f t="shared" ca="1" si="247"/>
        <v/>
      </c>
      <c r="V1099" s="1" t="str">
        <f t="shared" ca="1" si="251"/>
        <v/>
      </c>
      <c r="W1099" s="1" t="str">
        <f t="array" aca="1" ref="W1099" ca="1">IF(V1099="","",IF(AVERAGE(IF(Z$2:Z$2881="Neg"&amp;" "&amp;B1099&amp;" "&amp;X1099,J$2:J$2881,0))&gt;AVERAGE(IF(Z$2:Z$2881="pos"&amp;" "&amp;B1099&amp;" "&amp;X1099,J$2:J$2881,0)),"neg","pos"))</f>
        <v/>
      </c>
      <c r="X1099" s="1" t="str">
        <f t="shared" ca="1" si="248"/>
        <v/>
      </c>
      <c r="Y1099" s="1" t="str">
        <f t="shared" ca="1" si="249"/>
        <v/>
      </c>
      <c r="Z1099" s="1" t="str">
        <f t="shared" si="250"/>
        <v>both isoleucine MEB</v>
      </c>
      <c r="AA1099" s="1" t="str">
        <f t="shared" si="242"/>
        <v/>
      </c>
    </row>
    <row r="1100" spans="1:27" x14ac:dyDescent="0.2">
      <c r="A1100" s="1" t="s">
        <v>94</v>
      </c>
      <c r="B1100" s="1" t="s">
        <v>195</v>
      </c>
      <c r="C1100" s="1" t="s">
        <v>56</v>
      </c>
      <c r="D1100" s="1">
        <v>131.09450000000001</v>
      </c>
      <c r="E1100" s="1">
        <v>15.66</v>
      </c>
      <c r="F1100" s="5" t="s">
        <v>146</v>
      </c>
      <c r="H1100" s="1" t="s">
        <v>149</v>
      </c>
      <c r="I1100" s="1">
        <v>913438</v>
      </c>
      <c r="K1100" s="1">
        <f t="shared" si="240"/>
        <v>13.724971876434831</v>
      </c>
      <c r="L1100" s="1" t="str">
        <f t="shared" si="241"/>
        <v>both isoleucine MEBM_Ctr</v>
      </c>
      <c r="M1100" s="1" t="str">
        <f t="shared" si="243"/>
        <v>D</v>
      </c>
      <c r="N1100" s="1" t="str">
        <f t="shared" si="244"/>
        <v>both isoleucine MEBM_Ctr_D</v>
      </c>
      <c r="O1100" s="2" t="str">
        <f t="shared" si="245"/>
        <v/>
      </c>
      <c r="P1100" s="1" t="str">
        <f t="array" ref="P1100">IF(O1100="","",AVERAGE(IF(L$1:L$2881=L1100,K$1:K$2881)))</f>
        <v/>
      </c>
      <c r="Q1100" s="1" t="str">
        <f t="array" ref="Q1100">IF(O1100="","",_xlfn.F.TEST(IF((L$1:L$2881=LEFT(L1100,LEN(L1100)-3)&amp;"ctr"),K$1:K$2881),IF((L$1:L$2881=L1100),K$1:K$2881)))</f>
        <v/>
      </c>
      <c r="R1100" s="1" t="str">
        <f t="array" ref="R1100">IF(O1100="","",TTEST(IF(L$1:L$2881=LEFT(L1100,LEN(L1100)-3)&amp;"ctr",K$1:K$2881),IF(L$1:L$2881=L1100,K$1:K$2881),2,IF(ISERROR(Q1100),3,IF(Q1100&lt;0.05,3,2))))</f>
        <v/>
      </c>
      <c r="S1100" s="1" t="str">
        <f t="shared" ca="1" si="246"/>
        <v/>
      </c>
      <c r="T1100" s="1" t="str">
        <f t="array" ref="T1100">IF(O1100="","",AVERAGE(IF(L$1:L$2881=L1100,I$1:I$2881)))</f>
        <v/>
      </c>
      <c r="U1100" s="1" t="str">
        <f t="shared" ca="1" si="247"/>
        <v/>
      </c>
      <c r="V1100" s="1" t="str">
        <f t="shared" ca="1" si="251"/>
        <v/>
      </c>
      <c r="W1100" s="1" t="str">
        <f t="array" aca="1" ref="W1100" ca="1">IF(V1100="","",IF(AVERAGE(IF(Z$2:Z$2881="Neg"&amp;" "&amp;B1100&amp;" "&amp;X1100,J$2:J$2881,0))&gt;AVERAGE(IF(Z$2:Z$2881="pos"&amp;" "&amp;B1100&amp;" "&amp;X1100,J$2:J$2881,0)),"neg","pos"))</f>
        <v/>
      </c>
      <c r="X1100" s="1" t="str">
        <f t="shared" ca="1" si="248"/>
        <v/>
      </c>
      <c r="Y1100" s="1" t="str">
        <f t="shared" ca="1" si="249"/>
        <v/>
      </c>
      <c r="Z1100" s="1" t="str">
        <f t="shared" si="250"/>
        <v>both isoleucine MEB</v>
      </c>
      <c r="AA1100" s="1" t="str">
        <f t="shared" si="242"/>
        <v/>
      </c>
    </row>
    <row r="1101" spans="1:27" x14ac:dyDescent="0.2">
      <c r="A1101" s="1" t="s">
        <v>94</v>
      </c>
      <c r="B1101" s="1" t="s">
        <v>195</v>
      </c>
      <c r="C1101" s="1" t="s">
        <v>56</v>
      </c>
      <c r="D1101" s="1">
        <v>131.09450000000001</v>
      </c>
      <c r="E1101" s="1">
        <v>15.66</v>
      </c>
      <c r="F1101" s="5" t="s">
        <v>146</v>
      </c>
      <c r="H1101" s="1" t="s">
        <v>149</v>
      </c>
      <c r="I1101" s="1">
        <v>755649</v>
      </c>
      <c r="K1101" s="1">
        <f t="shared" si="240"/>
        <v>13.535333584998266</v>
      </c>
      <c r="L1101" s="1" t="str">
        <f t="shared" si="241"/>
        <v>both isoleucine MEBM_Ctr</v>
      </c>
      <c r="M1101" s="1" t="str">
        <f t="shared" si="243"/>
        <v>D</v>
      </c>
      <c r="N1101" s="1" t="str">
        <f t="shared" si="244"/>
        <v>both isoleucine MEBM_Ctr_D</v>
      </c>
      <c r="O1101" s="2" t="str">
        <f t="shared" si="245"/>
        <v/>
      </c>
      <c r="P1101" s="1" t="str">
        <f t="array" ref="P1101">IF(O1101="","",AVERAGE(IF(L$1:L$2881=L1101,K$1:K$2881)))</f>
        <v/>
      </c>
      <c r="Q1101" s="1" t="str">
        <f t="array" ref="Q1101">IF(O1101="","",_xlfn.F.TEST(IF((L$1:L$2881=LEFT(L1101,LEN(L1101)-3)&amp;"ctr"),K$1:K$2881),IF((L$1:L$2881=L1101),K$1:K$2881)))</f>
        <v/>
      </c>
      <c r="R1101" s="1" t="str">
        <f t="array" ref="R1101">IF(O1101="","",TTEST(IF(L$1:L$2881=LEFT(L1101,LEN(L1101)-3)&amp;"ctr",K$1:K$2881),IF(L$1:L$2881=L1101,K$1:K$2881),2,IF(ISERROR(Q1101),3,IF(Q1101&lt;0.05,3,2))))</f>
        <v/>
      </c>
      <c r="S1101" s="1" t="str">
        <f t="shared" ca="1" si="246"/>
        <v/>
      </c>
      <c r="T1101" s="1" t="str">
        <f t="array" ref="T1101">IF(O1101="","",AVERAGE(IF(L$1:L$2881=L1101,I$1:I$2881)))</f>
        <v/>
      </c>
      <c r="U1101" s="1" t="str">
        <f t="shared" ca="1" si="247"/>
        <v/>
      </c>
      <c r="V1101" s="1" t="str">
        <f t="shared" ca="1" si="251"/>
        <v/>
      </c>
      <c r="W1101" s="1" t="str">
        <f t="array" aca="1" ref="W1101" ca="1">IF(V1101="","",IF(AVERAGE(IF(Z$2:Z$2881="Neg"&amp;" "&amp;B1101&amp;" "&amp;X1101,J$2:J$2881,0))&gt;AVERAGE(IF(Z$2:Z$2881="pos"&amp;" "&amp;B1101&amp;" "&amp;X1101,J$2:J$2881,0)),"neg","pos"))</f>
        <v/>
      </c>
      <c r="X1101" s="1" t="str">
        <f t="shared" ca="1" si="248"/>
        <v/>
      </c>
      <c r="Y1101" s="1" t="str">
        <f t="shared" ca="1" si="249"/>
        <v/>
      </c>
      <c r="Z1101" s="1" t="str">
        <f t="shared" si="250"/>
        <v>both isoleucine MEB</v>
      </c>
      <c r="AA1101" s="1" t="str">
        <f t="shared" si="242"/>
        <v/>
      </c>
    </row>
    <row r="1102" spans="1:27" x14ac:dyDescent="0.2">
      <c r="A1102" s="1" t="s">
        <v>94</v>
      </c>
      <c r="B1102" s="1" t="s">
        <v>195</v>
      </c>
      <c r="C1102" s="1" t="s">
        <v>56</v>
      </c>
      <c r="D1102" s="1">
        <v>131.09450000000001</v>
      </c>
      <c r="E1102" s="1">
        <v>15.66</v>
      </c>
      <c r="F1102" s="5" t="s">
        <v>146</v>
      </c>
      <c r="H1102" s="1" t="s">
        <v>150</v>
      </c>
      <c r="I1102" s="1">
        <v>1280236</v>
      </c>
      <c r="K1102" s="1">
        <f t="shared" si="240"/>
        <v>14.062555775006498</v>
      </c>
      <c r="L1102" s="1" t="str">
        <f t="shared" si="241"/>
        <v>both isoleucine MEBM_Syn</v>
      </c>
      <c r="M1102" s="1" t="str">
        <f t="shared" si="243"/>
        <v>D</v>
      </c>
      <c r="N1102" s="1" t="str">
        <f t="shared" si="244"/>
        <v>both isoleucine MEBM_Syn_D</v>
      </c>
      <c r="O1102" s="2" t="str">
        <f t="shared" si="245"/>
        <v>D</v>
      </c>
      <c r="P1102" s="1">
        <f t="array" ref="P1102">IF(O1102="","",AVERAGE(IF(L$1:L$2881=L1102,K$1:K$2881)))</f>
        <v>13.969811748138074</v>
      </c>
      <c r="Q1102" s="1">
        <f t="array" ref="Q1102">IF(O1102="","",_xlfn.F.TEST(IF((L$1:L$2881=LEFT(L1102,LEN(L1102)-3)&amp;"ctr"),K$1:K$2881),IF((L$1:L$2881=L1102),K$1:K$2881)))</f>
        <v>0.49218310832620055</v>
      </c>
      <c r="R1102" s="1">
        <f t="array" ref="R1102">IF(O1102="","",TTEST(IF(L$1:L$2881=LEFT(L1102,LEN(L1102)-3)&amp;"ctr",K$1:K$2881),IF(L$1:L$2881=L1102,K$1:K$2881),2,IF(ISERROR(Q1102),3,IF(Q1102&lt;0.05,3,2))))</f>
        <v>0.36897245660568007</v>
      </c>
      <c r="S1102" s="1" t="str">
        <f t="shared" ca="1" si="246"/>
        <v>N</v>
      </c>
      <c r="T1102" s="1">
        <f t="array" ref="T1102">IF(O1102="","",AVERAGE(IF(L$1:L$2881=L1102,I$1:I$2881)))</f>
        <v>1235669.5</v>
      </c>
      <c r="U1102" s="1" t="str">
        <f t="shared" ca="1" si="247"/>
        <v>n/a</v>
      </c>
      <c r="V1102" s="1" t="str">
        <f t="shared" ca="1" si="251"/>
        <v>1</v>
      </c>
      <c r="W1102" s="1" t="str">
        <f t="array" aca="1" ref="W1102" ca="1">IF(V1102="","",IF(AVERAGE(IF(Z$2:Z$2881="Neg"&amp;" "&amp;B1102&amp;" "&amp;X1102,J$2:J$2881,0))&gt;AVERAGE(IF(Z$2:Z$2881="pos"&amp;" "&amp;B1102&amp;" "&amp;X1102,J$2:J$2881,0)),"neg","pos"))</f>
        <v>pos</v>
      </c>
      <c r="X1102" s="1" t="str">
        <f t="shared" ca="1" si="248"/>
        <v>MEB</v>
      </c>
      <c r="Y1102" s="1" t="str">
        <f t="shared" ca="1" si="249"/>
        <v>Syn</v>
      </c>
      <c r="Z1102" s="1" t="str">
        <f t="shared" si="250"/>
        <v>both isoleucine MEB</v>
      </c>
      <c r="AA1102" s="1" t="str">
        <f t="shared" si="242"/>
        <v>Good</v>
      </c>
    </row>
    <row r="1103" spans="1:27" x14ac:dyDescent="0.2">
      <c r="A1103" s="1" t="s">
        <v>94</v>
      </c>
      <c r="B1103" s="1" t="s">
        <v>195</v>
      </c>
      <c r="C1103" s="1" t="s">
        <v>56</v>
      </c>
      <c r="D1103" s="1">
        <v>131.09450000000001</v>
      </c>
      <c r="E1103" s="1">
        <v>15.66</v>
      </c>
      <c r="F1103" s="5" t="s">
        <v>146</v>
      </c>
      <c r="H1103" s="1" t="s">
        <v>150</v>
      </c>
      <c r="I1103" s="1">
        <v>1928358</v>
      </c>
      <c r="K1103" s="1">
        <f t="shared" si="240"/>
        <v>14.472179940138444</v>
      </c>
      <c r="L1103" s="1" t="str">
        <f t="shared" si="241"/>
        <v>both isoleucine MEBM_Syn</v>
      </c>
      <c r="M1103" s="1" t="str">
        <f t="shared" si="243"/>
        <v>D</v>
      </c>
      <c r="N1103" s="1" t="str">
        <f t="shared" si="244"/>
        <v>both isoleucine MEBM_Syn_D</v>
      </c>
      <c r="O1103" s="2" t="str">
        <f t="shared" si="245"/>
        <v/>
      </c>
      <c r="P1103" s="1" t="str">
        <f t="array" ref="P1103">IF(O1103="","",AVERAGE(IF(L$1:L$2881=L1103,K$1:K$2881)))</f>
        <v/>
      </c>
      <c r="Q1103" s="1" t="str">
        <f t="array" ref="Q1103">IF(O1103="","",_xlfn.F.TEST(IF((L$1:L$2881=LEFT(L1103,LEN(L1103)-3)&amp;"ctr"),K$1:K$2881),IF((L$1:L$2881=L1103),K$1:K$2881)))</f>
        <v/>
      </c>
      <c r="R1103" s="1" t="str">
        <f t="array" ref="R1103">IF(O1103="","",TTEST(IF(L$1:L$2881=LEFT(L1103,LEN(L1103)-3)&amp;"ctr",K$1:K$2881),IF(L$1:L$2881=L1103,K$1:K$2881),2,IF(ISERROR(Q1103),3,IF(Q1103&lt;0.05,3,2))))</f>
        <v/>
      </c>
      <c r="S1103" s="1" t="str">
        <f t="shared" ca="1" si="246"/>
        <v/>
      </c>
      <c r="T1103" s="1" t="str">
        <f t="array" ref="T1103">IF(O1103="","",AVERAGE(IF(L$1:L$2881=L1103,I$1:I$2881)))</f>
        <v/>
      </c>
      <c r="U1103" s="1" t="str">
        <f t="shared" ca="1" si="247"/>
        <v/>
      </c>
      <c r="V1103" s="1" t="str">
        <f t="shared" ca="1" si="251"/>
        <v/>
      </c>
      <c r="W1103" s="1" t="str">
        <f t="array" aca="1" ref="W1103" ca="1">IF(V1103="","",IF(AVERAGE(IF(Z$2:Z$2881="Neg"&amp;" "&amp;B1103&amp;" "&amp;X1103,J$2:J$2881,0))&gt;AVERAGE(IF(Z$2:Z$2881="pos"&amp;" "&amp;B1103&amp;" "&amp;X1103,J$2:J$2881,0)),"neg","pos"))</f>
        <v/>
      </c>
      <c r="X1103" s="1" t="str">
        <f t="shared" ca="1" si="248"/>
        <v/>
      </c>
      <c r="Y1103" s="1" t="str">
        <f t="shared" ca="1" si="249"/>
        <v/>
      </c>
      <c r="Z1103" s="1" t="str">
        <f t="shared" si="250"/>
        <v>both isoleucine MEB</v>
      </c>
      <c r="AA1103" s="1" t="str">
        <f t="shared" si="242"/>
        <v/>
      </c>
    </row>
    <row r="1104" spans="1:27" x14ac:dyDescent="0.2">
      <c r="A1104" s="1" t="s">
        <v>94</v>
      </c>
      <c r="B1104" s="1" t="s">
        <v>195</v>
      </c>
      <c r="C1104" s="1" t="s">
        <v>56</v>
      </c>
      <c r="D1104" s="1">
        <v>131.09450000000001</v>
      </c>
      <c r="E1104" s="1">
        <v>15.66</v>
      </c>
      <c r="F1104" s="5" t="s">
        <v>146</v>
      </c>
      <c r="H1104" s="1" t="s">
        <v>150</v>
      </c>
      <c r="I1104" s="1">
        <v>896772</v>
      </c>
      <c r="K1104" s="1">
        <f t="shared" si="240"/>
        <v>13.706558043239582</v>
      </c>
      <c r="L1104" s="1" t="str">
        <f t="shared" si="241"/>
        <v>both isoleucine MEBM_Syn</v>
      </c>
      <c r="M1104" s="1" t="str">
        <f t="shared" si="243"/>
        <v>D</v>
      </c>
      <c r="N1104" s="1" t="str">
        <f t="shared" si="244"/>
        <v>both isoleucine MEBM_Syn_D</v>
      </c>
      <c r="O1104" s="2" t="str">
        <f t="shared" si="245"/>
        <v/>
      </c>
      <c r="P1104" s="1" t="str">
        <f t="array" ref="P1104">IF(O1104="","",AVERAGE(IF(L$1:L$2881=L1104,K$1:K$2881)))</f>
        <v/>
      </c>
      <c r="Q1104" s="1" t="str">
        <f t="array" ref="Q1104">IF(O1104="","",_xlfn.F.TEST(IF((L$1:L$2881=LEFT(L1104,LEN(L1104)-3)&amp;"ctr"),K$1:K$2881),IF((L$1:L$2881=L1104),K$1:K$2881)))</f>
        <v/>
      </c>
      <c r="R1104" s="1" t="str">
        <f t="array" ref="R1104">IF(O1104="","",TTEST(IF(L$1:L$2881=LEFT(L1104,LEN(L1104)-3)&amp;"ctr",K$1:K$2881),IF(L$1:L$2881=L1104,K$1:K$2881),2,IF(ISERROR(Q1104),3,IF(Q1104&lt;0.05,3,2))))</f>
        <v/>
      </c>
      <c r="S1104" s="1" t="str">
        <f t="shared" ca="1" si="246"/>
        <v/>
      </c>
      <c r="T1104" s="1" t="str">
        <f t="array" ref="T1104">IF(O1104="","",AVERAGE(IF(L$1:L$2881=L1104,I$1:I$2881)))</f>
        <v/>
      </c>
      <c r="U1104" s="1" t="str">
        <f t="shared" ca="1" si="247"/>
        <v/>
      </c>
      <c r="V1104" s="1" t="str">
        <f t="shared" ca="1" si="251"/>
        <v/>
      </c>
      <c r="W1104" s="1" t="str">
        <f t="array" aca="1" ref="W1104" ca="1">IF(V1104="","",IF(AVERAGE(IF(Z$2:Z$2881="Neg"&amp;" "&amp;B1104&amp;" "&amp;X1104,J$2:J$2881,0))&gt;AVERAGE(IF(Z$2:Z$2881="pos"&amp;" "&amp;B1104&amp;" "&amp;X1104,J$2:J$2881,0)),"neg","pos"))</f>
        <v/>
      </c>
      <c r="X1104" s="1" t="str">
        <f t="shared" ca="1" si="248"/>
        <v/>
      </c>
      <c r="Y1104" s="1" t="str">
        <f t="shared" ca="1" si="249"/>
        <v/>
      </c>
      <c r="Z1104" s="1" t="str">
        <f t="shared" si="250"/>
        <v>both isoleucine MEB</v>
      </c>
      <c r="AA1104" s="1" t="str">
        <f t="shared" si="242"/>
        <v/>
      </c>
    </row>
    <row r="1105" spans="1:27" x14ac:dyDescent="0.2">
      <c r="A1105" s="1" t="s">
        <v>94</v>
      </c>
      <c r="B1105" s="1" t="s">
        <v>195</v>
      </c>
      <c r="C1105" s="1" t="s">
        <v>56</v>
      </c>
      <c r="D1105" s="1">
        <v>131.09450000000001</v>
      </c>
      <c r="E1105" s="1">
        <v>15.66</v>
      </c>
      <c r="F1105" s="5" t="s">
        <v>146</v>
      </c>
      <c r="H1105" s="1" t="s">
        <v>150</v>
      </c>
      <c r="I1105" s="1">
        <v>837312</v>
      </c>
      <c r="K1105" s="1">
        <f t="shared" si="240"/>
        <v>13.637953234167778</v>
      </c>
      <c r="L1105" s="1" t="str">
        <f t="shared" si="241"/>
        <v>both isoleucine MEBM_Syn</v>
      </c>
      <c r="M1105" s="1" t="str">
        <f t="shared" si="243"/>
        <v>D</v>
      </c>
      <c r="N1105" s="1" t="str">
        <f t="shared" si="244"/>
        <v>both isoleucine MEBM_Syn_D</v>
      </c>
      <c r="O1105" s="2" t="str">
        <f t="shared" si="245"/>
        <v/>
      </c>
      <c r="P1105" s="1" t="str">
        <f t="array" ref="P1105">IF(O1105="","",AVERAGE(IF(L$1:L$2881=L1105,K$1:K$2881)))</f>
        <v/>
      </c>
      <c r="Q1105" s="1" t="str">
        <f t="array" ref="Q1105">IF(O1105="","",_xlfn.F.TEST(IF((L$1:L$2881=LEFT(L1105,LEN(L1105)-3)&amp;"ctr"),K$1:K$2881),IF((L$1:L$2881=L1105),K$1:K$2881)))</f>
        <v/>
      </c>
      <c r="R1105" s="1" t="str">
        <f t="array" ref="R1105">IF(O1105="","",TTEST(IF(L$1:L$2881=LEFT(L1105,LEN(L1105)-3)&amp;"ctr",K$1:K$2881),IF(L$1:L$2881=L1105,K$1:K$2881),2,IF(ISERROR(Q1105),3,IF(Q1105&lt;0.05,3,2))))</f>
        <v/>
      </c>
      <c r="S1105" s="1" t="str">
        <f t="shared" ca="1" si="246"/>
        <v/>
      </c>
      <c r="T1105" s="1" t="str">
        <f t="array" ref="T1105">IF(O1105="","",AVERAGE(IF(L$1:L$2881=L1105,I$1:I$2881)))</f>
        <v/>
      </c>
      <c r="U1105" s="1" t="str">
        <f t="shared" ca="1" si="247"/>
        <v/>
      </c>
      <c r="V1105" s="1" t="str">
        <f t="shared" ca="1" si="251"/>
        <v/>
      </c>
      <c r="W1105" s="1" t="str">
        <f t="array" aca="1" ref="W1105" ca="1">IF(V1105="","",IF(AVERAGE(IF(Z$2:Z$2881="Neg"&amp;" "&amp;B1105&amp;" "&amp;X1105,J$2:J$2881,0))&gt;AVERAGE(IF(Z$2:Z$2881="pos"&amp;" "&amp;B1105&amp;" "&amp;X1105,J$2:J$2881,0)),"neg","pos"))</f>
        <v/>
      </c>
      <c r="X1105" s="1" t="str">
        <f t="shared" ca="1" si="248"/>
        <v/>
      </c>
      <c r="Y1105" s="1" t="str">
        <f t="shared" ca="1" si="249"/>
        <v/>
      </c>
      <c r="Z1105" s="1" t="str">
        <f t="shared" si="250"/>
        <v>both isoleucine MEB</v>
      </c>
      <c r="AA1105" s="1" t="str">
        <f t="shared" si="242"/>
        <v/>
      </c>
    </row>
    <row r="1106" spans="1:27" x14ac:dyDescent="0.2">
      <c r="A1106" s="1" t="s">
        <v>94</v>
      </c>
      <c r="B1106" s="1" t="s">
        <v>195</v>
      </c>
      <c r="C1106" s="1" t="s">
        <v>56</v>
      </c>
      <c r="D1106" s="1">
        <v>131.09450000000001</v>
      </c>
      <c r="E1106" s="1">
        <v>15.66</v>
      </c>
      <c r="F1106" s="5" t="s">
        <v>146</v>
      </c>
      <c r="H1106" s="1" t="s">
        <v>151</v>
      </c>
      <c r="I1106" s="1">
        <v>7011895</v>
      </c>
      <c r="K1106" s="1">
        <f t="shared" si="240"/>
        <v>15.763118693196216</v>
      </c>
      <c r="L1106" s="1" t="str">
        <f t="shared" si="241"/>
        <v>both isoleucine YE_Ctr</v>
      </c>
      <c r="M1106" s="1" t="str">
        <f t="shared" si="243"/>
        <v>D</v>
      </c>
      <c r="N1106" s="1" t="str">
        <f t="shared" si="244"/>
        <v>both isoleucine YE_Ctr_D</v>
      </c>
      <c r="O1106" s="2" t="str">
        <f t="shared" si="245"/>
        <v>D</v>
      </c>
      <c r="P1106" s="1">
        <f t="array" ref="P1106">IF(O1106="","",AVERAGE(IF(L$1:L$2881=L1106,K$1:K$2881)))</f>
        <v>15.698824453386614</v>
      </c>
      <c r="Q1106" s="1">
        <f t="array" ref="Q1106">IF(O1106="","",_xlfn.F.TEST(IF((L$1:L$2881=LEFT(L1106,LEN(L1106)-3)&amp;"ctr"),K$1:K$2881),IF((L$1:L$2881=L1106),K$1:K$2881)))</f>
        <v>1</v>
      </c>
      <c r="R1106" s="1">
        <f t="array" ref="R1106">IF(O1106="","",TTEST(IF(L$1:L$2881=LEFT(L1106,LEN(L1106)-3)&amp;"ctr",K$1:K$2881),IF(L$1:L$2881=L1106,K$1:K$2881),2,IF(ISERROR(Q1106),3,IF(Q1106&lt;0.05,3,2))))</f>
        <v>1</v>
      </c>
      <c r="S1106" s="1" t="str">
        <f t="shared" ca="1" si="246"/>
        <v>D</v>
      </c>
      <c r="T1106" s="1">
        <f t="array" ref="T1106">IF(O1106="","",AVERAGE(IF(L$1:L$2881=L1106,I$1:I$2881)))</f>
        <v>6603694.75</v>
      </c>
      <c r="U1106" s="1" t="b">
        <f t="shared" ca="1" si="247"/>
        <v>0</v>
      </c>
      <c r="V1106" s="1" t="str">
        <f t="shared" ca="1" si="251"/>
        <v>1</v>
      </c>
      <c r="W1106" s="1" t="str">
        <f t="array" aca="1" ref="W1106" ca="1">IF(V1106="","",IF(AVERAGE(IF(Z$2:Z$2881="Neg"&amp;" "&amp;B1106&amp;" "&amp;X1106,J$2:J$2881,0))&gt;AVERAGE(IF(Z$2:Z$2881="pos"&amp;" "&amp;B1106&amp;" "&amp;X1106,J$2:J$2881,0)),"neg","pos"))</f>
        <v>pos</v>
      </c>
      <c r="X1106" s="1" t="str">
        <f t="shared" ca="1" si="248"/>
        <v>YE_</v>
      </c>
      <c r="Y1106" s="1" t="str">
        <f t="shared" ca="1" si="249"/>
        <v>Ctr</v>
      </c>
      <c r="Z1106" s="1" t="str">
        <f t="shared" si="250"/>
        <v>both isoleucine YE_</v>
      </c>
      <c r="AA1106" s="1" t="str">
        <f t="shared" si="242"/>
        <v>Good</v>
      </c>
    </row>
    <row r="1107" spans="1:27" x14ac:dyDescent="0.2">
      <c r="A1107" s="1" t="s">
        <v>94</v>
      </c>
      <c r="B1107" s="1" t="s">
        <v>195</v>
      </c>
      <c r="C1107" s="1" t="s">
        <v>56</v>
      </c>
      <c r="D1107" s="1">
        <v>131.09450000000001</v>
      </c>
      <c r="E1107" s="1">
        <v>15.66</v>
      </c>
      <c r="F1107" s="5" t="s">
        <v>146</v>
      </c>
      <c r="H1107" s="1" t="s">
        <v>151</v>
      </c>
      <c r="I1107" s="1">
        <v>6628476</v>
      </c>
      <c r="K1107" s="1">
        <f t="shared" si="240"/>
        <v>15.706885622350045</v>
      </c>
      <c r="L1107" s="1" t="str">
        <f t="shared" si="241"/>
        <v>both isoleucine YE_Ctr</v>
      </c>
      <c r="M1107" s="1" t="str">
        <f t="shared" si="243"/>
        <v>D</v>
      </c>
      <c r="N1107" s="1" t="str">
        <f t="shared" si="244"/>
        <v>both isoleucine YE_Ctr_D</v>
      </c>
      <c r="O1107" s="2" t="str">
        <f t="shared" si="245"/>
        <v/>
      </c>
      <c r="P1107" s="1" t="str">
        <f t="array" ref="P1107">IF(O1107="","",AVERAGE(IF(L$1:L$2881=L1107,K$1:K$2881)))</f>
        <v/>
      </c>
      <c r="Q1107" s="1" t="str">
        <f t="array" ref="Q1107">IF(O1107="","",_xlfn.F.TEST(IF((L$1:L$2881=LEFT(L1107,LEN(L1107)-3)&amp;"ctr"),K$1:K$2881),IF((L$1:L$2881=L1107),K$1:K$2881)))</f>
        <v/>
      </c>
      <c r="R1107" s="1" t="str">
        <f t="array" ref="R1107">IF(O1107="","",TTEST(IF(L$1:L$2881=LEFT(L1107,LEN(L1107)-3)&amp;"ctr",K$1:K$2881),IF(L$1:L$2881=L1107,K$1:K$2881),2,IF(ISERROR(Q1107),3,IF(Q1107&lt;0.05,3,2))))</f>
        <v/>
      </c>
      <c r="S1107" s="1" t="str">
        <f t="shared" ca="1" si="246"/>
        <v/>
      </c>
      <c r="T1107" s="1" t="str">
        <f t="array" ref="T1107">IF(O1107="","",AVERAGE(IF(L$1:L$2881=L1107,I$1:I$2881)))</f>
        <v/>
      </c>
      <c r="U1107" s="1" t="str">
        <f t="shared" ca="1" si="247"/>
        <v/>
      </c>
      <c r="V1107" s="1" t="str">
        <f t="shared" ca="1" si="251"/>
        <v/>
      </c>
      <c r="W1107" s="1" t="str">
        <f t="array" aca="1" ref="W1107" ca="1">IF(V1107="","",IF(AVERAGE(IF(Z$2:Z$2881="Neg"&amp;" "&amp;B1107&amp;" "&amp;X1107,J$2:J$2881,0))&gt;AVERAGE(IF(Z$2:Z$2881="pos"&amp;" "&amp;B1107&amp;" "&amp;X1107,J$2:J$2881,0)),"neg","pos"))</f>
        <v/>
      </c>
      <c r="X1107" s="1" t="str">
        <f t="shared" ca="1" si="248"/>
        <v/>
      </c>
      <c r="Y1107" s="1" t="str">
        <f t="shared" ca="1" si="249"/>
        <v/>
      </c>
      <c r="Z1107" s="1" t="str">
        <f t="shared" si="250"/>
        <v>both isoleucine YE_</v>
      </c>
      <c r="AA1107" s="1" t="str">
        <f t="shared" si="242"/>
        <v/>
      </c>
    </row>
    <row r="1108" spans="1:27" x14ac:dyDescent="0.2">
      <c r="A1108" s="1" t="s">
        <v>94</v>
      </c>
      <c r="B1108" s="1" t="s">
        <v>195</v>
      </c>
      <c r="C1108" s="1" t="s">
        <v>56</v>
      </c>
      <c r="D1108" s="1">
        <v>131.09450000000001</v>
      </c>
      <c r="E1108" s="1">
        <v>15.66</v>
      </c>
      <c r="F1108" s="5" t="s">
        <v>146</v>
      </c>
      <c r="H1108" s="1" t="s">
        <v>151</v>
      </c>
      <c r="I1108" s="1">
        <v>5625569</v>
      </c>
      <c r="K1108" s="1">
        <f t="shared" si="240"/>
        <v>15.542832834254217</v>
      </c>
      <c r="L1108" s="1" t="str">
        <f t="shared" si="241"/>
        <v>both isoleucine YE_Ctr</v>
      </c>
      <c r="M1108" s="1" t="str">
        <f t="shared" si="243"/>
        <v>D</v>
      </c>
      <c r="N1108" s="1" t="str">
        <f t="shared" si="244"/>
        <v>both isoleucine YE_Ctr_D</v>
      </c>
      <c r="O1108" s="2" t="str">
        <f t="shared" si="245"/>
        <v/>
      </c>
      <c r="P1108" s="1" t="str">
        <f t="array" ref="P1108">IF(O1108="","",AVERAGE(IF(L$1:L$2881=L1108,K$1:K$2881)))</f>
        <v/>
      </c>
      <c r="Q1108" s="1" t="str">
        <f t="array" ref="Q1108">IF(O1108="","",_xlfn.F.TEST(IF((L$1:L$2881=LEFT(L1108,LEN(L1108)-3)&amp;"ctr"),K$1:K$2881),IF((L$1:L$2881=L1108),K$1:K$2881)))</f>
        <v/>
      </c>
      <c r="R1108" s="1" t="str">
        <f t="array" ref="R1108">IF(O1108="","",TTEST(IF(L$1:L$2881=LEFT(L1108,LEN(L1108)-3)&amp;"ctr",K$1:K$2881),IF(L$1:L$2881=L1108,K$1:K$2881),2,IF(ISERROR(Q1108),3,IF(Q1108&lt;0.05,3,2))))</f>
        <v/>
      </c>
      <c r="S1108" s="1" t="str">
        <f t="shared" ca="1" si="246"/>
        <v/>
      </c>
      <c r="T1108" s="1" t="str">
        <f t="array" ref="T1108">IF(O1108="","",AVERAGE(IF(L$1:L$2881=L1108,I$1:I$2881)))</f>
        <v/>
      </c>
      <c r="U1108" s="1" t="str">
        <f t="shared" ca="1" si="247"/>
        <v/>
      </c>
      <c r="V1108" s="1" t="str">
        <f t="shared" ca="1" si="251"/>
        <v/>
      </c>
      <c r="W1108" s="1" t="str">
        <f t="array" aca="1" ref="W1108" ca="1">IF(V1108="","",IF(AVERAGE(IF(Z$2:Z$2881="Neg"&amp;" "&amp;B1108&amp;" "&amp;X1108,J$2:J$2881,0))&gt;AVERAGE(IF(Z$2:Z$2881="pos"&amp;" "&amp;B1108&amp;" "&amp;X1108,J$2:J$2881,0)),"neg","pos"))</f>
        <v/>
      </c>
      <c r="X1108" s="1" t="str">
        <f t="shared" ca="1" si="248"/>
        <v/>
      </c>
      <c r="Y1108" s="1" t="str">
        <f t="shared" ca="1" si="249"/>
        <v/>
      </c>
      <c r="Z1108" s="1" t="str">
        <f t="shared" si="250"/>
        <v>both isoleucine YE_</v>
      </c>
      <c r="AA1108" s="1" t="str">
        <f t="shared" si="242"/>
        <v/>
      </c>
    </row>
    <row r="1109" spans="1:27" x14ac:dyDescent="0.2">
      <c r="A1109" s="1" t="s">
        <v>94</v>
      </c>
      <c r="B1109" s="1" t="s">
        <v>195</v>
      </c>
      <c r="C1109" s="1" t="s">
        <v>56</v>
      </c>
      <c r="D1109" s="1">
        <v>131.09450000000001</v>
      </c>
      <c r="E1109" s="1">
        <v>15.66</v>
      </c>
      <c r="F1109" s="5" t="s">
        <v>146</v>
      </c>
      <c r="H1109" s="1" t="s">
        <v>151</v>
      </c>
      <c r="I1109" s="1">
        <v>7148839</v>
      </c>
      <c r="K1109" s="1">
        <f t="shared" si="240"/>
        <v>15.782460663745983</v>
      </c>
      <c r="L1109" s="1" t="str">
        <f t="shared" si="241"/>
        <v>both isoleucine YE_Ctr</v>
      </c>
      <c r="M1109" s="1" t="str">
        <f t="shared" si="243"/>
        <v>D</v>
      </c>
      <c r="N1109" s="1" t="str">
        <f t="shared" si="244"/>
        <v>both isoleucine YE_Ctr_D</v>
      </c>
      <c r="O1109" s="2" t="str">
        <f t="shared" si="245"/>
        <v/>
      </c>
      <c r="P1109" s="1" t="str">
        <f t="array" ref="P1109">IF(O1109="","",AVERAGE(IF(L$1:L$2881=L1109,K$1:K$2881)))</f>
        <v/>
      </c>
      <c r="Q1109" s="1" t="str">
        <f t="array" ref="Q1109">IF(O1109="","",_xlfn.F.TEST(IF((L$1:L$2881=LEFT(L1109,LEN(L1109)-3)&amp;"ctr"),K$1:K$2881),IF((L$1:L$2881=L1109),K$1:K$2881)))</f>
        <v/>
      </c>
      <c r="R1109" s="1" t="str">
        <f t="array" ref="R1109">IF(O1109="","",TTEST(IF(L$1:L$2881=LEFT(L1109,LEN(L1109)-3)&amp;"ctr",K$1:K$2881),IF(L$1:L$2881=L1109,K$1:K$2881),2,IF(ISERROR(Q1109),3,IF(Q1109&lt;0.05,3,2))))</f>
        <v/>
      </c>
      <c r="S1109" s="1" t="str">
        <f t="shared" ca="1" si="246"/>
        <v/>
      </c>
      <c r="T1109" s="1" t="str">
        <f t="array" ref="T1109">IF(O1109="","",AVERAGE(IF(L$1:L$2881=L1109,I$1:I$2881)))</f>
        <v/>
      </c>
      <c r="U1109" s="1" t="str">
        <f t="shared" ca="1" si="247"/>
        <v/>
      </c>
      <c r="V1109" s="1" t="str">
        <f t="shared" ca="1" si="251"/>
        <v/>
      </c>
      <c r="W1109" s="1" t="str">
        <f t="array" aca="1" ref="W1109" ca="1">IF(V1109="","",IF(AVERAGE(IF(Z$2:Z$2881="Neg"&amp;" "&amp;B1109&amp;" "&amp;X1109,J$2:J$2881,0))&gt;AVERAGE(IF(Z$2:Z$2881="pos"&amp;" "&amp;B1109&amp;" "&amp;X1109,J$2:J$2881,0)),"neg","pos"))</f>
        <v/>
      </c>
      <c r="X1109" s="1" t="str">
        <f t="shared" ca="1" si="248"/>
        <v/>
      </c>
      <c r="Y1109" s="1" t="str">
        <f t="shared" ca="1" si="249"/>
        <v/>
      </c>
      <c r="Z1109" s="1" t="str">
        <f t="shared" si="250"/>
        <v>both isoleucine YE_</v>
      </c>
      <c r="AA1109" s="1" t="str">
        <f t="shared" si="242"/>
        <v/>
      </c>
    </row>
    <row r="1110" spans="1:27" x14ac:dyDescent="0.2">
      <c r="A1110" s="1" t="s">
        <v>94</v>
      </c>
      <c r="B1110" s="1" t="s">
        <v>195</v>
      </c>
      <c r="C1110" s="1" t="s">
        <v>56</v>
      </c>
      <c r="D1110" s="1">
        <v>131.09450000000001</v>
      </c>
      <c r="E1110" s="1">
        <v>15.66</v>
      </c>
      <c r="F1110" s="5" t="s">
        <v>146</v>
      </c>
      <c r="H1110" s="1" t="s">
        <v>152</v>
      </c>
      <c r="I1110" s="1">
        <v>5261462</v>
      </c>
      <c r="K1110" s="1">
        <f t="shared" si="240"/>
        <v>15.475919682923131</v>
      </c>
      <c r="L1110" s="1" t="str">
        <f t="shared" si="241"/>
        <v>both isoleucine YE_Syn</v>
      </c>
      <c r="M1110" s="1" t="str">
        <f t="shared" si="243"/>
        <v>D</v>
      </c>
      <c r="N1110" s="1" t="str">
        <f t="shared" si="244"/>
        <v>both isoleucine YE_Syn_D</v>
      </c>
      <c r="O1110" s="2" t="str">
        <f t="shared" si="245"/>
        <v>D</v>
      </c>
      <c r="P1110" s="1">
        <f t="array" ref="P1110">IF(O1110="","",AVERAGE(IF(L$1:L$2881=L1110,K$1:K$2881)))</f>
        <v>15.586036033244957</v>
      </c>
      <c r="Q1110" s="1">
        <f t="array" ref="Q1110">IF(O1110="","",_xlfn.F.TEST(IF((L$1:L$2881=LEFT(L1110,LEN(L1110)-3)&amp;"ctr"),K$1:K$2881),IF((L$1:L$2881=L1110),K$1:K$2881)))</f>
        <v>0.15902284384413232</v>
      </c>
      <c r="R1110" s="1">
        <f t="array" ref="R1110">IF(O1110="","",TTEST(IF(L$1:L$2881=LEFT(L1110,LEN(L1110)-3)&amp;"ctr",K$1:K$2881),IF(L$1:L$2881=L1110,K$1:K$2881),2,IF(ISERROR(Q1110),3,IF(Q1110&lt;0.05,3,2))))</f>
        <v>0.47731128664138478</v>
      </c>
      <c r="S1110" s="1" t="str">
        <f t="shared" ca="1" si="246"/>
        <v>N</v>
      </c>
      <c r="T1110" s="1">
        <f t="array" ref="T1110">IF(O1110="","",AVERAGE(IF(L$1:L$2881=L1110,I$1:I$2881)))</f>
        <v>6060500</v>
      </c>
      <c r="U1110" s="1" t="str">
        <f t="shared" ca="1" si="247"/>
        <v>n/a</v>
      </c>
      <c r="V1110" s="1" t="str">
        <f t="shared" ca="1" si="251"/>
        <v>1</v>
      </c>
      <c r="W1110" s="1" t="str">
        <f t="array" aca="1" ref="W1110" ca="1">IF(V1110="","",IF(AVERAGE(IF(Z$2:Z$2881="Neg"&amp;" "&amp;B1110&amp;" "&amp;X1110,J$2:J$2881,0))&gt;AVERAGE(IF(Z$2:Z$2881="pos"&amp;" "&amp;B1110&amp;" "&amp;X1110,J$2:J$2881,0)),"neg","pos"))</f>
        <v>pos</v>
      </c>
      <c r="X1110" s="1" t="str">
        <f t="shared" ca="1" si="248"/>
        <v>YE_</v>
      </c>
      <c r="Y1110" s="1" t="str">
        <f t="shared" ca="1" si="249"/>
        <v>Syn</v>
      </c>
      <c r="Z1110" s="1" t="str">
        <f t="shared" si="250"/>
        <v>both isoleucine YE_</v>
      </c>
      <c r="AA1110" s="1" t="str">
        <f t="shared" si="242"/>
        <v>Good</v>
      </c>
    </row>
    <row r="1111" spans="1:27" x14ac:dyDescent="0.2">
      <c r="A1111" s="1" t="s">
        <v>94</v>
      </c>
      <c r="B1111" s="1" t="s">
        <v>195</v>
      </c>
      <c r="C1111" s="1" t="s">
        <v>56</v>
      </c>
      <c r="D1111" s="1">
        <v>131.09450000000001</v>
      </c>
      <c r="E1111" s="1">
        <v>15.66</v>
      </c>
      <c r="F1111" s="5" t="s">
        <v>146</v>
      </c>
      <c r="H1111" s="1" t="s">
        <v>152</v>
      </c>
      <c r="I1111" s="1">
        <v>5032272</v>
      </c>
      <c r="K1111" s="1">
        <f t="shared" si="240"/>
        <v>15.431382328672978</v>
      </c>
      <c r="L1111" s="1" t="str">
        <f t="shared" si="241"/>
        <v>both isoleucine YE_Syn</v>
      </c>
      <c r="M1111" s="1" t="str">
        <f t="shared" si="243"/>
        <v>D</v>
      </c>
      <c r="N1111" s="1" t="str">
        <f t="shared" si="244"/>
        <v>both isoleucine YE_Syn_D</v>
      </c>
      <c r="O1111" s="2" t="str">
        <f t="shared" si="245"/>
        <v/>
      </c>
      <c r="P1111" s="1" t="str">
        <f t="array" ref="P1111">IF(O1111="","",AVERAGE(IF(L$1:L$2881=L1111,K$1:K$2881)))</f>
        <v/>
      </c>
      <c r="Q1111" s="1" t="str">
        <f t="array" ref="Q1111">IF(O1111="","",_xlfn.F.TEST(IF((L$1:L$2881=LEFT(L1111,LEN(L1111)-3)&amp;"ctr"),K$1:K$2881),IF((L$1:L$2881=L1111),K$1:K$2881)))</f>
        <v/>
      </c>
      <c r="R1111" s="1" t="str">
        <f t="array" ref="R1111">IF(O1111="","",TTEST(IF(L$1:L$2881=LEFT(L1111,LEN(L1111)-3)&amp;"ctr",K$1:K$2881),IF(L$1:L$2881=L1111,K$1:K$2881),2,IF(ISERROR(Q1111),3,IF(Q1111&lt;0.05,3,2))))</f>
        <v/>
      </c>
      <c r="S1111" s="1" t="str">
        <f t="shared" ca="1" si="246"/>
        <v/>
      </c>
      <c r="T1111" s="1" t="str">
        <f t="array" ref="T1111">IF(O1111="","",AVERAGE(IF(L$1:L$2881=L1111,I$1:I$2881)))</f>
        <v/>
      </c>
      <c r="U1111" s="1" t="str">
        <f t="shared" ca="1" si="247"/>
        <v/>
      </c>
      <c r="V1111" s="1" t="str">
        <f t="shared" ca="1" si="251"/>
        <v/>
      </c>
      <c r="W1111" s="1" t="str">
        <f t="array" aca="1" ref="W1111" ca="1">IF(V1111="","",IF(AVERAGE(IF(Z$2:Z$2881="Neg"&amp;" "&amp;B1111&amp;" "&amp;X1111,J$2:J$2881,0))&gt;AVERAGE(IF(Z$2:Z$2881="pos"&amp;" "&amp;B1111&amp;" "&amp;X1111,J$2:J$2881,0)),"neg","pos"))</f>
        <v/>
      </c>
      <c r="X1111" s="1" t="str">
        <f t="shared" ca="1" si="248"/>
        <v/>
      </c>
      <c r="Y1111" s="1" t="str">
        <f t="shared" ca="1" si="249"/>
        <v/>
      </c>
      <c r="Z1111" s="1" t="str">
        <f t="shared" si="250"/>
        <v>both isoleucine YE_</v>
      </c>
      <c r="AA1111" s="1" t="str">
        <f t="shared" si="242"/>
        <v/>
      </c>
    </row>
    <row r="1112" spans="1:27" x14ac:dyDescent="0.2">
      <c r="A1112" s="1" t="s">
        <v>94</v>
      </c>
      <c r="B1112" s="1" t="s">
        <v>195</v>
      </c>
      <c r="C1112" s="1" t="s">
        <v>56</v>
      </c>
      <c r="D1112" s="1">
        <v>131.09450000000001</v>
      </c>
      <c r="E1112" s="1">
        <v>15.66</v>
      </c>
      <c r="F1112" s="5" t="s">
        <v>146</v>
      </c>
      <c r="H1112" s="1" t="s">
        <v>152</v>
      </c>
      <c r="I1112" s="1">
        <v>5056740</v>
      </c>
      <c r="K1112" s="1">
        <f t="shared" si="240"/>
        <v>15.43623276261448</v>
      </c>
      <c r="L1112" s="1" t="str">
        <f t="shared" si="241"/>
        <v>both isoleucine YE_Syn</v>
      </c>
      <c r="M1112" s="1" t="str">
        <f t="shared" si="243"/>
        <v>D</v>
      </c>
      <c r="N1112" s="1" t="str">
        <f t="shared" si="244"/>
        <v>both isoleucine YE_Syn_D</v>
      </c>
      <c r="O1112" s="2" t="str">
        <f t="shared" si="245"/>
        <v/>
      </c>
      <c r="P1112" s="1" t="str">
        <f t="array" ref="P1112">IF(O1112="","",AVERAGE(IF(L$1:L$2881=L1112,K$1:K$2881)))</f>
        <v/>
      </c>
      <c r="Q1112" s="1" t="str">
        <f t="array" ref="Q1112">IF(O1112="","",_xlfn.F.TEST(IF((L$1:L$2881=LEFT(L1112,LEN(L1112)-3)&amp;"ctr"),K$1:K$2881),IF((L$1:L$2881=L1112),K$1:K$2881)))</f>
        <v/>
      </c>
      <c r="R1112" s="1" t="str">
        <f t="array" ref="R1112">IF(O1112="","",TTEST(IF(L$1:L$2881=LEFT(L1112,LEN(L1112)-3)&amp;"ctr",K$1:K$2881),IF(L$1:L$2881=L1112,K$1:K$2881),2,IF(ISERROR(Q1112),3,IF(Q1112&lt;0.05,3,2))))</f>
        <v/>
      </c>
      <c r="S1112" s="1" t="str">
        <f t="shared" ca="1" si="246"/>
        <v/>
      </c>
      <c r="T1112" s="1" t="str">
        <f t="array" ref="T1112">IF(O1112="","",AVERAGE(IF(L$1:L$2881=L1112,I$1:I$2881)))</f>
        <v/>
      </c>
      <c r="U1112" s="1" t="str">
        <f t="shared" ca="1" si="247"/>
        <v/>
      </c>
      <c r="V1112" s="1" t="str">
        <f t="shared" ca="1" si="251"/>
        <v/>
      </c>
      <c r="W1112" s="1" t="str">
        <f t="array" aca="1" ref="W1112" ca="1">IF(V1112="","",IF(AVERAGE(IF(Z$2:Z$2881="Neg"&amp;" "&amp;B1112&amp;" "&amp;X1112,J$2:J$2881,0))&gt;AVERAGE(IF(Z$2:Z$2881="pos"&amp;" "&amp;B1112&amp;" "&amp;X1112,J$2:J$2881,0)),"neg","pos"))</f>
        <v/>
      </c>
      <c r="X1112" s="1" t="str">
        <f t="shared" ca="1" si="248"/>
        <v/>
      </c>
      <c r="Y1112" s="1" t="str">
        <f t="shared" ca="1" si="249"/>
        <v/>
      </c>
      <c r="Z1112" s="1" t="str">
        <f t="shared" si="250"/>
        <v>both isoleucine YE_</v>
      </c>
      <c r="AA1112" s="1" t="str">
        <f t="shared" si="242"/>
        <v/>
      </c>
    </row>
    <row r="1113" spans="1:27" x14ac:dyDescent="0.2">
      <c r="A1113" s="1" t="s">
        <v>94</v>
      </c>
      <c r="B1113" s="1" t="s">
        <v>195</v>
      </c>
      <c r="C1113" s="1" t="s">
        <v>56</v>
      </c>
      <c r="D1113" s="1">
        <v>131.09450000000001</v>
      </c>
      <c r="E1113" s="1">
        <v>15.66</v>
      </c>
      <c r="F1113" s="5" t="s">
        <v>146</v>
      </c>
      <c r="H1113" s="1" t="s">
        <v>152</v>
      </c>
      <c r="I1113" s="1">
        <v>8891526</v>
      </c>
      <c r="K1113" s="1">
        <f t="shared" si="240"/>
        <v>16.000609358769239</v>
      </c>
      <c r="L1113" s="1" t="str">
        <f t="shared" si="241"/>
        <v>both isoleucine YE_Syn</v>
      </c>
      <c r="M1113" s="1" t="str">
        <f t="shared" si="243"/>
        <v>D</v>
      </c>
      <c r="N1113" s="1" t="str">
        <f t="shared" si="244"/>
        <v>both isoleucine YE_Syn_D</v>
      </c>
      <c r="O1113" s="2" t="str">
        <f t="shared" si="245"/>
        <v/>
      </c>
      <c r="P1113" s="1" t="str">
        <f t="array" ref="P1113">IF(O1113="","",AVERAGE(IF(L$1:L$2881=L1113,K$1:K$2881)))</f>
        <v/>
      </c>
      <c r="Q1113" s="1" t="str">
        <f t="array" ref="Q1113">IF(O1113="","",_xlfn.F.TEST(IF((L$1:L$2881=LEFT(L1113,LEN(L1113)-3)&amp;"ctr"),K$1:K$2881),IF((L$1:L$2881=L1113),K$1:K$2881)))</f>
        <v/>
      </c>
      <c r="R1113" s="1" t="str">
        <f t="array" ref="R1113">IF(O1113="","",TTEST(IF(L$1:L$2881=LEFT(L1113,LEN(L1113)-3)&amp;"ctr",K$1:K$2881),IF(L$1:L$2881=L1113,K$1:K$2881),2,IF(ISERROR(Q1113),3,IF(Q1113&lt;0.05,3,2))))</f>
        <v/>
      </c>
      <c r="S1113" s="1" t="str">
        <f t="shared" ca="1" si="246"/>
        <v/>
      </c>
      <c r="T1113" s="1" t="str">
        <f t="array" ref="T1113">IF(O1113="","",AVERAGE(IF(L$1:L$2881=L1113,I$1:I$2881)))</f>
        <v/>
      </c>
      <c r="U1113" s="1" t="str">
        <f t="shared" ca="1" si="247"/>
        <v/>
      </c>
      <c r="V1113" s="1" t="str">
        <f t="shared" ca="1" si="251"/>
        <v/>
      </c>
      <c r="W1113" s="1" t="str">
        <f t="array" aca="1" ref="W1113" ca="1">IF(V1113="","",IF(AVERAGE(IF(Z$2:Z$2881="Neg"&amp;" "&amp;B1113&amp;" "&amp;X1113,J$2:J$2881,0))&gt;AVERAGE(IF(Z$2:Z$2881="pos"&amp;" "&amp;B1113&amp;" "&amp;X1113,J$2:J$2881,0)),"neg","pos"))</f>
        <v/>
      </c>
      <c r="X1113" s="1" t="str">
        <f t="shared" ca="1" si="248"/>
        <v/>
      </c>
      <c r="Y1113" s="1" t="str">
        <f t="shared" ca="1" si="249"/>
        <v/>
      </c>
      <c r="Z1113" s="1" t="str">
        <f t="shared" si="250"/>
        <v>both isoleucine YE_</v>
      </c>
      <c r="AA1113" s="1" t="str">
        <f t="shared" si="242"/>
        <v/>
      </c>
    </row>
    <row r="1114" spans="1:27" x14ac:dyDescent="0.2">
      <c r="A1114" s="1" t="s">
        <v>94</v>
      </c>
      <c r="B1114" s="1" t="s">
        <v>195</v>
      </c>
      <c r="C1114" s="1" t="s">
        <v>56</v>
      </c>
      <c r="D1114" s="1">
        <v>131.09450000000001</v>
      </c>
      <c r="E1114" s="1">
        <v>15.66</v>
      </c>
      <c r="F1114" s="5" t="s">
        <v>146</v>
      </c>
      <c r="H1114" s="1" t="s">
        <v>153</v>
      </c>
      <c r="I1114" s="1">
        <v>36526</v>
      </c>
      <c r="K1114" s="1">
        <f t="shared" si="240"/>
        <v>10.505806992135533</v>
      </c>
      <c r="L1114" s="1" t="str">
        <f t="shared" si="241"/>
        <v>both isoleucine SE_Ctr</v>
      </c>
      <c r="M1114" s="1" t="str">
        <f t="shared" si="243"/>
        <v>D</v>
      </c>
      <c r="N1114" s="1" t="str">
        <f t="shared" si="244"/>
        <v>both isoleucine SE_Ctr_D</v>
      </c>
      <c r="O1114" s="2" t="str">
        <f t="shared" si="245"/>
        <v>D</v>
      </c>
      <c r="P1114" s="1">
        <f t="array" ref="P1114">IF(O1114="","",AVERAGE(IF(L$1:L$2881=L1114,K$1:K$2881)))</f>
        <v>10.491519507007496</v>
      </c>
      <c r="Q1114" s="1">
        <f t="array" ref="Q1114">IF(O1114="","",_xlfn.F.TEST(IF((L$1:L$2881=LEFT(L1114,LEN(L1114)-3)&amp;"ctr"),K$1:K$2881),IF((L$1:L$2881=L1114),K$1:K$2881)))</f>
        <v>1</v>
      </c>
      <c r="R1114" s="1">
        <f t="array" ref="R1114">IF(O1114="","",TTEST(IF(L$1:L$2881=LEFT(L1114,LEN(L1114)-3)&amp;"ctr",K$1:K$2881),IF(L$1:L$2881=L1114,K$1:K$2881),2,IF(ISERROR(Q1114),3,IF(Q1114&lt;0.05,3,2))))</f>
        <v>1</v>
      </c>
      <c r="S1114" s="1" t="str">
        <f t="shared" ca="1" si="246"/>
        <v>D</v>
      </c>
      <c r="T1114" s="1">
        <f t="array" ref="T1114">IF(O1114="","",AVERAGE(IF(L$1:L$2881=L1114,I$1:I$2881)))</f>
        <v>36180</v>
      </c>
      <c r="U1114" s="1" t="b">
        <f t="shared" ca="1" si="247"/>
        <v>0</v>
      </c>
      <c r="V1114" s="1" t="str">
        <f t="shared" ca="1" si="251"/>
        <v>1</v>
      </c>
      <c r="W1114" s="1" t="str">
        <f t="array" aca="1" ref="W1114" ca="1">IF(V1114="","",IF(AVERAGE(IF(Z$2:Z$2881="Neg"&amp;" "&amp;B1114&amp;" "&amp;X1114,J$2:J$2881,0))&gt;AVERAGE(IF(Z$2:Z$2881="pos"&amp;" "&amp;B1114&amp;" "&amp;X1114,J$2:J$2881,0)),"neg","pos"))</f>
        <v>pos</v>
      </c>
      <c r="X1114" s="1" t="str">
        <f t="shared" ca="1" si="248"/>
        <v>SE_</v>
      </c>
      <c r="Y1114" s="1" t="str">
        <f t="shared" ca="1" si="249"/>
        <v>Ctr</v>
      </c>
      <c r="Z1114" s="1" t="str">
        <f t="shared" si="250"/>
        <v>both isoleucine SE_</v>
      </c>
      <c r="AA1114" s="1" t="str">
        <f t="shared" si="242"/>
        <v>Good</v>
      </c>
    </row>
    <row r="1115" spans="1:27" x14ac:dyDescent="0.2">
      <c r="A1115" s="1" t="s">
        <v>94</v>
      </c>
      <c r="B1115" s="1" t="s">
        <v>195</v>
      </c>
      <c r="C1115" s="1" t="s">
        <v>56</v>
      </c>
      <c r="D1115" s="1">
        <v>131.09450000000001</v>
      </c>
      <c r="E1115" s="1">
        <v>15.66</v>
      </c>
      <c r="F1115" s="5" t="s">
        <v>146</v>
      </c>
      <c r="H1115" s="1" t="s">
        <v>153</v>
      </c>
      <c r="I1115" s="1">
        <v>30645</v>
      </c>
      <c r="K1115" s="1">
        <f t="shared" si="240"/>
        <v>10.330257427138122</v>
      </c>
      <c r="L1115" s="1" t="str">
        <f t="shared" si="241"/>
        <v>both isoleucine SE_Ctr</v>
      </c>
      <c r="M1115" s="1" t="str">
        <f t="shared" si="243"/>
        <v>D</v>
      </c>
      <c r="N1115" s="1" t="str">
        <f t="shared" si="244"/>
        <v>both isoleucine SE_Ctr_D</v>
      </c>
      <c r="O1115" s="2" t="str">
        <f t="shared" si="245"/>
        <v/>
      </c>
      <c r="P1115" s="1" t="str">
        <f t="array" ref="P1115">IF(O1115="","",AVERAGE(IF(L$1:L$2881=L1115,K$1:K$2881)))</f>
        <v/>
      </c>
      <c r="Q1115" s="1" t="str">
        <f t="array" ref="Q1115">IF(O1115="","",_xlfn.F.TEST(IF((L$1:L$2881=LEFT(L1115,LEN(L1115)-3)&amp;"ctr"),K$1:K$2881),IF((L$1:L$2881=L1115),K$1:K$2881)))</f>
        <v/>
      </c>
      <c r="R1115" s="1" t="str">
        <f t="array" ref="R1115">IF(O1115="","",TTEST(IF(L$1:L$2881=LEFT(L1115,LEN(L1115)-3)&amp;"ctr",K$1:K$2881),IF(L$1:L$2881=L1115,K$1:K$2881),2,IF(ISERROR(Q1115),3,IF(Q1115&lt;0.05,3,2))))</f>
        <v/>
      </c>
      <c r="S1115" s="1" t="str">
        <f t="shared" ca="1" si="246"/>
        <v/>
      </c>
      <c r="T1115" s="1" t="str">
        <f t="array" ref="T1115">IF(O1115="","",AVERAGE(IF(L$1:L$2881=L1115,I$1:I$2881)))</f>
        <v/>
      </c>
      <c r="U1115" s="1" t="str">
        <f t="shared" ca="1" si="247"/>
        <v/>
      </c>
      <c r="V1115" s="1" t="str">
        <f t="shared" ca="1" si="251"/>
        <v/>
      </c>
      <c r="W1115" s="1" t="str">
        <f t="array" aca="1" ref="W1115" ca="1">IF(V1115="","",IF(AVERAGE(IF(Z$2:Z$2881="Neg"&amp;" "&amp;B1115&amp;" "&amp;X1115,J$2:J$2881,0))&gt;AVERAGE(IF(Z$2:Z$2881="pos"&amp;" "&amp;B1115&amp;" "&amp;X1115,J$2:J$2881,0)),"neg","pos"))</f>
        <v/>
      </c>
      <c r="X1115" s="1" t="str">
        <f t="shared" ca="1" si="248"/>
        <v/>
      </c>
      <c r="Y1115" s="1" t="str">
        <f t="shared" ca="1" si="249"/>
        <v/>
      </c>
      <c r="Z1115" s="1" t="str">
        <f t="shared" si="250"/>
        <v>both isoleucine SE_</v>
      </c>
      <c r="AA1115" s="1" t="str">
        <f t="shared" si="242"/>
        <v/>
      </c>
    </row>
    <row r="1116" spans="1:27" x14ac:dyDescent="0.2">
      <c r="A1116" s="1" t="s">
        <v>94</v>
      </c>
      <c r="B1116" s="1" t="s">
        <v>195</v>
      </c>
      <c r="C1116" s="1" t="s">
        <v>56</v>
      </c>
      <c r="D1116" s="1">
        <v>131.09450000000001</v>
      </c>
      <c r="E1116" s="1">
        <v>15.66</v>
      </c>
      <c r="F1116" s="5" t="s">
        <v>146</v>
      </c>
      <c r="H1116" s="1" t="s">
        <v>153</v>
      </c>
      <c r="I1116" s="1">
        <v>37504</v>
      </c>
      <c r="K1116" s="1">
        <f t="shared" si="240"/>
        <v>10.532229536403737</v>
      </c>
      <c r="L1116" s="1" t="str">
        <f t="shared" si="241"/>
        <v>both isoleucine SE_Ctr</v>
      </c>
      <c r="M1116" s="1" t="str">
        <f t="shared" si="243"/>
        <v>D</v>
      </c>
      <c r="N1116" s="1" t="str">
        <f t="shared" si="244"/>
        <v>both isoleucine SE_Ctr_D</v>
      </c>
      <c r="O1116" s="2" t="str">
        <f t="shared" si="245"/>
        <v/>
      </c>
      <c r="P1116" s="1" t="str">
        <f t="array" ref="P1116">IF(O1116="","",AVERAGE(IF(L$1:L$2881=L1116,K$1:K$2881)))</f>
        <v/>
      </c>
      <c r="Q1116" s="1" t="str">
        <f t="array" ref="Q1116">IF(O1116="","",_xlfn.F.TEST(IF((L$1:L$2881=LEFT(L1116,LEN(L1116)-3)&amp;"ctr"),K$1:K$2881),IF((L$1:L$2881=L1116),K$1:K$2881)))</f>
        <v/>
      </c>
      <c r="R1116" s="1" t="str">
        <f t="array" ref="R1116">IF(O1116="","",TTEST(IF(L$1:L$2881=LEFT(L1116,LEN(L1116)-3)&amp;"ctr",K$1:K$2881),IF(L$1:L$2881=L1116,K$1:K$2881),2,IF(ISERROR(Q1116),3,IF(Q1116&lt;0.05,3,2))))</f>
        <v/>
      </c>
      <c r="S1116" s="1" t="str">
        <f t="shared" ca="1" si="246"/>
        <v/>
      </c>
      <c r="T1116" s="1" t="str">
        <f t="array" ref="T1116">IF(O1116="","",AVERAGE(IF(L$1:L$2881=L1116,I$1:I$2881)))</f>
        <v/>
      </c>
      <c r="U1116" s="1" t="str">
        <f t="shared" ca="1" si="247"/>
        <v/>
      </c>
      <c r="V1116" s="1" t="str">
        <f t="shared" ca="1" si="251"/>
        <v/>
      </c>
      <c r="W1116" s="1" t="str">
        <f t="array" aca="1" ref="W1116" ca="1">IF(V1116="","",IF(AVERAGE(IF(Z$2:Z$2881="Neg"&amp;" "&amp;B1116&amp;" "&amp;X1116,J$2:J$2881,0))&gt;AVERAGE(IF(Z$2:Z$2881="pos"&amp;" "&amp;B1116&amp;" "&amp;X1116,J$2:J$2881,0)),"neg","pos"))</f>
        <v/>
      </c>
      <c r="X1116" s="1" t="str">
        <f t="shared" ca="1" si="248"/>
        <v/>
      </c>
      <c r="Y1116" s="1" t="str">
        <f t="shared" ca="1" si="249"/>
        <v/>
      </c>
      <c r="Z1116" s="1" t="str">
        <f t="shared" si="250"/>
        <v>both isoleucine SE_</v>
      </c>
      <c r="AA1116" s="1" t="str">
        <f t="shared" si="242"/>
        <v/>
      </c>
    </row>
    <row r="1117" spans="1:27" x14ac:dyDescent="0.2">
      <c r="A1117" s="1" t="s">
        <v>94</v>
      </c>
      <c r="B1117" s="1" t="s">
        <v>195</v>
      </c>
      <c r="C1117" s="1" t="s">
        <v>56</v>
      </c>
      <c r="D1117" s="1">
        <v>131.09450000000001</v>
      </c>
      <c r="E1117" s="1">
        <v>15.66</v>
      </c>
      <c r="F1117" s="5" t="s">
        <v>146</v>
      </c>
      <c r="H1117" s="1" t="s">
        <v>153</v>
      </c>
      <c r="I1117" s="1">
        <v>40045</v>
      </c>
      <c r="K1117" s="1">
        <f t="shared" si="240"/>
        <v>10.597784072352594</v>
      </c>
      <c r="L1117" s="1" t="str">
        <f t="shared" si="241"/>
        <v>both isoleucine SE_Ctr</v>
      </c>
      <c r="M1117" s="1" t="str">
        <f t="shared" si="243"/>
        <v>D</v>
      </c>
      <c r="N1117" s="1" t="str">
        <f t="shared" si="244"/>
        <v>both isoleucine SE_Ctr_D</v>
      </c>
      <c r="O1117" s="2" t="str">
        <f t="shared" si="245"/>
        <v/>
      </c>
      <c r="P1117" s="1" t="str">
        <f t="array" ref="P1117">IF(O1117="","",AVERAGE(IF(L$1:L$2881=L1117,K$1:K$2881)))</f>
        <v/>
      </c>
      <c r="Q1117" s="1" t="str">
        <f t="array" ref="Q1117">IF(O1117="","",_xlfn.F.TEST(IF((L$1:L$2881=LEFT(L1117,LEN(L1117)-3)&amp;"ctr"),K$1:K$2881),IF((L$1:L$2881=L1117),K$1:K$2881)))</f>
        <v/>
      </c>
      <c r="R1117" s="1" t="str">
        <f t="array" ref="R1117">IF(O1117="","",TTEST(IF(L$1:L$2881=LEFT(L1117,LEN(L1117)-3)&amp;"ctr",K$1:K$2881),IF(L$1:L$2881=L1117,K$1:K$2881),2,IF(ISERROR(Q1117),3,IF(Q1117&lt;0.05,3,2))))</f>
        <v/>
      </c>
      <c r="S1117" s="1" t="str">
        <f t="shared" ca="1" si="246"/>
        <v/>
      </c>
      <c r="T1117" s="1" t="str">
        <f t="array" ref="T1117">IF(O1117="","",AVERAGE(IF(L$1:L$2881=L1117,I$1:I$2881)))</f>
        <v/>
      </c>
      <c r="U1117" s="1" t="str">
        <f t="shared" ca="1" si="247"/>
        <v/>
      </c>
      <c r="V1117" s="1" t="str">
        <f t="shared" ca="1" si="251"/>
        <v/>
      </c>
      <c r="W1117" s="1" t="str">
        <f t="array" aca="1" ref="W1117" ca="1">IF(V1117="","",IF(AVERAGE(IF(Z$2:Z$2881="Neg"&amp;" "&amp;B1117&amp;" "&amp;X1117,J$2:J$2881,0))&gt;AVERAGE(IF(Z$2:Z$2881="pos"&amp;" "&amp;B1117&amp;" "&amp;X1117,J$2:J$2881,0)),"neg","pos"))</f>
        <v/>
      </c>
      <c r="X1117" s="1" t="str">
        <f t="shared" ca="1" si="248"/>
        <v/>
      </c>
      <c r="Y1117" s="1" t="str">
        <f t="shared" ca="1" si="249"/>
        <v/>
      </c>
      <c r="Z1117" s="1" t="str">
        <f t="shared" si="250"/>
        <v>both isoleucine SE_</v>
      </c>
      <c r="AA1117" s="1" t="str">
        <f t="shared" si="242"/>
        <v/>
      </c>
    </row>
    <row r="1118" spans="1:27" x14ac:dyDescent="0.2">
      <c r="A1118" s="1" t="s">
        <v>94</v>
      </c>
      <c r="B1118" s="1" t="s">
        <v>195</v>
      </c>
      <c r="C1118" s="1" t="s">
        <v>56</v>
      </c>
      <c r="D1118" s="1">
        <v>131.09450000000001</v>
      </c>
      <c r="E1118" s="1">
        <v>15.66</v>
      </c>
      <c r="F1118" s="5" t="s">
        <v>146</v>
      </c>
      <c r="H1118" s="1" t="s">
        <v>154</v>
      </c>
      <c r="I1118" s="1">
        <v>866658</v>
      </c>
      <c r="K1118" s="1">
        <f t="shared" si="240"/>
        <v>13.672400868130627</v>
      </c>
      <c r="L1118" s="1" t="str">
        <f t="shared" si="241"/>
        <v>both isoleucine SE_Syn</v>
      </c>
      <c r="M1118" s="1" t="str">
        <f t="shared" si="243"/>
        <v>D</v>
      </c>
      <c r="N1118" s="1" t="str">
        <f t="shared" si="244"/>
        <v>both isoleucine SE_Syn_D</v>
      </c>
      <c r="O1118" s="2" t="str">
        <f t="shared" si="245"/>
        <v>D</v>
      </c>
      <c r="P1118" s="1">
        <f t="array" ref="P1118">IF(O1118="","",AVERAGE(IF(L$1:L$2881=L1118,K$1:K$2881)))</f>
        <v>13.511443920485135</v>
      </c>
      <c r="Q1118" s="1">
        <f t="array" ref="Q1118">IF(O1118="","",_xlfn.F.TEST(IF((L$1:L$2881=LEFT(L1118,LEN(L1118)-3)&amp;"ctr"),K$1:K$2881),IF((L$1:L$2881=L1118),K$1:K$2881)))</f>
        <v>0.2926559898378015</v>
      </c>
      <c r="R1118" s="1">
        <f t="array" ref="R1118">IF(O1118="","",TTEST(IF(L$1:L$2881=LEFT(L1118,LEN(L1118)-3)&amp;"ctr",K$1:K$2881),IF(L$1:L$2881=L1118,K$1:K$2881),2,IF(ISERROR(Q1118),3,IF(Q1118&lt;0.05,3,2))))</f>
        <v>3.5507268900270609E-7</v>
      </c>
      <c r="S1118" s="1" t="str">
        <f t="shared" ca="1" si="246"/>
        <v>E</v>
      </c>
      <c r="T1118" s="1">
        <f t="array" ref="T1118">IF(O1118="","",AVERAGE(IF(L$1:L$2881=L1118,I$1:I$2881)))</f>
        <v>751479.75</v>
      </c>
      <c r="U1118" s="1">
        <f t="shared" ca="1" si="247"/>
        <v>4.3764699155300022</v>
      </c>
      <c r="V1118" s="1" t="str">
        <f t="shared" ca="1" si="251"/>
        <v>4</v>
      </c>
      <c r="W1118" s="1" t="str">
        <f t="array" aca="1" ref="W1118" ca="1">IF(V1118="","",IF(AVERAGE(IF(Z$2:Z$2881="Neg"&amp;" "&amp;B1118&amp;" "&amp;X1118,J$2:J$2881,0))&gt;AVERAGE(IF(Z$2:Z$2881="pos"&amp;" "&amp;B1118&amp;" "&amp;X1118,J$2:J$2881,0)),"neg","pos"))</f>
        <v>pos</v>
      </c>
      <c r="X1118" s="1" t="str">
        <f t="shared" ca="1" si="248"/>
        <v>SE_</v>
      </c>
      <c r="Y1118" s="1" t="str">
        <f t="shared" ca="1" si="249"/>
        <v>Syn</v>
      </c>
      <c r="Z1118" s="1" t="str">
        <f t="shared" si="250"/>
        <v>both isoleucine SE_</v>
      </c>
      <c r="AA1118" s="1" t="str">
        <f t="shared" si="242"/>
        <v>Good</v>
      </c>
    </row>
    <row r="1119" spans="1:27" x14ac:dyDescent="0.2">
      <c r="A1119" s="1" t="s">
        <v>94</v>
      </c>
      <c r="B1119" s="1" t="s">
        <v>195</v>
      </c>
      <c r="C1119" s="1" t="s">
        <v>56</v>
      </c>
      <c r="D1119" s="1">
        <v>131.09450000000001</v>
      </c>
      <c r="E1119" s="1">
        <v>15.66</v>
      </c>
      <c r="F1119" s="5" t="s">
        <v>146</v>
      </c>
      <c r="H1119" s="1" t="s">
        <v>154</v>
      </c>
      <c r="I1119" s="1">
        <v>703996</v>
      </c>
      <c r="K1119" s="1">
        <f t="shared" si="240"/>
        <v>13.464529373767464</v>
      </c>
      <c r="L1119" s="1" t="str">
        <f t="shared" si="241"/>
        <v>both isoleucine SE_Syn</v>
      </c>
      <c r="M1119" s="1" t="str">
        <f t="shared" si="243"/>
        <v>D</v>
      </c>
      <c r="N1119" s="1" t="str">
        <f t="shared" si="244"/>
        <v>both isoleucine SE_Syn_D</v>
      </c>
      <c r="O1119" s="2" t="str">
        <f t="shared" si="245"/>
        <v/>
      </c>
      <c r="P1119" s="1" t="str">
        <f t="array" ref="P1119">IF(O1119="","",AVERAGE(IF(L$1:L$2881=L1119,K$1:K$2881)))</f>
        <v/>
      </c>
      <c r="Q1119" s="1" t="str">
        <f t="array" ref="Q1119">IF(O1119="","",_xlfn.F.TEST(IF((L$1:L$2881=LEFT(L1119,LEN(L1119)-3)&amp;"ctr"),K$1:K$2881),IF((L$1:L$2881=L1119),K$1:K$2881)))</f>
        <v/>
      </c>
      <c r="R1119" s="1" t="str">
        <f t="array" ref="R1119">IF(O1119="","",TTEST(IF(L$1:L$2881=LEFT(L1119,LEN(L1119)-3)&amp;"ctr",K$1:K$2881),IF(L$1:L$2881=L1119,K$1:K$2881),2,IF(ISERROR(Q1119),3,IF(Q1119&lt;0.05,3,2))))</f>
        <v/>
      </c>
      <c r="S1119" s="1" t="str">
        <f t="shared" ca="1" si="246"/>
        <v/>
      </c>
      <c r="T1119" s="1" t="str">
        <f t="array" ref="T1119">IF(O1119="","",AVERAGE(IF(L$1:L$2881=L1119,I$1:I$2881)))</f>
        <v/>
      </c>
      <c r="U1119" s="1" t="str">
        <f t="shared" ca="1" si="247"/>
        <v/>
      </c>
      <c r="V1119" s="1" t="str">
        <f t="shared" ca="1" si="251"/>
        <v/>
      </c>
      <c r="W1119" s="1" t="str">
        <f t="array" aca="1" ref="W1119" ca="1">IF(V1119="","",IF(AVERAGE(IF(Z$2:Z$2881="Neg"&amp;" "&amp;B1119&amp;" "&amp;X1119,J$2:J$2881,0))&gt;AVERAGE(IF(Z$2:Z$2881="pos"&amp;" "&amp;B1119&amp;" "&amp;X1119,J$2:J$2881,0)),"neg","pos"))</f>
        <v/>
      </c>
      <c r="X1119" s="1" t="str">
        <f t="shared" ca="1" si="248"/>
        <v/>
      </c>
      <c r="Y1119" s="1" t="str">
        <f t="shared" ca="1" si="249"/>
        <v/>
      </c>
      <c r="Z1119" s="1" t="str">
        <f t="shared" si="250"/>
        <v>both isoleucine SE_</v>
      </c>
      <c r="AA1119" s="1" t="str">
        <f t="shared" si="242"/>
        <v/>
      </c>
    </row>
    <row r="1120" spans="1:27" x14ac:dyDescent="0.2">
      <c r="A1120" s="1" t="s">
        <v>94</v>
      </c>
      <c r="B1120" s="1" t="s">
        <v>195</v>
      </c>
      <c r="C1120" s="1" t="s">
        <v>56</v>
      </c>
      <c r="D1120" s="1">
        <v>131.09450000000001</v>
      </c>
      <c r="E1120" s="1">
        <v>15.66</v>
      </c>
      <c r="F1120" s="5" t="s">
        <v>146</v>
      </c>
      <c r="H1120" s="1" t="s">
        <v>154</v>
      </c>
      <c r="I1120" s="1">
        <v>888815</v>
      </c>
      <c r="K1120" s="1">
        <f t="shared" si="240"/>
        <v>13.697645518945707</v>
      </c>
      <c r="L1120" s="1" t="str">
        <f t="shared" si="241"/>
        <v>both isoleucine SE_Syn</v>
      </c>
      <c r="M1120" s="1" t="str">
        <f t="shared" si="243"/>
        <v>D</v>
      </c>
      <c r="N1120" s="1" t="str">
        <f t="shared" si="244"/>
        <v>both isoleucine SE_Syn_D</v>
      </c>
      <c r="O1120" s="2" t="str">
        <f t="shared" si="245"/>
        <v/>
      </c>
      <c r="P1120" s="1" t="str">
        <f t="array" ref="P1120">IF(O1120="","",AVERAGE(IF(L$1:L$2881=L1120,K$1:K$2881)))</f>
        <v/>
      </c>
      <c r="Q1120" s="1" t="str">
        <f t="array" ref="Q1120">IF(O1120="","",_xlfn.F.TEST(IF((L$1:L$2881=LEFT(L1120,LEN(L1120)-3)&amp;"ctr"),K$1:K$2881),IF((L$1:L$2881=L1120),K$1:K$2881)))</f>
        <v/>
      </c>
      <c r="R1120" s="1" t="str">
        <f t="array" ref="R1120">IF(O1120="","",TTEST(IF(L$1:L$2881=LEFT(L1120,LEN(L1120)-3)&amp;"ctr",K$1:K$2881),IF(L$1:L$2881=L1120,K$1:K$2881),2,IF(ISERROR(Q1120),3,IF(Q1120&lt;0.05,3,2))))</f>
        <v/>
      </c>
      <c r="S1120" s="1" t="str">
        <f t="shared" ca="1" si="246"/>
        <v/>
      </c>
      <c r="T1120" s="1" t="str">
        <f t="array" ref="T1120">IF(O1120="","",AVERAGE(IF(L$1:L$2881=L1120,I$1:I$2881)))</f>
        <v/>
      </c>
      <c r="U1120" s="1" t="str">
        <f t="shared" ca="1" si="247"/>
        <v/>
      </c>
      <c r="V1120" s="1" t="str">
        <f t="shared" ca="1" si="251"/>
        <v/>
      </c>
      <c r="W1120" s="1" t="str">
        <f t="array" aca="1" ref="W1120" ca="1">IF(V1120="","",IF(AVERAGE(IF(Z$2:Z$2881="Neg"&amp;" "&amp;B1120&amp;" "&amp;X1120,J$2:J$2881,0))&gt;AVERAGE(IF(Z$2:Z$2881="pos"&amp;" "&amp;B1120&amp;" "&amp;X1120,J$2:J$2881,0)),"neg","pos"))</f>
        <v/>
      </c>
      <c r="X1120" s="1" t="str">
        <f t="shared" ca="1" si="248"/>
        <v/>
      </c>
      <c r="Y1120" s="1" t="str">
        <f t="shared" ca="1" si="249"/>
        <v/>
      </c>
      <c r="Z1120" s="1" t="str">
        <f t="shared" si="250"/>
        <v>both isoleucine SE_</v>
      </c>
      <c r="AA1120" s="1" t="str">
        <f t="shared" si="242"/>
        <v/>
      </c>
    </row>
    <row r="1121" spans="1:27" x14ac:dyDescent="0.2">
      <c r="A1121" s="1" t="s">
        <v>94</v>
      </c>
      <c r="B1121" s="1" t="s">
        <v>195</v>
      </c>
      <c r="C1121" s="1" t="s">
        <v>56</v>
      </c>
      <c r="D1121" s="1">
        <v>131.09450000000001</v>
      </c>
      <c r="E1121" s="1">
        <v>15.66</v>
      </c>
      <c r="F1121" s="5" t="s">
        <v>146</v>
      </c>
      <c r="H1121" s="1" t="s">
        <v>154</v>
      </c>
      <c r="I1121" s="1">
        <v>546450</v>
      </c>
      <c r="K1121" s="1">
        <f t="shared" si="240"/>
        <v>13.211199921096741</v>
      </c>
      <c r="L1121" s="1" t="str">
        <f t="shared" si="241"/>
        <v>both isoleucine SE_Syn</v>
      </c>
      <c r="M1121" s="1" t="str">
        <f t="shared" si="243"/>
        <v>D</v>
      </c>
      <c r="N1121" s="1" t="str">
        <f t="shared" si="244"/>
        <v>both isoleucine SE_Syn_D</v>
      </c>
      <c r="O1121" s="2" t="str">
        <f t="shared" si="245"/>
        <v/>
      </c>
      <c r="P1121" s="1" t="str">
        <f t="array" ref="P1121">IF(O1121="","",AVERAGE(IF(L$1:L$2881=L1121,K$1:K$2881)))</f>
        <v/>
      </c>
      <c r="Q1121" s="1" t="str">
        <f t="array" ref="Q1121">IF(O1121="","",_xlfn.F.TEST(IF((L$1:L$2881=LEFT(L1121,LEN(L1121)-3)&amp;"ctr"),K$1:K$2881),IF((L$1:L$2881=L1121),K$1:K$2881)))</f>
        <v/>
      </c>
      <c r="R1121" s="1" t="str">
        <f t="array" ref="R1121">IF(O1121="","",TTEST(IF(L$1:L$2881=LEFT(L1121,LEN(L1121)-3)&amp;"ctr",K$1:K$2881),IF(L$1:L$2881=L1121,K$1:K$2881),2,IF(ISERROR(Q1121),3,IF(Q1121&lt;0.05,3,2))))</f>
        <v/>
      </c>
      <c r="S1121" s="1" t="str">
        <f t="shared" ca="1" si="246"/>
        <v/>
      </c>
      <c r="T1121" s="1" t="str">
        <f t="array" ref="T1121">IF(O1121="","",AVERAGE(IF(L$1:L$2881=L1121,I$1:I$2881)))</f>
        <v/>
      </c>
      <c r="U1121" s="1" t="str">
        <f t="shared" ca="1" si="247"/>
        <v/>
      </c>
      <c r="V1121" s="1" t="str">
        <f t="shared" ca="1" si="251"/>
        <v/>
      </c>
      <c r="W1121" s="1" t="str">
        <f t="array" aca="1" ref="W1121" ca="1">IF(V1121="","",IF(AVERAGE(IF(Z$2:Z$2881="Neg"&amp;" "&amp;B1121&amp;" "&amp;X1121,J$2:J$2881,0))&gt;AVERAGE(IF(Z$2:Z$2881="pos"&amp;" "&amp;B1121&amp;" "&amp;X1121,J$2:J$2881,0)),"neg","pos"))</f>
        <v/>
      </c>
      <c r="X1121" s="1" t="str">
        <f t="shared" ca="1" si="248"/>
        <v/>
      </c>
      <c r="Y1121" s="1" t="str">
        <f t="shared" ca="1" si="249"/>
        <v/>
      </c>
      <c r="Z1121" s="1" t="str">
        <f t="shared" si="250"/>
        <v>both isoleucine SE_</v>
      </c>
      <c r="AA1121" s="1" t="str">
        <f t="shared" si="242"/>
        <v/>
      </c>
    </row>
    <row r="1122" spans="1:27" x14ac:dyDescent="0.2">
      <c r="A1122" s="1" t="s">
        <v>94</v>
      </c>
      <c r="B1122" s="1" t="s">
        <v>200</v>
      </c>
      <c r="C1122" s="1" t="s">
        <v>48</v>
      </c>
      <c r="D1122" s="1">
        <v>149.05019999999999</v>
      </c>
      <c r="E1122" s="1">
        <v>16.43</v>
      </c>
      <c r="F1122" s="5" t="s">
        <v>146</v>
      </c>
      <c r="H1122" s="1" t="s">
        <v>147</v>
      </c>
      <c r="I1122" s="1">
        <v>115</v>
      </c>
      <c r="K1122" s="1">
        <f t="shared" ref="K1122" si="252">LN(I1122+1)</f>
        <v>4.7535901911063645</v>
      </c>
      <c r="L1122" s="1" t="str">
        <f t="shared" ref="L1122" si="253">A1122&amp;" "&amp;B1122&amp;" "&amp;H1122</f>
        <v>both methionine Min_Ctr</v>
      </c>
      <c r="M1122" s="1" t="str">
        <f t="shared" si="243"/>
        <v>D</v>
      </c>
      <c r="N1122" s="1" t="str">
        <f t="shared" si="244"/>
        <v>both methionine Min_Ctr_D</v>
      </c>
      <c r="O1122" s="2" t="str">
        <f t="shared" si="245"/>
        <v>D</v>
      </c>
      <c r="P1122" s="1">
        <f t="array" ref="P1122">IF(O1122="","",AVERAGE(IF(L$1:L$2881=L1122,K$1:K$2881)))</f>
        <v>3.7941909989601701</v>
      </c>
      <c r="Q1122" s="1">
        <f t="array" ref="Q1122">IF(O1122="","",_xlfn.F.TEST(IF((L$1:L$2881=LEFT(L1122,LEN(L1122)-3)&amp;"ctr"),K$1:K$2881),IF((L$1:L$2881=L1122),K$1:K$2881)))</f>
        <v>1</v>
      </c>
      <c r="R1122" s="1">
        <f t="array" ref="R1122">IF(O1122="","",TTEST(IF(L$1:L$2881=LEFT(L1122,LEN(L1122)-3)&amp;"ctr",K$1:K$2881),IF(L$1:L$2881=L1122,K$1:K$2881),2,IF(ISERROR(Q1122),3,IF(Q1122&lt;0.05,3,2))))</f>
        <v>1</v>
      </c>
      <c r="S1122" s="1" t="str">
        <f t="shared" ca="1" si="246"/>
        <v>D</v>
      </c>
      <c r="T1122" s="1">
        <f t="array" ref="T1122">IF(O1122="","",AVERAGE(IF(L$1:L$2881=L1122,I$1:I$2881)))</f>
        <v>129</v>
      </c>
      <c r="U1122" s="1" t="b">
        <f t="shared" ca="1" si="247"/>
        <v>0</v>
      </c>
      <c r="V1122" s="1" t="str">
        <f t="shared" ca="1" si="251"/>
        <v>1</v>
      </c>
      <c r="W1122" s="1" t="str">
        <f t="array" aca="1" ref="W1122" ca="1">IF(V1122="","",IF(AVERAGE(IF(Z$2:Z$2881="Neg"&amp;" "&amp;B1122&amp;" "&amp;X1122,J$2:J$2881,0))&gt;AVERAGE(IF(Z$2:Z$2881="pos"&amp;" "&amp;B1122&amp;" "&amp;X1122,J$2:J$2881,0)),"neg","pos"))</f>
        <v>pos</v>
      </c>
      <c r="X1122" s="1" t="str">
        <f t="shared" ca="1" si="248"/>
        <v>Min</v>
      </c>
      <c r="Y1122" s="1" t="str">
        <f t="shared" ca="1" si="249"/>
        <v>Ctr</v>
      </c>
      <c r="Z1122" s="1" t="str">
        <f t="shared" si="250"/>
        <v>both methionine Min</v>
      </c>
      <c r="AA1122" s="1" t="str">
        <f t="shared" si="242"/>
        <v>Good</v>
      </c>
    </row>
    <row r="1123" spans="1:27" x14ac:dyDescent="0.2">
      <c r="A1123" s="1" t="s">
        <v>94</v>
      </c>
      <c r="B1123" s="1" t="s">
        <v>200</v>
      </c>
      <c r="C1123" s="1" t="s">
        <v>48</v>
      </c>
      <c r="D1123" s="1">
        <v>149.05019999999999</v>
      </c>
      <c r="E1123" s="1">
        <v>16.43</v>
      </c>
      <c r="F1123" s="5" t="s">
        <v>146</v>
      </c>
      <c r="H1123" s="1" t="s">
        <v>147</v>
      </c>
      <c r="I1123" s="1">
        <v>0</v>
      </c>
      <c r="K1123" s="1">
        <f t="shared" ref="K1123:K1154" si="254">LN(I1123+1)</f>
        <v>0</v>
      </c>
      <c r="L1123" s="1" t="str">
        <f t="shared" ref="L1123:L1154" si="255">A1123&amp;" "&amp;B1123&amp;" "&amp;H1123</f>
        <v>both methionine Min_Ctr</v>
      </c>
      <c r="M1123" s="1" t="str">
        <f t="shared" si="243"/>
        <v>D</v>
      </c>
      <c r="N1123" s="1" t="str">
        <f t="shared" si="244"/>
        <v>both methionine Min_Ctr_D</v>
      </c>
      <c r="O1123" s="2" t="str">
        <f t="shared" si="245"/>
        <v/>
      </c>
      <c r="P1123" s="1" t="str">
        <f t="array" ref="P1123">IF(O1123="","",AVERAGE(IF(L$1:L$2881=L1123,K$1:K$2881)))</f>
        <v/>
      </c>
      <c r="Q1123" s="1" t="str">
        <f t="array" ref="Q1123">IF(O1123="","",_xlfn.F.TEST(IF((L$1:L$2881=LEFT(L1123,LEN(L1123)-3)&amp;"ctr"),K$1:K$2881),IF((L$1:L$2881=L1123),K$1:K$2881)))</f>
        <v/>
      </c>
      <c r="R1123" s="1" t="str">
        <f t="array" ref="R1123">IF(O1123="","",TTEST(IF(L$1:L$2881=LEFT(L1123,LEN(L1123)-3)&amp;"ctr",K$1:K$2881),IF(L$1:L$2881=L1123,K$1:K$2881),2,IF(ISERROR(Q1123),3,IF(Q1123&lt;0.05,3,2))))</f>
        <v/>
      </c>
      <c r="S1123" s="1" t="str">
        <f t="shared" ca="1" si="246"/>
        <v/>
      </c>
      <c r="T1123" s="1" t="str">
        <f t="array" ref="T1123">IF(O1123="","",AVERAGE(IF(L$1:L$2881=L1123,I$1:I$2881)))</f>
        <v/>
      </c>
      <c r="U1123" s="1" t="str">
        <f t="shared" ca="1" si="247"/>
        <v/>
      </c>
      <c r="V1123" s="1" t="str">
        <f t="shared" ca="1" si="251"/>
        <v/>
      </c>
      <c r="W1123" s="1" t="str">
        <f t="array" aca="1" ref="W1123" ca="1">IF(V1123="","",IF(AVERAGE(IF(Z$2:Z$2881="Neg"&amp;" "&amp;B1123&amp;" "&amp;X1123,J$2:J$2881,0))&gt;AVERAGE(IF(Z$2:Z$2881="pos"&amp;" "&amp;B1123&amp;" "&amp;X1123,J$2:J$2881,0)),"neg","pos"))</f>
        <v/>
      </c>
      <c r="X1123" s="1" t="str">
        <f t="shared" ca="1" si="248"/>
        <v/>
      </c>
      <c r="Y1123" s="1" t="str">
        <f t="shared" ca="1" si="249"/>
        <v/>
      </c>
      <c r="Z1123" s="1" t="str">
        <f t="shared" si="250"/>
        <v>both methionine Min</v>
      </c>
      <c r="AA1123" s="1" t="str">
        <f t="shared" ref="AA1123:AA1186" si="256">IF(T1123="","","Good")</f>
        <v/>
      </c>
    </row>
    <row r="1124" spans="1:27" x14ac:dyDescent="0.2">
      <c r="A1124" s="1" t="s">
        <v>94</v>
      </c>
      <c r="B1124" s="1" t="s">
        <v>200</v>
      </c>
      <c r="C1124" s="1" t="s">
        <v>48</v>
      </c>
      <c r="D1124" s="1">
        <v>149.05019999999999</v>
      </c>
      <c r="E1124" s="1">
        <v>16.43</v>
      </c>
      <c r="F1124" s="5" t="s">
        <v>146</v>
      </c>
      <c r="H1124" s="1" t="s">
        <v>147</v>
      </c>
      <c r="I1124" s="1">
        <v>284</v>
      </c>
      <c r="K1124" s="1">
        <f t="shared" si="254"/>
        <v>5.6524891802686508</v>
      </c>
      <c r="L1124" s="1" t="str">
        <f t="shared" si="255"/>
        <v>both methionine Min_Ctr</v>
      </c>
      <c r="M1124" s="1" t="str">
        <f t="shared" si="243"/>
        <v>D</v>
      </c>
      <c r="N1124" s="1" t="str">
        <f t="shared" si="244"/>
        <v>both methionine Min_Ctr_D</v>
      </c>
      <c r="O1124" s="2" t="str">
        <f t="shared" si="245"/>
        <v/>
      </c>
      <c r="P1124" s="1" t="str">
        <f t="array" ref="P1124">IF(O1124="","",AVERAGE(IF(L$1:L$2881=L1124,K$1:K$2881)))</f>
        <v/>
      </c>
      <c r="Q1124" s="1" t="str">
        <f t="array" ref="Q1124">IF(O1124="","",_xlfn.F.TEST(IF((L$1:L$2881=LEFT(L1124,LEN(L1124)-3)&amp;"ctr"),K$1:K$2881),IF((L$1:L$2881=L1124),K$1:K$2881)))</f>
        <v/>
      </c>
      <c r="R1124" s="1" t="str">
        <f t="array" ref="R1124">IF(O1124="","",TTEST(IF(L$1:L$2881=LEFT(L1124,LEN(L1124)-3)&amp;"ctr",K$1:K$2881),IF(L$1:L$2881=L1124,K$1:K$2881),2,IF(ISERROR(Q1124),3,IF(Q1124&lt;0.05,3,2))))</f>
        <v/>
      </c>
      <c r="S1124" s="1" t="str">
        <f t="shared" ca="1" si="246"/>
        <v/>
      </c>
      <c r="T1124" s="1" t="str">
        <f t="array" ref="T1124">IF(O1124="","",AVERAGE(IF(L$1:L$2881=L1124,I$1:I$2881)))</f>
        <v/>
      </c>
      <c r="U1124" s="1" t="str">
        <f t="shared" ca="1" si="247"/>
        <v/>
      </c>
      <c r="V1124" s="1" t="str">
        <f t="shared" ca="1" si="251"/>
        <v/>
      </c>
      <c r="W1124" s="1" t="str">
        <f t="array" aca="1" ref="W1124" ca="1">IF(V1124="","",IF(AVERAGE(IF(Z$2:Z$2881="Neg"&amp;" "&amp;B1124&amp;" "&amp;X1124,J$2:J$2881,0))&gt;AVERAGE(IF(Z$2:Z$2881="pos"&amp;" "&amp;B1124&amp;" "&amp;X1124,J$2:J$2881,0)),"neg","pos"))</f>
        <v/>
      </c>
      <c r="X1124" s="1" t="str">
        <f t="shared" ca="1" si="248"/>
        <v/>
      </c>
      <c r="Y1124" s="1" t="str">
        <f t="shared" ca="1" si="249"/>
        <v/>
      </c>
      <c r="Z1124" s="1" t="str">
        <f t="shared" si="250"/>
        <v>both methionine Min</v>
      </c>
      <c r="AA1124" s="1" t="str">
        <f t="shared" si="256"/>
        <v/>
      </c>
    </row>
    <row r="1125" spans="1:27" x14ac:dyDescent="0.2">
      <c r="A1125" s="1" t="s">
        <v>94</v>
      </c>
      <c r="B1125" s="1" t="s">
        <v>200</v>
      </c>
      <c r="C1125" s="1" t="s">
        <v>48</v>
      </c>
      <c r="D1125" s="1">
        <v>149.05019999999999</v>
      </c>
      <c r="E1125" s="1">
        <v>16.43</v>
      </c>
      <c r="F1125" s="5" t="s">
        <v>146</v>
      </c>
      <c r="H1125" s="1" t="s">
        <v>147</v>
      </c>
      <c r="I1125" s="1">
        <v>117</v>
      </c>
      <c r="K1125" s="1">
        <f t="shared" si="254"/>
        <v>4.7706846244656651</v>
      </c>
      <c r="L1125" s="1" t="str">
        <f t="shared" si="255"/>
        <v>both methionine Min_Ctr</v>
      </c>
      <c r="M1125" s="1" t="str">
        <f t="shared" si="243"/>
        <v>D</v>
      </c>
      <c r="N1125" s="1" t="str">
        <f t="shared" si="244"/>
        <v>both methionine Min_Ctr_D</v>
      </c>
      <c r="O1125" s="2" t="str">
        <f t="shared" si="245"/>
        <v/>
      </c>
      <c r="P1125" s="1" t="str">
        <f t="array" ref="P1125">IF(O1125="","",AVERAGE(IF(L$1:L$2881=L1125,K$1:K$2881)))</f>
        <v/>
      </c>
      <c r="Q1125" s="1" t="str">
        <f t="array" ref="Q1125">IF(O1125="","",_xlfn.F.TEST(IF((L$1:L$2881=LEFT(L1125,LEN(L1125)-3)&amp;"ctr"),K$1:K$2881),IF((L$1:L$2881=L1125),K$1:K$2881)))</f>
        <v/>
      </c>
      <c r="R1125" s="1" t="str">
        <f t="array" ref="R1125">IF(O1125="","",TTEST(IF(L$1:L$2881=LEFT(L1125,LEN(L1125)-3)&amp;"ctr",K$1:K$2881),IF(L$1:L$2881=L1125,K$1:K$2881),2,IF(ISERROR(Q1125),3,IF(Q1125&lt;0.05,3,2))))</f>
        <v/>
      </c>
      <c r="S1125" s="1" t="str">
        <f t="shared" ca="1" si="246"/>
        <v/>
      </c>
      <c r="T1125" s="1" t="str">
        <f t="array" ref="T1125">IF(O1125="","",AVERAGE(IF(L$1:L$2881=L1125,I$1:I$2881)))</f>
        <v/>
      </c>
      <c r="U1125" s="1" t="str">
        <f t="shared" ca="1" si="247"/>
        <v/>
      </c>
      <c r="V1125" s="1" t="str">
        <f t="shared" ca="1" si="251"/>
        <v/>
      </c>
      <c r="W1125" s="1" t="str">
        <f t="array" aca="1" ref="W1125" ca="1">IF(V1125="","",IF(AVERAGE(IF(Z$2:Z$2881="Neg"&amp;" "&amp;B1125&amp;" "&amp;X1125,J$2:J$2881,0))&gt;AVERAGE(IF(Z$2:Z$2881="pos"&amp;" "&amp;B1125&amp;" "&amp;X1125,J$2:J$2881,0)),"neg","pos"))</f>
        <v/>
      </c>
      <c r="X1125" s="1" t="str">
        <f t="shared" ca="1" si="248"/>
        <v/>
      </c>
      <c r="Y1125" s="1" t="str">
        <f t="shared" ca="1" si="249"/>
        <v/>
      </c>
      <c r="Z1125" s="1" t="str">
        <f t="shared" si="250"/>
        <v>both methionine Min</v>
      </c>
      <c r="AA1125" s="1" t="str">
        <f t="shared" si="256"/>
        <v/>
      </c>
    </row>
    <row r="1126" spans="1:27" x14ac:dyDescent="0.2">
      <c r="A1126" s="1" t="s">
        <v>94</v>
      </c>
      <c r="B1126" s="1" t="s">
        <v>200</v>
      </c>
      <c r="C1126" s="1" t="s">
        <v>48</v>
      </c>
      <c r="D1126" s="1">
        <v>149.05019999999999</v>
      </c>
      <c r="E1126" s="1">
        <v>16.43</v>
      </c>
      <c r="F1126" s="5" t="s">
        <v>146</v>
      </c>
      <c r="H1126" s="1" t="s">
        <v>148</v>
      </c>
      <c r="I1126" s="1">
        <v>17459</v>
      </c>
      <c r="K1126" s="1">
        <f t="shared" si="254"/>
        <v>9.7676678293935932</v>
      </c>
      <c r="L1126" s="1" t="str">
        <f t="shared" si="255"/>
        <v>both methionine Min_Syn</v>
      </c>
      <c r="M1126" s="1" t="str">
        <f t="shared" si="243"/>
        <v>D</v>
      </c>
      <c r="N1126" s="1" t="str">
        <f t="shared" si="244"/>
        <v>both methionine Min_Syn_D</v>
      </c>
      <c r="O1126" s="2" t="str">
        <f t="shared" si="245"/>
        <v>D</v>
      </c>
      <c r="P1126" s="1">
        <f t="array" ref="P1126">IF(O1126="","",AVERAGE(IF(L$1:L$2881=L1126,K$1:K$2881)))</f>
        <v>9.7177792137042083</v>
      </c>
      <c r="Q1126" s="1">
        <f t="array" ref="Q1126">IF(O1126="","",_xlfn.F.TEST(IF((L$1:L$2881=LEFT(L1126,LEN(L1126)-3)&amp;"ctr"),K$1:K$2881),IF((L$1:L$2881=L1126),K$1:K$2881)))</f>
        <v>8.9326542818703788E-4</v>
      </c>
      <c r="R1126" s="1">
        <f t="array" ref="R1126">IF(O1126="","",TTEST(IF(L$1:L$2881=LEFT(L1126,LEN(L1126)-3)&amp;"ctr",K$1:K$2881),IF(L$1:L$2881=L1126,K$1:K$2881),2,IF(ISERROR(Q1126),3,IF(Q1126&lt;0.05,3,2))))</f>
        <v>1.8845851482048159E-2</v>
      </c>
      <c r="S1126" s="1" t="str">
        <f t="shared" ca="1" si="246"/>
        <v>E</v>
      </c>
      <c r="T1126" s="1">
        <f t="array" ref="T1126">IF(O1126="","",AVERAGE(IF(L$1:L$2881=L1126,I$1:I$2881)))</f>
        <v>16782.25</v>
      </c>
      <c r="U1126" s="1">
        <f t="shared" ca="1" si="247"/>
        <v>7.0234212753170437</v>
      </c>
      <c r="V1126" s="1" t="str">
        <f t="shared" ca="1" si="251"/>
        <v>5</v>
      </c>
      <c r="W1126" s="1" t="str">
        <f t="array" aca="1" ref="W1126" ca="1">IF(V1126="","",IF(AVERAGE(IF(Z$2:Z$2881="Neg"&amp;" "&amp;B1126&amp;" "&amp;X1126,J$2:J$2881,0))&gt;AVERAGE(IF(Z$2:Z$2881="pos"&amp;" "&amp;B1126&amp;" "&amp;X1126,J$2:J$2881,0)),"neg","pos"))</f>
        <v>pos</v>
      </c>
      <c r="X1126" s="1" t="str">
        <f t="shared" ca="1" si="248"/>
        <v>Min</v>
      </c>
      <c r="Y1126" s="1" t="str">
        <f t="shared" ca="1" si="249"/>
        <v>Syn</v>
      </c>
      <c r="Z1126" s="1" t="str">
        <f t="shared" si="250"/>
        <v>both methionine Min</v>
      </c>
      <c r="AA1126" s="1" t="str">
        <f t="shared" si="256"/>
        <v>Good</v>
      </c>
    </row>
    <row r="1127" spans="1:27" x14ac:dyDescent="0.2">
      <c r="A1127" s="1" t="s">
        <v>94</v>
      </c>
      <c r="B1127" s="1" t="s">
        <v>200</v>
      </c>
      <c r="C1127" s="1" t="s">
        <v>48</v>
      </c>
      <c r="D1127" s="1">
        <v>149.05019999999999</v>
      </c>
      <c r="E1127" s="1">
        <v>16.43</v>
      </c>
      <c r="F1127" s="5" t="s">
        <v>146</v>
      </c>
      <c r="H1127" s="1" t="s">
        <v>148</v>
      </c>
      <c r="I1127" s="1">
        <v>14687</v>
      </c>
      <c r="K1127" s="1">
        <f t="shared" si="254"/>
        <v>9.5947861128602714</v>
      </c>
      <c r="L1127" s="1" t="str">
        <f t="shared" si="255"/>
        <v>both methionine Min_Syn</v>
      </c>
      <c r="M1127" s="1" t="str">
        <f t="shared" si="243"/>
        <v>D</v>
      </c>
      <c r="N1127" s="1" t="str">
        <f t="shared" si="244"/>
        <v>both methionine Min_Syn_D</v>
      </c>
      <c r="O1127" s="2" t="str">
        <f t="shared" si="245"/>
        <v/>
      </c>
      <c r="P1127" s="1" t="str">
        <f t="array" ref="P1127">IF(O1127="","",AVERAGE(IF(L$1:L$2881=L1127,K$1:K$2881)))</f>
        <v/>
      </c>
      <c r="Q1127" s="1" t="str">
        <f t="array" ref="Q1127">IF(O1127="","",_xlfn.F.TEST(IF((L$1:L$2881=LEFT(L1127,LEN(L1127)-3)&amp;"ctr"),K$1:K$2881),IF((L$1:L$2881=L1127),K$1:K$2881)))</f>
        <v/>
      </c>
      <c r="R1127" s="1" t="str">
        <f t="array" ref="R1127">IF(O1127="","",TTEST(IF(L$1:L$2881=LEFT(L1127,LEN(L1127)-3)&amp;"ctr",K$1:K$2881),IF(L$1:L$2881=L1127,K$1:K$2881),2,IF(ISERROR(Q1127),3,IF(Q1127&lt;0.05,3,2))))</f>
        <v/>
      </c>
      <c r="S1127" s="1" t="str">
        <f t="shared" ca="1" si="246"/>
        <v/>
      </c>
      <c r="T1127" s="1" t="str">
        <f t="array" ref="T1127">IF(O1127="","",AVERAGE(IF(L$1:L$2881=L1127,I$1:I$2881)))</f>
        <v/>
      </c>
      <c r="U1127" s="1" t="str">
        <f t="shared" ca="1" si="247"/>
        <v/>
      </c>
      <c r="V1127" s="1" t="str">
        <f t="shared" ca="1" si="251"/>
        <v/>
      </c>
      <c r="W1127" s="1" t="str">
        <f t="array" aca="1" ref="W1127" ca="1">IF(V1127="","",IF(AVERAGE(IF(Z$2:Z$2881="Neg"&amp;" "&amp;B1127&amp;" "&amp;X1127,J$2:J$2881,0))&gt;AVERAGE(IF(Z$2:Z$2881="pos"&amp;" "&amp;B1127&amp;" "&amp;X1127,J$2:J$2881,0)),"neg","pos"))</f>
        <v/>
      </c>
      <c r="X1127" s="1" t="str">
        <f t="shared" ca="1" si="248"/>
        <v/>
      </c>
      <c r="Y1127" s="1" t="str">
        <f t="shared" ca="1" si="249"/>
        <v/>
      </c>
      <c r="Z1127" s="1" t="str">
        <f t="shared" si="250"/>
        <v>both methionine Min</v>
      </c>
      <c r="AA1127" s="1" t="str">
        <f t="shared" si="256"/>
        <v/>
      </c>
    </row>
    <row r="1128" spans="1:27" x14ac:dyDescent="0.2">
      <c r="A1128" s="1" t="s">
        <v>94</v>
      </c>
      <c r="B1128" s="1" t="s">
        <v>200</v>
      </c>
      <c r="C1128" s="1" t="s">
        <v>48</v>
      </c>
      <c r="D1128" s="1">
        <v>149.05019999999999</v>
      </c>
      <c r="E1128" s="1">
        <v>16.43</v>
      </c>
      <c r="F1128" s="5" t="s">
        <v>146</v>
      </c>
      <c r="H1128" s="1" t="s">
        <v>148</v>
      </c>
      <c r="I1128" s="1">
        <v>20518</v>
      </c>
      <c r="K1128" s="1">
        <f t="shared" si="254"/>
        <v>9.9291065651537469</v>
      </c>
      <c r="L1128" s="1" t="str">
        <f t="shared" si="255"/>
        <v>both methionine Min_Syn</v>
      </c>
      <c r="M1128" s="1" t="str">
        <f t="shared" si="243"/>
        <v>D</v>
      </c>
      <c r="N1128" s="1" t="str">
        <f t="shared" si="244"/>
        <v>both methionine Min_Syn_D</v>
      </c>
      <c r="O1128" s="2" t="str">
        <f t="shared" si="245"/>
        <v/>
      </c>
      <c r="P1128" s="1" t="str">
        <f t="array" ref="P1128">IF(O1128="","",AVERAGE(IF(L$1:L$2881=L1128,K$1:K$2881)))</f>
        <v/>
      </c>
      <c r="Q1128" s="1" t="str">
        <f t="array" ref="Q1128">IF(O1128="","",_xlfn.F.TEST(IF((L$1:L$2881=LEFT(L1128,LEN(L1128)-3)&amp;"ctr"),K$1:K$2881),IF((L$1:L$2881=L1128),K$1:K$2881)))</f>
        <v/>
      </c>
      <c r="R1128" s="1" t="str">
        <f t="array" ref="R1128">IF(O1128="","",TTEST(IF(L$1:L$2881=LEFT(L1128,LEN(L1128)-3)&amp;"ctr",K$1:K$2881),IF(L$1:L$2881=L1128,K$1:K$2881),2,IF(ISERROR(Q1128),3,IF(Q1128&lt;0.05,3,2))))</f>
        <v/>
      </c>
      <c r="S1128" s="1" t="str">
        <f t="shared" ca="1" si="246"/>
        <v/>
      </c>
      <c r="T1128" s="1" t="str">
        <f t="array" ref="T1128">IF(O1128="","",AVERAGE(IF(L$1:L$2881=L1128,I$1:I$2881)))</f>
        <v/>
      </c>
      <c r="U1128" s="1" t="str">
        <f t="shared" ca="1" si="247"/>
        <v/>
      </c>
      <c r="V1128" s="1" t="str">
        <f t="shared" ca="1" si="251"/>
        <v/>
      </c>
      <c r="W1128" s="1" t="str">
        <f t="array" aca="1" ref="W1128" ca="1">IF(V1128="","",IF(AVERAGE(IF(Z$2:Z$2881="Neg"&amp;" "&amp;B1128&amp;" "&amp;X1128,J$2:J$2881,0))&gt;AVERAGE(IF(Z$2:Z$2881="pos"&amp;" "&amp;B1128&amp;" "&amp;X1128,J$2:J$2881,0)),"neg","pos"))</f>
        <v/>
      </c>
      <c r="X1128" s="1" t="str">
        <f t="shared" ca="1" si="248"/>
        <v/>
      </c>
      <c r="Y1128" s="1" t="str">
        <f t="shared" ca="1" si="249"/>
        <v/>
      </c>
      <c r="Z1128" s="1" t="str">
        <f t="shared" si="250"/>
        <v>both methionine Min</v>
      </c>
      <c r="AA1128" s="1" t="str">
        <f t="shared" si="256"/>
        <v/>
      </c>
    </row>
    <row r="1129" spans="1:27" x14ac:dyDescent="0.2">
      <c r="A1129" s="1" t="s">
        <v>94</v>
      </c>
      <c r="B1129" s="1" t="s">
        <v>200</v>
      </c>
      <c r="C1129" s="1" t="s">
        <v>48</v>
      </c>
      <c r="D1129" s="1">
        <v>149.05019999999999</v>
      </c>
      <c r="E1129" s="1">
        <v>16.43</v>
      </c>
      <c r="F1129" s="5" t="s">
        <v>146</v>
      </c>
      <c r="H1129" s="1" t="s">
        <v>148</v>
      </c>
      <c r="I1129" s="1">
        <v>14465</v>
      </c>
      <c r="K1129" s="1">
        <f t="shared" si="254"/>
        <v>9.5795563474092269</v>
      </c>
      <c r="L1129" s="1" t="str">
        <f t="shared" si="255"/>
        <v>both methionine Min_Syn</v>
      </c>
      <c r="M1129" s="1" t="str">
        <f t="shared" si="243"/>
        <v>D</v>
      </c>
      <c r="N1129" s="1" t="str">
        <f t="shared" si="244"/>
        <v>both methionine Min_Syn_D</v>
      </c>
      <c r="O1129" s="2" t="str">
        <f t="shared" si="245"/>
        <v/>
      </c>
      <c r="P1129" s="1" t="str">
        <f t="array" ref="P1129">IF(O1129="","",AVERAGE(IF(L$1:L$2881=L1129,K$1:K$2881)))</f>
        <v/>
      </c>
      <c r="Q1129" s="1" t="str">
        <f t="array" ref="Q1129">IF(O1129="","",_xlfn.F.TEST(IF((L$1:L$2881=LEFT(L1129,LEN(L1129)-3)&amp;"ctr"),K$1:K$2881),IF((L$1:L$2881=L1129),K$1:K$2881)))</f>
        <v/>
      </c>
      <c r="R1129" s="1" t="str">
        <f t="array" ref="R1129">IF(O1129="","",TTEST(IF(L$1:L$2881=LEFT(L1129,LEN(L1129)-3)&amp;"ctr",K$1:K$2881),IF(L$1:L$2881=L1129,K$1:K$2881),2,IF(ISERROR(Q1129),3,IF(Q1129&lt;0.05,3,2))))</f>
        <v/>
      </c>
      <c r="S1129" s="1" t="str">
        <f t="shared" ca="1" si="246"/>
        <v/>
      </c>
      <c r="T1129" s="1" t="str">
        <f t="array" ref="T1129">IF(O1129="","",AVERAGE(IF(L$1:L$2881=L1129,I$1:I$2881)))</f>
        <v/>
      </c>
      <c r="U1129" s="1" t="str">
        <f t="shared" ca="1" si="247"/>
        <v/>
      </c>
      <c r="V1129" s="1" t="str">
        <f t="shared" ca="1" si="251"/>
        <v/>
      </c>
      <c r="W1129" s="1" t="str">
        <f t="array" aca="1" ref="W1129" ca="1">IF(V1129="","",IF(AVERAGE(IF(Z$2:Z$2881="Neg"&amp;" "&amp;B1129&amp;" "&amp;X1129,J$2:J$2881,0))&gt;AVERAGE(IF(Z$2:Z$2881="pos"&amp;" "&amp;B1129&amp;" "&amp;X1129,J$2:J$2881,0)),"neg","pos"))</f>
        <v/>
      </c>
      <c r="X1129" s="1" t="str">
        <f t="shared" ca="1" si="248"/>
        <v/>
      </c>
      <c r="Y1129" s="1" t="str">
        <f t="shared" ca="1" si="249"/>
        <v/>
      </c>
      <c r="Z1129" s="1" t="str">
        <f t="shared" si="250"/>
        <v>both methionine Min</v>
      </c>
      <c r="AA1129" s="1" t="str">
        <f t="shared" si="256"/>
        <v/>
      </c>
    </row>
    <row r="1130" spans="1:27" x14ac:dyDescent="0.2">
      <c r="A1130" s="1" t="s">
        <v>94</v>
      </c>
      <c r="B1130" s="1" t="s">
        <v>200</v>
      </c>
      <c r="C1130" s="1" t="s">
        <v>48</v>
      </c>
      <c r="D1130" s="1">
        <v>149.05019999999999</v>
      </c>
      <c r="E1130" s="1">
        <v>16.43</v>
      </c>
      <c r="F1130" s="5" t="s">
        <v>146</v>
      </c>
      <c r="H1130" s="1" t="s">
        <v>149</v>
      </c>
      <c r="I1130" s="1">
        <v>118228</v>
      </c>
      <c r="K1130" s="1">
        <f t="shared" si="254"/>
        <v>11.680378700731225</v>
      </c>
      <c r="L1130" s="1" t="str">
        <f t="shared" si="255"/>
        <v>both methionine MEBM_Ctr</v>
      </c>
      <c r="M1130" s="1" t="str">
        <f t="shared" si="243"/>
        <v>D</v>
      </c>
      <c r="N1130" s="1" t="str">
        <f t="shared" si="244"/>
        <v>both methionine MEBM_Ctr_D</v>
      </c>
      <c r="O1130" s="2" t="str">
        <f t="shared" si="245"/>
        <v>D</v>
      </c>
      <c r="P1130" s="1">
        <f t="array" ref="P1130">IF(O1130="","",AVERAGE(IF(L$1:L$2881=L1130,K$1:K$2881)))</f>
        <v>11.74541757736746</v>
      </c>
      <c r="Q1130" s="1">
        <f t="array" ref="Q1130">IF(O1130="","",_xlfn.F.TEST(IF((L$1:L$2881=LEFT(L1130,LEN(L1130)-3)&amp;"ctr"),K$1:K$2881),IF((L$1:L$2881=L1130),K$1:K$2881)))</f>
        <v>1</v>
      </c>
      <c r="R1130" s="1">
        <f t="array" ref="R1130">IF(O1130="","",TTEST(IF(L$1:L$2881=LEFT(L1130,LEN(L1130)-3)&amp;"ctr",K$1:K$2881),IF(L$1:L$2881=L1130,K$1:K$2881),2,IF(ISERROR(Q1130),3,IF(Q1130&lt;0.05,3,2))))</f>
        <v>1</v>
      </c>
      <c r="S1130" s="1" t="str">
        <f t="shared" ca="1" si="246"/>
        <v>D</v>
      </c>
      <c r="T1130" s="1">
        <f t="array" ref="T1130">IF(O1130="","",AVERAGE(IF(L$1:L$2881=L1130,I$1:I$2881)))</f>
        <v>128323</v>
      </c>
      <c r="U1130" s="1" t="b">
        <f t="shared" ca="1" si="247"/>
        <v>0</v>
      </c>
      <c r="V1130" s="1" t="str">
        <f t="shared" ca="1" si="251"/>
        <v>1</v>
      </c>
      <c r="W1130" s="1" t="str">
        <f t="array" aca="1" ref="W1130" ca="1">IF(V1130="","",IF(AVERAGE(IF(Z$2:Z$2881="Neg"&amp;" "&amp;B1130&amp;" "&amp;X1130,J$2:J$2881,0))&gt;AVERAGE(IF(Z$2:Z$2881="pos"&amp;" "&amp;B1130&amp;" "&amp;X1130,J$2:J$2881,0)),"neg","pos"))</f>
        <v>pos</v>
      </c>
      <c r="X1130" s="1" t="str">
        <f t="shared" ca="1" si="248"/>
        <v>MEB</v>
      </c>
      <c r="Y1130" s="1" t="str">
        <f t="shared" ca="1" si="249"/>
        <v>Ctr</v>
      </c>
      <c r="Z1130" s="1" t="str">
        <f t="shared" si="250"/>
        <v>both methionine MEB</v>
      </c>
      <c r="AA1130" s="1" t="str">
        <f t="shared" si="256"/>
        <v>Good</v>
      </c>
    </row>
    <row r="1131" spans="1:27" x14ac:dyDescent="0.2">
      <c r="A1131" s="1" t="s">
        <v>94</v>
      </c>
      <c r="B1131" s="1" t="s">
        <v>200</v>
      </c>
      <c r="C1131" s="1" t="s">
        <v>48</v>
      </c>
      <c r="D1131" s="1">
        <v>149.05019999999999</v>
      </c>
      <c r="E1131" s="1">
        <v>16.43</v>
      </c>
      <c r="F1131" s="5" t="s">
        <v>146</v>
      </c>
      <c r="H1131" s="1" t="s">
        <v>149</v>
      </c>
      <c r="I1131" s="1">
        <v>171278</v>
      </c>
      <c r="K1131" s="1">
        <f t="shared" si="254"/>
        <v>12.051049084853247</v>
      </c>
      <c r="L1131" s="1" t="str">
        <f t="shared" si="255"/>
        <v>both methionine MEBM_Ctr</v>
      </c>
      <c r="M1131" s="1" t="str">
        <f t="shared" si="243"/>
        <v>D</v>
      </c>
      <c r="N1131" s="1" t="str">
        <f t="shared" si="244"/>
        <v>both methionine MEBM_Ctr_D</v>
      </c>
      <c r="O1131" s="2" t="str">
        <f t="shared" si="245"/>
        <v/>
      </c>
      <c r="P1131" s="1" t="str">
        <f t="array" ref="P1131">IF(O1131="","",AVERAGE(IF(L$1:L$2881=L1131,K$1:K$2881)))</f>
        <v/>
      </c>
      <c r="Q1131" s="1" t="str">
        <f t="array" ref="Q1131">IF(O1131="","",_xlfn.F.TEST(IF((L$1:L$2881=LEFT(L1131,LEN(L1131)-3)&amp;"ctr"),K$1:K$2881),IF((L$1:L$2881=L1131),K$1:K$2881)))</f>
        <v/>
      </c>
      <c r="R1131" s="1" t="str">
        <f t="array" ref="R1131">IF(O1131="","",TTEST(IF(L$1:L$2881=LEFT(L1131,LEN(L1131)-3)&amp;"ctr",K$1:K$2881),IF(L$1:L$2881=L1131,K$1:K$2881),2,IF(ISERROR(Q1131),3,IF(Q1131&lt;0.05,3,2))))</f>
        <v/>
      </c>
      <c r="S1131" s="1" t="str">
        <f t="shared" ca="1" si="246"/>
        <v/>
      </c>
      <c r="T1131" s="1" t="str">
        <f t="array" ref="T1131">IF(O1131="","",AVERAGE(IF(L$1:L$2881=L1131,I$1:I$2881)))</f>
        <v/>
      </c>
      <c r="U1131" s="1" t="str">
        <f t="shared" ca="1" si="247"/>
        <v/>
      </c>
      <c r="V1131" s="1" t="str">
        <f t="shared" ca="1" si="251"/>
        <v/>
      </c>
      <c r="W1131" s="1" t="str">
        <f t="array" aca="1" ref="W1131" ca="1">IF(V1131="","",IF(AVERAGE(IF(Z$2:Z$2881="Neg"&amp;" "&amp;B1131&amp;" "&amp;X1131,J$2:J$2881,0))&gt;AVERAGE(IF(Z$2:Z$2881="pos"&amp;" "&amp;B1131&amp;" "&amp;X1131,J$2:J$2881,0)),"neg","pos"))</f>
        <v/>
      </c>
      <c r="X1131" s="1" t="str">
        <f t="shared" ca="1" si="248"/>
        <v/>
      </c>
      <c r="Y1131" s="1" t="str">
        <f t="shared" ca="1" si="249"/>
        <v/>
      </c>
      <c r="Z1131" s="1" t="str">
        <f t="shared" si="250"/>
        <v>both methionine MEB</v>
      </c>
      <c r="AA1131" s="1" t="str">
        <f t="shared" si="256"/>
        <v/>
      </c>
    </row>
    <row r="1132" spans="1:27" x14ac:dyDescent="0.2">
      <c r="A1132" s="1" t="s">
        <v>94</v>
      </c>
      <c r="B1132" s="1" t="s">
        <v>200</v>
      </c>
      <c r="C1132" s="1" t="s">
        <v>48</v>
      </c>
      <c r="D1132" s="1">
        <v>149.05019999999999</v>
      </c>
      <c r="E1132" s="1">
        <v>16.43</v>
      </c>
      <c r="F1132" s="5" t="s">
        <v>146</v>
      </c>
      <c r="H1132" s="1" t="s">
        <v>149</v>
      </c>
      <c r="I1132" s="1">
        <v>114051</v>
      </c>
      <c r="K1132" s="1">
        <f t="shared" si="254"/>
        <v>11.644409763727124</v>
      </c>
      <c r="L1132" s="1" t="str">
        <f t="shared" si="255"/>
        <v>both methionine MEBM_Ctr</v>
      </c>
      <c r="M1132" s="1" t="str">
        <f t="shared" si="243"/>
        <v>D</v>
      </c>
      <c r="N1132" s="1" t="str">
        <f t="shared" si="244"/>
        <v>both methionine MEBM_Ctr_D</v>
      </c>
      <c r="O1132" s="2" t="str">
        <f t="shared" si="245"/>
        <v/>
      </c>
      <c r="P1132" s="1" t="str">
        <f t="array" ref="P1132">IF(O1132="","",AVERAGE(IF(L$1:L$2881=L1132,K$1:K$2881)))</f>
        <v/>
      </c>
      <c r="Q1132" s="1" t="str">
        <f t="array" ref="Q1132">IF(O1132="","",_xlfn.F.TEST(IF((L$1:L$2881=LEFT(L1132,LEN(L1132)-3)&amp;"ctr"),K$1:K$2881),IF((L$1:L$2881=L1132),K$1:K$2881)))</f>
        <v/>
      </c>
      <c r="R1132" s="1" t="str">
        <f t="array" ref="R1132">IF(O1132="","",TTEST(IF(L$1:L$2881=LEFT(L1132,LEN(L1132)-3)&amp;"ctr",K$1:K$2881),IF(L$1:L$2881=L1132,K$1:K$2881),2,IF(ISERROR(Q1132),3,IF(Q1132&lt;0.05,3,2))))</f>
        <v/>
      </c>
      <c r="S1132" s="1" t="str">
        <f t="shared" ca="1" si="246"/>
        <v/>
      </c>
      <c r="T1132" s="1" t="str">
        <f t="array" ref="T1132">IF(O1132="","",AVERAGE(IF(L$1:L$2881=L1132,I$1:I$2881)))</f>
        <v/>
      </c>
      <c r="U1132" s="1" t="str">
        <f t="shared" ca="1" si="247"/>
        <v/>
      </c>
      <c r="V1132" s="1" t="str">
        <f t="shared" ca="1" si="251"/>
        <v/>
      </c>
      <c r="W1132" s="1" t="str">
        <f t="array" aca="1" ref="W1132" ca="1">IF(V1132="","",IF(AVERAGE(IF(Z$2:Z$2881="Neg"&amp;" "&amp;B1132&amp;" "&amp;X1132,J$2:J$2881,0))&gt;AVERAGE(IF(Z$2:Z$2881="pos"&amp;" "&amp;B1132&amp;" "&amp;X1132,J$2:J$2881,0)),"neg","pos"))</f>
        <v/>
      </c>
      <c r="X1132" s="1" t="str">
        <f t="shared" ca="1" si="248"/>
        <v/>
      </c>
      <c r="Y1132" s="1" t="str">
        <f t="shared" ca="1" si="249"/>
        <v/>
      </c>
      <c r="Z1132" s="1" t="str">
        <f t="shared" si="250"/>
        <v>both methionine MEB</v>
      </c>
      <c r="AA1132" s="1" t="str">
        <f t="shared" si="256"/>
        <v/>
      </c>
    </row>
    <row r="1133" spans="1:27" x14ac:dyDescent="0.2">
      <c r="A1133" s="1" t="s">
        <v>94</v>
      </c>
      <c r="B1133" s="1" t="s">
        <v>200</v>
      </c>
      <c r="C1133" s="1" t="s">
        <v>48</v>
      </c>
      <c r="D1133" s="1">
        <v>149.05019999999999</v>
      </c>
      <c r="E1133" s="1">
        <v>16.43</v>
      </c>
      <c r="F1133" s="5" t="s">
        <v>146</v>
      </c>
      <c r="H1133" s="1" t="s">
        <v>149</v>
      </c>
      <c r="I1133" s="1">
        <v>109735</v>
      </c>
      <c r="K1133" s="1">
        <f t="shared" si="254"/>
        <v>11.605832760158243</v>
      </c>
      <c r="L1133" s="1" t="str">
        <f t="shared" si="255"/>
        <v>both methionine MEBM_Ctr</v>
      </c>
      <c r="M1133" s="1" t="str">
        <f t="shared" si="243"/>
        <v>D</v>
      </c>
      <c r="N1133" s="1" t="str">
        <f t="shared" si="244"/>
        <v>both methionine MEBM_Ctr_D</v>
      </c>
      <c r="O1133" s="2" t="str">
        <f t="shared" si="245"/>
        <v/>
      </c>
      <c r="P1133" s="1" t="str">
        <f t="array" ref="P1133">IF(O1133="","",AVERAGE(IF(L$1:L$2881=L1133,K$1:K$2881)))</f>
        <v/>
      </c>
      <c r="Q1133" s="1" t="str">
        <f t="array" ref="Q1133">IF(O1133="","",_xlfn.F.TEST(IF((L$1:L$2881=LEFT(L1133,LEN(L1133)-3)&amp;"ctr"),K$1:K$2881),IF((L$1:L$2881=L1133),K$1:K$2881)))</f>
        <v/>
      </c>
      <c r="R1133" s="1" t="str">
        <f t="array" ref="R1133">IF(O1133="","",TTEST(IF(L$1:L$2881=LEFT(L1133,LEN(L1133)-3)&amp;"ctr",K$1:K$2881),IF(L$1:L$2881=L1133,K$1:K$2881),2,IF(ISERROR(Q1133),3,IF(Q1133&lt;0.05,3,2))))</f>
        <v/>
      </c>
      <c r="S1133" s="1" t="str">
        <f t="shared" ca="1" si="246"/>
        <v/>
      </c>
      <c r="T1133" s="1" t="str">
        <f t="array" ref="T1133">IF(O1133="","",AVERAGE(IF(L$1:L$2881=L1133,I$1:I$2881)))</f>
        <v/>
      </c>
      <c r="U1133" s="1" t="str">
        <f t="shared" ca="1" si="247"/>
        <v/>
      </c>
      <c r="V1133" s="1" t="str">
        <f t="shared" ca="1" si="251"/>
        <v/>
      </c>
      <c r="W1133" s="1" t="str">
        <f t="array" aca="1" ref="W1133" ca="1">IF(V1133="","",IF(AVERAGE(IF(Z$2:Z$2881="Neg"&amp;" "&amp;B1133&amp;" "&amp;X1133,J$2:J$2881,0))&gt;AVERAGE(IF(Z$2:Z$2881="pos"&amp;" "&amp;B1133&amp;" "&amp;X1133,J$2:J$2881,0)),"neg","pos"))</f>
        <v/>
      </c>
      <c r="X1133" s="1" t="str">
        <f t="shared" ca="1" si="248"/>
        <v/>
      </c>
      <c r="Y1133" s="1" t="str">
        <f t="shared" ca="1" si="249"/>
        <v/>
      </c>
      <c r="Z1133" s="1" t="str">
        <f t="shared" si="250"/>
        <v>both methionine MEB</v>
      </c>
      <c r="AA1133" s="1" t="str">
        <f t="shared" si="256"/>
        <v/>
      </c>
    </row>
    <row r="1134" spans="1:27" x14ac:dyDescent="0.2">
      <c r="A1134" s="1" t="s">
        <v>94</v>
      </c>
      <c r="B1134" s="1" t="s">
        <v>200</v>
      </c>
      <c r="C1134" s="1" t="s">
        <v>48</v>
      </c>
      <c r="D1134" s="1">
        <v>149.05019999999999</v>
      </c>
      <c r="E1134" s="1">
        <v>16.43</v>
      </c>
      <c r="F1134" s="5" t="s">
        <v>146</v>
      </c>
      <c r="H1134" s="1" t="s">
        <v>150</v>
      </c>
      <c r="I1134" s="1">
        <v>127835</v>
      </c>
      <c r="K1134" s="1">
        <f t="shared" si="254"/>
        <v>11.758503471399198</v>
      </c>
      <c r="L1134" s="1" t="str">
        <f t="shared" si="255"/>
        <v>both methionine MEBM_Syn</v>
      </c>
      <c r="M1134" s="1" t="str">
        <f t="shared" si="243"/>
        <v>D</v>
      </c>
      <c r="N1134" s="1" t="str">
        <f t="shared" si="244"/>
        <v>both methionine MEBM_Syn_D</v>
      </c>
      <c r="O1134" s="2" t="str">
        <f t="shared" si="245"/>
        <v>D</v>
      </c>
      <c r="P1134" s="1">
        <f t="array" ref="P1134">IF(O1134="","",AVERAGE(IF(L$1:L$2881=L1134,K$1:K$2881)))</f>
        <v>11.687711968097112</v>
      </c>
      <c r="Q1134" s="1">
        <f t="array" ref="Q1134">IF(O1134="","",_xlfn.F.TEST(IF((L$1:L$2881=LEFT(L1134,LEN(L1134)-3)&amp;"ctr"),K$1:K$2881),IF((L$1:L$2881=L1134),K$1:K$2881)))</f>
        <v>0.12691798872447005</v>
      </c>
      <c r="R1134" s="1">
        <f t="array" ref="R1134">IF(O1134="","",TTEST(IF(L$1:L$2881=LEFT(L1134,LEN(L1134)-3)&amp;"ctr",K$1:K$2881),IF(L$1:L$2881=L1134,K$1:K$2881),2,IF(ISERROR(Q1134),3,IF(Q1134&lt;0.05,3,2))))</f>
        <v>0.6169947412111596</v>
      </c>
      <c r="S1134" s="1" t="str">
        <f t="shared" ca="1" si="246"/>
        <v>N</v>
      </c>
      <c r="T1134" s="1">
        <f t="array" ref="T1134">IF(O1134="","",AVERAGE(IF(L$1:L$2881=L1134,I$1:I$2881)))</f>
        <v>119340.5</v>
      </c>
      <c r="U1134" s="1" t="str">
        <f t="shared" ca="1" si="247"/>
        <v>n/a</v>
      </c>
      <c r="V1134" s="1" t="str">
        <f t="shared" ca="1" si="251"/>
        <v>1</v>
      </c>
      <c r="W1134" s="1" t="str">
        <f t="array" aca="1" ref="W1134" ca="1">IF(V1134="","",IF(AVERAGE(IF(Z$2:Z$2881="Neg"&amp;" "&amp;B1134&amp;" "&amp;X1134,J$2:J$2881,0))&gt;AVERAGE(IF(Z$2:Z$2881="pos"&amp;" "&amp;B1134&amp;" "&amp;X1134,J$2:J$2881,0)),"neg","pos"))</f>
        <v>pos</v>
      </c>
      <c r="X1134" s="1" t="str">
        <f t="shared" ca="1" si="248"/>
        <v>MEB</v>
      </c>
      <c r="Y1134" s="1" t="str">
        <f t="shared" ca="1" si="249"/>
        <v>Syn</v>
      </c>
      <c r="Z1134" s="1" t="str">
        <f t="shared" si="250"/>
        <v>both methionine MEB</v>
      </c>
      <c r="AA1134" s="1" t="str">
        <f t="shared" si="256"/>
        <v>Good</v>
      </c>
    </row>
    <row r="1135" spans="1:27" x14ac:dyDescent="0.2">
      <c r="A1135" s="1" t="s">
        <v>94</v>
      </c>
      <c r="B1135" s="1" t="s">
        <v>200</v>
      </c>
      <c r="C1135" s="1" t="s">
        <v>48</v>
      </c>
      <c r="D1135" s="1">
        <v>149.05019999999999</v>
      </c>
      <c r="E1135" s="1">
        <v>16.43</v>
      </c>
      <c r="F1135" s="5" t="s">
        <v>146</v>
      </c>
      <c r="H1135" s="1" t="s">
        <v>150</v>
      </c>
      <c r="I1135" s="1">
        <v>107774</v>
      </c>
      <c r="K1135" s="1">
        <f t="shared" si="254"/>
        <v>11.587800999615336</v>
      </c>
      <c r="L1135" s="1" t="str">
        <f t="shared" si="255"/>
        <v>both methionine MEBM_Syn</v>
      </c>
      <c r="M1135" s="1" t="str">
        <f t="shared" si="243"/>
        <v>D</v>
      </c>
      <c r="N1135" s="1" t="str">
        <f t="shared" si="244"/>
        <v>both methionine MEBM_Syn_D</v>
      </c>
      <c r="O1135" s="2" t="str">
        <f t="shared" si="245"/>
        <v/>
      </c>
      <c r="P1135" s="1" t="str">
        <f t="array" ref="P1135">IF(O1135="","",AVERAGE(IF(L$1:L$2881=L1135,K$1:K$2881)))</f>
        <v/>
      </c>
      <c r="Q1135" s="1" t="str">
        <f t="array" ref="Q1135">IF(O1135="","",_xlfn.F.TEST(IF((L$1:L$2881=LEFT(L1135,LEN(L1135)-3)&amp;"ctr"),K$1:K$2881),IF((L$1:L$2881=L1135),K$1:K$2881)))</f>
        <v/>
      </c>
      <c r="R1135" s="1" t="str">
        <f t="array" ref="R1135">IF(O1135="","",TTEST(IF(L$1:L$2881=LEFT(L1135,LEN(L1135)-3)&amp;"ctr",K$1:K$2881),IF(L$1:L$2881=L1135,K$1:K$2881),2,IF(ISERROR(Q1135),3,IF(Q1135&lt;0.05,3,2))))</f>
        <v/>
      </c>
      <c r="S1135" s="1" t="str">
        <f t="shared" ca="1" si="246"/>
        <v/>
      </c>
      <c r="T1135" s="1" t="str">
        <f t="array" ref="T1135">IF(O1135="","",AVERAGE(IF(L$1:L$2881=L1135,I$1:I$2881)))</f>
        <v/>
      </c>
      <c r="U1135" s="1" t="str">
        <f t="shared" ca="1" si="247"/>
        <v/>
      </c>
      <c r="V1135" s="1" t="str">
        <f t="shared" ca="1" si="251"/>
        <v/>
      </c>
      <c r="W1135" s="1" t="str">
        <f t="array" aca="1" ref="W1135" ca="1">IF(V1135="","",IF(AVERAGE(IF(Z$2:Z$2881="Neg"&amp;" "&amp;B1135&amp;" "&amp;X1135,J$2:J$2881,0))&gt;AVERAGE(IF(Z$2:Z$2881="pos"&amp;" "&amp;B1135&amp;" "&amp;X1135,J$2:J$2881,0)),"neg","pos"))</f>
        <v/>
      </c>
      <c r="X1135" s="1" t="str">
        <f t="shared" ca="1" si="248"/>
        <v/>
      </c>
      <c r="Y1135" s="1" t="str">
        <f t="shared" ca="1" si="249"/>
        <v/>
      </c>
      <c r="Z1135" s="1" t="str">
        <f t="shared" si="250"/>
        <v>both methionine MEB</v>
      </c>
      <c r="AA1135" s="1" t="str">
        <f t="shared" si="256"/>
        <v/>
      </c>
    </row>
    <row r="1136" spans="1:27" x14ac:dyDescent="0.2">
      <c r="A1136" s="1" t="s">
        <v>94</v>
      </c>
      <c r="B1136" s="1" t="s">
        <v>200</v>
      </c>
      <c r="C1136" s="1" t="s">
        <v>48</v>
      </c>
      <c r="D1136" s="1">
        <v>149.05019999999999</v>
      </c>
      <c r="E1136" s="1">
        <v>16.43</v>
      </c>
      <c r="F1136" s="5" t="s">
        <v>146</v>
      </c>
      <c r="H1136" s="1" t="s">
        <v>150</v>
      </c>
      <c r="I1136" s="1">
        <v>123639</v>
      </c>
      <c r="K1136" s="1">
        <f t="shared" si="254"/>
        <v>11.725129396246052</v>
      </c>
      <c r="L1136" s="1" t="str">
        <f t="shared" si="255"/>
        <v>both methionine MEBM_Syn</v>
      </c>
      <c r="M1136" s="1" t="str">
        <f t="shared" si="243"/>
        <v>D</v>
      </c>
      <c r="N1136" s="1" t="str">
        <f t="shared" si="244"/>
        <v>both methionine MEBM_Syn_D</v>
      </c>
      <c r="O1136" s="2" t="str">
        <f t="shared" si="245"/>
        <v/>
      </c>
      <c r="P1136" s="1" t="str">
        <f t="array" ref="P1136">IF(O1136="","",AVERAGE(IF(L$1:L$2881=L1136,K$1:K$2881)))</f>
        <v/>
      </c>
      <c r="Q1136" s="1" t="str">
        <f t="array" ref="Q1136">IF(O1136="","",_xlfn.F.TEST(IF((L$1:L$2881=LEFT(L1136,LEN(L1136)-3)&amp;"ctr"),K$1:K$2881),IF((L$1:L$2881=L1136),K$1:K$2881)))</f>
        <v/>
      </c>
      <c r="R1136" s="1" t="str">
        <f t="array" ref="R1136">IF(O1136="","",TTEST(IF(L$1:L$2881=LEFT(L1136,LEN(L1136)-3)&amp;"ctr",K$1:K$2881),IF(L$1:L$2881=L1136,K$1:K$2881),2,IF(ISERROR(Q1136),3,IF(Q1136&lt;0.05,3,2))))</f>
        <v/>
      </c>
      <c r="S1136" s="1" t="str">
        <f t="shared" ca="1" si="246"/>
        <v/>
      </c>
      <c r="T1136" s="1" t="str">
        <f t="array" ref="T1136">IF(O1136="","",AVERAGE(IF(L$1:L$2881=L1136,I$1:I$2881)))</f>
        <v/>
      </c>
      <c r="U1136" s="1" t="str">
        <f t="shared" ca="1" si="247"/>
        <v/>
      </c>
      <c r="V1136" s="1" t="str">
        <f t="shared" ca="1" si="251"/>
        <v/>
      </c>
      <c r="W1136" s="1" t="str">
        <f t="array" aca="1" ref="W1136" ca="1">IF(V1136="","",IF(AVERAGE(IF(Z$2:Z$2881="Neg"&amp;" "&amp;B1136&amp;" "&amp;X1136,J$2:J$2881,0))&gt;AVERAGE(IF(Z$2:Z$2881="pos"&amp;" "&amp;B1136&amp;" "&amp;X1136,J$2:J$2881,0)),"neg","pos"))</f>
        <v/>
      </c>
      <c r="X1136" s="1" t="str">
        <f t="shared" ca="1" si="248"/>
        <v/>
      </c>
      <c r="Y1136" s="1" t="str">
        <f t="shared" ca="1" si="249"/>
        <v/>
      </c>
      <c r="Z1136" s="1" t="str">
        <f t="shared" si="250"/>
        <v>both methionine MEB</v>
      </c>
      <c r="AA1136" s="1" t="str">
        <f t="shared" si="256"/>
        <v/>
      </c>
    </row>
    <row r="1137" spans="1:27" x14ac:dyDescent="0.2">
      <c r="A1137" s="1" t="s">
        <v>94</v>
      </c>
      <c r="B1137" s="1" t="s">
        <v>200</v>
      </c>
      <c r="C1137" s="1" t="s">
        <v>48</v>
      </c>
      <c r="D1137" s="1">
        <v>149.05019999999999</v>
      </c>
      <c r="E1137" s="1">
        <v>16.43</v>
      </c>
      <c r="F1137" s="5" t="s">
        <v>146</v>
      </c>
      <c r="H1137" s="1" t="s">
        <v>150</v>
      </c>
      <c r="I1137" s="1">
        <v>118114</v>
      </c>
      <c r="K1137" s="1">
        <f t="shared" si="254"/>
        <v>11.679414005127859</v>
      </c>
      <c r="L1137" s="1" t="str">
        <f t="shared" si="255"/>
        <v>both methionine MEBM_Syn</v>
      </c>
      <c r="M1137" s="1" t="str">
        <f t="shared" si="243"/>
        <v>D</v>
      </c>
      <c r="N1137" s="1" t="str">
        <f t="shared" si="244"/>
        <v>both methionine MEBM_Syn_D</v>
      </c>
      <c r="O1137" s="2" t="str">
        <f t="shared" si="245"/>
        <v/>
      </c>
      <c r="P1137" s="1" t="str">
        <f t="array" ref="P1137">IF(O1137="","",AVERAGE(IF(L$1:L$2881=L1137,K$1:K$2881)))</f>
        <v/>
      </c>
      <c r="Q1137" s="1" t="str">
        <f t="array" ref="Q1137">IF(O1137="","",_xlfn.F.TEST(IF((L$1:L$2881=LEFT(L1137,LEN(L1137)-3)&amp;"ctr"),K$1:K$2881),IF((L$1:L$2881=L1137),K$1:K$2881)))</f>
        <v/>
      </c>
      <c r="R1137" s="1" t="str">
        <f t="array" ref="R1137">IF(O1137="","",TTEST(IF(L$1:L$2881=LEFT(L1137,LEN(L1137)-3)&amp;"ctr",K$1:K$2881),IF(L$1:L$2881=L1137,K$1:K$2881),2,IF(ISERROR(Q1137),3,IF(Q1137&lt;0.05,3,2))))</f>
        <v/>
      </c>
      <c r="S1137" s="1" t="str">
        <f t="shared" ca="1" si="246"/>
        <v/>
      </c>
      <c r="T1137" s="1" t="str">
        <f t="array" ref="T1137">IF(O1137="","",AVERAGE(IF(L$1:L$2881=L1137,I$1:I$2881)))</f>
        <v/>
      </c>
      <c r="U1137" s="1" t="str">
        <f t="shared" ca="1" si="247"/>
        <v/>
      </c>
      <c r="V1137" s="1" t="str">
        <f t="shared" ca="1" si="251"/>
        <v/>
      </c>
      <c r="W1137" s="1" t="str">
        <f t="array" aca="1" ref="W1137" ca="1">IF(V1137="","",IF(AVERAGE(IF(Z$2:Z$2881="Neg"&amp;" "&amp;B1137&amp;" "&amp;X1137,J$2:J$2881,0))&gt;AVERAGE(IF(Z$2:Z$2881="pos"&amp;" "&amp;B1137&amp;" "&amp;X1137,J$2:J$2881,0)),"neg","pos"))</f>
        <v/>
      </c>
      <c r="X1137" s="1" t="str">
        <f t="shared" ca="1" si="248"/>
        <v/>
      </c>
      <c r="Y1137" s="1" t="str">
        <f t="shared" ca="1" si="249"/>
        <v/>
      </c>
      <c r="Z1137" s="1" t="str">
        <f t="shared" si="250"/>
        <v>both methionine MEB</v>
      </c>
      <c r="AA1137" s="1" t="str">
        <f t="shared" si="256"/>
        <v/>
      </c>
    </row>
    <row r="1138" spans="1:27" x14ac:dyDescent="0.2">
      <c r="A1138" s="1" t="s">
        <v>94</v>
      </c>
      <c r="B1138" s="1" t="s">
        <v>200</v>
      </c>
      <c r="C1138" s="1" t="s">
        <v>48</v>
      </c>
      <c r="D1138" s="1">
        <v>149.05019999999999</v>
      </c>
      <c r="E1138" s="1">
        <v>16.43</v>
      </c>
      <c r="F1138" s="5" t="s">
        <v>146</v>
      </c>
      <c r="H1138" s="1" t="s">
        <v>151</v>
      </c>
      <c r="I1138" s="1">
        <v>977812</v>
      </c>
      <c r="K1138" s="1">
        <f t="shared" si="254"/>
        <v>13.793073724190686</v>
      </c>
      <c r="L1138" s="1" t="str">
        <f t="shared" si="255"/>
        <v>both methionine YE_Ctr</v>
      </c>
      <c r="M1138" s="1" t="str">
        <f t="shared" si="243"/>
        <v>D</v>
      </c>
      <c r="N1138" s="1" t="str">
        <f t="shared" si="244"/>
        <v>both methionine YE_Ctr_D</v>
      </c>
      <c r="O1138" s="2" t="str">
        <f t="shared" si="245"/>
        <v>D</v>
      </c>
      <c r="P1138" s="1">
        <f t="array" ref="P1138">IF(O1138="","",AVERAGE(IF(L$1:L$2881=L1138,K$1:K$2881)))</f>
        <v>13.780515687066337</v>
      </c>
      <c r="Q1138" s="1">
        <f t="array" ref="Q1138">IF(O1138="","",_xlfn.F.TEST(IF((L$1:L$2881=LEFT(L1138,LEN(L1138)-3)&amp;"ctr"),K$1:K$2881),IF((L$1:L$2881=L1138),K$1:K$2881)))</f>
        <v>1</v>
      </c>
      <c r="R1138" s="1">
        <f t="array" ref="R1138">IF(O1138="","",TTEST(IF(L$1:L$2881=LEFT(L1138,LEN(L1138)-3)&amp;"ctr",K$1:K$2881),IF(L$1:L$2881=L1138,K$1:K$2881),2,IF(ISERROR(Q1138),3,IF(Q1138&lt;0.05,3,2))))</f>
        <v>1</v>
      </c>
      <c r="S1138" s="1" t="str">
        <f t="shared" ca="1" si="246"/>
        <v>D</v>
      </c>
      <c r="T1138" s="1">
        <f t="array" ref="T1138">IF(O1138="","",AVERAGE(IF(L$1:L$2881=L1138,I$1:I$2881)))</f>
        <v>969138</v>
      </c>
      <c r="U1138" s="1" t="b">
        <f t="shared" ca="1" si="247"/>
        <v>0</v>
      </c>
      <c r="V1138" s="1" t="str">
        <f t="shared" ca="1" si="251"/>
        <v>1</v>
      </c>
      <c r="W1138" s="1" t="str">
        <f t="array" aca="1" ref="W1138" ca="1">IF(V1138="","",IF(AVERAGE(IF(Z$2:Z$2881="Neg"&amp;" "&amp;B1138&amp;" "&amp;X1138,J$2:J$2881,0))&gt;AVERAGE(IF(Z$2:Z$2881="pos"&amp;" "&amp;B1138&amp;" "&amp;X1138,J$2:J$2881,0)),"neg","pos"))</f>
        <v>pos</v>
      </c>
      <c r="X1138" s="1" t="str">
        <f t="shared" ca="1" si="248"/>
        <v>YE_</v>
      </c>
      <c r="Y1138" s="1" t="str">
        <f t="shared" ca="1" si="249"/>
        <v>Ctr</v>
      </c>
      <c r="Z1138" s="1" t="str">
        <f t="shared" si="250"/>
        <v>both methionine YE_</v>
      </c>
      <c r="AA1138" s="1" t="str">
        <f t="shared" si="256"/>
        <v>Good</v>
      </c>
    </row>
    <row r="1139" spans="1:27" x14ac:dyDescent="0.2">
      <c r="A1139" s="1" t="s">
        <v>94</v>
      </c>
      <c r="B1139" s="1" t="s">
        <v>200</v>
      </c>
      <c r="C1139" s="1" t="s">
        <v>48</v>
      </c>
      <c r="D1139" s="1">
        <v>149.05019999999999</v>
      </c>
      <c r="E1139" s="1">
        <v>16.43</v>
      </c>
      <c r="F1139" s="5" t="s">
        <v>146</v>
      </c>
      <c r="H1139" s="1" t="s">
        <v>151</v>
      </c>
      <c r="I1139" s="1">
        <v>885560</v>
      </c>
      <c r="K1139" s="1">
        <f t="shared" si="254"/>
        <v>13.693976621466486</v>
      </c>
      <c r="L1139" s="1" t="str">
        <f t="shared" si="255"/>
        <v>both methionine YE_Ctr</v>
      </c>
      <c r="M1139" s="1" t="str">
        <f t="shared" si="243"/>
        <v>D</v>
      </c>
      <c r="N1139" s="1" t="str">
        <f t="shared" si="244"/>
        <v>both methionine YE_Ctr_D</v>
      </c>
      <c r="O1139" s="2" t="str">
        <f t="shared" si="245"/>
        <v/>
      </c>
      <c r="P1139" s="1" t="str">
        <f t="array" ref="P1139">IF(O1139="","",AVERAGE(IF(L$1:L$2881=L1139,K$1:K$2881)))</f>
        <v/>
      </c>
      <c r="Q1139" s="1" t="str">
        <f t="array" ref="Q1139">IF(O1139="","",_xlfn.F.TEST(IF((L$1:L$2881=LEFT(L1139,LEN(L1139)-3)&amp;"ctr"),K$1:K$2881),IF((L$1:L$2881=L1139),K$1:K$2881)))</f>
        <v/>
      </c>
      <c r="R1139" s="1" t="str">
        <f t="array" ref="R1139">IF(O1139="","",TTEST(IF(L$1:L$2881=LEFT(L1139,LEN(L1139)-3)&amp;"ctr",K$1:K$2881),IF(L$1:L$2881=L1139,K$1:K$2881),2,IF(ISERROR(Q1139),3,IF(Q1139&lt;0.05,3,2))))</f>
        <v/>
      </c>
      <c r="S1139" s="1" t="str">
        <f t="shared" ca="1" si="246"/>
        <v/>
      </c>
      <c r="T1139" s="1" t="str">
        <f t="array" ref="T1139">IF(O1139="","",AVERAGE(IF(L$1:L$2881=L1139,I$1:I$2881)))</f>
        <v/>
      </c>
      <c r="U1139" s="1" t="str">
        <f t="shared" ca="1" si="247"/>
        <v/>
      </c>
      <c r="V1139" s="1" t="str">
        <f t="shared" ca="1" si="251"/>
        <v/>
      </c>
      <c r="W1139" s="1" t="str">
        <f t="array" aca="1" ref="W1139" ca="1">IF(V1139="","",IF(AVERAGE(IF(Z$2:Z$2881="Neg"&amp;" "&amp;B1139&amp;" "&amp;X1139,J$2:J$2881,0))&gt;AVERAGE(IF(Z$2:Z$2881="pos"&amp;" "&amp;B1139&amp;" "&amp;X1139,J$2:J$2881,0)),"neg","pos"))</f>
        <v/>
      </c>
      <c r="X1139" s="1" t="str">
        <f t="shared" ca="1" si="248"/>
        <v/>
      </c>
      <c r="Y1139" s="1" t="str">
        <f t="shared" ca="1" si="249"/>
        <v/>
      </c>
      <c r="Z1139" s="1" t="str">
        <f t="shared" si="250"/>
        <v>both methionine YE_</v>
      </c>
      <c r="AA1139" s="1" t="str">
        <f t="shared" si="256"/>
        <v/>
      </c>
    </row>
    <row r="1140" spans="1:27" x14ac:dyDescent="0.2">
      <c r="A1140" s="1" t="s">
        <v>94</v>
      </c>
      <c r="B1140" s="1" t="s">
        <v>200</v>
      </c>
      <c r="C1140" s="1" t="s">
        <v>48</v>
      </c>
      <c r="D1140" s="1">
        <v>149.05019999999999</v>
      </c>
      <c r="E1140" s="1">
        <v>16.43</v>
      </c>
      <c r="F1140" s="5" t="s">
        <v>146</v>
      </c>
      <c r="H1140" s="1" t="s">
        <v>151</v>
      </c>
      <c r="I1140" s="1">
        <v>910537</v>
      </c>
      <c r="K1140" s="1">
        <f t="shared" si="254"/>
        <v>13.721790912589174</v>
      </c>
      <c r="L1140" s="1" t="str">
        <f t="shared" si="255"/>
        <v>both methionine YE_Ctr</v>
      </c>
      <c r="M1140" s="1" t="str">
        <f t="shared" si="243"/>
        <v>D</v>
      </c>
      <c r="N1140" s="1" t="str">
        <f t="shared" si="244"/>
        <v>both methionine YE_Ctr_D</v>
      </c>
      <c r="O1140" s="2" t="str">
        <f t="shared" si="245"/>
        <v/>
      </c>
      <c r="P1140" s="1" t="str">
        <f t="array" ref="P1140">IF(O1140="","",AVERAGE(IF(L$1:L$2881=L1140,K$1:K$2881)))</f>
        <v/>
      </c>
      <c r="Q1140" s="1" t="str">
        <f t="array" ref="Q1140">IF(O1140="","",_xlfn.F.TEST(IF((L$1:L$2881=LEFT(L1140,LEN(L1140)-3)&amp;"ctr"),K$1:K$2881),IF((L$1:L$2881=L1140),K$1:K$2881)))</f>
        <v/>
      </c>
      <c r="R1140" s="1" t="str">
        <f t="array" ref="R1140">IF(O1140="","",TTEST(IF(L$1:L$2881=LEFT(L1140,LEN(L1140)-3)&amp;"ctr",K$1:K$2881),IF(L$1:L$2881=L1140,K$1:K$2881),2,IF(ISERROR(Q1140),3,IF(Q1140&lt;0.05,3,2))))</f>
        <v/>
      </c>
      <c r="S1140" s="1" t="str">
        <f t="shared" ca="1" si="246"/>
        <v/>
      </c>
      <c r="T1140" s="1" t="str">
        <f t="array" ref="T1140">IF(O1140="","",AVERAGE(IF(L$1:L$2881=L1140,I$1:I$2881)))</f>
        <v/>
      </c>
      <c r="U1140" s="1" t="str">
        <f t="shared" ca="1" si="247"/>
        <v/>
      </c>
      <c r="V1140" s="1" t="str">
        <f t="shared" ca="1" si="251"/>
        <v/>
      </c>
      <c r="W1140" s="1" t="str">
        <f t="array" aca="1" ref="W1140" ca="1">IF(V1140="","",IF(AVERAGE(IF(Z$2:Z$2881="Neg"&amp;" "&amp;B1140&amp;" "&amp;X1140,J$2:J$2881,0))&gt;AVERAGE(IF(Z$2:Z$2881="pos"&amp;" "&amp;B1140&amp;" "&amp;X1140,J$2:J$2881,0)),"neg","pos"))</f>
        <v/>
      </c>
      <c r="X1140" s="1" t="str">
        <f t="shared" ca="1" si="248"/>
        <v/>
      </c>
      <c r="Y1140" s="1" t="str">
        <f t="shared" ca="1" si="249"/>
        <v/>
      </c>
      <c r="Z1140" s="1" t="str">
        <f t="shared" si="250"/>
        <v>both methionine YE_</v>
      </c>
      <c r="AA1140" s="1" t="str">
        <f t="shared" si="256"/>
        <v/>
      </c>
    </row>
    <row r="1141" spans="1:27" x14ac:dyDescent="0.2">
      <c r="A1141" s="1" t="s">
        <v>94</v>
      </c>
      <c r="B1141" s="1" t="s">
        <v>200</v>
      </c>
      <c r="C1141" s="1" t="s">
        <v>48</v>
      </c>
      <c r="D1141" s="1">
        <v>149.05019999999999</v>
      </c>
      <c r="E1141" s="1">
        <v>16.43</v>
      </c>
      <c r="F1141" s="5" t="s">
        <v>146</v>
      </c>
      <c r="H1141" s="1" t="s">
        <v>151</v>
      </c>
      <c r="I1141" s="1">
        <v>1102643</v>
      </c>
      <c r="K1141" s="1">
        <f t="shared" si="254"/>
        <v>13.913221490019</v>
      </c>
      <c r="L1141" s="1" t="str">
        <f t="shared" si="255"/>
        <v>both methionine YE_Ctr</v>
      </c>
      <c r="M1141" s="1" t="str">
        <f t="shared" si="243"/>
        <v>D</v>
      </c>
      <c r="N1141" s="1" t="str">
        <f t="shared" si="244"/>
        <v>both methionine YE_Ctr_D</v>
      </c>
      <c r="O1141" s="2" t="str">
        <f t="shared" si="245"/>
        <v/>
      </c>
      <c r="P1141" s="1" t="str">
        <f t="array" ref="P1141">IF(O1141="","",AVERAGE(IF(L$1:L$2881=L1141,K$1:K$2881)))</f>
        <v/>
      </c>
      <c r="Q1141" s="1" t="str">
        <f t="array" ref="Q1141">IF(O1141="","",_xlfn.F.TEST(IF((L$1:L$2881=LEFT(L1141,LEN(L1141)-3)&amp;"ctr"),K$1:K$2881),IF((L$1:L$2881=L1141),K$1:K$2881)))</f>
        <v/>
      </c>
      <c r="R1141" s="1" t="str">
        <f t="array" ref="R1141">IF(O1141="","",TTEST(IF(L$1:L$2881=LEFT(L1141,LEN(L1141)-3)&amp;"ctr",K$1:K$2881),IF(L$1:L$2881=L1141,K$1:K$2881),2,IF(ISERROR(Q1141),3,IF(Q1141&lt;0.05,3,2))))</f>
        <v/>
      </c>
      <c r="S1141" s="1" t="str">
        <f t="shared" ca="1" si="246"/>
        <v/>
      </c>
      <c r="T1141" s="1" t="str">
        <f t="array" ref="T1141">IF(O1141="","",AVERAGE(IF(L$1:L$2881=L1141,I$1:I$2881)))</f>
        <v/>
      </c>
      <c r="U1141" s="1" t="str">
        <f t="shared" ca="1" si="247"/>
        <v/>
      </c>
      <c r="V1141" s="1" t="str">
        <f t="shared" ca="1" si="251"/>
        <v/>
      </c>
      <c r="W1141" s="1" t="str">
        <f t="array" aca="1" ref="W1141" ca="1">IF(V1141="","",IF(AVERAGE(IF(Z$2:Z$2881="Neg"&amp;" "&amp;B1141&amp;" "&amp;X1141,J$2:J$2881,0))&gt;AVERAGE(IF(Z$2:Z$2881="pos"&amp;" "&amp;B1141&amp;" "&amp;X1141,J$2:J$2881,0)),"neg","pos"))</f>
        <v/>
      </c>
      <c r="X1141" s="1" t="str">
        <f t="shared" ca="1" si="248"/>
        <v/>
      </c>
      <c r="Y1141" s="1" t="str">
        <f t="shared" ca="1" si="249"/>
        <v/>
      </c>
      <c r="Z1141" s="1" t="str">
        <f t="shared" si="250"/>
        <v>both methionine YE_</v>
      </c>
      <c r="AA1141" s="1" t="str">
        <f t="shared" si="256"/>
        <v/>
      </c>
    </row>
    <row r="1142" spans="1:27" x14ac:dyDescent="0.2">
      <c r="A1142" s="1" t="s">
        <v>94</v>
      </c>
      <c r="B1142" s="1" t="s">
        <v>200</v>
      </c>
      <c r="C1142" s="1" t="s">
        <v>48</v>
      </c>
      <c r="D1142" s="1">
        <v>149.05019999999999</v>
      </c>
      <c r="E1142" s="1">
        <v>16.43</v>
      </c>
      <c r="F1142" s="5" t="s">
        <v>146</v>
      </c>
      <c r="H1142" s="1" t="s">
        <v>152</v>
      </c>
      <c r="I1142" s="1">
        <v>749410</v>
      </c>
      <c r="K1142" s="1">
        <f t="shared" si="254"/>
        <v>13.527042843643391</v>
      </c>
      <c r="L1142" s="1" t="str">
        <f t="shared" si="255"/>
        <v>both methionine YE_Syn</v>
      </c>
      <c r="M1142" s="1" t="str">
        <f t="shared" si="243"/>
        <v>D</v>
      </c>
      <c r="N1142" s="1" t="str">
        <f t="shared" si="244"/>
        <v>both methionine YE_Syn_D</v>
      </c>
      <c r="O1142" s="2" t="str">
        <f t="shared" si="245"/>
        <v>D</v>
      </c>
      <c r="P1142" s="1">
        <f t="array" ref="P1142">IF(O1142="","",AVERAGE(IF(L$1:L$2881=L1142,K$1:K$2881)))</f>
        <v>13.414807607340043</v>
      </c>
      <c r="Q1142" s="1">
        <f t="array" ref="Q1142">IF(O1142="","",_xlfn.F.TEST(IF((L$1:L$2881=LEFT(L1142,LEN(L1142)-3)&amp;"ctr"),K$1:K$2881),IF((L$1:L$2881=L1142),K$1:K$2881)))</f>
        <v>0.33338123811036374</v>
      </c>
      <c r="R1142" s="1">
        <f t="array" ref="R1142">IF(O1142="","",TTEST(IF(L$1:L$2881=LEFT(L1142,LEN(L1142)-3)&amp;"ctr",K$1:K$2881),IF(L$1:L$2881=L1142,K$1:K$2881),2,IF(ISERROR(Q1142),3,IF(Q1142&lt;0.05,3,2))))</f>
        <v>1.2309205969754372E-2</v>
      </c>
      <c r="S1142" s="1" t="str">
        <f t="shared" ca="1" si="246"/>
        <v>I</v>
      </c>
      <c r="T1142" s="1">
        <f t="array" ref="T1142">IF(O1142="","",AVERAGE(IF(L$1:L$2881=L1142,I$1:I$2881)))</f>
        <v>677746.75</v>
      </c>
      <c r="U1142" s="1">
        <f t="shared" ca="1" si="247"/>
        <v>-0.51595582230273851</v>
      </c>
      <c r="V1142" s="1" t="str">
        <f t="shared" ca="1" si="251"/>
        <v>1</v>
      </c>
      <c r="W1142" s="1" t="str">
        <f t="array" aca="1" ref="W1142" ca="1">IF(V1142="","",IF(AVERAGE(IF(Z$2:Z$2881="Neg"&amp;" "&amp;B1142&amp;" "&amp;X1142,J$2:J$2881,0))&gt;AVERAGE(IF(Z$2:Z$2881="pos"&amp;" "&amp;B1142&amp;" "&amp;X1142,J$2:J$2881,0)),"neg","pos"))</f>
        <v>pos</v>
      </c>
      <c r="X1142" s="1" t="str">
        <f t="shared" ca="1" si="248"/>
        <v>YE_</v>
      </c>
      <c r="Y1142" s="1" t="str">
        <f t="shared" ca="1" si="249"/>
        <v>Syn</v>
      </c>
      <c r="Z1142" s="1" t="str">
        <f t="shared" si="250"/>
        <v>both methionine YE_</v>
      </c>
      <c r="AA1142" s="1" t="str">
        <f t="shared" si="256"/>
        <v>Good</v>
      </c>
    </row>
    <row r="1143" spans="1:27" x14ac:dyDescent="0.2">
      <c r="A1143" s="1" t="s">
        <v>94</v>
      </c>
      <c r="B1143" s="1" t="s">
        <v>200</v>
      </c>
      <c r="C1143" s="1" t="s">
        <v>48</v>
      </c>
      <c r="D1143" s="1">
        <v>149.05019999999999</v>
      </c>
      <c r="E1143" s="1">
        <v>16.43</v>
      </c>
      <c r="F1143" s="5" t="s">
        <v>146</v>
      </c>
      <c r="H1143" s="1" t="s">
        <v>152</v>
      </c>
      <c r="I1143" s="1">
        <v>721032</v>
      </c>
      <c r="K1143" s="1">
        <f t="shared" si="254"/>
        <v>13.488440184983899</v>
      </c>
      <c r="L1143" s="1" t="str">
        <f t="shared" si="255"/>
        <v>both methionine YE_Syn</v>
      </c>
      <c r="M1143" s="1" t="str">
        <f t="shared" si="243"/>
        <v>D</v>
      </c>
      <c r="N1143" s="1" t="str">
        <f t="shared" si="244"/>
        <v>both methionine YE_Syn_D</v>
      </c>
      <c r="O1143" s="2" t="str">
        <f t="shared" si="245"/>
        <v/>
      </c>
      <c r="P1143" s="1" t="str">
        <f t="array" ref="P1143">IF(O1143="","",AVERAGE(IF(L$1:L$2881=L1143,K$1:K$2881)))</f>
        <v/>
      </c>
      <c r="Q1143" s="1" t="str">
        <f t="array" ref="Q1143">IF(O1143="","",_xlfn.F.TEST(IF((L$1:L$2881=LEFT(L1143,LEN(L1143)-3)&amp;"ctr"),K$1:K$2881),IF((L$1:L$2881=L1143),K$1:K$2881)))</f>
        <v/>
      </c>
      <c r="R1143" s="1" t="str">
        <f t="array" ref="R1143">IF(O1143="","",TTEST(IF(L$1:L$2881=LEFT(L1143,LEN(L1143)-3)&amp;"ctr",K$1:K$2881),IF(L$1:L$2881=L1143,K$1:K$2881),2,IF(ISERROR(Q1143),3,IF(Q1143&lt;0.05,3,2))))</f>
        <v/>
      </c>
      <c r="S1143" s="1" t="str">
        <f t="shared" ca="1" si="246"/>
        <v/>
      </c>
      <c r="T1143" s="1" t="str">
        <f t="array" ref="T1143">IF(O1143="","",AVERAGE(IF(L$1:L$2881=L1143,I$1:I$2881)))</f>
        <v/>
      </c>
      <c r="U1143" s="1" t="str">
        <f t="shared" ca="1" si="247"/>
        <v/>
      </c>
      <c r="V1143" s="1" t="str">
        <f t="shared" ca="1" si="251"/>
        <v/>
      </c>
      <c r="W1143" s="1" t="str">
        <f t="array" aca="1" ref="W1143" ca="1">IF(V1143="","",IF(AVERAGE(IF(Z$2:Z$2881="Neg"&amp;" "&amp;B1143&amp;" "&amp;X1143,J$2:J$2881,0))&gt;AVERAGE(IF(Z$2:Z$2881="pos"&amp;" "&amp;B1143&amp;" "&amp;X1143,J$2:J$2881,0)),"neg","pos"))</f>
        <v/>
      </c>
      <c r="X1143" s="1" t="str">
        <f t="shared" ca="1" si="248"/>
        <v/>
      </c>
      <c r="Y1143" s="1" t="str">
        <f t="shared" ca="1" si="249"/>
        <v/>
      </c>
      <c r="Z1143" s="1" t="str">
        <f t="shared" si="250"/>
        <v>both methionine YE_</v>
      </c>
      <c r="AA1143" s="1" t="str">
        <f t="shared" si="256"/>
        <v/>
      </c>
    </row>
    <row r="1144" spans="1:27" x14ac:dyDescent="0.2">
      <c r="A1144" s="1" t="s">
        <v>94</v>
      </c>
      <c r="B1144" s="1" t="s">
        <v>200</v>
      </c>
      <c r="C1144" s="1" t="s">
        <v>48</v>
      </c>
      <c r="D1144" s="1">
        <v>149.05019999999999</v>
      </c>
      <c r="E1144" s="1">
        <v>16.43</v>
      </c>
      <c r="F1144" s="5" t="s">
        <v>146</v>
      </c>
      <c r="H1144" s="1" t="s">
        <v>152</v>
      </c>
      <c r="I1144" s="1">
        <v>730491</v>
      </c>
      <c r="K1144" s="1">
        <f t="shared" si="254"/>
        <v>13.501473558709776</v>
      </c>
      <c r="L1144" s="1" t="str">
        <f t="shared" si="255"/>
        <v>both methionine YE_Syn</v>
      </c>
      <c r="M1144" s="1" t="str">
        <f t="shared" si="243"/>
        <v>D</v>
      </c>
      <c r="N1144" s="1" t="str">
        <f t="shared" si="244"/>
        <v>both methionine YE_Syn_D</v>
      </c>
      <c r="O1144" s="2" t="str">
        <f t="shared" si="245"/>
        <v/>
      </c>
      <c r="P1144" s="1" t="str">
        <f t="array" ref="P1144">IF(O1144="","",AVERAGE(IF(L$1:L$2881=L1144,K$1:K$2881)))</f>
        <v/>
      </c>
      <c r="Q1144" s="1" t="str">
        <f t="array" ref="Q1144">IF(O1144="","",_xlfn.F.TEST(IF((L$1:L$2881=LEFT(L1144,LEN(L1144)-3)&amp;"ctr"),K$1:K$2881),IF((L$1:L$2881=L1144),K$1:K$2881)))</f>
        <v/>
      </c>
      <c r="R1144" s="1" t="str">
        <f t="array" ref="R1144">IF(O1144="","",TTEST(IF(L$1:L$2881=LEFT(L1144,LEN(L1144)-3)&amp;"ctr",K$1:K$2881),IF(L$1:L$2881=L1144,K$1:K$2881),2,IF(ISERROR(Q1144),3,IF(Q1144&lt;0.05,3,2))))</f>
        <v/>
      </c>
      <c r="S1144" s="1" t="str">
        <f t="shared" ca="1" si="246"/>
        <v/>
      </c>
      <c r="T1144" s="1" t="str">
        <f t="array" ref="T1144">IF(O1144="","",AVERAGE(IF(L$1:L$2881=L1144,I$1:I$2881)))</f>
        <v/>
      </c>
      <c r="U1144" s="1" t="str">
        <f t="shared" ca="1" si="247"/>
        <v/>
      </c>
      <c r="V1144" s="1" t="str">
        <f t="shared" ca="1" si="251"/>
        <v/>
      </c>
      <c r="W1144" s="1" t="str">
        <f t="array" aca="1" ref="W1144" ca="1">IF(V1144="","",IF(AVERAGE(IF(Z$2:Z$2881="Neg"&amp;" "&amp;B1144&amp;" "&amp;X1144,J$2:J$2881,0))&gt;AVERAGE(IF(Z$2:Z$2881="pos"&amp;" "&amp;B1144&amp;" "&amp;X1144,J$2:J$2881,0)),"neg","pos"))</f>
        <v/>
      </c>
      <c r="X1144" s="1" t="str">
        <f t="shared" ca="1" si="248"/>
        <v/>
      </c>
      <c r="Y1144" s="1" t="str">
        <f t="shared" ca="1" si="249"/>
        <v/>
      </c>
      <c r="Z1144" s="1" t="str">
        <f t="shared" si="250"/>
        <v>both methionine YE_</v>
      </c>
      <c r="AA1144" s="1" t="str">
        <f t="shared" si="256"/>
        <v/>
      </c>
    </row>
    <row r="1145" spans="1:27" x14ac:dyDescent="0.2">
      <c r="A1145" s="1" t="s">
        <v>94</v>
      </c>
      <c r="B1145" s="1" t="s">
        <v>200</v>
      </c>
      <c r="C1145" s="1" t="s">
        <v>48</v>
      </c>
      <c r="D1145" s="1">
        <v>149.05019999999999</v>
      </c>
      <c r="E1145" s="1">
        <v>16.43</v>
      </c>
      <c r="F1145" s="5" t="s">
        <v>146</v>
      </c>
      <c r="H1145" s="1" t="s">
        <v>152</v>
      </c>
      <c r="I1145" s="1">
        <v>510054</v>
      </c>
      <c r="K1145" s="1">
        <f t="shared" si="254"/>
        <v>13.14227384202311</v>
      </c>
      <c r="L1145" s="1" t="str">
        <f t="shared" si="255"/>
        <v>both methionine YE_Syn</v>
      </c>
      <c r="M1145" s="1" t="str">
        <f t="shared" si="243"/>
        <v>D</v>
      </c>
      <c r="N1145" s="1" t="str">
        <f t="shared" si="244"/>
        <v>both methionine YE_Syn_D</v>
      </c>
      <c r="O1145" s="2" t="str">
        <f t="shared" si="245"/>
        <v/>
      </c>
      <c r="P1145" s="1" t="str">
        <f t="array" ref="P1145">IF(O1145="","",AVERAGE(IF(L$1:L$2881=L1145,K$1:K$2881)))</f>
        <v/>
      </c>
      <c r="Q1145" s="1" t="str">
        <f t="array" ref="Q1145">IF(O1145="","",_xlfn.F.TEST(IF((L$1:L$2881=LEFT(L1145,LEN(L1145)-3)&amp;"ctr"),K$1:K$2881),IF((L$1:L$2881=L1145),K$1:K$2881)))</f>
        <v/>
      </c>
      <c r="R1145" s="1" t="str">
        <f t="array" ref="R1145">IF(O1145="","",TTEST(IF(L$1:L$2881=LEFT(L1145,LEN(L1145)-3)&amp;"ctr",K$1:K$2881),IF(L$1:L$2881=L1145,K$1:K$2881),2,IF(ISERROR(Q1145),3,IF(Q1145&lt;0.05,3,2))))</f>
        <v/>
      </c>
      <c r="S1145" s="1" t="str">
        <f t="shared" ca="1" si="246"/>
        <v/>
      </c>
      <c r="T1145" s="1" t="str">
        <f t="array" ref="T1145">IF(O1145="","",AVERAGE(IF(L$1:L$2881=L1145,I$1:I$2881)))</f>
        <v/>
      </c>
      <c r="U1145" s="1" t="str">
        <f t="shared" ca="1" si="247"/>
        <v/>
      </c>
      <c r="V1145" s="1" t="str">
        <f t="shared" ca="1" si="251"/>
        <v/>
      </c>
      <c r="W1145" s="1" t="str">
        <f t="array" aca="1" ref="W1145" ca="1">IF(V1145="","",IF(AVERAGE(IF(Z$2:Z$2881="Neg"&amp;" "&amp;B1145&amp;" "&amp;X1145,J$2:J$2881,0))&gt;AVERAGE(IF(Z$2:Z$2881="pos"&amp;" "&amp;B1145&amp;" "&amp;X1145,J$2:J$2881,0)),"neg","pos"))</f>
        <v/>
      </c>
      <c r="X1145" s="1" t="str">
        <f t="shared" ca="1" si="248"/>
        <v/>
      </c>
      <c r="Y1145" s="1" t="str">
        <f t="shared" ca="1" si="249"/>
        <v/>
      </c>
      <c r="Z1145" s="1" t="str">
        <f t="shared" si="250"/>
        <v>both methionine YE_</v>
      </c>
      <c r="AA1145" s="1" t="str">
        <f t="shared" si="256"/>
        <v/>
      </c>
    </row>
    <row r="1146" spans="1:27" x14ac:dyDescent="0.2">
      <c r="A1146" s="1" t="s">
        <v>94</v>
      </c>
      <c r="B1146" s="1" t="s">
        <v>200</v>
      </c>
      <c r="C1146" s="1" t="s">
        <v>48</v>
      </c>
      <c r="D1146" s="1">
        <v>149.05019999999999</v>
      </c>
      <c r="E1146" s="1">
        <v>16.43</v>
      </c>
      <c r="F1146" s="5" t="s">
        <v>146</v>
      </c>
      <c r="H1146" s="1" t="s">
        <v>153</v>
      </c>
      <c r="I1146" s="1">
        <v>2498</v>
      </c>
      <c r="K1146" s="1">
        <f t="shared" si="254"/>
        <v>7.8236459308349522</v>
      </c>
      <c r="L1146" s="1" t="str">
        <f t="shared" si="255"/>
        <v>both methionine SE_Ctr</v>
      </c>
      <c r="M1146" s="1" t="str">
        <f t="shared" si="243"/>
        <v>D</v>
      </c>
      <c r="N1146" s="1" t="str">
        <f t="shared" si="244"/>
        <v>both methionine SE_Ctr_D</v>
      </c>
      <c r="O1146" s="2" t="str">
        <f t="shared" si="245"/>
        <v>D</v>
      </c>
      <c r="P1146" s="1">
        <f t="array" ref="P1146">IF(O1146="","",AVERAGE(IF(L$1:L$2881=L1146,K$1:K$2881)))</f>
        <v>8.20832070055285</v>
      </c>
      <c r="Q1146" s="1">
        <f t="array" ref="Q1146">IF(O1146="","",_xlfn.F.TEST(IF((L$1:L$2881=LEFT(L1146,LEN(L1146)-3)&amp;"ctr"),K$1:K$2881),IF((L$1:L$2881=L1146),K$1:K$2881)))</f>
        <v>1</v>
      </c>
      <c r="R1146" s="1">
        <f t="array" ref="R1146">IF(O1146="","",TTEST(IF(L$1:L$2881=LEFT(L1146,LEN(L1146)-3)&amp;"ctr",K$1:K$2881),IF(L$1:L$2881=L1146,K$1:K$2881),2,IF(ISERROR(Q1146),3,IF(Q1146&lt;0.05,3,2))))</f>
        <v>1</v>
      </c>
      <c r="S1146" s="1" t="str">
        <f t="shared" ca="1" si="246"/>
        <v>D</v>
      </c>
      <c r="T1146" s="1">
        <f t="array" ref="T1146">IF(O1146="","",AVERAGE(IF(L$1:L$2881=L1146,I$1:I$2881)))</f>
        <v>3861</v>
      </c>
      <c r="U1146" s="1" t="b">
        <f t="shared" ca="1" si="247"/>
        <v>0</v>
      </c>
      <c r="V1146" s="1" t="str">
        <f t="shared" ca="1" si="251"/>
        <v>1</v>
      </c>
      <c r="W1146" s="1" t="str">
        <f t="array" aca="1" ref="W1146" ca="1">IF(V1146="","",IF(AVERAGE(IF(Z$2:Z$2881="Neg"&amp;" "&amp;B1146&amp;" "&amp;X1146,J$2:J$2881,0))&gt;AVERAGE(IF(Z$2:Z$2881="pos"&amp;" "&amp;B1146&amp;" "&amp;X1146,J$2:J$2881,0)),"neg","pos"))</f>
        <v>pos</v>
      </c>
      <c r="X1146" s="1" t="str">
        <f t="shared" ca="1" si="248"/>
        <v>SE_</v>
      </c>
      <c r="Y1146" s="1" t="str">
        <f t="shared" ca="1" si="249"/>
        <v>Ctr</v>
      </c>
      <c r="Z1146" s="1" t="str">
        <f t="shared" si="250"/>
        <v>both methionine SE_</v>
      </c>
      <c r="AA1146" s="1" t="str">
        <f t="shared" si="256"/>
        <v>Good</v>
      </c>
    </row>
    <row r="1147" spans="1:27" x14ac:dyDescent="0.2">
      <c r="A1147" s="1" t="s">
        <v>94</v>
      </c>
      <c r="B1147" s="1" t="s">
        <v>200</v>
      </c>
      <c r="C1147" s="1" t="s">
        <v>48</v>
      </c>
      <c r="D1147" s="1">
        <v>149.05019999999999</v>
      </c>
      <c r="E1147" s="1">
        <v>16.43</v>
      </c>
      <c r="F1147" s="5" t="s">
        <v>146</v>
      </c>
      <c r="H1147" s="1" t="s">
        <v>153</v>
      </c>
      <c r="I1147" s="1">
        <v>2868</v>
      </c>
      <c r="K1147" s="1">
        <f t="shared" si="254"/>
        <v>7.9617188159813645</v>
      </c>
      <c r="L1147" s="1" t="str">
        <f t="shared" si="255"/>
        <v>both methionine SE_Ctr</v>
      </c>
      <c r="M1147" s="1" t="str">
        <f t="shared" si="243"/>
        <v>D</v>
      </c>
      <c r="N1147" s="1" t="str">
        <f t="shared" si="244"/>
        <v>both methionine SE_Ctr_D</v>
      </c>
      <c r="O1147" s="2" t="str">
        <f t="shared" si="245"/>
        <v/>
      </c>
      <c r="P1147" s="1" t="str">
        <f t="array" ref="P1147">IF(O1147="","",AVERAGE(IF(L$1:L$2881=L1147,K$1:K$2881)))</f>
        <v/>
      </c>
      <c r="Q1147" s="1" t="str">
        <f t="array" ref="Q1147">IF(O1147="","",_xlfn.F.TEST(IF((L$1:L$2881=LEFT(L1147,LEN(L1147)-3)&amp;"ctr"),K$1:K$2881),IF((L$1:L$2881=L1147),K$1:K$2881)))</f>
        <v/>
      </c>
      <c r="R1147" s="1" t="str">
        <f t="array" ref="R1147">IF(O1147="","",TTEST(IF(L$1:L$2881=LEFT(L1147,LEN(L1147)-3)&amp;"ctr",K$1:K$2881),IF(L$1:L$2881=L1147,K$1:K$2881),2,IF(ISERROR(Q1147),3,IF(Q1147&lt;0.05,3,2))))</f>
        <v/>
      </c>
      <c r="S1147" s="1" t="str">
        <f t="shared" ca="1" si="246"/>
        <v/>
      </c>
      <c r="T1147" s="1" t="str">
        <f t="array" ref="T1147">IF(O1147="","",AVERAGE(IF(L$1:L$2881=L1147,I$1:I$2881)))</f>
        <v/>
      </c>
      <c r="U1147" s="1" t="str">
        <f t="shared" ca="1" si="247"/>
        <v/>
      </c>
      <c r="V1147" s="1" t="str">
        <f t="shared" ca="1" si="251"/>
        <v/>
      </c>
      <c r="W1147" s="1" t="str">
        <f t="array" aca="1" ref="W1147" ca="1">IF(V1147="","",IF(AVERAGE(IF(Z$2:Z$2881="Neg"&amp;" "&amp;B1147&amp;" "&amp;X1147,J$2:J$2881,0))&gt;AVERAGE(IF(Z$2:Z$2881="pos"&amp;" "&amp;B1147&amp;" "&amp;X1147,J$2:J$2881,0)),"neg","pos"))</f>
        <v/>
      </c>
      <c r="X1147" s="1" t="str">
        <f t="shared" ca="1" si="248"/>
        <v/>
      </c>
      <c r="Y1147" s="1" t="str">
        <f t="shared" ca="1" si="249"/>
        <v/>
      </c>
      <c r="Z1147" s="1" t="str">
        <f t="shared" si="250"/>
        <v>both methionine SE_</v>
      </c>
      <c r="AA1147" s="1" t="str">
        <f t="shared" si="256"/>
        <v/>
      </c>
    </row>
    <row r="1148" spans="1:27" x14ac:dyDescent="0.2">
      <c r="A1148" s="1" t="s">
        <v>94</v>
      </c>
      <c r="B1148" s="1" t="s">
        <v>200</v>
      </c>
      <c r="C1148" s="1" t="s">
        <v>48</v>
      </c>
      <c r="D1148" s="1">
        <v>149.05019999999999</v>
      </c>
      <c r="E1148" s="1">
        <v>16.43</v>
      </c>
      <c r="F1148" s="5" t="s">
        <v>146</v>
      </c>
      <c r="H1148" s="1" t="s">
        <v>153</v>
      </c>
      <c r="I1148" s="1">
        <v>4792</v>
      </c>
      <c r="K1148" s="1">
        <f t="shared" si="254"/>
        <v>8.4749117991596314</v>
      </c>
      <c r="L1148" s="1" t="str">
        <f t="shared" si="255"/>
        <v>both methionine SE_Ctr</v>
      </c>
      <c r="M1148" s="1" t="str">
        <f t="shared" si="243"/>
        <v>D</v>
      </c>
      <c r="N1148" s="1" t="str">
        <f t="shared" si="244"/>
        <v>both methionine SE_Ctr_D</v>
      </c>
      <c r="O1148" s="2" t="str">
        <f t="shared" si="245"/>
        <v/>
      </c>
      <c r="P1148" s="1" t="str">
        <f t="array" ref="P1148">IF(O1148="","",AVERAGE(IF(L$1:L$2881=L1148,K$1:K$2881)))</f>
        <v/>
      </c>
      <c r="Q1148" s="1" t="str">
        <f t="array" ref="Q1148">IF(O1148="","",_xlfn.F.TEST(IF((L$1:L$2881=LEFT(L1148,LEN(L1148)-3)&amp;"ctr"),K$1:K$2881),IF((L$1:L$2881=L1148),K$1:K$2881)))</f>
        <v/>
      </c>
      <c r="R1148" s="1" t="str">
        <f t="array" ref="R1148">IF(O1148="","",TTEST(IF(L$1:L$2881=LEFT(L1148,LEN(L1148)-3)&amp;"ctr",K$1:K$2881),IF(L$1:L$2881=L1148,K$1:K$2881),2,IF(ISERROR(Q1148),3,IF(Q1148&lt;0.05,3,2))))</f>
        <v/>
      </c>
      <c r="S1148" s="1" t="str">
        <f t="shared" ca="1" si="246"/>
        <v/>
      </c>
      <c r="T1148" s="1" t="str">
        <f t="array" ref="T1148">IF(O1148="","",AVERAGE(IF(L$1:L$2881=L1148,I$1:I$2881)))</f>
        <v/>
      </c>
      <c r="U1148" s="1" t="str">
        <f t="shared" ca="1" si="247"/>
        <v/>
      </c>
      <c r="V1148" s="1" t="str">
        <f t="shared" ca="1" si="251"/>
        <v/>
      </c>
      <c r="W1148" s="1" t="str">
        <f t="array" aca="1" ref="W1148" ca="1">IF(V1148="","",IF(AVERAGE(IF(Z$2:Z$2881="Neg"&amp;" "&amp;B1148&amp;" "&amp;X1148,J$2:J$2881,0))&gt;AVERAGE(IF(Z$2:Z$2881="pos"&amp;" "&amp;B1148&amp;" "&amp;X1148,J$2:J$2881,0)),"neg","pos"))</f>
        <v/>
      </c>
      <c r="X1148" s="1" t="str">
        <f t="shared" ca="1" si="248"/>
        <v/>
      </c>
      <c r="Y1148" s="1" t="str">
        <f t="shared" ca="1" si="249"/>
        <v/>
      </c>
      <c r="Z1148" s="1" t="str">
        <f t="shared" si="250"/>
        <v>both methionine SE_</v>
      </c>
      <c r="AA1148" s="1" t="str">
        <f t="shared" si="256"/>
        <v/>
      </c>
    </row>
    <row r="1149" spans="1:27" x14ac:dyDescent="0.2">
      <c r="A1149" s="1" t="s">
        <v>94</v>
      </c>
      <c r="B1149" s="1" t="s">
        <v>200</v>
      </c>
      <c r="C1149" s="1" t="s">
        <v>48</v>
      </c>
      <c r="D1149" s="1">
        <v>149.05019999999999</v>
      </c>
      <c r="E1149" s="1">
        <v>16.43</v>
      </c>
      <c r="F1149" s="5" t="s">
        <v>146</v>
      </c>
      <c r="H1149" s="1" t="s">
        <v>153</v>
      </c>
      <c r="I1149" s="1">
        <v>5286</v>
      </c>
      <c r="K1149" s="1">
        <f t="shared" si="254"/>
        <v>8.5730062562354501</v>
      </c>
      <c r="L1149" s="1" t="str">
        <f t="shared" si="255"/>
        <v>both methionine SE_Ctr</v>
      </c>
      <c r="M1149" s="1" t="str">
        <f t="shared" si="243"/>
        <v>D</v>
      </c>
      <c r="N1149" s="1" t="str">
        <f t="shared" si="244"/>
        <v>both methionine SE_Ctr_D</v>
      </c>
      <c r="O1149" s="2" t="str">
        <f t="shared" si="245"/>
        <v/>
      </c>
      <c r="P1149" s="1" t="str">
        <f t="array" ref="P1149">IF(O1149="","",AVERAGE(IF(L$1:L$2881=L1149,K$1:K$2881)))</f>
        <v/>
      </c>
      <c r="Q1149" s="1" t="str">
        <f t="array" ref="Q1149">IF(O1149="","",_xlfn.F.TEST(IF((L$1:L$2881=LEFT(L1149,LEN(L1149)-3)&amp;"ctr"),K$1:K$2881),IF((L$1:L$2881=L1149),K$1:K$2881)))</f>
        <v/>
      </c>
      <c r="R1149" s="1" t="str">
        <f t="array" ref="R1149">IF(O1149="","",TTEST(IF(L$1:L$2881=LEFT(L1149,LEN(L1149)-3)&amp;"ctr",K$1:K$2881),IF(L$1:L$2881=L1149,K$1:K$2881),2,IF(ISERROR(Q1149),3,IF(Q1149&lt;0.05,3,2))))</f>
        <v/>
      </c>
      <c r="S1149" s="1" t="str">
        <f t="shared" ca="1" si="246"/>
        <v/>
      </c>
      <c r="T1149" s="1" t="str">
        <f t="array" ref="T1149">IF(O1149="","",AVERAGE(IF(L$1:L$2881=L1149,I$1:I$2881)))</f>
        <v/>
      </c>
      <c r="U1149" s="1" t="str">
        <f t="shared" ca="1" si="247"/>
        <v/>
      </c>
      <c r="V1149" s="1" t="str">
        <f t="shared" ca="1" si="251"/>
        <v/>
      </c>
      <c r="W1149" s="1" t="str">
        <f t="array" aca="1" ref="W1149" ca="1">IF(V1149="","",IF(AVERAGE(IF(Z$2:Z$2881="Neg"&amp;" "&amp;B1149&amp;" "&amp;X1149,J$2:J$2881,0))&gt;AVERAGE(IF(Z$2:Z$2881="pos"&amp;" "&amp;B1149&amp;" "&amp;X1149,J$2:J$2881,0)),"neg","pos"))</f>
        <v/>
      </c>
      <c r="X1149" s="1" t="str">
        <f t="shared" ca="1" si="248"/>
        <v/>
      </c>
      <c r="Y1149" s="1" t="str">
        <f t="shared" ca="1" si="249"/>
        <v/>
      </c>
      <c r="Z1149" s="1" t="str">
        <f t="shared" si="250"/>
        <v>both methionine SE_</v>
      </c>
      <c r="AA1149" s="1" t="str">
        <f t="shared" si="256"/>
        <v/>
      </c>
    </row>
    <row r="1150" spans="1:27" x14ac:dyDescent="0.2">
      <c r="A1150" s="1" t="s">
        <v>94</v>
      </c>
      <c r="B1150" s="1" t="s">
        <v>200</v>
      </c>
      <c r="C1150" s="1" t="s">
        <v>48</v>
      </c>
      <c r="D1150" s="1">
        <v>149.05019999999999</v>
      </c>
      <c r="E1150" s="1">
        <v>16.43</v>
      </c>
      <c r="F1150" s="5" t="s">
        <v>146</v>
      </c>
      <c r="H1150" s="1" t="s">
        <v>154</v>
      </c>
      <c r="I1150" s="1">
        <v>41066</v>
      </c>
      <c r="K1150" s="1">
        <f t="shared" si="254"/>
        <v>10.622960158263622</v>
      </c>
      <c r="L1150" s="1" t="str">
        <f t="shared" si="255"/>
        <v>both methionine SE_Syn</v>
      </c>
      <c r="M1150" s="1" t="str">
        <f t="shared" si="243"/>
        <v>D</v>
      </c>
      <c r="N1150" s="1" t="str">
        <f t="shared" si="244"/>
        <v>both methionine SE_Syn_D</v>
      </c>
      <c r="O1150" s="2" t="str">
        <f t="shared" si="245"/>
        <v>D</v>
      </c>
      <c r="P1150" s="1">
        <f t="array" ref="P1150">IF(O1150="","",AVERAGE(IF(L$1:L$2881=L1150,K$1:K$2881)))</f>
        <v>10.302408017667387</v>
      </c>
      <c r="Q1150" s="1">
        <f t="array" ref="Q1150">IF(O1150="","",_xlfn.F.TEST(IF((L$1:L$2881=LEFT(L1150,LEN(L1150)-3)&amp;"ctr"),K$1:K$2881),IF((L$1:L$2881=L1150),K$1:K$2881)))</f>
        <v>0.8856544973528232</v>
      </c>
      <c r="R1150" s="1">
        <f t="array" ref="R1150">IF(O1150="","",TTEST(IF(L$1:L$2881=LEFT(L1150,LEN(L1150)-3)&amp;"ctr",K$1:K$2881),IF(L$1:L$2881=L1150,K$1:K$2881),2,IF(ISERROR(Q1150),3,IF(Q1150&lt;0.05,3,2))))</f>
        <v>1.6200414684134466E-4</v>
      </c>
      <c r="S1150" s="1" t="str">
        <f t="shared" ca="1" si="246"/>
        <v>E</v>
      </c>
      <c r="T1150" s="1">
        <f t="array" ref="T1150">IF(O1150="","",AVERAGE(IF(L$1:L$2881=L1150,I$1:I$2881)))</f>
        <v>31072.5</v>
      </c>
      <c r="U1150" s="1">
        <f t="shared" ca="1" si="247"/>
        <v>3.0085918616458676</v>
      </c>
      <c r="V1150" s="1" t="str">
        <f t="shared" ca="1" si="251"/>
        <v>3</v>
      </c>
      <c r="W1150" s="1" t="str">
        <f t="array" aca="1" ref="W1150" ca="1">IF(V1150="","",IF(AVERAGE(IF(Z$2:Z$2881="Neg"&amp;" "&amp;B1150&amp;" "&amp;X1150,J$2:J$2881,0))&gt;AVERAGE(IF(Z$2:Z$2881="pos"&amp;" "&amp;B1150&amp;" "&amp;X1150,J$2:J$2881,0)),"neg","pos"))</f>
        <v>pos</v>
      </c>
      <c r="X1150" s="1" t="str">
        <f t="shared" ca="1" si="248"/>
        <v>SE_</v>
      </c>
      <c r="Y1150" s="1" t="str">
        <f t="shared" ca="1" si="249"/>
        <v>Syn</v>
      </c>
      <c r="Z1150" s="1" t="str">
        <f t="shared" si="250"/>
        <v>both methionine SE_</v>
      </c>
      <c r="AA1150" s="1" t="str">
        <f t="shared" si="256"/>
        <v>Good</v>
      </c>
    </row>
    <row r="1151" spans="1:27" x14ac:dyDescent="0.2">
      <c r="A1151" s="1" t="s">
        <v>94</v>
      </c>
      <c r="B1151" s="1" t="s">
        <v>200</v>
      </c>
      <c r="C1151" s="1" t="s">
        <v>48</v>
      </c>
      <c r="D1151" s="1">
        <v>149.05019999999999</v>
      </c>
      <c r="E1151" s="1">
        <v>16.43</v>
      </c>
      <c r="F1151" s="5" t="s">
        <v>146</v>
      </c>
      <c r="H1151" s="1" t="s">
        <v>154</v>
      </c>
      <c r="I1151" s="1">
        <v>37802</v>
      </c>
      <c r="K1151" s="1">
        <f t="shared" si="254"/>
        <v>10.540143743537802</v>
      </c>
      <c r="L1151" s="1" t="str">
        <f t="shared" si="255"/>
        <v>both methionine SE_Syn</v>
      </c>
      <c r="M1151" s="1" t="str">
        <f t="shared" si="243"/>
        <v>D</v>
      </c>
      <c r="N1151" s="1" t="str">
        <f t="shared" si="244"/>
        <v>both methionine SE_Syn_D</v>
      </c>
      <c r="O1151" s="2" t="str">
        <f t="shared" si="245"/>
        <v/>
      </c>
      <c r="P1151" s="1" t="str">
        <f t="array" ref="P1151">IF(O1151="","",AVERAGE(IF(L$1:L$2881=L1151,K$1:K$2881)))</f>
        <v/>
      </c>
      <c r="Q1151" s="1" t="str">
        <f t="array" ref="Q1151">IF(O1151="","",_xlfn.F.TEST(IF((L$1:L$2881=LEFT(L1151,LEN(L1151)-3)&amp;"ctr"),K$1:K$2881),IF((L$1:L$2881=L1151),K$1:K$2881)))</f>
        <v/>
      </c>
      <c r="R1151" s="1" t="str">
        <f t="array" ref="R1151">IF(O1151="","",TTEST(IF(L$1:L$2881=LEFT(L1151,LEN(L1151)-3)&amp;"ctr",K$1:K$2881),IF(L$1:L$2881=L1151,K$1:K$2881),2,IF(ISERROR(Q1151),3,IF(Q1151&lt;0.05,3,2))))</f>
        <v/>
      </c>
      <c r="S1151" s="1" t="str">
        <f t="shared" ca="1" si="246"/>
        <v/>
      </c>
      <c r="T1151" s="1" t="str">
        <f t="array" ref="T1151">IF(O1151="","",AVERAGE(IF(L$1:L$2881=L1151,I$1:I$2881)))</f>
        <v/>
      </c>
      <c r="U1151" s="1" t="str">
        <f t="shared" ca="1" si="247"/>
        <v/>
      </c>
      <c r="V1151" s="1" t="str">
        <f t="shared" ca="1" si="251"/>
        <v/>
      </c>
      <c r="W1151" s="1" t="str">
        <f t="array" aca="1" ref="W1151" ca="1">IF(V1151="","",IF(AVERAGE(IF(Z$2:Z$2881="Neg"&amp;" "&amp;B1151&amp;" "&amp;X1151,J$2:J$2881,0))&gt;AVERAGE(IF(Z$2:Z$2881="pos"&amp;" "&amp;B1151&amp;" "&amp;X1151,J$2:J$2881,0)),"neg","pos"))</f>
        <v/>
      </c>
      <c r="X1151" s="1" t="str">
        <f t="shared" ca="1" si="248"/>
        <v/>
      </c>
      <c r="Y1151" s="1" t="str">
        <f t="shared" ca="1" si="249"/>
        <v/>
      </c>
      <c r="Z1151" s="1" t="str">
        <f t="shared" si="250"/>
        <v>both methionine SE_</v>
      </c>
      <c r="AA1151" s="1" t="str">
        <f t="shared" si="256"/>
        <v/>
      </c>
    </row>
    <row r="1152" spans="1:27" x14ac:dyDescent="0.2">
      <c r="A1152" s="1" t="s">
        <v>94</v>
      </c>
      <c r="B1152" s="1" t="s">
        <v>200</v>
      </c>
      <c r="C1152" s="1" t="s">
        <v>48</v>
      </c>
      <c r="D1152" s="1">
        <v>149.05019999999999</v>
      </c>
      <c r="E1152" s="1">
        <v>16.43</v>
      </c>
      <c r="F1152" s="5" t="s">
        <v>146</v>
      </c>
      <c r="H1152" s="1" t="s">
        <v>154</v>
      </c>
      <c r="I1152" s="1">
        <v>19961</v>
      </c>
      <c r="K1152" s="1">
        <f t="shared" si="254"/>
        <v>9.9015857452465319</v>
      </c>
      <c r="L1152" s="1" t="str">
        <f t="shared" si="255"/>
        <v>both methionine SE_Syn</v>
      </c>
      <c r="M1152" s="1" t="str">
        <f t="shared" si="243"/>
        <v>D</v>
      </c>
      <c r="N1152" s="1" t="str">
        <f t="shared" si="244"/>
        <v>both methionine SE_Syn_D</v>
      </c>
      <c r="O1152" s="2" t="str">
        <f t="shared" si="245"/>
        <v/>
      </c>
      <c r="P1152" s="1" t="str">
        <f t="array" ref="P1152">IF(O1152="","",AVERAGE(IF(L$1:L$2881=L1152,K$1:K$2881)))</f>
        <v/>
      </c>
      <c r="Q1152" s="1" t="str">
        <f t="array" ref="Q1152">IF(O1152="","",_xlfn.F.TEST(IF((L$1:L$2881=LEFT(L1152,LEN(L1152)-3)&amp;"ctr"),K$1:K$2881),IF((L$1:L$2881=L1152),K$1:K$2881)))</f>
        <v/>
      </c>
      <c r="R1152" s="1" t="str">
        <f t="array" ref="R1152">IF(O1152="","",TTEST(IF(L$1:L$2881=LEFT(L1152,LEN(L1152)-3)&amp;"ctr",K$1:K$2881),IF(L$1:L$2881=L1152,K$1:K$2881),2,IF(ISERROR(Q1152),3,IF(Q1152&lt;0.05,3,2))))</f>
        <v/>
      </c>
      <c r="S1152" s="1" t="str">
        <f t="shared" ca="1" si="246"/>
        <v/>
      </c>
      <c r="T1152" s="1" t="str">
        <f t="array" ref="T1152">IF(O1152="","",AVERAGE(IF(L$1:L$2881=L1152,I$1:I$2881)))</f>
        <v/>
      </c>
      <c r="U1152" s="1" t="str">
        <f t="shared" ca="1" si="247"/>
        <v/>
      </c>
      <c r="V1152" s="1" t="str">
        <f t="shared" ca="1" si="251"/>
        <v/>
      </c>
      <c r="W1152" s="1" t="str">
        <f t="array" aca="1" ref="W1152" ca="1">IF(V1152="","",IF(AVERAGE(IF(Z$2:Z$2881="Neg"&amp;" "&amp;B1152&amp;" "&amp;X1152,J$2:J$2881,0))&gt;AVERAGE(IF(Z$2:Z$2881="pos"&amp;" "&amp;B1152&amp;" "&amp;X1152,J$2:J$2881,0)),"neg","pos"))</f>
        <v/>
      </c>
      <c r="X1152" s="1" t="str">
        <f t="shared" ca="1" si="248"/>
        <v/>
      </c>
      <c r="Y1152" s="1" t="str">
        <f t="shared" ca="1" si="249"/>
        <v/>
      </c>
      <c r="Z1152" s="1" t="str">
        <f t="shared" si="250"/>
        <v>both methionine SE_</v>
      </c>
      <c r="AA1152" s="1" t="str">
        <f t="shared" si="256"/>
        <v/>
      </c>
    </row>
    <row r="1153" spans="1:27" x14ac:dyDescent="0.2">
      <c r="A1153" s="1" t="s">
        <v>94</v>
      </c>
      <c r="B1153" s="1" t="s">
        <v>200</v>
      </c>
      <c r="C1153" s="1" t="s">
        <v>48</v>
      </c>
      <c r="D1153" s="1">
        <v>149.05019999999999</v>
      </c>
      <c r="E1153" s="1">
        <v>16.43</v>
      </c>
      <c r="F1153" s="5" t="s">
        <v>146</v>
      </c>
      <c r="H1153" s="1" t="s">
        <v>154</v>
      </c>
      <c r="I1153" s="1">
        <v>25461</v>
      </c>
      <c r="K1153" s="1">
        <f t="shared" si="254"/>
        <v>10.144942423621591</v>
      </c>
      <c r="L1153" s="1" t="str">
        <f t="shared" si="255"/>
        <v>both methionine SE_Syn</v>
      </c>
      <c r="M1153" s="1" t="str">
        <f t="shared" si="243"/>
        <v>D</v>
      </c>
      <c r="N1153" s="1" t="str">
        <f t="shared" si="244"/>
        <v>both methionine SE_Syn_D</v>
      </c>
      <c r="O1153" s="2" t="str">
        <f t="shared" si="245"/>
        <v/>
      </c>
      <c r="P1153" s="1" t="str">
        <f t="array" ref="P1153">IF(O1153="","",AVERAGE(IF(L$1:L$2881=L1153,K$1:K$2881)))</f>
        <v/>
      </c>
      <c r="Q1153" s="1" t="str">
        <f t="array" ref="Q1153">IF(O1153="","",_xlfn.F.TEST(IF((L$1:L$2881=LEFT(L1153,LEN(L1153)-3)&amp;"ctr"),K$1:K$2881),IF((L$1:L$2881=L1153),K$1:K$2881)))</f>
        <v/>
      </c>
      <c r="R1153" s="1" t="str">
        <f t="array" ref="R1153">IF(O1153="","",TTEST(IF(L$1:L$2881=LEFT(L1153,LEN(L1153)-3)&amp;"ctr",K$1:K$2881),IF(L$1:L$2881=L1153,K$1:K$2881),2,IF(ISERROR(Q1153),3,IF(Q1153&lt;0.05,3,2))))</f>
        <v/>
      </c>
      <c r="S1153" s="1" t="str">
        <f t="shared" ca="1" si="246"/>
        <v/>
      </c>
      <c r="T1153" s="1" t="str">
        <f t="array" ref="T1153">IF(O1153="","",AVERAGE(IF(L$1:L$2881=L1153,I$1:I$2881)))</f>
        <v/>
      </c>
      <c r="U1153" s="1" t="str">
        <f t="shared" ca="1" si="247"/>
        <v/>
      </c>
      <c r="V1153" s="1" t="str">
        <f t="shared" ca="1" si="251"/>
        <v/>
      </c>
      <c r="W1153" s="1" t="str">
        <f t="array" aca="1" ref="W1153" ca="1">IF(V1153="","",IF(AVERAGE(IF(Z$2:Z$2881="Neg"&amp;" "&amp;B1153&amp;" "&amp;X1153,J$2:J$2881,0))&gt;AVERAGE(IF(Z$2:Z$2881="pos"&amp;" "&amp;B1153&amp;" "&amp;X1153,J$2:J$2881,0)),"neg","pos"))</f>
        <v/>
      </c>
      <c r="X1153" s="1" t="str">
        <f t="shared" ca="1" si="248"/>
        <v/>
      </c>
      <c r="Y1153" s="1" t="str">
        <f t="shared" ca="1" si="249"/>
        <v/>
      </c>
      <c r="Z1153" s="1" t="str">
        <f t="shared" si="250"/>
        <v>both methionine SE_</v>
      </c>
      <c r="AA1153" s="1" t="str">
        <f t="shared" si="256"/>
        <v/>
      </c>
    </row>
    <row r="1154" spans="1:27" x14ac:dyDescent="0.2">
      <c r="A1154" s="1" t="s">
        <v>94</v>
      </c>
      <c r="B1154" s="1" t="s">
        <v>188</v>
      </c>
      <c r="C1154" s="1" t="s">
        <v>117</v>
      </c>
      <c r="D1154" s="1">
        <v>254.101</v>
      </c>
      <c r="E1154" s="1">
        <v>16.71</v>
      </c>
      <c r="F1154" s="5" t="s">
        <v>146</v>
      </c>
      <c r="H1154" s="1" t="s">
        <v>147</v>
      </c>
      <c r="K1154" s="1">
        <f t="shared" si="254"/>
        <v>0</v>
      </c>
      <c r="L1154" s="1" t="str">
        <f t="shared" si="255"/>
        <v>both glucosylglycerol Min_Ctr</v>
      </c>
      <c r="M1154" s="1" t="str">
        <f t="shared" ref="M1154:M1217" si="257">IF(I1154&lt;&gt;"","D","ND")</f>
        <v>ND</v>
      </c>
      <c r="N1154" s="1" t="str">
        <f t="shared" ref="N1154:N1217" si="258">L1154&amp;IF(LEN(M1154)=2,M1154,"_"&amp;M1154)</f>
        <v>both glucosylglycerol Min_CtrND</v>
      </c>
      <c r="O1154" s="2" t="str">
        <f t="shared" ref="O1154:O1217" si="259">IF(ROW()&lt;&gt;MATCH(L1154,L$1:L$2881,0),"",IF(COUNTIF(N$1:N$2881,LEFT(N1154,LEN(N1154)-2)&amp;"_D")=COUNTIF(L$1:L$2881,L1154),"D","ND"))</f>
        <v>ND</v>
      </c>
      <c r="P1154" s="1">
        <f t="array" ref="P1154">IF(O1154="","",AVERAGE(IF(L$1:L$2881=L1154,K$1:K$2881)))</f>
        <v>0</v>
      </c>
      <c r="Q1154" s="1" t="e">
        <f t="array" ref="Q1154">IF(O1154="","",_xlfn.F.TEST(IF((L$1:L$2881=LEFT(L1154,LEN(L1154)-3)&amp;"ctr"),K$1:K$2881),IF((L$1:L$2881=L1154),K$1:K$2881)))</f>
        <v>#DIV/0!</v>
      </c>
      <c r="R1154" s="1" t="e">
        <f t="array" ref="R1154">IF(O1154="","",TTEST(IF(L$1:L$2881=LEFT(L1154,LEN(L1154)-3)&amp;"ctr",K$1:K$2881),IF(L$1:L$2881=L1154,K$1:K$2881),2,IF(ISERROR(Q1154),3,IF(Q1154&lt;0.05,3,2))))</f>
        <v>#DIV/0!</v>
      </c>
      <c r="S1154" s="1" t="str">
        <f t="shared" ref="S1154:S1217" ca="1" si="260">IF(P1154="","",IF(RIGHT(L1154,3)="ctr",O1154,IF(AND(O1154="ND",INDIRECT("r"&amp;MATCH(LEFT(L1154,LEN(L1154)-3)&amp;"ctr",L$1:L$2881,0)&amp;"c"&amp;COLUMN(O1154),FALSE)="ND"),"ND",IF(R1154&gt;=0.05,"N",IF(AND(R1154&lt;0.05,P1154&lt;INDIRECT("r"&amp;MATCH(LEFT(L1154,LEN(L1154)-3)&amp;"ctr",L$1:L$2881,0)&amp;"C"&amp;COLUMN(P1154),FALSE)),"I",IF(AND(R1154&lt;0.05,P1154&gt;INDIRECT("r"&amp;MATCH(LEFT(L1154,LEN(L1154)-3)&amp;"ctr",L$1:L$2881,0)&amp;"c"&amp;COLUMN(P1154),FALSE)),"E","err"))))))</f>
        <v>ND</v>
      </c>
      <c r="T1154" s="1">
        <f t="array" ref="T1154">IF(O1154="","",AVERAGE(IF(L$1:L$2881=L1154,I$1:I$2881)))</f>
        <v>0</v>
      </c>
      <c r="U1154" s="1" t="str">
        <f t="shared" ref="U1154:U1217" ca="1" si="261">IF(O1154="","",IF(OR(S1154="ND",S1154="N"),"n/a",IF(OR(S1154="e",S1154="I"),IF(OR(T1154=0,INDIRECT("r"&amp;MATCH(LEFT(L1154,LEN(L1154)-3)&amp;"ctr",L$1:L$2881,0)&amp;"c"&amp;COLUMN(T1154),FALSE)=0),5,LOG(T1154/INDIRECT("r"&amp;MATCH(LEFT(L1154,LEN(L1154)-3)&amp;"ctr",L$1:L$2881,0)&amp;"c"&amp;COLUMN(T1154),FALSE),2)))))</f>
        <v>n/a</v>
      </c>
      <c r="V1154" s="1" t="str">
        <f t="shared" ca="1" si="251"/>
        <v/>
      </c>
      <c r="W1154" s="1" t="str">
        <f t="array" aca="1" ref="W1154" ca="1">IF(V1154="","",IF(AVERAGE(IF(Z$2:Z$2881="Neg"&amp;" "&amp;B1154&amp;" "&amp;X1154,J$2:J$2881,0))&gt;AVERAGE(IF(Z$2:Z$2881="pos"&amp;" "&amp;B1154&amp;" "&amp;X1154,J$2:J$2881,0)),"neg","pos"))</f>
        <v/>
      </c>
      <c r="X1154" s="1" t="str">
        <f t="shared" ref="X1154:X1217" ca="1" si="262">IF(V1154="","",LEFT(H1154,3))</f>
        <v/>
      </c>
      <c r="Y1154" s="1" t="str">
        <f t="shared" ref="Y1154:Y1217" ca="1" si="263">IF(W1154="","",RIGHT(H1154,3))</f>
        <v/>
      </c>
      <c r="Z1154" s="1" t="str">
        <f t="shared" ref="Z1154:Z1217" si="264">A1154&amp;" "&amp;B1154&amp;" "&amp;LEFT(H1154,3)</f>
        <v>both glucosylglycerol Min</v>
      </c>
      <c r="AA1154" s="1" t="str">
        <f t="shared" si="256"/>
        <v>Good</v>
      </c>
    </row>
    <row r="1155" spans="1:27" x14ac:dyDescent="0.2">
      <c r="A1155" s="1" t="s">
        <v>94</v>
      </c>
      <c r="B1155" s="1" t="s">
        <v>188</v>
      </c>
      <c r="C1155" s="1" t="s">
        <v>117</v>
      </c>
      <c r="D1155" s="1">
        <v>254.101</v>
      </c>
      <c r="E1155" s="1">
        <v>16.71</v>
      </c>
      <c r="F1155" s="5" t="s">
        <v>146</v>
      </c>
      <c r="H1155" s="1" t="s">
        <v>147</v>
      </c>
      <c r="K1155" s="1">
        <f t="shared" ref="K1155:K1217" si="265">LN(I1155+1)</f>
        <v>0</v>
      </c>
      <c r="L1155" s="1" t="str">
        <f t="shared" ref="L1155:L1217" si="266">A1155&amp;" "&amp;B1155&amp;" "&amp;H1155</f>
        <v>both glucosylglycerol Min_Ctr</v>
      </c>
      <c r="M1155" s="1" t="str">
        <f t="shared" si="257"/>
        <v>ND</v>
      </c>
      <c r="N1155" s="1" t="str">
        <f t="shared" si="258"/>
        <v>both glucosylglycerol Min_CtrND</v>
      </c>
      <c r="O1155" s="2" t="str">
        <f t="shared" si="259"/>
        <v/>
      </c>
      <c r="P1155" s="1" t="str">
        <f t="array" ref="P1155">IF(O1155="","",AVERAGE(IF(L$1:L$2881=L1155,K$1:K$2881)))</f>
        <v/>
      </c>
      <c r="Q1155" s="1" t="str">
        <f t="array" ref="Q1155">IF(O1155="","",_xlfn.F.TEST(IF((L$1:L$2881=LEFT(L1155,LEN(L1155)-3)&amp;"ctr"),K$1:K$2881),IF((L$1:L$2881=L1155),K$1:K$2881)))</f>
        <v/>
      </c>
      <c r="R1155" s="1" t="str">
        <f t="array" ref="R1155">IF(O1155="","",TTEST(IF(L$1:L$2881=LEFT(L1155,LEN(L1155)-3)&amp;"ctr",K$1:K$2881),IF(L$1:L$2881=L1155,K$1:K$2881),2,IF(ISERROR(Q1155),3,IF(Q1155&lt;0.05,3,2))))</f>
        <v/>
      </c>
      <c r="S1155" s="1" t="str">
        <f t="shared" ca="1" si="260"/>
        <v/>
      </c>
      <c r="T1155" s="1" t="str">
        <f t="array" ref="T1155">IF(O1155="","",AVERAGE(IF(L$1:L$2881=L1155,I$1:I$2881)))</f>
        <v/>
      </c>
      <c r="U1155" s="1" t="str">
        <f t="shared" ca="1" si="261"/>
        <v/>
      </c>
      <c r="V1155" s="1" t="str">
        <f t="shared" ref="V1155:V1218" ca="1" si="267">IF(S1155="N","1",IF(U1155="n/a","",IF(U1155="","",IF(ABS(U1155)&lt;1.5,"1",IF(ABS(U1155)&lt;2.5,"2",IF(ABS(U1155)&lt;3.5,"3",IF(ABS(U1155)&lt;4.5,"4",IF(ABS(U1155)&gt;=4.5,"5"))))))))</f>
        <v/>
      </c>
      <c r="W1155" s="1" t="str">
        <f t="array" aca="1" ref="W1155" ca="1">IF(V1155="","",IF(AVERAGE(IF(Z$2:Z$2881="Neg"&amp;" "&amp;B1155&amp;" "&amp;X1155,J$2:J$2881,0))&gt;AVERAGE(IF(Z$2:Z$2881="pos"&amp;" "&amp;B1155&amp;" "&amp;X1155,J$2:J$2881,0)),"neg","pos"))</f>
        <v/>
      </c>
      <c r="X1155" s="1" t="str">
        <f t="shared" ca="1" si="262"/>
        <v/>
      </c>
      <c r="Y1155" s="1" t="str">
        <f t="shared" ca="1" si="263"/>
        <v/>
      </c>
      <c r="Z1155" s="1" t="str">
        <f t="shared" si="264"/>
        <v>both glucosylglycerol Min</v>
      </c>
      <c r="AA1155" s="1" t="str">
        <f t="shared" si="256"/>
        <v/>
      </c>
    </row>
    <row r="1156" spans="1:27" x14ac:dyDescent="0.2">
      <c r="A1156" s="1" t="s">
        <v>94</v>
      </c>
      <c r="B1156" s="1" t="s">
        <v>188</v>
      </c>
      <c r="C1156" s="1" t="s">
        <v>117</v>
      </c>
      <c r="D1156" s="1">
        <v>254.101</v>
      </c>
      <c r="E1156" s="1">
        <v>16.71</v>
      </c>
      <c r="F1156" s="5" t="s">
        <v>146</v>
      </c>
      <c r="H1156" s="1" t="s">
        <v>147</v>
      </c>
      <c r="K1156" s="1">
        <f t="shared" si="265"/>
        <v>0</v>
      </c>
      <c r="L1156" s="1" t="str">
        <f t="shared" si="266"/>
        <v>both glucosylglycerol Min_Ctr</v>
      </c>
      <c r="M1156" s="1" t="str">
        <f t="shared" si="257"/>
        <v>ND</v>
      </c>
      <c r="N1156" s="1" t="str">
        <f t="shared" si="258"/>
        <v>both glucosylglycerol Min_CtrND</v>
      </c>
      <c r="O1156" s="2" t="str">
        <f t="shared" si="259"/>
        <v/>
      </c>
      <c r="P1156" s="1" t="str">
        <f t="array" ref="P1156">IF(O1156="","",AVERAGE(IF(L$1:L$2881=L1156,K$1:K$2881)))</f>
        <v/>
      </c>
      <c r="Q1156" s="1" t="str">
        <f t="array" ref="Q1156">IF(O1156="","",_xlfn.F.TEST(IF((L$1:L$2881=LEFT(L1156,LEN(L1156)-3)&amp;"ctr"),K$1:K$2881),IF((L$1:L$2881=L1156),K$1:K$2881)))</f>
        <v/>
      </c>
      <c r="R1156" s="1" t="str">
        <f t="array" ref="R1156">IF(O1156="","",TTEST(IF(L$1:L$2881=LEFT(L1156,LEN(L1156)-3)&amp;"ctr",K$1:K$2881),IF(L$1:L$2881=L1156,K$1:K$2881),2,IF(ISERROR(Q1156),3,IF(Q1156&lt;0.05,3,2))))</f>
        <v/>
      </c>
      <c r="S1156" s="1" t="str">
        <f t="shared" ca="1" si="260"/>
        <v/>
      </c>
      <c r="T1156" s="1" t="str">
        <f t="array" ref="T1156">IF(O1156="","",AVERAGE(IF(L$1:L$2881=L1156,I$1:I$2881)))</f>
        <v/>
      </c>
      <c r="U1156" s="1" t="str">
        <f t="shared" ca="1" si="261"/>
        <v/>
      </c>
      <c r="V1156" s="1" t="str">
        <f t="shared" ca="1" si="267"/>
        <v/>
      </c>
      <c r="W1156" s="1" t="str">
        <f t="array" aca="1" ref="W1156" ca="1">IF(V1156="","",IF(AVERAGE(IF(Z$2:Z$2881="Neg"&amp;" "&amp;B1156&amp;" "&amp;X1156,J$2:J$2881,0))&gt;AVERAGE(IF(Z$2:Z$2881="pos"&amp;" "&amp;B1156&amp;" "&amp;X1156,J$2:J$2881,0)),"neg","pos"))</f>
        <v/>
      </c>
      <c r="X1156" s="1" t="str">
        <f t="shared" ca="1" si="262"/>
        <v/>
      </c>
      <c r="Y1156" s="1" t="str">
        <f t="shared" ca="1" si="263"/>
        <v/>
      </c>
      <c r="Z1156" s="1" t="str">
        <f t="shared" si="264"/>
        <v>both glucosylglycerol Min</v>
      </c>
      <c r="AA1156" s="1" t="str">
        <f t="shared" si="256"/>
        <v/>
      </c>
    </row>
    <row r="1157" spans="1:27" x14ac:dyDescent="0.2">
      <c r="A1157" s="1" t="s">
        <v>94</v>
      </c>
      <c r="B1157" s="1" t="s">
        <v>188</v>
      </c>
      <c r="C1157" s="1" t="s">
        <v>117</v>
      </c>
      <c r="D1157" s="1">
        <v>254.101</v>
      </c>
      <c r="E1157" s="1">
        <v>16.71</v>
      </c>
      <c r="F1157" s="5" t="s">
        <v>146</v>
      </c>
      <c r="H1157" s="1" t="s">
        <v>147</v>
      </c>
      <c r="K1157" s="1">
        <f t="shared" si="265"/>
        <v>0</v>
      </c>
      <c r="L1157" s="1" t="str">
        <f t="shared" si="266"/>
        <v>both glucosylglycerol Min_Ctr</v>
      </c>
      <c r="M1157" s="1" t="str">
        <f t="shared" si="257"/>
        <v>ND</v>
      </c>
      <c r="N1157" s="1" t="str">
        <f t="shared" si="258"/>
        <v>both glucosylglycerol Min_CtrND</v>
      </c>
      <c r="O1157" s="2" t="str">
        <f t="shared" si="259"/>
        <v/>
      </c>
      <c r="P1157" s="1" t="str">
        <f t="array" ref="P1157">IF(O1157="","",AVERAGE(IF(L$1:L$2881=L1157,K$1:K$2881)))</f>
        <v/>
      </c>
      <c r="Q1157" s="1" t="str">
        <f t="array" ref="Q1157">IF(O1157="","",_xlfn.F.TEST(IF((L$1:L$2881=LEFT(L1157,LEN(L1157)-3)&amp;"ctr"),K$1:K$2881),IF((L$1:L$2881=L1157),K$1:K$2881)))</f>
        <v/>
      </c>
      <c r="R1157" s="1" t="str">
        <f t="array" ref="R1157">IF(O1157="","",TTEST(IF(L$1:L$2881=LEFT(L1157,LEN(L1157)-3)&amp;"ctr",K$1:K$2881),IF(L$1:L$2881=L1157,K$1:K$2881),2,IF(ISERROR(Q1157),3,IF(Q1157&lt;0.05,3,2))))</f>
        <v/>
      </c>
      <c r="S1157" s="1" t="str">
        <f t="shared" ca="1" si="260"/>
        <v/>
      </c>
      <c r="T1157" s="1" t="str">
        <f t="array" ref="T1157">IF(O1157="","",AVERAGE(IF(L$1:L$2881=L1157,I$1:I$2881)))</f>
        <v/>
      </c>
      <c r="U1157" s="1" t="str">
        <f t="shared" ca="1" si="261"/>
        <v/>
      </c>
      <c r="V1157" s="1" t="str">
        <f t="shared" ca="1" si="267"/>
        <v/>
      </c>
      <c r="W1157" s="1" t="str">
        <f t="array" aca="1" ref="W1157" ca="1">IF(V1157="","",IF(AVERAGE(IF(Z$2:Z$2881="Neg"&amp;" "&amp;B1157&amp;" "&amp;X1157,J$2:J$2881,0))&gt;AVERAGE(IF(Z$2:Z$2881="pos"&amp;" "&amp;B1157&amp;" "&amp;X1157,J$2:J$2881,0)),"neg","pos"))</f>
        <v/>
      </c>
      <c r="X1157" s="1" t="str">
        <f t="shared" ca="1" si="262"/>
        <v/>
      </c>
      <c r="Y1157" s="1" t="str">
        <f t="shared" ca="1" si="263"/>
        <v/>
      </c>
      <c r="Z1157" s="1" t="str">
        <f t="shared" si="264"/>
        <v>both glucosylglycerol Min</v>
      </c>
      <c r="AA1157" s="1" t="str">
        <f t="shared" si="256"/>
        <v/>
      </c>
    </row>
    <row r="1158" spans="1:27" x14ac:dyDescent="0.2">
      <c r="A1158" s="1" t="s">
        <v>94</v>
      </c>
      <c r="B1158" s="1" t="s">
        <v>188</v>
      </c>
      <c r="C1158" s="1" t="s">
        <v>117</v>
      </c>
      <c r="D1158" s="1">
        <v>254.101</v>
      </c>
      <c r="E1158" s="1">
        <v>16.71</v>
      </c>
      <c r="F1158" s="5" t="s">
        <v>146</v>
      </c>
      <c r="H1158" s="1" t="s">
        <v>148</v>
      </c>
      <c r="K1158" s="1">
        <f t="shared" si="265"/>
        <v>0</v>
      </c>
      <c r="L1158" s="1" t="str">
        <f t="shared" si="266"/>
        <v>both glucosylglycerol Min_Syn</v>
      </c>
      <c r="M1158" s="1" t="str">
        <f t="shared" si="257"/>
        <v>ND</v>
      </c>
      <c r="N1158" s="1" t="str">
        <f t="shared" si="258"/>
        <v>both glucosylglycerol Min_SynND</v>
      </c>
      <c r="O1158" s="2" t="str">
        <f t="shared" si="259"/>
        <v>ND</v>
      </c>
      <c r="P1158" s="1">
        <f t="array" ref="P1158">IF(O1158="","",AVERAGE(IF(L$1:L$2881=L1158,K$1:K$2881)))</f>
        <v>0</v>
      </c>
      <c r="Q1158" s="1" t="e">
        <f t="array" ref="Q1158">IF(O1158="","",_xlfn.F.TEST(IF((L$1:L$2881=LEFT(L1158,LEN(L1158)-3)&amp;"ctr"),K$1:K$2881),IF((L$1:L$2881=L1158),K$1:K$2881)))</f>
        <v>#DIV/0!</v>
      </c>
      <c r="R1158" s="1" t="e">
        <f t="array" ref="R1158">IF(O1158="","",TTEST(IF(L$1:L$2881=LEFT(L1158,LEN(L1158)-3)&amp;"ctr",K$1:K$2881),IF(L$1:L$2881=L1158,K$1:K$2881),2,IF(ISERROR(Q1158),3,IF(Q1158&lt;0.05,3,2))))</f>
        <v>#DIV/0!</v>
      </c>
      <c r="S1158" s="1" t="str">
        <f t="shared" ca="1" si="260"/>
        <v>ND</v>
      </c>
      <c r="T1158" s="1">
        <f t="array" ref="T1158">IF(O1158="","",AVERAGE(IF(L$1:L$2881=L1158,I$1:I$2881)))</f>
        <v>0</v>
      </c>
      <c r="U1158" s="1" t="str">
        <f t="shared" ca="1" si="261"/>
        <v>n/a</v>
      </c>
      <c r="V1158" s="1" t="str">
        <f t="shared" ca="1" si="267"/>
        <v/>
      </c>
      <c r="W1158" s="1" t="str">
        <f t="array" aca="1" ref="W1158" ca="1">IF(V1158="","",IF(AVERAGE(IF(Z$2:Z$2881="Neg"&amp;" "&amp;B1158&amp;" "&amp;X1158,J$2:J$2881,0))&gt;AVERAGE(IF(Z$2:Z$2881="pos"&amp;" "&amp;B1158&amp;" "&amp;X1158,J$2:J$2881,0)),"neg","pos"))</f>
        <v/>
      </c>
      <c r="X1158" s="1" t="str">
        <f t="shared" ca="1" si="262"/>
        <v/>
      </c>
      <c r="Y1158" s="1" t="str">
        <f t="shared" ca="1" si="263"/>
        <v/>
      </c>
      <c r="Z1158" s="1" t="str">
        <f t="shared" si="264"/>
        <v>both glucosylglycerol Min</v>
      </c>
      <c r="AA1158" s="1" t="str">
        <f t="shared" si="256"/>
        <v>Good</v>
      </c>
    </row>
    <row r="1159" spans="1:27" x14ac:dyDescent="0.2">
      <c r="A1159" s="1" t="s">
        <v>94</v>
      </c>
      <c r="B1159" s="1" t="s">
        <v>188</v>
      </c>
      <c r="C1159" s="1" t="s">
        <v>117</v>
      </c>
      <c r="D1159" s="1">
        <v>254.101</v>
      </c>
      <c r="E1159" s="1">
        <v>16.71</v>
      </c>
      <c r="F1159" s="5" t="s">
        <v>146</v>
      </c>
      <c r="H1159" s="1" t="s">
        <v>148</v>
      </c>
      <c r="K1159" s="1">
        <f t="shared" si="265"/>
        <v>0</v>
      </c>
      <c r="L1159" s="1" t="str">
        <f t="shared" si="266"/>
        <v>both glucosylglycerol Min_Syn</v>
      </c>
      <c r="M1159" s="1" t="str">
        <f t="shared" si="257"/>
        <v>ND</v>
      </c>
      <c r="N1159" s="1" t="str">
        <f t="shared" si="258"/>
        <v>both glucosylglycerol Min_SynND</v>
      </c>
      <c r="O1159" s="2" t="str">
        <f t="shared" si="259"/>
        <v/>
      </c>
      <c r="P1159" s="1" t="str">
        <f t="array" ref="P1159">IF(O1159="","",AVERAGE(IF(L$1:L$2881=L1159,K$1:K$2881)))</f>
        <v/>
      </c>
      <c r="Q1159" s="1" t="str">
        <f t="array" ref="Q1159">IF(O1159="","",_xlfn.F.TEST(IF((L$1:L$2881=LEFT(L1159,LEN(L1159)-3)&amp;"ctr"),K$1:K$2881),IF((L$1:L$2881=L1159),K$1:K$2881)))</f>
        <v/>
      </c>
      <c r="R1159" s="1" t="str">
        <f t="array" ref="R1159">IF(O1159="","",TTEST(IF(L$1:L$2881=LEFT(L1159,LEN(L1159)-3)&amp;"ctr",K$1:K$2881),IF(L$1:L$2881=L1159,K$1:K$2881),2,IF(ISERROR(Q1159),3,IF(Q1159&lt;0.05,3,2))))</f>
        <v/>
      </c>
      <c r="S1159" s="1" t="str">
        <f t="shared" ca="1" si="260"/>
        <v/>
      </c>
      <c r="T1159" s="1" t="str">
        <f t="array" ref="T1159">IF(O1159="","",AVERAGE(IF(L$1:L$2881=L1159,I$1:I$2881)))</f>
        <v/>
      </c>
      <c r="U1159" s="1" t="str">
        <f t="shared" ca="1" si="261"/>
        <v/>
      </c>
      <c r="V1159" s="1" t="str">
        <f t="shared" ca="1" si="267"/>
        <v/>
      </c>
      <c r="W1159" s="1" t="str">
        <f t="array" aca="1" ref="W1159" ca="1">IF(V1159="","",IF(AVERAGE(IF(Z$2:Z$2881="Neg"&amp;" "&amp;B1159&amp;" "&amp;X1159,J$2:J$2881,0))&gt;AVERAGE(IF(Z$2:Z$2881="pos"&amp;" "&amp;B1159&amp;" "&amp;X1159,J$2:J$2881,0)),"neg","pos"))</f>
        <v/>
      </c>
      <c r="X1159" s="1" t="str">
        <f t="shared" ca="1" si="262"/>
        <v/>
      </c>
      <c r="Y1159" s="1" t="str">
        <f t="shared" ca="1" si="263"/>
        <v/>
      </c>
      <c r="Z1159" s="1" t="str">
        <f t="shared" si="264"/>
        <v>both glucosylglycerol Min</v>
      </c>
      <c r="AA1159" s="1" t="str">
        <f t="shared" si="256"/>
        <v/>
      </c>
    </row>
    <row r="1160" spans="1:27" x14ac:dyDescent="0.2">
      <c r="A1160" s="1" t="s">
        <v>94</v>
      </c>
      <c r="B1160" s="1" t="s">
        <v>188</v>
      </c>
      <c r="C1160" s="1" t="s">
        <v>117</v>
      </c>
      <c r="D1160" s="1">
        <v>254.101</v>
      </c>
      <c r="E1160" s="1">
        <v>16.71</v>
      </c>
      <c r="F1160" s="5" t="s">
        <v>146</v>
      </c>
      <c r="H1160" s="1" t="s">
        <v>148</v>
      </c>
      <c r="K1160" s="1">
        <f t="shared" si="265"/>
        <v>0</v>
      </c>
      <c r="L1160" s="1" t="str">
        <f t="shared" si="266"/>
        <v>both glucosylglycerol Min_Syn</v>
      </c>
      <c r="M1160" s="1" t="str">
        <f t="shared" si="257"/>
        <v>ND</v>
      </c>
      <c r="N1160" s="1" t="str">
        <f t="shared" si="258"/>
        <v>both glucosylglycerol Min_SynND</v>
      </c>
      <c r="O1160" s="2" t="str">
        <f t="shared" si="259"/>
        <v/>
      </c>
      <c r="P1160" s="1" t="str">
        <f t="array" ref="P1160">IF(O1160="","",AVERAGE(IF(L$1:L$2881=L1160,K$1:K$2881)))</f>
        <v/>
      </c>
      <c r="Q1160" s="1" t="str">
        <f t="array" ref="Q1160">IF(O1160="","",_xlfn.F.TEST(IF((L$1:L$2881=LEFT(L1160,LEN(L1160)-3)&amp;"ctr"),K$1:K$2881),IF((L$1:L$2881=L1160),K$1:K$2881)))</f>
        <v/>
      </c>
      <c r="R1160" s="1" t="str">
        <f t="array" ref="R1160">IF(O1160="","",TTEST(IF(L$1:L$2881=LEFT(L1160,LEN(L1160)-3)&amp;"ctr",K$1:K$2881),IF(L$1:L$2881=L1160,K$1:K$2881),2,IF(ISERROR(Q1160),3,IF(Q1160&lt;0.05,3,2))))</f>
        <v/>
      </c>
      <c r="S1160" s="1" t="str">
        <f t="shared" ca="1" si="260"/>
        <v/>
      </c>
      <c r="T1160" s="1" t="str">
        <f t="array" ref="T1160">IF(O1160="","",AVERAGE(IF(L$1:L$2881=L1160,I$1:I$2881)))</f>
        <v/>
      </c>
      <c r="U1160" s="1" t="str">
        <f t="shared" ca="1" si="261"/>
        <v/>
      </c>
      <c r="V1160" s="1" t="str">
        <f t="shared" ca="1" si="267"/>
        <v/>
      </c>
      <c r="W1160" s="1" t="str">
        <f t="array" aca="1" ref="W1160" ca="1">IF(V1160="","",IF(AVERAGE(IF(Z$2:Z$2881="Neg"&amp;" "&amp;B1160&amp;" "&amp;X1160,J$2:J$2881,0))&gt;AVERAGE(IF(Z$2:Z$2881="pos"&amp;" "&amp;B1160&amp;" "&amp;X1160,J$2:J$2881,0)),"neg","pos"))</f>
        <v/>
      </c>
      <c r="X1160" s="1" t="str">
        <f t="shared" ca="1" si="262"/>
        <v/>
      </c>
      <c r="Y1160" s="1" t="str">
        <f t="shared" ca="1" si="263"/>
        <v/>
      </c>
      <c r="Z1160" s="1" t="str">
        <f t="shared" si="264"/>
        <v>both glucosylglycerol Min</v>
      </c>
      <c r="AA1160" s="1" t="str">
        <f t="shared" si="256"/>
        <v/>
      </c>
    </row>
    <row r="1161" spans="1:27" x14ac:dyDescent="0.2">
      <c r="A1161" s="1" t="s">
        <v>94</v>
      </c>
      <c r="B1161" s="1" t="s">
        <v>188</v>
      </c>
      <c r="C1161" s="1" t="s">
        <v>117</v>
      </c>
      <c r="D1161" s="1">
        <v>254.101</v>
      </c>
      <c r="E1161" s="1">
        <v>16.71</v>
      </c>
      <c r="F1161" s="5" t="s">
        <v>146</v>
      </c>
      <c r="H1161" s="1" t="s">
        <v>148</v>
      </c>
      <c r="K1161" s="1">
        <f t="shared" si="265"/>
        <v>0</v>
      </c>
      <c r="L1161" s="1" t="str">
        <f t="shared" si="266"/>
        <v>both glucosylglycerol Min_Syn</v>
      </c>
      <c r="M1161" s="1" t="str">
        <f t="shared" si="257"/>
        <v>ND</v>
      </c>
      <c r="N1161" s="1" t="str">
        <f t="shared" si="258"/>
        <v>both glucosylglycerol Min_SynND</v>
      </c>
      <c r="O1161" s="2" t="str">
        <f t="shared" si="259"/>
        <v/>
      </c>
      <c r="P1161" s="1" t="str">
        <f t="array" ref="P1161">IF(O1161="","",AVERAGE(IF(L$1:L$2881=L1161,K$1:K$2881)))</f>
        <v/>
      </c>
      <c r="Q1161" s="1" t="str">
        <f t="array" ref="Q1161">IF(O1161="","",_xlfn.F.TEST(IF((L$1:L$2881=LEFT(L1161,LEN(L1161)-3)&amp;"ctr"),K$1:K$2881),IF((L$1:L$2881=L1161),K$1:K$2881)))</f>
        <v/>
      </c>
      <c r="R1161" s="1" t="str">
        <f t="array" ref="R1161">IF(O1161="","",TTEST(IF(L$1:L$2881=LEFT(L1161,LEN(L1161)-3)&amp;"ctr",K$1:K$2881),IF(L$1:L$2881=L1161,K$1:K$2881),2,IF(ISERROR(Q1161),3,IF(Q1161&lt;0.05,3,2))))</f>
        <v/>
      </c>
      <c r="S1161" s="1" t="str">
        <f t="shared" ca="1" si="260"/>
        <v/>
      </c>
      <c r="T1161" s="1" t="str">
        <f t="array" ref="T1161">IF(O1161="","",AVERAGE(IF(L$1:L$2881=L1161,I$1:I$2881)))</f>
        <v/>
      </c>
      <c r="U1161" s="1" t="str">
        <f t="shared" ca="1" si="261"/>
        <v/>
      </c>
      <c r="V1161" s="1" t="str">
        <f t="shared" ca="1" si="267"/>
        <v/>
      </c>
      <c r="W1161" s="1" t="str">
        <f t="array" aca="1" ref="W1161" ca="1">IF(V1161="","",IF(AVERAGE(IF(Z$2:Z$2881="Neg"&amp;" "&amp;B1161&amp;" "&amp;X1161,J$2:J$2881,0))&gt;AVERAGE(IF(Z$2:Z$2881="pos"&amp;" "&amp;B1161&amp;" "&amp;X1161,J$2:J$2881,0)),"neg","pos"))</f>
        <v/>
      </c>
      <c r="X1161" s="1" t="str">
        <f t="shared" ca="1" si="262"/>
        <v/>
      </c>
      <c r="Y1161" s="1" t="str">
        <f t="shared" ca="1" si="263"/>
        <v/>
      </c>
      <c r="Z1161" s="1" t="str">
        <f t="shared" si="264"/>
        <v>both glucosylglycerol Min</v>
      </c>
      <c r="AA1161" s="1" t="str">
        <f t="shared" si="256"/>
        <v/>
      </c>
    </row>
    <row r="1162" spans="1:27" x14ac:dyDescent="0.2">
      <c r="A1162" s="1" t="s">
        <v>94</v>
      </c>
      <c r="B1162" s="1" t="s">
        <v>188</v>
      </c>
      <c r="C1162" s="1" t="s">
        <v>117</v>
      </c>
      <c r="D1162" s="1">
        <v>254.101</v>
      </c>
      <c r="E1162" s="1">
        <v>16.71</v>
      </c>
      <c r="F1162" s="5" t="s">
        <v>146</v>
      </c>
      <c r="H1162" s="1" t="s">
        <v>149</v>
      </c>
      <c r="K1162" s="1">
        <f t="shared" si="265"/>
        <v>0</v>
      </c>
      <c r="L1162" s="1" t="str">
        <f t="shared" si="266"/>
        <v>both glucosylglycerol MEBM_Ctr</v>
      </c>
      <c r="M1162" s="1" t="str">
        <f t="shared" si="257"/>
        <v>ND</v>
      </c>
      <c r="N1162" s="1" t="str">
        <f t="shared" si="258"/>
        <v>both glucosylglycerol MEBM_CtrND</v>
      </c>
      <c r="O1162" s="2" t="str">
        <f t="shared" si="259"/>
        <v>ND</v>
      </c>
      <c r="P1162" s="1">
        <f t="array" ref="P1162">IF(O1162="","",AVERAGE(IF(L$1:L$2881=L1162,K$1:K$2881)))</f>
        <v>0</v>
      </c>
      <c r="Q1162" s="1" t="e">
        <f t="array" ref="Q1162">IF(O1162="","",_xlfn.F.TEST(IF((L$1:L$2881=LEFT(L1162,LEN(L1162)-3)&amp;"ctr"),K$1:K$2881),IF((L$1:L$2881=L1162),K$1:K$2881)))</f>
        <v>#DIV/0!</v>
      </c>
      <c r="R1162" s="1" t="e">
        <f t="array" ref="R1162">IF(O1162="","",TTEST(IF(L$1:L$2881=LEFT(L1162,LEN(L1162)-3)&amp;"ctr",K$1:K$2881),IF(L$1:L$2881=L1162,K$1:K$2881),2,IF(ISERROR(Q1162),3,IF(Q1162&lt;0.05,3,2))))</f>
        <v>#DIV/0!</v>
      </c>
      <c r="S1162" s="1" t="str">
        <f t="shared" ca="1" si="260"/>
        <v>ND</v>
      </c>
      <c r="T1162" s="1">
        <f t="array" ref="T1162">IF(O1162="","",AVERAGE(IF(L$1:L$2881=L1162,I$1:I$2881)))</f>
        <v>0</v>
      </c>
      <c r="U1162" s="1" t="str">
        <f t="shared" ca="1" si="261"/>
        <v>n/a</v>
      </c>
      <c r="V1162" s="1" t="str">
        <f t="shared" ca="1" si="267"/>
        <v/>
      </c>
      <c r="W1162" s="1" t="str">
        <f t="array" aca="1" ref="W1162" ca="1">IF(V1162="","",IF(AVERAGE(IF(Z$2:Z$2881="Neg"&amp;" "&amp;B1162&amp;" "&amp;X1162,J$2:J$2881,0))&gt;AVERAGE(IF(Z$2:Z$2881="pos"&amp;" "&amp;B1162&amp;" "&amp;X1162,J$2:J$2881,0)),"neg","pos"))</f>
        <v/>
      </c>
      <c r="X1162" s="1" t="str">
        <f t="shared" ca="1" si="262"/>
        <v/>
      </c>
      <c r="Y1162" s="1" t="str">
        <f t="shared" ca="1" si="263"/>
        <v/>
      </c>
      <c r="Z1162" s="1" t="str">
        <f t="shared" si="264"/>
        <v>both glucosylglycerol MEB</v>
      </c>
      <c r="AA1162" s="1" t="str">
        <f t="shared" si="256"/>
        <v>Good</v>
      </c>
    </row>
    <row r="1163" spans="1:27" x14ac:dyDescent="0.2">
      <c r="A1163" s="1" t="s">
        <v>94</v>
      </c>
      <c r="B1163" s="1" t="s">
        <v>188</v>
      </c>
      <c r="C1163" s="1" t="s">
        <v>117</v>
      </c>
      <c r="D1163" s="1">
        <v>254.101</v>
      </c>
      <c r="E1163" s="1">
        <v>16.71</v>
      </c>
      <c r="F1163" s="5" t="s">
        <v>146</v>
      </c>
      <c r="H1163" s="1" t="s">
        <v>149</v>
      </c>
      <c r="K1163" s="1">
        <f t="shared" si="265"/>
        <v>0</v>
      </c>
      <c r="L1163" s="1" t="str">
        <f t="shared" si="266"/>
        <v>both glucosylglycerol MEBM_Ctr</v>
      </c>
      <c r="M1163" s="1" t="str">
        <f t="shared" si="257"/>
        <v>ND</v>
      </c>
      <c r="N1163" s="1" t="str">
        <f t="shared" si="258"/>
        <v>both glucosylglycerol MEBM_CtrND</v>
      </c>
      <c r="O1163" s="2" t="str">
        <f t="shared" si="259"/>
        <v/>
      </c>
      <c r="P1163" s="1" t="str">
        <f t="array" ref="P1163">IF(O1163="","",AVERAGE(IF(L$1:L$2881=L1163,K$1:K$2881)))</f>
        <v/>
      </c>
      <c r="Q1163" s="1" t="str">
        <f t="array" ref="Q1163">IF(O1163="","",_xlfn.F.TEST(IF((L$1:L$2881=LEFT(L1163,LEN(L1163)-3)&amp;"ctr"),K$1:K$2881),IF((L$1:L$2881=L1163),K$1:K$2881)))</f>
        <v/>
      </c>
      <c r="R1163" s="1" t="str">
        <f t="array" ref="R1163">IF(O1163="","",TTEST(IF(L$1:L$2881=LEFT(L1163,LEN(L1163)-3)&amp;"ctr",K$1:K$2881),IF(L$1:L$2881=L1163,K$1:K$2881),2,IF(ISERROR(Q1163),3,IF(Q1163&lt;0.05,3,2))))</f>
        <v/>
      </c>
      <c r="S1163" s="1" t="str">
        <f t="shared" ca="1" si="260"/>
        <v/>
      </c>
      <c r="T1163" s="1" t="str">
        <f t="array" ref="T1163">IF(O1163="","",AVERAGE(IF(L$1:L$2881=L1163,I$1:I$2881)))</f>
        <v/>
      </c>
      <c r="U1163" s="1" t="str">
        <f t="shared" ca="1" si="261"/>
        <v/>
      </c>
      <c r="V1163" s="1" t="str">
        <f t="shared" ca="1" si="267"/>
        <v/>
      </c>
      <c r="W1163" s="1" t="str">
        <f t="array" aca="1" ref="W1163" ca="1">IF(V1163="","",IF(AVERAGE(IF(Z$2:Z$2881="Neg"&amp;" "&amp;B1163&amp;" "&amp;X1163,J$2:J$2881,0))&gt;AVERAGE(IF(Z$2:Z$2881="pos"&amp;" "&amp;B1163&amp;" "&amp;X1163,J$2:J$2881,0)),"neg","pos"))</f>
        <v/>
      </c>
      <c r="X1163" s="1" t="str">
        <f t="shared" ca="1" si="262"/>
        <v/>
      </c>
      <c r="Y1163" s="1" t="str">
        <f t="shared" ca="1" si="263"/>
        <v/>
      </c>
      <c r="Z1163" s="1" t="str">
        <f t="shared" si="264"/>
        <v>both glucosylglycerol MEB</v>
      </c>
      <c r="AA1163" s="1" t="str">
        <f t="shared" si="256"/>
        <v/>
      </c>
    </row>
    <row r="1164" spans="1:27" x14ac:dyDescent="0.2">
      <c r="A1164" s="1" t="s">
        <v>94</v>
      </c>
      <c r="B1164" s="1" t="s">
        <v>188</v>
      </c>
      <c r="C1164" s="1" t="s">
        <v>117</v>
      </c>
      <c r="D1164" s="1">
        <v>254.101</v>
      </c>
      <c r="E1164" s="1">
        <v>16.71</v>
      </c>
      <c r="F1164" s="5" t="s">
        <v>146</v>
      </c>
      <c r="H1164" s="1" t="s">
        <v>149</v>
      </c>
      <c r="K1164" s="1">
        <f t="shared" si="265"/>
        <v>0</v>
      </c>
      <c r="L1164" s="1" t="str">
        <f t="shared" si="266"/>
        <v>both glucosylglycerol MEBM_Ctr</v>
      </c>
      <c r="M1164" s="1" t="str">
        <f t="shared" si="257"/>
        <v>ND</v>
      </c>
      <c r="N1164" s="1" t="str">
        <f t="shared" si="258"/>
        <v>both glucosylglycerol MEBM_CtrND</v>
      </c>
      <c r="O1164" s="2" t="str">
        <f t="shared" si="259"/>
        <v/>
      </c>
      <c r="P1164" s="1" t="str">
        <f t="array" ref="P1164">IF(O1164="","",AVERAGE(IF(L$1:L$2881=L1164,K$1:K$2881)))</f>
        <v/>
      </c>
      <c r="Q1164" s="1" t="str">
        <f t="array" ref="Q1164">IF(O1164="","",_xlfn.F.TEST(IF((L$1:L$2881=LEFT(L1164,LEN(L1164)-3)&amp;"ctr"),K$1:K$2881),IF((L$1:L$2881=L1164),K$1:K$2881)))</f>
        <v/>
      </c>
      <c r="R1164" s="1" t="str">
        <f t="array" ref="R1164">IF(O1164="","",TTEST(IF(L$1:L$2881=LEFT(L1164,LEN(L1164)-3)&amp;"ctr",K$1:K$2881),IF(L$1:L$2881=L1164,K$1:K$2881),2,IF(ISERROR(Q1164),3,IF(Q1164&lt;0.05,3,2))))</f>
        <v/>
      </c>
      <c r="S1164" s="1" t="str">
        <f t="shared" ca="1" si="260"/>
        <v/>
      </c>
      <c r="T1164" s="1" t="str">
        <f t="array" ref="T1164">IF(O1164="","",AVERAGE(IF(L$1:L$2881=L1164,I$1:I$2881)))</f>
        <v/>
      </c>
      <c r="U1164" s="1" t="str">
        <f t="shared" ca="1" si="261"/>
        <v/>
      </c>
      <c r="V1164" s="1" t="str">
        <f t="shared" ca="1" si="267"/>
        <v/>
      </c>
      <c r="W1164" s="1" t="str">
        <f t="array" aca="1" ref="W1164" ca="1">IF(V1164="","",IF(AVERAGE(IF(Z$2:Z$2881="Neg"&amp;" "&amp;B1164&amp;" "&amp;X1164,J$2:J$2881,0))&gt;AVERAGE(IF(Z$2:Z$2881="pos"&amp;" "&amp;B1164&amp;" "&amp;X1164,J$2:J$2881,0)),"neg","pos"))</f>
        <v/>
      </c>
      <c r="X1164" s="1" t="str">
        <f t="shared" ca="1" si="262"/>
        <v/>
      </c>
      <c r="Y1164" s="1" t="str">
        <f t="shared" ca="1" si="263"/>
        <v/>
      </c>
      <c r="Z1164" s="1" t="str">
        <f t="shared" si="264"/>
        <v>both glucosylglycerol MEB</v>
      </c>
      <c r="AA1164" s="1" t="str">
        <f t="shared" si="256"/>
        <v/>
      </c>
    </row>
    <row r="1165" spans="1:27" x14ac:dyDescent="0.2">
      <c r="A1165" s="1" t="s">
        <v>94</v>
      </c>
      <c r="B1165" s="1" t="s">
        <v>188</v>
      </c>
      <c r="C1165" s="1" t="s">
        <v>117</v>
      </c>
      <c r="D1165" s="1">
        <v>254.101</v>
      </c>
      <c r="E1165" s="1">
        <v>16.71</v>
      </c>
      <c r="F1165" s="5" t="s">
        <v>146</v>
      </c>
      <c r="H1165" s="1" t="s">
        <v>149</v>
      </c>
      <c r="K1165" s="1">
        <f t="shared" si="265"/>
        <v>0</v>
      </c>
      <c r="L1165" s="1" t="str">
        <f t="shared" si="266"/>
        <v>both glucosylglycerol MEBM_Ctr</v>
      </c>
      <c r="M1165" s="1" t="str">
        <f t="shared" si="257"/>
        <v>ND</v>
      </c>
      <c r="N1165" s="1" t="str">
        <f t="shared" si="258"/>
        <v>both glucosylglycerol MEBM_CtrND</v>
      </c>
      <c r="O1165" s="2" t="str">
        <f t="shared" si="259"/>
        <v/>
      </c>
      <c r="P1165" s="1" t="str">
        <f t="array" ref="P1165">IF(O1165="","",AVERAGE(IF(L$1:L$2881=L1165,K$1:K$2881)))</f>
        <v/>
      </c>
      <c r="Q1165" s="1" t="str">
        <f t="array" ref="Q1165">IF(O1165="","",_xlfn.F.TEST(IF((L$1:L$2881=LEFT(L1165,LEN(L1165)-3)&amp;"ctr"),K$1:K$2881),IF((L$1:L$2881=L1165),K$1:K$2881)))</f>
        <v/>
      </c>
      <c r="R1165" s="1" t="str">
        <f t="array" ref="R1165">IF(O1165="","",TTEST(IF(L$1:L$2881=LEFT(L1165,LEN(L1165)-3)&amp;"ctr",K$1:K$2881),IF(L$1:L$2881=L1165,K$1:K$2881),2,IF(ISERROR(Q1165),3,IF(Q1165&lt;0.05,3,2))))</f>
        <v/>
      </c>
      <c r="S1165" s="1" t="str">
        <f t="shared" ca="1" si="260"/>
        <v/>
      </c>
      <c r="T1165" s="1" t="str">
        <f t="array" ref="T1165">IF(O1165="","",AVERAGE(IF(L$1:L$2881=L1165,I$1:I$2881)))</f>
        <v/>
      </c>
      <c r="U1165" s="1" t="str">
        <f t="shared" ca="1" si="261"/>
        <v/>
      </c>
      <c r="V1165" s="1" t="str">
        <f t="shared" ca="1" si="267"/>
        <v/>
      </c>
      <c r="W1165" s="1" t="str">
        <f t="array" aca="1" ref="W1165" ca="1">IF(V1165="","",IF(AVERAGE(IF(Z$2:Z$2881="Neg"&amp;" "&amp;B1165&amp;" "&amp;X1165,J$2:J$2881,0))&gt;AVERAGE(IF(Z$2:Z$2881="pos"&amp;" "&amp;B1165&amp;" "&amp;X1165,J$2:J$2881,0)),"neg","pos"))</f>
        <v/>
      </c>
      <c r="X1165" s="1" t="str">
        <f t="shared" ca="1" si="262"/>
        <v/>
      </c>
      <c r="Y1165" s="1" t="str">
        <f t="shared" ca="1" si="263"/>
        <v/>
      </c>
      <c r="Z1165" s="1" t="str">
        <f t="shared" si="264"/>
        <v>both glucosylglycerol MEB</v>
      </c>
      <c r="AA1165" s="1" t="str">
        <f t="shared" si="256"/>
        <v/>
      </c>
    </row>
    <row r="1166" spans="1:27" x14ac:dyDescent="0.2">
      <c r="A1166" s="1" t="s">
        <v>94</v>
      </c>
      <c r="B1166" s="1" t="s">
        <v>188</v>
      </c>
      <c r="C1166" s="1" t="s">
        <v>117</v>
      </c>
      <c r="D1166" s="1">
        <v>254.101</v>
      </c>
      <c r="E1166" s="1">
        <v>16.71</v>
      </c>
      <c r="F1166" s="5" t="s">
        <v>146</v>
      </c>
      <c r="H1166" s="1" t="s">
        <v>150</v>
      </c>
      <c r="K1166" s="1">
        <f t="shared" si="265"/>
        <v>0</v>
      </c>
      <c r="L1166" s="1" t="str">
        <f t="shared" si="266"/>
        <v>both glucosylglycerol MEBM_Syn</v>
      </c>
      <c r="M1166" s="1" t="str">
        <f t="shared" si="257"/>
        <v>ND</v>
      </c>
      <c r="N1166" s="1" t="str">
        <f t="shared" si="258"/>
        <v>both glucosylglycerol MEBM_SynND</v>
      </c>
      <c r="O1166" s="2" t="str">
        <f t="shared" si="259"/>
        <v>ND</v>
      </c>
      <c r="P1166" s="1">
        <f t="array" ref="P1166">IF(O1166="","",AVERAGE(IF(L$1:L$2881=L1166,K$1:K$2881)))</f>
        <v>0</v>
      </c>
      <c r="Q1166" s="1" t="e">
        <f t="array" ref="Q1166">IF(O1166="","",_xlfn.F.TEST(IF((L$1:L$2881=LEFT(L1166,LEN(L1166)-3)&amp;"ctr"),K$1:K$2881),IF((L$1:L$2881=L1166),K$1:K$2881)))</f>
        <v>#DIV/0!</v>
      </c>
      <c r="R1166" s="1" t="e">
        <f t="array" ref="R1166">IF(O1166="","",TTEST(IF(L$1:L$2881=LEFT(L1166,LEN(L1166)-3)&amp;"ctr",K$1:K$2881),IF(L$1:L$2881=L1166,K$1:K$2881),2,IF(ISERROR(Q1166),3,IF(Q1166&lt;0.05,3,2))))</f>
        <v>#DIV/0!</v>
      </c>
      <c r="S1166" s="1" t="str">
        <f t="shared" ca="1" si="260"/>
        <v>ND</v>
      </c>
      <c r="T1166" s="1">
        <f t="array" ref="T1166">IF(O1166="","",AVERAGE(IF(L$1:L$2881=L1166,I$1:I$2881)))</f>
        <v>0</v>
      </c>
      <c r="U1166" s="1" t="str">
        <f t="shared" ca="1" si="261"/>
        <v>n/a</v>
      </c>
      <c r="V1166" s="1" t="str">
        <f t="shared" ca="1" si="267"/>
        <v/>
      </c>
      <c r="W1166" s="1" t="str">
        <f t="array" aca="1" ref="W1166" ca="1">IF(V1166="","",IF(AVERAGE(IF(Z$2:Z$2881="Neg"&amp;" "&amp;B1166&amp;" "&amp;X1166,J$2:J$2881,0))&gt;AVERAGE(IF(Z$2:Z$2881="pos"&amp;" "&amp;B1166&amp;" "&amp;X1166,J$2:J$2881,0)),"neg","pos"))</f>
        <v/>
      </c>
      <c r="X1166" s="1" t="str">
        <f t="shared" ca="1" si="262"/>
        <v/>
      </c>
      <c r="Y1166" s="1" t="str">
        <f t="shared" ca="1" si="263"/>
        <v/>
      </c>
      <c r="Z1166" s="1" t="str">
        <f t="shared" si="264"/>
        <v>both glucosylglycerol MEB</v>
      </c>
      <c r="AA1166" s="1" t="str">
        <f t="shared" si="256"/>
        <v>Good</v>
      </c>
    </row>
    <row r="1167" spans="1:27" x14ac:dyDescent="0.2">
      <c r="A1167" s="1" t="s">
        <v>94</v>
      </c>
      <c r="B1167" s="1" t="s">
        <v>188</v>
      </c>
      <c r="C1167" s="1" t="s">
        <v>117</v>
      </c>
      <c r="D1167" s="1">
        <v>254.101</v>
      </c>
      <c r="E1167" s="1">
        <v>16.71</v>
      </c>
      <c r="F1167" s="5" t="s">
        <v>146</v>
      </c>
      <c r="H1167" s="1" t="s">
        <v>150</v>
      </c>
      <c r="K1167" s="1">
        <f t="shared" si="265"/>
        <v>0</v>
      </c>
      <c r="L1167" s="1" t="str">
        <f t="shared" si="266"/>
        <v>both glucosylglycerol MEBM_Syn</v>
      </c>
      <c r="M1167" s="1" t="str">
        <f t="shared" si="257"/>
        <v>ND</v>
      </c>
      <c r="N1167" s="1" t="str">
        <f t="shared" si="258"/>
        <v>both glucosylglycerol MEBM_SynND</v>
      </c>
      <c r="O1167" s="2" t="str">
        <f t="shared" si="259"/>
        <v/>
      </c>
      <c r="P1167" s="1" t="str">
        <f t="array" ref="P1167">IF(O1167="","",AVERAGE(IF(L$1:L$2881=L1167,K$1:K$2881)))</f>
        <v/>
      </c>
      <c r="Q1167" s="1" t="str">
        <f t="array" ref="Q1167">IF(O1167="","",_xlfn.F.TEST(IF((L$1:L$2881=LEFT(L1167,LEN(L1167)-3)&amp;"ctr"),K$1:K$2881),IF((L$1:L$2881=L1167),K$1:K$2881)))</f>
        <v/>
      </c>
      <c r="R1167" s="1" t="str">
        <f t="array" ref="R1167">IF(O1167="","",TTEST(IF(L$1:L$2881=LEFT(L1167,LEN(L1167)-3)&amp;"ctr",K$1:K$2881),IF(L$1:L$2881=L1167,K$1:K$2881),2,IF(ISERROR(Q1167),3,IF(Q1167&lt;0.05,3,2))))</f>
        <v/>
      </c>
      <c r="S1167" s="1" t="str">
        <f t="shared" ca="1" si="260"/>
        <v/>
      </c>
      <c r="T1167" s="1" t="str">
        <f t="array" ref="T1167">IF(O1167="","",AVERAGE(IF(L$1:L$2881=L1167,I$1:I$2881)))</f>
        <v/>
      </c>
      <c r="U1167" s="1" t="str">
        <f t="shared" ca="1" si="261"/>
        <v/>
      </c>
      <c r="V1167" s="1" t="str">
        <f t="shared" ca="1" si="267"/>
        <v/>
      </c>
      <c r="W1167" s="1" t="str">
        <f t="array" aca="1" ref="W1167" ca="1">IF(V1167="","",IF(AVERAGE(IF(Z$2:Z$2881="Neg"&amp;" "&amp;B1167&amp;" "&amp;X1167,J$2:J$2881,0))&gt;AVERAGE(IF(Z$2:Z$2881="pos"&amp;" "&amp;B1167&amp;" "&amp;X1167,J$2:J$2881,0)),"neg","pos"))</f>
        <v/>
      </c>
      <c r="X1167" s="1" t="str">
        <f t="shared" ca="1" si="262"/>
        <v/>
      </c>
      <c r="Y1167" s="1" t="str">
        <f t="shared" ca="1" si="263"/>
        <v/>
      </c>
      <c r="Z1167" s="1" t="str">
        <f t="shared" si="264"/>
        <v>both glucosylglycerol MEB</v>
      </c>
      <c r="AA1167" s="1" t="str">
        <f t="shared" si="256"/>
        <v/>
      </c>
    </row>
    <row r="1168" spans="1:27" x14ac:dyDescent="0.2">
      <c r="A1168" s="1" t="s">
        <v>94</v>
      </c>
      <c r="B1168" s="1" t="s">
        <v>188</v>
      </c>
      <c r="C1168" s="1" t="s">
        <v>117</v>
      </c>
      <c r="D1168" s="1">
        <v>254.101</v>
      </c>
      <c r="E1168" s="1">
        <v>16.71</v>
      </c>
      <c r="F1168" s="5" t="s">
        <v>146</v>
      </c>
      <c r="H1168" s="1" t="s">
        <v>150</v>
      </c>
      <c r="K1168" s="1">
        <f t="shared" si="265"/>
        <v>0</v>
      </c>
      <c r="L1168" s="1" t="str">
        <f t="shared" si="266"/>
        <v>both glucosylglycerol MEBM_Syn</v>
      </c>
      <c r="M1168" s="1" t="str">
        <f t="shared" si="257"/>
        <v>ND</v>
      </c>
      <c r="N1168" s="1" t="str">
        <f t="shared" si="258"/>
        <v>both glucosylglycerol MEBM_SynND</v>
      </c>
      <c r="O1168" s="2" t="str">
        <f t="shared" si="259"/>
        <v/>
      </c>
      <c r="P1168" s="1" t="str">
        <f t="array" ref="P1168">IF(O1168="","",AVERAGE(IF(L$1:L$2881=L1168,K$1:K$2881)))</f>
        <v/>
      </c>
      <c r="Q1168" s="1" t="str">
        <f t="array" ref="Q1168">IF(O1168="","",_xlfn.F.TEST(IF((L$1:L$2881=LEFT(L1168,LEN(L1168)-3)&amp;"ctr"),K$1:K$2881),IF((L$1:L$2881=L1168),K$1:K$2881)))</f>
        <v/>
      </c>
      <c r="R1168" s="1" t="str">
        <f t="array" ref="R1168">IF(O1168="","",TTEST(IF(L$1:L$2881=LEFT(L1168,LEN(L1168)-3)&amp;"ctr",K$1:K$2881),IF(L$1:L$2881=L1168,K$1:K$2881),2,IF(ISERROR(Q1168),3,IF(Q1168&lt;0.05,3,2))))</f>
        <v/>
      </c>
      <c r="S1168" s="1" t="str">
        <f t="shared" ca="1" si="260"/>
        <v/>
      </c>
      <c r="T1168" s="1" t="str">
        <f t="array" ref="T1168">IF(O1168="","",AVERAGE(IF(L$1:L$2881=L1168,I$1:I$2881)))</f>
        <v/>
      </c>
      <c r="U1168" s="1" t="str">
        <f t="shared" ca="1" si="261"/>
        <v/>
      </c>
      <c r="V1168" s="1" t="str">
        <f t="shared" ca="1" si="267"/>
        <v/>
      </c>
      <c r="W1168" s="1" t="str">
        <f t="array" aca="1" ref="W1168" ca="1">IF(V1168="","",IF(AVERAGE(IF(Z$2:Z$2881="Neg"&amp;" "&amp;B1168&amp;" "&amp;X1168,J$2:J$2881,0))&gt;AVERAGE(IF(Z$2:Z$2881="pos"&amp;" "&amp;B1168&amp;" "&amp;X1168,J$2:J$2881,0)),"neg","pos"))</f>
        <v/>
      </c>
      <c r="X1168" s="1" t="str">
        <f t="shared" ca="1" si="262"/>
        <v/>
      </c>
      <c r="Y1168" s="1" t="str">
        <f t="shared" ca="1" si="263"/>
        <v/>
      </c>
      <c r="Z1168" s="1" t="str">
        <f t="shared" si="264"/>
        <v>both glucosylglycerol MEB</v>
      </c>
      <c r="AA1168" s="1" t="str">
        <f t="shared" si="256"/>
        <v/>
      </c>
    </row>
    <row r="1169" spans="1:27" x14ac:dyDescent="0.2">
      <c r="A1169" s="1" t="s">
        <v>94</v>
      </c>
      <c r="B1169" s="1" t="s">
        <v>188</v>
      </c>
      <c r="C1169" s="1" t="s">
        <v>117</v>
      </c>
      <c r="D1169" s="1">
        <v>254.101</v>
      </c>
      <c r="E1169" s="1">
        <v>16.71</v>
      </c>
      <c r="F1169" s="5" t="s">
        <v>146</v>
      </c>
      <c r="H1169" s="1" t="s">
        <v>150</v>
      </c>
      <c r="K1169" s="1">
        <f t="shared" si="265"/>
        <v>0</v>
      </c>
      <c r="L1169" s="1" t="str">
        <f t="shared" si="266"/>
        <v>both glucosylglycerol MEBM_Syn</v>
      </c>
      <c r="M1169" s="1" t="str">
        <f t="shared" si="257"/>
        <v>ND</v>
      </c>
      <c r="N1169" s="1" t="str">
        <f t="shared" si="258"/>
        <v>both glucosylglycerol MEBM_SynND</v>
      </c>
      <c r="O1169" s="2" t="str">
        <f t="shared" si="259"/>
        <v/>
      </c>
      <c r="P1169" s="1" t="str">
        <f t="array" ref="P1169">IF(O1169="","",AVERAGE(IF(L$1:L$2881=L1169,K$1:K$2881)))</f>
        <v/>
      </c>
      <c r="Q1169" s="1" t="str">
        <f t="array" ref="Q1169">IF(O1169="","",_xlfn.F.TEST(IF((L$1:L$2881=LEFT(L1169,LEN(L1169)-3)&amp;"ctr"),K$1:K$2881),IF((L$1:L$2881=L1169),K$1:K$2881)))</f>
        <v/>
      </c>
      <c r="R1169" s="1" t="str">
        <f t="array" ref="R1169">IF(O1169="","",TTEST(IF(L$1:L$2881=LEFT(L1169,LEN(L1169)-3)&amp;"ctr",K$1:K$2881),IF(L$1:L$2881=L1169,K$1:K$2881),2,IF(ISERROR(Q1169),3,IF(Q1169&lt;0.05,3,2))))</f>
        <v/>
      </c>
      <c r="S1169" s="1" t="str">
        <f t="shared" ca="1" si="260"/>
        <v/>
      </c>
      <c r="T1169" s="1" t="str">
        <f t="array" ref="T1169">IF(O1169="","",AVERAGE(IF(L$1:L$2881=L1169,I$1:I$2881)))</f>
        <v/>
      </c>
      <c r="U1169" s="1" t="str">
        <f t="shared" ca="1" si="261"/>
        <v/>
      </c>
      <c r="V1169" s="1" t="str">
        <f t="shared" ca="1" si="267"/>
        <v/>
      </c>
      <c r="W1169" s="1" t="str">
        <f t="array" aca="1" ref="W1169" ca="1">IF(V1169="","",IF(AVERAGE(IF(Z$2:Z$2881="Neg"&amp;" "&amp;B1169&amp;" "&amp;X1169,J$2:J$2881,0))&gt;AVERAGE(IF(Z$2:Z$2881="pos"&amp;" "&amp;B1169&amp;" "&amp;X1169,J$2:J$2881,0)),"neg","pos"))</f>
        <v/>
      </c>
      <c r="X1169" s="1" t="str">
        <f t="shared" ca="1" si="262"/>
        <v/>
      </c>
      <c r="Y1169" s="1" t="str">
        <f t="shared" ca="1" si="263"/>
        <v/>
      </c>
      <c r="Z1169" s="1" t="str">
        <f t="shared" si="264"/>
        <v>both glucosylglycerol MEB</v>
      </c>
      <c r="AA1169" s="1" t="str">
        <f t="shared" si="256"/>
        <v/>
      </c>
    </row>
    <row r="1170" spans="1:27" x14ac:dyDescent="0.2">
      <c r="A1170" s="1" t="s">
        <v>94</v>
      </c>
      <c r="B1170" s="1" t="s">
        <v>188</v>
      </c>
      <c r="C1170" s="1" t="s">
        <v>117</v>
      </c>
      <c r="D1170" s="1">
        <v>254.101</v>
      </c>
      <c r="E1170" s="1">
        <v>16.71</v>
      </c>
      <c r="F1170" s="5" t="s">
        <v>146</v>
      </c>
      <c r="H1170" s="1" t="s">
        <v>151</v>
      </c>
      <c r="K1170" s="1">
        <f t="shared" si="265"/>
        <v>0</v>
      </c>
      <c r="L1170" s="1" t="str">
        <f t="shared" si="266"/>
        <v>both glucosylglycerol YE_Ctr</v>
      </c>
      <c r="M1170" s="1" t="str">
        <f t="shared" si="257"/>
        <v>ND</v>
      </c>
      <c r="N1170" s="1" t="str">
        <f t="shared" si="258"/>
        <v>both glucosylglycerol YE_CtrND</v>
      </c>
      <c r="O1170" s="2" t="str">
        <f t="shared" si="259"/>
        <v>ND</v>
      </c>
      <c r="P1170" s="1">
        <f t="array" ref="P1170">IF(O1170="","",AVERAGE(IF(L$1:L$2881=L1170,K$1:K$2881)))</f>
        <v>0</v>
      </c>
      <c r="Q1170" s="1" t="e">
        <f t="array" ref="Q1170">IF(O1170="","",_xlfn.F.TEST(IF((L$1:L$2881=LEFT(L1170,LEN(L1170)-3)&amp;"ctr"),K$1:K$2881),IF((L$1:L$2881=L1170),K$1:K$2881)))</f>
        <v>#DIV/0!</v>
      </c>
      <c r="R1170" s="1" t="e">
        <f t="array" ref="R1170">IF(O1170="","",TTEST(IF(L$1:L$2881=LEFT(L1170,LEN(L1170)-3)&amp;"ctr",K$1:K$2881),IF(L$1:L$2881=L1170,K$1:K$2881),2,IF(ISERROR(Q1170),3,IF(Q1170&lt;0.05,3,2))))</f>
        <v>#DIV/0!</v>
      </c>
      <c r="S1170" s="1" t="str">
        <f t="shared" ca="1" si="260"/>
        <v>ND</v>
      </c>
      <c r="T1170" s="1">
        <f t="array" ref="T1170">IF(O1170="","",AVERAGE(IF(L$1:L$2881=L1170,I$1:I$2881)))</f>
        <v>0</v>
      </c>
      <c r="U1170" s="1" t="str">
        <f t="shared" ca="1" si="261"/>
        <v>n/a</v>
      </c>
      <c r="V1170" s="1" t="str">
        <f t="shared" ca="1" si="267"/>
        <v/>
      </c>
      <c r="W1170" s="1" t="str">
        <f t="array" aca="1" ref="W1170" ca="1">IF(V1170="","",IF(AVERAGE(IF(Z$2:Z$2881="Neg"&amp;" "&amp;B1170&amp;" "&amp;X1170,J$2:J$2881,0))&gt;AVERAGE(IF(Z$2:Z$2881="pos"&amp;" "&amp;B1170&amp;" "&amp;X1170,J$2:J$2881,0)),"neg","pos"))</f>
        <v/>
      </c>
      <c r="X1170" s="1" t="str">
        <f t="shared" ca="1" si="262"/>
        <v/>
      </c>
      <c r="Y1170" s="1" t="str">
        <f t="shared" ca="1" si="263"/>
        <v/>
      </c>
      <c r="Z1170" s="1" t="str">
        <f t="shared" si="264"/>
        <v>both glucosylglycerol YE_</v>
      </c>
      <c r="AA1170" s="1" t="str">
        <f t="shared" si="256"/>
        <v>Good</v>
      </c>
    </row>
    <row r="1171" spans="1:27" x14ac:dyDescent="0.2">
      <c r="A1171" s="1" t="s">
        <v>94</v>
      </c>
      <c r="B1171" s="1" t="s">
        <v>188</v>
      </c>
      <c r="C1171" s="1" t="s">
        <v>117</v>
      </c>
      <c r="D1171" s="1">
        <v>254.101</v>
      </c>
      <c r="E1171" s="1">
        <v>16.71</v>
      </c>
      <c r="F1171" s="5" t="s">
        <v>146</v>
      </c>
      <c r="H1171" s="1" t="s">
        <v>151</v>
      </c>
      <c r="K1171" s="1">
        <f t="shared" si="265"/>
        <v>0</v>
      </c>
      <c r="L1171" s="1" t="str">
        <f t="shared" si="266"/>
        <v>both glucosylglycerol YE_Ctr</v>
      </c>
      <c r="M1171" s="1" t="str">
        <f t="shared" si="257"/>
        <v>ND</v>
      </c>
      <c r="N1171" s="1" t="str">
        <f t="shared" si="258"/>
        <v>both glucosylglycerol YE_CtrND</v>
      </c>
      <c r="O1171" s="2" t="str">
        <f t="shared" si="259"/>
        <v/>
      </c>
      <c r="P1171" s="1" t="str">
        <f t="array" ref="P1171">IF(O1171="","",AVERAGE(IF(L$1:L$2881=L1171,K$1:K$2881)))</f>
        <v/>
      </c>
      <c r="Q1171" s="1" t="str">
        <f t="array" ref="Q1171">IF(O1171="","",_xlfn.F.TEST(IF((L$1:L$2881=LEFT(L1171,LEN(L1171)-3)&amp;"ctr"),K$1:K$2881),IF((L$1:L$2881=L1171),K$1:K$2881)))</f>
        <v/>
      </c>
      <c r="R1171" s="1" t="str">
        <f t="array" ref="R1171">IF(O1171="","",TTEST(IF(L$1:L$2881=LEFT(L1171,LEN(L1171)-3)&amp;"ctr",K$1:K$2881),IF(L$1:L$2881=L1171,K$1:K$2881),2,IF(ISERROR(Q1171),3,IF(Q1171&lt;0.05,3,2))))</f>
        <v/>
      </c>
      <c r="S1171" s="1" t="str">
        <f t="shared" ca="1" si="260"/>
        <v/>
      </c>
      <c r="T1171" s="1" t="str">
        <f t="array" ref="T1171">IF(O1171="","",AVERAGE(IF(L$1:L$2881=L1171,I$1:I$2881)))</f>
        <v/>
      </c>
      <c r="U1171" s="1" t="str">
        <f t="shared" ca="1" si="261"/>
        <v/>
      </c>
      <c r="V1171" s="1" t="str">
        <f t="shared" ca="1" si="267"/>
        <v/>
      </c>
      <c r="W1171" s="1" t="str">
        <f t="array" aca="1" ref="W1171" ca="1">IF(V1171="","",IF(AVERAGE(IF(Z$2:Z$2881="Neg"&amp;" "&amp;B1171&amp;" "&amp;X1171,J$2:J$2881,0))&gt;AVERAGE(IF(Z$2:Z$2881="pos"&amp;" "&amp;B1171&amp;" "&amp;X1171,J$2:J$2881,0)),"neg","pos"))</f>
        <v/>
      </c>
      <c r="X1171" s="1" t="str">
        <f t="shared" ca="1" si="262"/>
        <v/>
      </c>
      <c r="Y1171" s="1" t="str">
        <f t="shared" ca="1" si="263"/>
        <v/>
      </c>
      <c r="Z1171" s="1" t="str">
        <f t="shared" si="264"/>
        <v>both glucosylglycerol YE_</v>
      </c>
      <c r="AA1171" s="1" t="str">
        <f t="shared" si="256"/>
        <v/>
      </c>
    </row>
    <row r="1172" spans="1:27" x14ac:dyDescent="0.2">
      <c r="A1172" s="1" t="s">
        <v>94</v>
      </c>
      <c r="B1172" s="1" t="s">
        <v>188</v>
      </c>
      <c r="C1172" s="1" t="s">
        <v>117</v>
      </c>
      <c r="D1172" s="1">
        <v>254.101</v>
      </c>
      <c r="E1172" s="1">
        <v>16.71</v>
      </c>
      <c r="F1172" s="5" t="s">
        <v>146</v>
      </c>
      <c r="H1172" s="1" t="s">
        <v>151</v>
      </c>
      <c r="K1172" s="1">
        <f t="shared" si="265"/>
        <v>0</v>
      </c>
      <c r="L1172" s="1" t="str">
        <f t="shared" si="266"/>
        <v>both glucosylglycerol YE_Ctr</v>
      </c>
      <c r="M1172" s="1" t="str">
        <f t="shared" si="257"/>
        <v>ND</v>
      </c>
      <c r="N1172" s="1" t="str">
        <f t="shared" si="258"/>
        <v>both glucosylglycerol YE_CtrND</v>
      </c>
      <c r="O1172" s="2" t="str">
        <f t="shared" si="259"/>
        <v/>
      </c>
      <c r="P1172" s="1" t="str">
        <f t="array" ref="P1172">IF(O1172="","",AVERAGE(IF(L$1:L$2881=L1172,K$1:K$2881)))</f>
        <v/>
      </c>
      <c r="Q1172" s="1" t="str">
        <f t="array" ref="Q1172">IF(O1172="","",_xlfn.F.TEST(IF((L$1:L$2881=LEFT(L1172,LEN(L1172)-3)&amp;"ctr"),K$1:K$2881),IF((L$1:L$2881=L1172),K$1:K$2881)))</f>
        <v/>
      </c>
      <c r="R1172" s="1" t="str">
        <f t="array" ref="R1172">IF(O1172="","",TTEST(IF(L$1:L$2881=LEFT(L1172,LEN(L1172)-3)&amp;"ctr",K$1:K$2881),IF(L$1:L$2881=L1172,K$1:K$2881),2,IF(ISERROR(Q1172),3,IF(Q1172&lt;0.05,3,2))))</f>
        <v/>
      </c>
      <c r="S1172" s="1" t="str">
        <f t="shared" ca="1" si="260"/>
        <v/>
      </c>
      <c r="T1172" s="1" t="str">
        <f t="array" ref="T1172">IF(O1172="","",AVERAGE(IF(L$1:L$2881=L1172,I$1:I$2881)))</f>
        <v/>
      </c>
      <c r="U1172" s="1" t="str">
        <f t="shared" ca="1" si="261"/>
        <v/>
      </c>
      <c r="V1172" s="1" t="str">
        <f t="shared" ca="1" si="267"/>
        <v/>
      </c>
      <c r="W1172" s="1" t="str">
        <f t="array" aca="1" ref="W1172" ca="1">IF(V1172="","",IF(AVERAGE(IF(Z$2:Z$2881="Neg"&amp;" "&amp;B1172&amp;" "&amp;X1172,J$2:J$2881,0))&gt;AVERAGE(IF(Z$2:Z$2881="pos"&amp;" "&amp;B1172&amp;" "&amp;X1172,J$2:J$2881,0)),"neg","pos"))</f>
        <v/>
      </c>
      <c r="X1172" s="1" t="str">
        <f t="shared" ca="1" si="262"/>
        <v/>
      </c>
      <c r="Y1172" s="1" t="str">
        <f t="shared" ca="1" si="263"/>
        <v/>
      </c>
      <c r="Z1172" s="1" t="str">
        <f t="shared" si="264"/>
        <v>both glucosylglycerol YE_</v>
      </c>
      <c r="AA1172" s="1" t="str">
        <f t="shared" si="256"/>
        <v/>
      </c>
    </row>
    <row r="1173" spans="1:27" x14ac:dyDescent="0.2">
      <c r="A1173" s="1" t="s">
        <v>94</v>
      </c>
      <c r="B1173" s="1" t="s">
        <v>188</v>
      </c>
      <c r="C1173" s="1" t="s">
        <v>117</v>
      </c>
      <c r="D1173" s="1">
        <v>254.101</v>
      </c>
      <c r="E1173" s="1">
        <v>16.71</v>
      </c>
      <c r="F1173" s="5" t="s">
        <v>146</v>
      </c>
      <c r="H1173" s="1" t="s">
        <v>151</v>
      </c>
      <c r="K1173" s="1">
        <f t="shared" si="265"/>
        <v>0</v>
      </c>
      <c r="L1173" s="1" t="str">
        <f t="shared" si="266"/>
        <v>both glucosylglycerol YE_Ctr</v>
      </c>
      <c r="M1173" s="1" t="str">
        <f t="shared" si="257"/>
        <v>ND</v>
      </c>
      <c r="N1173" s="1" t="str">
        <f t="shared" si="258"/>
        <v>both glucosylglycerol YE_CtrND</v>
      </c>
      <c r="O1173" s="2" t="str">
        <f t="shared" si="259"/>
        <v/>
      </c>
      <c r="P1173" s="1" t="str">
        <f t="array" ref="P1173">IF(O1173="","",AVERAGE(IF(L$1:L$2881=L1173,K$1:K$2881)))</f>
        <v/>
      </c>
      <c r="Q1173" s="1" t="str">
        <f t="array" ref="Q1173">IF(O1173="","",_xlfn.F.TEST(IF((L$1:L$2881=LEFT(L1173,LEN(L1173)-3)&amp;"ctr"),K$1:K$2881),IF((L$1:L$2881=L1173),K$1:K$2881)))</f>
        <v/>
      </c>
      <c r="R1173" s="1" t="str">
        <f t="array" ref="R1173">IF(O1173="","",TTEST(IF(L$1:L$2881=LEFT(L1173,LEN(L1173)-3)&amp;"ctr",K$1:K$2881),IF(L$1:L$2881=L1173,K$1:K$2881),2,IF(ISERROR(Q1173),3,IF(Q1173&lt;0.05,3,2))))</f>
        <v/>
      </c>
      <c r="S1173" s="1" t="str">
        <f t="shared" ca="1" si="260"/>
        <v/>
      </c>
      <c r="T1173" s="1" t="str">
        <f t="array" ref="T1173">IF(O1173="","",AVERAGE(IF(L$1:L$2881=L1173,I$1:I$2881)))</f>
        <v/>
      </c>
      <c r="U1173" s="1" t="str">
        <f t="shared" ca="1" si="261"/>
        <v/>
      </c>
      <c r="V1173" s="1" t="str">
        <f t="shared" ca="1" si="267"/>
        <v/>
      </c>
      <c r="W1173" s="1" t="str">
        <f t="array" aca="1" ref="W1173" ca="1">IF(V1173="","",IF(AVERAGE(IF(Z$2:Z$2881="Neg"&amp;" "&amp;B1173&amp;" "&amp;X1173,J$2:J$2881,0))&gt;AVERAGE(IF(Z$2:Z$2881="pos"&amp;" "&amp;B1173&amp;" "&amp;X1173,J$2:J$2881,0)),"neg","pos"))</f>
        <v/>
      </c>
      <c r="X1173" s="1" t="str">
        <f t="shared" ca="1" si="262"/>
        <v/>
      </c>
      <c r="Y1173" s="1" t="str">
        <f t="shared" ca="1" si="263"/>
        <v/>
      </c>
      <c r="Z1173" s="1" t="str">
        <f t="shared" si="264"/>
        <v>both glucosylglycerol YE_</v>
      </c>
      <c r="AA1173" s="1" t="str">
        <f t="shared" si="256"/>
        <v/>
      </c>
    </row>
    <row r="1174" spans="1:27" x14ac:dyDescent="0.2">
      <c r="A1174" s="1" t="s">
        <v>94</v>
      </c>
      <c r="B1174" s="1" t="s">
        <v>188</v>
      </c>
      <c r="C1174" s="1" t="s">
        <v>117</v>
      </c>
      <c r="D1174" s="1">
        <v>254.101</v>
      </c>
      <c r="E1174" s="1">
        <v>16.71</v>
      </c>
      <c r="F1174" s="5" t="s">
        <v>146</v>
      </c>
      <c r="H1174" s="1" t="s">
        <v>152</v>
      </c>
      <c r="K1174" s="1">
        <f t="shared" si="265"/>
        <v>0</v>
      </c>
      <c r="L1174" s="1" t="str">
        <f t="shared" si="266"/>
        <v>both glucosylglycerol YE_Syn</v>
      </c>
      <c r="M1174" s="1" t="str">
        <f t="shared" si="257"/>
        <v>ND</v>
      </c>
      <c r="N1174" s="1" t="str">
        <f t="shared" si="258"/>
        <v>both glucosylglycerol YE_SynND</v>
      </c>
      <c r="O1174" s="2" t="str">
        <f t="shared" si="259"/>
        <v>ND</v>
      </c>
      <c r="P1174" s="1">
        <f t="array" ref="P1174">IF(O1174="","",AVERAGE(IF(L$1:L$2881=L1174,K$1:K$2881)))</f>
        <v>0</v>
      </c>
      <c r="Q1174" s="1" t="e">
        <f t="array" ref="Q1174">IF(O1174="","",_xlfn.F.TEST(IF((L$1:L$2881=LEFT(L1174,LEN(L1174)-3)&amp;"ctr"),K$1:K$2881),IF((L$1:L$2881=L1174),K$1:K$2881)))</f>
        <v>#DIV/0!</v>
      </c>
      <c r="R1174" s="1" t="e">
        <f t="array" ref="R1174">IF(O1174="","",TTEST(IF(L$1:L$2881=LEFT(L1174,LEN(L1174)-3)&amp;"ctr",K$1:K$2881),IF(L$1:L$2881=L1174,K$1:K$2881),2,IF(ISERROR(Q1174),3,IF(Q1174&lt;0.05,3,2))))</f>
        <v>#DIV/0!</v>
      </c>
      <c r="S1174" s="1" t="str">
        <f t="shared" ca="1" si="260"/>
        <v>ND</v>
      </c>
      <c r="T1174" s="1">
        <f t="array" ref="T1174">IF(O1174="","",AVERAGE(IF(L$1:L$2881=L1174,I$1:I$2881)))</f>
        <v>0</v>
      </c>
      <c r="U1174" s="1" t="str">
        <f t="shared" ca="1" si="261"/>
        <v>n/a</v>
      </c>
      <c r="V1174" s="1" t="str">
        <f t="shared" ca="1" si="267"/>
        <v/>
      </c>
      <c r="W1174" s="1" t="str">
        <f t="array" aca="1" ref="W1174" ca="1">IF(V1174="","",IF(AVERAGE(IF(Z$2:Z$2881="Neg"&amp;" "&amp;B1174&amp;" "&amp;X1174,J$2:J$2881,0))&gt;AVERAGE(IF(Z$2:Z$2881="pos"&amp;" "&amp;B1174&amp;" "&amp;X1174,J$2:J$2881,0)),"neg","pos"))</f>
        <v/>
      </c>
      <c r="X1174" s="1" t="str">
        <f t="shared" ca="1" si="262"/>
        <v/>
      </c>
      <c r="Y1174" s="1" t="str">
        <f t="shared" ca="1" si="263"/>
        <v/>
      </c>
      <c r="Z1174" s="1" t="str">
        <f t="shared" si="264"/>
        <v>both glucosylglycerol YE_</v>
      </c>
      <c r="AA1174" s="1" t="str">
        <f t="shared" si="256"/>
        <v>Good</v>
      </c>
    </row>
    <row r="1175" spans="1:27" x14ac:dyDescent="0.2">
      <c r="A1175" s="1" t="s">
        <v>94</v>
      </c>
      <c r="B1175" s="1" t="s">
        <v>188</v>
      </c>
      <c r="C1175" s="1" t="s">
        <v>117</v>
      </c>
      <c r="D1175" s="1">
        <v>254.101</v>
      </c>
      <c r="E1175" s="1">
        <v>16.71</v>
      </c>
      <c r="F1175" s="5" t="s">
        <v>146</v>
      </c>
      <c r="H1175" s="1" t="s">
        <v>152</v>
      </c>
      <c r="K1175" s="1">
        <f t="shared" si="265"/>
        <v>0</v>
      </c>
      <c r="L1175" s="1" t="str">
        <f t="shared" si="266"/>
        <v>both glucosylglycerol YE_Syn</v>
      </c>
      <c r="M1175" s="1" t="str">
        <f t="shared" si="257"/>
        <v>ND</v>
      </c>
      <c r="N1175" s="1" t="str">
        <f t="shared" si="258"/>
        <v>both glucosylglycerol YE_SynND</v>
      </c>
      <c r="O1175" s="2" t="str">
        <f t="shared" si="259"/>
        <v/>
      </c>
      <c r="P1175" s="1" t="str">
        <f t="array" ref="P1175">IF(O1175="","",AVERAGE(IF(L$1:L$2881=L1175,K$1:K$2881)))</f>
        <v/>
      </c>
      <c r="Q1175" s="1" t="str">
        <f t="array" ref="Q1175">IF(O1175="","",_xlfn.F.TEST(IF((L$1:L$2881=LEFT(L1175,LEN(L1175)-3)&amp;"ctr"),K$1:K$2881),IF((L$1:L$2881=L1175),K$1:K$2881)))</f>
        <v/>
      </c>
      <c r="R1175" s="1" t="str">
        <f t="array" ref="R1175">IF(O1175="","",TTEST(IF(L$1:L$2881=LEFT(L1175,LEN(L1175)-3)&amp;"ctr",K$1:K$2881),IF(L$1:L$2881=L1175,K$1:K$2881),2,IF(ISERROR(Q1175),3,IF(Q1175&lt;0.05,3,2))))</f>
        <v/>
      </c>
      <c r="S1175" s="1" t="str">
        <f t="shared" ca="1" si="260"/>
        <v/>
      </c>
      <c r="T1175" s="1" t="str">
        <f t="array" ref="T1175">IF(O1175="","",AVERAGE(IF(L$1:L$2881=L1175,I$1:I$2881)))</f>
        <v/>
      </c>
      <c r="U1175" s="1" t="str">
        <f t="shared" ca="1" si="261"/>
        <v/>
      </c>
      <c r="V1175" s="1" t="str">
        <f t="shared" ca="1" si="267"/>
        <v/>
      </c>
      <c r="W1175" s="1" t="str">
        <f t="array" aca="1" ref="W1175" ca="1">IF(V1175="","",IF(AVERAGE(IF(Z$2:Z$2881="Neg"&amp;" "&amp;B1175&amp;" "&amp;X1175,J$2:J$2881,0))&gt;AVERAGE(IF(Z$2:Z$2881="pos"&amp;" "&amp;B1175&amp;" "&amp;X1175,J$2:J$2881,0)),"neg","pos"))</f>
        <v/>
      </c>
      <c r="X1175" s="1" t="str">
        <f t="shared" ca="1" si="262"/>
        <v/>
      </c>
      <c r="Y1175" s="1" t="str">
        <f t="shared" ca="1" si="263"/>
        <v/>
      </c>
      <c r="Z1175" s="1" t="str">
        <f t="shared" si="264"/>
        <v>both glucosylglycerol YE_</v>
      </c>
      <c r="AA1175" s="1" t="str">
        <f t="shared" si="256"/>
        <v/>
      </c>
    </row>
    <row r="1176" spans="1:27" x14ac:dyDescent="0.2">
      <c r="A1176" s="1" t="s">
        <v>94</v>
      </c>
      <c r="B1176" s="1" t="s">
        <v>188</v>
      </c>
      <c r="C1176" s="1" t="s">
        <v>117</v>
      </c>
      <c r="D1176" s="1">
        <v>254.101</v>
      </c>
      <c r="E1176" s="1">
        <v>16.71</v>
      </c>
      <c r="F1176" s="5" t="s">
        <v>146</v>
      </c>
      <c r="H1176" s="1" t="s">
        <v>152</v>
      </c>
      <c r="K1176" s="1">
        <f t="shared" si="265"/>
        <v>0</v>
      </c>
      <c r="L1176" s="1" t="str">
        <f t="shared" si="266"/>
        <v>both glucosylglycerol YE_Syn</v>
      </c>
      <c r="M1176" s="1" t="str">
        <f t="shared" si="257"/>
        <v>ND</v>
      </c>
      <c r="N1176" s="1" t="str">
        <f t="shared" si="258"/>
        <v>both glucosylglycerol YE_SynND</v>
      </c>
      <c r="O1176" s="2" t="str">
        <f t="shared" si="259"/>
        <v/>
      </c>
      <c r="P1176" s="1" t="str">
        <f t="array" ref="P1176">IF(O1176="","",AVERAGE(IF(L$1:L$2881=L1176,K$1:K$2881)))</f>
        <v/>
      </c>
      <c r="Q1176" s="1" t="str">
        <f t="array" ref="Q1176">IF(O1176="","",_xlfn.F.TEST(IF((L$1:L$2881=LEFT(L1176,LEN(L1176)-3)&amp;"ctr"),K$1:K$2881),IF((L$1:L$2881=L1176),K$1:K$2881)))</f>
        <v/>
      </c>
      <c r="R1176" s="1" t="str">
        <f t="array" ref="R1176">IF(O1176="","",TTEST(IF(L$1:L$2881=LEFT(L1176,LEN(L1176)-3)&amp;"ctr",K$1:K$2881),IF(L$1:L$2881=L1176,K$1:K$2881),2,IF(ISERROR(Q1176),3,IF(Q1176&lt;0.05,3,2))))</f>
        <v/>
      </c>
      <c r="S1176" s="1" t="str">
        <f t="shared" ca="1" si="260"/>
        <v/>
      </c>
      <c r="T1176" s="1" t="str">
        <f t="array" ref="T1176">IF(O1176="","",AVERAGE(IF(L$1:L$2881=L1176,I$1:I$2881)))</f>
        <v/>
      </c>
      <c r="U1176" s="1" t="str">
        <f t="shared" ca="1" si="261"/>
        <v/>
      </c>
      <c r="V1176" s="1" t="str">
        <f t="shared" ca="1" si="267"/>
        <v/>
      </c>
      <c r="W1176" s="1" t="str">
        <f t="array" aca="1" ref="W1176" ca="1">IF(V1176="","",IF(AVERAGE(IF(Z$2:Z$2881="Neg"&amp;" "&amp;B1176&amp;" "&amp;X1176,J$2:J$2881,0))&gt;AVERAGE(IF(Z$2:Z$2881="pos"&amp;" "&amp;B1176&amp;" "&amp;X1176,J$2:J$2881,0)),"neg","pos"))</f>
        <v/>
      </c>
      <c r="X1176" s="1" t="str">
        <f t="shared" ca="1" si="262"/>
        <v/>
      </c>
      <c r="Y1176" s="1" t="str">
        <f t="shared" ca="1" si="263"/>
        <v/>
      </c>
      <c r="Z1176" s="1" t="str">
        <f t="shared" si="264"/>
        <v>both glucosylglycerol YE_</v>
      </c>
      <c r="AA1176" s="1" t="str">
        <f t="shared" si="256"/>
        <v/>
      </c>
    </row>
    <row r="1177" spans="1:27" x14ac:dyDescent="0.2">
      <c r="A1177" s="1" t="s">
        <v>94</v>
      </c>
      <c r="B1177" s="1" t="s">
        <v>188</v>
      </c>
      <c r="C1177" s="1" t="s">
        <v>117</v>
      </c>
      <c r="D1177" s="1">
        <v>254.101</v>
      </c>
      <c r="E1177" s="1">
        <v>16.71</v>
      </c>
      <c r="F1177" s="5" t="s">
        <v>146</v>
      </c>
      <c r="H1177" s="1" t="s">
        <v>152</v>
      </c>
      <c r="K1177" s="1">
        <f t="shared" si="265"/>
        <v>0</v>
      </c>
      <c r="L1177" s="1" t="str">
        <f t="shared" si="266"/>
        <v>both glucosylglycerol YE_Syn</v>
      </c>
      <c r="M1177" s="1" t="str">
        <f t="shared" si="257"/>
        <v>ND</v>
      </c>
      <c r="N1177" s="1" t="str">
        <f t="shared" si="258"/>
        <v>both glucosylglycerol YE_SynND</v>
      </c>
      <c r="O1177" s="2" t="str">
        <f t="shared" si="259"/>
        <v/>
      </c>
      <c r="P1177" s="1" t="str">
        <f t="array" ref="P1177">IF(O1177="","",AVERAGE(IF(L$1:L$2881=L1177,K$1:K$2881)))</f>
        <v/>
      </c>
      <c r="Q1177" s="1" t="str">
        <f t="array" ref="Q1177">IF(O1177="","",_xlfn.F.TEST(IF((L$1:L$2881=LEFT(L1177,LEN(L1177)-3)&amp;"ctr"),K$1:K$2881),IF((L$1:L$2881=L1177),K$1:K$2881)))</f>
        <v/>
      </c>
      <c r="R1177" s="1" t="str">
        <f t="array" ref="R1177">IF(O1177="","",TTEST(IF(L$1:L$2881=LEFT(L1177,LEN(L1177)-3)&amp;"ctr",K$1:K$2881),IF(L$1:L$2881=L1177,K$1:K$2881),2,IF(ISERROR(Q1177),3,IF(Q1177&lt;0.05,3,2))))</f>
        <v/>
      </c>
      <c r="S1177" s="1" t="str">
        <f t="shared" ca="1" si="260"/>
        <v/>
      </c>
      <c r="T1177" s="1" t="str">
        <f t="array" ref="T1177">IF(O1177="","",AVERAGE(IF(L$1:L$2881=L1177,I$1:I$2881)))</f>
        <v/>
      </c>
      <c r="U1177" s="1" t="str">
        <f t="shared" ca="1" si="261"/>
        <v/>
      </c>
      <c r="V1177" s="1" t="str">
        <f t="shared" ca="1" si="267"/>
        <v/>
      </c>
      <c r="W1177" s="1" t="str">
        <f t="array" aca="1" ref="W1177" ca="1">IF(V1177="","",IF(AVERAGE(IF(Z$2:Z$2881="Neg"&amp;" "&amp;B1177&amp;" "&amp;X1177,J$2:J$2881,0))&gt;AVERAGE(IF(Z$2:Z$2881="pos"&amp;" "&amp;B1177&amp;" "&amp;X1177,J$2:J$2881,0)),"neg","pos"))</f>
        <v/>
      </c>
      <c r="X1177" s="1" t="str">
        <f t="shared" ca="1" si="262"/>
        <v/>
      </c>
      <c r="Y1177" s="1" t="str">
        <f t="shared" ca="1" si="263"/>
        <v/>
      </c>
      <c r="Z1177" s="1" t="str">
        <f t="shared" si="264"/>
        <v>both glucosylglycerol YE_</v>
      </c>
      <c r="AA1177" s="1" t="str">
        <f t="shared" si="256"/>
        <v/>
      </c>
    </row>
    <row r="1178" spans="1:27" x14ac:dyDescent="0.2">
      <c r="A1178" s="1" t="s">
        <v>94</v>
      </c>
      <c r="B1178" s="1" t="s">
        <v>188</v>
      </c>
      <c r="C1178" s="1" t="s">
        <v>117</v>
      </c>
      <c r="D1178" s="1">
        <v>254.101</v>
      </c>
      <c r="E1178" s="1">
        <v>16.71</v>
      </c>
      <c r="F1178" s="5" t="s">
        <v>146</v>
      </c>
      <c r="H1178" s="1" t="s">
        <v>153</v>
      </c>
      <c r="I1178" s="1">
        <v>2911752</v>
      </c>
      <c r="K1178" s="1">
        <f t="shared" si="265"/>
        <v>14.884265863272601</v>
      </c>
      <c r="L1178" s="1" t="str">
        <f t="shared" si="266"/>
        <v>both glucosylglycerol SE_Ctr</v>
      </c>
      <c r="M1178" s="1" t="str">
        <f t="shared" si="257"/>
        <v>D</v>
      </c>
      <c r="N1178" s="1" t="str">
        <f t="shared" si="258"/>
        <v>both glucosylglycerol SE_Ctr_D</v>
      </c>
      <c r="O1178" s="2" t="str">
        <f t="shared" si="259"/>
        <v>D</v>
      </c>
      <c r="P1178" s="1">
        <f t="array" ref="P1178">IF(O1178="","",AVERAGE(IF(L$1:L$2881=L1178,K$1:K$2881)))</f>
        <v>14.949487305785421</v>
      </c>
      <c r="Q1178" s="1">
        <f t="array" ref="Q1178">IF(O1178="","",_xlfn.F.TEST(IF((L$1:L$2881=LEFT(L1178,LEN(L1178)-3)&amp;"ctr"),K$1:K$2881),IF((L$1:L$2881=L1178),K$1:K$2881)))</f>
        <v>1</v>
      </c>
      <c r="R1178" s="1">
        <f t="array" ref="R1178">IF(O1178="","",TTEST(IF(L$1:L$2881=LEFT(L1178,LEN(L1178)-3)&amp;"ctr",K$1:K$2881),IF(L$1:L$2881=L1178,K$1:K$2881),2,IF(ISERROR(Q1178),3,IF(Q1178&lt;0.05,3,2))))</f>
        <v>1</v>
      </c>
      <c r="S1178" s="1" t="str">
        <f t="shared" ca="1" si="260"/>
        <v>D</v>
      </c>
      <c r="T1178" s="1">
        <f t="array" ref="T1178">IF(O1178="","",AVERAGE(IF(L$1:L$2881=L1178,I$1:I$2881)))</f>
        <v>3112603.25</v>
      </c>
      <c r="U1178" s="1" t="b">
        <f t="shared" ca="1" si="261"/>
        <v>0</v>
      </c>
      <c r="V1178" s="1" t="str">
        <f t="shared" ca="1" si="267"/>
        <v>1</v>
      </c>
      <c r="W1178" s="1" t="str">
        <f t="array" aca="1" ref="W1178" ca="1">IF(V1178="","",IF(AVERAGE(IF(Z$2:Z$2881="Neg"&amp;" "&amp;B1178&amp;" "&amp;X1178,J$2:J$2881,0))&gt;AVERAGE(IF(Z$2:Z$2881="pos"&amp;" "&amp;B1178&amp;" "&amp;X1178,J$2:J$2881,0)),"neg","pos"))</f>
        <v>pos</v>
      </c>
      <c r="X1178" s="1" t="str">
        <f t="shared" ca="1" si="262"/>
        <v>SE_</v>
      </c>
      <c r="Y1178" s="1" t="str">
        <f t="shared" ca="1" si="263"/>
        <v>Ctr</v>
      </c>
      <c r="Z1178" s="1" t="str">
        <f t="shared" si="264"/>
        <v>both glucosylglycerol SE_</v>
      </c>
      <c r="AA1178" s="1" t="str">
        <f t="shared" si="256"/>
        <v>Good</v>
      </c>
    </row>
    <row r="1179" spans="1:27" x14ac:dyDescent="0.2">
      <c r="A1179" s="1" t="s">
        <v>94</v>
      </c>
      <c r="B1179" s="1" t="s">
        <v>188</v>
      </c>
      <c r="C1179" s="1" t="s">
        <v>117</v>
      </c>
      <c r="D1179" s="1">
        <v>254.101</v>
      </c>
      <c r="E1179" s="1">
        <v>16.71</v>
      </c>
      <c r="F1179" s="5" t="s">
        <v>146</v>
      </c>
      <c r="H1179" s="1" t="s">
        <v>153</v>
      </c>
      <c r="I1179" s="1">
        <v>3160968</v>
      </c>
      <c r="K1179" s="1">
        <f t="shared" si="265"/>
        <v>14.966389184126571</v>
      </c>
      <c r="L1179" s="1" t="str">
        <f t="shared" si="266"/>
        <v>both glucosylglycerol SE_Ctr</v>
      </c>
      <c r="M1179" s="1" t="str">
        <f t="shared" si="257"/>
        <v>D</v>
      </c>
      <c r="N1179" s="1" t="str">
        <f t="shared" si="258"/>
        <v>both glucosylglycerol SE_Ctr_D</v>
      </c>
      <c r="O1179" s="2" t="str">
        <f t="shared" si="259"/>
        <v/>
      </c>
      <c r="P1179" s="1" t="str">
        <f t="array" ref="P1179">IF(O1179="","",AVERAGE(IF(L$1:L$2881=L1179,K$1:K$2881)))</f>
        <v/>
      </c>
      <c r="Q1179" s="1" t="str">
        <f t="array" ref="Q1179">IF(O1179="","",_xlfn.F.TEST(IF((L$1:L$2881=LEFT(L1179,LEN(L1179)-3)&amp;"ctr"),K$1:K$2881),IF((L$1:L$2881=L1179),K$1:K$2881)))</f>
        <v/>
      </c>
      <c r="R1179" s="1" t="str">
        <f t="array" ref="R1179">IF(O1179="","",TTEST(IF(L$1:L$2881=LEFT(L1179,LEN(L1179)-3)&amp;"ctr",K$1:K$2881),IF(L$1:L$2881=L1179,K$1:K$2881),2,IF(ISERROR(Q1179),3,IF(Q1179&lt;0.05,3,2))))</f>
        <v/>
      </c>
      <c r="S1179" s="1" t="str">
        <f t="shared" ca="1" si="260"/>
        <v/>
      </c>
      <c r="T1179" s="1" t="str">
        <f t="array" ref="T1179">IF(O1179="","",AVERAGE(IF(L$1:L$2881=L1179,I$1:I$2881)))</f>
        <v/>
      </c>
      <c r="U1179" s="1" t="str">
        <f t="shared" ca="1" si="261"/>
        <v/>
      </c>
      <c r="V1179" s="1" t="str">
        <f t="shared" ca="1" si="267"/>
        <v/>
      </c>
      <c r="W1179" s="1" t="str">
        <f t="array" aca="1" ref="W1179" ca="1">IF(V1179="","",IF(AVERAGE(IF(Z$2:Z$2881="Neg"&amp;" "&amp;B1179&amp;" "&amp;X1179,J$2:J$2881,0))&gt;AVERAGE(IF(Z$2:Z$2881="pos"&amp;" "&amp;B1179&amp;" "&amp;X1179,J$2:J$2881,0)),"neg","pos"))</f>
        <v/>
      </c>
      <c r="X1179" s="1" t="str">
        <f t="shared" ca="1" si="262"/>
        <v/>
      </c>
      <c r="Y1179" s="1" t="str">
        <f t="shared" ca="1" si="263"/>
        <v/>
      </c>
      <c r="Z1179" s="1" t="str">
        <f t="shared" si="264"/>
        <v>both glucosylglycerol SE_</v>
      </c>
      <c r="AA1179" s="1" t="str">
        <f t="shared" si="256"/>
        <v/>
      </c>
    </row>
    <row r="1180" spans="1:27" x14ac:dyDescent="0.2">
      <c r="A1180" s="1" t="s">
        <v>94</v>
      </c>
      <c r="B1180" s="1" t="s">
        <v>188</v>
      </c>
      <c r="C1180" s="1" t="s">
        <v>117</v>
      </c>
      <c r="D1180" s="1">
        <v>254.101</v>
      </c>
      <c r="E1180" s="1">
        <v>16.71</v>
      </c>
      <c r="F1180" s="5" t="s">
        <v>146</v>
      </c>
      <c r="H1180" s="1" t="s">
        <v>153</v>
      </c>
      <c r="I1180" s="1">
        <v>3012984</v>
      </c>
      <c r="K1180" s="1">
        <f t="shared" si="265"/>
        <v>14.918441839673228</v>
      </c>
      <c r="L1180" s="1" t="str">
        <f t="shared" si="266"/>
        <v>both glucosylglycerol SE_Ctr</v>
      </c>
      <c r="M1180" s="1" t="str">
        <f t="shared" si="257"/>
        <v>D</v>
      </c>
      <c r="N1180" s="1" t="str">
        <f t="shared" si="258"/>
        <v>both glucosylglycerol SE_Ctr_D</v>
      </c>
      <c r="O1180" s="2" t="str">
        <f t="shared" si="259"/>
        <v/>
      </c>
      <c r="P1180" s="1" t="str">
        <f t="array" ref="P1180">IF(O1180="","",AVERAGE(IF(L$1:L$2881=L1180,K$1:K$2881)))</f>
        <v/>
      </c>
      <c r="Q1180" s="1" t="str">
        <f t="array" ref="Q1180">IF(O1180="","",_xlfn.F.TEST(IF((L$1:L$2881=LEFT(L1180,LEN(L1180)-3)&amp;"ctr"),K$1:K$2881),IF((L$1:L$2881=L1180),K$1:K$2881)))</f>
        <v/>
      </c>
      <c r="R1180" s="1" t="str">
        <f t="array" ref="R1180">IF(O1180="","",TTEST(IF(L$1:L$2881=LEFT(L1180,LEN(L1180)-3)&amp;"ctr",K$1:K$2881),IF(L$1:L$2881=L1180,K$1:K$2881),2,IF(ISERROR(Q1180),3,IF(Q1180&lt;0.05,3,2))))</f>
        <v/>
      </c>
      <c r="S1180" s="1" t="str">
        <f t="shared" ca="1" si="260"/>
        <v/>
      </c>
      <c r="T1180" s="1" t="str">
        <f t="array" ref="T1180">IF(O1180="","",AVERAGE(IF(L$1:L$2881=L1180,I$1:I$2881)))</f>
        <v/>
      </c>
      <c r="U1180" s="1" t="str">
        <f t="shared" ca="1" si="261"/>
        <v/>
      </c>
      <c r="V1180" s="1" t="str">
        <f t="shared" ca="1" si="267"/>
        <v/>
      </c>
      <c r="W1180" s="1" t="str">
        <f t="array" aca="1" ref="W1180" ca="1">IF(V1180="","",IF(AVERAGE(IF(Z$2:Z$2881="Neg"&amp;" "&amp;B1180&amp;" "&amp;X1180,J$2:J$2881,0))&gt;AVERAGE(IF(Z$2:Z$2881="pos"&amp;" "&amp;B1180&amp;" "&amp;X1180,J$2:J$2881,0)),"neg","pos"))</f>
        <v/>
      </c>
      <c r="X1180" s="1" t="str">
        <f t="shared" ca="1" si="262"/>
        <v/>
      </c>
      <c r="Y1180" s="1" t="str">
        <f t="shared" ca="1" si="263"/>
        <v/>
      </c>
      <c r="Z1180" s="1" t="str">
        <f t="shared" si="264"/>
        <v>both glucosylglycerol SE_</v>
      </c>
      <c r="AA1180" s="1" t="str">
        <f t="shared" si="256"/>
        <v/>
      </c>
    </row>
    <row r="1181" spans="1:27" x14ac:dyDescent="0.2">
      <c r="A1181" s="1" t="s">
        <v>94</v>
      </c>
      <c r="B1181" s="1" t="s">
        <v>188</v>
      </c>
      <c r="C1181" s="1" t="s">
        <v>117</v>
      </c>
      <c r="D1181" s="1">
        <v>254.101</v>
      </c>
      <c r="E1181" s="1">
        <v>16.71</v>
      </c>
      <c r="F1181" s="5" t="s">
        <v>146</v>
      </c>
      <c r="H1181" s="1" t="s">
        <v>153</v>
      </c>
      <c r="I1181" s="1">
        <v>3364709</v>
      </c>
      <c r="K1181" s="1">
        <f t="shared" si="265"/>
        <v>15.028852336069285</v>
      </c>
      <c r="L1181" s="1" t="str">
        <f t="shared" si="266"/>
        <v>both glucosylglycerol SE_Ctr</v>
      </c>
      <c r="M1181" s="1" t="str">
        <f t="shared" si="257"/>
        <v>D</v>
      </c>
      <c r="N1181" s="1" t="str">
        <f t="shared" si="258"/>
        <v>both glucosylglycerol SE_Ctr_D</v>
      </c>
      <c r="O1181" s="2" t="str">
        <f t="shared" si="259"/>
        <v/>
      </c>
      <c r="P1181" s="1" t="str">
        <f t="array" ref="P1181">IF(O1181="","",AVERAGE(IF(L$1:L$2881=L1181,K$1:K$2881)))</f>
        <v/>
      </c>
      <c r="Q1181" s="1" t="str">
        <f t="array" ref="Q1181">IF(O1181="","",_xlfn.F.TEST(IF((L$1:L$2881=LEFT(L1181,LEN(L1181)-3)&amp;"ctr"),K$1:K$2881),IF((L$1:L$2881=L1181),K$1:K$2881)))</f>
        <v/>
      </c>
      <c r="R1181" s="1" t="str">
        <f t="array" ref="R1181">IF(O1181="","",TTEST(IF(L$1:L$2881=LEFT(L1181,LEN(L1181)-3)&amp;"ctr",K$1:K$2881),IF(L$1:L$2881=L1181,K$1:K$2881),2,IF(ISERROR(Q1181),3,IF(Q1181&lt;0.05,3,2))))</f>
        <v/>
      </c>
      <c r="S1181" s="1" t="str">
        <f t="shared" ca="1" si="260"/>
        <v/>
      </c>
      <c r="T1181" s="1" t="str">
        <f t="array" ref="T1181">IF(O1181="","",AVERAGE(IF(L$1:L$2881=L1181,I$1:I$2881)))</f>
        <v/>
      </c>
      <c r="U1181" s="1" t="str">
        <f t="shared" ca="1" si="261"/>
        <v/>
      </c>
      <c r="V1181" s="1" t="str">
        <f t="shared" ca="1" si="267"/>
        <v/>
      </c>
      <c r="W1181" s="1" t="str">
        <f t="array" aca="1" ref="W1181" ca="1">IF(V1181="","",IF(AVERAGE(IF(Z$2:Z$2881="Neg"&amp;" "&amp;B1181&amp;" "&amp;X1181,J$2:J$2881,0))&gt;AVERAGE(IF(Z$2:Z$2881="pos"&amp;" "&amp;B1181&amp;" "&amp;X1181,J$2:J$2881,0)),"neg","pos"))</f>
        <v/>
      </c>
      <c r="X1181" s="1" t="str">
        <f t="shared" ca="1" si="262"/>
        <v/>
      </c>
      <c r="Y1181" s="1" t="str">
        <f t="shared" ca="1" si="263"/>
        <v/>
      </c>
      <c r="Z1181" s="1" t="str">
        <f t="shared" si="264"/>
        <v>both glucosylglycerol SE_</v>
      </c>
      <c r="AA1181" s="1" t="str">
        <f t="shared" si="256"/>
        <v/>
      </c>
    </row>
    <row r="1182" spans="1:27" x14ac:dyDescent="0.2">
      <c r="A1182" s="1" t="s">
        <v>94</v>
      </c>
      <c r="B1182" s="1" t="s">
        <v>188</v>
      </c>
      <c r="C1182" s="1" t="s">
        <v>117</v>
      </c>
      <c r="D1182" s="1">
        <v>254.101</v>
      </c>
      <c r="E1182" s="1">
        <v>16.71</v>
      </c>
      <c r="F1182" s="5" t="s">
        <v>146</v>
      </c>
      <c r="H1182" s="1" t="s">
        <v>154</v>
      </c>
      <c r="I1182" s="1">
        <v>1387110</v>
      </c>
      <c r="K1182" s="1">
        <f t="shared" si="265"/>
        <v>14.142733724934054</v>
      </c>
      <c r="L1182" s="1" t="str">
        <f t="shared" si="266"/>
        <v>both glucosylglycerol SE_Syn</v>
      </c>
      <c r="M1182" s="1" t="str">
        <f t="shared" si="257"/>
        <v>D</v>
      </c>
      <c r="N1182" s="1" t="str">
        <f t="shared" si="258"/>
        <v>both glucosylglycerol SE_Syn_D</v>
      </c>
      <c r="O1182" s="2" t="str">
        <f t="shared" si="259"/>
        <v>D</v>
      </c>
      <c r="P1182" s="1">
        <f t="array" ref="P1182">IF(O1182="","",AVERAGE(IF(L$1:L$2881=L1182,K$1:K$2881)))</f>
        <v>13.876894993736792</v>
      </c>
      <c r="Q1182" s="1">
        <f t="array" ref="Q1182">IF(O1182="","",_xlfn.F.TEST(IF((L$1:L$2881=LEFT(L1182,LEN(L1182)-3)&amp;"ctr"),K$1:K$2881),IF((L$1:L$2881=L1182),K$1:K$2881)))</f>
        <v>4.2325598198519568E-2</v>
      </c>
      <c r="R1182" s="1">
        <f t="array" ref="R1182">IF(O1182="","",TTEST(IF(L$1:L$2881=LEFT(L1182,LEN(L1182)-3)&amp;"ctr",K$1:K$2881),IF(L$1:L$2881=L1182,K$1:K$2881),2,IF(ISERROR(Q1182),3,IF(Q1182&lt;0.05,3,2))))</f>
        <v>2.7473699623133292E-3</v>
      </c>
      <c r="S1182" s="1" t="str">
        <f t="shared" ca="1" si="260"/>
        <v>I</v>
      </c>
      <c r="T1182" s="1">
        <f t="array" ref="T1182">IF(O1182="","",AVERAGE(IF(L$1:L$2881=L1182,I$1:I$2881)))</f>
        <v>1090378.5</v>
      </c>
      <c r="U1182" s="1">
        <f t="shared" ca="1" si="261"/>
        <v>-1.5132926738778383</v>
      </c>
      <c r="V1182" s="1" t="str">
        <f t="shared" ca="1" si="267"/>
        <v>2</v>
      </c>
      <c r="W1182" s="1" t="str">
        <f t="array" aca="1" ref="W1182" ca="1">IF(V1182="","",IF(AVERAGE(IF(Z$2:Z$2881="Neg"&amp;" "&amp;B1182&amp;" "&amp;X1182,J$2:J$2881,0))&gt;AVERAGE(IF(Z$2:Z$2881="pos"&amp;" "&amp;B1182&amp;" "&amp;X1182,J$2:J$2881,0)),"neg","pos"))</f>
        <v>pos</v>
      </c>
      <c r="X1182" s="1" t="str">
        <f t="shared" ca="1" si="262"/>
        <v>SE_</v>
      </c>
      <c r="Y1182" s="1" t="str">
        <f t="shared" ca="1" si="263"/>
        <v>Syn</v>
      </c>
      <c r="Z1182" s="1" t="str">
        <f t="shared" si="264"/>
        <v>both glucosylglycerol SE_</v>
      </c>
      <c r="AA1182" s="1" t="str">
        <f t="shared" si="256"/>
        <v>Good</v>
      </c>
    </row>
    <row r="1183" spans="1:27" x14ac:dyDescent="0.2">
      <c r="A1183" s="1" t="s">
        <v>94</v>
      </c>
      <c r="B1183" s="1" t="s">
        <v>188</v>
      </c>
      <c r="C1183" s="1" t="s">
        <v>117</v>
      </c>
      <c r="D1183" s="1">
        <v>254.101</v>
      </c>
      <c r="E1183" s="1">
        <v>16.71</v>
      </c>
      <c r="F1183" s="5" t="s">
        <v>146</v>
      </c>
      <c r="H1183" s="1" t="s">
        <v>154</v>
      </c>
      <c r="I1183" s="1">
        <v>1246451</v>
      </c>
      <c r="K1183" s="1">
        <f t="shared" si="265"/>
        <v>14.035811673382403</v>
      </c>
      <c r="L1183" s="1" t="str">
        <f t="shared" si="266"/>
        <v>both glucosylglycerol SE_Syn</v>
      </c>
      <c r="M1183" s="1" t="str">
        <f t="shared" si="257"/>
        <v>D</v>
      </c>
      <c r="N1183" s="1" t="str">
        <f t="shared" si="258"/>
        <v>both glucosylglycerol SE_Syn_D</v>
      </c>
      <c r="O1183" s="2" t="str">
        <f t="shared" si="259"/>
        <v/>
      </c>
      <c r="P1183" s="1" t="str">
        <f t="array" ref="P1183">IF(O1183="","",AVERAGE(IF(L$1:L$2881=L1183,K$1:K$2881)))</f>
        <v/>
      </c>
      <c r="Q1183" s="1" t="str">
        <f t="array" ref="Q1183">IF(O1183="","",_xlfn.F.TEST(IF((L$1:L$2881=LEFT(L1183,LEN(L1183)-3)&amp;"ctr"),K$1:K$2881),IF((L$1:L$2881=L1183),K$1:K$2881)))</f>
        <v/>
      </c>
      <c r="R1183" s="1" t="str">
        <f t="array" ref="R1183">IF(O1183="","",TTEST(IF(L$1:L$2881=LEFT(L1183,LEN(L1183)-3)&amp;"ctr",K$1:K$2881),IF(L$1:L$2881=L1183,K$1:K$2881),2,IF(ISERROR(Q1183),3,IF(Q1183&lt;0.05,3,2))))</f>
        <v/>
      </c>
      <c r="S1183" s="1" t="str">
        <f t="shared" ca="1" si="260"/>
        <v/>
      </c>
      <c r="T1183" s="1" t="str">
        <f t="array" ref="T1183">IF(O1183="","",AVERAGE(IF(L$1:L$2881=L1183,I$1:I$2881)))</f>
        <v/>
      </c>
      <c r="U1183" s="1" t="str">
        <f t="shared" ca="1" si="261"/>
        <v/>
      </c>
      <c r="V1183" s="1" t="str">
        <f t="shared" ca="1" si="267"/>
        <v/>
      </c>
      <c r="W1183" s="1" t="str">
        <f t="array" aca="1" ref="W1183" ca="1">IF(V1183="","",IF(AVERAGE(IF(Z$2:Z$2881="Neg"&amp;" "&amp;B1183&amp;" "&amp;X1183,J$2:J$2881,0))&gt;AVERAGE(IF(Z$2:Z$2881="pos"&amp;" "&amp;B1183&amp;" "&amp;X1183,J$2:J$2881,0)),"neg","pos"))</f>
        <v/>
      </c>
      <c r="X1183" s="1" t="str">
        <f t="shared" ca="1" si="262"/>
        <v/>
      </c>
      <c r="Y1183" s="1" t="str">
        <f t="shared" ca="1" si="263"/>
        <v/>
      </c>
      <c r="Z1183" s="1" t="str">
        <f t="shared" si="264"/>
        <v>both glucosylglycerol SE_</v>
      </c>
      <c r="AA1183" s="1" t="str">
        <f t="shared" si="256"/>
        <v/>
      </c>
    </row>
    <row r="1184" spans="1:27" x14ac:dyDescent="0.2">
      <c r="A1184" s="1" t="s">
        <v>94</v>
      </c>
      <c r="B1184" s="1" t="s">
        <v>188</v>
      </c>
      <c r="C1184" s="1" t="s">
        <v>117</v>
      </c>
      <c r="D1184" s="1">
        <v>254.101</v>
      </c>
      <c r="E1184" s="1">
        <v>16.71</v>
      </c>
      <c r="F1184" s="5" t="s">
        <v>146</v>
      </c>
      <c r="H1184" s="1" t="s">
        <v>154</v>
      </c>
      <c r="I1184" s="1">
        <v>779661</v>
      </c>
      <c r="K1184" s="1">
        <f t="shared" si="265"/>
        <v>13.566615771416419</v>
      </c>
      <c r="L1184" s="1" t="str">
        <f t="shared" si="266"/>
        <v>both glucosylglycerol SE_Syn</v>
      </c>
      <c r="M1184" s="1" t="str">
        <f t="shared" si="257"/>
        <v>D</v>
      </c>
      <c r="N1184" s="1" t="str">
        <f t="shared" si="258"/>
        <v>both glucosylglycerol SE_Syn_D</v>
      </c>
      <c r="O1184" s="2" t="str">
        <f t="shared" si="259"/>
        <v/>
      </c>
      <c r="P1184" s="1" t="str">
        <f t="array" ref="P1184">IF(O1184="","",AVERAGE(IF(L$1:L$2881=L1184,K$1:K$2881)))</f>
        <v/>
      </c>
      <c r="Q1184" s="1" t="str">
        <f t="array" ref="Q1184">IF(O1184="","",_xlfn.F.TEST(IF((L$1:L$2881=LEFT(L1184,LEN(L1184)-3)&amp;"ctr"),K$1:K$2881),IF((L$1:L$2881=L1184),K$1:K$2881)))</f>
        <v/>
      </c>
      <c r="R1184" s="1" t="str">
        <f t="array" ref="R1184">IF(O1184="","",TTEST(IF(L$1:L$2881=LEFT(L1184,LEN(L1184)-3)&amp;"ctr",K$1:K$2881),IF(L$1:L$2881=L1184,K$1:K$2881),2,IF(ISERROR(Q1184),3,IF(Q1184&lt;0.05,3,2))))</f>
        <v/>
      </c>
      <c r="S1184" s="1" t="str">
        <f t="shared" ca="1" si="260"/>
        <v/>
      </c>
      <c r="T1184" s="1" t="str">
        <f t="array" ref="T1184">IF(O1184="","",AVERAGE(IF(L$1:L$2881=L1184,I$1:I$2881)))</f>
        <v/>
      </c>
      <c r="U1184" s="1" t="str">
        <f t="shared" ca="1" si="261"/>
        <v/>
      </c>
      <c r="V1184" s="1" t="str">
        <f t="shared" ca="1" si="267"/>
        <v/>
      </c>
      <c r="W1184" s="1" t="str">
        <f t="array" aca="1" ref="W1184" ca="1">IF(V1184="","",IF(AVERAGE(IF(Z$2:Z$2881="Neg"&amp;" "&amp;B1184&amp;" "&amp;X1184,J$2:J$2881,0))&gt;AVERAGE(IF(Z$2:Z$2881="pos"&amp;" "&amp;B1184&amp;" "&amp;X1184,J$2:J$2881,0)),"neg","pos"))</f>
        <v/>
      </c>
      <c r="X1184" s="1" t="str">
        <f t="shared" ca="1" si="262"/>
        <v/>
      </c>
      <c r="Y1184" s="1" t="str">
        <f t="shared" ca="1" si="263"/>
        <v/>
      </c>
      <c r="Z1184" s="1" t="str">
        <f t="shared" si="264"/>
        <v>both glucosylglycerol SE_</v>
      </c>
      <c r="AA1184" s="1" t="str">
        <f t="shared" si="256"/>
        <v/>
      </c>
    </row>
    <row r="1185" spans="1:27" x14ac:dyDescent="0.2">
      <c r="A1185" s="1" t="s">
        <v>94</v>
      </c>
      <c r="B1185" s="1" t="s">
        <v>188</v>
      </c>
      <c r="C1185" s="1" t="s">
        <v>117</v>
      </c>
      <c r="D1185" s="1">
        <v>254.101</v>
      </c>
      <c r="E1185" s="1">
        <v>16.71</v>
      </c>
      <c r="F1185" s="5" t="s">
        <v>146</v>
      </c>
      <c r="H1185" s="1" t="s">
        <v>154</v>
      </c>
      <c r="I1185" s="1">
        <v>948292</v>
      </c>
      <c r="K1185" s="1">
        <f t="shared" si="265"/>
        <v>13.762418805214288</v>
      </c>
      <c r="L1185" s="1" t="str">
        <f t="shared" si="266"/>
        <v>both glucosylglycerol SE_Syn</v>
      </c>
      <c r="M1185" s="1" t="str">
        <f t="shared" si="257"/>
        <v>D</v>
      </c>
      <c r="N1185" s="1" t="str">
        <f t="shared" si="258"/>
        <v>both glucosylglycerol SE_Syn_D</v>
      </c>
      <c r="O1185" s="2" t="str">
        <f t="shared" si="259"/>
        <v/>
      </c>
      <c r="P1185" s="1" t="str">
        <f t="array" ref="P1185">IF(O1185="","",AVERAGE(IF(L$1:L$2881=L1185,K$1:K$2881)))</f>
        <v/>
      </c>
      <c r="Q1185" s="1" t="str">
        <f t="array" ref="Q1185">IF(O1185="","",_xlfn.F.TEST(IF((L$1:L$2881=LEFT(L1185,LEN(L1185)-3)&amp;"ctr"),K$1:K$2881),IF((L$1:L$2881=L1185),K$1:K$2881)))</f>
        <v/>
      </c>
      <c r="R1185" s="1" t="str">
        <f t="array" ref="R1185">IF(O1185="","",TTEST(IF(L$1:L$2881=LEFT(L1185,LEN(L1185)-3)&amp;"ctr",K$1:K$2881),IF(L$1:L$2881=L1185,K$1:K$2881),2,IF(ISERROR(Q1185),3,IF(Q1185&lt;0.05,3,2))))</f>
        <v/>
      </c>
      <c r="S1185" s="1" t="str">
        <f t="shared" ca="1" si="260"/>
        <v/>
      </c>
      <c r="T1185" s="1" t="str">
        <f t="array" ref="T1185">IF(O1185="","",AVERAGE(IF(L$1:L$2881=L1185,I$1:I$2881)))</f>
        <v/>
      </c>
      <c r="U1185" s="1" t="str">
        <f t="shared" ca="1" si="261"/>
        <v/>
      </c>
      <c r="V1185" s="1" t="str">
        <f t="shared" ca="1" si="267"/>
        <v/>
      </c>
      <c r="W1185" s="1" t="str">
        <f t="array" aca="1" ref="W1185" ca="1">IF(V1185="","",IF(AVERAGE(IF(Z$2:Z$2881="Neg"&amp;" "&amp;B1185&amp;" "&amp;X1185,J$2:J$2881,0))&gt;AVERAGE(IF(Z$2:Z$2881="pos"&amp;" "&amp;B1185&amp;" "&amp;X1185,J$2:J$2881,0)),"neg","pos"))</f>
        <v/>
      </c>
      <c r="X1185" s="1" t="str">
        <f t="shared" ca="1" si="262"/>
        <v/>
      </c>
      <c r="Y1185" s="1" t="str">
        <f t="shared" ca="1" si="263"/>
        <v/>
      </c>
      <c r="Z1185" s="1" t="str">
        <f t="shared" si="264"/>
        <v>both glucosylglycerol SE_</v>
      </c>
      <c r="AA1185" s="1" t="str">
        <f t="shared" si="256"/>
        <v/>
      </c>
    </row>
    <row r="1186" spans="1:27" x14ac:dyDescent="0.2">
      <c r="A1186" s="1" t="s">
        <v>93</v>
      </c>
      <c r="B1186" s="1" t="s">
        <v>171</v>
      </c>
      <c r="C1186" s="1" t="s">
        <v>118</v>
      </c>
      <c r="D1186" s="1">
        <v>220.08580000000001</v>
      </c>
      <c r="E1186" s="1">
        <v>16.670000000000002</v>
      </c>
      <c r="F1186" s="5" t="s">
        <v>146</v>
      </c>
      <c r="H1186" s="1" t="s">
        <v>147</v>
      </c>
      <c r="K1186" s="1">
        <f t="shared" si="265"/>
        <v>0</v>
      </c>
      <c r="L1186" s="1" t="str">
        <f t="shared" si="266"/>
        <v>neg (hydroxytryptophan) Min_Ctr</v>
      </c>
      <c r="M1186" s="1" t="str">
        <f t="shared" si="257"/>
        <v>ND</v>
      </c>
      <c r="N1186" s="1" t="str">
        <f t="shared" si="258"/>
        <v>neg (hydroxytryptophan) Min_CtrND</v>
      </c>
      <c r="O1186" s="2" t="str">
        <f t="shared" si="259"/>
        <v>ND</v>
      </c>
      <c r="P1186" s="1">
        <f t="array" ref="P1186">IF(O1186="","",AVERAGE(IF(L$1:L$2881=L1186,K$1:K$2881)))</f>
        <v>0</v>
      </c>
      <c r="Q1186" s="1" t="e">
        <f t="array" ref="Q1186">IF(O1186="","",_xlfn.F.TEST(IF((L$1:L$2881=LEFT(L1186,LEN(L1186)-3)&amp;"ctr"),K$1:K$2881),IF((L$1:L$2881=L1186),K$1:K$2881)))</f>
        <v>#DIV/0!</v>
      </c>
      <c r="R1186" s="1" t="e">
        <f t="array" ref="R1186">IF(O1186="","",TTEST(IF(L$1:L$2881=LEFT(L1186,LEN(L1186)-3)&amp;"ctr",K$1:K$2881),IF(L$1:L$2881=L1186,K$1:K$2881),2,IF(ISERROR(Q1186),3,IF(Q1186&lt;0.05,3,2))))</f>
        <v>#DIV/0!</v>
      </c>
      <c r="S1186" s="1" t="str">
        <f t="shared" ca="1" si="260"/>
        <v>ND</v>
      </c>
      <c r="T1186" s="1">
        <f t="array" ref="T1186">IF(O1186="","",AVERAGE(IF(L$1:L$2881=L1186,I$1:I$2881)))</f>
        <v>0</v>
      </c>
      <c r="U1186" s="1" t="str">
        <f t="shared" ca="1" si="261"/>
        <v>n/a</v>
      </c>
      <c r="V1186" s="1" t="str">
        <f t="shared" ca="1" si="267"/>
        <v/>
      </c>
      <c r="W1186" s="1" t="str">
        <f t="array" aca="1" ref="W1186" ca="1">IF(V1186="","",IF(AVERAGE(IF(Z$2:Z$2881="Neg"&amp;" "&amp;B1186&amp;" "&amp;X1186,J$2:J$2881,0))&gt;AVERAGE(IF(Z$2:Z$2881="pos"&amp;" "&amp;B1186&amp;" "&amp;X1186,J$2:J$2881,0)),"neg","pos"))</f>
        <v/>
      </c>
      <c r="X1186" s="1" t="str">
        <f t="shared" ca="1" si="262"/>
        <v/>
      </c>
      <c r="Y1186" s="1" t="str">
        <f t="shared" ca="1" si="263"/>
        <v/>
      </c>
      <c r="Z1186" s="1" t="str">
        <f t="shared" si="264"/>
        <v>neg (hydroxytryptophan) Min</v>
      </c>
      <c r="AA1186" s="1" t="str">
        <f t="shared" si="256"/>
        <v>Good</v>
      </c>
    </row>
    <row r="1187" spans="1:27" x14ac:dyDescent="0.2">
      <c r="A1187" s="1" t="s">
        <v>93</v>
      </c>
      <c r="B1187" s="1" t="s">
        <v>171</v>
      </c>
      <c r="C1187" s="1" t="s">
        <v>118</v>
      </c>
      <c r="D1187" s="1">
        <v>220.08580000000001</v>
      </c>
      <c r="E1187" s="1">
        <v>16.670000000000002</v>
      </c>
      <c r="F1187" s="5" t="s">
        <v>146</v>
      </c>
      <c r="H1187" s="1" t="s">
        <v>147</v>
      </c>
      <c r="K1187" s="1">
        <f t="shared" si="265"/>
        <v>0</v>
      </c>
      <c r="L1187" s="1" t="str">
        <f t="shared" si="266"/>
        <v>neg (hydroxytryptophan) Min_Ctr</v>
      </c>
      <c r="M1187" s="1" t="str">
        <f t="shared" si="257"/>
        <v>ND</v>
      </c>
      <c r="N1187" s="1" t="str">
        <f t="shared" si="258"/>
        <v>neg (hydroxytryptophan) Min_CtrND</v>
      </c>
      <c r="O1187" s="2" t="str">
        <f t="shared" si="259"/>
        <v/>
      </c>
      <c r="P1187" s="1" t="str">
        <f t="array" ref="P1187">IF(O1187="","",AVERAGE(IF(L$1:L$2881=L1187,K$1:K$2881)))</f>
        <v/>
      </c>
      <c r="Q1187" s="1" t="str">
        <f t="array" ref="Q1187">IF(O1187="","",_xlfn.F.TEST(IF((L$1:L$2881=LEFT(L1187,LEN(L1187)-3)&amp;"ctr"),K$1:K$2881),IF((L$1:L$2881=L1187),K$1:K$2881)))</f>
        <v/>
      </c>
      <c r="R1187" s="1" t="str">
        <f t="array" ref="R1187">IF(O1187="","",TTEST(IF(L$1:L$2881=LEFT(L1187,LEN(L1187)-3)&amp;"ctr",K$1:K$2881),IF(L$1:L$2881=L1187,K$1:K$2881),2,IF(ISERROR(Q1187),3,IF(Q1187&lt;0.05,3,2))))</f>
        <v/>
      </c>
      <c r="S1187" s="1" t="str">
        <f t="shared" ca="1" si="260"/>
        <v/>
      </c>
      <c r="T1187" s="1" t="str">
        <f t="array" ref="T1187">IF(O1187="","",AVERAGE(IF(L$1:L$2881=L1187,I$1:I$2881)))</f>
        <v/>
      </c>
      <c r="U1187" s="1" t="str">
        <f t="shared" ca="1" si="261"/>
        <v/>
      </c>
      <c r="V1187" s="1" t="str">
        <f t="shared" ca="1" si="267"/>
        <v/>
      </c>
      <c r="W1187" s="1" t="str">
        <f t="array" aca="1" ref="W1187" ca="1">IF(V1187="","",IF(AVERAGE(IF(Z$2:Z$2881="Neg"&amp;" "&amp;B1187&amp;" "&amp;X1187,J$2:J$2881,0))&gt;AVERAGE(IF(Z$2:Z$2881="pos"&amp;" "&amp;B1187&amp;" "&amp;X1187,J$2:J$2881,0)),"neg","pos"))</f>
        <v/>
      </c>
      <c r="X1187" s="1" t="str">
        <f t="shared" ca="1" si="262"/>
        <v/>
      </c>
      <c r="Y1187" s="1" t="str">
        <f t="shared" ca="1" si="263"/>
        <v/>
      </c>
      <c r="Z1187" s="1" t="str">
        <f t="shared" si="264"/>
        <v>neg (hydroxytryptophan) Min</v>
      </c>
      <c r="AA1187" s="1" t="str">
        <f t="shared" ref="AA1187:AA1250" si="268">IF(T1187="","","Good")</f>
        <v/>
      </c>
    </row>
    <row r="1188" spans="1:27" x14ac:dyDescent="0.2">
      <c r="A1188" s="1" t="s">
        <v>93</v>
      </c>
      <c r="B1188" s="1" t="s">
        <v>171</v>
      </c>
      <c r="C1188" s="1" t="s">
        <v>118</v>
      </c>
      <c r="D1188" s="1">
        <v>220.08580000000001</v>
      </c>
      <c r="E1188" s="1">
        <v>16.670000000000002</v>
      </c>
      <c r="F1188" s="5" t="s">
        <v>146</v>
      </c>
      <c r="H1188" s="1" t="s">
        <v>147</v>
      </c>
      <c r="K1188" s="1">
        <f t="shared" si="265"/>
        <v>0</v>
      </c>
      <c r="L1188" s="1" t="str">
        <f t="shared" si="266"/>
        <v>neg (hydroxytryptophan) Min_Ctr</v>
      </c>
      <c r="M1188" s="1" t="str">
        <f t="shared" si="257"/>
        <v>ND</v>
      </c>
      <c r="N1188" s="1" t="str">
        <f t="shared" si="258"/>
        <v>neg (hydroxytryptophan) Min_CtrND</v>
      </c>
      <c r="O1188" s="2" t="str">
        <f t="shared" si="259"/>
        <v/>
      </c>
      <c r="P1188" s="1" t="str">
        <f t="array" ref="P1188">IF(O1188="","",AVERAGE(IF(L$1:L$2881=L1188,K$1:K$2881)))</f>
        <v/>
      </c>
      <c r="Q1188" s="1" t="str">
        <f t="array" ref="Q1188">IF(O1188="","",_xlfn.F.TEST(IF((L$1:L$2881=LEFT(L1188,LEN(L1188)-3)&amp;"ctr"),K$1:K$2881),IF((L$1:L$2881=L1188),K$1:K$2881)))</f>
        <v/>
      </c>
      <c r="R1188" s="1" t="str">
        <f t="array" ref="R1188">IF(O1188="","",TTEST(IF(L$1:L$2881=LEFT(L1188,LEN(L1188)-3)&amp;"ctr",K$1:K$2881),IF(L$1:L$2881=L1188,K$1:K$2881),2,IF(ISERROR(Q1188),3,IF(Q1188&lt;0.05,3,2))))</f>
        <v/>
      </c>
      <c r="S1188" s="1" t="str">
        <f t="shared" ca="1" si="260"/>
        <v/>
      </c>
      <c r="T1188" s="1" t="str">
        <f t="array" ref="T1188">IF(O1188="","",AVERAGE(IF(L$1:L$2881=L1188,I$1:I$2881)))</f>
        <v/>
      </c>
      <c r="U1188" s="1" t="str">
        <f t="shared" ca="1" si="261"/>
        <v/>
      </c>
      <c r="V1188" s="1" t="str">
        <f t="shared" ca="1" si="267"/>
        <v/>
      </c>
      <c r="W1188" s="1" t="str">
        <f t="array" aca="1" ref="W1188" ca="1">IF(V1188="","",IF(AVERAGE(IF(Z$2:Z$2881="Neg"&amp;" "&amp;B1188&amp;" "&amp;X1188,J$2:J$2881,0))&gt;AVERAGE(IF(Z$2:Z$2881="pos"&amp;" "&amp;B1188&amp;" "&amp;X1188,J$2:J$2881,0)),"neg","pos"))</f>
        <v/>
      </c>
      <c r="X1188" s="1" t="str">
        <f t="shared" ca="1" si="262"/>
        <v/>
      </c>
      <c r="Y1188" s="1" t="str">
        <f t="shared" ca="1" si="263"/>
        <v/>
      </c>
      <c r="Z1188" s="1" t="str">
        <f t="shared" si="264"/>
        <v>neg (hydroxytryptophan) Min</v>
      </c>
      <c r="AA1188" s="1" t="str">
        <f t="shared" si="268"/>
        <v/>
      </c>
    </row>
    <row r="1189" spans="1:27" x14ac:dyDescent="0.2">
      <c r="A1189" s="1" t="s">
        <v>93</v>
      </c>
      <c r="B1189" s="1" t="s">
        <v>171</v>
      </c>
      <c r="C1189" s="1" t="s">
        <v>118</v>
      </c>
      <c r="D1189" s="1">
        <v>220.08580000000001</v>
      </c>
      <c r="E1189" s="1">
        <v>16.670000000000002</v>
      </c>
      <c r="F1189" s="5" t="s">
        <v>146</v>
      </c>
      <c r="H1189" s="1" t="s">
        <v>147</v>
      </c>
      <c r="K1189" s="1">
        <f t="shared" si="265"/>
        <v>0</v>
      </c>
      <c r="L1189" s="1" t="str">
        <f t="shared" si="266"/>
        <v>neg (hydroxytryptophan) Min_Ctr</v>
      </c>
      <c r="M1189" s="1" t="str">
        <f t="shared" si="257"/>
        <v>ND</v>
      </c>
      <c r="N1189" s="1" t="str">
        <f t="shared" si="258"/>
        <v>neg (hydroxytryptophan) Min_CtrND</v>
      </c>
      <c r="O1189" s="2" t="str">
        <f t="shared" si="259"/>
        <v/>
      </c>
      <c r="P1189" s="1" t="str">
        <f t="array" ref="P1189">IF(O1189="","",AVERAGE(IF(L$1:L$2881=L1189,K$1:K$2881)))</f>
        <v/>
      </c>
      <c r="Q1189" s="1" t="str">
        <f t="array" ref="Q1189">IF(O1189="","",_xlfn.F.TEST(IF((L$1:L$2881=LEFT(L1189,LEN(L1189)-3)&amp;"ctr"),K$1:K$2881),IF((L$1:L$2881=L1189),K$1:K$2881)))</f>
        <v/>
      </c>
      <c r="R1189" s="1" t="str">
        <f t="array" ref="R1189">IF(O1189="","",TTEST(IF(L$1:L$2881=LEFT(L1189,LEN(L1189)-3)&amp;"ctr",K$1:K$2881),IF(L$1:L$2881=L1189,K$1:K$2881),2,IF(ISERROR(Q1189),3,IF(Q1189&lt;0.05,3,2))))</f>
        <v/>
      </c>
      <c r="S1189" s="1" t="str">
        <f t="shared" ca="1" si="260"/>
        <v/>
      </c>
      <c r="T1189" s="1" t="str">
        <f t="array" ref="T1189">IF(O1189="","",AVERAGE(IF(L$1:L$2881=L1189,I$1:I$2881)))</f>
        <v/>
      </c>
      <c r="U1189" s="1" t="str">
        <f t="shared" ca="1" si="261"/>
        <v/>
      </c>
      <c r="V1189" s="1" t="str">
        <f t="shared" ca="1" si="267"/>
        <v/>
      </c>
      <c r="W1189" s="1" t="str">
        <f t="array" aca="1" ref="W1189" ca="1">IF(V1189="","",IF(AVERAGE(IF(Z$2:Z$2881="Neg"&amp;" "&amp;B1189&amp;" "&amp;X1189,J$2:J$2881,0))&gt;AVERAGE(IF(Z$2:Z$2881="pos"&amp;" "&amp;B1189&amp;" "&amp;X1189,J$2:J$2881,0)),"neg","pos"))</f>
        <v/>
      </c>
      <c r="X1189" s="1" t="str">
        <f t="shared" ca="1" si="262"/>
        <v/>
      </c>
      <c r="Y1189" s="1" t="str">
        <f t="shared" ca="1" si="263"/>
        <v/>
      </c>
      <c r="Z1189" s="1" t="str">
        <f t="shared" si="264"/>
        <v>neg (hydroxytryptophan) Min</v>
      </c>
      <c r="AA1189" s="1" t="str">
        <f t="shared" si="268"/>
        <v/>
      </c>
    </row>
    <row r="1190" spans="1:27" x14ac:dyDescent="0.2">
      <c r="A1190" s="1" t="s">
        <v>93</v>
      </c>
      <c r="B1190" s="1" t="s">
        <v>171</v>
      </c>
      <c r="C1190" s="1" t="s">
        <v>118</v>
      </c>
      <c r="D1190" s="1">
        <v>220.08580000000001</v>
      </c>
      <c r="E1190" s="1">
        <v>16.670000000000002</v>
      </c>
      <c r="F1190" s="5" t="s">
        <v>146</v>
      </c>
      <c r="H1190" s="1" t="s">
        <v>148</v>
      </c>
      <c r="K1190" s="1">
        <f t="shared" si="265"/>
        <v>0</v>
      </c>
      <c r="L1190" s="1" t="str">
        <f t="shared" si="266"/>
        <v>neg (hydroxytryptophan) Min_Syn</v>
      </c>
      <c r="M1190" s="1" t="str">
        <f t="shared" si="257"/>
        <v>ND</v>
      </c>
      <c r="N1190" s="1" t="str">
        <f t="shared" si="258"/>
        <v>neg (hydroxytryptophan) Min_SynND</v>
      </c>
      <c r="O1190" s="2" t="str">
        <f t="shared" si="259"/>
        <v>ND</v>
      </c>
      <c r="P1190" s="1">
        <f t="array" ref="P1190">IF(O1190="","",AVERAGE(IF(L$1:L$2881=L1190,K$1:K$2881)))</f>
        <v>0</v>
      </c>
      <c r="Q1190" s="1" t="e">
        <f t="array" ref="Q1190">IF(O1190="","",_xlfn.F.TEST(IF((L$1:L$2881=LEFT(L1190,LEN(L1190)-3)&amp;"ctr"),K$1:K$2881),IF((L$1:L$2881=L1190),K$1:K$2881)))</f>
        <v>#DIV/0!</v>
      </c>
      <c r="R1190" s="1" t="e">
        <f t="array" ref="R1190">IF(O1190="","",TTEST(IF(L$1:L$2881=LEFT(L1190,LEN(L1190)-3)&amp;"ctr",K$1:K$2881),IF(L$1:L$2881=L1190,K$1:K$2881),2,IF(ISERROR(Q1190),3,IF(Q1190&lt;0.05,3,2))))</f>
        <v>#DIV/0!</v>
      </c>
      <c r="S1190" s="1" t="str">
        <f t="shared" ca="1" si="260"/>
        <v>ND</v>
      </c>
      <c r="T1190" s="1">
        <f t="array" ref="T1190">IF(O1190="","",AVERAGE(IF(L$1:L$2881=L1190,I$1:I$2881)))</f>
        <v>0</v>
      </c>
      <c r="U1190" s="1" t="str">
        <f t="shared" ca="1" si="261"/>
        <v>n/a</v>
      </c>
      <c r="V1190" s="1" t="str">
        <f t="shared" ca="1" si="267"/>
        <v/>
      </c>
      <c r="W1190" s="1" t="str">
        <f t="array" aca="1" ref="W1190" ca="1">IF(V1190="","",IF(AVERAGE(IF(Z$2:Z$2881="Neg"&amp;" "&amp;B1190&amp;" "&amp;X1190,J$2:J$2881,0))&gt;AVERAGE(IF(Z$2:Z$2881="pos"&amp;" "&amp;B1190&amp;" "&amp;X1190,J$2:J$2881,0)),"neg","pos"))</f>
        <v/>
      </c>
      <c r="X1190" s="1" t="str">
        <f t="shared" ca="1" si="262"/>
        <v/>
      </c>
      <c r="Y1190" s="1" t="str">
        <f t="shared" ca="1" si="263"/>
        <v/>
      </c>
      <c r="Z1190" s="1" t="str">
        <f t="shared" si="264"/>
        <v>neg (hydroxytryptophan) Min</v>
      </c>
      <c r="AA1190" s="1" t="str">
        <f t="shared" si="268"/>
        <v>Good</v>
      </c>
    </row>
    <row r="1191" spans="1:27" x14ac:dyDescent="0.2">
      <c r="A1191" s="1" t="s">
        <v>93</v>
      </c>
      <c r="B1191" s="1" t="s">
        <v>171</v>
      </c>
      <c r="C1191" s="1" t="s">
        <v>118</v>
      </c>
      <c r="D1191" s="1">
        <v>220.08580000000001</v>
      </c>
      <c r="E1191" s="1">
        <v>16.670000000000002</v>
      </c>
      <c r="F1191" s="5" t="s">
        <v>146</v>
      </c>
      <c r="H1191" s="1" t="s">
        <v>148</v>
      </c>
      <c r="K1191" s="1">
        <f t="shared" si="265"/>
        <v>0</v>
      </c>
      <c r="L1191" s="1" t="str">
        <f t="shared" si="266"/>
        <v>neg (hydroxytryptophan) Min_Syn</v>
      </c>
      <c r="M1191" s="1" t="str">
        <f t="shared" si="257"/>
        <v>ND</v>
      </c>
      <c r="N1191" s="1" t="str">
        <f t="shared" si="258"/>
        <v>neg (hydroxytryptophan) Min_SynND</v>
      </c>
      <c r="O1191" s="2" t="str">
        <f t="shared" si="259"/>
        <v/>
      </c>
      <c r="P1191" s="1" t="str">
        <f t="array" ref="P1191">IF(O1191="","",AVERAGE(IF(L$1:L$2881=L1191,K$1:K$2881)))</f>
        <v/>
      </c>
      <c r="Q1191" s="1" t="str">
        <f t="array" ref="Q1191">IF(O1191="","",_xlfn.F.TEST(IF((L$1:L$2881=LEFT(L1191,LEN(L1191)-3)&amp;"ctr"),K$1:K$2881),IF((L$1:L$2881=L1191),K$1:K$2881)))</f>
        <v/>
      </c>
      <c r="R1191" s="1" t="str">
        <f t="array" ref="R1191">IF(O1191="","",TTEST(IF(L$1:L$2881=LEFT(L1191,LEN(L1191)-3)&amp;"ctr",K$1:K$2881),IF(L$1:L$2881=L1191,K$1:K$2881),2,IF(ISERROR(Q1191),3,IF(Q1191&lt;0.05,3,2))))</f>
        <v/>
      </c>
      <c r="S1191" s="1" t="str">
        <f t="shared" ca="1" si="260"/>
        <v/>
      </c>
      <c r="T1191" s="1" t="str">
        <f t="array" ref="T1191">IF(O1191="","",AVERAGE(IF(L$1:L$2881=L1191,I$1:I$2881)))</f>
        <v/>
      </c>
      <c r="U1191" s="1" t="str">
        <f t="shared" ca="1" si="261"/>
        <v/>
      </c>
      <c r="V1191" s="1" t="str">
        <f t="shared" ca="1" si="267"/>
        <v/>
      </c>
      <c r="W1191" s="1" t="str">
        <f t="array" aca="1" ref="W1191" ca="1">IF(V1191="","",IF(AVERAGE(IF(Z$2:Z$2881="Neg"&amp;" "&amp;B1191&amp;" "&amp;X1191,J$2:J$2881,0))&gt;AVERAGE(IF(Z$2:Z$2881="pos"&amp;" "&amp;B1191&amp;" "&amp;X1191,J$2:J$2881,0)),"neg","pos"))</f>
        <v/>
      </c>
      <c r="X1191" s="1" t="str">
        <f t="shared" ca="1" si="262"/>
        <v/>
      </c>
      <c r="Y1191" s="1" t="str">
        <f t="shared" ca="1" si="263"/>
        <v/>
      </c>
      <c r="Z1191" s="1" t="str">
        <f t="shared" si="264"/>
        <v>neg (hydroxytryptophan) Min</v>
      </c>
      <c r="AA1191" s="1" t="str">
        <f t="shared" si="268"/>
        <v/>
      </c>
    </row>
    <row r="1192" spans="1:27" x14ac:dyDescent="0.2">
      <c r="A1192" s="1" t="s">
        <v>93</v>
      </c>
      <c r="B1192" s="1" t="s">
        <v>171</v>
      </c>
      <c r="C1192" s="1" t="s">
        <v>118</v>
      </c>
      <c r="D1192" s="1">
        <v>220.08580000000001</v>
      </c>
      <c r="E1192" s="1">
        <v>16.670000000000002</v>
      </c>
      <c r="F1192" s="5" t="s">
        <v>146</v>
      </c>
      <c r="H1192" s="1" t="s">
        <v>148</v>
      </c>
      <c r="K1192" s="1">
        <f t="shared" si="265"/>
        <v>0</v>
      </c>
      <c r="L1192" s="1" t="str">
        <f t="shared" si="266"/>
        <v>neg (hydroxytryptophan) Min_Syn</v>
      </c>
      <c r="M1192" s="1" t="str">
        <f t="shared" si="257"/>
        <v>ND</v>
      </c>
      <c r="N1192" s="1" t="str">
        <f t="shared" si="258"/>
        <v>neg (hydroxytryptophan) Min_SynND</v>
      </c>
      <c r="O1192" s="2" t="str">
        <f t="shared" si="259"/>
        <v/>
      </c>
      <c r="P1192" s="1" t="str">
        <f t="array" ref="P1192">IF(O1192="","",AVERAGE(IF(L$1:L$2881=L1192,K$1:K$2881)))</f>
        <v/>
      </c>
      <c r="Q1192" s="1" t="str">
        <f t="array" ref="Q1192">IF(O1192="","",_xlfn.F.TEST(IF((L$1:L$2881=LEFT(L1192,LEN(L1192)-3)&amp;"ctr"),K$1:K$2881),IF((L$1:L$2881=L1192),K$1:K$2881)))</f>
        <v/>
      </c>
      <c r="R1192" s="1" t="str">
        <f t="array" ref="R1192">IF(O1192="","",TTEST(IF(L$1:L$2881=LEFT(L1192,LEN(L1192)-3)&amp;"ctr",K$1:K$2881),IF(L$1:L$2881=L1192,K$1:K$2881),2,IF(ISERROR(Q1192),3,IF(Q1192&lt;0.05,3,2))))</f>
        <v/>
      </c>
      <c r="S1192" s="1" t="str">
        <f t="shared" ca="1" si="260"/>
        <v/>
      </c>
      <c r="T1192" s="1" t="str">
        <f t="array" ref="T1192">IF(O1192="","",AVERAGE(IF(L$1:L$2881=L1192,I$1:I$2881)))</f>
        <v/>
      </c>
      <c r="U1192" s="1" t="str">
        <f t="shared" ca="1" si="261"/>
        <v/>
      </c>
      <c r="V1192" s="1" t="str">
        <f t="shared" ca="1" si="267"/>
        <v/>
      </c>
      <c r="W1192" s="1" t="str">
        <f t="array" aca="1" ref="W1192" ca="1">IF(V1192="","",IF(AVERAGE(IF(Z$2:Z$2881="Neg"&amp;" "&amp;B1192&amp;" "&amp;X1192,J$2:J$2881,0))&gt;AVERAGE(IF(Z$2:Z$2881="pos"&amp;" "&amp;B1192&amp;" "&amp;X1192,J$2:J$2881,0)),"neg","pos"))</f>
        <v/>
      </c>
      <c r="X1192" s="1" t="str">
        <f t="shared" ca="1" si="262"/>
        <v/>
      </c>
      <c r="Y1192" s="1" t="str">
        <f t="shared" ca="1" si="263"/>
        <v/>
      </c>
      <c r="Z1192" s="1" t="str">
        <f t="shared" si="264"/>
        <v>neg (hydroxytryptophan) Min</v>
      </c>
      <c r="AA1192" s="1" t="str">
        <f t="shared" si="268"/>
        <v/>
      </c>
    </row>
    <row r="1193" spans="1:27" x14ac:dyDescent="0.2">
      <c r="A1193" s="1" t="s">
        <v>93</v>
      </c>
      <c r="B1193" s="1" t="s">
        <v>171</v>
      </c>
      <c r="C1193" s="1" t="s">
        <v>118</v>
      </c>
      <c r="D1193" s="1">
        <v>220.08580000000001</v>
      </c>
      <c r="E1193" s="1">
        <v>16.670000000000002</v>
      </c>
      <c r="F1193" s="5" t="s">
        <v>146</v>
      </c>
      <c r="H1193" s="1" t="s">
        <v>148</v>
      </c>
      <c r="K1193" s="1">
        <f t="shared" si="265"/>
        <v>0</v>
      </c>
      <c r="L1193" s="1" t="str">
        <f t="shared" si="266"/>
        <v>neg (hydroxytryptophan) Min_Syn</v>
      </c>
      <c r="M1193" s="1" t="str">
        <f t="shared" si="257"/>
        <v>ND</v>
      </c>
      <c r="N1193" s="1" t="str">
        <f t="shared" si="258"/>
        <v>neg (hydroxytryptophan) Min_SynND</v>
      </c>
      <c r="O1193" s="2" t="str">
        <f t="shared" si="259"/>
        <v/>
      </c>
      <c r="P1193" s="1" t="str">
        <f t="array" ref="P1193">IF(O1193="","",AVERAGE(IF(L$1:L$2881=L1193,K$1:K$2881)))</f>
        <v/>
      </c>
      <c r="Q1193" s="1" t="str">
        <f t="array" ref="Q1193">IF(O1193="","",_xlfn.F.TEST(IF((L$1:L$2881=LEFT(L1193,LEN(L1193)-3)&amp;"ctr"),K$1:K$2881),IF((L$1:L$2881=L1193),K$1:K$2881)))</f>
        <v/>
      </c>
      <c r="R1193" s="1" t="str">
        <f t="array" ref="R1193">IF(O1193="","",TTEST(IF(L$1:L$2881=LEFT(L1193,LEN(L1193)-3)&amp;"ctr",K$1:K$2881),IF(L$1:L$2881=L1193,K$1:K$2881),2,IF(ISERROR(Q1193),3,IF(Q1193&lt;0.05,3,2))))</f>
        <v/>
      </c>
      <c r="S1193" s="1" t="str">
        <f t="shared" ca="1" si="260"/>
        <v/>
      </c>
      <c r="T1193" s="1" t="str">
        <f t="array" ref="T1193">IF(O1193="","",AVERAGE(IF(L$1:L$2881=L1193,I$1:I$2881)))</f>
        <v/>
      </c>
      <c r="U1193" s="1" t="str">
        <f t="shared" ca="1" si="261"/>
        <v/>
      </c>
      <c r="V1193" s="1" t="str">
        <f t="shared" ca="1" si="267"/>
        <v/>
      </c>
      <c r="W1193" s="1" t="str">
        <f t="array" aca="1" ref="W1193" ca="1">IF(V1193="","",IF(AVERAGE(IF(Z$2:Z$2881="Neg"&amp;" "&amp;B1193&amp;" "&amp;X1193,J$2:J$2881,0))&gt;AVERAGE(IF(Z$2:Z$2881="pos"&amp;" "&amp;B1193&amp;" "&amp;X1193,J$2:J$2881,0)),"neg","pos"))</f>
        <v/>
      </c>
      <c r="X1193" s="1" t="str">
        <f t="shared" ca="1" si="262"/>
        <v/>
      </c>
      <c r="Y1193" s="1" t="str">
        <f t="shared" ca="1" si="263"/>
        <v/>
      </c>
      <c r="Z1193" s="1" t="str">
        <f t="shared" si="264"/>
        <v>neg (hydroxytryptophan) Min</v>
      </c>
      <c r="AA1193" s="1" t="str">
        <f t="shared" si="268"/>
        <v/>
      </c>
    </row>
    <row r="1194" spans="1:27" x14ac:dyDescent="0.2">
      <c r="A1194" s="1" t="s">
        <v>93</v>
      </c>
      <c r="B1194" s="1" t="s">
        <v>171</v>
      </c>
      <c r="C1194" s="1" t="s">
        <v>118</v>
      </c>
      <c r="D1194" s="1">
        <v>220.08580000000001</v>
      </c>
      <c r="E1194" s="1">
        <v>16.670000000000002</v>
      </c>
      <c r="F1194" s="5" t="s">
        <v>146</v>
      </c>
      <c r="H1194" s="1" t="s">
        <v>149</v>
      </c>
      <c r="K1194" s="1">
        <f t="shared" si="265"/>
        <v>0</v>
      </c>
      <c r="L1194" s="1" t="str">
        <f t="shared" si="266"/>
        <v>neg (hydroxytryptophan) MEBM_Ctr</v>
      </c>
      <c r="M1194" s="1" t="str">
        <f t="shared" si="257"/>
        <v>ND</v>
      </c>
      <c r="N1194" s="1" t="str">
        <f t="shared" si="258"/>
        <v>neg (hydroxytryptophan) MEBM_CtrND</v>
      </c>
      <c r="O1194" s="2" t="str">
        <f t="shared" si="259"/>
        <v>ND</v>
      </c>
      <c r="P1194" s="1">
        <f t="array" ref="P1194">IF(O1194="","",AVERAGE(IF(L$1:L$2881=L1194,K$1:K$2881)))</f>
        <v>0</v>
      </c>
      <c r="Q1194" s="1" t="e">
        <f t="array" ref="Q1194">IF(O1194="","",_xlfn.F.TEST(IF((L$1:L$2881=LEFT(L1194,LEN(L1194)-3)&amp;"ctr"),K$1:K$2881),IF((L$1:L$2881=L1194),K$1:K$2881)))</f>
        <v>#DIV/0!</v>
      </c>
      <c r="R1194" s="1" t="e">
        <f t="array" ref="R1194">IF(O1194="","",TTEST(IF(L$1:L$2881=LEFT(L1194,LEN(L1194)-3)&amp;"ctr",K$1:K$2881),IF(L$1:L$2881=L1194,K$1:K$2881),2,IF(ISERROR(Q1194),3,IF(Q1194&lt;0.05,3,2))))</f>
        <v>#DIV/0!</v>
      </c>
      <c r="S1194" s="1" t="str">
        <f t="shared" ca="1" si="260"/>
        <v>ND</v>
      </c>
      <c r="T1194" s="1">
        <f t="array" ref="T1194">IF(O1194="","",AVERAGE(IF(L$1:L$2881=L1194,I$1:I$2881)))</f>
        <v>0</v>
      </c>
      <c r="U1194" s="1" t="str">
        <f t="shared" ca="1" si="261"/>
        <v>n/a</v>
      </c>
      <c r="V1194" s="1" t="str">
        <f t="shared" ca="1" si="267"/>
        <v/>
      </c>
      <c r="W1194" s="1" t="str">
        <f t="array" aca="1" ref="W1194" ca="1">IF(V1194="","",IF(AVERAGE(IF(Z$2:Z$2881="Neg"&amp;" "&amp;B1194&amp;" "&amp;X1194,J$2:J$2881,0))&gt;AVERAGE(IF(Z$2:Z$2881="pos"&amp;" "&amp;B1194&amp;" "&amp;X1194,J$2:J$2881,0)),"neg","pos"))</f>
        <v/>
      </c>
      <c r="X1194" s="1" t="str">
        <f t="shared" ca="1" si="262"/>
        <v/>
      </c>
      <c r="Y1194" s="1" t="str">
        <f t="shared" ca="1" si="263"/>
        <v/>
      </c>
      <c r="Z1194" s="1" t="str">
        <f t="shared" si="264"/>
        <v>neg (hydroxytryptophan) MEB</v>
      </c>
      <c r="AA1194" s="1" t="str">
        <f t="shared" si="268"/>
        <v>Good</v>
      </c>
    </row>
    <row r="1195" spans="1:27" x14ac:dyDescent="0.2">
      <c r="A1195" s="1" t="s">
        <v>93</v>
      </c>
      <c r="B1195" s="1" t="s">
        <v>171</v>
      </c>
      <c r="C1195" s="1" t="s">
        <v>118</v>
      </c>
      <c r="D1195" s="1">
        <v>220.08580000000001</v>
      </c>
      <c r="E1195" s="1">
        <v>16.670000000000002</v>
      </c>
      <c r="F1195" s="5" t="s">
        <v>146</v>
      </c>
      <c r="H1195" s="1" t="s">
        <v>149</v>
      </c>
      <c r="K1195" s="1">
        <f t="shared" si="265"/>
        <v>0</v>
      </c>
      <c r="L1195" s="1" t="str">
        <f t="shared" si="266"/>
        <v>neg (hydroxytryptophan) MEBM_Ctr</v>
      </c>
      <c r="M1195" s="1" t="str">
        <f t="shared" si="257"/>
        <v>ND</v>
      </c>
      <c r="N1195" s="1" t="str">
        <f t="shared" si="258"/>
        <v>neg (hydroxytryptophan) MEBM_CtrND</v>
      </c>
      <c r="O1195" s="2" t="str">
        <f t="shared" si="259"/>
        <v/>
      </c>
      <c r="P1195" s="1" t="str">
        <f t="array" ref="P1195">IF(O1195="","",AVERAGE(IF(L$1:L$2881=L1195,K$1:K$2881)))</f>
        <v/>
      </c>
      <c r="Q1195" s="1" t="str">
        <f t="array" ref="Q1195">IF(O1195="","",_xlfn.F.TEST(IF((L$1:L$2881=LEFT(L1195,LEN(L1195)-3)&amp;"ctr"),K$1:K$2881),IF((L$1:L$2881=L1195),K$1:K$2881)))</f>
        <v/>
      </c>
      <c r="R1195" s="1" t="str">
        <f t="array" ref="R1195">IF(O1195="","",TTEST(IF(L$1:L$2881=LEFT(L1195,LEN(L1195)-3)&amp;"ctr",K$1:K$2881),IF(L$1:L$2881=L1195,K$1:K$2881),2,IF(ISERROR(Q1195),3,IF(Q1195&lt;0.05,3,2))))</f>
        <v/>
      </c>
      <c r="S1195" s="1" t="str">
        <f t="shared" ca="1" si="260"/>
        <v/>
      </c>
      <c r="T1195" s="1" t="str">
        <f t="array" ref="T1195">IF(O1195="","",AVERAGE(IF(L$1:L$2881=L1195,I$1:I$2881)))</f>
        <v/>
      </c>
      <c r="U1195" s="1" t="str">
        <f t="shared" ca="1" si="261"/>
        <v/>
      </c>
      <c r="V1195" s="1" t="str">
        <f t="shared" ca="1" si="267"/>
        <v/>
      </c>
      <c r="W1195" s="1" t="str">
        <f t="array" aca="1" ref="W1195" ca="1">IF(V1195="","",IF(AVERAGE(IF(Z$2:Z$2881="Neg"&amp;" "&amp;B1195&amp;" "&amp;X1195,J$2:J$2881,0))&gt;AVERAGE(IF(Z$2:Z$2881="pos"&amp;" "&amp;B1195&amp;" "&amp;X1195,J$2:J$2881,0)),"neg","pos"))</f>
        <v/>
      </c>
      <c r="X1195" s="1" t="str">
        <f t="shared" ca="1" si="262"/>
        <v/>
      </c>
      <c r="Y1195" s="1" t="str">
        <f t="shared" ca="1" si="263"/>
        <v/>
      </c>
      <c r="Z1195" s="1" t="str">
        <f t="shared" si="264"/>
        <v>neg (hydroxytryptophan) MEB</v>
      </c>
      <c r="AA1195" s="1" t="str">
        <f t="shared" si="268"/>
        <v/>
      </c>
    </row>
    <row r="1196" spans="1:27" x14ac:dyDescent="0.2">
      <c r="A1196" s="1" t="s">
        <v>93</v>
      </c>
      <c r="B1196" s="1" t="s">
        <v>171</v>
      </c>
      <c r="C1196" s="1" t="s">
        <v>118</v>
      </c>
      <c r="D1196" s="1">
        <v>220.08580000000001</v>
      </c>
      <c r="E1196" s="1">
        <v>16.670000000000002</v>
      </c>
      <c r="F1196" s="5" t="s">
        <v>146</v>
      </c>
      <c r="H1196" s="1" t="s">
        <v>149</v>
      </c>
      <c r="K1196" s="1">
        <f t="shared" si="265"/>
        <v>0</v>
      </c>
      <c r="L1196" s="1" t="str">
        <f t="shared" si="266"/>
        <v>neg (hydroxytryptophan) MEBM_Ctr</v>
      </c>
      <c r="M1196" s="1" t="str">
        <f t="shared" si="257"/>
        <v>ND</v>
      </c>
      <c r="N1196" s="1" t="str">
        <f t="shared" si="258"/>
        <v>neg (hydroxytryptophan) MEBM_CtrND</v>
      </c>
      <c r="O1196" s="2" t="str">
        <f t="shared" si="259"/>
        <v/>
      </c>
      <c r="P1196" s="1" t="str">
        <f t="array" ref="P1196">IF(O1196="","",AVERAGE(IF(L$1:L$2881=L1196,K$1:K$2881)))</f>
        <v/>
      </c>
      <c r="Q1196" s="1" t="str">
        <f t="array" ref="Q1196">IF(O1196="","",_xlfn.F.TEST(IF((L$1:L$2881=LEFT(L1196,LEN(L1196)-3)&amp;"ctr"),K$1:K$2881),IF((L$1:L$2881=L1196),K$1:K$2881)))</f>
        <v/>
      </c>
      <c r="R1196" s="1" t="str">
        <f t="array" ref="R1196">IF(O1196="","",TTEST(IF(L$1:L$2881=LEFT(L1196,LEN(L1196)-3)&amp;"ctr",K$1:K$2881),IF(L$1:L$2881=L1196,K$1:K$2881),2,IF(ISERROR(Q1196),3,IF(Q1196&lt;0.05,3,2))))</f>
        <v/>
      </c>
      <c r="S1196" s="1" t="str">
        <f t="shared" ca="1" si="260"/>
        <v/>
      </c>
      <c r="T1196" s="1" t="str">
        <f t="array" ref="T1196">IF(O1196="","",AVERAGE(IF(L$1:L$2881=L1196,I$1:I$2881)))</f>
        <v/>
      </c>
      <c r="U1196" s="1" t="str">
        <f t="shared" ca="1" si="261"/>
        <v/>
      </c>
      <c r="V1196" s="1" t="str">
        <f t="shared" ca="1" si="267"/>
        <v/>
      </c>
      <c r="W1196" s="1" t="str">
        <f t="array" aca="1" ref="W1196" ca="1">IF(V1196="","",IF(AVERAGE(IF(Z$2:Z$2881="Neg"&amp;" "&amp;B1196&amp;" "&amp;X1196,J$2:J$2881,0))&gt;AVERAGE(IF(Z$2:Z$2881="pos"&amp;" "&amp;B1196&amp;" "&amp;X1196,J$2:J$2881,0)),"neg","pos"))</f>
        <v/>
      </c>
      <c r="X1196" s="1" t="str">
        <f t="shared" ca="1" si="262"/>
        <v/>
      </c>
      <c r="Y1196" s="1" t="str">
        <f t="shared" ca="1" si="263"/>
        <v/>
      </c>
      <c r="Z1196" s="1" t="str">
        <f t="shared" si="264"/>
        <v>neg (hydroxytryptophan) MEB</v>
      </c>
      <c r="AA1196" s="1" t="str">
        <f t="shared" si="268"/>
        <v/>
      </c>
    </row>
    <row r="1197" spans="1:27" x14ac:dyDescent="0.2">
      <c r="A1197" s="1" t="s">
        <v>93</v>
      </c>
      <c r="B1197" s="1" t="s">
        <v>171</v>
      </c>
      <c r="C1197" s="1" t="s">
        <v>118</v>
      </c>
      <c r="D1197" s="1">
        <v>220.08580000000001</v>
      </c>
      <c r="E1197" s="1">
        <v>16.670000000000002</v>
      </c>
      <c r="F1197" s="5" t="s">
        <v>146</v>
      </c>
      <c r="H1197" s="1" t="s">
        <v>149</v>
      </c>
      <c r="K1197" s="1">
        <f t="shared" si="265"/>
        <v>0</v>
      </c>
      <c r="L1197" s="1" t="str">
        <f t="shared" si="266"/>
        <v>neg (hydroxytryptophan) MEBM_Ctr</v>
      </c>
      <c r="M1197" s="1" t="str">
        <f t="shared" si="257"/>
        <v>ND</v>
      </c>
      <c r="N1197" s="1" t="str">
        <f t="shared" si="258"/>
        <v>neg (hydroxytryptophan) MEBM_CtrND</v>
      </c>
      <c r="O1197" s="2" t="str">
        <f t="shared" si="259"/>
        <v/>
      </c>
      <c r="P1197" s="1" t="str">
        <f t="array" ref="P1197">IF(O1197="","",AVERAGE(IF(L$1:L$2881=L1197,K$1:K$2881)))</f>
        <v/>
      </c>
      <c r="Q1197" s="1" t="str">
        <f t="array" ref="Q1197">IF(O1197="","",_xlfn.F.TEST(IF((L$1:L$2881=LEFT(L1197,LEN(L1197)-3)&amp;"ctr"),K$1:K$2881),IF((L$1:L$2881=L1197),K$1:K$2881)))</f>
        <v/>
      </c>
      <c r="R1197" s="1" t="str">
        <f t="array" ref="R1197">IF(O1197="","",TTEST(IF(L$1:L$2881=LEFT(L1197,LEN(L1197)-3)&amp;"ctr",K$1:K$2881),IF(L$1:L$2881=L1197,K$1:K$2881),2,IF(ISERROR(Q1197),3,IF(Q1197&lt;0.05,3,2))))</f>
        <v/>
      </c>
      <c r="S1197" s="1" t="str">
        <f t="shared" ca="1" si="260"/>
        <v/>
      </c>
      <c r="T1197" s="1" t="str">
        <f t="array" ref="T1197">IF(O1197="","",AVERAGE(IF(L$1:L$2881=L1197,I$1:I$2881)))</f>
        <v/>
      </c>
      <c r="U1197" s="1" t="str">
        <f t="shared" ca="1" si="261"/>
        <v/>
      </c>
      <c r="V1197" s="1" t="str">
        <f t="shared" ca="1" si="267"/>
        <v/>
      </c>
      <c r="W1197" s="1" t="str">
        <f t="array" aca="1" ref="W1197" ca="1">IF(V1197="","",IF(AVERAGE(IF(Z$2:Z$2881="Neg"&amp;" "&amp;B1197&amp;" "&amp;X1197,J$2:J$2881,0))&gt;AVERAGE(IF(Z$2:Z$2881="pos"&amp;" "&amp;B1197&amp;" "&amp;X1197,J$2:J$2881,0)),"neg","pos"))</f>
        <v/>
      </c>
      <c r="X1197" s="1" t="str">
        <f t="shared" ca="1" si="262"/>
        <v/>
      </c>
      <c r="Y1197" s="1" t="str">
        <f t="shared" ca="1" si="263"/>
        <v/>
      </c>
      <c r="Z1197" s="1" t="str">
        <f t="shared" si="264"/>
        <v>neg (hydroxytryptophan) MEB</v>
      </c>
      <c r="AA1197" s="1" t="str">
        <f t="shared" si="268"/>
        <v/>
      </c>
    </row>
    <row r="1198" spans="1:27" x14ac:dyDescent="0.2">
      <c r="A1198" s="1" t="s">
        <v>93</v>
      </c>
      <c r="B1198" s="1" t="s">
        <v>171</v>
      </c>
      <c r="C1198" s="1" t="s">
        <v>118</v>
      </c>
      <c r="D1198" s="1">
        <v>220.08580000000001</v>
      </c>
      <c r="E1198" s="1">
        <v>16.670000000000002</v>
      </c>
      <c r="F1198" s="5" t="s">
        <v>146</v>
      </c>
      <c r="H1198" s="1" t="s">
        <v>150</v>
      </c>
      <c r="K1198" s="1">
        <f t="shared" si="265"/>
        <v>0</v>
      </c>
      <c r="L1198" s="1" t="str">
        <f t="shared" si="266"/>
        <v>neg (hydroxytryptophan) MEBM_Syn</v>
      </c>
      <c r="M1198" s="1" t="str">
        <f t="shared" si="257"/>
        <v>ND</v>
      </c>
      <c r="N1198" s="1" t="str">
        <f t="shared" si="258"/>
        <v>neg (hydroxytryptophan) MEBM_SynND</v>
      </c>
      <c r="O1198" s="2" t="str">
        <f t="shared" si="259"/>
        <v>ND</v>
      </c>
      <c r="P1198" s="1">
        <f t="array" ref="P1198">IF(O1198="","",AVERAGE(IF(L$1:L$2881=L1198,K$1:K$2881)))</f>
        <v>0</v>
      </c>
      <c r="Q1198" s="1" t="e">
        <f t="array" ref="Q1198">IF(O1198="","",_xlfn.F.TEST(IF((L$1:L$2881=LEFT(L1198,LEN(L1198)-3)&amp;"ctr"),K$1:K$2881),IF((L$1:L$2881=L1198),K$1:K$2881)))</f>
        <v>#DIV/0!</v>
      </c>
      <c r="R1198" s="1" t="e">
        <f t="array" ref="R1198">IF(O1198="","",TTEST(IF(L$1:L$2881=LEFT(L1198,LEN(L1198)-3)&amp;"ctr",K$1:K$2881),IF(L$1:L$2881=L1198,K$1:K$2881),2,IF(ISERROR(Q1198),3,IF(Q1198&lt;0.05,3,2))))</f>
        <v>#DIV/0!</v>
      </c>
      <c r="S1198" s="1" t="str">
        <f t="shared" ca="1" si="260"/>
        <v>ND</v>
      </c>
      <c r="T1198" s="1">
        <f t="array" ref="T1198">IF(O1198="","",AVERAGE(IF(L$1:L$2881=L1198,I$1:I$2881)))</f>
        <v>0</v>
      </c>
      <c r="U1198" s="1" t="str">
        <f t="shared" ca="1" si="261"/>
        <v>n/a</v>
      </c>
      <c r="V1198" s="1" t="str">
        <f t="shared" ca="1" si="267"/>
        <v/>
      </c>
      <c r="W1198" s="1" t="str">
        <f t="array" aca="1" ref="W1198" ca="1">IF(V1198="","",IF(AVERAGE(IF(Z$2:Z$2881="Neg"&amp;" "&amp;B1198&amp;" "&amp;X1198,J$2:J$2881,0))&gt;AVERAGE(IF(Z$2:Z$2881="pos"&amp;" "&amp;B1198&amp;" "&amp;X1198,J$2:J$2881,0)),"neg","pos"))</f>
        <v/>
      </c>
      <c r="X1198" s="1" t="str">
        <f t="shared" ca="1" si="262"/>
        <v/>
      </c>
      <c r="Y1198" s="1" t="str">
        <f t="shared" ca="1" si="263"/>
        <v/>
      </c>
      <c r="Z1198" s="1" t="str">
        <f t="shared" si="264"/>
        <v>neg (hydroxytryptophan) MEB</v>
      </c>
      <c r="AA1198" s="1" t="str">
        <f t="shared" si="268"/>
        <v>Good</v>
      </c>
    </row>
    <row r="1199" spans="1:27" x14ac:dyDescent="0.2">
      <c r="A1199" s="1" t="s">
        <v>93</v>
      </c>
      <c r="B1199" s="1" t="s">
        <v>171</v>
      </c>
      <c r="C1199" s="1" t="s">
        <v>118</v>
      </c>
      <c r="D1199" s="1">
        <v>220.08580000000001</v>
      </c>
      <c r="E1199" s="1">
        <v>16.670000000000002</v>
      </c>
      <c r="F1199" s="5" t="s">
        <v>146</v>
      </c>
      <c r="H1199" s="1" t="s">
        <v>150</v>
      </c>
      <c r="K1199" s="1">
        <f t="shared" si="265"/>
        <v>0</v>
      </c>
      <c r="L1199" s="1" t="str">
        <f t="shared" si="266"/>
        <v>neg (hydroxytryptophan) MEBM_Syn</v>
      </c>
      <c r="M1199" s="1" t="str">
        <f t="shared" si="257"/>
        <v>ND</v>
      </c>
      <c r="N1199" s="1" t="str">
        <f t="shared" si="258"/>
        <v>neg (hydroxytryptophan) MEBM_SynND</v>
      </c>
      <c r="O1199" s="2" t="str">
        <f t="shared" si="259"/>
        <v/>
      </c>
      <c r="P1199" s="1" t="str">
        <f t="array" ref="P1199">IF(O1199="","",AVERAGE(IF(L$1:L$2881=L1199,K$1:K$2881)))</f>
        <v/>
      </c>
      <c r="Q1199" s="1" t="str">
        <f t="array" ref="Q1199">IF(O1199="","",_xlfn.F.TEST(IF((L$1:L$2881=LEFT(L1199,LEN(L1199)-3)&amp;"ctr"),K$1:K$2881),IF((L$1:L$2881=L1199),K$1:K$2881)))</f>
        <v/>
      </c>
      <c r="R1199" s="1" t="str">
        <f t="array" ref="R1199">IF(O1199="","",TTEST(IF(L$1:L$2881=LEFT(L1199,LEN(L1199)-3)&amp;"ctr",K$1:K$2881),IF(L$1:L$2881=L1199,K$1:K$2881),2,IF(ISERROR(Q1199),3,IF(Q1199&lt;0.05,3,2))))</f>
        <v/>
      </c>
      <c r="S1199" s="1" t="str">
        <f t="shared" ca="1" si="260"/>
        <v/>
      </c>
      <c r="T1199" s="1" t="str">
        <f t="array" ref="T1199">IF(O1199="","",AVERAGE(IF(L$1:L$2881=L1199,I$1:I$2881)))</f>
        <v/>
      </c>
      <c r="U1199" s="1" t="str">
        <f t="shared" ca="1" si="261"/>
        <v/>
      </c>
      <c r="V1199" s="1" t="str">
        <f t="shared" ca="1" si="267"/>
        <v/>
      </c>
      <c r="W1199" s="1" t="str">
        <f t="array" aca="1" ref="W1199" ca="1">IF(V1199="","",IF(AVERAGE(IF(Z$2:Z$2881="Neg"&amp;" "&amp;B1199&amp;" "&amp;X1199,J$2:J$2881,0))&gt;AVERAGE(IF(Z$2:Z$2881="pos"&amp;" "&amp;B1199&amp;" "&amp;X1199,J$2:J$2881,0)),"neg","pos"))</f>
        <v/>
      </c>
      <c r="X1199" s="1" t="str">
        <f t="shared" ca="1" si="262"/>
        <v/>
      </c>
      <c r="Y1199" s="1" t="str">
        <f t="shared" ca="1" si="263"/>
        <v/>
      </c>
      <c r="Z1199" s="1" t="str">
        <f t="shared" si="264"/>
        <v>neg (hydroxytryptophan) MEB</v>
      </c>
      <c r="AA1199" s="1" t="str">
        <f t="shared" si="268"/>
        <v/>
      </c>
    </row>
    <row r="1200" spans="1:27" x14ac:dyDescent="0.2">
      <c r="A1200" s="1" t="s">
        <v>93</v>
      </c>
      <c r="B1200" s="1" t="s">
        <v>171</v>
      </c>
      <c r="C1200" s="1" t="s">
        <v>118</v>
      </c>
      <c r="D1200" s="1">
        <v>220.08580000000001</v>
      </c>
      <c r="E1200" s="1">
        <v>16.670000000000002</v>
      </c>
      <c r="F1200" s="5" t="s">
        <v>146</v>
      </c>
      <c r="H1200" s="1" t="s">
        <v>150</v>
      </c>
      <c r="K1200" s="1">
        <f t="shared" si="265"/>
        <v>0</v>
      </c>
      <c r="L1200" s="1" t="str">
        <f t="shared" si="266"/>
        <v>neg (hydroxytryptophan) MEBM_Syn</v>
      </c>
      <c r="M1200" s="1" t="str">
        <f t="shared" si="257"/>
        <v>ND</v>
      </c>
      <c r="N1200" s="1" t="str">
        <f t="shared" si="258"/>
        <v>neg (hydroxytryptophan) MEBM_SynND</v>
      </c>
      <c r="O1200" s="2" t="str">
        <f t="shared" si="259"/>
        <v/>
      </c>
      <c r="P1200" s="1" t="str">
        <f t="array" ref="P1200">IF(O1200="","",AVERAGE(IF(L$1:L$2881=L1200,K$1:K$2881)))</f>
        <v/>
      </c>
      <c r="Q1200" s="1" t="str">
        <f t="array" ref="Q1200">IF(O1200="","",_xlfn.F.TEST(IF((L$1:L$2881=LEFT(L1200,LEN(L1200)-3)&amp;"ctr"),K$1:K$2881),IF((L$1:L$2881=L1200),K$1:K$2881)))</f>
        <v/>
      </c>
      <c r="R1200" s="1" t="str">
        <f t="array" ref="R1200">IF(O1200="","",TTEST(IF(L$1:L$2881=LEFT(L1200,LEN(L1200)-3)&amp;"ctr",K$1:K$2881),IF(L$1:L$2881=L1200,K$1:K$2881),2,IF(ISERROR(Q1200),3,IF(Q1200&lt;0.05,3,2))))</f>
        <v/>
      </c>
      <c r="S1200" s="1" t="str">
        <f t="shared" ca="1" si="260"/>
        <v/>
      </c>
      <c r="T1200" s="1" t="str">
        <f t="array" ref="T1200">IF(O1200="","",AVERAGE(IF(L$1:L$2881=L1200,I$1:I$2881)))</f>
        <v/>
      </c>
      <c r="U1200" s="1" t="str">
        <f t="shared" ca="1" si="261"/>
        <v/>
      </c>
      <c r="V1200" s="1" t="str">
        <f t="shared" ca="1" si="267"/>
        <v/>
      </c>
      <c r="W1200" s="1" t="str">
        <f t="array" aca="1" ref="W1200" ca="1">IF(V1200="","",IF(AVERAGE(IF(Z$2:Z$2881="Neg"&amp;" "&amp;B1200&amp;" "&amp;X1200,J$2:J$2881,0))&gt;AVERAGE(IF(Z$2:Z$2881="pos"&amp;" "&amp;B1200&amp;" "&amp;X1200,J$2:J$2881,0)),"neg","pos"))</f>
        <v/>
      </c>
      <c r="X1200" s="1" t="str">
        <f t="shared" ca="1" si="262"/>
        <v/>
      </c>
      <c r="Y1200" s="1" t="str">
        <f t="shared" ca="1" si="263"/>
        <v/>
      </c>
      <c r="Z1200" s="1" t="str">
        <f t="shared" si="264"/>
        <v>neg (hydroxytryptophan) MEB</v>
      </c>
      <c r="AA1200" s="1" t="str">
        <f t="shared" si="268"/>
        <v/>
      </c>
    </row>
    <row r="1201" spans="1:27" x14ac:dyDescent="0.2">
      <c r="A1201" s="1" t="s">
        <v>93</v>
      </c>
      <c r="B1201" s="1" t="s">
        <v>171</v>
      </c>
      <c r="C1201" s="1" t="s">
        <v>118</v>
      </c>
      <c r="D1201" s="1">
        <v>220.08580000000001</v>
      </c>
      <c r="E1201" s="1">
        <v>16.670000000000002</v>
      </c>
      <c r="F1201" s="5" t="s">
        <v>146</v>
      </c>
      <c r="H1201" s="1" t="s">
        <v>150</v>
      </c>
      <c r="K1201" s="1">
        <f t="shared" si="265"/>
        <v>0</v>
      </c>
      <c r="L1201" s="1" t="str">
        <f t="shared" si="266"/>
        <v>neg (hydroxytryptophan) MEBM_Syn</v>
      </c>
      <c r="M1201" s="1" t="str">
        <f t="shared" si="257"/>
        <v>ND</v>
      </c>
      <c r="N1201" s="1" t="str">
        <f t="shared" si="258"/>
        <v>neg (hydroxytryptophan) MEBM_SynND</v>
      </c>
      <c r="O1201" s="2" t="str">
        <f t="shared" si="259"/>
        <v/>
      </c>
      <c r="P1201" s="1" t="str">
        <f t="array" ref="P1201">IF(O1201="","",AVERAGE(IF(L$1:L$2881=L1201,K$1:K$2881)))</f>
        <v/>
      </c>
      <c r="Q1201" s="1" t="str">
        <f t="array" ref="Q1201">IF(O1201="","",_xlfn.F.TEST(IF((L$1:L$2881=LEFT(L1201,LEN(L1201)-3)&amp;"ctr"),K$1:K$2881),IF((L$1:L$2881=L1201),K$1:K$2881)))</f>
        <v/>
      </c>
      <c r="R1201" s="1" t="str">
        <f t="array" ref="R1201">IF(O1201="","",TTEST(IF(L$1:L$2881=LEFT(L1201,LEN(L1201)-3)&amp;"ctr",K$1:K$2881),IF(L$1:L$2881=L1201,K$1:K$2881),2,IF(ISERROR(Q1201),3,IF(Q1201&lt;0.05,3,2))))</f>
        <v/>
      </c>
      <c r="S1201" s="1" t="str">
        <f t="shared" ca="1" si="260"/>
        <v/>
      </c>
      <c r="T1201" s="1" t="str">
        <f t="array" ref="T1201">IF(O1201="","",AVERAGE(IF(L$1:L$2881=L1201,I$1:I$2881)))</f>
        <v/>
      </c>
      <c r="U1201" s="1" t="str">
        <f t="shared" ca="1" si="261"/>
        <v/>
      </c>
      <c r="V1201" s="1" t="str">
        <f t="shared" ca="1" si="267"/>
        <v/>
      </c>
      <c r="W1201" s="1" t="str">
        <f t="array" aca="1" ref="W1201" ca="1">IF(V1201="","",IF(AVERAGE(IF(Z$2:Z$2881="Neg"&amp;" "&amp;B1201&amp;" "&amp;X1201,J$2:J$2881,0))&gt;AVERAGE(IF(Z$2:Z$2881="pos"&amp;" "&amp;B1201&amp;" "&amp;X1201,J$2:J$2881,0)),"neg","pos"))</f>
        <v/>
      </c>
      <c r="X1201" s="1" t="str">
        <f t="shared" ca="1" si="262"/>
        <v/>
      </c>
      <c r="Y1201" s="1" t="str">
        <f t="shared" ca="1" si="263"/>
        <v/>
      </c>
      <c r="Z1201" s="1" t="str">
        <f t="shared" si="264"/>
        <v>neg (hydroxytryptophan) MEB</v>
      </c>
      <c r="AA1201" s="1" t="str">
        <f t="shared" si="268"/>
        <v/>
      </c>
    </row>
    <row r="1202" spans="1:27" x14ac:dyDescent="0.2">
      <c r="A1202" s="1" t="s">
        <v>93</v>
      </c>
      <c r="B1202" s="1" t="s">
        <v>171</v>
      </c>
      <c r="C1202" s="1" t="s">
        <v>118</v>
      </c>
      <c r="D1202" s="1">
        <v>220.08580000000001</v>
      </c>
      <c r="E1202" s="1">
        <v>16.670000000000002</v>
      </c>
      <c r="F1202" s="5" t="s">
        <v>146</v>
      </c>
      <c r="H1202" s="1" t="s">
        <v>151</v>
      </c>
      <c r="I1202" s="1">
        <v>48758</v>
      </c>
      <c r="K1202" s="1">
        <f t="shared" si="265"/>
        <v>10.794645074771285</v>
      </c>
      <c r="L1202" s="1" t="str">
        <f t="shared" si="266"/>
        <v>neg (hydroxytryptophan) YE_Ctr</v>
      </c>
      <c r="M1202" s="1" t="str">
        <f t="shared" si="257"/>
        <v>D</v>
      </c>
      <c r="N1202" s="1" t="str">
        <f t="shared" si="258"/>
        <v>neg (hydroxytryptophan) YE_Ctr_D</v>
      </c>
      <c r="O1202" s="2" t="str">
        <f t="shared" si="259"/>
        <v>D</v>
      </c>
      <c r="P1202" s="1">
        <f t="array" ref="P1202">IF(O1202="","",AVERAGE(IF(L$1:L$2881=L1202,K$1:K$2881)))</f>
        <v>10.498356861324387</v>
      </c>
      <c r="Q1202" s="1">
        <f t="array" ref="Q1202">IF(O1202="","",_xlfn.F.TEST(IF((L$1:L$2881=LEFT(L1202,LEN(L1202)-3)&amp;"ctr"),K$1:K$2881),IF((L$1:L$2881=L1202),K$1:K$2881)))</f>
        <v>1</v>
      </c>
      <c r="R1202" s="1">
        <f t="array" ref="R1202">IF(O1202="","",TTEST(IF(L$1:L$2881=LEFT(L1202,LEN(L1202)-3)&amp;"ctr",K$1:K$2881),IF(L$1:L$2881=L1202,K$1:K$2881),2,IF(ISERROR(Q1202),3,IF(Q1202&lt;0.05,3,2))))</f>
        <v>1</v>
      </c>
      <c r="S1202" s="1" t="str">
        <f t="shared" ca="1" si="260"/>
        <v>D</v>
      </c>
      <c r="T1202" s="1">
        <f t="array" ref="T1202">IF(O1202="","",AVERAGE(IF(L$1:L$2881=L1202,I$1:I$2881)))</f>
        <v>37194</v>
      </c>
      <c r="U1202" s="1" t="b">
        <f t="shared" ca="1" si="261"/>
        <v>0</v>
      </c>
      <c r="V1202" s="1" t="str">
        <f t="shared" ca="1" si="267"/>
        <v>1</v>
      </c>
      <c r="W1202" s="1" t="str">
        <f t="array" aca="1" ref="W1202" ca="1">IF(V1202="","",IF(AVERAGE(IF(Z$2:Z$2881="Neg"&amp;" "&amp;B1202&amp;" "&amp;X1202,J$2:J$2881,0))&gt;AVERAGE(IF(Z$2:Z$2881="pos"&amp;" "&amp;B1202&amp;" "&amp;X1202,J$2:J$2881,0)),"neg","pos"))</f>
        <v>pos</v>
      </c>
      <c r="X1202" s="1" t="str">
        <f t="shared" ca="1" si="262"/>
        <v>YE_</v>
      </c>
      <c r="Y1202" s="1" t="str">
        <f t="shared" ca="1" si="263"/>
        <v>Ctr</v>
      </c>
      <c r="Z1202" s="1" t="str">
        <f t="shared" si="264"/>
        <v>neg (hydroxytryptophan) YE_</v>
      </c>
      <c r="AA1202" s="1" t="str">
        <f t="shared" si="268"/>
        <v>Good</v>
      </c>
    </row>
    <row r="1203" spans="1:27" x14ac:dyDescent="0.2">
      <c r="A1203" s="1" t="s">
        <v>93</v>
      </c>
      <c r="B1203" s="1" t="s">
        <v>171</v>
      </c>
      <c r="C1203" s="1" t="s">
        <v>118</v>
      </c>
      <c r="D1203" s="1">
        <v>220.08580000000001</v>
      </c>
      <c r="E1203" s="1">
        <v>16.670000000000002</v>
      </c>
      <c r="F1203" s="5" t="s">
        <v>146</v>
      </c>
      <c r="H1203" s="1" t="s">
        <v>151</v>
      </c>
      <c r="I1203" s="1">
        <v>31953</v>
      </c>
      <c r="K1203" s="1">
        <f t="shared" si="265"/>
        <v>10.372052647587516</v>
      </c>
      <c r="L1203" s="1" t="str">
        <f t="shared" si="266"/>
        <v>neg (hydroxytryptophan) YE_Ctr</v>
      </c>
      <c r="M1203" s="1" t="str">
        <f t="shared" si="257"/>
        <v>D</v>
      </c>
      <c r="N1203" s="1" t="str">
        <f t="shared" si="258"/>
        <v>neg (hydroxytryptophan) YE_Ctr_D</v>
      </c>
      <c r="O1203" s="2" t="str">
        <f t="shared" si="259"/>
        <v/>
      </c>
      <c r="P1203" s="1" t="str">
        <f t="array" ref="P1203">IF(O1203="","",AVERAGE(IF(L$1:L$2881=L1203,K$1:K$2881)))</f>
        <v/>
      </c>
      <c r="Q1203" s="1" t="str">
        <f t="array" ref="Q1203">IF(O1203="","",_xlfn.F.TEST(IF((L$1:L$2881=LEFT(L1203,LEN(L1203)-3)&amp;"ctr"),K$1:K$2881),IF((L$1:L$2881=L1203),K$1:K$2881)))</f>
        <v/>
      </c>
      <c r="R1203" s="1" t="str">
        <f t="array" ref="R1203">IF(O1203="","",TTEST(IF(L$1:L$2881=LEFT(L1203,LEN(L1203)-3)&amp;"ctr",K$1:K$2881),IF(L$1:L$2881=L1203,K$1:K$2881),2,IF(ISERROR(Q1203),3,IF(Q1203&lt;0.05,3,2))))</f>
        <v/>
      </c>
      <c r="S1203" s="1" t="str">
        <f t="shared" ca="1" si="260"/>
        <v/>
      </c>
      <c r="T1203" s="1" t="str">
        <f t="array" ref="T1203">IF(O1203="","",AVERAGE(IF(L$1:L$2881=L1203,I$1:I$2881)))</f>
        <v/>
      </c>
      <c r="U1203" s="1" t="str">
        <f t="shared" ca="1" si="261"/>
        <v/>
      </c>
      <c r="V1203" s="1" t="str">
        <f t="shared" ca="1" si="267"/>
        <v/>
      </c>
      <c r="W1203" s="1" t="str">
        <f t="array" aca="1" ref="W1203" ca="1">IF(V1203="","",IF(AVERAGE(IF(Z$2:Z$2881="Neg"&amp;" "&amp;B1203&amp;" "&amp;X1203,J$2:J$2881,0))&gt;AVERAGE(IF(Z$2:Z$2881="pos"&amp;" "&amp;B1203&amp;" "&amp;X1203,J$2:J$2881,0)),"neg","pos"))</f>
        <v/>
      </c>
      <c r="X1203" s="1" t="str">
        <f t="shared" ca="1" si="262"/>
        <v/>
      </c>
      <c r="Y1203" s="1" t="str">
        <f t="shared" ca="1" si="263"/>
        <v/>
      </c>
      <c r="Z1203" s="1" t="str">
        <f t="shared" si="264"/>
        <v>neg (hydroxytryptophan) YE_</v>
      </c>
      <c r="AA1203" s="1" t="str">
        <f t="shared" si="268"/>
        <v/>
      </c>
    </row>
    <row r="1204" spans="1:27" x14ac:dyDescent="0.2">
      <c r="A1204" s="1" t="s">
        <v>93</v>
      </c>
      <c r="B1204" s="1" t="s">
        <v>171</v>
      </c>
      <c r="C1204" s="1" t="s">
        <v>118</v>
      </c>
      <c r="D1204" s="1">
        <v>220.08580000000001</v>
      </c>
      <c r="E1204" s="1">
        <v>16.670000000000002</v>
      </c>
      <c r="F1204" s="5" t="s">
        <v>146</v>
      </c>
      <c r="H1204" s="1" t="s">
        <v>151</v>
      </c>
      <c r="I1204" s="1">
        <v>27013</v>
      </c>
      <c r="K1204" s="1">
        <f t="shared" si="265"/>
        <v>10.20411052912071</v>
      </c>
      <c r="L1204" s="1" t="str">
        <f t="shared" si="266"/>
        <v>neg (hydroxytryptophan) YE_Ctr</v>
      </c>
      <c r="M1204" s="1" t="str">
        <f t="shared" si="257"/>
        <v>D</v>
      </c>
      <c r="N1204" s="1" t="str">
        <f t="shared" si="258"/>
        <v>neg (hydroxytryptophan) YE_Ctr_D</v>
      </c>
      <c r="O1204" s="2" t="str">
        <f t="shared" si="259"/>
        <v/>
      </c>
      <c r="P1204" s="1" t="str">
        <f t="array" ref="P1204">IF(O1204="","",AVERAGE(IF(L$1:L$2881=L1204,K$1:K$2881)))</f>
        <v/>
      </c>
      <c r="Q1204" s="1" t="str">
        <f t="array" ref="Q1204">IF(O1204="","",_xlfn.F.TEST(IF((L$1:L$2881=LEFT(L1204,LEN(L1204)-3)&amp;"ctr"),K$1:K$2881),IF((L$1:L$2881=L1204),K$1:K$2881)))</f>
        <v/>
      </c>
      <c r="R1204" s="1" t="str">
        <f t="array" ref="R1204">IF(O1204="","",TTEST(IF(L$1:L$2881=LEFT(L1204,LEN(L1204)-3)&amp;"ctr",K$1:K$2881),IF(L$1:L$2881=L1204,K$1:K$2881),2,IF(ISERROR(Q1204),3,IF(Q1204&lt;0.05,3,2))))</f>
        <v/>
      </c>
      <c r="S1204" s="1" t="str">
        <f t="shared" ca="1" si="260"/>
        <v/>
      </c>
      <c r="T1204" s="1" t="str">
        <f t="array" ref="T1204">IF(O1204="","",AVERAGE(IF(L$1:L$2881=L1204,I$1:I$2881)))</f>
        <v/>
      </c>
      <c r="U1204" s="1" t="str">
        <f t="shared" ca="1" si="261"/>
        <v/>
      </c>
      <c r="V1204" s="1" t="str">
        <f t="shared" ca="1" si="267"/>
        <v/>
      </c>
      <c r="W1204" s="1" t="str">
        <f t="array" aca="1" ref="W1204" ca="1">IF(V1204="","",IF(AVERAGE(IF(Z$2:Z$2881="Neg"&amp;" "&amp;B1204&amp;" "&amp;X1204,J$2:J$2881,0))&gt;AVERAGE(IF(Z$2:Z$2881="pos"&amp;" "&amp;B1204&amp;" "&amp;X1204,J$2:J$2881,0)),"neg","pos"))</f>
        <v/>
      </c>
      <c r="X1204" s="1" t="str">
        <f t="shared" ca="1" si="262"/>
        <v/>
      </c>
      <c r="Y1204" s="1" t="str">
        <f t="shared" ca="1" si="263"/>
        <v/>
      </c>
      <c r="Z1204" s="1" t="str">
        <f t="shared" si="264"/>
        <v>neg (hydroxytryptophan) YE_</v>
      </c>
      <c r="AA1204" s="1" t="str">
        <f t="shared" si="268"/>
        <v/>
      </c>
    </row>
    <row r="1205" spans="1:27" x14ac:dyDescent="0.2">
      <c r="A1205" s="1" t="s">
        <v>93</v>
      </c>
      <c r="B1205" s="1" t="s">
        <v>171</v>
      </c>
      <c r="C1205" s="1" t="s">
        <v>118</v>
      </c>
      <c r="D1205" s="1">
        <v>220.08580000000001</v>
      </c>
      <c r="E1205" s="1">
        <v>16.670000000000002</v>
      </c>
      <c r="F1205" s="5" t="s">
        <v>146</v>
      </c>
      <c r="H1205" s="1" t="s">
        <v>151</v>
      </c>
      <c r="I1205" s="1">
        <v>41052</v>
      </c>
      <c r="K1205" s="1">
        <f t="shared" si="265"/>
        <v>10.622619193818039</v>
      </c>
      <c r="L1205" s="1" t="str">
        <f t="shared" si="266"/>
        <v>neg (hydroxytryptophan) YE_Ctr</v>
      </c>
      <c r="M1205" s="1" t="str">
        <f t="shared" si="257"/>
        <v>D</v>
      </c>
      <c r="N1205" s="1" t="str">
        <f t="shared" si="258"/>
        <v>neg (hydroxytryptophan) YE_Ctr_D</v>
      </c>
      <c r="O1205" s="2" t="str">
        <f t="shared" si="259"/>
        <v/>
      </c>
      <c r="P1205" s="1" t="str">
        <f t="array" ref="P1205">IF(O1205="","",AVERAGE(IF(L$1:L$2881=L1205,K$1:K$2881)))</f>
        <v/>
      </c>
      <c r="Q1205" s="1" t="str">
        <f t="array" ref="Q1205">IF(O1205="","",_xlfn.F.TEST(IF((L$1:L$2881=LEFT(L1205,LEN(L1205)-3)&amp;"ctr"),K$1:K$2881),IF((L$1:L$2881=L1205),K$1:K$2881)))</f>
        <v/>
      </c>
      <c r="R1205" s="1" t="str">
        <f t="array" ref="R1205">IF(O1205="","",TTEST(IF(L$1:L$2881=LEFT(L1205,LEN(L1205)-3)&amp;"ctr",K$1:K$2881),IF(L$1:L$2881=L1205,K$1:K$2881),2,IF(ISERROR(Q1205),3,IF(Q1205&lt;0.05,3,2))))</f>
        <v/>
      </c>
      <c r="S1205" s="1" t="str">
        <f t="shared" ca="1" si="260"/>
        <v/>
      </c>
      <c r="T1205" s="1" t="str">
        <f t="array" ref="T1205">IF(O1205="","",AVERAGE(IF(L$1:L$2881=L1205,I$1:I$2881)))</f>
        <v/>
      </c>
      <c r="U1205" s="1" t="str">
        <f t="shared" ca="1" si="261"/>
        <v/>
      </c>
      <c r="V1205" s="1" t="str">
        <f t="shared" ca="1" si="267"/>
        <v/>
      </c>
      <c r="W1205" s="1" t="str">
        <f t="array" aca="1" ref="W1205" ca="1">IF(V1205="","",IF(AVERAGE(IF(Z$2:Z$2881="Neg"&amp;" "&amp;B1205&amp;" "&amp;X1205,J$2:J$2881,0))&gt;AVERAGE(IF(Z$2:Z$2881="pos"&amp;" "&amp;B1205&amp;" "&amp;X1205,J$2:J$2881,0)),"neg","pos"))</f>
        <v/>
      </c>
      <c r="X1205" s="1" t="str">
        <f t="shared" ca="1" si="262"/>
        <v/>
      </c>
      <c r="Y1205" s="1" t="str">
        <f t="shared" ca="1" si="263"/>
        <v/>
      </c>
      <c r="Z1205" s="1" t="str">
        <f t="shared" si="264"/>
        <v>neg (hydroxytryptophan) YE_</v>
      </c>
      <c r="AA1205" s="1" t="str">
        <f t="shared" si="268"/>
        <v/>
      </c>
    </row>
    <row r="1206" spans="1:27" x14ac:dyDescent="0.2">
      <c r="A1206" s="1" t="s">
        <v>93</v>
      </c>
      <c r="B1206" s="1" t="s">
        <v>171</v>
      </c>
      <c r="C1206" s="1" t="s">
        <v>118</v>
      </c>
      <c r="D1206" s="1">
        <v>220.08580000000001</v>
      </c>
      <c r="E1206" s="1">
        <v>16.670000000000002</v>
      </c>
      <c r="F1206" s="5" t="s">
        <v>146</v>
      </c>
      <c r="H1206" s="1" t="s">
        <v>152</v>
      </c>
      <c r="I1206" s="1">
        <v>49039</v>
      </c>
      <c r="K1206" s="1">
        <f t="shared" si="265"/>
        <v>10.800391570610094</v>
      </c>
      <c r="L1206" s="1" t="str">
        <f t="shared" si="266"/>
        <v>neg (hydroxytryptophan) YE_Syn</v>
      </c>
      <c r="M1206" s="1" t="str">
        <f t="shared" si="257"/>
        <v>D</v>
      </c>
      <c r="N1206" s="1" t="str">
        <f t="shared" si="258"/>
        <v>neg (hydroxytryptophan) YE_Syn_D</v>
      </c>
      <c r="O1206" s="2" t="str">
        <f t="shared" si="259"/>
        <v>D</v>
      </c>
      <c r="P1206" s="1">
        <f t="array" ref="P1206">IF(O1206="","",AVERAGE(IF(L$1:L$2881=L1206,K$1:K$2881)))</f>
        <v>10.891744097252225</v>
      </c>
      <c r="Q1206" s="1">
        <f t="array" ref="Q1206">IF(O1206="","",_xlfn.F.TEST(IF((L$1:L$2881=LEFT(L1206,LEN(L1206)-3)&amp;"ctr"),K$1:K$2881),IF((L$1:L$2881=L1206),K$1:K$2881)))</f>
        <v>0.38730053935441672</v>
      </c>
      <c r="R1206" s="1">
        <f t="array" ref="R1206">IF(O1206="","",TTEST(IF(L$1:L$2881=LEFT(L1206,LEN(L1206)-3)&amp;"ctr",K$1:K$2881),IF(L$1:L$2881=L1206,K$1:K$2881),2,IF(ISERROR(Q1206),3,IF(Q1206&lt;0.05,3,2))))</f>
        <v>0.18502462652205359</v>
      </c>
      <c r="S1206" s="1" t="str">
        <f t="shared" ca="1" si="260"/>
        <v>N</v>
      </c>
      <c r="T1206" s="1">
        <f t="array" ref="T1206">IF(O1206="","",AVERAGE(IF(L$1:L$2881=L1206,I$1:I$2881)))</f>
        <v>58509.75</v>
      </c>
      <c r="U1206" s="1" t="str">
        <f t="shared" ca="1" si="261"/>
        <v>n/a</v>
      </c>
      <c r="V1206" s="1" t="str">
        <f t="shared" ca="1" si="267"/>
        <v>1</v>
      </c>
      <c r="W1206" s="1" t="str">
        <f t="array" aca="1" ref="W1206" ca="1">IF(V1206="","",IF(AVERAGE(IF(Z$2:Z$2881="Neg"&amp;" "&amp;B1206&amp;" "&amp;X1206,J$2:J$2881,0))&gt;AVERAGE(IF(Z$2:Z$2881="pos"&amp;" "&amp;B1206&amp;" "&amp;X1206,J$2:J$2881,0)),"neg","pos"))</f>
        <v>pos</v>
      </c>
      <c r="X1206" s="1" t="str">
        <f t="shared" ca="1" si="262"/>
        <v>YE_</v>
      </c>
      <c r="Y1206" s="1" t="str">
        <f t="shared" ca="1" si="263"/>
        <v>Syn</v>
      </c>
      <c r="Z1206" s="1" t="str">
        <f t="shared" si="264"/>
        <v>neg (hydroxytryptophan) YE_</v>
      </c>
      <c r="AA1206" s="1" t="str">
        <f t="shared" si="268"/>
        <v>Good</v>
      </c>
    </row>
    <row r="1207" spans="1:27" x14ac:dyDescent="0.2">
      <c r="A1207" s="1" t="s">
        <v>93</v>
      </c>
      <c r="B1207" s="1" t="s">
        <v>171</v>
      </c>
      <c r="C1207" s="1" t="s">
        <v>118</v>
      </c>
      <c r="D1207" s="1">
        <v>220.08580000000001</v>
      </c>
      <c r="E1207" s="1">
        <v>16.670000000000002</v>
      </c>
      <c r="F1207" s="5" t="s">
        <v>146</v>
      </c>
      <c r="H1207" s="1" t="s">
        <v>152</v>
      </c>
      <c r="I1207" s="1">
        <v>45881</v>
      </c>
      <c r="K1207" s="1">
        <f t="shared" si="265"/>
        <v>10.73382816227228</v>
      </c>
      <c r="L1207" s="1" t="str">
        <f t="shared" si="266"/>
        <v>neg (hydroxytryptophan) YE_Syn</v>
      </c>
      <c r="M1207" s="1" t="str">
        <f t="shared" si="257"/>
        <v>D</v>
      </c>
      <c r="N1207" s="1" t="str">
        <f t="shared" si="258"/>
        <v>neg (hydroxytryptophan) YE_Syn_D</v>
      </c>
      <c r="O1207" s="2" t="str">
        <f t="shared" si="259"/>
        <v/>
      </c>
      <c r="P1207" s="1" t="str">
        <f t="array" ref="P1207">IF(O1207="","",AVERAGE(IF(L$1:L$2881=L1207,K$1:K$2881)))</f>
        <v/>
      </c>
      <c r="Q1207" s="1" t="str">
        <f t="array" ref="Q1207">IF(O1207="","",_xlfn.F.TEST(IF((L$1:L$2881=LEFT(L1207,LEN(L1207)-3)&amp;"ctr"),K$1:K$2881),IF((L$1:L$2881=L1207),K$1:K$2881)))</f>
        <v/>
      </c>
      <c r="R1207" s="1" t="str">
        <f t="array" ref="R1207">IF(O1207="","",TTEST(IF(L$1:L$2881=LEFT(L1207,LEN(L1207)-3)&amp;"ctr",K$1:K$2881),IF(L$1:L$2881=L1207,K$1:K$2881),2,IF(ISERROR(Q1207),3,IF(Q1207&lt;0.05,3,2))))</f>
        <v/>
      </c>
      <c r="S1207" s="1" t="str">
        <f t="shared" ca="1" si="260"/>
        <v/>
      </c>
      <c r="T1207" s="1" t="str">
        <f t="array" ref="T1207">IF(O1207="","",AVERAGE(IF(L$1:L$2881=L1207,I$1:I$2881)))</f>
        <v/>
      </c>
      <c r="U1207" s="1" t="str">
        <f t="shared" ca="1" si="261"/>
        <v/>
      </c>
      <c r="V1207" s="1" t="str">
        <f t="shared" ca="1" si="267"/>
        <v/>
      </c>
      <c r="W1207" s="1" t="str">
        <f t="array" aca="1" ref="W1207" ca="1">IF(V1207="","",IF(AVERAGE(IF(Z$2:Z$2881="Neg"&amp;" "&amp;B1207&amp;" "&amp;X1207,J$2:J$2881,0))&gt;AVERAGE(IF(Z$2:Z$2881="pos"&amp;" "&amp;B1207&amp;" "&amp;X1207,J$2:J$2881,0)),"neg","pos"))</f>
        <v/>
      </c>
      <c r="X1207" s="1" t="str">
        <f t="shared" ca="1" si="262"/>
        <v/>
      </c>
      <c r="Y1207" s="1" t="str">
        <f t="shared" ca="1" si="263"/>
        <v/>
      </c>
      <c r="Z1207" s="1" t="str">
        <f t="shared" si="264"/>
        <v>neg (hydroxytryptophan) YE_</v>
      </c>
      <c r="AA1207" s="1" t="str">
        <f t="shared" si="268"/>
        <v/>
      </c>
    </row>
    <row r="1208" spans="1:27" x14ac:dyDescent="0.2">
      <c r="A1208" s="1" t="s">
        <v>93</v>
      </c>
      <c r="B1208" s="1" t="s">
        <v>171</v>
      </c>
      <c r="C1208" s="1" t="s">
        <v>118</v>
      </c>
      <c r="D1208" s="1">
        <v>220.08580000000001</v>
      </c>
      <c r="E1208" s="1">
        <v>16.670000000000002</v>
      </c>
      <c r="F1208" s="5" t="s">
        <v>146</v>
      </c>
      <c r="H1208" s="1" t="s">
        <v>152</v>
      </c>
      <c r="I1208" s="1">
        <v>35879</v>
      </c>
      <c r="K1208" s="1">
        <f t="shared" si="265"/>
        <v>10.487935316172733</v>
      </c>
      <c r="L1208" s="1" t="str">
        <f t="shared" si="266"/>
        <v>neg (hydroxytryptophan) YE_Syn</v>
      </c>
      <c r="M1208" s="1" t="str">
        <f t="shared" si="257"/>
        <v>D</v>
      </c>
      <c r="N1208" s="1" t="str">
        <f t="shared" si="258"/>
        <v>neg (hydroxytryptophan) YE_Syn_D</v>
      </c>
      <c r="O1208" s="2" t="str">
        <f t="shared" si="259"/>
        <v/>
      </c>
      <c r="P1208" s="1" t="str">
        <f t="array" ref="P1208">IF(O1208="","",AVERAGE(IF(L$1:L$2881=L1208,K$1:K$2881)))</f>
        <v/>
      </c>
      <c r="Q1208" s="1" t="str">
        <f t="array" ref="Q1208">IF(O1208="","",_xlfn.F.TEST(IF((L$1:L$2881=LEFT(L1208,LEN(L1208)-3)&amp;"ctr"),K$1:K$2881),IF((L$1:L$2881=L1208),K$1:K$2881)))</f>
        <v/>
      </c>
      <c r="R1208" s="1" t="str">
        <f t="array" ref="R1208">IF(O1208="","",TTEST(IF(L$1:L$2881=LEFT(L1208,LEN(L1208)-3)&amp;"ctr",K$1:K$2881),IF(L$1:L$2881=L1208,K$1:K$2881),2,IF(ISERROR(Q1208),3,IF(Q1208&lt;0.05,3,2))))</f>
        <v/>
      </c>
      <c r="S1208" s="1" t="str">
        <f t="shared" ca="1" si="260"/>
        <v/>
      </c>
      <c r="T1208" s="1" t="str">
        <f t="array" ref="T1208">IF(O1208="","",AVERAGE(IF(L$1:L$2881=L1208,I$1:I$2881)))</f>
        <v/>
      </c>
      <c r="U1208" s="1" t="str">
        <f t="shared" ca="1" si="261"/>
        <v/>
      </c>
      <c r="V1208" s="1" t="str">
        <f t="shared" ca="1" si="267"/>
        <v/>
      </c>
      <c r="W1208" s="1" t="str">
        <f t="array" aca="1" ref="W1208" ca="1">IF(V1208="","",IF(AVERAGE(IF(Z$2:Z$2881="Neg"&amp;" "&amp;B1208&amp;" "&amp;X1208,J$2:J$2881,0))&gt;AVERAGE(IF(Z$2:Z$2881="pos"&amp;" "&amp;B1208&amp;" "&amp;X1208,J$2:J$2881,0)),"neg","pos"))</f>
        <v/>
      </c>
      <c r="X1208" s="1" t="str">
        <f t="shared" ca="1" si="262"/>
        <v/>
      </c>
      <c r="Y1208" s="1" t="str">
        <f t="shared" ca="1" si="263"/>
        <v/>
      </c>
      <c r="Z1208" s="1" t="str">
        <f t="shared" si="264"/>
        <v>neg (hydroxytryptophan) YE_</v>
      </c>
      <c r="AA1208" s="1" t="str">
        <f t="shared" si="268"/>
        <v/>
      </c>
    </row>
    <row r="1209" spans="1:27" x14ac:dyDescent="0.2">
      <c r="A1209" s="1" t="s">
        <v>93</v>
      </c>
      <c r="B1209" s="1" t="s">
        <v>171</v>
      </c>
      <c r="C1209" s="1" t="s">
        <v>118</v>
      </c>
      <c r="D1209" s="1">
        <v>220.08580000000001</v>
      </c>
      <c r="E1209" s="1">
        <v>16.670000000000002</v>
      </c>
      <c r="F1209" s="5" t="s">
        <v>146</v>
      </c>
      <c r="H1209" s="1" t="s">
        <v>152</v>
      </c>
      <c r="I1209" s="1">
        <v>103240</v>
      </c>
      <c r="K1209" s="1">
        <f t="shared" si="265"/>
        <v>11.544821339953792</v>
      </c>
      <c r="L1209" s="1" t="str">
        <f t="shared" si="266"/>
        <v>neg (hydroxytryptophan) YE_Syn</v>
      </c>
      <c r="M1209" s="1" t="str">
        <f t="shared" si="257"/>
        <v>D</v>
      </c>
      <c r="N1209" s="1" t="str">
        <f t="shared" si="258"/>
        <v>neg (hydroxytryptophan) YE_Syn_D</v>
      </c>
      <c r="O1209" s="2" t="str">
        <f t="shared" si="259"/>
        <v/>
      </c>
      <c r="P1209" s="1" t="str">
        <f t="array" ref="P1209">IF(O1209="","",AVERAGE(IF(L$1:L$2881=L1209,K$1:K$2881)))</f>
        <v/>
      </c>
      <c r="Q1209" s="1" t="str">
        <f t="array" ref="Q1209">IF(O1209="","",_xlfn.F.TEST(IF((L$1:L$2881=LEFT(L1209,LEN(L1209)-3)&amp;"ctr"),K$1:K$2881),IF((L$1:L$2881=L1209),K$1:K$2881)))</f>
        <v/>
      </c>
      <c r="R1209" s="1" t="str">
        <f t="array" ref="R1209">IF(O1209="","",TTEST(IF(L$1:L$2881=LEFT(L1209,LEN(L1209)-3)&amp;"ctr",K$1:K$2881),IF(L$1:L$2881=L1209,K$1:K$2881),2,IF(ISERROR(Q1209),3,IF(Q1209&lt;0.05,3,2))))</f>
        <v/>
      </c>
      <c r="S1209" s="1" t="str">
        <f t="shared" ca="1" si="260"/>
        <v/>
      </c>
      <c r="T1209" s="1" t="str">
        <f t="array" ref="T1209">IF(O1209="","",AVERAGE(IF(L$1:L$2881=L1209,I$1:I$2881)))</f>
        <v/>
      </c>
      <c r="U1209" s="1" t="str">
        <f t="shared" ca="1" si="261"/>
        <v/>
      </c>
      <c r="V1209" s="1" t="str">
        <f t="shared" ca="1" si="267"/>
        <v/>
      </c>
      <c r="W1209" s="1" t="str">
        <f t="array" aca="1" ref="W1209" ca="1">IF(V1209="","",IF(AVERAGE(IF(Z$2:Z$2881="Neg"&amp;" "&amp;B1209&amp;" "&amp;X1209,J$2:J$2881,0))&gt;AVERAGE(IF(Z$2:Z$2881="pos"&amp;" "&amp;B1209&amp;" "&amp;X1209,J$2:J$2881,0)),"neg","pos"))</f>
        <v/>
      </c>
      <c r="X1209" s="1" t="str">
        <f t="shared" ca="1" si="262"/>
        <v/>
      </c>
      <c r="Y1209" s="1" t="str">
        <f t="shared" ca="1" si="263"/>
        <v/>
      </c>
      <c r="Z1209" s="1" t="str">
        <f t="shared" si="264"/>
        <v>neg (hydroxytryptophan) YE_</v>
      </c>
      <c r="AA1209" s="1" t="str">
        <f t="shared" si="268"/>
        <v/>
      </c>
    </row>
    <row r="1210" spans="1:27" x14ac:dyDescent="0.2">
      <c r="A1210" s="1" t="s">
        <v>93</v>
      </c>
      <c r="B1210" s="1" t="s">
        <v>171</v>
      </c>
      <c r="C1210" s="1" t="s">
        <v>118</v>
      </c>
      <c r="D1210" s="1">
        <v>220.08580000000001</v>
      </c>
      <c r="E1210" s="1">
        <v>16.670000000000002</v>
      </c>
      <c r="F1210" s="5" t="s">
        <v>146</v>
      </c>
      <c r="H1210" s="1" t="s">
        <v>153</v>
      </c>
      <c r="K1210" s="1">
        <f t="shared" si="265"/>
        <v>0</v>
      </c>
      <c r="L1210" s="1" t="str">
        <f t="shared" si="266"/>
        <v>neg (hydroxytryptophan) SE_Ctr</v>
      </c>
      <c r="M1210" s="1" t="str">
        <f t="shared" si="257"/>
        <v>ND</v>
      </c>
      <c r="N1210" s="1" t="str">
        <f t="shared" si="258"/>
        <v>neg (hydroxytryptophan) SE_CtrND</v>
      </c>
      <c r="O1210" s="2" t="str">
        <f t="shared" si="259"/>
        <v>ND</v>
      </c>
      <c r="P1210" s="1">
        <f t="array" ref="P1210">IF(O1210="","",AVERAGE(IF(L$1:L$2881=L1210,K$1:K$2881)))</f>
        <v>0</v>
      </c>
      <c r="Q1210" s="1" t="e">
        <f t="array" ref="Q1210">IF(O1210="","",_xlfn.F.TEST(IF((L$1:L$2881=LEFT(L1210,LEN(L1210)-3)&amp;"ctr"),K$1:K$2881),IF((L$1:L$2881=L1210),K$1:K$2881)))</f>
        <v>#DIV/0!</v>
      </c>
      <c r="R1210" s="1" t="e">
        <f t="array" ref="R1210">IF(O1210="","",TTEST(IF(L$1:L$2881=LEFT(L1210,LEN(L1210)-3)&amp;"ctr",K$1:K$2881),IF(L$1:L$2881=L1210,K$1:K$2881),2,IF(ISERROR(Q1210),3,IF(Q1210&lt;0.05,3,2))))</f>
        <v>#DIV/0!</v>
      </c>
      <c r="S1210" s="1" t="str">
        <f t="shared" ca="1" si="260"/>
        <v>ND</v>
      </c>
      <c r="T1210" s="1">
        <f t="array" ref="T1210">IF(O1210="","",AVERAGE(IF(L$1:L$2881=L1210,I$1:I$2881)))</f>
        <v>0</v>
      </c>
      <c r="U1210" s="1" t="str">
        <f t="shared" ca="1" si="261"/>
        <v>n/a</v>
      </c>
      <c r="V1210" s="1" t="str">
        <f t="shared" ca="1" si="267"/>
        <v/>
      </c>
      <c r="W1210" s="1" t="str">
        <f t="array" aca="1" ref="W1210" ca="1">IF(V1210="","",IF(AVERAGE(IF(Z$2:Z$2881="Neg"&amp;" "&amp;B1210&amp;" "&amp;X1210,J$2:J$2881,0))&gt;AVERAGE(IF(Z$2:Z$2881="pos"&amp;" "&amp;B1210&amp;" "&amp;X1210,J$2:J$2881,0)),"neg","pos"))</f>
        <v/>
      </c>
      <c r="X1210" s="1" t="str">
        <f t="shared" ca="1" si="262"/>
        <v/>
      </c>
      <c r="Y1210" s="1" t="str">
        <f t="shared" ca="1" si="263"/>
        <v/>
      </c>
      <c r="Z1210" s="1" t="str">
        <f t="shared" si="264"/>
        <v>neg (hydroxytryptophan) SE_</v>
      </c>
      <c r="AA1210" s="1" t="str">
        <f t="shared" si="268"/>
        <v>Good</v>
      </c>
    </row>
    <row r="1211" spans="1:27" x14ac:dyDescent="0.2">
      <c r="A1211" s="1" t="s">
        <v>93</v>
      </c>
      <c r="B1211" s="1" t="s">
        <v>171</v>
      </c>
      <c r="C1211" s="1" t="s">
        <v>118</v>
      </c>
      <c r="D1211" s="1">
        <v>220.08580000000001</v>
      </c>
      <c r="E1211" s="1">
        <v>16.670000000000002</v>
      </c>
      <c r="F1211" s="5" t="s">
        <v>146</v>
      </c>
      <c r="H1211" s="1" t="s">
        <v>153</v>
      </c>
      <c r="K1211" s="1">
        <f t="shared" si="265"/>
        <v>0</v>
      </c>
      <c r="L1211" s="1" t="str">
        <f t="shared" si="266"/>
        <v>neg (hydroxytryptophan) SE_Ctr</v>
      </c>
      <c r="M1211" s="1" t="str">
        <f t="shared" si="257"/>
        <v>ND</v>
      </c>
      <c r="N1211" s="1" t="str">
        <f t="shared" si="258"/>
        <v>neg (hydroxytryptophan) SE_CtrND</v>
      </c>
      <c r="O1211" s="2" t="str">
        <f t="shared" si="259"/>
        <v/>
      </c>
      <c r="P1211" s="1" t="str">
        <f t="array" ref="P1211">IF(O1211="","",AVERAGE(IF(L$1:L$2881=L1211,K$1:K$2881)))</f>
        <v/>
      </c>
      <c r="Q1211" s="1" t="str">
        <f t="array" ref="Q1211">IF(O1211="","",_xlfn.F.TEST(IF((L$1:L$2881=LEFT(L1211,LEN(L1211)-3)&amp;"ctr"),K$1:K$2881),IF((L$1:L$2881=L1211),K$1:K$2881)))</f>
        <v/>
      </c>
      <c r="R1211" s="1" t="str">
        <f t="array" ref="R1211">IF(O1211="","",TTEST(IF(L$1:L$2881=LEFT(L1211,LEN(L1211)-3)&amp;"ctr",K$1:K$2881),IF(L$1:L$2881=L1211,K$1:K$2881),2,IF(ISERROR(Q1211),3,IF(Q1211&lt;0.05,3,2))))</f>
        <v/>
      </c>
      <c r="S1211" s="1" t="str">
        <f t="shared" ca="1" si="260"/>
        <v/>
      </c>
      <c r="T1211" s="1" t="str">
        <f t="array" ref="T1211">IF(O1211="","",AVERAGE(IF(L$1:L$2881=L1211,I$1:I$2881)))</f>
        <v/>
      </c>
      <c r="U1211" s="1" t="str">
        <f t="shared" ca="1" si="261"/>
        <v/>
      </c>
      <c r="V1211" s="1" t="str">
        <f t="shared" ca="1" si="267"/>
        <v/>
      </c>
      <c r="W1211" s="1" t="str">
        <f t="array" aca="1" ref="W1211" ca="1">IF(V1211="","",IF(AVERAGE(IF(Z$2:Z$2881="Neg"&amp;" "&amp;B1211&amp;" "&amp;X1211,J$2:J$2881,0))&gt;AVERAGE(IF(Z$2:Z$2881="pos"&amp;" "&amp;B1211&amp;" "&amp;X1211,J$2:J$2881,0)),"neg","pos"))</f>
        <v/>
      </c>
      <c r="X1211" s="1" t="str">
        <f t="shared" ca="1" si="262"/>
        <v/>
      </c>
      <c r="Y1211" s="1" t="str">
        <f t="shared" ca="1" si="263"/>
        <v/>
      </c>
      <c r="Z1211" s="1" t="str">
        <f t="shared" si="264"/>
        <v>neg (hydroxytryptophan) SE_</v>
      </c>
      <c r="AA1211" s="1" t="str">
        <f t="shared" si="268"/>
        <v/>
      </c>
    </row>
    <row r="1212" spans="1:27" x14ac:dyDescent="0.2">
      <c r="A1212" s="1" t="s">
        <v>93</v>
      </c>
      <c r="B1212" s="1" t="s">
        <v>171</v>
      </c>
      <c r="C1212" s="1" t="s">
        <v>118</v>
      </c>
      <c r="D1212" s="1">
        <v>220.08580000000001</v>
      </c>
      <c r="E1212" s="1">
        <v>16.670000000000002</v>
      </c>
      <c r="F1212" s="5" t="s">
        <v>146</v>
      </c>
      <c r="H1212" s="1" t="s">
        <v>153</v>
      </c>
      <c r="K1212" s="1">
        <f t="shared" si="265"/>
        <v>0</v>
      </c>
      <c r="L1212" s="1" t="str">
        <f t="shared" si="266"/>
        <v>neg (hydroxytryptophan) SE_Ctr</v>
      </c>
      <c r="M1212" s="1" t="str">
        <f t="shared" si="257"/>
        <v>ND</v>
      </c>
      <c r="N1212" s="1" t="str">
        <f t="shared" si="258"/>
        <v>neg (hydroxytryptophan) SE_CtrND</v>
      </c>
      <c r="O1212" s="2" t="str">
        <f t="shared" si="259"/>
        <v/>
      </c>
      <c r="P1212" s="1" t="str">
        <f t="array" ref="P1212">IF(O1212="","",AVERAGE(IF(L$1:L$2881=L1212,K$1:K$2881)))</f>
        <v/>
      </c>
      <c r="Q1212" s="1" t="str">
        <f t="array" ref="Q1212">IF(O1212="","",_xlfn.F.TEST(IF((L$1:L$2881=LEFT(L1212,LEN(L1212)-3)&amp;"ctr"),K$1:K$2881),IF((L$1:L$2881=L1212),K$1:K$2881)))</f>
        <v/>
      </c>
      <c r="R1212" s="1" t="str">
        <f t="array" ref="R1212">IF(O1212="","",TTEST(IF(L$1:L$2881=LEFT(L1212,LEN(L1212)-3)&amp;"ctr",K$1:K$2881),IF(L$1:L$2881=L1212,K$1:K$2881),2,IF(ISERROR(Q1212),3,IF(Q1212&lt;0.05,3,2))))</f>
        <v/>
      </c>
      <c r="S1212" s="1" t="str">
        <f t="shared" ca="1" si="260"/>
        <v/>
      </c>
      <c r="T1212" s="1" t="str">
        <f t="array" ref="T1212">IF(O1212="","",AVERAGE(IF(L$1:L$2881=L1212,I$1:I$2881)))</f>
        <v/>
      </c>
      <c r="U1212" s="1" t="str">
        <f t="shared" ca="1" si="261"/>
        <v/>
      </c>
      <c r="V1212" s="1" t="str">
        <f t="shared" ca="1" si="267"/>
        <v/>
      </c>
      <c r="W1212" s="1" t="str">
        <f t="array" aca="1" ref="W1212" ca="1">IF(V1212="","",IF(AVERAGE(IF(Z$2:Z$2881="Neg"&amp;" "&amp;B1212&amp;" "&amp;X1212,J$2:J$2881,0))&gt;AVERAGE(IF(Z$2:Z$2881="pos"&amp;" "&amp;B1212&amp;" "&amp;X1212,J$2:J$2881,0)),"neg","pos"))</f>
        <v/>
      </c>
      <c r="X1212" s="1" t="str">
        <f t="shared" ca="1" si="262"/>
        <v/>
      </c>
      <c r="Y1212" s="1" t="str">
        <f t="shared" ca="1" si="263"/>
        <v/>
      </c>
      <c r="Z1212" s="1" t="str">
        <f t="shared" si="264"/>
        <v>neg (hydroxytryptophan) SE_</v>
      </c>
      <c r="AA1212" s="1" t="str">
        <f t="shared" si="268"/>
        <v/>
      </c>
    </row>
    <row r="1213" spans="1:27" x14ac:dyDescent="0.2">
      <c r="A1213" s="1" t="s">
        <v>93</v>
      </c>
      <c r="B1213" s="1" t="s">
        <v>171</v>
      </c>
      <c r="C1213" s="1" t="s">
        <v>118</v>
      </c>
      <c r="D1213" s="1">
        <v>220.08580000000001</v>
      </c>
      <c r="E1213" s="1">
        <v>16.670000000000002</v>
      </c>
      <c r="F1213" s="5" t="s">
        <v>146</v>
      </c>
      <c r="H1213" s="1" t="s">
        <v>153</v>
      </c>
      <c r="K1213" s="1">
        <f t="shared" si="265"/>
        <v>0</v>
      </c>
      <c r="L1213" s="1" t="str">
        <f t="shared" si="266"/>
        <v>neg (hydroxytryptophan) SE_Ctr</v>
      </c>
      <c r="M1213" s="1" t="str">
        <f t="shared" si="257"/>
        <v>ND</v>
      </c>
      <c r="N1213" s="1" t="str">
        <f t="shared" si="258"/>
        <v>neg (hydroxytryptophan) SE_CtrND</v>
      </c>
      <c r="O1213" s="2" t="str">
        <f t="shared" si="259"/>
        <v/>
      </c>
      <c r="P1213" s="1" t="str">
        <f t="array" ref="P1213">IF(O1213="","",AVERAGE(IF(L$1:L$2881=L1213,K$1:K$2881)))</f>
        <v/>
      </c>
      <c r="Q1213" s="1" t="str">
        <f t="array" ref="Q1213">IF(O1213="","",_xlfn.F.TEST(IF((L$1:L$2881=LEFT(L1213,LEN(L1213)-3)&amp;"ctr"),K$1:K$2881),IF((L$1:L$2881=L1213),K$1:K$2881)))</f>
        <v/>
      </c>
      <c r="R1213" s="1" t="str">
        <f t="array" ref="R1213">IF(O1213="","",TTEST(IF(L$1:L$2881=LEFT(L1213,LEN(L1213)-3)&amp;"ctr",K$1:K$2881),IF(L$1:L$2881=L1213,K$1:K$2881),2,IF(ISERROR(Q1213),3,IF(Q1213&lt;0.05,3,2))))</f>
        <v/>
      </c>
      <c r="S1213" s="1" t="str">
        <f t="shared" ca="1" si="260"/>
        <v/>
      </c>
      <c r="T1213" s="1" t="str">
        <f t="array" ref="T1213">IF(O1213="","",AVERAGE(IF(L$1:L$2881=L1213,I$1:I$2881)))</f>
        <v/>
      </c>
      <c r="U1213" s="1" t="str">
        <f t="shared" ca="1" si="261"/>
        <v/>
      </c>
      <c r="V1213" s="1" t="str">
        <f t="shared" ca="1" si="267"/>
        <v/>
      </c>
      <c r="W1213" s="1" t="str">
        <f t="array" aca="1" ref="W1213" ca="1">IF(V1213="","",IF(AVERAGE(IF(Z$2:Z$2881="Neg"&amp;" "&amp;B1213&amp;" "&amp;X1213,J$2:J$2881,0))&gt;AVERAGE(IF(Z$2:Z$2881="pos"&amp;" "&amp;B1213&amp;" "&amp;X1213,J$2:J$2881,0)),"neg","pos"))</f>
        <v/>
      </c>
      <c r="X1213" s="1" t="str">
        <f t="shared" ca="1" si="262"/>
        <v/>
      </c>
      <c r="Y1213" s="1" t="str">
        <f t="shared" ca="1" si="263"/>
        <v/>
      </c>
      <c r="Z1213" s="1" t="str">
        <f t="shared" si="264"/>
        <v>neg (hydroxytryptophan) SE_</v>
      </c>
      <c r="AA1213" s="1" t="str">
        <f t="shared" si="268"/>
        <v/>
      </c>
    </row>
    <row r="1214" spans="1:27" x14ac:dyDescent="0.2">
      <c r="A1214" s="1" t="s">
        <v>93</v>
      </c>
      <c r="B1214" s="1" t="s">
        <v>171</v>
      </c>
      <c r="C1214" s="1" t="s">
        <v>118</v>
      </c>
      <c r="D1214" s="1">
        <v>220.08580000000001</v>
      </c>
      <c r="E1214" s="1">
        <v>16.670000000000002</v>
      </c>
      <c r="F1214" s="5" t="s">
        <v>146</v>
      </c>
      <c r="H1214" s="1" t="s">
        <v>154</v>
      </c>
      <c r="K1214" s="1">
        <f t="shared" si="265"/>
        <v>0</v>
      </c>
      <c r="L1214" s="1" t="str">
        <f t="shared" si="266"/>
        <v>neg (hydroxytryptophan) SE_Syn</v>
      </c>
      <c r="M1214" s="1" t="str">
        <f t="shared" si="257"/>
        <v>ND</v>
      </c>
      <c r="N1214" s="1" t="str">
        <f t="shared" si="258"/>
        <v>neg (hydroxytryptophan) SE_SynND</v>
      </c>
      <c r="O1214" s="2" t="str">
        <f t="shared" si="259"/>
        <v>ND</v>
      </c>
      <c r="P1214" s="1">
        <f t="array" ref="P1214">IF(O1214="","",AVERAGE(IF(L$1:L$2881=L1214,K$1:K$2881)))</f>
        <v>0</v>
      </c>
      <c r="Q1214" s="1" t="e">
        <f t="array" ref="Q1214">IF(O1214="","",_xlfn.F.TEST(IF((L$1:L$2881=LEFT(L1214,LEN(L1214)-3)&amp;"ctr"),K$1:K$2881),IF((L$1:L$2881=L1214),K$1:K$2881)))</f>
        <v>#DIV/0!</v>
      </c>
      <c r="R1214" s="1" t="e">
        <f t="array" ref="R1214">IF(O1214="","",TTEST(IF(L$1:L$2881=LEFT(L1214,LEN(L1214)-3)&amp;"ctr",K$1:K$2881),IF(L$1:L$2881=L1214,K$1:K$2881),2,IF(ISERROR(Q1214),3,IF(Q1214&lt;0.05,3,2))))</f>
        <v>#DIV/0!</v>
      </c>
      <c r="S1214" s="1" t="str">
        <f t="shared" ca="1" si="260"/>
        <v>ND</v>
      </c>
      <c r="T1214" s="1">
        <f t="array" ref="T1214">IF(O1214="","",AVERAGE(IF(L$1:L$2881=L1214,I$1:I$2881)))</f>
        <v>0</v>
      </c>
      <c r="U1214" s="1" t="str">
        <f t="shared" ca="1" si="261"/>
        <v>n/a</v>
      </c>
      <c r="V1214" s="1" t="str">
        <f t="shared" ca="1" si="267"/>
        <v/>
      </c>
      <c r="W1214" s="1" t="str">
        <f t="array" aca="1" ref="W1214" ca="1">IF(V1214="","",IF(AVERAGE(IF(Z$2:Z$2881="Neg"&amp;" "&amp;B1214&amp;" "&amp;X1214,J$2:J$2881,0))&gt;AVERAGE(IF(Z$2:Z$2881="pos"&amp;" "&amp;B1214&amp;" "&amp;X1214,J$2:J$2881,0)),"neg","pos"))</f>
        <v/>
      </c>
      <c r="X1214" s="1" t="str">
        <f t="shared" ca="1" si="262"/>
        <v/>
      </c>
      <c r="Y1214" s="1" t="str">
        <f t="shared" ca="1" si="263"/>
        <v/>
      </c>
      <c r="Z1214" s="1" t="str">
        <f t="shared" si="264"/>
        <v>neg (hydroxytryptophan) SE_</v>
      </c>
      <c r="AA1214" s="1" t="str">
        <f t="shared" si="268"/>
        <v>Good</v>
      </c>
    </row>
    <row r="1215" spans="1:27" x14ac:dyDescent="0.2">
      <c r="A1215" s="1" t="s">
        <v>93</v>
      </c>
      <c r="B1215" s="1" t="s">
        <v>171</v>
      </c>
      <c r="C1215" s="1" t="s">
        <v>118</v>
      </c>
      <c r="D1215" s="1">
        <v>220.08580000000001</v>
      </c>
      <c r="E1215" s="1">
        <v>16.670000000000002</v>
      </c>
      <c r="F1215" s="5" t="s">
        <v>146</v>
      </c>
      <c r="H1215" s="1" t="s">
        <v>154</v>
      </c>
      <c r="K1215" s="1">
        <f t="shared" si="265"/>
        <v>0</v>
      </c>
      <c r="L1215" s="1" t="str">
        <f t="shared" si="266"/>
        <v>neg (hydroxytryptophan) SE_Syn</v>
      </c>
      <c r="M1215" s="1" t="str">
        <f t="shared" si="257"/>
        <v>ND</v>
      </c>
      <c r="N1215" s="1" t="str">
        <f t="shared" si="258"/>
        <v>neg (hydroxytryptophan) SE_SynND</v>
      </c>
      <c r="O1215" s="2" t="str">
        <f t="shared" si="259"/>
        <v/>
      </c>
      <c r="P1215" s="1" t="str">
        <f t="array" ref="P1215">IF(O1215="","",AVERAGE(IF(L$1:L$2881=L1215,K$1:K$2881)))</f>
        <v/>
      </c>
      <c r="Q1215" s="1" t="str">
        <f t="array" ref="Q1215">IF(O1215="","",_xlfn.F.TEST(IF((L$1:L$2881=LEFT(L1215,LEN(L1215)-3)&amp;"ctr"),K$1:K$2881),IF((L$1:L$2881=L1215),K$1:K$2881)))</f>
        <v/>
      </c>
      <c r="R1215" s="1" t="str">
        <f t="array" ref="R1215">IF(O1215="","",TTEST(IF(L$1:L$2881=LEFT(L1215,LEN(L1215)-3)&amp;"ctr",K$1:K$2881),IF(L$1:L$2881=L1215,K$1:K$2881),2,IF(ISERROR(Q1215),3,IF(Q1215&lt;0.05,3,2))))</f>
        <v/>
      </c>
      <c r="S1215" s="1" t="str">
        <f t="shared" ca="1" si="260"/>
        <v/>
      </c>
      <c r="T1215" s="1" t="str">
        <f t="array" ref="T1215">IF(O1215="","",AVERAGE(IF(L$1:L$2881=L1215,I$1:I$2881)))</f>
        <v/>
      </c>
      <c r="U1215" s="1" t="str">
        <f t="shared" ca="1" si="261"/>
        <v/>
      </c>
      <c r="V1215" s="1" t="str">
        <f t="shared" ca="1" si="267"/>
        <v/>
      </c>
      <c r="W1215" s="1" t="str">
        <f t="array" aca="1" ref="W1215" ca="1">IF(V1215="","",IF(AVERAGE(IF(Z$2:Z$2881="Neg"&amp;" "&amp;B1215&amp;" "&amp;X1215,J$2:J$2881,0))&gt;AVERAGE(IF(Z$2:Z$2881="pos"&amp;" "&amp;B1215&amp;" "&amp;X1215,J$2:J$2881,0)),"neg","pos"))</f>
        <v/>
      </c>
      <c r="X1215" s="1" t="str">
        <f t="shared" ca="1" si="262"/>
        <v/>
      </c>
      <c r="Y1215" s="1" t="str">
        <f t="shared" ca="1" si="263"/>
        <v/>
      </c>
      <c r="Z1215" s="1" t="str">
        <f t="shared" si="264"/>
        <v>neg (hydroxytryptophan) SE_</v>
      </c>
      <c r="AA1215" s="1" t="str">
        <f t="shared" si="268"/>
        <v/>
      </c>
    </row>
    <row r="1216" spans="1:27" x14ac:dyDescent="0.2">
      <c r="A1216" s="1" t="s">
        <v>93</v>
      </c>
      <c r="B1216" s="1" t="s">
        <v>171</v>
      </c>
      <c r="C1216" s="1" t="s">
        <v>118</v>
      </c>
      <c r="D1216" s="1">
        <v>220.08580000000001</v>
      </c>
      <c r="E1216" s="1">
        <v>16.670000000000002</v>
      </c>
      <c r="F1216" s="5" t="s">
        <v>146</v>
      </c>
      <c r="H1216" s="1" t="s">
        <v>154</v>
      </c>
      <c r="K1216" s="1">
        <f t="shared" si="265"/>
        <v>0</v>
      </c>
      <c r="L1216" s="1" t="str">
        <f t="shared" si="266"/>
        <v>neg (hydroxytryptophan) SE_Syn</v>
      </c>
      <c r="M1216" s="1" t="str">
        <f t="shared" si="257"/>
        <v>ND</v>
      </c>
      <c r="N1216" s="1" t="str">
        <f t="shared" si="258"/>
        <v>neg (hydroxytryptophan) SE_SynND</v>
      </c>
      <c r="O1216" s="2" t="str">
        <f t="shared" si="259"/>
        <v/>
      </c>
      <c r="P1216" s="1" t="str">
        <f t="array" ref="P1216">IF(O1216="","",AVERAGE(IF(L$1:L$2881=L1216,K$1:K$2881)))</f>
        <v/>
      </c>
      <c r="Q1216" s="1" t="str">
        <f t="array" ref="Q1216">IF(O1216="","",_xlfn.F.TEST(IF((L$1:L$2881=LEFT(L1216,LEN(L1216)-3)&amp;"ctr"),K$1:K$2881),IF((L$1:L$2881=L1216),K$1:K$2881)))</f>
        <v/>
      </c>
      <c r="R1216" s="1" t="str">
        <f t="array" ref="R1216">IF(O1216="","",TTEST(IF(L$1:L$2881=LEFT(L1216,LEN(L1216)-3)&amp;"ctr",K$1:K$2881),IF(L$1:L$2881=L1216,K$1:K$2881),2,IF(ISERROR(Q1216),3,IF(Q1216&lt;0.05,3,2))))</f>
        <v/>
      </c>
      <c r="S1216" s="1" t="str">
        <f t="shared" ca="1" si="260"/>
        <v/>
      </c>
      <c r="T1216" s="1" t="str">
        <f t="array" ref="T1216">IF(O1216="","",AVERAGE(IF(L$1:L$2881=L1216,I$1:I$2881)))</f>
        <v/>
      </c>
      <c r="U1216" s="1" t="str">
        <f t="shared" ca="1" si="261"/>
        <v/>
      </c>
      <c r="V1216" s="1" t="str">
        <f t="shared" ca="1" si="267"/>
        <v/>
      </c>
      <c r="W1216" s="1" t="str">
        <f t="array" aca="1" ref="W1216" ca="1">IF(V1216="","",IF(AVERAGE(IF(Z$2:Z$2881="Neg"&amp;" "&amp;B1216&amp;" "&amp;X1216,J$2:J$2881,0))&gt;AVERAGE(IF(Z$2:Z$2881="pos"&amp;" "&amp;B1216&amp;" "&amp;X1216,J$2:J$2881,0)),"neg","pos"))</f>
        <v/>
      </c>
      <c r="X1216" s="1" t="str">
        <f t="shared" ca="1" si="262"/>
        <v/>
      </c>
      <c r="Y1216" s="1" t="str">
        <f t="shared" ca="1" si="263"/>
        <v/>
      </c>
      <c r="Z1216" s="1" t="str">
        <f t="shared" si="264"/>
        <v>neg (hydroxytryptophan) SE_</v>
      </c>
      <c r="AA1216" s="1" t="str">
        <f t="shared" si="268"/>
        <v/>
      </c>
    </row>
    <row r="1217" spans="1:27" x14ac:dyDescent="0.2">
      <c r="A1217" s="1" t="s">
        <v>93</v>
      </c>
      <c r="B1217" s="1" t="s">
        <v>171</v>
      </c>
      <c r="C1217" s="1" t="s">
        <v>118</v>
      </c>
      <c r="D1217" s="1">
        <v>220.08580000000001</v>
      </c>
      <c r="E1217" s="1">
        <v>16.670000000000002</v>
      </c>
      <c r="F1217" s="5" t="s">
        <v>146</v>
      </c>
      <c r="H1217" s="1" t="s">
        <v>154</v>
      </c>
      <c r="K1217" s="1">
        <f t="shared" si="265"/>
        <v>0</v>
      </c>
      <c r="L1217" s="1" t="str">
        <f t="shared" si="266"/>
        <v>neg (hydroxytryptophan) SE_Syn</v>
      </c>
      <c r="M1217" s="1" t="str">
        <f t="shared" si="257"/>
        <v>ND</v>
      </c>
      <c r="N1217" s="1" t="str">
        <f t="shared" si="258"/>
        <v>neg (hydroxytryptophan) SE_SynND</v>
      </c>
      <c r="O1217" s="2" t="str">
        <f t="shared" si="259"/>
        <v/>
      </c>
      <c r="P1217" s="1" t="str">
        <f t="array" ref="P1217">IF(O1217="","",AVERAGE(IF(L$1:L$2881=L1217,K$1:K$2881)))</f>
        <v/>
      </c>
      <c r="Q1217" s="1" t="str">
        <f t="array" ref="Q1217">IF(O1217="","",_xlfn.F.TEST(IF((L$1:L$2881=LEFT(L1217,LEN(L1217)-3)&amp;"ctr"),K$1:K$2881),IF((L$1:L$2881=L1217),K$1:K$2881)))</f>
        <v/>
      </c>
      <c r="R1217" s="1" t="str">
        <f t="array" ref="R1217">IF(O1217="","",TTEST(IF(L$1:L$2881=LEFT(L1217,LEN(L1217)-3)&amp;"ctr",K$1:K$2881),IF(L$1:L$2881=L1217,K$1:K$2881),2,IF(ISERROR(Q1217),3,IF(Q1217&lt;0.05,3,2))))</f>
        <v/>
      </c>
      <c r="S1217" s="1" t="str">
        <f t="shared" ca="1" si="260"/>
        <v/>
      </c>
      <c r="T1217" s="1" t="str">
        <f t="array" ref="T1217">IF(O1217="","",AVERAGE(IF(L$1:L$2881=L1217,I$1:I$2881)))</f>
        <v/>
      </c>
      <c r="U1217" s="1" t="str">
        <f t="shared" ca="1" si="261"/>
        <v/>
      </c>
      <c r="V1217" s="1" t="str">
        <f t="shared" ca="1" si="267"/>
        <v/>
      </c>
      <c r="W1217" s="1" t="str">
        <f t="array" aca="1" ref="W1217" ca="1">IF(V1217="","",IF(AVERAGE(IF(Z$2:Z$2881="Neg"&amp;" "&amp;B1217&amp;" "&amp;X1217,J$2:J$2881,0))&gt;AVERAGE(IF(Z$2:Z$2881="pos"&amp;" "&amp;B1217&amp;" "&amp;X1217,J$2:J$2881,0)),"neg","pos"))</f>
        <v/>
      </c>
      <c r="X1217" s="1" t="str">
        <f t="shared" ca="1" si="262"/>
        <v/>
      </c>
      <c r="Y1217" s="1" t="str">
        <f t="shared" ca="1" si="263"/>
        <v/>
      </c>
      <c r="Z1217" s="1" t="str">
        <f t="shared" si="264"/>
        <v>neg (hydroxytryptophan) SE_</v>
      </c>
      <c r="AA1217" s="1" t="str">
        <f t="shared" si="268"/>
        <v/>
      </c>
    </row>
    <row r="1218" spans="1:27" x14ac:dyDescent="0.2">
      <c r="A1218" s="1" t="s">
        <v>93</v>
      </c>
      <c r="B1218" s="1" t="s">
        <v>79</v>
      </c>
      <c r="C1218" s="1" t="s">
        <v>119</v>
      </c>
      <c r="D1218" s="1">
        <v>222.10079999999999</v>
      </c>
      <c r="E1218" s="1">
        <v>17.079999999999998</v>
      </c>
      <c r="F1218" s="5" t="s">
        <v>146</v>
      </c>
      <c r="H1218" s="1" t="s">
        <v>147</v>
      </c>
      <c r="K1218" s="1">
        <f t="shared" ref="K1218:K1249" si="269">LN(I1218+1)</f>
        <v>0</v>
      </c>
      <c r="L1218" s="1" t="str">
        <f t="shared" ref="L1218:L1249" si="270">A1218&amp;" "&amp;B1218&amp;" "&amp;H1218</f>
        <v>neg Gly-Phe Min_Ctr</v>
      </c>
      <c r="M1218" s="1" t="str">
        <f t="shared" ref="M1218:M1281" si="271">IF(I1218&lt;&gt;"","D","ND")</f>
        <v>ND</v>
      </c>
      <c r="N1218" s="1" t="str">
        <f t="shared" ref="N1218:N1281" si="272">L1218&amp;IF(LEN(M1218)=2,M1218,"_"&amp;M1218)</f>
        <v>neg Gly-Phe Min_CtrND</v>
      </c>
      <c r="O1218" s="2" t="str">
        <f t="shared" ref="O1218:O1281" si="273">IF(ROW()&lt;&gt;MATCH(L1218,L$1:L$2881,0),"",IF(COUNTIF(N$1:N$2881,LEFT(N1218,LEN(N1218)-2)&amp;"_D")=COUNTIF(L$1:L$2881,L1218),"D","ND"))</f>
        <v>ND</v>
      </c>
      <c r="P1218" s="1">
        <f t="array" ref="P1218">IF(O1218="","",AVERAGE(IF(L$1:L$2881=L1218,K$1:K$2881)))</f>
        <v>0</v>
      </c>
      <c r="Q1218" s="1" t="e">
        <f t="array" ref="Q1218">IF(O1218="","",_xlfn.F.TEST(IF((L$1:L$2881=LEFT(L1218,LEN(L1218)-3)&amp;"ctr"),K$1:K$2881),IF((L$1:L$2881=L1218),K$1:K$2881)))</f>
        <v>#DIV/0!</v>
      </c>
      <c r="R1218" s="1" t="e">
        <f t="array" ref="R1218">IF(O1218="","",TTEST(IF(L$1:L$2881=LEFT(L1218,LEN(L1218)-3)&amp;"ctr",K$1:K$2881),IF(L$1:L$2881=L1218,K$1:K$2881),2,IF(ISERROR(Q1218),3,IF(Q1218&lt;0.05,3,2))))</f>
        <v>#DIV/0!</v>
      </c>
      <c r="S1218" s="1" t="str">
        <f t="shared" ref="S1218:S1281" ca="1" si="274">IF(P1218="","",IF(RIGHT(L1218,3)="ctr",O1218,IF(AND(O1218="ND",INDIRECT("r"&amp;MATCH(LEFT(L1218,LEN(L1218)-3)&amp;"ctr",L$1:L$2881,0)&amp;"c"&amp;COLUMN(O1218),FALSE)="ND"),"ND",IF(R1218&gt;=0.05,"N",IF(AND(R1218&lt;0.05,P1218&lt;INDIRECT("r"&amp;MATCH(LEFT(L1218,LEN(L1218)-3)&amp;"ctr",L$1:L$2881,0)&amp;"C"&amp;COLUMN(P1218),FALSE)),"I",IF(AND(R1218&lt;0.05,P1218&gt;INDIRECT("r"&amp;MATCH(LEFT(L1218,LEN(L1218)-3)&amp;"ctr",L$1:L$2881,0)&amp;"c"&amp;COLUMN(P1218),FALSE)),"E","err"))))))</f>
        <v>ND</v>
      </c>
      <c r="T1218" s="1">
        <f t="array" ref="T1218">IF(O1218="","",AVERAGE(IF(L$1:L$2881=L1218,I$1:I$2881)))</f>
        <v>0</v>
      </c>
      <c r="U1218" s="1" t="str">
        <f t="shared" ref="U1218:U1281" ca="1" si="275">IF(O1218="","",IF(OR(S1218="ND",S1218="N"),"n/a",IF(OR(S1218="e",S1218="I"),IF(OR(T1218=0,INDIRECT("r"&amp;MATCH(LEFT(L1218,LEN(L1218)-3)&amp;"ctr",L$1:L$2881,0)&amp;"c"&amp;COLUMN(T1218),FALSE)=0),5,LOG(T1218/INDIRECT("r"&amp;MATCH(LEFT(L1218,LEN(L1218)-3)&amp;"ctr",L$1:L$2881,0)&amp;"c"&amp;COLUMN(T1218),FALSE),2)))))</f>
        <v>n/a</v>
      </c>
      <c r="V1218" s="1" t="str">
        <f t="shared" ca="1" si="267"/>
        <v/>
      </c>
      <c r="W1218" s="1" t="str">
        <f t="array" aca="1" ref="W1218" ca="1">IF(V1218="","",IF(AVERAGE(IF(Z$2:Z$2881="Neg"&amp;" "&amp;B1218&amp;" "&amp;X1218,J$2:J$2881,0))&gt;AVERAGE(IF(Z$2:Z$2881="pos"&amp;" "&amp;B1218&amp;" "&amp;X1218,J$2:J$2881,0)),"neg","pos"))</f>
        <v/>
      </c>
      <c r="X1218" s="1" t="str">
        <f t="shared" ref="X1218:X1281" ca="1" si="276">IF(V1218="","",LEFT(H1218,3))</f>
        <v/>
      </c>
      <c r="Y1218" s="1" t="str">
        <f t="shared" ref="Y1218:Y1281" ca="1" si="277">IF(W1218="","",RIGHT(H1218,3))</f>
        <v/>
      </c>
      <c r="Z1218" s="1" t="str">
        <f t="shared" ref="Z1218:Z1281" si="278">A1218&amp;" "&amp;B1218&amp;" "&amp;LEFT(H1218,3)</f>
        <v>neg Gly-Phe Min</v>
      </c>
      <c r="AA1218" s="1" t="str">
        <f t="shared" si="268"/>
        <v>Good</v>
      </c>
    </row>
    <row r="1219" spans="1:27" x14ac:dyDescent="0.2">
      <c r="A1219" s="1" t="s">
        <v>93</v>
      </c>
      <c r="B1219" s="1" t="s">
        <v>79</v>
      </c>
      <c r="C1219" s="1" t="s">
        <v>119</v>
      </c>
      <c r="D1219" s="1">
        <v>222.10079999999999</v>
      </c>
      <c r="E1219" s="1">
        <v>17.079999999999998</v>
      </c>
      <c r="F1219" s="5" t="s">
        <v>146</v>
      </c>
      <c r="H1219" s="1" t="s">
        <v>147</v>
      </c>
      <c r="K1219" s="1">
        <f t="shared" si="269"/>
        <v>0</v>
      </c>
      <c r="L1219" s="1" t="str">
        <f t="shared" si="270"/>
        <v>neg Gly-Phe Min_Ctr</v>
      </c>
      <c r="M1219" s="1" t="str">
        <f t="shared" si="271"/>
        <v>ND</v>
      </c>
      <c r="N1219" s="1" t="str">
        <f t="shared" si="272"/>
        <v>neg Gly-Phe Min_CtrND</v>
      </c>
      <c r="O1219" s="2" t="str">
        <f t="shared" si="273"/>
        <v/>
      </c>
      <c r="P1219" s="1" t="str">
        <f t="array" ref="P1219">IF(O1219="","",AVERAGE(IF(L$1:L$2881=L1219,K$1:K$2881)))</f>
        <v/>
      </c>
      <c r="Q1219" s="1" t="str">
        <f t="array" ref="Q1219">IF(O1219="","",_xlfn.F.TEST(IF((L$1:L$2881=LEFT(L1219,LEN(L1219)-3)&amp;"ctr"),K$1:K$2881),IF((L$1:L$2881=L1219),K$1:K$2881)))</f>
        <v/>
      </c>
      <c r="R1219" s="1" t="str">
        <f t="array" ref="R1219">IF(O1219="","",TTEST(IF(L$1:L$2881=LEFT(L1219,LEN(L1219)-3)&amp;"ctr",K$1:K$2881),IF(L$1:L$2881=L1219,K$1:K$2881),2,IF(ISERROR(Q1219),3,IF(Q1219&lt;0.05,3,2))))</f>
        <v/>
      </c>
      <c r="S1219" s="1" t="str">
        <f t="shared" ca="1" si="274"/>
        <v/>
      </c>
      <c r="T1219" s="1" t="str">
        <f t="array" ref="T1219">IF(O1219="","",AVERAGE(IF(L$1:L$2881=L1219,I$1:I$2881)))</f>
        <v/>
      </c>
      <c r="U1219" s="1" t="str">
        <f t="shared" ca="1" si="275"/>
        <v/>
      </c>
      <c r="V1219" s="1" t="str">
        <f t="shared" ref="V1219:V1282" ca="1" si="279">IF(S1219="N","1",IF(U1219="n/a","",IF(U1219="","",IF(ABS(U1219)&lt;1.5,"1",IF(ABS(U1219)&lt;2.5,"2",IF(ABS(U1219)&lt;3.5,"3",IF(ABS(U1219)&lt;4.5,"4",IF(ABS(U1219)&gt;=4.5,"5"))))))))</f>
        <v/>
      </c>
      <c r="W1219" s="1" t="str">
        <f t="array" aca="1" ref="W1219" ca="1">IF(V1219="","",IF(AVERAGE(IF(Z$2:Z$2881="Neg"&amp;" "&amp;B1219&amp;" "&amp;X1219,J$2:J$2881,0))&gt;AVERAGE(IF(Z$2:Z$2881="pos"&amp;" "&amp;B1219&amp;" "&amp;X1219,J$2:J$2881,0)),"neg","pos"))</f>
        <v/>
      </c>
      <c r="X1219" s="1" t="str">
        <f t="shared" ca="1" si="276"/>
        <v/>
      </c>
      <c r="Y1219" s="1" t="str">
        <f t="shared" ca="1" si="277"/>
        <v/>
      </c>
      <c r="Z1219" s="1" t="str">
        <f t="shared" si="278"/>
        <v>neg Gly-Phe Min</v>
      </c>
      <c r="AA1219" s="1" t="str">
        <f t="shared" si="268"/>
        <v/>
      </c>
    </row>
    <row r="1220" spans="1:27" x14ac:dyDescent="0.2">
      <c r="A1220" s="1" t="s">
        <v>93</v>
      </c>
      <c r="B1220" s="1" t="s">
        <v>79</v>
      </c>
      <c r="C1220" s="1" t="s">
        <v>119</v>
      </c>
      <c r="D1220" s="1">
        <v>222.10079999999999</v>
      </c>
      <c r="E1220" s="1">
        <v>17.079999999999998</v>
      </c>
      <c r="F1220" s="5" t="s">
        <v>146</v>
      </c>
      <c r="H1220" s="1" t="s">
        <v>147</v>
      </c>
      <c r="K1220" s="1">
        <f t="shared" si="269"/>
        <v>0</v>
      </c>
      <c r="L1220" s="1" t="str">
        <f t="shared" si="270"/>
        <v>neg Gly-Phe Min_Ctr</v>
      </c>
      <c r="M1220" s="1" t="str">
        <f t="shared" si="271"/>
        <v>ND</v>
      </c>
      <c r="N1220" s="1" t="str">
        <f t="shared" si="272"/>
        <v>neg Gly-Phe Min_CtrND</v>
      </c>
      <c r="O1220" s="2" t="str">
        <f t="shared" si="273"/>
        <v/>
      </c>
      <c r="P1220" s="1" t="str">
        <f t="array" ref="P1220">IF(O1220="","",AVERAGE(IF(L$1:L$2881=L1220,K$1:K$2881)))</f>
        <v/>
      </c>
      <c r="Q1220" s="1" t="str">
        <f t="array" ref="Q1220">IF(O1220="","",_xlfn.F.TEST(IF((L$1:L$2881=LEFT(L1220,LEN(L1220)-3)&amp;"ctr"),K$1:K$2881),IF((L$1:L$2881=L1220),K$1:K$2881)))</f>
        <v/>
      </c>
      <c r="R1220" s="1" t="str">
        <f t="array" ref="R1220">IF(O1220="","",TTEST(IF(L$1:L$2881=LEFT(L1220,LEN(L1220)-3)&amp;"ctr",K$1:K$2881),IF(L$1:L$2881=L1220,K$1:K$2881),2,IF(ISERROR(Q1220),3,IF(Q1220&lt;0.05,3,2))))</f>
        <v/>
      </c>
      <c r="S1220" s="1" t="str">
        <f t="shared" ca="1" si="274"/>
        <v/>
      </c>
      <c r="T1220" s="1" t="str">
        <f t="array" ref="T1220">IF(O1220="","",AVERAGE(IF(L$1:L$2881=L1220,I$1:I$2881)))</f>
        <v/>
      </c>
      <c r="U1220" s="1" t="str">
        <f t="shared" ca="1" si="275"/>
        <v/>
      </c>
      <c r="V1220" s="1" t="str">
        <f t="shared" ca="1" si="279"/>
        <v/>
      </c>
      <c r="W1220" s="1" t="str">
        <f t="array" aca="1" ref="W1220" ca="1">IF(V1220="","",IF(AVERAGE(IF(Z$2:Z$2881="Neg"&amp;" "&amp;B1220&amp;" "&amp;X1220,J$2:J$2881,0))&gt;AVERAGE(IF(Z$2:Z$2881="pos"&amp;" "&amp;B1220&amp;" "&amp;X1220,J$2:J$2881,0)),"neg","pos"))</f>
        <v/>
      </c>
      <c r="X1220" s="1" t="str">
        <f t="shared" ca="1" si="276"/>
        <v/>
      </c>
      <c r="Y1220" s="1" t="str">
        <f t="shared" ca="1" si="277"/>
        <v/>
      </c>
      <c r="Z1220" s="1" t="str">
        <f t="shared" si="278"/>
        <v>neg Gly-Phe Min</v>
      </c>
      <c r="AA1220" s="1" t="str">
        <f t="shared" si="268"/>
        <v/>
      </c>
    </row>
    <row r="1221" spans="1:27" x14ac:dyDescent="0.2">
      <c r="A1221" s="1" t="s">
        <v>93</v>
      </c>
      <c r="B1221" s="1" t="s">
        <v>79</v>
      </c>
      <c r="C1221" s="1" t="s">
        <v>119</v>
      </c>
      <c r="D1221" s="1">
        <v>222.10079999999999</v>
      </c>
      <c r="E1221" s="1">
        <v>17.079999999999998</v>
      </c>
      <c r="F1221" s="5" t="s">
        <v>146</v>
      </c>
      <c r="H1221" s="1" t="s">
        <v>147</v>
      </c>
      <c r="K1221" s="1">
        <f t="shared" si="269"/>
        <v>0</v>
      </c>
      <c r="L1221" s="1" t="str">
        <f t="shared" si="270"/>
        <v>neg Gly-Phe Min_Ctr</v>
      </c>
      <c r="M1221" s="1" t="str">
        <f t="shared" si="271"/>
        <v>ND</v>
      </c>
      <c r="N1221" s="1" t="str">
        <f t="shared" si="272"/>
        <v>neg Gly-Phe Min_CtrND</v>
      </c>
      <c r="O1221" s="2" t="str">
        <f t="shared" si="273"/>
        <v/>
      </c>
      <c r="P1221" s="1" t="str">
        <f t="array" ref="P1221">IF(O1221="","",AVERAGE(IF(L$1:L$2881=L1221,K$1:K$2881)))</f>
        <v/>
      </c>
      <c r="Q1221" s="1" t="str">
        <f t="array" ref="Q1221">IF(O1221="","",_xlfn.F.TEST(IF((L$1:L$2881=LEFT(L1221,LEN(L1221)-3)&amp;"ctr"),K$1:K$2881),IF((L$1:L$2881=L1221),K$1:K$2881)))</f>
        <v/>
      </c>
      <c r="R1221" s="1" t="str">
        <f t="array" ref="R1221">IF(O1221="","",TTEST(IF(L$1:L$2881=LEFT(L1221,LEN(L1221)-3)&amp;"ctr",K$1:K$2881),IF(L$1:L$2881=L1221,K$1:K$2881),2,IF(ISERROR(Q1221),3,IF(Q1221&lt;0.05,3,2))))</f>
        <v/>
      </c>
      <c r="S1221" s="1" t="str">
        <f t="shared" ca="1" si="274"/>
        <v/>
      </c>
      <c r="T1221" s="1" t="str">
        <f t="array" ref="T1221">IF(O1221="","",AVERAGE(IF(L$1:L$2881=L1221,I$1:I$2881)))</f>
        <v/>
      </c>
      <c r="U1221" s="1" t="str">
        <f t="shared" ca="1" si="275"/>
        <v/>
      </c>
      <c r="V1221" s="1" t="str">
        <f t="shared" ca="1" si="279"/>
        <v/>
      </c>
      <c r="W1221" s="1" t="str">
        <f t="array" aca="1" ref="W1221" ca="1">IF(V1221="","",IF(AVERAGE(IF(Z$2:Z$2881="Neg"&amp;" "&amp;B1221&amp;" "&amp;X1221,J$2:J$2881,0))&gt;AVERAGE(IF(Z$2:Z$2881="pos"&amp;" "&amp;B1221&amp;" "&amp;X1221,J$2:J$2881,0)),"neg","pos"))</f>
        <v/>
      </c>
      <c r="X1221" s="1" t="str">
        <f t="shared" ca="1" si="276"/>
        <v/>
      </c>
      <c r="Y1221" s="1" t="str">
        <f t="shared" ca="1" si="277"/>
        <v/>
      </c>
      <c r="Z1221" s="1" t="str">
        <f t="shared" si="278"/>
        <v>neg Gly-Phe Min</v>
      </c>
      <c r="AA1221" s="1" t="str">
        <f t="shared" si="268"/>
        <v/>
      </c>
    </row>
    <row r="1222" spans="1:27" x14ac:dyDescent="0.2">
      <c r="A1222" s="1" t="s">
        <v>93</v>
      </c>
      <c r="B1222" s="1" t="s">
        <v>79</v>
      </c>
      <c r="C1222" s="1" t="s">
        <v>119</v>
      </c>
      <c r="D1222" s="1">
        <v>222.10079999999999</v>
      </c>
      <c r="E1222" s="1">
        <v>17.079999999999998</v>
      </c>
      <c r="F1222" s="5" t="s">
        <v>146</v>
      </c>
      <c r="H1222" s="1" t="s">
        <v>148</v>
      </c>
      <c r="K1222" s="1">
        <f t="shared" si="269"/>
        <v>0</v>
      </c>
      <c r="L1222" s="1" t="str">
        <f t="shared" si="270"/>
        <v>neg Gly-Phe Min_Syn</v>
      </c>
      <c r="M1222" s="1" t="str">
        <f t="shared" si="271"/>
        <v>ND</v>
      </c>
      <c r="N1222" s="1" t="str">
        <f t="shared" si="272"/>
        <v>neg Gly-Phe Min_SynND</v>
      </c>
      <c r="O1222" s="2" t="str">
        <f t="shared" si="273"/>
        <v>ND</v>
      </c>
      <c r="P1222" s="1">
        <f t="array" ref="P1222">IF(O1222="","",AVERAGE(IF(L$1:L$2881=L1222,K$1:K$2881)))</f>
        <v>0</v>
      </c>
      <c r="Q1222" s="1" t="e">
        <f t="array" ref="Q1222">IF(O1222="","",_xlfn.F.TEST(IF((L$1:L$2881=LEFT(L1222,LEN(L1222)-3)&amp;"ctr"),K$1:K$2881),IF((L$1:L$2881=L1222),K$1:K$2881)))</f>
        <v>#DIV/0!</v>
      </c>
      <c r="R1222" s="1" t="e">
        <f t="array" ref="R1222">IF(O1222="","",TTEST(IF(L$1:L$2881=LEFT(L1222,LEN(L1222)-3)&amp;"ctr",K$1:K$2881),IF(L$1:L$2881=L1222,K$1:K$2881),2,IF(ISERROR(Q1222),3,IF(Q1222&lt;0.05,3,2))))</f>
        <v>#DIV/0!</v>
      </c>
      <c r="S1222" s="1" t="str">
        <f t="shared" ca="1" si="274"/>
        <v>ND</v>
      </c>
      <c r="T1222" s="1">
        <f t="array" ref="T1222">IF(O1222="","",AVERAGE(IF(L$1:L$2881=L1222,I$1:I$2881)))</f>
        <v>0</v>
      </c>
      <c r="U1222" s="1" t="str">
        <f t="shared" ca="1" si="275"/>
        <v>n/a</v>
      </c>
      <c r="V1222" s="1" t="str">
        <f t="shared" ca="1" si="279"/>
        <v/>
      </c>
      <c r="W1222" s="1" t="str">
        <f t="array" aca="1" ref="W1222" ca="1">IF(V1222="","",IF(AVERAGE(IF(Z$2:Z$2881="Neg"&amp;" "&amp;B1222&amp;" "&amp;X1222,J$2:J$2881,0))&gt;AVERAGE(IF(Z$2:Z$2881="pos"&amp;" "&amp;B1222&amp;" "&amp;X1222,J$2:J$2881,0)),"neg","pos"))</f>
        <v/>
      </c>
      <c r="X1222" s="1" t="str">
        <f t="shared" ca="1" si="276"/>
        <v/>
      </c>
      <c r="Y1222" s="1" t="str">
        <f t="shared" ca="1" si="277"/>
        <v/>
      </c>
      <c r="Z1222" s="1" t="str">
        <f t="shared" si="278"/>
        <v>neg Gly-Phe Min</v>
      </c>
      <c r="AA1222" s="1" t="str">
        <f t="shared" si="268"/>
        <v>Good</v>
      </c>
    </row>
    <row r="1223" spans="1:27" x14ac:dyDescent="0.2">
      <c r="A1223" s="1" t="s">
        <v>93</v>
      </c>
      <c r="B1223" s="1" t="s">
        <v>79</v>
      </c>
      <c r="C1223" s="1" t="s">
        <v>119</v>
      </c>
      <c r="D1223" s="1">
        <v>222.10079999999999</v>
      </c>
      <c r="E1223" s="1">
        <v>17.079999999999998</v>
      </c>
      <c r="F1223" s="5" t="s">
        <v>146</v>
      </c>
      <c r="H1223" s="1" t="s">
        <v>148</v>
      </c>
      <c r="K1223" s="1">
        <f t="shared" si="269"/>
        <v>0</v>
      </c>
      <c r="L1223" s="1" t="str">
        <f t="shared" si="270"/>
        <v>neg Gly-Phe Min_Syn</v>
      </c>
      <c r="M1223" s="1" t="str">
        <f t="shared" si="271"/>
        <v>ND</v>
      </c>
      <c r="N1223" s="1" t="str">
        <f t="shared" si="272"/>
        <v>neg Gly-Phe Min_SynND</v>
      </c>
      <c r="O1223" s="2" t="str">
        <f t="shared" si="273"/>
        <v/>
      </c>
      <c r="P1223" s="1" t="str">
        <f t="array" ref="P1223">IF(O1223="","",AVERAGE(IF(L$1:L$2881=L1223,K$1:K$2881)))</f>
        <v/>
      </c>
      <c r="Q1223" s="1" t="str">
        <f t="array" ref="Q1223">IF(O1223="","",_xlfn.F.TEST(IF((L$1:L$2881=LEFT(L1223,LEN(L1223)-3)&amp;"ctr"),K$1:K$2881),IF((L$1:L$2881=L1223),K$1:K$2881)))</f>
        <v/>
      </c>
      <c r="R1223" s="1" t="str">
        <f t="array" ref="R1223">IF(O1223="","",TTEST(IF(L$1:L$2881=LEFT(L1223,LEN(L1223)-3)&amp;"ctr",K$1:K$2881),IF(L$1:L$2881=L1223,K$1:K$2881),2,IF(ISERROR(Q1223),3,IF(Q1223&lt;0.05,3,2))))</f>
        <v/>
      </c>
      <c r="S1223" s="1" t="str">
        <f t="shared" ca="1" si="274"/>
        <v/>
      </c>
      <c r="T1223" s="1" t="str">
        <f t="array" ref="T1223">IF(O1223="","",AVERAGE(IF(L$1:L$2881=L1223,I$1:I$2881)))</f>
        <v/>
      </c>
      <c r="U1223" s="1" t="str">
        <f t="shared" ca="1" si="275"/>
        <v/>
      </c>
      <c r="V1223" s="1" t="str">
        <f t="shared" ca="1" si="279"/>
        <v/>
      </c>
      <c r="W1223" s="1" t="str">
        <f t="array" aca="1" ref="W1223" ca="1">IF(V1223="","",IF(AVERAGE(IF(Z$2:Z$2881="Neg"&amp;" "&amp;B1223&amp;" "&amp;X1223,J$2:J$2881,0))&gt;AVERAGE(IF(Z$2:Z$2881="pos"&amp;" "&amp;B1223&amp;" "&amp;X1223,J$2:J$2881,0)),"neg","pos"))</f>
        <v/>
      </c>
      <c r="X1223" s="1" t="str">
        <f t="shared" ca="1" si="276"/>
        <v/>
      </c>
      <c r="Y1223" s="1" t="str">
        <f t="shared" ca="1" si="277"/>
        <v/>
      </c>
      <c r="Z1223" s="1" t="str">
        <f t="shared" si="278"/>
        <v>neg Gly-Phe Min</v>
      </c>
      <c r="AA1223" s="1" t="str">
        <f t="shared" si="268"/>
        <v/>
      </c>
    </row>
    <row r="1224" spans="1:27" x14ac:dyDescent="0.2">
      <c r="A1224" s="1" t="s">
        <v>93</v>
      </c>
      <c r="B1224" s="1" t="s">
        <v>79</v>
      </c>
      <c r="C1224" s="1" t="s">
        <v>119</v>
      </c>
      <c r="D1224" s="1">
        <v>222.10079999999999</v>
      </c>
      <c r="E1224" s="1">
        <v>17.079999999999998</v>
      </c>
      <c r="F1224" s="5" t="s">
        <v>146</v>
      </c>
      <c r="H1224" s="1" t="s">
        <v>148</v>
      </c>
      <c r="K1224" s="1">
        <f t="shared" si="269"/>
        <v>0</v>
      </c>
      <c r="L1224" s="1" t="str">
        <f t="shared" si="270"/>
        <v>neg Gly-Phe Min_Syn</v>
      </c>
      <c r="M1224" s="1" t="str">
        <f t="shared" si="271"/>
        <v>ND</v>
      </c>
      <c r="N1224" s="1" t="str">
        <f t="shared" si="272"/>
        <v>neg Gly-Phe Min_SynND</v>
      </c>
      <c r="O1224" s="2" t="str">
        <f t="shared" si="273"/>
        <v/>
      </c>
      <c r="P1224" s="1" t="str">
        <f t="array" ref="P1224">IF(O1224="","",AVERAGE(IF(L$1:L$2881=L1224,K$1:K$2881)))</f>
        <v/>
      </c>
      <c r="Q1224" s="1" t="str">
        <f t="array" ref="Q1224">IF(O1224="","",_xlfn.F.TEST(IF((L$1:L$2881=LEFT(L1224,LEN(L1224)-3)&amp;"ctr"),K$1:K$2881),IF((L$1:L$2881=L1224),K$1:K$2881)))</f>
        <v/>
      </c>
      <c r="R1224" s="1" t="str">
        <f t="array" ref="R1224">IF(O1224="","",TTEST(IF(L$1:L$2881=LEFT(L1224,LEN(L1224)-3)&amp;"ctr",K$1:K$2881),IF(L$1:L$2881=L1224,K$1:K$2881),2,IF(ISERROR(Q1224),3,IF(Q1224&lt;0.05,3,2))))</f>
        <v/>
      </c>
      <c r="S1224" s="1" t="str">
        <f t="shared" ca="1" si="274"/>
        <v/>
      </c>
      <c r="T1224" s="1" t="str">
        <f t="array" ref="T1224">IF(O1224="","",AVERAGE(IF(L$1:L$2881=L1224,I$1:I$2881)))</f>
        <v/>
      </c>
      <c r="U1224" s="1" t="str">
        <f t="shared" ca="1" si="275"/>
        <v/>
      </c>
      <c r="V1224" s="1" t="str">
        <f t="shared" ca="1" si="279"/>
        <v/>
      </c>
      <c r="W1224" s="1" t="str">
        <f t="array" aca="1" ref="W1224" ca="1">IF(V1224="","",IF(AVERAGE(IF(Z$2:Z$2881="Neg"&amp;" "&amp;B1224&amp;" "&amp;X1224,J$2:J$2881,0))&gt;AVERAGE(IF(Z$2:Z$2881="pos"&amp;" "&amp;B1224&amp;" "&amp;X1224,J$2:J$2881,0)),"neg","pos"))</f>
        <v/>
      </c>
      <c r="X1224" s="1" t="str">
        <f t="shared" ca="1" si="276"/>
        <v/>
      </c>
      <c r="Y1224" s="1" t="str">
        <f t="shared" ca="1" si="277"/>
        <v/>
      </c>
      <c r="Z1224" s="1" t="str">
        <f t="shared" si="278"/>
        <v>neg Gly-Phe Min</v>
      </c>
      <c r="AA1224" s="1" t="str">
        <f t="shared" si="268"/>
        <v/>
      </c>
    </row>
    <row r="1225" spans="1:27" x14ac:dyDescent="0.2">
      <c r="A1225" s="1" t="s">
        <v>93</v>
      </c>
      <c r="B1225" s="1" t="s">
        <v>79</v>
      </c>
      <c r="C1225" s="1" t="s">
        <v>119</v>
      </c>
      <c r="D1225" s="1">
        <v>222.10079999999999</v>
      </c>
      <c r="E1225" s="1">
        <v>17.079999999999998</v>
      </c>
      <c r="F1225" s="5" t="s">
        <v>146</v>
      </c>
      <c r="H1225" s="1" t="s">
        <v>148</v>
      </c>
      <c r="K1225" s="1">
        <f t="shared" si="269"/>
        <v>0</v>
      </c>
      <c r="L1225" s="1" t="str">
        <f t="shared" si="270"/>
        <v>neg Gly-Phe Min_Syn</v>
      </c>
      <c r="M1225" s="1" t="str">
        <f t="shared" si="271"/>
        <v>ND</v>
      </c>
      <c r="N1225" s="1" t="str">
        <f t="shared" si="272"/>
        <v>neg Gly-Phe Min_SynND</v>
      </c>
      <c r="O1225" s="2" t="str">
        <f t="shared" si="273"/>
        <v/>
      </c>
      <c r="P1225" s="1" t="str">
        <f t="array" ref="P1225">IF(O1225="","",AVERAGE(IF(L$1:L$2881=L1225,K$1:K$2881)))</f>
        <v/>
      </c>
      <c r="Q1225" s="1" t="str">
        <f t="array" ref="Q1225">IF(O1225="","",_xlfn.F.TEST(IF((L$1:L$2881=LEFT(L1225,LEN(L1225)-3)&amp;"ctr"),K$1:K$2881),IF((L$1:L$2881=L1225),K$1:K$2881)))</f>
        <v/>
      </c>
      <c r="R1225" s="1" t="str">
        <f t="array" ref="R1225">IF(O1225="","",TTEST(IF(L$1:L$2881=LEFT(L1225,LEN(L1225)-3)&amp;"ctr",K$1:K$2881),IF(L$1:L$2881=L1225,K$1:K$2881),2,IF(ISERROR(Q1225),3,IF(Q1225&lt;0.05,3,2))))</f>
        <v/>
      </c>
      <c r="S1225" s="1" t="str">
        <f t="shared" ca="1" si="274"/>
        <v/>
      </c>
      <c r="T1225" s="1" t="str">
        <f t="array" ref="T1225">IF(O1225="","",AVERAGE(IF(L$1:L$2881=L1225,I$1:I$2881)))</f>
        <v/>
      </c>
      <c r="U1225" s="1" t="str">
        <f t="shared" ca="1" si="275"/>
        <v/>
      </c>
      <c r="V1225" s="1" t="str">
        <f t="shared" ca="1" si="279"/>
        <v/>
      </c>
      <c r="W1225" s="1" t="str">
        <f t="array" aca="1" ref="W1225" ca="1">IF(V1225="","",IF(AVERAGE(IF(Z$2:Z$2881="Neg"&amp;" "&amp;B1225&amp;" "&amp;X1225,J$2:J$2881,0))&gt;AVERAGE(IF(Z$2:Z$2881="pos"&amp;" "&amp;B1225&amp;" "&amp;X1225,J$2:J$2881,0)),"neg","pos"))</f>
        <v/>
      </c>
      <c r="X1225" s="1" t="str">
        <f t="shared" ca="1" si="276"/>
        <v/>
      </c>
      <c r="Y1225" s="1" t="str">
        <f t="shared" ca="1" si="277"/>
        <v/>
      </c>
      <c r="Z1225" s="1" t="str">
        <f t="shared" si="278"/>
        <v>neg Gly-Phe Min</v>
      </c>
      <c r="AA1225" s="1" t="str">
        <f t="shared" si="268"/>
        <v/>
      </c>
    </row>
    <row r="1226" spans="1:27" x14ac:dyDescent="0.2">
      <c r="A1226" s="1" t="s">
        <v>93</v>
      </c>
      <c r="B1226" s="1" t="s">
        <v>79</v>
      </c>
      <c r="C1226" s="1" t="s">
        <v>119</v>
      </c>
      <c r="D1226" s="1">
        <v>222.10079999999999</v>
      </c>
      <c r="E1226" s="1">
        <v>17.079999999999998</v>
      </c>
      <c r="F1226" s="5" t="s">
        <v>146</v>
      </c>
      <c r="H1226" s="1" t="s">
        <v>149</v>
      </c>
      <c r="K1226" s="1">
        <f t="shared" si="269"/>
        <v>0</v>
      </c>
      <c r="L1226" s="1" t="str">
        <f t="shared" si="270"/>
        <v>neg Gly-Phe MEBM_Ctr</v>
      </c>
      <c r="M1226" s="1" t="str">
        <f t="shared" si="271"/>
        <v>ND</v>
      </c>
      <c r="N1226" s="1" t="str">
        <f t="shared" si="272"/>
        <v>neg Gly-Phe MEBM_CtrND</v>
      </c>
      <c r="O1226" s="2" t="str">
        <f t="shared" si="273"/>
        <v>ND</v>
      </c>
      <c r="P1226" s="1">
        <f t="array" ref="P1226">IF(O1226="","",AVERAGE(IF(L$1:L$2881=L1226,K$1:K$2881)))</f>
        <v>0</v>
      </c>
      <c r="Q1226" s="1" t="e">
        <f t="array" ref="Q1226">IF(O1226="","",_xlfn.F.TEST(IF((L$1:L$2881=LEFT(L1226,LEN(L1226)-3)&amp;"ctr"),K$1:K$2881),IF((L$1:L$2881=L1226),K$1:K$2881)))</f>
        <v>#DIV/0!</v>
      </c>
      <c r="R1226" s="1" t="e">
        <f t="array" ref="R1226">IF(O1226="","",TTEST(IF(L$1:L$2881=LEFT(L1226,LEN(L1226)-3)&amp;"ctr",K$1:K$2881),IF(L$1:L$2881=L1226,K$1:K$2881),2,IF(ISERROR(Q1226),3,IF(Q1226&lt;0.05,3,2))))</f>
        <v>#DIV/0!</v>
      </c>
      <c r="S1226" s="1" t="str">
        <f t="shared" ca="1" si="274"/>
        <v>ND</v>
      </c>
      <c r="T1226" s="1">
        <f t="array" ref="T1226">IF(O1226="","",AVERAGE(IF(L$1:L$2881=L1226,I$1:I$2881)))</f>
        <v>0</v>
      </c>
      <c r="U1226" s="1" t="str">
        <f t="shared" ca="1" si="275"/>
        <v>n/a</v>
      </c>
      <c r="V1226" s="1" t="str">
        <f t="shared" ca="1" si="279"/>
        <v/>
      </c>
      <c r="W1226" s="1" t="str">
        <f t="array" aca="1" ref="W1226" ca="1">IF(V1226="","",IF(AVERAGE(IF(Z$2:Z$2881="Neg"&amp;" "&amp;B1226&amp;" "&amp;X1226,J$2:J$2881,0))&gt;AVERAGE(IF(Z$2:Z$2881="pos"&amp;" "&amp;B1226&amp;" "&amp;X1226,J$2:J$2881,0)),"neg","pos"))</f>
        <v/>
      </c>
      <c r="X1226" s="1" t="str">
        <f t="shared" ca="1" si="276"/>
        <v/>
      </c>
      <c r="Y1226" s="1" t="str">
        <f t="shared" ca="1" si="277"/>
        <v/>
      </c>
      <c r="Z1226" s="1" t="str">
        <f t="shared" si="278"/>
        <v>neg Gly-Phe MEB</v>
      </c>
      <c r="AA1226" s="1" t="str">
        <f t="shared" si="268"/>
        <v>Good</v>
      </c>
    </row>
    <row r="1227" spans="1:27" x14ac:dyDescent="0.2">
      <c r="A1227" s="1" t="s">
        <v>93</v>
      </c>
      <c r="B1227" s="1" t="s">
        <v>79</v>
      </c>
      <c r="C1227" s="1" t="s">
        <v>119</v>
      </c>
      <c r="D1227" s="1">
        <v>222.10079999999999</v>
      </c>
      <c r="E1227" s="1">
        <v>17.079999999999998</v>
      </c>
      <c r="F1227" s="5" t="s">
        <v>146</v>
      </c>
      <c r="H1227" s="1" t="s">
        <v>149</v>
      </c>
      <c r="K1227" s="1">
        <f t="shared" si="269"/>
        <v>0</v>
      </c>
      <c r="L1227" s="1" t="str">
        <f t="shared" si="270"/>
        <v>neg Gly-Phe MEBM_Ctr</v>
      </c>
      <c r="M1227" s="1" t="str">
        <f t="shared" si="271"/>
        <v>ND</v>
      </c>
      <c r="N1227" s="1" t="str">
        <f t="shared" si="272"/>
        <v>neg Gly-Phe MEBM_CtrND</v>
      </c>
      <c r="O1227" s="2" t="str">
        <f t="shared" si="273"/>
        <v/>
      </c>
      <c r="P1227" s="1" t="str">
        <f t="array" ref="P1227">IF(O1227="","",AVERAGE(IF(L$1:L$2881=L1227,K$1:K$2881)))</f>
        <v/>
      </c>
      <c r="Q1227" s="1" t="str">
        <f t="array" ref="Q1227">IF(O1227="","",_xlfn.F.TEST(IF((L$1:L$2881=LEFT(L1227,LEN(L1227)-3)&amp;"ctr"),K$1:K$2881),IF((L$1:L$2881=L1227),K$1:K$2881)))</f>
        <v/>
      </c>
      <c r="R1227" s="1" t="str">
        <f t="array" ref="R1227">IF(O1227="","",TTEST(IF(L$1:L$2881=LEFT(L1227,LEN(L1227)-3)&amp;"ctr",K$1:K$2881),IF(L$1:L$2881=L1227,K$1:K$2881),2,IF(ISERROR(Q1227),3,IF(Q1227&lt;0.05,3,2))))</f>
        <v/>
      </c>
      <c r="S1227" s="1" t="str">
        <f t="shared" ca="1" si="274"/>
        <v/>
      </c>
      <c r="T1227" s="1" t="str">
        <f t="array" ref="T1227">IF(O1227="","",AVERAGE(IF(L$1:L$2881=L1227,I$1:I$2881)))</f>
        <v/>
      </c>
      <c r="U1227" s="1" t="str">
        <f t="shared" ca="1" si="275"/>
        <v/>
      </c>
      <c r="V1227" s="1" t="str">
        <f t="shared" ca="1" si="279"/>
        <v/>
      </c>
      <c r="W1227" s="1" t="str">
        <f t="array" aca="1" ref="W1227" ca="1">IF(V1227="","",IF(AVERAGE(IF(Z$2:Z$2881="Neg"&amp;" "&amp;B1227&amp;" "&amp;X1227,J$2:J$2881,0))&gt;AVERAGE(IF(Z$2:Z$2881="pos"&amp;" "&amp;B1227&amp;" "&amp;X1227,J$2:J$2881,0)),"neg","pos"))</f>
        <v/>
      </c>
      <c r="X1227" s="1" t="str">
        <f t="shared" ca="1" si="276"/>
        <v/>
      </c>
      <c r="Y1227" s="1" t="str">
        <f t="shared" ca="1" si="277"/>
        <v/>
      </c>
      <c r="Z1227" s="1" t="str">
        <f t="shared" si="278"/>
        <v>neg Gly-Phe MEB</v>
      </c>
      <c r="AA1227" s="1" t="str">
        <f t="shared" si="268"/>
        <v/>
      </c>
    </row>
    <row r="1228" spans="1:27" x14ac:dyDescent="0.2">
      <c r="A1228" s="1" t="s">
        <v>93</v>
      </c>
      <c r="B1228" s="1" t="s">
        <v>79</v>
      </c>
      <c r="C1228" s="1" t="s">
        <v>119</v>
      </c>
      <c r="D1228" s="1">
        <v>222.10079999999999</v>
      </c>
      <c r="E1228" s="1">
        <v>17.079999999999998</v>
      </c>
      <c r="F1228" s="5" t="s">
        <v>146</v>
      </c>
      <c r="H1228" s="1" t="s">
        <v>149</v>
      </c>
      <c r="K1228" s="1">
        <f t="shared" si="269"/>
        <v>0</v>
      </c>
      <c r="L1228" s="1" t="str">
        <f t="shared" si="270"/>
        <v>neg Gly-Phe MEBM_Ctr</v>
      </c>
      <c r="M1228" s="1" t="str">
        <f t="shared" si="271"/>
        <v>ND</v>
      </c>
      <c r="N1228" s="1" t="str">
        <f t="shared" si="272"/>
        <v>neg Gly-Phe MEBM_CtrND</v>
      </c>
      <c r="O1228" s="2" t="str">
        <f t="shared" si="273"/>
        <v/>
      </c>
      <c r="P1228" s="1" t="str">
        <f t="array" ref="P1228">IF(O1228="","",AVERAGE(IF(L$1:L$2881=L1228,K$1:K$2881)))</f>
        <v/>
      </c>
      <c r="Q1228" s="1" t="str">
        <f t="array" ref="Q1228">IF(O1228="","",_xlfn.F.TEST(IF((L$1:L$2881=LEFT(L1228,LEN(L1228)-3)&amp;"ctr"),K$1:K$2881),IF((L$1:L$2881=L1228),K$1:K$2881)))</f>
        <v/>
      </c>
      <c r="R1228" s="1" t="str">
        <f t="array" ref="R1228">IF(O1228="","",TTEST(IF(L$1:L$2881=LEFT(L1228,LEN(L1228)-3)&amp;"ctr",K$1:K$2881),IF(L$1:L$2881=L1228,K$1:K$2881),2,IF(ISERROR(Q1228),3,IF(Q1228&lt;0.05,3,2))))</f>
        <v/>
      </c>
      <c r="S1228" s="1" t="str">
        <f t="shared" ca="1" si="274"/>
        <v/>
      </c>
      <c r="T1228" s="1" t="str">
        <f t="array" ref="T1228">IF(O1228="","",AVERAGE(IF(L$1:L$2881=L1228,I$1:I$2881)))</f>
        <v/>
      </c>
      <c r="U1228" s="1" t="str">
        <f t="shared" ca="1" si="275"/>
        <v/>
      </c>
      <c r="V1228" s="1" t="str">
        <f t="shared" ca="1" si="279"/>
        <v/>
      </c>
      <c r="W1228" s="1" t="str">
        <f t="array" aca="1" ref="W1228" ca="1">IF(V1228="","",IF(AVERAGE(IF(Z$2:Z$2881="Neg"&amp;" "&amp;B1228&amp;" "&amp;X1228,J$2:J$2881,0))&gt;AVERAGE(IF(Z$2:Z$2881="pos"&amp;" "&amp;B1228&amp;" "&amp;X1228,J$2:J$2881,0)),"neg","pos"))</f>
        <v/>
      </c>
      <c r="X1228" s="1" t="str">
        <f t="shared" ca="1" si="276"/>
        <v/>
      </c>
      <c r="Y1228" s="1" t="str">
        <f t="shared" ca="1" si="277"/>
        <v/>
      </c>
      <c r="Z1228" s="1" t="str">
        <f t="shared" si="278"/>
        <v>neg Gly-Phe MEB</v>
      </c>
      <c r="AA1228" s="1" t="str">
        <f t="shared" si="268"/>
        <v/>
      </c>
    </row>
    <row r="1229" spans="1:27" x14ac:dyDescent="0.2">
      <c r="A1229" s="1" t="s">
        <v>93</v>
      </c>
      <c r="B1229" s="1" t="s">
        <v>79</v>
      </c>
      <c r="C1229" s="1" t="s">
        <v>119</v>
      </c>
      <c r="D1229" s="1">
        <v>222.10079999999999</v>
      </c>
      <c r="E1229" s="1">
        <v>17.079999999999998</v>
      </c>
      <c r="F1229" s="5" t="s">
        <v>146</v>
      </c>
      <c r="H1229" s="1" t="s">
        <v>149</v>
      </c>
      <c r="K1229" s="1">
        <f t="shared" si="269"/>
        <v>0</v>
      </c>
      <c r="L1229" s="1" t="str">
        <f t="shared" si="270"/>
        <v>neg Gly-Phe MEBM_Ctr</v>
      </c>
      <c r="M1229" s="1" t="str">
        <f t="shared" si="271"/>
        <v>ND</v>
      </c>
      <c r="N1229" s="1" t="str">
        <f t="shared" si="272"/>
        <v>neg Gly-Phe MEBM_CtrND</v>
      </c>
      <c r="O1229" s="2" t="str">
        <f t="shared" si="273"/>
        <v/>
      </c>
      <c r="P1229" s="1" t="str">
        <f t="array" ref="P1229">IF(O1229="","",AVERAGE(IF(L$1:L$2881=L1229,K$1:K$2881)))</f>
        <v/>
      </c>
      <c r="Q1229" s="1" t="str">
        <f t="array" ref="Q1229">IF(O1229="","",_xlfn.F.TEST(IF((L$1:L$2881=LEFT(L1229,LEN(L1229)-3)&amp;"ctr"),K$1:K$2881),IF((L$1:L$2881=L1229),K$1:K$2881)))</f>
        <v/>
      </c>
      <c r="R1229" s="1" t="str">
        <f t="array" ref="R1229">IF(O1229="","",TTEST(IF(L$1:L$2881=LEFT(L1229,LEN(L1229)-3)&amp;"ctr",K$1:K$2881),IF(L$1:L$2881=L1229,K$1:K$2881),2,IF(ISERROR(Q1229),3,IF(Q1229&lt;0.05,3,2))))</f>
        <v/>
      </c>
      <c r="S1229" s="1" t="str">
        <f t="shared" ca="1" si="274"/>
        <v/>
      </c>
      <c r="T1229" s="1" t="str">
        <f t="array" ref="T1229">IF(O1229="","",AVERAGE(IF(L$1:L$2881=L1229,I$1:I$2881)))</f>
        <v/>
      </c>
      <c r="U1229" s="1" t="str">
        <f t="shared" ca="1" si="275"/>
        <v/>
      </c>
      <c r="V1229" s="1" t="str">
        <f t="shared" ca="1" si="279"/>
        <v/>
      </c>
      <c r="W1229" s="1" t="str">
        <f t="array" aca="1" ref="W1229" ca="1">IF(V1229="","",IF(AVERAGE(IF(Z$2:Z$2881="Neg"&amp;" "&amp;B1229&amp;" "&amp;X1229,J$2:J$2881,0))&gt;AVERAGE(IF(Z$2:Z$2881="pos"&amp;" "&amp;B1229&amp;" "&amp;X1229,J$2:J$2881,0)),"neg","pos"))</f>
        <v/>
      </c>
      <c r="X1229" s="1" t="str">
        <f t="shared" ca="1" si="276"/>
        <v/>
      </c>
      <c r="Y1229" s="1" t="str">
        <f t="shared" ca="1" si="277"/>
        <v/>
      </c>
      <c r="Z1229" s="1" t="str">
        <f t="shared" si="278"/>
        <v>neg Gly-Phe MEB</v>
      </c>
      <c r="AA1229" s="1" t="str">
        <f t="shared" si="268"/>
        <v/>
      </c>
    </row>
    <row r="1230" spans="1:27" x14ac:dyDescent="0.2">
      <c r="A1230" s="1" t="s">
        <v>93</v>
      </c>
      <c r="B1230" s="1" t="s">
        <v>79</v>
      </c>
      <c r="C1230" s="1" t="s">
        <v>119</v>
      </c>
      <c r="D1230" s="1">
        <v>222.10079999999999</v>
      </c>
      <c r="E1230" s="1">
        <v>17.079999999999998</v>
      </c>
      <c r="F1230" s="5" t="s">
        <v>146</v>
      </c>
      <c r="H1230" s="1" t="s">
        <v>150</v>
      </c>
      <c r="K1230" s="1">
        <f t="shared" si="269"/>
        <v>0</v>
      </c>
      <c r="L1230" s="1" t="str">
        <f t="shared" si="270"/>
        <v>neg Gly-Phe MEBM_Syn</v>
      </c>
      <c r="M1230" s="1" t="str">
        <f t="shared" si="271"/>
        <v>ND</v>
      </c>
      <c r="N1230" s="1" t="str">
        <f t="shared" si="272"/>
        <v>neg Gly-Phe MEBM_SynND</v>
      </c>
      <c r="O1230" s="2" t="str">
        <f t="shared" si="273"/>
        <v>ND</v>
      </c>
      <c r="P1230" s="1">
        <f t="array" ref="P1230">IF(O1230="","",AVERAGE(IF(L$1:L$2881=L1230,K$1:K$2881)))</f>
        <v>0</v>
      </c>
      <c r="Q1230" s="1" t="e">
        <f t="array" ref="Q1230">IF(O1230="","",_xlfn.F.TEST(IF((L$1:L$2881=LEFT(L1230,LEN(L1230)-3)&amp;"ctr"),K$1:K$2881),IF((L$1:L$2881=L1230),K$1:K$2881)))</f>
        <v>#DIV/0!</v>
      </c>
      <c r="R1230" s="1" t="e">
        <f t="array" ref="R1230">IF(O1230="","",TTEST(IF(L$1:L$2881=LEFT(L1230,LEN(L1230)-3)&amp;"ctr",K$1:K$2881),IF(L$1:L$2881=L1230,K$1:K$2881),2,IF(ISERROR(Q1230),3,IF(Q1230&lt;0.05,3,2))))</f>
        <v>#DIV/0!</v>
      </c>
      <c r="S1230" s="1" t="str">
        <f t="shared" ca="1" si="274"/>
        <v>ND</v>
      </c>
      <c r="T1230" s="1">
        <f t="array" ref="T1230">IF(O1230="","",AVERAGE(IF(L$1:L$2881=L1230,I$1:I$2881)))</f>
        <v>0</v>
      </c>
      <c r="U1230" s="1" t="str">
        <f t="shared" ca="1" si="275"/>
        <v>n/a</v>
      </c>
      <c r="V1230" s="1" t="str">
        <f t="shared" ca="1" si="279"/>
        <v/>
      </c>
      <c r="W1230" s="1" t="str">
        <f t="array" aca="1" ref="W1230" ca="1">IF(V1230="","",IF(AVERAGE(IF(Z$2:Z$2881="Neg"&amp;" "&amp;B1230&amp;" "&amp;X1230,J$2:J$2881,0))&gt;AVERAGE(IF(Z$2:Z$2881="pos"&amp;" "&amp;B1230&amp;" "&amp;X1230,J$2:J$2881,0)),"neg","pos"))</f>
        <v/>
      </c>
      <c r="X1230" s="1" t="str">
        <f t="shared" ca="1" si="276"/>
        <v/>
      </c>
      <c r="Y1230" s="1" t="str">
        <f t="shared" ca="1" si="277"/>
        <v/>
      </c>
      <c r="Z1230" s="1" t="str">
        <f t="shared" si="278"/>
        <v>neg Gly-Phe MEB</v>
      </c>
      <c r="AA1230" s="1" t="str">
        <f t="shared" si="268"/>
        <v>Good</v>
      </c>
    </row>
    <row r="1231" spans="1:27" x14ac:dyDescent="0.2">
      <c r="A1231" s="1" t="s">
        <v>93</v>
      </c>
      <c r="B1231" s="1" t="s">
        <v>79</v>
      </c>
      <c r="C1231" s="1" t="s">
        <v>119</v>
      </c>
      <c r="D1231" s="1">
        <v>222.10079999999999</v>
      </c>
      <c r="E1231" s="1">
        <v>17.079999999999998</v>
      </c>
      <c r="F1231" s="5" t="s">
        <v>146</v>
      </c>
      <c r="H1231" s="1" t="s">
        <v>150</v>
      </c>
      <c r="K1231" s="1">
        <f t="shared" si="269"/>
        <v>0</v>
      </c>
      <c r="L1231" s="1" t="str">
        <f t="shared" si="270"/>
        <v>neg Gly-Phe MEBM_Syn</v>
      </c>
      <c r="M1231" s="1" t="str">
        <f t="shared" si="271"/>
        <v>ND</v>
      </c>
      <c r="N1231" s="1" t="str">
        <f t="shared" si="272"/>
        <v>neg Gly-Phe MEBM_SynND</v>
      </c>
      <c r="O1231" s="2" t="str">
        <f t="shared" si="273"/>
        <v/>
      </c>
      <c r="P1231" s="1" t="str">
        <f t="array" ref="P1231">IF(O1231="","",AVERAGE(IF(L$1:L$2881=L1231,K$1:K$2881)))</f>
        <v/>
      </c>
      <c r="Q1231" s="1" t="str">
        <f t="array" ref="Q1231">IF(O1231="","",_xlfn.F.TEST(IF((L$1:L$2881=LEFT(L1231,LEN(L1231)-3)&amp;"ctr"),K$1:K$2881),IF((L$1:L$2881=L1231),K$1:K$2881)))</f>
        <v/>
      </c>
      <c r="R1231" s="1" t="str">
        <f t="array" ref="R1231">IF(O1231="","",TTEST(IF(L$1:L$2881=LEFT(L1231,LEN(L1231)-3)&amp;"ctr",K$1:K$2881),IF(L$1:L$2881=L1231,K$1:K$2881),2,IF(ISERROR(Q1231),3,IF(Q1231&lt;0.05,3,2))))</f>
        <v/>
      </c>
      <c r="S1231" s="1" t="str">
        <f t="shared" ca="1" si="274"/>
        <v/>
      </c>
      <c r="T1231" s="1" t="str">
        <f t="array" ref="T1231">IF(O1231="","",AVERAGE(IF(L$1:L$2881=L1231,I$1:I$2881)))</f>
        <v/>
      </c>
      <c r="U1231" s="1" t="str">
        <f t="shared" ca="1" si="275"/>
        <v/>
      </c>
      <c r="V1231" s="1" t="str">
        <f t="shared" ca="1" si="279"/>
        <v/>
      </c>
      <c r="W1231" s="1" t="str">
        <f t="array" aca="1" ref="W1231" ca="1">IF(V1231="","",IF(AVERAGE(IF(Z$2:Z$2881="Neg"&amp;" "&amp;B1231&amp;" "&amp;X1231,J$2:J$2881,0))&gt;AVERAGE(IF(Z$2:Z$2881="pos"&amp;" "&amp;B1231&amp;" "&amp;X1231,J$2:J$2881,0)),"neg","pos"))</f>
        <v/>
      </c>
      <c r="X1231" s="1" t="str">
        <f t="shared" ca="1" si="276"/>
        <v/>
      </c>
      <c r="Y1231" s="1" t="str">
        <f t="shared" ca="1" si="277"/>
        <v/>
      </c>
      <c r="Z1231" s="1" t="str">
        <f t="shared" si="278"/>
        <v>neg Gly-Phe MEB</v>
      </c>
      <c r="AA1231" s="1" t="str">
        <f t="shared" si="268"/>
        <v/>
      </c>
    </row>
    <row r="1232" spans="1:27" x14ac:dyDescent="0.2">
      <c r="A1232" s="1" t="s">
        <v>93</v>
      </c>
      <c r="B1232" s="1" t="s">
        <v>79</v>
      </c>
      <c r="C1232" s="1" t="s">
        <v>119</v>
      </c>
      <c r="D1232" s="1">
        <v>222.10079999999999</v>
      </c>
      <c r="E1232" s="1">
        <v>17.079999999999998</v>
      </c>
      <c r="F1232" s="5" t="s">
        <v>146</v>
      </c>
      <c r="H1232" s="1" t="s">
        <v>150</v>
      </c>
      <c r="K1232" s="1">
        <f t="shared" si="269"/>
        <v>0</v>
      </c>
      <c r="L1232" s="1" t="str">
        <f t="shared" si="270"/>
        <v>neg Gly-Phe MEBM_Syn</v>
      </c>
      <c r="M1232" s="1" t="str">
        <f t="shared" si="271"/>
        <v>ND</v>
      </c>
      <c r="N1232" s="1" t="str">
        <f t="shared" si="272"/>
        <v>neg Gly-Phe MEBM_SynND</v>
      </c>
      <c r="O1232" s="2" t="str">
        <f t="shared" si="273"/>
        <v/>
      </c>
      <c r="P1232" s="1" t="str">
        <f t="array" ref="P1232">IF(O1232="","",AVERAGE(IF(L$1:L$2881=L1232,K$1:K$2881)))</f>
        <v/>
      </c>
      <c r="Q1232" s="1" t="str">
        <f t="array" ref="Q1232">IF(O1232="","",_xlfn.F.TEST(IF((L$1:L$2881=LEFT(L1232,LEN(L1232)-3)&amp;"ctr"),K$1:K$2881),IF((L$1:L$2881=L1232),K$1:K$2881)))</f>
        <v/>
      </c>
      <c r="R1232" s="1" t="str">
        <f t="array" ref="R1232">IF(O1232="","",TTEST(IF(L$1:L$2881=LEFT(L1232,LEN(L1232)-3)&amp;"ctr",K$1:K$2881),IF(L$1:L$2881=L1232,K$1:K$2881),2,IF(ISERROR(Q1232),3,IF(Q1232&lt;0.05,3,2))))</f>
        <v/>
      </c>
      <c r="S1232" s="1" t="str">
        <f t="shared" ca="1" si="274"/>
        <v/>
      </c>
      <c r="T1232" s="1" t="str">
        <f t="array" ref="T1232">IF(O1232="","",AVERAGE(IF(L$1:L$2881=L1232,I$1:I$2881)))</f>
        <v/>
      </c>
      <c r="U1232" s="1" t="str">
        <f t="shared" ca="1" si="275"/>
        <v/>
      </c>
      <c r="V1232" s="1" t="str">
        <f t="shared" ca="1" si="279"/>
        <v/>
      </c>
      <c r="W1232" s="1" t="str">
        <f t="array" aca="1" ref="W1232" ca="1">IF(V1232="","",IF(AVERAGE(IF(Z$2:Z$2881="Neg"&amp;" "&amp;B1232&amp;" "&amp;X1232,J$2:J$2881,0))&gt;AVERAGE(IF(Z$2:Z$2881="pos"&amp;" "&amp;B1232&amp;" "&amp;X1232,J$2:J$2881,0)),"neg","pos"))</f>
        <v/>
      </c>
      <c r="X1232" s="1" t="str">
        <f t="shared" ca="1" si="276"/>
        <v/>
      </c>
      <c r="Y1232" s="1" t="str">
        <f t="shared" ca="1" si="277"/>
        <v/>
      </c>
      <c r="Z1232" s="1" t="str">
        <f t="shared" si="278"/>
        <v>neg Gly-Phe MEB</v>
      </c>
      <c r="AA1232" s="1" t="str">
        <f t="shared" si="268"/>
        <v/>
      </c>
    </row>
    <row r="1233" spans="1:27" x14ac:dyDescent="0.2">
      <c r="A1233" s="1" t="s">
        <v>93</v>
      </c>
      <c r="B1233" s="1" t="s">
        <v>79</v>
      </c>
      <c r="C1233" s="1" t="s">
        <v>119</v>
      </c>
      <c r="D1233" s="1">
        <v>222.10079999999999</v>
      </c>
      <c r="E1233" s="1">
        <v>17.079999999999998</v>
      </c>
      <c r="F1233" s="5" t="s">
        <v>146</v>
      </c>
      <c r="H1233" s="1" t="s">
        <v>150</v>
      </c>
      <c r="K1233" s="1">
        <f t="shared" si="269"/>
        <v>0</v>
      </c>
      <c r="L1233" s="1" t="str">
        <f t="shared" si="270"/>
        <v>neg Gly-Phe MEBM_Syn</v>
      </c>
      <c r="M1233" s="1" t="str">
        <f t="shared" si="271"/>
        <v>ND</v>
      </c>
      <c r="N1233" s="1" t="str">
        <f t="shared" si="272"/>
        <v>neg Gly-Phe MEBM_SynND</v>
      </c>
      <c r="O1233" s="2" t="str">
        <f t="shared" si="273"/>
        <v/>
      </c>
      <c r="P1233" s="1" t="str">
        <f t="array" ref="P1233">IF(O1233="","",AVERAGE(IF(L$1:L$2881=L1233,K$1:K$2881)))</f>
        <v/>
      </c>
      <c r="Q1233" s="1" t="str">
        <f t="array" ref="Q1233">IF(O1233="","",_xlfn.F.TEST(IF((L$1:L$2881=LEFT(L1233,LEN(L1233)-3)&amp;"ctr"),K$1:K$2881),IF((L$1:L$2881=L1233),K$1:K$2881)))</f>
        <v/>
      </c>
      <c r="R1233" s="1" t="str">
        <f t="array" ref="R1233">IF(O1233="","",TTEST(IF(L$1:L$2881=LEFT(L1233,LEN(L1233)-3)&amp;"ctr",K$1:K$2881),IF(L$1:L$2881=L1233,K$1:K$2881),2,IF(ISERROR(Q1233),3,IF(Q1233&lt;0.05,3,2))))</f>
        <v/>
      </c>
      <c r="S1233" s="1" t="str">
        <f t="shared" ca="1" si="274"/>
        <v/>
      </c>
      <c r="T1233" s="1" t="str">
        <f t="array" ref="T1233">IF(O1233="","",AVERAGE(IF(L$1:L$2881=L1233,I$1:I$2881)))</f>
        <v/>
      </c>
      <c r="U1233" s="1" t="str">
        <f t="shared" ca="1" si="275"/>
        <v/>
      </c>
      <c r="V1233" s="1" t="str">
        <f t="shared" ca="1" si="279"/>
        <v/>
      </c>
      <c r="W1233" s="1" t="str">
        <f t="array" aca="1" ref="W1233" ca="1">IF(V1233="","",IF(AVERAGE(IF(Z$2:Z$2881="Neg"&amp;" "&amp;B1233&amp;" "&amp;X1233,J$2:J$2881,0))&gt;AVERAGE(IF(Z$2:Z$2881="pos"&amp;" "&amp;B1233&amp;" "&amp;X1233,J$2:J$2881,0)),"neg","pos"))</f>
        <v/>
      </c>
      <c r="X1233" s="1" t="str">
        <f t="shared" ca="1" si="276"/>
        <v/>
      </c>
      <c r="Y1233" s="1" t="str">
        <f t="shared" ca="1" si="277"/>
        <v/>
      </c>
      <c r="Z1233" s="1" t="str">
        <f t="shared" si="278"/>
        <v>neg Gly-Phe MEB</v>
      </c>
      <c r="AA1233" s="1" t="str">
        <f t="shared" si="268"/>
        <v/>
      </c>
    </row>
    <row r="1234" spans="1:27" x14ac:dyDescent="0.2">
      <c r="A1234" s="1" t="s">
        <v>93</v>
      </c>
      <c r="B1234" s="1" t="s">
        <v>79</v>
      </c>
      <c r="C1234" s="1" t="s">
        <v>119</v>
      </c>
      <c r="D1234" s="1">
        <v>222.10079999999999</v>
      </c>
      <c r="E1234" s="1">
        <v>17.079999999999998</v>
      </c>
      <c r="F1234" s="5" t="s">
        <v>146</v>
      </c>
      <c r="H1234" s="1" t="s">
        <v>151</v>
      </c>
      <c r="I1234" s="1">
        <v>51007</v>
      </c>
      <c r="K1234" s="1">
        <f t="shared" si="269"/>
        <v>10.839737762149888</v>
      </c>
      <c r="L1234" s="1" t="str">
        <f t="shared" si="270"/>
        <v>neg Gly-Phe YE_Ctr</v>
      </c>
      <c r="M1234" s="1" t="str">
        <f t="shared" si="271"/>
        <v>D</v>
      </c>
      <c r="N1234" s="1" t="str">
        <f t="shared" si="272"/>
        <v>neg Gly-Phe YE_Ctr_D</v>
      </c>
      <c r="O1234" s="2" t="str">
        <f t="shared" si="273"/>
        <v>D</v>
      </c>
      <c r="P1234" s="1">
        <f t="array" ref="P1234">IF(O1234="","",AVERAGE(IF(L$1:L$2881=L1234,K$1:K$2881)))</f>
        <v>10.714550798311498</v>
      </c>
      <c r="Q1234" s="1">
        <f t="array" ref="Q1234">IF(O1234="","",_xlfn.F.TEST(IF((L$1:L$2881=LEFT(L1234,LEN(L1234)-3)&amp;"ctr"),K$1:K$2881),IF((L$1:L$2881=L1234),K$1:K$2881)))</f>
        <v>1</v>
      </c>
      <c r="R1234" s="1">
        <f t="array" ref="R1234">IF(O1234="","",TTEST(IF(L$1:L$2881=LEFT(L1234,LEN(L1234)-3)&amp;"ctr",K$1:K$2881),IF(L$1:L$2881=L1234,K$1:K$2881),2,IF(ISERROR(Q1234),3,IF(Q1234&lt;0.05,3,2))))</f>
        <v>1</v>
      </c>
      <c r="S1234" s="1" t="str">
        <f t="shared" ca="1" si="274"/>
        <v>D</v>
      </c>
      <c r="T1234" s="1">
        <f t="array" ref="T1234">IF(O1234="","",AVERAGE(IF(L$1:L$2881=L1234,I$1:I$2881)))</f>
        <v>45657.5</v>
      </c>
      <c r="U1234" s="1" t="b">
        <f t="shared" ca="1" si="275"/>
        <v>0</v>
      </c>
      <c r="V1234" s="1" t="str">
        <f t="shared" ca="1" si="279"/>
        <v>1</v>
      </c>
      <c r="W1234" s="1" t="str">
        <f t="array" aca="1" ref="W1234" ca="1">IF(V1234="","",IF(AVERAGE(IF(Z$2:Z$2881="Neg"&amp;" "&amp;B1234&amp;" "&amp;X1234,J$2:J$2881,0))&gt;AVERAGE(IF(Z$2:Z$2881="pos"&amp;" "&amp;B1234&amp;" "&amp;X1234,J$2:J$2881,0)),"neg","pos"))</f>
        <v>pos</v>
      </c>
      <c r="X1234" s="1" t="str">
        <f t="shared" ca="1" si="276"/>
        <v>YE_</v>
      </c>
      <c r="Y1234" s="1" t="str">
        <f t="shared" ca="1" si="277"/>
        <v>Ctr</v>
      </c>
      <c r="Z1234" s="1" t="str">
        <f t="shared" si="278"/>
        <v>neg Gly-Phe YE_</v>
      </c>
      <c r="AA1234" s="1" t="str">
        <f t="shared" si="268"/>
        <v>Good</v>
      </c>
    </row>
    <row r="1235" spans="1:27" x14ac:dyDescent="0.2">
      <c r="A1235" s="1" t="s">
        <v>93</v>
      </c>
      <c r="B1235" s="1" t="s">
        <v>79</v>
      </c>
      <c r="C1235" s="1" t="s">
        <v>119</v>
      </c>
      <c r="D1235" s="1">
        <v>222.10079999999999</v>
      </c>
      <c r="E1235" s="1">
        <v>17.079999999999998</v>
      </c>
      <c r="F1235" s="5" t="s">
        <v>146</v>
      </c>
      <c r="H1235" s="1" t="s">
        <v>151</v>
      </c>
      <c r="I1235" s="1">
        <v>39411</v>
      </c>
      <c r="K1235" s="1">
        <f t="shared" si="269"/>
        <v>10.581825617442366</v>
      </c>
      <c r="L1235" s="1" t="str">
        <f t="shared" si="270"/>
        <v>neg Gly-Phe YE_Ctr</v>
      </c>
      <c r="M1235" s="1" t="str">
        <f t="shared" si="271"/>
        <v>D</v>
      </c>
      <c r="N1235" s="1" t="str">
        <f t="shared" si="272"/>
        <v>neg Gly-Phe YE_Ctr_D</v>
      </c>
      <c r="O1235" s="2" t="str">
        <f t="shared" si="273"/>
        <v/>
      </c>
      <c r="P1235" s="1" t="str">
        <f t="array" ref="P1235">IF(O1235="","",AVERAGE(IF(L$1:L$2881=L1235,K$1:K$2881)))</f>
        <v/>
      </c>
      <c r="Q1235" s="1" t="str">
        <f t="array" ref="Q1235">IF(O1235="","",_xlfn.F.TEST(IF((L$1:L$2881=LEFT(L1235,LEN(L1235)-3)&amp;"ctr"),K$1:K$2881),IF((L$1:L$2881=L1235),K$1:K$2881)))</f>
        <v/>
      </c>
      <c r="R1235" s="1" t="str">
        <f t="array" ref="R1235">IF(O1235="","",TTEST(IF(L$1:L$2881=LEFT(L1235,LEN(L1235)-3)&amp;"ctr",K$1:K$2881),IF(L$1:L$2881=L1235,K$1:K$2881),2,IF(ISERROR(Q1235),3,IF(Q1235&lt;0.05,3,2))))</f>
        <v/>
      </c>
      <c r="S1235" s="1" t="str">
        <f t="shared" ca="1" si="274"/>
        <v/>
      </c>
      <c r="T1235" s="1" t="str">
        <f t="array" ref="T1235">IF(O1235="","",AVERAGE(IF(L$1:L$2881=L1235,I$1:I$2881)))</f>
        <v/>
      </c>
      <c r="U1235" s="1" t="str">
        <f t="shared" ca="1" si="275"/>
        <v/>
      </c>
      <c r="V1235" s="1" t="str">
        <f t="shared" ca="1" si="279"/>
        <v/>
      </c>
      <c r="W1235" s="1" t="str">
        <f t="array" aca="1" ref="W1235" ca="1">IF(V1235="","",IF(AVERAGE(IF(Z$2:Z$2881="Neg"&amp;" "&amp;B1235&amp;" "&amp;X1235,J$2:J$2881,0))&gt;AVERAGE(IF(Z$2:Z$2881="pos"&amp;" "&amp;B1235&amp;" "&amp;X1235,J$2:J$2881,0)),"neg","pos"))</f>
        <v/>
      </c>
      <c r="X1235" s="1" t="str">
        <f t="shared" ca="1" si="276"/>
        <v/>
      </c>
      <c r="Y1235" s="1" t="str">
        <f t="shared" ca="1" si="277"/>
        <v/>
      </c>
      <c r="Z1235" s="1" t="str">
        <f t="shared" si="278"/>
        <v>neg Gly-Phe YE_</v>
      </c>
      <c r="AA1235" s="1" t="str">
        <f t="shared" si="268"/>
        <v/>
      </c>
    </row>
    <row r="1236" spans="1:27" x14ac:dyDescent="0.2">
      <c r="A1236" s="1" t="s">
        <v>93</v>
      </c>
      <c r="B1236" s="1" t="s">
        <v>79</v>
      </c>
      <c r="C1236" s="1" t="s">
        <v>119</v>
      </c>
      <c r="D1236" s="1">
        <v>222.10079999999999</v>
      </c>
      <c r="E1236" s="1">
        <v>17.079999999999998</v>
      </c>
      <c r="F1236" s="5" t="s">
        <v>146</v>
      </c>
      <c r="H1236" s="1" t="s">
        <v>151</v>
      </c>
      <c r="I1236" s="1">
        <v>36887</v>
      </c>
      <c r="K1236" s="1">
        <f t="shared" si="269"/>
        <v>10.515641573886542</v>
      </c>
      <c r="L1236" s="1" t="str">
        <f t="shared" si="270"/>
        <v>neg Gly-Phe YE_Ctr</v>
      </c>
      <c r="M1236" s="1" t="str">
        <f t="shared" si="271"/>
        <v>D</v>
      </c>
      <c r="N1236" s="1" t="str">
        <f t="shared" si="272"/>
        <v>neg Gly-Phe YE_Ctr_D</v>
      </c>
      <c r="O1236" s="2" t="str">
        <f t="shared" si="273"/>
        <v/>
      </c>
      <c r="P1236" s="1" t="str">
        <f t="array" ref="P1236">IF(O1236="","",AVERAGE(IF(L$1:L$2881=L1236,K$1:K$2881)))</f>
        <v/>
      </c>
      <c r="Q1236" s="1" t="str">
        <f t="array" ref="Q1236">IF(O1236="","",_xlfn.F.TEST(IF((L$1:L$2881=LEFT(L1236,LEN(L1236)-3)&amp;"ctr"),K$1:K$2881),IF((L$1:L$2881=L1236),K$1:K$2881)))</f>
        <v/>
      </c>
      <c r="R1236" s="1" t="str">
        <f t="array" ref="R1236">IF(O1236="","",TTEST(IF(L$1:L$2881=LEFT(L1236,LEN(L1236)-3)&amp;"ctr",K$1:K$2881),IF(L$1:L$2881=L1236,K$1:K$2881),2,IF(ISERROR(Q1236),3,IF(Q1236&lt;0.05,3,2))))</f>
        <v/>
      </c>
      <c r="S1236" s="1" t="str">
        <f t="shared" ca="1" si="274"/>
        <v/>
      </c>
      <c r="T1236" s="1" t="str">
        <f t="array" ref="T1236">IF(O1236="","",AVERAGE(IF(L$1:L$2881=L1236,I$1:I$2881)))</f>
        <v/>
      </c>
      <c r="U1236" s="1" t="str">
        <f t="shared" ca="1" si="275"/>
        <v/>
      </c>
      <c r="V1236" s="1" t="str">
        <f t="shared" ca="1" si="279"/>
        <v/>
      </c>
      <c r="W1236" s="1" t="str">
        <f t="array" aca="1" ref="W1236" ca="1">IF(V1236="","",IF(AVERAGE(IF(Z$2:Z$2881="Neg"&amp;" "&amp;B1236&amp;" "&amp;X1236,J$2:J$2881,0))&gt;AVERAGE(IF(Z$2:Z$2881="pos"&amp;" "&amp;B1236&amp;" "&amp;X1236,J$2:J$2881,0)),"neg","pos"))</f>
        <v/>
      </c>
      <c r="X1236" s="1" t="str">
        <f t="shared" ca="1" si="276"/>
        <v/>
      </c>
      <c r="Y1236" s="1" t="str">
        <f t="shared" ca="1" si="277"/>
        <v/>
      </c>
      <c r="Z1236" s="1" t="str">
        <f t="shared" si="278"/>
        <v>neg Gly-Phe YE_</v>
      </c>
      <c r="AA1236" s="1" t="str">
        <f t="shared" si="268"/>
        <v/>
      </c>
    </row>
    <row r="1237" spans="1:27" x14ac:dyDescent="0.2">
      <c r="A1237" s="1" t="s">
        <v>93</v>
      </c>
      <c r="B1237" s="1" t="s">
        <v>79</v>
      </c>
      <c r="C1237" s="1" t="s">
        <v>119</v>
      </c>
      <c r="D1237" s="1">
        <v>222.10079999999999</v>
      </c>
      <c r="E1237" s="1">
        <v>17.079999999999998</v>
      </c>
      <c r="F1237" s="5" t="s">
        <v>146</v>
      </c>
      <c r="H1237" s="1" t="s">
        <v>151</v>
      </c>
      <c r="I1237" s="1">
        <v>55325</v>
      </c>
      <c r="K1237" s="1">
        <f t="shared" si="269"/>
        <v>10.920998239767195</v>
      </c>
      <c r="L1237" s="1" t="str">
        <f t="shared" si="270"/>
        <v>neg Gly-Phe YE_Ctr</v>
      </c>
      <c r="M1237" s="1" t="str">
        <f t="shared" si="271"/>
        <v>D</v>
      </c>
      <c r="N1237" s="1" t="str">
        <f t="shared" si="272"/>
        <v>neg Gly-Phe YE_Ctr_D</v>
      </c>
      <c r="O1237" s="2" t="str">
        <f t="shared" si="273"/>
        <v/>
      </c>
      <c r="P1237" s="1" t="str">
        <f t="array" ref="P1237">IF(O1237="","",AVERAGE(IF(L$1:L$2881=L1237,K$1:K$2881)))</f>
        <v/>
      </c>
      <c r="Q1237" s="1" t="str">
        <f t="array" ref="Q1237">IF(O1237="","",_xlfn.F.TEST(IF((L$1:L$2881=LEFT(L1237,LEN(L1237)-3)&amp;"ctr"),K$1:K$2881),IF((L$1:L$2881=L1237),K$1:K$2881)))</f>
        <v/>
      </c>
      <c r="R1237" s="1" t="str">
        <f t="array" ref="R1237">IF(O1237="","",TTEST(IF(L$1:L$2881=LEFT(L1237,LEN(L1237)-3)&amp;"ctr",K$1:K$2881),IF(L$1:L$2881=L1237,K$1:K$2881),2,IF(ISERROR(Q1237),3,IF(Q1237&lt;0.05,3,2))))</f>
        <v/>
      </c>
      <c r="S1237" s="1" t="str">
        <f t="shared" ca="1" si="274"/>
        <v/>
      </c>
      <c r="T1237" s="1" t="str">
        <f t="array" ref="T1237">IF(O1237="","",AVERAGE(IF(L$1:L$2881=L1237,I$1:I$2881)))</f>
        <v/>
      </c>
      <c r="U1237" s="1" t="str">
        <f t="shared" ca="1" si="275"/>
        <v/>
      </c>
      <c r="V1237" s="1" t="str">
        <f t="shared" ca="1" si="279"/>
        <v/>
      </c>
      <c r="W1237" s="1" t="str">
        <f t="array" aca="1" ref="W1237" ca="1">IF(V1237="","",IF(AVERAGE(IF(Z$2:Z$2881="Neg"&amp;" "&amp;B1237&amp;" "&amp;X1237,J$2:J$2881,0))&gt;AVERAGE(IF(Z$2:Z$2881="pos"&amp;" "&amp;B1237&amp;" "&amp;X1237,J$2:J$2881,0)),"neg","pos"))</f>
        <v/>
      </c>
      <c r="X1237" s="1" t="str">
        <f t="shared" ca="1" si="276"/>
        <v/>
      </c>
      <c r="Y1237" s="1" t="str">
        <f t="shared" ca="1" si="277"/>
        <v/>
      </c>
      <c r="Z1237" s="1" t="str">
        <f t="shared" si="278"/>
        <v>neg Gly-Phe YE_</v>
      </c>
      <c r="AA1237" s="1" t="str">
        <f t="shared" si="268"/>
        <v/>
      </c>
    </row>
    <row r="1238" spans="1:27" x14ac:dyDescent="0.2">
      <c r="A1238" s="1" t="s">
        <v>93</v>
      </c>
      <c r="B1238" s="1" t="s">
        <v>79</v>
      </c>
      <c r="C1238" s="1" t="s">
        <v>119</v>
      </c>
      <c r="D1238" s="1">
        <v>222.10079999999999</v>
      </c>
      <c r="E1238" s="1">
        <v>17.079999999999998</v>
      </c>
      <c r="F1238" s="5" t="s">
        <v>146</v>
      </c>
      <c r="H1238" s="1" t="s">
        <v>152</v>
      </c>
      <c r="I1238" s="1">
        <v>36290</v>
      </c>
      <c r="K1238" s="1">
        <f t="shared" si="269"/>
        <v>10.499325055627958</v>
      </c>
      <c r="L1238" s="1" t="str">
        <f t="shared" si="270"/>
        <v>neg Gly-Phe YE_Syn</v>
      </c>
      <c r="M1238" s="1" t="str">
        <f t="shared" si="271"/>
        <v>D</v>
      </c>
      <c r="N1238" s="1" t="str">
        <f t="shared" si="272"/>
        <v>neg Gly-Phe YE_Syn_D</v>
      </c>
      <c r="O1238" s="2" t="str">
        <f t="shared" si="273"/>
        <v>D</v>
      </c>
      <c r="P1238" s="1">
        <f t="array" ref="P1238">IF(O1238="","",AVERAGE(IF(L$1:L$2881=L1238,K$1:K$2881)))</f>
        <v>10.551517508411552</v>
      </c>
      <c r="Q1238" s="1">
        <f t="array" ref="Q1238">IF(O1238="","",_xlfn.F.TEST(IF((L$1:L$2881=LEFT(L1238,LEN(L1238)-3)&amp;"ctr"),K$1:K$2881),IF((L$1:L$2881=L1238),K$1:K$2881)))</f>
        <v>0.351469925477366</v>
      </c>
      <c r="R1238" s="1">
        <f t="array" ref="R1238">IF(O1238="","",TTEST(IF(L$1:L$2881=LEFT(L1238,LEN(L1238)-3)&amp;"ctr",K$1:K$2881),IF(L$1:L$2881=L1238,K$1:K$2881),2,IF(ISERROR(Q1238),3,IF(Q1238&lt;0.05,3,2))))</f>
        <v>0.45407459058412791</v>
      </c>
      <c r="S1238" s="1" t="str">
        <f t="shared" ca="1" si="274"/>
        <v>N</v>
      </c>
      <c r="T1238" s="1">
        <f t="array" ref="T1238">IF(O1238="","",AVERAGE(IF(L$1:L$2881=L1238,I$1:I$2881)))</f>
        <v>40274.5</v>
      </c>
      <c r="U1238" s="1" t="str">
        <f t="shared" ca="1" si="275"/>
        <v>n/a</v>
      </c>
      <c r="V1238" s="1" t="str">
        <f t="shared" ca="1" si="279"/>
        <v>1</v>
      </c>
      <c r="W1238" s="1" t="str">
        <f t="array" aca="1" ref="W1238" ca="1">IF(V1238="","",IF(AVERAGE(IF(Z$2:Z$2881="Neg"&amp;" "&amp;B1238&amp;" "&amp;X1238,J$2:J$2881,0))&gt;AVERAGE(IF(Z$2:Z$2881="pos"&amp;" "&amp;B1238&amp;" "&amp;X1238,J$2:J$2881,0)),"neg","pos"))</f>
        <v>pos</v>
      </c>
      <c r="X1238" s="1" t="str">
        <f t="shared" ca="1" si="276"/>
        <v>YE_</v>
      </c>
      <c r="Y1238" s="1" t="str">
        <f t="shared" ca="1" si="277"/>
        <v>Syn</v>
      </c>
      <c r="Z1238" s="1" t="str">
        <f t="shared" si="278"/>
        <v>neg Gly-Phe YE_</v>
      </c>
      <c r="AA1238" s="1" t="str">
        <f t="shared" si="268"/>
        <v>Good</v>
      </c>
    </row>
    <row r="1239" spans="1:27" x14ac:dyDescent="0.2">
      <c r="A1239" s="1" t="s">
        <v>93</v>
      </c>
      <c r="B1239" s="1" t="s">
        <v>79</v>
      </c>
      <c r="C1239" s="1" t="s">
        <v>119</v>
      </c>
      <c r="D1239" s="1">
        <v>222.10079999999999</v>
      </c>
      <c r="E1239" s="1">
        <v>17.079999999999998</v>
      </c>
      <c r="F1239" s="5" t="s">
        <v>146</v>
      </c>
      <c r="H1239" s="1" t="s">
        <v>152</v>
      </c>
      <c r="I1239" s="1">
        <v>31557</v>
      </c>
      <c r="K1239" s="1">
        <f t="shared" si="269"/>
        <v>10.359582401595615</v>
      </c>
      <c r="L1239" s="1" t="str">
        <f t="shared" si="270"/>
        <v>neg Gly-Phe YE_Syn</v>
      </c>
      <c r="M1239" s="1" t="str">
        <f t="shared" si="271"/>
        <v>D</v>
      </c>
      <c r="N1239" s="1" t="str">
        <f t="shared" si="272"/>
        <v>neg Gly-Phe YE_Syn_D</v>
      </c>
      <c r="O1239" s="2" t="str">
        <f t="shared" si="273"/>
        <v/>
      </c>
      <c r="P1239" s="1" t="str">
        <f t="array" ref="P1239">IF(O1239="","",AVERAGE(IF(L$1:L$2881=L1239,K$1:K$2881)))</f>
        <v/>
      </c>
      <c r="Q1239" s="1" t="str">
        <f t="array" ref="Q1239">IF(O1239="","",_xlfn.F.TEST(IF((L$1:L$2881=LEFT(L1239,LEN(L1239)-3)&amp;"ctr"),K$1:K$2881),IF((L$1:L$2881=L1239),K$1:K$2881)))</f>
        <v/>
      </c>
      <c r="R1239" s="1" t="str">
        <f t="array" ref="R1239">IF(O1239="","",TTEST(IF(L$1:L$2881=LEFT(L1239,LEN(L1239)-3)&amp;"ctr",K$1:K$2881),IF(L$1:L$2881=L1239,K$1:K$2881),2,IF(ISERROR(Q1239),3,IF(Q1239&lt;0.05,3,2))))</f>
        <v/>
      </c>
      <c r="S1239" s="1" t="str">
        <f t="shared" ca="1" si="274"/>
        <v/>
      </c>
      <c r="T1239" s="1" t="str">
        <f t="array" ref="T1239">IF(O1239="","",AVERAGE(IF(L$1:L$2881=L1239,I$1:I$2881)))</f>
        <v/>
      </c>
      <c r="U1239" s="1" t="str">
        <f t="shared" ca="1" si="275"/>
        <v/>
      </c>
      <c r="V1239" s="1" t="str">
        <f t="shared" ca="1" si="279"/>
        <v/>
      </c>
      <c r="W1239" s="1" t="str">
        <f t="array" aca="1" ref="W1239" ca="1">IF(V1239="","",IF(AVERAGE(IF(Z$2:Z$2881="Neg"&amp;" "&amp;B1239&amp;" "&amp;X1239,J$2:J$2881,0))&gt;AVERAGE(IF(Z$2:Z$2881="pos"&amp;" "&amp;B1239&amp;" "&amp;X1239,J$2:J$2881,0)),"neg","pos"))</f>
        <v/>
      </c>
      <c r="X1239" s="1" t="str">
        <f t="shared" ca="1" si="276"/>
        <v/>
      </c>
      <c r="Y1239" s="1" t="str">
        <f t="shared" ca="1" si="277"/>
        <v/>
      </c>
      <c r="Z1239" s="1" t="str">
        <f t="shared" si="278"/>
        <v>neg Gly-Phe YE_</v>
      </c>
      <c r="AA1239" s="1" t="str">
        <f t="shared" si="268"/>
        <v/>
      </c>
    </row>
    <row r="1240" spans="1:27" x14ac:dyDescent="0.2">
      <c r="A1240" s="1" t="s">
        <v>93</v>
      </c>
      <c r="B1240" s="1" t="s">
        <v>79</v>
      </c>
      <c r="C1240" s="1" t="s">
        <v>119</v>
      </c>
      <c r="D1240" s="1">
        <v>222.10079999999999</v>
      </c>
      <c r="E1240" s="1">
        <v>17.079999999999998</v>
      </c>
      <c r="F1240" s="5" t="s">
        <v>146</v>
      </c>
      <c r="H1240" s="1" t="s">
        <v>152</v>
      </c>
      <c r="I1240" s="1">
        <v>29080</v>
      </c>
      <c r="K1240" s="1">
        <f t="shared" si="269"/>
        <v>10.277840318951666</v>
      </c>
      <c r="L1240" s="1" t="str">
        <f t="shared" si="270"/>
        <v>neg Gly-Phe YE_Syn</v>
      </c>
      <c r="M1240" s="1" t="str">
        <f t="shared" si="271"/>
        <v>D</v>
      </c>
      <c r="N1240" s="1" t="str">
        <f t="shared" si="272"/>
        <v>neg Gly-Phe YE_Syn_D</v>
      </c>
      <c r="O1240" s="2" t="str">
        <f t="shared" si="273"/>
        <v/>
      </c>
      <c r="P1240" s="1" t="str">
        <f t="array" ref="P1240">IF(O1240="","",AVERAGE(IF(L$1:L$2881=L1240,K$1:K$2881)))</f>
        <v/>
      </c>
      <c r="Q1240" s="1" t="str">
        <f t="array" ref="Q1240">IF(O1240="","",_xlfn.F.TEST(IF((L$1:L$2881=LEFT(L1240,LEN(L1240)-3)&amp;"ctr"),K$1:K$2881),IF((L$1:L$2881=L1240),K$1:K$2881)))</f>
        <v/>
      </c>
      <c r="R1240" s="1" t="str">
        <f t="array" ref="R1240">IF(O1240="","",TTEST(IF(L$1:L$2881=LEFT(L1240,LEN(L1240)-3)&amp;"ctr",K$1:K$2881),IF(L$1:L$2881=L1240,K$1:K$2881),2,IF(ISERROR(Q1240),3,IF(Q1240&lt;0.05,3,2))))</f>
        <v/>
      </c>
      <c r="S1240" s="1" t="str">
        <f t="shared" ca="1" si="274"/>
        <v/>
      </c>
      <c r="T1240" s="1" t="str">
        <f t="array" ref="T1240">IF(O1240="","",AVERAGE(IF(L$1:L$2881=L1240,I$1:I$2881)))</f>
        <v/>
      </c>
      <c r="U1240" s="1" t="str">
        <f t="shared" ca="1" si="275"/>
        <v/>
      </c>
      <c r="V1240" s="1" t="str">
        <f t="shared" ca="1" si="279"/>
        <v/>
      </c>
      <c r="W1240" s="1" t="str">
        <f t="array" aca="1" ref="W1240" ca="1">IF(V1240="","",IF(AVERAGE(IF(Z$2:Z$2881="Neg"&amp;" "&amp;B1240&amp;" "&amp;X1240,J$2:J$2881,0))&gt;AVERAGE(IF(Z$2:Z$2881="pos"&amp;" "&amp;B1240&amp;" "&amp;X1240,J$2:J$2881,0)),"neg","pos"))</f>
        <v/>
      </c>
      <c r="X1240" s="1" t="str">
        <f t="shared" ca="1" si="276"/>
        <v/>
      </c>
      <c r="Y1240" s="1" t="str">
        <f t="shared" ca="1" si="277"/>
        <v/>
      </c>
      <c r="Z1240" s="1" t="str">
        <f t="shared" si="278"/>
        <v>neg Gly-Phe YE_</v>
      </c>
      <c r="AA1240" s="1" t="str">
        <f t="shared" si="268"/>
        <v/>
      </c>
    </row>
    <row r="1241" spans="1:27" x14ac:dyDescent="0.2">
      <c r="A1241" s="1" t="s">
        <v>93</v>
      </c>
      <c r="B1241" s="1" t="s">
        <v>79</v>
      </c>
      <c r="C1241" s="1" t="s">
        <v>119</v>
      </c>
      <c r="D1241" s="1">
        <v>222.10079999999999</v>
      </c>
      <c r="E1241" s="1">
        <v>17.079999999999998</v>
      </c>
      <c r="F1241" s="5" t="s">
        <v>146</v>
      </c>
      <c r="H1241" s="1" t="s">
        <v>152</v>
      </c>
      <c r="I1241" s="1">
        <v>64171</v>
      </c>
      <c r="K1241" s="1">
        <f t="shared" si="269"/>
        <v>11.069322257470967</v>
      </c>
      <c r="L1241" s="1" t="str">
        <f t="shared" si="270"/>
        <v>neg Gly-Phe YE_Syn</v>
      </c>
      <c r="M1241" s="1" t="str">
        <f t="shared" si="271"/>
        <v>D</v>
      </c>
      <c r="N1241" s="1" t="str">
        <f t="shared" si="272"/>
        <v>neg Gly-Phe YE_Syn_D</v>
      </c>
      <c r="O1241" s="2" t="str">
        <f t="shared" si="273"/>
        <v/>
      </c>
      <c r="P1241" s="1" t="str">
        <f t="array" ref="P1241">IF(O1241="","",AVERAGE(IF(L$1:L$2881=L1241,K$1:K$2881)))</f>
        <v/>
      </c>
      <c r="Q1241" s="1" t="str">
        <f t="array" ref="Q1241">IF(O1241="","",_xlfn.F.TEST(IF((L$1:L$2881=LEFT(L1241,LEN(L1241)-3)&amp;"ctr"),K$1:K$2881),IF((L$1:L$2881=L1241),K$1:K$2881)))</f>
        <v/>
      </c>
      <c r="R1241" s="1" t="str">
        <f t="array" ref="R1241">IF(O1241="","",TTEST(IF(L$1:L$2881=LEFT(L1241,LEN(L1241)-3)&amp;"ctr",K$1:K$2881),IF(L$1:L$2881=L1241,K$1:K$2881),2,IF(ISERROR(Q1241),3,IF(Q1241&lt;0.05,3,2))))</f>
        <v/>
      </c>
      <c r="S1241" s="1" t="str">
        <f t="shared" ca="1" si="274"/>
        <v/>
      </c>
      <c r="T1241" s="1" t="str">
        <f t="array" ref="T1241">IF(O1241="","",AVERAGE(IF(L$1:L$2881=L1241,I$1:I$2881)))</f>
        <v/>
      </c>
      <c r="U1241" s="1" t="str">
        <f t="shared" ca="1" si="275"/>
        <v/>
      </c>
      <c r="V1241" s="1" t="str">
        <f t="shared" ca="1" si="279"/>
        <v/>
      </c>
      <c r="W1241" s="1" t="str">
        <f t="array" aca="1" ref="W1241" ca="1">IF(V1241="","",IF(AVERAGE(IF(Z$2:Z$2881="Neg"&amp;" "&amp;B1241&amp;" "&amp;X1241,J$2:J$2881,0))&gt;AVERAGE(IF(Z$2:Z$2881="pos"&amp;" "&amp;B1241&amp;" "&amp;X1241,J$2:J$2881,0)),"neg","pos"))</f>
        <v/>
      </c>
      <c r="X1241" s="1" t="str">
        <f t="shared" ca="1" si="276"/>
        <v/>
      </c>
      <c r="Y1241" s="1" t="str">
        <f t="shared" ca="1" si="277"/>
        <v/>
      </c>
      <c r="Z1241" s="1" t="str">
        <f t="shared" si="278"/>
        <v>neg Gly-Phe YE_</v>
      </c>
      <c r="AA1241" s="1" t="str">
        <f t="shared" si="268"/>
        <v/>
      </c>
    </row>
    <row r="1242" spans="1:27" x14ac:dyDescent="0.2">
      <c r="A1242" s="1" t="s">
        <v>93</v>
      </c>
      <c r="B1242" s="1" t="s">
        <v>79</v>
      </c>
      <c r="C1242" s="1" t="s">
        <v>119</v>
      </c>
      <c r="D1242" s="1">
        <v>222.10079999999999</v>
      </c>
      <c r="E1242" s="1">
        <v>17.079999999999998</v>
      </c>
      <c r="F1242" s="5" t="s">
        <v>146</v>
      </c>
      <c r="H1242" s="1" t="s">
        <v>153</v>
      </c>
      <c r="K1242" s="1">
        <f t="shared" si="269"/>
        <v>0</v>
      </c>
      <c r="L1242" s="1" t="str">
        <f t="shared" si="270"/>
        <v>neg Gly-Phe SE_Ctr</v>
      </c>
      <c r="M1242" s="1" t="str">
        <f t="shared" si="271"/>
        <v>ND</v>
      </c>
      <c r="N1242" s="1" t="str">
        <f t="shared" si="272"/>
        <v>neg Gly-Phe SE_CtrND</v>
      </c>
      <c r="O1242" s="2" t="str">
        <f t="shared" si="273"/>
        <v>ND</v>
      </c>
      <c r="P1242" s="1">
        <f t="array" ref="P1242">IF(O1242="","",AVERAGE(IF(L$1:L$2881=L1242,K$1:K$2881)))</f>
        <v>0</v>
      </c>
      <c r="Q1242" s="1" t="e">
        <f t="array" ref="Q1242">IF(O1242="","",_xlfn.F.TEST(IF((L$1:L$2881=LEFT(L1242,LEN(L1242)-3)&amp;"ctr"),K$1:K$2881),IF((L$1:L$2881=L1242),K$1:K$2881)))</f>
        <v>#DIV/0!</v>
      </c>
      <c r="R1242" s="1" t="e">
        <f t="array" ref="R1242">IF(O1242="","",TTEST(IF(L$1:L$2881=LEFT(L1242,LEN(L1242)-3)&amp;"ctr",K$1:K$2881),IF(L$1:L$2881=L1242,K$1:K$2881),2,IF(ISERROR(Q1242),3,IF(Q1242&lt;0.05,3,2))))</f>
        <v>#DIV/0!</v>
      </c>
      <c r="S1242" s="1" t="str">
        <f t="shared" ca="1" si="274"/>
        <v>ND</v>
      </c>
      <c r="T1242" s="1">
        <f t="array" ref="T1242">IF(O1242="","",AVERAGE(IF(L$1:L$2881=L1242,I$1:I$2881)))</f>
        <v>0</v>
      </c>
      <c r="U1242" s="1" t="str">
        <f t="shared" ca="1" si="275"/>
        <v>n/a</v>
      </c>
      <c r="V1242" s="1" t="str">
        <f t="shared" ca="1" si="279"/>
        <v/>
      </c>
      <c r="W1242" s="1" t="str">
        <f t="array" aca="1" ref="W1242" ca="1">IF(V1242="","",IF(AVERAGE(IF(Z$2:Z$2881="Neg"&amp;" "&amp;B1242&amp;" "&amp;X1242,J$2:J$2881,0))&gt;AVERAGE(IF(Z$2:Z$2881="pos"&amp;" "&amp;B1242&amp;" "&amp;X1242,J$2:J$2881,0)),"neg","pos"))</f>
        <v/>
      </c>
      <c r="X1242" s="1" t="str">
        <f t="shared" ca="1" si="276"/>
        <v/>
      </c>
      <c r="Y1242" s="1" t="str">
        <f t="shared" ca="1" si="277"/>
        <v/>
      </c>
      <c r="Z1242" s="1" t="str">
        <f t="shared" si="278"/>
        <v>neg Gly-Phe SE_</v>
      </c>
      <c r="AA1242" s="1" t="str">
        <f t="shared" si="268"/>
        <v>Good</v>
      </c>
    </row>
    <row r="1243" spans="1:27" x14ac:dyDescent="0.2">
      <c r="A1243" s="1" t="s">
        <v>93</v>
      </c>
      <c r="B1243" s="1" t="s">
        <v>79</v>
      </c>
      <c r="C1243" s="1" t="s">
        <v>119</v>
      </c>
      <c r="D1243" s="1">
        <v>222.10079999999999</v>
      </c>
      <c r="E1243" s="1">
        <v>17.079999999999998</v>
      </c>
      <c r="F1243" s="5" t="s">
        <v>146</v>
      </c>
      <c r="H1243" s="1" t="s">
        <v>153</v>
      </c>
      <c r="K1243" s="1">
        <f t="shared" si="269"/>
        <v>0</v>
      </c>
      <c r="L1243" s="1" t="str">
        <f t="shared" si="270"/>
        <v>neg Gly-Phe SE_Ctr</v>
      </c>
      <c r="M1243" s="1" t="str">
        <f t="shared" si="271"/>
        <v>ND</v>
      </c>
      <c r="N1243" s="1" t="str">
        <f t="shared" si="272"/>
        <v>neg Gly-Phe SE_CtrND</v>
      </c>
      <c r="O1243" s="2" t="str">
        <f t="shared" si="273"/>
        <v/>
      </c>
      <c r="P1243" s="1" t="str">
        <f t="array" ref="P1243">IF(O1243="","",AVERAGE(IF(L$1:L$2881=L1243,K$1:K$2881)))</f>
        <v/>
      </c>
      <c r="Q1243" s="1" t="str">
        <f t="array" ref="Q1243">IF(O1243="","",_xlfn.F.TEST(IF((L$1:L$2881=LEFT(L1243,LEN(L1243)-3)&amp;"ctr"),K$1:K$2881),IF((L$1:L$2881=L1243),K$1:K$2881)))</f>
        <v/>
      </c>
      <c r="R1243" s="1" t="str">
        <f t="array" ref="R1243">IF(O1243="","",TTEST(IF(L$1:L$2881=LEFT(L1243,LEN(L1243)-3)&amp;"ctr",K$1:K$2881),IF(L$1:L$2881=L1243,K$1:K$2881),2,IF(ISERROR(Q1243),3,IF(Q1243&lt;0.05,3,2))))</f>
        <v/>
      </c>
      <c r="S1243" s="1" t="str">
        <f t="shared" ca="1" si="274"/>
        <v/>
      </c>
      <c r="T1243" s="1" t="str">
        <f t="array" ref="T1243">IF(O1243="","",AVERAGE(IF(L$1:L$2881=L1243,I$1:I$2881)))</f>
        <v/>
      </c>
      <c r="U1243" s="1" t="str">
        <f t="shared" ca="1" si="275"/>
        <v/>
      </c>
      <c r="V1243" s="1" t="str">
        <f t="shared" ca="1" si="279"/>
        <v/>
      </c>
      <c r="W1243" s="1" t="str">
        <f t="array" aca="1" ref="W1243" ca="1">IF(V1243="","",IF(AVERAGE(IF(Z$2:Z$2881="Neg"&amp;" "&amp;B1243&amp;" "&amp;X1243,J$2:J$2881,0))&gt;AVERAGE(IF(Z$2:Z$2881="pos"&amp;" "&amp;B1243&amp;" "&amp;X1243,J$2:J$2881,0)),"neg","pos"))</f>
        <v/>
      </c>
      <c r="X1243" s="1" t="str">
        <f t="shared" ca="1" si="276"/>
        <v/>
      </c>
      <c r="Y1243" s="1" t="str">
        <f t="shared" ca="1" si="277"/>
        <v/>
      </c>
      <c r="Z1243" s="1" t="str">
        <f t="shared" si="278"/>
        <v>neg Gly-Phe SE_</v>
      </c>
      <c r="AA1243" s="1" t="str">
        <f t="shared" si="268"/>
        <v/>
      </c>
    </row>
    <row r="1244" spans="1:27" x14ac:dyDescent="0.2">
      <c r="A1244" s="1" t="s">
        <v>93</v>
      </c>
      <c r="B1244" s="1" t="s">
        <v>79</v>
      </c>
      <c r="C1244" s="1" t="s">
        <v>119</v>
      </c>
      <c r="D1244" s="1">
        <v>222.10079999999999</v>
      </c>
      <c r="E1244" s="1">
        <v>17.079999999999998</v>
      </c>
      <c r="F1244" s="5" t="s">
        <v>146</v>
      </c>
      <c r="H1244" s="1" t="s">
        <v>153</v>
      </c>
      <c r="K1244" s="1">
        <f t="shared" si="269"/>
        <v>0</v>
      </c>
      <c r="L1244" s="1" t="str">
        <f t="shared" si="270"/>
        <v>neg Gly-Phe SE_Ctr</v>
      </c>
      <c r="M1244" s="1" t="str">
        <f t="shared" si="271"/>
        <v>ND</v>
      </c>
      <c r="N1244" s="1" t="str">
        <f t="shared" si="272"/>
        <v>neg Gly-Phe SE_CtrND</v>
      </c>
      <c r="O1244" s="2" t="str">
        <f t="shared" si="273"/>
        <v/>
      </c>
      <c r="P1244" s="1" t="str">
        <f t="array" ref="P1244">IF(O1244="","",AVERAGE(IF(L$1:L$2881=L1244,K$1:K$2881)))</f>
        <v/>
      </c>
      <c r="Q1244" s="1" t="str">
        <f t="array" ref="Q1244">IF(O1244="","",_xlfn.F.TEST(IF((L$1:L$2881=LEFT(L1244,LEN(L1244)-3)&amp;"ctr"),K$1:K$2881),IF((L$1:L$2881=L1244),K$1:K$2881)))</f>
        <v/>
      </c>
      <c r="R1244" s="1" t="str">
        <f t="array" ref="R1244">IF(O1244="","",TTEST(IF(L$1:L$2881=LEFT(L1244,LEN(L1244)-3)&amp;"ctr",K$1:K$2881),IF(L$1:L$2881=L1244,K$1:K$2881),2,IF(ISERROR(Q1244),3,IF(Q1244&lt;0.05,3,2))))</f>
        <v/>
      </c>
      <c r="S1244" s="1" t="str">
        <f t="shared" ca="1" si="274"/>
        <v/>
      </c>
      <c r="T1244" s="1" t="str">
        <f t="array" ref="T1244">IF(O1244="","",AVERAGE(IF(L$1:L$2881=L1244,I$1:I$2881)))</f>
        <v/>
      </c>
      <c r="U1244" s="1" t="str">
        <f t="shared" ca="1" si="275"/>
        <v/>
      </c>
      <c r="V1244" s="1" t="str">
        <f t="shared" ca="1" si="279"/>
        <v/>
      </c>
      <c r="W1244" s="1" t="str">
        <f t="array" aca="1" ref="W1244" ca="1">IF(V1244="","",IF(AVERAGE(IF(Z$2:Z$2881="Neg"&amp;" "&amp;B1244&amp;" "&amp;X1244,J$2:J$2881,0))&gt;AVERAGE(IF(Z$2:Z$2881="pos"&amp;" "&amp;B1244&amp;" "&amp;X1244,J$2:J$2881,0)),"neg","pos"))</f>
        <v/>
      </c>
      <c r="X1244" s="1" t="str">
        <f t="shared" ca="1" si="276"/>
        <v/>
      </c>
      <c r="Y1244" s="1" t="str">
        <f t="shared" ca="1" si="277"/>
        <v/>
      </c>
      <c r="Z1244" s="1" t="str">
        <f t="shared" si="278"/>
        <v>neg Gly-Phe SE_</v>
      </c>
      <c r="AA1244" s="1" t="str">
        <f t="shared" si="268"/>
        <v/>
      </c>
    </row>
    <row r="1245" spans="1:27" x14ac:dyDescent="0.2">
      <c r="A1245" s="1" t="s">
        <v>93</v>
      </c>
      <c r="B1245" s="1" t="s">
        <v>79</v>
      </c>
      <c r="C1245" s="1" t="s">
        <v>119</v>
      </c>
      <c r="D1245" s="1">
        <v>222.10079999999999</v>
      </c>
      <c r="E1245" s="1">
        <v>17.079999999999998</v>
      </c>
      <c r="F1245" s="5" t="s">
        <v>146</v>
      </c>
      <c r="H1245" s="1" t="s">
        <v>153</v>
      </c>
      <c r="K1245" s="1">
        <f t="shared" si="269"/>
        <v>0</v>
      </c>
      <c r="L1245" s="1" t="str">
        <f t="shared" si="270"/>
        <v>neg Gly-Phe SE_Ctr</v>
      </c>
      <c r="M1245" s="1" t="str">
        <f t="shared" si="271"/>
        <v>ND</v>
      </c>
      <c r="N1245" s="1" t="str">
        <f t="shared" si="272"/>
        <v>neg Gly-Phe SE_CtrND</v>
      </c>
      <c r="O1245" s="2" t="str">
        <f t="shared" si="273"/>
        <v/>
      </c>
      <c r="P1245" s="1" t="str">
        <f t="array" ref="P1245">IF(O1245="","",AVERAGE(IF(L$1:L$2881=L1245,K$1:K$2881)))</f>
        <v/>
      </c>
      <c r="Q1245" s="1" t="str">
        <f t="array" ref="Q1245">IF(O1245="","",_xlfn.F.TEST(IF((L$1:L$2881=LEFT(L1245,LEN(L1245)-3)&amp;"ctr"),K$1:K$2881),IF((L$1:L$2881=L1245),K$1:K$2881)))</f>
        <v/>
      </c>
      <c r="R1245" s="1" t="str">
        <f t="array" ref="R1245">IF(O1245="","",TTEST(IF(L$1:L$2881=LEFT(L1245,LEN(L1245)-3)&amp;"ctr",K$1:K$2881),IF(L$1:L$2881=L1245,K$1:K$2881),2,IF(ISERROR(Q1245),3,IF(Q1245&lt;0.05,3,2))))</f>
        <v/>
      </c>
      <c r="S1245" s="1" t="str">
        <f t="shared" ca="1" si="274"/>
        <v/>
      </c>
      <c r="T1245" s="1" t="str">
        <f t="array" ref="T1245">IF(O1245="","",AVERAGE(IF(L$1:L$2881=L1245,I$1:I$2881)))</f>
        <v/>
      </c>
      <c r="U1245" s="1" t="str">
        <f t="shared" ca="1" si="275"/>
        <v/>
      </c>
      <c r="V1245" s="1" t="str">
        <f t="shared" ca="1" si="279"/>
        <v/>
      </c>
      <c r="W1245" s="1" t="str">
        <f t="array" aca="1" ref="W1245" ca="1">IF(V1245="","",IF(AVERAGE(IF(Z$2:Z$2881="Neg"&amp;" "&amp;B1245&amp;" "&amp;X1245,J$2:J$2881,0))&gt;AVERAGE(IF(Z$2:Z$2881="pos"&amp;" "&amp;B1245&amp;" "&amp;X1245,J$2:J$2881,0)),"neg","pos"))</f>
        <v/>
      </c>
      <c r="X1245" s="1" t="str">
        <f t="shared" ca="1" si="276"/>
        <v/>
      </c>
      <c r="Y1245" s="1" t="str">
        <f t="shared" ca="1" si="277"/>
        <v/>
      </c>
      <c r="Z1245" s="1" t="str">
        <f t="shared" si="278"/>
        <v>neg Gly-Phe SE_</v>
      </c>
      <c r="AA1245" s="1" t="str">
        <f t="shared" si="268"/>
        <v/>
      </c>
    </row>
    <row r="1246" spans="1:27" x14ac:dyDescent="0.2">
      <c r="A1246" s="1" t="s">
        <v>93</v>
      </c>
      <c r="B1246" s="1" t="s">
        <v>79</v>
      </c>
      <c r="C1246" s="1" t="s">
        <v>119</v>
      </c>
      <c r="D1246" s="1">
        <v>222.10079999999999</v>
      </c>
      <c r="E1246" s="1">
        <v>17.079999999999998</v>
      </c>
      <c r="F1246" s="5" t="s">
        <v>146</v>
      </c>
      <c r="H1246" s="1" t="s">
        <v>154</v>
      </c>
      <c r="K1246" s="1">
        <f t="shared" si="269"/>
        <v>0</v>
      </c>
      <c r="L1246" s="1" t="str">
        <f t="shared" si="270"/>
        <v>neg Gly-Phe SE_Syn</v>
      </c>
      <c r="M1246" s="1" t="str">
        <f t="shared" si="271"/>
        <v>ND</v>
      </c>
      <c r="N1246" s="1" t="str">
        <f t="shared" si="272"/>
        <v>neg Gly-Phe SE_SynND</v>
      </c>
      <c r="O1246" s="2" t="str">
        <f t="shared" si="273"/>
        <v>ND</v>
      </c>
      <c r="P1246" s="1">
        <f t="array" ref="P1246">IF(O1246="","",AVERAGE(IF(L$1:L$2881=L1246,K$1:K$2881)))</f>
        <v>0</v>
      </c>
      <c r="Q1246" s="1" t="e">
        <f t="array" ref="Q1246">IF(O1246="","",_xlfn.F.TEST(IF((L$1:L$2881=LEFT(L1246,LEN(L1246)-3)&amp;"ctr"),K$1:K$2881),IF((L$1:L$2881=L1246),K$1:K$2881)))</f>
        <v>#DIV/0!</v>
      </c>
      <c r="R1246" s="1" t="e">
        <f t="array" ref="R1246">IF(O1246="","",TTEST(IF(L$1:L$2881=LEFT(L1246,LEN(L1246)-3)&amp;"ctr",K$1:K$2881),IF(L$1:L$2881=L1246,K$1:K$2881),2,IF(ISERROR(Q1246),3,IF(Q1246&lt;0.05,3,2))))</f>
        <v>#DIV/0!</v>
      </c>
      <c r="S1246" s="1" t="str">
        <f t="shared" ca="1" si="274"/>
        <v>ND</v>
      </c>
      <c r="T1246" s="1">
        <f t="array" ref="T1246">IF(O1246="","",AVERAGE(IF(L$1:L$2881=L1246,I$1:I$2881)))</f>
        <v>0</v>
      </c>
      <c r="U1246" s="1" t="str">
        <f t="shared" ca="1" si="275"/>
        <v>n/a</v>
      </c>
      <c r="V1246" s="1" t="str">
        <f t="shared" ca="1" si="279"/>
        <v/>
      </c>
      <c r="W1246" s="1" t="str">
        <f t="array" aca="1" ref="W1246" ca="1">IF(V1246="","",IF(AVERAGE(IF(Z$2:Z$2881="Neg"&amp;" "&amp;B1246&amp;" "&amp;X1246,J$2:J$2881,0))&gt;AVERAGE(IF(Z$2:Z$2881="pos"&amp;" "&amp;B1246&amp;" "&amp;X1246,J$2:J$2881,0)),"neg","pos"))</f>
        <v/>
      </c>
      <c r="X1246" s="1" t="str">
        <f t="shared" ca="1" si="276"/>
        <v/>
      </c>
      <c r="Y1246" s="1" t="str">
        <f t="shared" ca="1" si="277"/>
        <v/>
      </c>
      <c r="Z1246" s="1" t="str">
        <f t="shared" si="278"/>
        <v>neg Gly-Phe SE_</v>
      </c>
      <c r="AA1246" s="1" t="str">
        <f t="shared" si="268"/>
        <v>Good</v>
      </c>
    </row>
    <row r="1247" spans="1:27" x14ac:dyDescent="0.2">
      <c r="A1247" s="1" t="s">
        <v>93</v>
      </c>
      <c r="B1247" s="1" t="s">
        <v>79</v>
      </c>
      <c r="C1247" s="1" t="s">
        <v>119</v>
      </c>
      <c r="D1247" s="1">
        <v>222.10079999999999</v>
      </c>
      <c r="E1247" s="1">
        <v>17.079999999999998</v>
      </c>
      <c r="F1247" s="5" t="s">
        <v>146</v>
      </c>
      <c r="H1247" s="1" t="s">
        <v>154</v>
      </c>
      <c r="K1247" s="1">
        <f t="shared" si="269"/>
        <v>0</v>
      </c>
      <c r="L1247" s="1" t="str">
        <f t="shared" si="270"/>
        <v>neg Gly-Phe SE_Syn</v>
      </c>
      <c r="M1247" s="1" t="str">
        <f t="shared" si="271"/>
        <v>ND</v>
      </c>
      <c r="N1247" s="1" t="str">
        <f t="shared" si="272"/>
        <v>neg Gly-Phe SE_SynND</v>
      </c>
      <c r="O1247" s="2" t="str">
        <f t="shared" si="273"/>
        <v/>
      </c>
      <c r="P1247" s="1" t="str">
        <f t="array" ref="P1247">IF(O1247="","",AVERAGE(IF(L$1:L$2881=L1247,K$1:K$2881)))</f>
        <v/>
      </c>
      <c r="Q1247" s="1" t="str">
        <f t="array" ref="Q1247">IF(O1247="","",_xlfn.F.TEST(IF((L$1:L$2881=LEFT(L1247,LEN(L1247)-3)&amp;"ctr"),K$1:K$2881),IF((L$1:L$2881=L1247),K$1:K$2881)))</f>
        <v/>
      </c>
      <c r="R1247" s="1" t="str">
        <f t="array" ref="R1247">IF(O1247="","",TTEST(IF(L$1:L$2881=LEFT(L1247,LEN(L1247)-3)&amp;"ctr",K$1:K$2881),IF(L$1:L$2881=L1247,K$1:K$2881),2,IF(ISERROR(Q1247),3,IF(Q1247&lt;0.05,3,2))))</f>
        <v/>
      </c>
      <c r="S1247" s="1" t="str">
        <f t="shared" ca="1" si="274"/>
        <v/>
      </c>
      <c r="T1247" s="1" t="str">
        <f t="array" ref="T1247">IF(O1247="","",AVERAGE(IF(L$1:L$2881=L1247,I$1:I$2881)))</f>
        <v/>
      </c>
      <c r="U1247" s="1" t="str">
        <f t="shared" ca="1" si="275"/>
        <v/>
      </c>
      <c r="V1247" s="1" t="str">
        <f t="shared" ca="1" si="279"/>
        <v/>
      </c>
      <c r="W1247" s="1" t="str">
        <f t="array" aca="1" ref="W1247" ca="1">IF(V1247="","",IF(AVERAGE(IF(Z$2:Z$2881="Neg"&amp;" "&amp;B1247&amp;" "&amp;X1247,J$2:J$2881,0))&gt;AVERAGE(IF(Z$2:Z$2881="pos"&amp;" "&amp;B1247&amp;" "&amp;X1247,J$2:J$2881,0)),"neg","pos"))</f>
        <v/>
      </c>
      <c r="X1247" s="1" t="str">
        <f t="shared" ca="1" si="276"/>
        <v/>
      </c>
      <c r="Y1247" s="1" t="str">
        <f t="shared" ca="1" si="277"/>
        <v/>
      </c>
      <c r="Z1247" s="1" t="str">
        <f t="shared" si="278"/>
        <v>neg Gly-Phe SE_</v>
      </c>
      <c r="AA1247" s="1" t="str">
        <f t="shared" si="268"/>
        <v/>
      </c>
    </row>
    <row r="1248" spans="1:27" x14ac:dyDescent="0.2">
      <c r="A1248" s="1" t="s">
        <v>93</v>
      </c>
      <c r="B1248" s="1" t="s">
        <v>79</v>
      </c>
      <c r="C1248" s="1" t="s">
        <v>119</v>
      </c>
      <c r="D1248" s="1">
        <v>222.10079999999999</v>
      </c>
      <c r="E1248" s="1">
        <v>17.079999999999998</v>
      </c>
      <c r="F1248" s="5" t="s">
        <v>146</v>
      </c>
      <c r="H1248" s="1" t="s">
        <v>154</v>
      </c>
      <c r="K1248" s="1">
        <f t="shared" si="269"/>
        <v>0</v>
      </c>
      <c r="L1248" s="1" t="str">
        <f t="shared" si="270"/>
        <v>neg Gly-Phe SE_Syn</v>
      </c>
      <c r="M1248" s="1" t="str">
        <f t="shared" si="271"/>
        <v>ND</v>
      </c>
      <c r="N1248" s="1" t="str">
        <f t="shared" si="272"/>
        <v>neg Gly-Phe SE_SynND</v>
      </c>
      <c r="O1248" s="2" t="str">
        <f t="shared" si="273"/>
        <v/>
      </c>
      <c r="P1248" s="1" t="str">
        <f t="array" ref="P1248">IF(O1248="","",AVERAGE(IF(L$1:L$2881=L1248,K$1:K$2881)))</f>
        <v/>
      </c>
      <c r="Q1248" s="1" t="str">
        <f t="array" ref="Q1248">IF(O1248="","",_xlfn.F.TEST(IF((L$1:L$2881=LEFT(L1248,LEN(L1248)-3)&amp;"ctr"),K$1:K$2881),IF((L$1:L$2881=L1248),K$1:K$2881)))</f>
        <v/>
      </c>
      <c r="R1248" s="1" t="str">
        <f t="array" ref="R1248">IF(O1248="","",TTEST(IF(L$1:L$2881=LEFT(L1248,LEN(L1248)-3)&amp;"ctr",K$1:K$2881),IF(L$1:L$2881=L1248,K$1:K$2881),2,IF(ISERROR(Q1248),3,IF(Q1248&lt;0.05,3,2))))</f>
        <v/>
      </c>
      <c r="S1248" s="1" t="str">
        <f t="shared" ca="1" si="274"/>
        <v/>
      </c>
      <c r="T1248" s="1" t="str">
        <f t="array" ref="T1248">IF(O1248="","",AVERAGE(IF(L$1:L$2881=L1248,I$1:I$2881)))</f>
        <v/>
      </c>
      <c r="U1248" s="1" t="str">
        <f t="shared" ca="1" si="275"/>
        <v/>
      </c>
      <c r="V1248" s="1" t="str">
        <f t="shared" ca="1" si="279"/>
        <v/>
      </c>
      <c r="W1248" s="1" t="str">
        <f t="array" aca="1" ref="W1248" ca="1">IF(V1248="","",IF(AVERAGE(IF(Z$2:Z$2881="Neg"&amp;" "&amp;B1248&amp;" "&amp;X1248,J$2:J$2881,0))&gt;AVERAGE(IF(Z$2:Z$2881="pos"&amp;" "&amp;B1248&amp;" "&amp;X1248,J$2:J$2881,0)),"neg","pos"))</f>
        <v/>
      </c>
      <c r="X1248" s="1" t="str">
        <f t="shared" ca="1" si="276"/>
        <v/>
      </c>
      <c r="Y1248" s="1" t="str">
        <f t="shared" ca="1" si="277"/>
        <v/>
      </c>
      <c r="Z1248" s="1" t="str">
        <f t="shared" si="278"/>
        <v>neg Gly-Phe SE_</v>
      </c>
      <c r="AA1248" s="1" t="str">
        <f t="shared" si="268"/>
        <v/>
      </c>
    </row>
    <row r="1249" spans="1:27" x14ac:dyDescent="0.2">
      <c r="A1249" s="1" t="s">
        <v>93</v>
      </c>
      <c r="B1249" s="1" t="s">
        <v>79</v>
      </c>
      <c r="C1249" s="1" t="s">
        <v>119</v>
      </c>
      <c r="D1249" s="1">
        <v>222.10079999999999</v>
      </c>
      <c r="E1249" s="1">
        <v>17.079999999999998</v>
      </c>
      <c r="F1249" s="5" t="s">
        <v>146</v>
      </c>
      <c r="H1249" s="1" t="s">
        <v>154</v>
      </c>
      <c r="K1249" s="1">
        <f t="shared" si="269"/>
        <v>0</v>
      </c>
      <c r="L1249" s="1" t="str">
        <f t="shared" si="270"/>
        <v>neg Gly-Phe SE_Syn</v>
      </c>
      <c r="M1249" s="1" t="str">
        <f t="shared" si="271"/>
        <v>ND</v>
      </c>
      <c r="N1249" s="1" t="str">
        <f t="shared" si="272"/>
        <v>neg Gly-Phe SE_SynND</v>
      </c>
      <c r="O1249" s="2" t="str">
        <f t="shared" si="273"/>
        <v/>
      </c>
      <c r="P1249" s="1" t="str">
        <f t="array" ref="P1249">IF(O1249="","",AVERAGE(IF(L$1:L$2881=L1249,K$1:K$2881)))</f>
        <v/>
      </c>
      <c r="Q1249" s="1" t="str">
        <f t="array" ref="Q1249">IF(O1249="","",_xlfn.F.TEST(IF((L$1:L$2881=LEFT(L1249,LEN(L1249)-3)&amp;"ctr"),K$1:K$2881),IF((L$1:L$2881=L1249),K$1:K$2881)))</f>
        <v/>
      </c>
      <c r="R1249" s="1" t="str">
        <f t="array" ref="R1249">IF(O1249="","",TTEST(IF(L$1:L$2881=LEFT(L1249,LEN(L1249)-3)&amp;"ctr",K$1:K$2881),IF(L$1:L$2881=L1249,K$1:K$2881),2,IF(ISERROR(Q1249),3,IF(Q1249&lt;0.05,3,2))))</f>
        <v/>
      </c>
      <c r="S1249" s="1" t="str">
        <f t="shared" ca="1" si="274"/>
        <v/>
      </c>
      <c r="T1249" s="1" t="str">
        <f t="array" ref="T1249">IF(O1249="","",AVERAGE(IF(L$1:L$2881=L1249,I$1:I$2881)))</f>
        <v/>
      </c>
      <c r="U1249" s="1" t="str">
        <f t="shared" ca="1" si="275"/>
        <v/>
      </c>
      <c r="V1249" s="1" t="str">
        <f t="shared" ca="1" si="279"/>
        <v/>
      </c>
      <c r="W1249" s="1" t="str">
        <f t="array" aca="1" ref="W1249" ca="1">IF(V1249="","",IF(AVERAGE(IF(Z$2:Z$2881="Neg"&amp;" "&amp;B1249&amp;" "&amp;X1249,J$2:J$2881,0))&gt;AVERAGE(IF(Z$2:Z$2881="pos"&amp;" "&amp;B1249&amp;" "&amp;X1249,J$2:J$2881,0)),"neg","pos"))</f>
        <v/>
      </c>
      <c r="X1249" s="1" t="str">
        <f t="shared" ca="1" si="276"/>
        <v/>
      </c>
      <c r="Y1249" s="1" t="str">
        <f t="shared" ca="1" si="277"/>
        <v/>
      </c>
      <c r="Z1249" s="1" t="str">
        <f t="shared" si="278"/>
        <v>neg Gly-Phe SE_</v>
      </c>
      <c r="AA1249" s="1" t="str">
        <f t="shared" si="268"/>
        <v/>
      </c>
    </row>
    <row r="1250" spans="1:27" x14ac:dyDescent="0.2">
      <c r="A1250" s="1" t="s">
        <v>94</v>
      </c>
      <c r="B1250" s="1" t="s">
        <v>219</v>
      </c>
      <c r="C1250" s="1" t="s">
        <v>47</v>
      </c>
      <c r="D1250" s="1">
        <v>117.0792</v>
      </c>
      <c r="E1250" s="1">
        <v>17.21</v>
      </c>
      <c r="F1250" s="5" t="s">
        <v>146</v>
      </c>
      <c r="H1250" s="1" t="s">
        <v>147</v>
      </c>
      <c r="I1250" s="1">
        <v>0</v>
      </c>
      <c r="K1250" s="1">
        <f t="shared" ref="K1250:K1281" si="280">LN(I1250+1)</f>
        <v>0</v>
      </c>
      <c r="L1250" s="1" t="str">
        <f t="shared" ref="L1250:L1281" si="281">A1250&amp;" "&amp;B1250&amp;" "&amp;H1250</f>
        <v>both valine Min_Ctr</v>
      </c>
      <c r="M1250" s="1" t="str">
        <f t="shared" si="271"/>
        <v>D</v>
      </c>
      <c r="N1250" s="1" t="str">
        <f t="shared" si="272"/>
        <v>both valine Min_Ctr_D</v>
      </c>
      <c r="O1250" s="2" t="str">
        <f t="shared" si="273"/>
        <v>D</v>
      </c>
      <c r="P1250" s="1">
        <f t="array" ref="P1250">IF(O1250="","",AVERAGE(IF(L$1:L$2881=L1250,K$1:K$2881)))</f>
        <v>4.3376803477604851</v>
      </c>
      <c r="Q1250" s="1">
        <f t="array" ref="Q1250">IF(O1250="","",_xlfn.F.TEST(IF((L$1:L$2881=LEFT(L1250,LEN(L1250)-3)&amp;"ctr"),K$1:K$2881),IF((L$1:L$2881=L1250),K$1:K$2881)))</f>
        <v>1</v>
      </c>
      <c r="R1250" s="1">
        <f t="array" ref="R1250">IF(O1250="","",TTEST(IF(L$1:L$2881=LEFT(L1250,LEN(L1250)-3)&amp;"ctr",K$1:K$2881),IF(L$1:L$2881=L1250,K$1:K$2881),2,IF(ISERROR(Q1250),3,IF(Q1250&lt;0.05,3,2))))</f>
        <v>1</v>
      </c>
      <c r="S1250" s="1" t="str">
        <f t="shared" ca="1" si="274"/>
        <v>D</v>
      </c>
      <c r="T1250" s="1">
        <f t="array" ref="T1250">IF(O1250="","",AVERAGE(IF(L$1:L$2881=L1250,I$1:I$2881)))</f>
        <v>379.25</v>
      </c>
      <c r="U1250" s="1" t="b">
        <f t="shared" ca="1" si="275"/>
        <v>0</v>
      </c>
      <c r="V1250" s="1" t="str">
        <f t="shared" ca="1" si="279"/>
        <v>1</v>
      </c>
      <c r="W1250" s="1" t="str">
        <f t="array" aca="1" ref="W1250" ca="1">IF(V1250="","",IF(AVERAGE(IF(Z$2:Z$2881="Neg"&amp;" "&amp;B1250&amp;" "&amp;X1250,J$2:J$2881,0))&gt;AVERAGE(IF(Z$2:Z$2881="pos"&amp;" "&amp;B1250&amp;" "&amp;X1250,J$2:J$2881,0)),"neg","pos"))</f>
        <v>pos</v>
      </c>
      <c r="X1250" s="1" t="str">
        <f t="shared" ca="1" si="276"/>
        <v>Min</v>
      </c>
      <c r="Y1250" s="1" t="str">
        <f t="shared" ca="1" si="277"/>
        <v>Ctr</v>
      </c>
      <c r="Z1250" s="1" t="str">
        <f t="shared" si="278"/>
        <v>both valine Min</v>
      </c>
      <c r="AA1250" s="1" t="str">
        <f t="shared" si="268"/>
        <v>Good</v>
      </c>
    </row>
    <row r="1251" spans="1:27" x14ac:dyDescent="0.2">
      <c r="A1251" s="1" t="s">
        <v>94</v>
      </c>
      <c r="B1251" s="1" t="s">
        <v>219</v>
      </c>
      <c r="C1251" s="1" t="s">
        <v>47</v>
      </c>
      <c r="D1251" s="1">
        <v>117.0792</v>
      </c>
      <c r="E1251" s="1">
        <v>17.21</v>
      </c>
      <c r="F1251" s="5" t="s">
        <v>146</v>
      </c>
      <c r="H1251" s="1" t="s">
        <v>147</v>
      </c>
      <c r="I1251" s="1">
        <v>117</v>
      </c>
      <c r="K1251" s="1">
        <f t="shared" si="280"/>
        <v>4.7706846244656651</v>
      </c>
      <c r="L1251" s="1" t="str">
        <f t="shared" si="281"/>
        <v>both valine Min_Ctr</v>
      </c>
      <c r="M1251" s="1" t="str">
        <f t="shared" si="271"/>
        <v>D</v>
      </c>
      <c r="N1251" s="1" t="str">
        <f t="shared" si="272"/>
        <v>both valine Min_Ctr_D</v>
      </c>
      <c r="O1251" s="2" t="str">
        <f t="shared" si="273"/>
        <v/>
      </c>
      <c r="P1251" s="1" t="str">
        <f t="array" ref="P1251">IF(O1251="","",AVERAGE(IF(L$1:L$2881=L1251,K$1:K$2881)))</f>
        <v/>
      </c>
      <c r="Q1251" s="1" t="str">
        <f t="array" ref="Q1251">IF(O1251="","",_xlfn.F.TEST(IF((L$1:L$2881=LEFT(L1251,LEN(L1251)-3)&amp;"ctr"),K$1:K$2881),IF((L$1:L$2881=L1251),K$1:K$2881)))</f>
        <v/>
      </c>
      <c r="R1251" s="1" t="str">
        <f t="array" ref="R1251">IF(O1251="","",TTEST(IF(L$1:L$2881=LEFT(L1251,LEN(L1251)-3)&amp;"ctr",K$1:K$2881),IF(L$1:L$2881=L1251,K$1:K$2881),2,IF(ISERROR(Q1251),3,IF(Q1251&lt;0.05,3,2))))</f>
        <v/>
      </c>
      <c r="S1251" s="1" t="str">
        <f t="shared" ca="1" si="274"/>
        <v/>
      </c>
      <c r="T1251" s="1" t="str">
        <f t="array" ref="T1251">IF(O1251="","",AVERAGE(IF(L$1:L$2881=L1251,I$1:I$2881)))</f>
        <v/>
      </c>
      <c r="U1251" s="1" t="str">
        <f t="shared" ca="1" si="275"/>
        <v/>
      </c>
      <c r="V1251" s="1" t="str">
        <f t="shared" ca="1" si="279"/>
        <v/>
      </c>
      <c r="W1251" s="1" t="str">
        <f t="array" aca="1" ref="W1251" ca="1">IF(V1251="","",IF(AVERAGE(IF(Z$2:Z$2881="Neg"&amp;" "&amp;B1251&amp;" "&amp;X1251,J$2:J$2881,0))&gt;AVERAGE(IF(Z$2:Z$2881="pos"&amp;" "&amp;B1251&amp;" "&amp;X1251,J$2:J$2881,0)),"neg","pos"))</f>
        <v/>
      </c>
      <c r="X1251" s="1" t="str">
        <f t="shared" ca="1" si="276"/>
        <v/>
      </c>
      <c r="Y1251" s="1" t="str">
        <f t="shared" ca="1" si="277"/>
        <v/>
      </c>
      <c r="Z1251" s="1" t="str">
        <f t="shared" si="278"/>
        <v>both valine Min</v>
      </c>
      <c r="AA1251" s="1" t="str">
        <f t="shared" ref="AA1251:AA1313" si="282">IF(T1251="","","Good")</f>
        <v/>
      </c>
    </row>
    <row r="1252" spans="1:27" x14ac:dyDescent="0.2">
      <c r="A1252" s="1" t="s">
        <v>94</v>
      </c>
      <c r="B1252" s="1" t="s">
        <v>219</v>
      </c>
      <c r="C1252" s="1" t="s">
        <v>47</v>
      </c>
      <c r="D1252" s="1">
        <v>117.0792</v>
      </c>
      <c r="E1252" s="1">
        <v>17.21</v>
      </c>
      <c r="F1252" s="5" t="s">
        <v>146</v>
      </c>
      <c r="H1252" s="1" t="s">
        <v>147</v>
      </c>
      <c r="I1252" s="1">
        <v>252</v>
      </c>
      <c r="K1252" s="1">
        <f t="shared" si="280"/>
        <v>5.5333894887275203</v>
      </c>
      <c r="L1252" s="1" t="str">
        <f t="shared" si="281"/>
        <v>both valine Min_Ctr</v>
      </c>
      <c r="M1252" s="1" t="str">
        <f t="shared" si="271"/>
        <v>D</v>
      </c>
      <c r="N1252" s="1" t="str">
        <f t="shared" si="272"/>
        <v>both valine Min_Ctr_D</v>
      </c>
      <c r="O1252" s="2" t="str">
        <f t="shared" si="273"/>
        <v/>
      </c>
      <c r="P1252" s="1" t="str">
        <f t="array" ref="P1252">IF(O1252="","",AVERAGE(IF(L$1:L$2881=L1252,K$1:K$2881)))</f>
        <v/>
      </c>
      <c r="Q1252" s="1" t="str">
        <f t="array" ref="Q1252">IF(O1252="","",_xlfn.F.TEST(IF((L$1:L$2881=LEFT(L1252,LEN(L1252)-3)&amp;"ctr"),K$1:K$2881),IF((L$1:L$2881=L1252),K$1:K$2881)))</f>
        <v/>
      </c>
      <c r="R1252" s="1" t="str">
        <f t="array" ref="R1252">IF(O1252="","",TTEST(IF(L$1:L$2881=LEFT(L1252,LEN(L1252)-3)&amp;"ctr",K$1:K$2881),IF(L$1:L$2881=L1252,K$1:K$2881),2,IF(ISERROR(Q1252),3,IF(Q1252&lt;0.05,3,2))))</f>
        <v/>
      </c>
      <c r="S1252" s="1" t="str">
        <f t="shared" ca="1" si="274"/>
        <v/>
      </c>
      <c r="T1252" s="1" t="str">
        <f t="array" ref="T1252">IF(O1252="","",AVERAGE(IF(L$1:L$2881=L1252,I$1:I$2881)))</f>
        <v/>
      </c>
      <c r="U1252" s="1" t="str">
        <f t="shared" ca="1" si="275"/>
        <v/>
      </c>
      <c r="V1252" s="1" t="str">
        <f t="shared" ca="1" si="279"/>
        <v/>
      </c>
      <c r="W1252" s="1" t="str">
        <f t="array" aca="1" ref="W1252" ca="1">IF(V1252="","",IF(AVERAGE(IF(Z$2:Z$2881="Neg"&amp;" "&amp;B1252&amp;" "&amp;X1252,J$2:J$2881,0))&gt;AVERAGE(IF(Z$2:Z$2881="pos"&amp;" "&amp;B1252&amp;" "&amp;X1252,J$2:J$2881,0)),"neg","pos"))</f>
        <v/>
      </c>
      <c r="X1252" s="1" t="str">
        <f t="shared" ca="1" si="276"/>
        <v/>
      </c>
      <c r="Y1252" s="1" t="str">
        <f t="shared" ca="1" si="277"/>
        <v/>
      </c>
      <c r="Z1252" s="1" t="str">
        <f t="shared" si="278"/>
        <v>both valine Min</v>
      </c>
      <c r="AA1252" s="1" t="str">
        <f t="shared" si="282"/>
        <v/>
      </c>
    </row>
    <row r="1253" spans="1:27" x14ac:dyDescent="0.2">
      <c r="A1253" s="1" t="s">
        <v>94</v>
      </c>
      <c r="B1253" s="1" t="s">
        <v>219</v>
      </c>
      <c r="C1253" s="1" t="s">
        <v>47</v>
      </c>
      <c r="D1253" s="1">
        <v>117.0792</v>
      </c>
      <c r="E1253" s="1">
        <v>17.21</v>
      </c>
      <c r="F1253" s="5" t="s">
        <v>146</v>
      </c>
      <c r="H1253" s="1" t="s">
        <v>147</v>
      </c>
      <c r="I1253" s="1">
        <v>1148</v>
      </c>
      <c r="K1253" s="1">
        <f t="shared" si="280"/>
        <v>7.0466472778487557</v>
      </c>
      <c r="L1253" s="1" t="str">
        <f t="shared" si="281"/>
        <v>both valine Min_Ctr</v>
      </c>
      <c r="M1253" s="1" t="str">
        <f t="shared" si="271"/>
        <v>D</v>
      </c>
      <c r="N1253" s="1" t="str">
        <f t="shared" si="272"/>
        <v>both valine Min_Ctr_D</v>
      </c>
      <c r="O1253" s="2" t="str">
        <f t="shared" si="273"/>
        <v/>
      </c>
      <c r="P1253" s="1" t="str">
        <f t="array" ref="P1253">IF(O1253="","",AVERAGE(IF(L$1:L$2881=L1253,K$1:K$2881)))</f>
        <v/>
      </c>
      <c r="Q1253" s="1" t="str">
        <f t="array" ref="Q1253">IF(O1253="","",_xlfn.F.TEST(IF((L$1:L$2881=LEFT(L1253,LEN(L1253)-3)&amp;"ctr"),K$1:K$2881),IF((L$1:L$2881=L1253),K$1:K$2881)))</f>
        <v/>
      </c>
      <c r="R1253" s="1" t="str">
        <f t="array" ref="R1253">IF(O1253="","",TTEST(IF(L$1:L$2881=LEFT(L1253,LEN(L1253)-3)&amp;"ctr",K$1:K$2881),IF(L$1:L$2881=L1253,K$1:K$2881),2,IF(ISERROR(Q1253),3,IF(Q1253&lt;0.05,3,2))))</f>
        <v/>
      </c>
      <c r="S1253" s="1" t="str">
        <f t="shared" ca="1" si="274"/>
        <v/>
      </c>
      <c r="T1253" s="1" t="str">
        <f t="array" ref="T1253">IF(O1253="","",AVERAGE(IF(L$1:L$2881=L1253,I$1:I$2881)))</f>
        <v/>
      </c>
      <c r="U1253" s="1" t="str">
        <f t="shared" ca="1" si="275"/>
        <v/>
      </c>
      <c r="V1253" s="1" t="str">
        <f t="shared" ca="1" si="279"/>
        <v/>
      </c>
      <c r="W1253" s="1" t="str">
        <f t="array" aca="1" ref="W1253" ca="1">IF(V1253="","",IF(AVERAGE(IF(Z$2:Z$2881="Neg"&amp;" "&amp;B1253&amp;" "&amp;X1253,J$2:J$2881,0))&gt;AVERAGE(IF(Z$2:Z$2881="pos"&amp;" "&amp;B1253&amp;" "&amp;X1253,J$2:J$2881,0)),"neg","pos"))</f>
        <v/>
      </c>
      <c r="X1253" s="1" t="str">
        <f t="shared" ca="1" si="276"/>
        <v/>
      </c>
      <c r="Y1253" s="1" t="str">
        <f t="shared" ca="1" si="277"/>
        <v/>
      </c>
      <c r="Z1253" s="1" t="str">
        <f t="shared" si="278"/>
        <v>both valine Min</v>
      </c>
      <c r="AA1253" s="1" t="str">
        <f t="shared" si="282"/>
        <v/>
      </c>
    </row>
    <row r="1254" spans="1:27" x14ac:dyDescent="0.2">
      <c r="A1254" s="1" t="s">
        <v>94</v>
      </c>
      <c r="B1254" s="1" t="s">
        <v>219</v>
      </c>
      <c r="C1254" s="1" t="s">
        <v>47</v>
      </c>
      <c r="D1254" s="1">
        <v>117.0792</v>
      </c>
      <c r="E1254" s="1">
        <v>17.21</v>
      </c>
      <c r="F1254" s="5" t="s">
        <v>146</v>
      </c>
      <c r="H1254" s="1" t="s">
        <v>148</v>
      </c>
      <c r="I1254" s="1">
        <v>12146</v>
      </c>
      <c r="K1254" s="1">
        <f t="shared" si="280"/>
        <v>9.4048375047002715</v>
      </c>
      <c r="L1254" s="1" t="str">
        <f t="shared" si="281"/>
        <v>both valine Min_Syn</v>
      </c>
      <c r="M1254" s="1" t="str">
        <f t="shared" si="271"/>
        <v>D</v>
      </c>
      <c r="N1254" s="1" t="str">
        <f t="shared" si="272"/>
        <v>both valine Min_Syn_D</v>
      </c>
      <c r="O1254" s="2" t="str">
        <f t="shared" si="273"/>
        <v>D</v>
      </c>
      <c r="P1254" s="1">
        <f t="array" ref="P1254">IF(O1254="","",AVERAGE(IF(L$1:L$2881=L1254,K$1:K$2881)))</f>
        <v>9.5606125430537574</v>
      </c>
      <c r="Q1254" s="1">
        <f t="array" ref="Q1254">IF(O1254="","",_xlfn.F.TEST(IF((L$1:L$2881=LEFT(L1254,LEN(L1254)-3)&amp;"ctr"),K$1:K$2881),IF((L$1:L$2881=L1254),K$1:K$2881)))</f>
        <v>1.7298449854689303E-3</v>
      </c>
      <c r="R1254" s="1">
        <f t="array" ref="R1254">IF(O1254="","",TTEST(IF(L$1:L$2881=LEFT(L1254,LEN(L1254)-3)&amp;"ctr",K$1:K$2881),IF(L$1:L$2881=L1254,K$1:K$2881),2,IF(ISERROR(Q1254),3,IF(Q1254&lt;0.05,3,2))))</f>
        <v>4.0965601321206642E-2</v>
      </c>
      <c r="S1254" s="1" t="str">
        <f t="shared" ca="1" si="274"/>
        <v>E</v>
      </c>
      <c r="T1254" s="1">
        <f t="array" ref="T1254">IF(O1254="","",AVERAGE(IF(L$1:L$2881=L1254,I$1:I$2881)))</f>
        <v>14513.25</v>
      </c>
      <c r="U1254" s="1">
        <f t="shared" ca="1" si="275"/>
        <v>5.2580776323500142</v>
      </c>
      <c r="V1254" s="1" t="str">
        <f t="shared" ca="1" si="279"/>
        <v>5</v>
      </c>
      <c r="W1254" s="1" t="str">
        <f t="array" aca="1" ref="W1254" ca="1">IF(V1254="","",IF(AVERAGE(IF(Z$2:Z$2881="Neg"&amp;" "&amp;B1254&amp;" "&amp;X1254,J$2:J$2881,0))&gt;AVERAGE(IF(Z$2:Z$2881="pos"&amp;" "&amp;B1254&amp;" "&amp;X1254,J$2:J$2881,0)),"neg","pos"))</f>
        <v>pos</v>
      </c>
      <c r="X1254" s="1" t="str">
        <f t="shared" ca="1" si="276"/>
        <v>Min</v>
      </c>
      <c r="Y1254" s="1" t="str">
        <f t="shared" ca="1" si="277"/>
        <v>Syn</v>
      </c>
      <c r="Z1254" s="1" t="str">
        <f t="shared" si="278"/>
        <v>both valine Min</v>
      </c>
      <c r="AA1254" s="1" t="str">
        <f t="shared" si="282"/>
        <v>Good</v>
      </c>
    </row>
    <row r="1255" spans="1:27" x14ac:dyDescent="0.2">
      <c r="A1255" s="1" t="s">
        <v>94</v>
      </c>
      <c r="B1255" s="1" t="s">
        <v>219</v>
      </c>
      <c r="C1255" s="1" t="s">
        <v>47</v>
      </c>
      <c r="D1255" s="1">
        <v>117.0792</v>
      </c>
      <c r="E1255" s="1">
        <v>17.21</v>
      </c>
      <c r="F1255" s="5" t="s">
        <v>146</v>
      </c>
      <c r="H1255" s="1" t="s">
        <v>148</v>
      </c>
      <c r="I1255" s="1">
        <v>11043</v>
      </c>
      <c r="K1255" s="1">
        <f t="shared" si="280"/>
        <v>9.3096425730500449</v>
      </c>
      <c r="L1255" s="1" t="str">
        <f t="shared" si="281"/>
        <v>both valine Min_Syn</v>
      </c>
      <c r="M1255" s="1" t="str">
        <f t="shared" si="271"/>
        <v>D</v>
      </c>
      <c r="N1255" s="1" t="str">
        <f t="shared" si="272"/>
        <v>both valine Min_Syn_D</v>
      </c>
      <c r="O1255" s="2" t="str">
        <f t="shared" si="273"/>
        <v/>
      </c>
      <c r="P1255" s="1" t="str">
        <f t="array" ref="P1255">IF(O1255="","",AVERAGE(IF(L$1:L$2881=L1255,K$1:K$2881)))</f>
        <v/>
      </c>
      <c r="Q1255" s="1" t="str">
        <f t="array" ref="Q1255">IF(O1255="","",_xlfn.F.TEST(IF((L$1:L$2881=LEFT(L1255,LEN(L1255)-3)&amp;"ctr"),K$1:K$2881),IF((L$1:L$2881=L1255),K$1:K$2881)))</f>
        <v/>
      </c>
      <c r="R1255" s="1" t="str">
        <f t="array" ref="R1255">IF(O1255="","",TTEST(IF(L$1:L$2881=LEFT(L1255,LEN(L1255)-3)&amp;"ctr",K$1:K$2881),IF(L$1:L$2881=L1255,K$1:K$2881),2,IF(ISERROR(Q1255),3,IF(Q1255&lt;0.05,3,2))))</f>
        <v/>
      </c>
      <c r="S1255" s="1" t="str">
        <f t="shared" ca="1" si="274"/>
        <v/>
      </c>
      <c r="T1255" s="1" t="str">
        <f t="array" ref="T1255">IF(O1255="","",AVERAGE(IF(L$1:L$2881=L1255,I$1:I$2881)))</f>
        <v/>
      </c>
      <c r="U1255" s="1" t="str">
        <f t="shared" ca="1" si="275"/>
        <v/>
      </c>
      <c r="V1255" s="1" t="str">
        <f t="shared" ca="1" si="279"/>
        <v/>
      </c>
      <c r="W1255" s="1" t="str">
        <f t="array" aca="1" ref="W1255" ca="1">IF(V1255="","",IF(AVERAGE(IF(Z$2:Z$2881="Neg"&amp;" "&amp;B1255&amp;" "&amp;X1255,J$2:J$2881,0))&gt;AVERAGE(IF(Z$2:Z$2881="pos"&amp;" "&amp;B1255&amp;" "&amp;X1255,J$2:J$2881,0)),"neg","pos"))</f>
        <v/>
      </c>
      <c r="X1255" s="1" t="str">
        <f t="shared" ca="1" si="276"/>
        <v/>
      </c>
      <c r="Y1255" s="1" t="str">
        <f t="shared" ca="1" si="277"/>
        <v/>
      </c>
      <c r="Z1255" s="1" t="str">
        <f t="shared" si="278"/>
        <v>both valine Min</v>
      </c>
      <c r="AA1255" s="1" t="str">
        <f t="shared" si="282"/>
        <v/>
      </c>
    </row>
    <row r="1256" spans="1:27" x14ac:dyDescent="0.2">
      <c r="A1256" s="1" t="s">
        <v>94</v>
      </c>
      <c r="B1256" s="1" t="s">
        <v>219</v>
      </c>
      <c r="C1256" s="1" t="s">
        <v>47</v>
      </c>
      <c r="D1256" s="1">
        <v>117.0792</v>
      </c>
      <c r="E1256" s="1">
        <v>17.21</v>
      </c>
      <c r="F1256" s="5" t="s">
        <v>146</v>
      </c>
      <c r="H1256" s="1" t="s">
        <v>148</v>
      </c>
      <c r="I1256" s="1">
        <v>16294</v>
      </c>
      <c r="K1256" s="1">
        <f t="shared" si="280"/>
        <v>9.6986135912716627</v>
      </c>
      <c r="L1256" s="1" t="str">
        <f t="shared" si="281"/>
        <v>both valine Min_Syn</v>
      </c>
      <c r="M1256" s="1" t="str">
        <f t="shared" si="271"/>
        <v>D</v>
      </c>
      <c r="N1256" s="1" t="str">
        <f t="shared" si="272"/>
        <v>both valine Min_Syn_D</v>
      </c>
      <c r="O1256" s="2" t="str">
        <f t="shared" si="273"/>
        <v/>
      </c>
      <c r="P1256" s="1" t="str">
        <f t="array" ref="P1256">IF(O1256="","",AVERAGE(IF(L$1:L$2881=L1256,K$1:K$2881)))</f>
        <v/>
      </c>
      <c r="Q1256" s="1" t="str">
        <f t="array" ref="Q1256">IF(O1256="","",_xlfn.F.TEST(IF((L$1:L$2881=LEFT(L1256,LEN(L1256)-3)&amp;"ctr"),K$1:K$2881),IF((L$1:L$2881=L1256),K$1:K$2881)))</f>
        <v/>
      </c>
      <c r="R1256" s="1" t="str">
        <f t="array" ref="R1256">IF(O1256="","",TTEST(IF(L$1:L$2881=LEFT(L1256,LEN(L1256)-3)&amp;"ctr",K$1:K$2881),IF(L$1:L$2881=L1256,K$1:K$2881),2,IF(ISERROR(Q1256),3,IF(Q1256&lt;0.05,3,2))))</f>
        <v/>
      </c>
      <c r="S1256" s="1" t="str">
        <f t="shared" ca="1" si="274"/>
        <v/>
      </c>
      <c r="T1256" s="1" t="str">
        <f t="array" ref="T1256">IF(O1256="","",AVERAGE(IF(L$1:L$2881=L1256,I$1:I$2881)))</f>
        <v/>
      </c>
      <c r="U1256" s="1" t="str">
        <f t="shared" ca="1" si="275"/>
        <v/>
      </c>
      <c r="V1256" s="1" t="str">
        <f t="shared" ca="1" si="279"/>
        <v/>
      </c>
      <c r="W1256" s="1" t="str">
        <f t="array" aca="1" ref="W1256" ca="1">IF(V1256="","",IF(AVERAGE(IF(Z$2:Z$2881="Neg"&amp;" "&amp;B1256&amp;" "&amp;X1256,J$2:J$2881,0))&gt;AVERAGE(IF(Z$2:Z$2881="pos"&amp;" "&amp;B1256&amp;" "&amp;X1256,J$2:J$2881,0)),"neg","pos"))</f>
        <v/>
      </c>
      <c r="X1256" s="1" t="str">
        <f t="shared" ca="1" si="276"/>
        <v/>
      </c>
      <c r="Y1256" s="1" t="str">
        <f t="shared" ca="1" si="277"/>
        <v/>
      </c>
      <c r="Z1256" s="1" t="str">
        <f t="shared" si="278"/>
        <v>both valine Min</v>
      </c>
      <c r="AA1256" s="1" t="str">
        <f t="shared" si="282"/>
        <v/>
      </c>
    </row>
    <row r="1257" spans="1:27" x14ac:dyDescent="0.2">
      <c r="A1257" s="1" t="s">
        <v>94</v>
      </c>
      <c r="B1257" s="1" t="s">
        <v>219</v>
      </c>
      <c r="C1257" s="1" t="s">
        <v>47</v>
      </c>
      <c r="D1257" s="1">
        <v>117.0792</v>
      </c>
      <c r="E1257" s="1">
        <v>17.21</v>
      </c>
      <c r="F1257" s="5" t="s">
        <v>146</v>
      </c>
      <c r="H1257" s="1" t="s">
        <v>148</v>
      </c>
      <c r="I1257" s="1">
        <v>18570</v>
      </c>
      <c r="K1257" s="1">
        <f t="shared" si="280"/>
        <v>9.8293565031930523</v>
      </c>
      <c r="L1257" s="1" t="str">
        <f t="shared" si="281"/>
        <v>both valine Min_Syn</v>
      </c>
      <c r="M1257" s="1" t="str">
        <f t="shared" si="271"/>
        <v>D</v>
      </c>
      <c r="N1257" s="1" t="str">
        <f t="shared" si="272"/>
        <v>both valine Min_Syn_D</v>
      </c>
      <c r="O1257" s="2" t="str">
        <f t="shared" si="273"/>
        <v/>
      </c>
      <c r="P1257" s="1" t="str">
        <f t="array" ref="P1257">IF(O1257="","",AVERAGE(IF(L$1:L$2881=L1257,K$1:K$2881)))</f>
        <v/>
      </c>
      <c r="Q1257" s="1" t="str">
        <f t="array" ref="Q1257">IF(O1257="","",_xlfn.F.TEST(IF((L$1:L$2881=LEFT(L1257,LEN(L1257)-3)&amp;"ctr"),K$1:K$2881),IF((L$1:L$2881=L1257),K$1:K$2881)))</f>
        <v/>
      </c>
      <c r="R1257" s="1" t="str">
        <f t="array" ref="R1257">IF(O1257="","",TTEST(IF(L$1:L$2881=LEFT(L1257,LEN(L1257)-3)&amp;"ctr",K$1:K$2881),IF(L$1:L$2881=L1257,K$1:K$2881),2,IF(ISERROR(Q1257),3,IF(Q1257&lt;0.05,3,2))))</f>
        <v/>
      </c>
      <c r="S1257" s="1" t="str">
        <f t="shared" ca="1" si="274"/>
        <v/>
      </c>
      <c r="T1257" s="1" t="str">
        <f t="array" ref="T1257">IF(O1257="","",AVERAGE(IF(L$1:L$2881=L1257,I$1:I$2881)))</f>
        <v/>
      </c>
      <c r="U1257" s="1" t="str">
        <f t="shared" ca="1" si="275"/>
        <v/>
      </c>
      <c r="V1257" s="1" t="str">
        <f t="shared" ca="1" si="279"/>
        <v/>
      </c>
      <c r="W1257" s="1" t="str">
        <f t="array" aca="1" ref="W1257" ca="1">IF(V1257="","",IF(AVERAGE(IF(Z$2:Z$2881="Neg"&amp;" "&amp;B1257&amp;" "&amp;X1257,J$2:J$2881,0))&gt;AVERAGE(IF(Z$2:Z$2881="pos"&amp;" "&amp;B1257&amp;" "&amp;X1257,J$2:J$2881,0)),"neg","pos"))</f>
        <v/>
      </c>
      <c r="X1257" s="1" t="str">
        <f t="shared" ca="1" si="276"/>
        <v/>
      </c>
      <c r="Y1257" s="1" t="str">
        <f t="shared" ca="1" si="277"/>
        <v/>
      </c>
      <c r="Z1257" s="1" t="str">
        <f t="shared" si="278"/>
        <v>both valine Min</v>
      </c>
      <c r="AA1257" s="1" t="str">
        <f t="shared" si="282"/>
        <v/>
      </c>
    </row>
    <row r="1258" spans="1:27" x14ac:dyDescent="0.2">
      <c r="A1258" s="1" t="s">
        <v>94</v>
      </c>
      <c r="B1258" s="1" t="s">
        <v>219</v>
      </c>
      <c r="C1258" s="1" t="s">
        <v>47</v>
      </c>
      <c r="D1258" s="1">
        <v>117.0792</v>
      </c>
      <c r="E1258" s="1">
        <v>17.21</v>
      </c>
      <c r="F1258" s="5" t="s">
        <v>146</v>
      </c>
      <c r="H1258" s="1" t="s">
        <v>149</v>
      </c>
      <c r="I1258" s="1">
        <v>291154</v>
      </c>
      <c r="K1258" s="1">
        <f t="shared" si="280"/>
        <v>12.581611050396186</v>
      </c>
      <c r="L1258" s="1" t="str">
        <f t="shared" si="281"/>
        <v>both valine MEBM_Ctr</v>
      </c>
      <c r="M1258" s="1" t="str">
        <f t="shared" si="271"/>
        <v>D</v>
      </c>
      <c r="N1258" s="1" t="str">
        <f t="shared" si="272"/>
        <v>both valine MEBM_Ctr_D</v>
      </c>
      <c r="O1258" s="2" t="str">
        <f t="shared" si="273"/>
        <v>D</v>
      </c>
      <c r="P1258" s="1">
        <f t="array" ref="P1258">IF(O1258="","",AVERAGE(IF(L$1:L$2881=L1258,K$1:K$2881)))</f>
        <v>12.431958691141407</v>
      </c>
      <c r="Q1258" s="1">
        <f t="array" ref="Q1258">IF(O1258="","",_xlfn.F.TEST(IF((L$1:L$2881=LEFT(L1258,LEN(L1258)-3)&amp;"ctr"),K$1:K$2881),IF((L$1:L$2881=L1258),K$1:K$2881)))</f>
        <v>1</v>
      </c>
      <c r="R1258" s="1">
        <f t="array" ref="R1258">IF(O1258="","",TTEST(IF(L$1:L$2881=LEFT(L1258,LEN(L1258)-3)&amp;"ctr",K$1:K$2881),IF(L$1:L$2881=L1258,K$1:K$2881),2,IF(ISERROR(Q1258),3,IF(Q1258&lt;0.05,3,2))))</f>
        <v>1</v>
      </c>
      <c r="S1258" s="1" t="str">
        <f t="shared" ca="1" si="274"/>
        <v>D</v>
      </c>
      <c r="T1258" s="1">
        <f t="array" ref="T1258">IF(O1258="","",AVERAGE(IF(L$1:L$2881=L1258,I$1:I$2881)))</f>
        <v>251840.75</v>
      </c>
      <c r="U1258" s="1" t="b">
        <f t="shared" ca="1" si="275"/>
        <v>0</v>
      </c>
      <c r="V1258" s="1" t="str">
        <f t="shared" ca="1" si="279"/>
        <v>1</v>
      </c>
      <c r="W1258" s="1" t="str">
        <f t="array" aca="1" ref="W1258" ca="1">IF(V1258="","",IF(AVERAGE(IF(Z$2:Z$2881="Neg"&amp;" "&amp;B1258&amp;" "&amp;X1258,J$2:J$2881,0))&gt;AVERAGE(IF(Z$2:Z$2881="pos"&amp;" "&amp;B1258&amp;" "&amp;X1258,J$2:J$2881,0)),"neg","pos"))</f>
        <v>pos</v>
      </c>
      <c r="X1258" s="1" t="str">
        <f t="shared" ca="1" si="276"/>
        <v>MEB</v>
      </c>
      <c r="Y1258" s="1" t="str">
        <f t="shared" ca="1" si="277"/>
        <v>Ctr</v>
      </c>
      <c r="Z1258" s="1" t="str">
        <f t="shared" si="278"/>
        <v>both valine MEB</v>
      </c>
      <c r="AA1258" s="1" t="str">
        <f t="shared" si="282"/>
        <v>Good</v>
      </c>
    </row>
    <row r="1259" spans="1:27" x14ac:dyDescent="0.2">
      <c r="A1259" s="1" t="s">
        <v>94</v>
      </c>
      <c r="B1259" s="1" t="s">
        <v>219</v>
      </c>
      <c r="C1259" s="1" t="s">
        <v>47</v>
      </c>
      <c r="D1259" s="1">
        <v>117.0792</v>
      </c>
      <c r="E1259" s="1">
        <v>17.21</v>
      </c>
      <c r="F1259" s="5" t="s">
        <v>146</v>
      </c>
      <c r="H1259" s="1" t="s">
        <v>149</v>
      </c>
      <c r="I1259" s="1">
        <v>234710</v>
      </c>
      <c r="K1259" s="1">
        <f t="shared" si="280"/>
        <v>12.366110249083393</v>
      </c>
      <c r="L1259" s="1" t="str">
        <f t="shared" si="281"/>
        <v>both valine MEBM_Ctr</v>
      </c>
      <c r="M1259" s="1" t="str">
        <f t="shared" si="271"/>
        <v>D</v>
      </c>
      <c r="N1259" s="1" t="str">
        <f t="shared" si="272"/>
        <v>both valine MEBM_Ctr_D</v>
      </c>
      <c r="O1259" s="2" t="str">
        <f t="shared" si="273"/>
        <v/>
      </c>
      <c r="P1259" s="1" t="str">
        <f t="array" ref="P1259">IF(O1259="","",AVERAGE(IF(L$1:L$2881=L1259,K$1:K$2881)))</f>
        <v/>
      </c>
      <c r="Q1259" s="1" t="str">
        <f t="array" ref="Q1259">IF(O1259="","",_xlfn.F.TEST(IF((L$1:L$2881=LEFT(L1259,LEN(L1259)-3)&amp;"ctr"),K$1:K$2881),IF((L$1:L$2881=L1259),K$1:K$2881)))</f>
        <v/>
      </c>
      <c r="R1259" s="1" t="str">
        <f t="array" ref="R1259">IF(O1259="","",TTEST(IF(L$1:L$2881=LEFT(L1259,LEN(L1259)-3)&amp;"ctr",K$1:K$2881),IF(L$1:L$2881=L1259,K$1:K$2881),2,IF(ISERROR(Q1259),3,IF(Q1259&lt;0.05,3,2))))</f>
        <v/>
      </c>
      <c r="S1259" s="1" t="str">
        <f t="shared" ca="1" si="274"/>
        <v/>
      </c>
      <c r="T1259" s="1" t="str">
        <f t="array" ref="T1259">IF(O1259="","",AVERAGE(IF(L$1:L$2881=L1259,I$1:I$2881)))</f>
        <v/>
      </c>
      <c r="U1259" s="1" t="str">
        <f t="shared" ca="1" si="275"/>
        <v/>
      </c>
      <c r="V1259" s="1" t="str">
        <f t="shared" ca="1" si="279"/>
        <v/>
      </c>
      <c r="W1259" s="1" t="str">
        <f t="array" aca="1" ref="W1259" ca="1">IF(V1259="","",IF(AVERAGE(IF(Z$2:Z$2881="Neg"&amp;" "&amp;B1259&amp;" "&amp;X1259,J$2:J$2881,0))&gt;AVERAGE(IF(Z$2:Z$2881="pos"&amp;" "&amp;B1259&amp;" "&amp;X1259,J$2:J$2881,0)),"neg","pos"))</f>
        <v/>
      </c>
      <c r="X1259" s="1" t="str">
        <f t="shared" ca="1" si="276"/>
        <v/>
      </c>
      <c r="Y1259" s="1" t="str">
        <f t="shared" ca="1" si="277"/>
        <v/>
      </c>
      <c r="Z1259" s="1" t="str">
        <f t="shared" si="278"/>
        <v>both valine MEB</v>
      </c>
      <c r="AA1259" s="1" t="str">
        <f t="shared" si="282"/>
        <v/>
      </c>
    </row>
    <row r="1260" spans="1:27" x14ac:dyDescent="0.2">
      <c r="A1260" s="1" t="s">
        <v>94</v>
      </c>
      <c r="B1260" s="1" t="s">
        <v>219</v>
      </c>
      <c r="C1260" s="1" t="s">
        <v>47</v>
      </c>
      <c r="D1260" s="1">
        <v>117.0792</v>
      </c>
      <c r="E1260" s="1">
        <v>17.21</v>
      </c>
      <c r="F1260" s="5" t="s">
        <v>146</v>
      </c>
      <c r="H1260" s="1" t="s">
        <v>149</v>
      </c>
      <c r="I1260" s="1">
        <v>253748</v>
      </c>
      <c r="K1260" s="1">
        <f t="shared" si="280"/>
        <v>12.44410086844367</v>
      </c>
      <c r="L1260" s="1" t="str">
        <f t="shared" si="281"/>
        <v>both valine MEBM_Ctr</v>
      </c>
      <c r="M1260" s="1" t="str">
        <f t="shared" si="271"/>
        <v>D</v>
      </c>
      <c r="N1260" s="1" t="str">
        <f t="shared" si="272"/>
        <v>both valine MEBM_Ctr_D</v>
      </c>
      <c r="O1260" s="2" t="str">
        <f t="shared" si="273"/>
        <v/>
      </c>
      <c r="P1260" s="1" t="str">
        <f t="array" ref="P1260">IF(O1260="","",AVERAGE(IF(L$1:L$2881=L1260,K$1:K$2881)))</f>
        <v/>
      </c>
      <c r="Q1260" s="1" t="str">
        <f t="array" ref="Q1260">IF(O1260="","",_xlfn.F.TEST(IF((L$1:L$2881=LEFT(L1260,LEN(L1260)-3)&amp;"ctr"),K$1:K$2881),IF((L$1:L$2881=L1260),K$1:K$2881)))</f>
        <v/>
      </c>
      <c r="R1260" s="1" t="str">
        <f t="array" ref="R1260">IF(O1260="","",TTEST(IF(L$1:L$2881=LEFT(L1260,LEN(L1260)-3)&amp;"ctr",K$1:K$2881),IF(L$1:L$2881=L1260,K$1:K$2881),2,IF(ISERROR(Q1260),3,IF(Q1260&lt;0.05,3,2))))</f>
        <v/>
      </c>
      <c r="S1260" s="1" t="str">
        <f t="shared" ca="1" si="274"/>
        <v/>
      </c>
      <c r="T1260" s="1" t="str">
        <f t="array" ref="T1260">IF(O1260="","",AVERAGE(IF(L$1:L$2881=L1260,I$1:I$2881)))</f>
        <v/>
      </c>
      <c r="U1260" s="1" t="str">
        <f t="shared" ca="1" si="275"/>
        <v/>
      </c>
      <c r="V1260" s="1" t="str">
        <f t="shared" ca="1" si="279"/>
        <v/>
      </c>
      <c r="W1260" s="1" t="str">
        <f t="array" aca="1" ref="W1260" ca="1">IF(V1260="","",IF(AVERAGE(IF(Z$2:Z$2881="Neg"&amp;" "&amp;B1260&amp;" "&amp;X1260,J$2:J$2881,0))&gt;AVERAGE(IF(Z$2:Z$2881="pos"&amp;" "&amp;B1260&amp;" "&amp;X1260,J$2:J$2881,0)),"neg","pos"))</f>
        <v/>
      </c>
      <c r="X1260" s="1" t="str">
        <f t="shared" ca="1" si="276"/>
        <v/>
      </c>
      <c r="Y1260" s="1" t="str">
        <f t="shared" ca="1" si="277"/>
        <v/>
      </c>
      <c r="Z1260" s="1" t="str">
        <f t="shared" si="278"/>
        <v>both valine MEB</v>
      </c>
      <c r="AA1260" s="1" t="str">
        <f t="shared" si="282"/>
        <v/>
      </c>
    </row>
    <row r="1261" spans="1:27" x14ac:dyDescent="0.2">
      <c r="A1261" s="1" t="s">
        <v>94</v>
      </c>
      <c r="B1261" s="1" t="s">
        <v>219</v>
      </c>
      <c r="C1261" s="1" t="s">
        <v>47</v>
      </c>
      <c r="D1261" s="1">
        <v>117.0792</v>
      </c>
      <c r="E1261" s="1">
        <v>17.21</v>
      </c>
      <c r="F1261" s="5" t="s">
        <v>146</v>
      </c>
      <c r="H1261" s="1" t="s">
        <v>149</v>
      </c>
      <c r="I1261" s="1">
        <v>227751</v>
      </c>
      <c r="K1261" s="1">
        <f t="shared" si="280"/>
        <v>12.336012596642373</v>
      </c>
      <c r="L1261" s="1" t="str">
        <f t="shared" si="281"/>
        <v>both valine MEBM_Ctr</v>
      </c>
      <c r="M1261" s="1" t="str">
        <f t="shared" si="271"/>
        <v>D</v>
      </c>
      <c r="N1261" s="1" t="str">
        <f t="shared" si="272"/>
        <v>both valine MEBM_Ctr_D</v>
      </c>
      <c r="O1261" s="2" t="str">
        <f t="shared" si="273"/>
        <v/>
      </c>
      <c r="P1261" s="1" t="str">
        <f t="array" ref="P1261">IF(O1261="","",AVERAGE(IF(L$1:L$2881=L1261,K$1:K$2881)))</f>
        <v/>
      </c>
      <c r="Q1261" s="1" t="str">
        <f t="array" ref="Q1261">IF(O1261="","",_xlfn.F.TEST(IF((L$1:L$2881=LEFT(L1261,LEN(L1261)-3)&amp;"ctr"),K$1:K$2881),IF((L$1:L$2881=L1261),K$1:K$2881)))</f>
        <v/>
      </c>
      <c r="R1261" s="1" t="str">
        <f t="array" ref="R1261">IF(O1261="","",TTEST(IF(L$1:L$2881=LEFT(L1261,LEN(L1261)-3)&amp;"ctr",K$1:K$2881),IF(L$1:L$2881=L1261,K$1:K$2881),2,IF(ISERROR(Q1261),3,IF(Q1261&lt;0.05,3,2))))</f>
        <v/>
      </c>
      <c r="S1261" s="1" t="str">
        <f t="shared" ca="1" si="274"/>
        <v/>
      </c>
      <c r="T1261" s="1" t="str">
        <f t="array" ref="T1261">IF(O1261="","",AVERAGE(IF(L$1:L$2881=L1261,I$1:I$2881)))</f>
        <v/>
      </c>
      <c r="U1261" s="1" t="str">
        <f t="shared" ca="1" si="275"/>
        <v/>
      </c>
      <c r="V1261" s="1" t="str">
        <f t="shared" ca="1" si="279"/>
        <v/>
      </c>
      <c r="W1261" s="1" t="str">
        <f t="array" aca="1" ref="W1261" ca="1">IF(V1261="","",IF(AVERAGE(IF(Z$2:Z$2881="Neg"&amp;" "&amp;B1261&amp;" "&amp;X1261,J$2:J$2881,0))&gt;AVERAGE(IF(Z$2:Z$2881="pos"&amp;" "&amp;B1261&amp;" "&amp;X1261,J$2:J$2881,0)),"neg","pos"))</f>
        <v/>
      </c>
      <c r="X1261" s="1" t="str">
        <f t="shared" ca="1" si="276"/>
        <v/>
      </c>
      <c r="Y1261" s="1" t="str">
        <f t="shared" ca="1" si="277"/>
        <v/>
      </c>
      <c r="Z1261" s="1" t="str">
        <f t="shared" si="278"/>
        <v>both valine MEB</v>
      </c>
      <c r="AA1261" s="1" t="str">
        <f t="shared" si="282"/>
        <v/>
      </c>
    </row>
    <row r="1262" spans="1:27" x14ac:dyDescent="0.2">
      <c r="A1262" s="1" t="s">
        <v>94</v>
      </c>
      <c r="B1262" s="1" t="s">
        <v>219</v>
      </c>
      <c r="C1262" s="1" t="s">
        <v>47</v>
      </c>
      <c r="D1262" s="1">
        <v>117.0792</v>
      </c>
      <c r="E1262" s="1">
        <v>17.21</v>
      </c>
      <c r="F1262" s="5" t="s">
        <v>146</v>
      </c>
      <c r="H1262" s="1" t="s">
        <v>150</v>
      </c>
      <c r="I1262" s="1">
        <v>205097</v>
      </c>
      <c r="K1262" s="1">
        <f t="shared" si="280"/>
        <v>12.231243192672117</v>
      </c>
      <c r="L1262" s="1" t="str">
        <f t="shared" si="281"/>
        <v>both valine MEBM_Syn</v>
      </c>
      <c r="M1262" s="1" t="str">
        <f t="shared" si="271"/>
        <v>D</v>
      </c>
      <c r="N1262" s="1" t="str">
        <f t="shared" si="272"/>
        <v>both valine MEBM_Syn_D</v>
      </c>
      <c r="O1262" s="2" t="str">
        <f t="shared" si="273"/>
        <v>D</v>
      </c>
      <c r="P1262" s="1">
        <f t="array" ref="P1262">IF(O1262="","",AVERAGE(IF(L$1:L$2881=L1262,K$1:K$2881)))</f>
        <v>12.479223437775349</v>
      </c>
      <c r="Q1262" s="1">
        <f t="array" ref="Q1262">IF(O1262="","",_xlfn.F.TEST(IF((L$1:L$2881=LEFT(L1262,LEN(L1262)-3)&amp;"ctr"),K$1:K$2881),IF((L$1:L$2881=L1262),K$1:K$2881)))</f>
        <v>0.32208362133249691</v>
      </c>
      <c r="R1262" s="1">
        <f t="array" ref="R1262">IF(O1262="","",TTEST(IF(L$1:L$2881=LEFT(L1262,LEN(L1262)-3)&amp;"ctr",K$1:K$2881),IF(L$1:L$2881=L1262,K$1:K$2881),2,IF(ISERROR(Q1262),3,IF(Q1262&lt;0.05,3,2))))</f>
        <v>0.70129331179362531</v>
      </c>
      <c r="S1262" s="1" t="str">
        <f t="shared" ca="1" si="274"/>
        <v>N</v>
      </c>
      <c r="T1262" s="1">
        <f t="array" ref="T1262">IF(O1262="","",AVERAGE(IF(L$1:L$2881=L1262,I$1:I$2881)))</f>
        <v>267048</v>
      </c>
      <c r="U1262" s="1" t="str">
        <f t="shared" ca="1" si="275"/>
        <v>n/a</v>
      </c>
      <c r="V1262" s="1" t="str">
        <f t="shared" ca="1" si="279"/>
        <v>1</v>
      </c>
      <c r="W1262" s="1" t="str">
        <f t="array" aca="1" ref="W1262" ca="1">IF(V1262="","",IF(AVERAGE(IF(Z$2:Z$2881="Neg"&amp;" "&amp;B1262&amp;" "&amp;X1262,J$2:J$2881,0))&gt;AVERAGE(IF(Z$2:Z$2881="pos"&amp;" "&amp;B1262&amp;" "&amp;X1262,J$2:J$2881,0)),"neg","pos"))</f>
        <v>pos</v>
      </c>
      <c r="X1262" s="1" t="str">
        <f t="shared" ca="1" si="276"/>
        <v>MEB</v>
      </c>
      <c r="Y1262" s="1" t="str">
        <f t="shared" ca="1" si="277"/>
        <v>Syn</v>
      </c>
      <c r="Z1262" s="1" t="str">
        <f t="shared" si="278"/>
        <v>both valine MEB</v>
      </c>
      <c r="AA1262" s="1" t="str">
        <f t="shared" si="282"/>
        <v>Good</v>
      </c>
    </row>
    <row r="1263" spans="1:27" x14ac:dyDescent="0.2">
      <c r="A1263" s="1" t="s">
        <v>94</v>
      </c>
      <c r="B1263" s="1" t="s">
        <v>219</v>
      </c>
      <c r="C1263" s="1" t="s">
        <v>47</v>
      </c>
      <c r="D1263" s="1">
        <v>117.0792</v>
      </c>
      <c r="E1263" s="1">
        <v>17.21</v>
      </c>
      <c r="F1263" s="5" t="s">
        <v>146</v>
      </c>
      <c r="H1263" s="1" t="s">
        <v>150</v>
      </c>
      <c r="I1263" s="1">
        <v>328013</v>
      </c>
      <c r="K1263" s="1">
        <f t="shared" si="280"/>
        <v>12.700811569382219</v>
      </c>
      <c r="L1263" s="1" t="str">
        <f t="shared" si="281"/>
        <v>both valine MEBM_Syn</v>
      </c>
      <c r="M1263" s="1" t="str">
        <f t="shared" si="271"/>
        <v>D</v>
      </c>
      <c r="N1263" s="1" t="str">
        <f t="shared" si="272"/>
        <v>both valine MEBM_Syn_D</v>
      </c>
      <c r="O1263" s="2" t="str">
        <f t="shared" si="273"/>
        <v/>
      </c>
      <c r="P1263" s="1" t="str">
        <f t="array" ref="P1263">IF(O1263="","",AVERAGE(IF(L$1:L$2881=L1263,K$1:K$2881)))</f>
        <v/>
      </c>
      <c r="Q1263" s="1" t="str">
        <f t="array" ref="Q1263">IF(O1263="","",_xlfn.F.TEST(IF((L$1:L$2881=LEFT(L1263,LEN(L1263)-3)&amp;"ctr"),K$1:K$2881),IF((L$1:L$2881=L1263),K$1:K$2881)))</f>
        <v/>
      </c>
      <c r="R1263" s="1" t="str">
        <f t="array" ref="R1263">IF(O1263="","",TTEST(IF(L$1:L$2881=LEFT(L1263,LEN(L1263)-3)&amp;"ctr",K$1:K$2881),IF(L$1:L$2881=L1263,K$1:K$2881),2,IF(ISERROR(Q1263),3,IF(Q1263&lt;0.05,3,2))))</f>
        <v/>
      </c>
      <c r="S1263" s="1" t="str">
        <f t="shared" ca="1" si="274"/>
        <v/>
      </c>
      <c r="T1263" s="1" t="str">
        <f t="array" ref="T1263">IF(O1263="","",AVERAGE(IF(L$1:L$2881=L1263,I$1:I$2881)))</f>
        <v/>
      </c>
      <c r="U1263" s="1" t="str">
        <f t="shared" ca="1" si="275"/>
        <v/>
      </c>
      <c r="V1263" s="1" t="str">
        <f t="shared" ca="1" si="279"/>
        <v/>
      </c>
      <c r="W1263" s="1" t="str">
        <f t="array" aca="1" ref="W1263" ca="1">IF(V1263="","",IF(AVERAGE(IF(Z$2:Z$2881="Neg"&amp;" "&amp;B1263&amp;" "&amp;X1263,J$2:J$2881,0))&gt;AVERAGE(IF(Z$2:Z$2881="pos"&amp;" "&amp;B1263&amp;" "&amp;X1263,J$2:J$2881,0)),"neg","pos"))</f>
        <v/>
      </c>
      <c r="X1263" s="1" t="str">
        <f t="shared" ca="1" si="276"/>
        <v/>
      </c>
      <c r="Y1263" s="1" t="str">
        <f t="shared" ca="1" si="277"/>
        <v/>
      </c>
      <c r="Z1263" s="1" t="str">
        <f t="shared" si="278"/>
        <v>both valine MEB</v>
      </c>
      <c r="AA1263" s="1" t="str">
        <f t="shared" si="282"/>
        <v/>
      </c>
    </row>
    <row r="1264" spans="1:27" x14ac:dyDescent="0.2">
      <c r="A1264" s="1" t="s">
        <v>94</v>
      </c>
      <c r="B1264" s="1" t="s">
        <v>219</v>
      </c>
      <c r="C1264" s="1" t="s">
        <v>47</v>
      </c>
      <c r="D1264" s="1">
        <v>117.0792</v>
      </c>
      <c r="E1264" s="1">
        <v>17.21</v>
      </c>
      <c r="F1264" s="5" t="s">
        <v>146</v>
      </c>
      <c r="H1264" s="1" t="s">
        <v>150</v>
      </c>
      <c r="I1264" s="1">
        <v>293178</v>
      </c>
      <c r="K1264" s="1">
        <f t="shared" si="280"/>
        <v>12.588538622964339</v>
      </c>
      <c r="L1264" s="1" t="str">
        <f t="shared" si="281"/>
        <v>both valine MEBM_Syn</v>
      </c>
      <c r="M1264" s="1" t="str">
        <f t="shared" si="271"/>
        <v>D</v>
      </c>
      <c r="N1264" s="1" t="str">
        <f t="shared" si="272"/>
        <v>both valine MEBM_Syn_D</v>
      </c>
      <c r="O1264" s="2" t="str">
        <f t="shared" si="273"/>
        <v/>
      </c>
      <c r="P1264" s="1" t="str">
        <f t="array" ref="P1264">IF(O1264="","",AVERAGE(IF(L$1:L$2881=L1264,K$1:K$2881)))</f>
        <v/>
      </c>
      <c r="Q1264" s="1" t="str">
        <f t="array" ref="Q1264">IF(O1264="","",_xlfn.F.TEST(IF((L$1:L$2881=LEFT(L1264,LEN(L1264)-3)&amp;"ctr"),K$1:K$2881),IF((L$1:L$2881=L1264),K$1:K$2881)))</f>
        <v/>
      </c>
      <c r="R1264" s="1" t="str">
        <f t="array" ref="R1264">IF(O1264="","",TTEST(IF(L$1:L$2881=LEFT(L1264,LEN(L1264)-3)&amp;"ctr",K$1:K$2881),IF(L$1:L$2881=L1264,K$1:K$2881),2,IF(ISERROR(Q1264),3,IF(Q1264&lt;0.05,3,2))))</f>
        <v/>
      </c>
      <c r="S1264" s="1" t="str">
        <f t="shared" ca="1" si="274"/>
        <v/>
      </c>
      <c r="T1264" s="1" t="str">
        <f t="array" ref="T1264">IF(O1264="","",AVERAGE(IF(L$1:L$2881=L1264,I$1:I$2881)))</f>
        <v/>
      </c>
      <c r="U1264" s="1" t="str">
        <f t="shared" ca="1" si="275"/>
        <v/>
      </c>
      <c r="V1264" s="1" t="str">
        <f t="shared" ca="1" si="279"/>
        <v/>
      </c>
      <c r="W1264" s="1" t="str">
        <f t="array" aca="1" ref="W1264" ca="1">IF(V1264="","",IF(AVERAGE(IF(Z$2:Z$2881="Neg"&amp;" "&amp;B1264&amp;" "&amp;X1264,J$2:J$2881,0))&gt;AVERAGE(IF(Z$2:Z$2881="pos"&amp;" "&amp;B1264&amp;" "&amp;X1264,J$2:J$2881,0)),"neg","pos"))</f>
        <v/>
      </c>
      <c r="X1264" s="1" t="str">
        <f t="shared" ca="1" si="276"/>
        <v/>
      </c>
      <c r="Y1264" s="1" t="str">
        <f t="shared" ca="1" si="277"/>
        <v/>
      </c>
      <c r="Z1264" s="1" t="str">
        <f t="shared" si="278"/>
        <v>both valine MEB</v>
      </c>
      <c r="AA1264" s="1" t="str">
        <f t="shared" si="282"/>
        <v/>
      </c>
    </row>
    <row r="1265" spans="1:27" x14ac:dyDescent="0.2">
      <c r="A1265" s="1" t="s">
        <v>94</v>
      </c>
      <c r="B1265" s="1" t="s">
        <v>219</v>
      </c>
      <c r="C1265" s="1" t="s">
        <v>47</v>
      </c>
      <c r="D1265" s="1">
        <v>117.0792</v>
      </c>
      <c r="E1265" s="1">
        <v>17.21</v>
      </c>
      <c r="F1265" s="5" t="s">
        <v>146</v>
      </c>
      <c r="H1265" s="1" t="s">
        <v>150</v>
      </c>
      <c r="I1265" s="1">
        <v>241904</v>
      </c>
      <c r="K1265" s="1">
        <f t="shared" si="280"/>
        <v>12.396300366082725</v>
      </c>
      <c r="L1265" s="1" t="str">
        <f t="shared" si="281"/>
        <v>both valine MEBM_Syn</v>
      </c>
      <c r="M1265" s="1" t="str">
        <f t="shared" si="271"/>
        <v>D</v>
      </c>
      <c r="N1265" s="1" t="str">
        <f t="shared" si="272"/>
        <v>both valine MEBM_Syn_D</v>
      </c>
      <c r="O1265" s="2" t="str">
        <f t="shared" si="273"/>
        <v/>
      </c>
      <c r="P1265" s="1" t="str">
        <f t="array" ref="P1265">IF(O1265="","",AVERAGE(IF(L$1:L$2881=L1265,K$1:K$2881)))</f>
        <v/>
      </c>
      <c r="Q1265" s="1" t="str">
        <f t="array" ref="Q1265">IF(O1265="","",_xlfn.F.TEST(IF((L$1:L$2881=LEFT(L1265,LEN(L1265)-3)&amp;"ctr"),K$1:K$2881),IF((L$1:L$2881=L1265),K$1:K$2881)))</f>
        <v/>
      </c>
      <c r="R1265" s="1" t="str">
        <f t="array" ref="R1265">IF(O1265="","",TTEST(IF(L$1:L$2881=LEFT(L1265,LEN(L1265)-3)&amp;"ctr",K$1:K$2881),IF(L$1:L$2881=L1265,K$1:K$2881),2,IF(ISERROR(Q1265),3,IF(Q1265&lt;0.05,3,2))))</f>
        <v/>
      </c>
      <c r="S1265" s="1" t="str">
        <f t="shared" ca="1" si="274"/>
        <v/>
      </c>
      <c r="T1265" s="1" t="str">
        <f t="array" ref="T1265">IF(O1265="","",AVERAGE(IF(L$1:L$2881=L1265,I$1:I$2881)))</f>
        <v/>
      </c>
      <c r="U1265" s="1" t="str">
        <f t="shared" ca="1" si="275"/>
        <v/>
      </c>
      <c r="V1265" s="1" t="str">
        <f t="shared" ca="1" si="279"/>
        <v/>
      </c>
      <c r="W1265" s="1" t="str">
        <f t="array" aca="1" ref="W1265" ca="1">IF(V1265="","",IF(AVERAGE(IF(Z$2:Z$2881="Neg"&amp;" "&amp;B1265&amp;" "&amp;X1265,J$2:J$2881,0))&gt;AVERAGE(IF(Z$2:Z$2881="pos"&amp;" "&amp;B1265&amp;" "&amp;X1265,J$2:J$2881,0)),"neg","pos"))</f>
        <v/>
      </c>
      <c r="X1265" s="1" t="str">
        <f t="shared" ca="1" si="276"/>
        <v/>
      </c>
      <c r="Y1265" s="1" t="str">
        <f t="shared" ca="1" si="277"/>
        <v/>
      </c>
      <c r="Z1265" s="1" t="str">
        <f t="shared" si="278"/>
        <v>both valine MEB</v>
      </c>
      <c r="AA1265" s="1" t="str">
        <f t="shared" si="282"/>
        <v/>
      </c>
    </row>
    <row r="1266" spans="1:27" x14ac:dyDescent="0.2">
      <c r="A1266" s="1" t="s">
        <v>94</v>
      </c>
      <c r="B1266" s="1" t="s">
        <v>219</v>
      </c>
      <c r="C1266" s="1" t="s">
        <v>47</v>
      </c>
      <c r="D1266" s="1">
        <v>117.0792</v>
      </c>
      <c r="E1266" s="1">
        <v>17.21</v>
      </c>
      <c r="F1266" s="5" t="s">
        <v>146</v>
      </c>
      <c r="H1266" s="1" t="s">
        <v>151</v>
      </c>
      <c r="I1266" s="1">
        <v>2188035</v>
      </c>
      <c r="K1266" s="1">
        <f t="shared" si="280"/>
        <v>14.598514895770737</v>
      </c>
      <c r="L1266" s="1" t="str">
        <f t="shared" si="281"/>
        <v>both valine YE_Ctr</v>
      </c>
      <c r="M1266" s="1" t="str">
        <f t="shared" si="271"/>
        <v>D</v>
      </c>
      <c r="N1266" s="1" t="str">
        <f t="shared" si="272"/>
        <v>both valine YE_Ctr_D</v>
      </c>
      <c r="O1266" s="2" t="str">
        <f t="shared" si="273"/>
        <v>D</v>
      </c>
      <c r="P1266" s="1">
        <f t="array" ref="P1266">IF(O1266="","",AVERAGE(IF(L$1:L$2881=L1266,K$1:K$2881)))</f>
        <v>14.645162294923743</v>
      </c>
      <c r="Q1266" s="1">
        <f t="array" ref="Q1266">IF(O1266="","",_xlfn.F.TEST(IF((L$1:L$2881=LEFT(L1266,LEN(L1266)-3)&amp;"ctr"),K$1:K$2881),IF((L$1:L$2881=L1266),K$1:K$2881)))</f>
        <v>1</v>
      </c>
      <c r="R1266" s="1">
        <f t="array" ref="R1266">IF(O1266="","",TTEST(IF(L$1:L$2881=LEFT(L1266,LEN(L1266)-3)&amp;"ctr",K$1:K$2881),IF(L$1:L$2881=L1266,K$1:K$2881),2,IF(ISERROR(Q1266),3,IF(Q1266&lt;0.05,3,2))))</f>
        <v>1</v>
      </c>
      <c r="S1266" s="1" t="str">
        <f t="shared" ca="1" si="274"/>
        <v>D</v>
      </c>
      <c r="T1266" s="1">
        <f t="array" ref="T1266">IF(O1266="","",AVERAGE(IF(L$1:L$2881=L1266,I$1:I$2881)))</f>
        <v>2335028.5</v>
      </c>
      <c r="U1266" s="1" t="b">
        <f t="shared" ca="1" si="275"/>
        <v>0</v>
      </c>
      <c r="V1266" s="1" t="str">
        <f t="shared" ca="1" si="279"/>
        <v>1</v>
      </c>
      <c r="W1266" s="1" t="str">
        <f t="array" aca="1" ref="W1266" ca="1">IF(V1266="","",IF(AVERAGE(IF(Z$2:Z$2881="Neg"&amp;" "&amp;B1266&amp;" "&amp;X1266,J$2:J$2881,0))&gt;AVERAGE(IF(Z$2:Z$2881="pos"&amp;" "&amp;B1266&amp;" "&amp;X1266,J$2:J$2881,0)),"neg","pos"))</f>
        <v>pos</v>
      </c>
      <c r="X1266" s="1" t="str">
        <f t="shared" ca="1" si="276"/>
        <v>YE_</v>
      </c>
      <c r="Y1266" s="1" t="str">
        <f t="shared" ca="1" si="277"/>
        <v>Ctr</v>
      </c>
      <c r="Z1266" s="1" t="str">
        <f t="shared" si="278"/>
        <v>both valine YE_</v>
      </c>
      <c r="AA1266" s="1" t="str">
        <f t="shared" si="282"/>
        <v>Good</v>
      </c>
    </row>
    <row r="1267" spans="1:27" x14ac:dyDescent="0.2">
      <c r="A1267" s="1" t="s">
        <v>94</v>
      </c>
      <c r="B1267" s="1" t="s">
        <v>219</v>
      </c>
      <c r="C1267" s="1" t="s">
        <v>47</v>
      </c>
      <c r="D1267" s="1">
        <v>117.0792</v>
      </c>
      <c r="E1267" s="1">
        <v>17.21</v>
      </c>
      <c r="F1267" s="5" t="s">
        <v>146</v>
      </c>
      <c r="H1267" s="1" t="s">
        <v>151</v>
      </c>
      <c r="I1267" s="1">
        <v>1869207</v>
      </c>
      <c r="K1267" s="1">
        <f t="shared" si="280"/>
        <v>14.441025369705091</v>
      </c>
      <c r="L1267" s="1" t="str">
        <f t="shared" si="281"/>
        <v>both valine YE_Ctr</v>
      </c>
      <c r="M1267" s="1" t="str">
        <f t="shared" si="271"/>
        <v>D</v>
      </c>
      <c r="N1267" s="1" t="str">
        <f t="shared" si="272"/>
        <v>both valine YE_Ctr_D</v>
      </c>
      <c r="O1267" s="2" t="str">
        <f t="shared" si="273"/>
        <v/>
      </c>
      <c r="P1267" s="1" t="str">
        <f t="array" ref="P1267">IF(O1267="","",AVERAGE(IF(L$1:L$2881=L1267,K$1:K$2881)))</f>
        <v/>
      </c>
      <c r="Q1267" s="1" t="str">
        <f t="array" ref="Q1267">IF(O1267="","",_xlfn.F.TEST(IF((L$1:L$2881=LEFT(L1267,LEN(L1267)-3)&amp;"ctr"),K$1:K$2881),IF((L$1:L$2881=L1267),K$1:K$2881)))</f>
        <v/>
      </c>
      <c r="R1267" s="1" t="str">
        <f t="array" ref="R1267">IF(O1267="","",TTEST(IF(L$1:L$2881=LEFT(L1267,LEN(L1267)-3)&amp;"ctr",K$1:K$2881),IF(L$1:L$2881=L1267,K$1:K$2881),2,IF(ISERROR(Q1267),3,IF(Q1267&lt;0.05,3,2))))</f>
        <v/>
      </c>
      <c r="S1267" s="1" t="str">
        <f t="shared" ca="1" si="274"/>
        <v/>
      </c>
      <c r="T1267" s="1" t="str">
        <f t="array" ref="T1267">IF(O1267="","",AVERAGE(IF(L$1:L$2881=L1267,I$1:I$2881)))</f>
        <v/>
      </c>
      <c r="U1267" s="1" t="str">
        <f t="shared" ca="1" si="275"/>
        <v/>
      </c>
      <c r="V1267" s="1" t="str">
        <f t="shared" ca="1" si="279"/>
        <v/>
      </c>
      <c r="W1267" s="1" t="str">
        <f t="array" aca="1" ref="W1267" ca="1">IF(V1267="","",IF(AVERAGE(IF(Z$2:Z$2881="Neg"&amp;" "&amp;B1267&amp;" "&amp;X1267,J$2:J$2881,0))&gt;AVERAGE(IF(Z$2:Z$2881="pos"&amp;" "&amp;B1267&amp;" "&amp;X1267,J$2:J$2881,0)),"neg","pos"))</f>
        <v/>
      </c>
      <c r="X1267" s="1" t="str">
        <f t="shared" ca="1" si="276"/>
        <v/>
      </c>
      <c r="Y1267" s="1" t="str">
        <f t="shared" ca="1" si="277"/>
        <v/>
      </c>
      <c r="Z1267" s="1" t="str">
        <f t="shared" si="278"/>
        <v>both valine YE_</v>
      </c>
      <c r="AA1267" s="1" t="str">
        <f t="shared" si="282"/>
        <v/>
      </c>
    </row>
    <row r="1268" spans="1:27" x14ac:dyDescent="0.2">
      <c r="A1268" s="1" t="s">
        <v>94</v>
      </c>
      <c r="B1268" s="1" t="s">
        <v>219</v>
      </c>
      <c r="C1268" s="1" t="s">
        <v>47</v>
      </c>
      <c r="D1268" s="1">
        <v>117.0792</v>
      </c>
      <c r="E1268" s="1">
        <v>17.21</v>
      </c>
      <c r="F1268" s="5" t="s">
        <v>146</v>
      </c>
      <c r="H1268" s="1" t="s">
        <v>151</v>
      </c>
      <c r="I1268" s="1">
        <v>2168670</v>
      </c>
      <c r="K1268" s="1">
        <f t="shared" si="280"/>
        <v>14.589625095500876</v>
      </c>
      <c r="L1268" s="1" t="str">
        <f t="shared" si="281"/>
        <v>both valine YE_Ctr</v>
      </c>
      <c r="M1268" s="1" t="str">
        <f t="shared" si="271"/>
        <v>D</v>
      </c>
      <c r="N1268" s="1" t="str">
        <f t="shared" si="272"/>
        <v>both valine YE_Ctr_D</v>
      </c>
      <c r="O1268" s="2" t="str">
        <f t="shared" si="273"/>
        <v/>
      </c>
      <c r="P1268" s="1" t="str">
        <f t="array" ref="P1268">IF(O1268="","",AVERAGE(IF(L$1:L$2881=L1268,K$1:K$2881)))</f>
        <v/>
      </c>
      <c r="Q1268" s="1" t="str">
        <f t="array" ref="Q1268">IF(O1268="","",_xlfn.F.TEST(IF((L$1:L$2881=LEFT(L1268,LEN(L1268)-3)&amp;"ctr"),K$1:K$2881),IF((L$1:L$2881=L1268),K$1:K$2881)))</f>
        <v/>
      </c>
      <c r="R1268" s="1" t="str">
        <f t="array" ref="R1268">IF(O1268="","",TTEST(IF(L$1:L$2881=LEFT(L1268,LEN(L1268)-3)&amp;"ctr",K$1:K$2881),IF(L$1:L$2881=L1268,K$1:K$2881),2,IF(ISERROR(Q1268),3,IF(Q1268&lt;0.05,3,2))))</f>
        <v/>
      </c>
      <c r="S1268" s="1" t="str">
        <f t="shared" ca="1" si="274"/>
        <v/>
      </c>
      <c r="T1268" s="1" t="str">
        <f t="array" ref="T1268">IF(O1268="","",AVERAGE(IF(L$1:L$2881=L1268,I$1:I$2881)))</f>
        <v/>
      </c>
      <c r="U1268" s="1" t="str">
        <f t="shared" ca="1" si="275"/>
        <v/>
      </c>
      <c r="V1268" s="1" t="str">
        <f t="shared" ca="1" si="279"/>
        <v/>
      </c>
      <c r="W1268" s="1" t="str">
        <f t="array" aca="1" ref="W1268" ca="1">IF(V1268="","",IF(AVERAGE(IF(Z$2:Z$2881="Neg"&amp;" "&amp;B1268&amp;" "&amp;X1268,J$2:J$2881,0))&gt;AVERAGE(IF(Z$2:Z$2881="pos"&amp;" "&amp;B1268&amp;" "&amp;X1268,J$2:J$2881,0)),"neg","pos"))</f>
        <v/>
      </c>
      <c r="X1268" s="1" t="str">
        <f t="shared" ca="1" si="276"/>
        <v/>
      </c>
      <c r="Y1268" s="1" t="str">
        <f t="shared" ca="1" si="277"/>
        <v/>
      </c>
      <c r="Z1268" s="1" t="str">
        <f t="shared" si="278"/>
        <v>both valine YE_</v>
      </c>
      <c r="AA1268" s="1" t="str">
        <f t="shared" si="282"/>
        <v/>
      </c>
    </row>
    <row r="1269" spans="1:27" x14ac:dyDescent="0.2">
      <c r="A1269" s="1" t="s">
        <v>94</v>
      </c>
      <c r="B1269" s="1" t="s">
        <v>219</v>
      </c>
      <c r="C1269" s="1" t="s">
        <v>47</v>
      </c>
      <c r="D1269" s="1">
        <v>117.0792</v>
      </c>
      <c r="E1269" s="1">
        <v>17.21</v>
      </c>
      <c r="F1269" s="5" t="s">
        <v>146</v>
      </c>
      <c r="H1269" s="1" t="s">
        <v>151</v>
      </c>
      <c r="I1269" s="1">
        <v>3114202</v>
      </c>
      <c r="K1269" s="1">
        <f t="shared" si="280"/>
        <v>14.951483818718263</v>
      </c>
      <c r="L1269" s="1" t="str">
        <f t="shared" si="281"/>
        <v>both valine YE_Ctr</v>
      </c>
      <c r="M1269" s="1" t="str">
        <f t="shared" si="271"/>
        <v>D</v>
      </c>
      <c r="N1269" s="1" t="str">
        <f t="shared" si="272"/>
        <v>both valine YE_Ctr_D</v>
      </c>
      <c r="O1269" s="2" t="str">
        <f t="shared" si="273"/>
        <v/>
      </c>
      <c r="P1269" s="1" t="str">
        <f t="array" ref="P1269">IF(O1269="","",AVERAGE(IF(L$1:L$2881=L1269,K$1:K$2881)))</f>
        <v/>
      </c>
      <c r="Q1269" s="1" t="str">
        <f t="array" ref="Q1269">IF(O1269="","",_xlfn.F.TEST(IF((L$1:L$2881=LEFT(L1269,LEN(L1269)-3)&amp;"ctr"),K$1:K$2881),IF((L$1:L$2881=L1269),K$1:K$2881)))</f>
        <v/>
      </c>
      <c r="R1269" s="1" t="str">
        <f t="array" ref="R1269">IF(O1269="","",TTEST(IF(L$1:L$2881=LEFT(L1269,LEN(L1269)-3)&amp;"ctr",K$1:K$2881),IF(L$1:L$2881=L1269,K$1:K$2881),2,IF(ISERROR(Q1269),3,IF(Q1269&lt;0.05,3,2))))</f>
        <v/>
      </c>
      <c r="S1269" s="1" t="str">
        <f t="shared" ca="1" si="274"/>
        <v/>
      </c>
      <c r="T1269" s="1" t="str">
        <f t="array" ref="T1269">IF(O1269="","",AVERAGE(IF(L$1:L$2881=L1269,I$1:I$2881)))</f>
        <v/>
      </c>
      <c r="U1269" s="1" t="str">
        <f t="shared" ca="1" si="275"/>
        <v/>
      </c>
      <c r="V1269" s="1" t="str">
        <f t="shared" ca="1" si="279"/>
        <v/>
      </c>
      <c r="W1269" s="1" t="str">
        <f t="array" aca="1" ref="W1269" ca="1">IF(V1269="","",IF(AVERAGE(IF(Z$2:Z$2881="Neg"&amp;" "&amp;B1269&amp;" "&amp;X1269,J$2:J$2881,0))&gt;AVERAGE(IF(Z$2:Z$2881="pos"&amp;" "&amp;B1269&amp;" "&amp;X1269,J$2:J$2881,0)),"neg","pos"))</f>
        <v/>
      </c>
      <c r="X1269" s="1" t="str">
        <f t="shared" ca="1" si="276"/>
        <v/>
      </c>
      <c r="Y1269" s="1" t="str">
        <f t="shared" ca="1" si="277"/>
        <v/>
      </c>
      <c r="Z1269" s="1" t="str">
        <f t="shared" si="278"/>
        <v>both valine YE_</v>
      </c>
      <c r="AA1269" s="1" t="str">
        <f t="shared" si="282"/>
        <v/>
      </c>
    </row>
    <row r="1270" spans="1:27" x14ac:dyDescent="0.2">
      <c r="A1270" s="1" t="s">
        <v>94</v>
      </c>
      <c r="B1270" s="1" t="s">
        <v>219</v>
      </c>
      <c r="C1270" s="1" t="s">
        <v>47</v>
      </c>
      <c r="D1270" s="1">
        <v>117.0792</v>
      </c>
      <c r="E1270" s="1">
        <v>17.21</v>
      </c>
      <c r="F1270" s="5" t="s">
        <v>146</v>
      </c>
      <c r="H1270" s="1" t="s">
        <v>152</v>
      </c>
      <c r="I1270" s="1">
        <v>2097328</v>
      </c>
      <c r="K1270" s="1">
        <f t="shared" si="280"/>
        <v>14.556175188374359</v>
      </c>
      <c r="L1270" s="1" t="str">
        <f t="shared" si="281"/>
        <v>both valine YE_Syn</v>
      </c>
      <c r="M1270" s="1" t="str">
        <f t="shared" si="271"/>
        <v>D</v>
      </c>
      <c r="N1270" s="1" t="str">
        <f t="shared" si="272"/>
        <v>both valine YE_Syn_D</v>
      </c>
      <c r="O1270" s="2" t="str">
        <f t="shared" si="273"/>
        <v>D</v>
      </c>
      <c r="P1270" s="1">
        <f t="array" ref="P1270">IF(O1270="","",AVERAGE(IF(L$1:L$2881=L1270,K$1:K$2881)))</f>
        <v>14.497639847049477</v>
      </c>
      <c r="Q1270" s="1">
        <f t="array" ref="Q1270">IF(O1270="","",_xlfn.F.TEST(IF((L$1:L$2881=LEFT(L1270,LEN(L1270)-3)&amp;"ctr"),K$1:K$2881),IF((L$1:L$2881=L1270),K$1:K$2881)))</f>
        <v>0.98564975126270538</v>
      </c>
      <c r="R1270" s="1">
        <f t="array" ref="R1270">IF(O1270="","",TTEST(IF(L$1:L$2881=LEFT(L1270,LEN(L1270)-3)&amp;"ctr",K$1:K$2881),IF(L$1:L$2881=L1270,K$1:K$2881),2,IF(ISERROR(Q1270),3,IF(Q1270&lt;0.05,3,2))))</f>
        <v>0.37017681107337969</v>
      </c>
      <c r="S1270" s="1" t="str">
        <f t="shared" ca="1" si="274"/>
        <v>N</v>
      </c>
      <c r="T1270" s="1">
        <f t="array" ref="T1270">IF(O1270="","",AVERAGE(IF(L$1:L$2881=L1270,I$1:I$2881)))</f>
        <v>2012677</v>
      </c>
      <c r="U1270" s="1" t="str">
        <f t="shared" ca="1" si="275"/>
        <v>n/a</v>
      </c>
      <c r="V1270" s="1" t="str">
        <f t="shared" ca="1" si="279"/>
        <v>1</v>
      </c>
      <c r="W1270" s="1" t="str">
        <f t="array" aca="1" ref="W1270" ca="1">IF(V1270="","",IF(AVERAGE(IF(Z$2:Z$2881="Neg"&amp;" "&amp;B1270&amp;" "&amp;X1270,J$2:J$2881,0))&gt;AVERAGE(IF(Z$2:Z$2881="pos"&amp;" "&amp;B1270&amp;" "&amp;X1270,J$2:J$2881,0)),"neg","pos"))</f>
        <v>pos</v>
      </c>
      <c r="X1270" s="1" t="str">
        <f t="shared" ca="1" si="276"/>
        <v>YE_</v>
      </c>
      <c r="Y1270" s="1" t="str">
        <f t="shared" ca="1" si="277"/>
        <v>Syn</v>
      </c>
      <c r="Z1270" s="1" t="str">
        <f t="shared" si="278"/>
        <v>both valine YE_</v>
      </c>
      <c r="AA1270" s="1" t="str">
        <f t="shared" si="282"/>
        <v>Good</v>
      </c>
    </row>
    <row r="1271" spans="1:27" x14ac:dyDescent="0.2">
      <c r="A1271" s="1" t="s">
        <v>94</v>
      </c>
      <c r="B1271" s="1" t="s">
        <v>219</v>
      </c>
      <c r="C1271" s="1" t="s">
        <v>47</v>
      </c>
      <c r="D1271" s="1">
        <v>117.0792</v>
      </c>
      <c r="E1271" s="1">
        <v>17.21</v>
      </c>
      <c r="F1271" s="5" t="s">
        <v>146</v>
      </c>
      <c r="H1271" s="1" t="s">
        <v>152</v>
      </c>
      <c r="I1271" s="1">
        <v>1815419</v>
      </c>
      <c r="K1271" s="1">
        <f t="shared" si="280"/>
        <v>14.411827403869768</v>
      </c>
      <c r="L1271" s="1" t="str">
        <f t="shared" si="281"/>
        <v>both valine YE_Syn</v>
      </c>
      <c r="M1271" s="1" t="str">
        <f t="shared" si="271"/>
        <v>D</v>
      </c>
      <c r="N1271" s="1" t="str">
        <f t="shared" si="272"/>
        <v>both valine YE_Syn_D</v>
      </c>
      <c r="O1271" s="2" t="str">
        <f t="shared" si="273"/>
        <v/>
      </c>
      <c r="P1271" s="1" t="str">
        <f t="array" ref="P1271">IF(O1271="","",AVERAGE(IF(L$1:L$2881=L1271,K$1:K$2881)))</f>
        <v/>
      </c>
      <c r="Q1271" s="1" t="str">
        <f t="array" ref="Q1271">IF(O1271="","",_xlfn.F.TEST(IF((L$1:L$2881=LEFT(L1271,LEN(L1271)-3)&amp;"ctr"),K$1:K$2881),IF((L$1:L$2881=L1271),K$1:K$2881)))</f>
        <v/>
      </c>
      <c r="R1271" s="1" t="str">
        <f t="array" ref="R1271">IF(O1271="","",TTEST(IF(L$1:L$2881=LEFT(L1271,LEN(L1271)-3)&amp;"ctr",K$1:K$2881),IF(L$1:L$2881=L1271,K$1:K$2881),2,IF(ISERROR(Q1271),3,IF(Q1271&lt;0.05,3,2))))</f>
        <v/>
      </c>
      <c r="S1271" s="1" t="str">
        <f t="shared" ca="1" si="274"/>
        <v/>
      </c>
      <c r="T1271" s="1" t="str">
        <f t="array" ref="T1271">IF(O1271="","",AVERAGE(IF(L$1:L$2881=L1271,I$1:I$2881)))</f>
        <v/>
      </c>
      <c r="U1271" s="1" t="str">
        <f t="shared" ca="1" si="275"/>
        <v/>
      </c>
      <c r="V1271" s="1" t="str">
        <f t="shared" ca="1" si="279"/>
        <v/>
      </c>
      <c r="W1271" s="1" t="str">
        <f t="array" aca="1" ref="W1271" ca="1">IF(V1271="","",IF(AVERAGE(IF(Z$2:Z$2881="Neg"&amp;" "&amp;B1271&amp;" "&amp;X1271,J$2:J$2881,0))&gt;AVERAGE(IF(Z$2:Z$2881="pos"&amp;" "&amp;B1271&amp;" "&amp;X1271,J$2:J$2881,0)),"neg","pos"))</f>
        <v/>
      </c>
      <c r="X1271" s="1" t="str">
        <f t="shared" ca="1" si="276"/>
        <v/>
      </c>
      <c r="Y1271" s="1" t="str">
        <f t="shared" ca="1" si="277"/>
        <v/>
      </c>
      <c r="Z1271" s="1" t="str">
        <f t="shared" si="278"/>
        <v>both valine YE_</v>
      </c>
      <c r="AA1271" s="1" t="str">
        <f t="shared" si="282"/>
        <v/>
      </c>
    </row>
    <row r="1272" spans="1:27" x14ac:dyDescent="0.2">
      <c r="A1272" s="1" t="s">
        <v>94</v>
      </c>
      <c r="B1272" s="1" t="s">
        <v>219</v>
      </c>
      <c r="C1272" s="1" t="s">
        <v>47</v>
      </c>
      <c r="D1272" s="1">
        <v>117.0792</v>
      </c>
      <c r="E1272" s="1">
        <v>17.21</v>
      </c>
      <c r="F1272" s="5" t="s">
        <v>146</v>
      </c>
      <c r="H1272" s="1" t="s">
        <v>152</v>
      </c>
      <c r="I1272" s="1">
        <v>1559408</v>
      </c>
      <c r="K1272" s="1">
        <f t="shared" si="280"/>
        <v>14.25981746129154</v>
      </c>
      <c r="L1272" s="1" t="str">
        <f t="shared" si="281"/>
        <v>both valine YE_Syn</v>
      </c>
      <c r="M1272" s="1" t="str">
        <f t="shared" si="271"/>
        <v>D</v>
      </c>
      <c r="N1272" s="1" t="str">
        <f t="shared" si="272"/>
        <v>both valine YE_Syn_D</v>
      </c>
      <c r="O1272" s="2" t="str">
        <f t="shared" si="273"/>
        <v/>
      </c>
      <c r="P1272" s="1" t="str">
        <f t="array" ref="P1272">IF(O1272="","",AVERAGE(IF(L$1:L$2881=L1272,K$1:K$2881)))</f>
        <v/>
      </c>
      <c r="Q1272" s="1" t="str">
        <f t="array" ref="Q1272">IF(O1272="","",_xlfn.F.TEST(IF((L$1:L$2881=LEFT(L1272,LEN(L1272)-3)&amp;"ctr"),K$1:K$2881),IF((L$1:L$2881=L1272),K$1:K$2881)))</f>
        <v/>
      </c>
      <c r="R1272" s="1" t="str">
        <f t="array" ref="R1272">IF(O1272="","",TTEST(IF(L$1:L$2881=LEFT(L1272,LEN(L1272)-3)&amp;"ctr",K$1:K$2881),IF(L$1:L$2881=L1272,K$1:K$2881),2,IF(ISERROR(Q1272),3,IF(Q1272&lt;0.05,3,2))))</f>
        <v/>
      </c>
      <c r="S1272" s="1" t="str">
        <f t="shared" ca="1" si="274"/>
        <v/>
      </c>
      <c r="T1272" s="1" t="str">
        <f t="array" ref="T1272">IF(O1272="","",AVERAGE(IF(L$1:L$2881=L1272,I$1:I$2881)))</f>
        <v/>
      </c>
      <c r="U1272" s="1" t="str">
        <f t="shared" ca="1" si="275"/>
        <v/>
      </c>
      <c r="V1272" s="1" t="str">
        <f t="shared" ca="1" si="279"/>
        <v/>
      </c>
      <c r="W1272" s="1" t="str">
        <f t="array" aca="1" ref="W1272" ca="1">IF(V1272="","",IF(AVERAGE(IF(Z$2:Z$2881="Neg"&amp;" "&amp;B1272&amp;" "&amp;X1272,J$2:J$2881,0))&gt;AVERAGE(IF(Z$2:Z$2881="pos"&amp;" "&amp;B1272&amp;" "&amp;X1272,J$2:J$2881,0)),"neg","pos"))</f>
        <v/>
      </c>
      <c r="X1272" s="1" t="str">
        <f t="shared" ca="1" si="276"/>
        <v/>
      </c>
      <c r="Y1272" s="1" t="str">
        <f t="shared" ca="1" si="277"/>
        <v/>
      </c>
      <c r="Z1272" s="1" t="str">
        <f t="shared" si="278"/>
        <v>both valine YE_</v>
      </c>
      <c r="AA1272" s="1" t="str">
        <f t="shared" si="282"/>
        <v/>
      </c>
    </row>
    <row r="1273" spans="1:27" x14ac:dyDescent="0.2">
      <c r="A1273" s="1" t="s">
        <v>94</v>
      </c>
      <c r="B1273" s="1" t="s">
        <v>219</v>
      </c>
      <c r="C1273" s="1" t="s">
        <v>47</v>
      </c>
      <c r="D1273" s="1">
        <v>117.0792</v>
      </c>
      <c r="E1273" s="1">
        <v>17.21</v>
      </c>
      <c r="F1273" s="5" t="s">
        <v>146</v>
      </c>
      <c r="H1273" s="1" t="s">
        <v>152</v>
      </c>
      <c r="I1273" s="1">
        <v>2578553</v>
      </c>
      <c r="K1273" s="1">
        <f t="shared" si="280"/>
        <v>14.762739334662239</v>
      </c>
      <c r="L1273" s="1" t="str">
        <f t="shared" si="281"/>
        <v>both valine YE_Syn</v>
      </c>
      <c r="M1273" s="1" t="str">
        <f t="shared" si="271"/>
        <v>D</v>
      </c>
      <c r="N1273" s="1" t="str">
        <f t="shared" si="272"/>
        <v>both valine YE_Syn_D</v>
      </c>
      <c r="O1273" s="2" t="str">
        <f t="shared" si="273"/>
        <v/>
      </c>
      <c r="P1273" s="1" t="str">
        <f t="array" ref="P1273">IF(O1273="","",AVERAGE(IF(L$1:L$2881=L1273,K$1:K$2881)))</f>
        <v/>
      </c>
      <c r="Q1273" s="1" t="str">
        <f t="array" ref="Q1273">IF(O1273="","",_xlfn.F.TEST(IF((L$1:L$2881=LEFT(L1273,LEN(L1273)-3)&amp;"ctr"),K$1:K$2881),IF((L$1:L$2881=L1273),K$1:K$2881)))</f>
        <v/>
      </c>
      <c r="R1273" s="1" t="str">
        <f t="array" ref="R1273">IF(O1273="","",TTEST(IF(L$1:L$2881=LEFT(L1273,LEN(L1273)-3)&amp;"ctr",K$1:K$2881),IF(L$1:L$2881=L1273,K$1:K$2881),2,IF(ISERROR(Q1273),3,IF(Q1273&lt;0.05,3,2))))</f>
        <v/>
      </c>
      <c r="S1273" s="1" t="str">
        <f t="shared" ca="1" si="274"/>
        <v/>
      </c>
      <c r="T1273" s="1" t="str">
        <f t="array" ref="T1273">IF(O1273="","",AVERAGE(IF(L$1:L$2881=L1273,I$1:I$2881)))</f>
        <v/>
      </c>
      <c r="U1273" s="1" t="str">
        <f t="shared" ca="1" si="275"/>
        <v/>
      </c>
      <c r="V1273" s="1" t="str">
        <f t="shared" ca="1" si="279"/>
        <v/>
      </c>
      <c r="W1273" s="1" t="str">
        <f t="array" aca="1" ref="W1273" ca="1">IF(V1273="","",IF(AVERAGE(IF(Z$2:Z$2881="Neg"&amp;" "&amp;B1273&amp;" "&amp;X1273,J$2:J$2881,0))&gt;AVERAGE(IF(Z$2:Z$2881="pos"&amp;" "&amp;B1273&amp;" "&amp;X1273,J$2:J$2881,0)),"neg","pos"))</f>
        <v/>
      </c>
      <c r="X1273" s="1" t="str">
        <f t="shared" ca="1" si="276"/>
        <v/>
      </c>
      <c r="Y1273" s="1" t="str">
        <f t="shared" ca="1" si="277"/>
        <v/>
      </c>
      <c r="Z1273" s="1" t="str">
        <f t="shared" si="278"/>
        <v>both valine YE_</v>
      </c>
      <c r="AA1273" s="1" t="str">
        <f t="shared" si="282"/>
        <v/>
      </c>
    </row>
    <row r="1274" spans="1:27" x14ac:dyDescent="0.2">
      <c r="A1274" s="1" t="s">
        <v>94</v>
      </c>
      <c r="B1274" s="1" t="s">
        <v>219</v>
      </c>
      <c r="C1274" s="1" t="s">
        <v>47</v>
      </c>
      <c r="D1274" s="1">
        <v>117.0792</v>
      </c>
      <c r="E1274" s="1">
        <v>17.21</v>
      </c>
      <c r="F1274" s="5" t="s">
        <v>146</v>
      </c>
      <c r="H1274" s="1" t="s">
        <v>153</v>
      </c>
      <c r="I1274" s="1">
        <v>2905</v>
      </c>
      <c r="K1274" s="1">
        <f t="shared" si="280"/>
        <v>7.9745328441302279</v>
      </c>
      <c r="L1274" s="1" t="str">
        <f t="shared" si="281"/>
        <v>both valine SE_Ctr</v>
      </c>
      <c r="M1274" s="1" t="str">
        <f t="shared" si="271"/>
        <v>D</v>
      </c>
      <c r="N1274" s="1" t="str">
        <f t="shared" si="272"/>
        <v>both valine SE_Ctr_D</v>
      </c>
      <c r="O1274" s="2" t="str">
        <f t="shared" si="273"/>
        <v>D</v>
      </c>
      <c r="P1274" s="1">
        <f t="array" ref="P1274">IF(O1274="","",AVERAGE(IF(L$1:L$2881=L1274,K$1:K$2881)))</f>
        <v>8.1925090798372668</v>
      </c>
      <c r="Q1274" s="1">
        <f t="array" ref="Q1274">IF(O1274="","",_xlfn.F.TEST(IF((L$1:L$2881=LEFT(L1274,LEN(L1274)-3)&amp;"ctr"),K$1:K$2881),IF((L$1:L$2881=L1274),K$1:K$2881)))</f>
        <v>1</v>
      </c>
      <c r="R1274" s="1">
        <f t="array" ref="R1274">IF(O1274="","",TTEST(IF(L$1:L$2881=LEFT(L1274,LEN(L1274)-3)&amp;"ctr",K$1:K$2881),IF(L$1:L$2881=L1274,K$1:K$2881),2,IF(ISERROR(Q1274),3,IF(Q1274&lt;0.05,3,2))))</f>
        <v>1</v>
      </c>
      <c r="S1274" s="1" t="str">
        <f t="shared" ca="1" si="274"/>
        <v>D</v>
      </c>
      <c r="T1274" s="1">
        <f t="array" ref="T1274">IF(O1274="","",AVERAGE(IF(L$1:L$2881=L1274,I$1:I$2881)))</f>
        <v>3654.5</v>
      </c>
      <c r="U1274" s="1" t="b">
        <f t="shared" ca="1" si="275"/>
        <v>0</v>
      </c>
      <c r="V1274" s="1" t="str">
        <f t="shared" ca="1" si="279"/>
        <v>1</v>
      </c>
      <c r="W1274" s="1" t="str">
        <f t="array" aca="1" ref="W1274" ca="1">IF(V1274="","",IF(AVERAGE(IF(Z$2:Z$2881="Neg"&amp;" "&amp;B1274&amp;" "&amp;X1274,J$2:J$2881,0))&gt;AVERAGE(IF(Z$2:Z$2881="pos"&amp;" "&amp;B1274&amp;" "&amp;X1274,J$2:J$2881,0)),"neg","pos"))</f>
        <v>pos</v>
      </c>
      <c r="X1274" s="1" t="str">
        <f t="shared" ca="1" si="276"/>
        <v>SE_</v>
      </c>
      <c r="Y1274" s="1" t="str">
        <f t="shared" ca="1" si="277"/>
        <v>Ctr</v>
      </c>
      <c r="Z1274" s="1" t="str">
        <f t="shared" si="278"/>
        <v>both valine SE_</v>
      </c>
      <c r="AA1274" s="1" t="str">
        <f t="shared" si="282"/>
        <v>Good</v>
      </c>
    </row>
    <row r="1275" spans="1:27" x14ac:dyDescent="0.2">
      <c r="A1275" s="1" t="s">
        <v>94</v>
      </c>
      <c r="B1275" s="1" t="s">
        <v>219</v>
      </c>
      <c r="C1275" s="1" t="s">
        <v>47</v>
      </c>
      <c r="D1275" s="1">
        <v>117.0792</v>
      </c>
      <c r="E1275" s="1">
        <v>17.21</v>
      </c>
      <c r="F1275" s="5" t="s">
        <v>146</v>
      </c>
      <c r="H1275" s="1" t="s">
        <v>153</v>
      </c>
      <c r="I1275" s="1">
        <v>3639</v>
      </c>
      <c r="K1275" s="1">
        <f t="shared" si="280"/>
        <v>8.1997389606307856</v>
      </c>
      <c r="L1275" s="1" t="str">
        <f t="shared" si="281"/>
        <v>both valine SE_Ctr</v>
      </c>
      <c r="M1275" s="1" t="str">
        <f t="shared" si="271"/>
        <v>D</v>
      </c>
      <c r="N1275" s="1" t="str">
        <f t="shared" si="272"/>
        <v>both valine SE_Ctr_D</v>
      </c>
      <c r="O1275" s="2" t="str">
        <f t="shared" si="273"/>
        <v/>
      </c>
      <c r="P1275" s="1" t="str">
        <f t="array" ref="P1275">IF(O1275="","",AVERAGE(IF(L$1:L$2881=L1275,K$1:K$2881)))</f>
        <v/>
      </c>
      <c r="Q1275" s="1" t="str">
        <f t="array" ref="Q1275">IF(O1275="","",_xlfn.F.TEST(IF((L$1:L$2881=LEFT(L1275,LEN(L1275)-3)&amp;"ctr"),K$1:K$2881),IF((L$1:L$2881=L1275),K$1:K$2881)))</f>
        <v/>
      </c>
      <c r="R1275" s="1" t="str">
        <f t="array" ref="R1275">IF(O1275="","",TTEST(IF(L$1:L$2881=LEFT(L1275,LEN(L1275)-3)&amp;"ctr",K$1:K$2881),IF(L$1:L$2881=L1275,K$1:K$2881),2,IF(ISERROR(Q1275),3,IF(Q1275&lt;0.05,3,2))))</f>
        <v/>
      </c>
      <c r="S1275" s="1" t="str">
        <f t="shared" ca="1" si="274"/>
        <v/>
      </c>
      <c r="T1275" s="1" t="str">
        <f t="array" ref="T1275">IF(O1275="","",AVERAGE(IF(L$1:L$2881=L1275,I$1:I$2881)))</f>
        <v/>
      </c>
      <c r="U1275" s="1" t="str">
        <f t="shared" ca="1" si="275"/>
        <v/>
      </c>
      <c r="V1275" s="1" t="str">
        <f t="shared" ca="1" si="279"/>
        <v/>
      </c>
      <c r="W1275" s="1" t="str">
        <f t="array" aca="1" ref="W1275" ca="1">IF(V1275="","",IF(AVERAGE(IF(Z$2:Z$2881="Neg"&amp;" "&amp;B1275&amp;" "&amp;X1275,J$2:J$2881,0))&gt;AVERAGE(IF(Z$2:Z$2881="pos"&amp;" "&amp;B1275&amp;" "&amp;X1275,J$2:J$2881,0)),"neg","pos"))</f>
        <v/>
      </c>
      <c r="X1275" s="1" t="str">
        <f t="shared" ca="1" si="276"/>
        <v/>
      </c>
      <c r="Y1275" s="1" t="str">
        <f t="shared" ca="1" si="277"/>
        <v/>
      </c>
      <c r="Z1275" s="1" t="str">
        <f t="shared" si="278"/>
        <v>both valine SE_</v>
      </c>
      <c r="AA1275" s="1" t="str">
        <f t="shared" si="282"/>
        <v/>
      </c>
    </row>
    <row r="1276" spans="1:27" x14ac:dyDescent="0.2">
      <c r="A1276" s="1" t="s">
        <v>94</v>
      </c>
      <c r="B1276" s="1" t="s">
        <v>219</v>
      </c>
      <c r="C1276" s="1" t="s">
        <v>47</v>
      </c>
      <c r="D1276" s="1">
        <v>117.0792</v>
      </c>
      <c r="E1276" s="1">
        <v>17.21</v>
      </c>
      <c r="F1276" s="5" t="s">
        <v>146</v>
      </c>
      <c r="H1276" s="1" t="s">
        <v>153</v>
      </c>
      <c r="I1276" s="1">
        <v>3610</v>
      </c>
      <c r="K1276" s="1">
        <f t="shared" si="280"/>
        <v>8.1917400212774574</v>
      </c>
      <c r="L1276" s="1" t="str">
        <f t="shared" si="281"/>
        <v>both valine SE_Ctr</v>
      </c>
      <c r="M1276" s="1" t="str">
        <f t="shared" si="271"/>
        <v>D</v>
      </c>
      <c r="N1276" s="1" t="str">
        <f t="shared" si="272"/>
        <v>both valine SE_Ctr_D</v>
      </c>
      <c r="O1276" s="2" t="str">
        <f t="shared" si="273"/>
        <v/>
      </c>
      <c r="P1276" s="1" t="str">
        <f t="array" ref="P1276">IF(O1276="","",AVERAGE(IF(L$1:L$2881=L1276,K$1:K$2881)))</f>
        <v/>
      </c>
      <c r="Q1276" s="1" t="str">
        <f t="array" ref="Q1276">IF(O1276="","",_xlfn.F.TEST(IF((L$1:L$2881=LEFT(L1276,LEN(L1276)-3)&amp;"ctr"),K$1:K$2881),IF((L$1:L$2881=L1276),K$1:K$2881)))</f>
        <v/>
      </c>
      <c r="R1276" s="1" t="str">
        <f t="array" ref="R1276">IF(O1276="","",TTEST(IF(L$1:L$2881=LEFT(L1276,LEN(L1276)-3)&amp;"ctr",K$1:K$2881),IF(L$1:L$2881=L1276,K$1:K$2881),2,IF(ISERROR(Q1276),3,IF(Q1276&lt;0.05,3,2))))</f>
        <v/>
      </c>
      <c r="S1276" s="1" t="str">
        <f t="shared" ca="1" si="274"/>
        <v/>
      </c>
      <c r="T1276" s="1" t="str">
        <f t="array" ref="T1276">IF(O1276="","",AVERAGE(IF(L$1:L$2881=L1276,I$1:I$2881)))</f>
        <v/>
      </c>
      <c r="U1276" s="1" t="str">
        <f t="shared" ca="1" si="275"/>
        <v/>
      </c>
      <c r="V1276" s="1" t="str">
        <f t="shared" ca="1" si="279"/>
        <v/>
      </c>
      <c r="W1276" s="1" t="str">
        <f t="array" aca="1" ref="W1276" ca="1">IF(V1276="","",IF(AVERAGE(IF(Z$2:Z$2881="Neg"&amp;" "&amp;B1276&amp;" "&amp;X1276,J$2:J$2881,0))&gt;AVERAGE(IF(Z$2:Z$2881="pos"&amp;" "&amp;B1276&amp;" "&amp;X1276,J$2:J$2881,0)),"neg","pos"))</f>
        <v/>
      </c>
      <c r="X1276" s="1" t="str">
        <f t="shared" ca="1" si="276"/>
        <v/>
      </c>
      <c r="Y1276" s="1" t="str">
        <f t="shared" ca="1" si="277"/>
        <v/>
      </c>
      <c r="Z1276" s="1" t="str">
        <f t="shared" si="278"/>
        <v>both valine SE_</v>
      </c>
      <c r="AA1276" s="1" t="str">
        <f t="shared" si="282"/>
        <v/>
      </c>
    </row>
    <row r="1277" spans="1:27" x14ac:dyDescent="0.2">
      <c r="A1277" s="1" t="s">
        <v>94</v>
      </c>
      <c r="B1277" s="1" t="s">
        <v>219</v>
      </c>
      <c r="C1277" s="1" t="s">
        <v>47</v>
      </c>
      <c r="D1277" s="1">
        <v>117.0792</v>
      </c>
      <c r="E1277" s="1">
        <v>17.21</v>
      </c>
      <c r="F1277" s="5" t="s">
        <v>146</v>
      </c>
      <c r="H1277" s="1" t="s">
        <v>153</v>
      </c>
      <c r="I1277" s="1">
        <v>4464</v>
      </c>
      <c r="K1277" s="1">
        <f t="shared" si="280"/>
        <v>8.4040244933105992</v>
      </c>
      <c r="L1277" s="1" t="str">
        <f t="shared" si="281"/>
        <v>both valine SE_Ctr</v>
      </c>
      <c r="M1277" s="1" t="str">
        <f t="shared" si="271"/>
        <v>D</v>
      </c>
      <c r="N1277" s="1" t="str">
        <f t="shared" si="272"/>
        <v>both valine SE_Ctr_D</v>
      </c>
      <c r="O1277" s="2" t="str">
        <f t="shared" si="273"/>
        <v/>
      </c>
      <c r="P1277" s="1" t="str">
        <f t="array" ref="P1277">IF(O1277="","",AVERAGE(IF(L$1:L$2881=L1277,K$1:K$2881)))</f>
        <v/>
      </c>
      <c r="Q1277" s="1" t="str">
        <f t="array" ref="Q1277">IF(O1277="","",_xlfn.F.TEST(IF((L$1:L$2881=LEFT(L1277,LEN(L1277)-3)&amp;"ctr"),K$1:K$2881),IF((L$1:L$2881=L1277),K$1:K$2881)))</f>
        <v/>
      </c>
      <c r="R1277" s="1" t="str">
        <f t="array" ref="R1277">IF(O1277="","",TTEST(IF(L$1:L$2881=LEFT(L1277,LEN(L1277)-3)&amp;"ctr",K$1:K$2881),IF(L$1:L$2881=L1277,K$1:K$2881),2,IF(ISERROR(Q1277),3,IF(Q1277&lt;0.05,3,2))))</f>
        <v/>
      </c>
      <c r="S1277" s="1" t="str">
        <f t="shared" ca="1" si="274"/>
        <v/>
      </c>
      <c r="T1277" s="1" t="str">
        <f t="array" ref="T1277">IF(O1277="","",AVERAGE(IF(L$1:L$2881=L1277,I$1:I$2881)))</f>
        <v/>
      </c>
      <c r="U1277" s="1" t="str">
        <f t="shared" ca="1" si="275"/>
        <v/>
      </c>
      <c r="V1277" s="1" t="str">
        <f t="shared" ca="1" si="279"/>
        <v/>
      </c>
      <c r="W1277" s="1" t="str">
        <f t="array" aca="1" ref="W1277" ca="1">IF(V1277="","",IF(AVERAGE(IF(Z$2:Z$2881="Neg"&amp;" "&amp;B1277&amp;" "&amp;X1277,J$2:J$2881,0))&gt;AVERAGE(IF(Z$2:Z$2881="pos"&amp;" "&amp;B1277&amp;" "&amp;X1277,J$2:J$2881,0)),"neg","pos"))</f>
        <v/>
      </c>
      <c r="X1277" s="1" t="str">
        <f t="shared" ca="1" si="276"/>
        <v/>
      </c>
      <c r="Y1277" s="1" t="str">
        <f t="shared" ca="1" si="277"/>
        <v/>
      </c>
      <c r="Z1277" s="1" t="str">
        <f t="shared" si="278"/>
        <v>both valine SE_</v>
      </c>
      <c r="AA1277" s="1" t="str">
        <f t="shared" si="282"/>
        <v/>
      </c>
    </row>
    <row r="1278" spans="1:27" x14ac:dyDescent="0.2">
      <c r="A1278" s="1" t="s">
        <v>94</v>
      </c>
      <c r="B1278" s="1" t="s">
        <v>219</v>
      </c>
      <c r="C1278" s="1" t="s">
        <v>47</v>
      </c>
      <c r="D1278" s="1">
        <v>117.0792</v>
      </c>
      <c r="E1278" s="1">
        <v>17.21</v>
      </c>
      <c r="F1278" s="5" t="s">
        <v>146</v>
      </c>
      <c r="H1278" s="1" t="s">
        <v>154</v>
      </c>
      <c r="I1278" s="1">
        <v>133439</v>
      </c>
      <c r="K1278" s="1">
        <f t="shared" si="280"/>
        <v>11.801407217592574</v>
      </c>
      <c r="L1278" s="1" t="str">
        <f t="shared" si="281"/>
        <v>both valine SE_Syn</v>
      </c>
      <c r="M1278" s="1" t="str">
        <f t="shared" si="271"/>
        <v>D</v>
      </c>
      <c r="N1278" s="1" t="str">
        <f t="shared" si="272"/>
        <v>both valine SE_Syn_D</v>
      </c>
      <c r="O1278" s="2" t="str">
        <f t="shared" si="273"/>
        <v>D</v>
      </c>
      <c r="P1278" s="1">
        <f t="array" ref="P1278">IF(O1278="","",AVERAGE(IF(L$1:L$2881=L1278,K$1:K$2881)))</f>
        <v>11.517701688096237</v>
      </c>
      <c r="Q1278" s="1">
        <f t="array" ref="Q1278">IF(O1278="","",_xlfn.F.TEST(IF((L$1:L$2881=LEFT(L1278,LEN(L1278)-3)&amp;"ctr"),K$1:K$2881),IF((L$1:L$2881=L1278),K$1:K$2881)))</f>
        <v>0.75995763335787958</v>
      </c>
      <c r="R1278" s="1">
        <f t="array" ref="R1278">IF(O1278="","",TTEST(IF(L$1:L$2881=LEFT(L1278,LEN(L1278)-3)&amp;"ctr",K$1:K$2881),IF(L$1:L$2881=L1278,K$1:K$2881),2,IF(ISERROR(Q1278),3,IF(Q1278&lt;0.05,3,2))))</f>
        <v>3.3262926255180258E-7</v>
      </c>
      <c r="S1278" s="1" t="str">
        <f t="shared" ca="1" si="274"/>
        <v>E</v>
      </c>
      <c r="T1278" s="1">
        <f t="array" ref="T1278">IF(O1278="","",AVERAGE(IF(L$1:L$2881=L1278,I$1:I$2881)))</f>
        <v>102246.25</v>
      </c>
      <c r="U1278" s="1">
        <f t="shared" ca="1" si="275"/>
        <v>4.8062300878209046</v>
      </c>
      <c r="V1278" s="1" t="str">
        <f t="shared" ca="1" si="279"/>
        <v>5</v>
      </c>
      <c r="W1278" s="1" t="str">
        <f t="array" aca="1" ref="W1278" ca="1">IF(V1278="","",IF(AVERAGE(IF(Z$2:Z$2881="Neg"&amp;" "&amp;B1278&amp;" "&amp;X1278,J$2:J$2881,0))&gt;AVERAGE(IF(Z$2:Z$2881="pos"&amp;" "&amp;B1278&amp;" "&amp;X1278,J$2:J$2881,0)),"neg","pos"))</f>
        <v>pos</v>
      </c>
      <c r="X1278" s="1" t="str">
        <f t="shared" ca="1" si="276"/>
        <v>SE_</v>
      </c>
      <c r="Y1278" s="1" t="str">
        <f t="shared" ca="1" si="277"/>
        <v>Syn</v>
      </c>
      <c r="Z1278" s="1" t="str">
        <f t="shared" si="278"/>
        <v>both valine SE_</v>
      </c>
      <c r="AA1278" s="1" t="str">
        <f t="shared" si="282"/>
        <v>Good</v>
      </c>
    </row>
    <row r="1279" spans="1:27" x14ac:dyDescent="0.2">
      <c r="A1279" s="1" t="s">
        <v>94</v>
      </c>
      <c r="B1279" s="1" t="s">
        <v>219</v>
      </c>
      <c r="C1279" s="1" t="s">
        <v>47</v>
      </c>
      <c r="D1279" s="1">
        <v>117.0792</v>
      </c>
      <c r="E1279" s="1">
        <v>17.21</v>
      </c>
      <c r="F1279" s="5" t="s">
        <v>146</v>
      </c>
      <c r="H1279" s="1" t="s">
        <v>154</v>
      </c>
      <c r="I1279" s="1">
        <v>104443</v>
      </c>
      <c r="K1279" s="1">
        <f t="shared" si="280"/>
        <v>11.556406321581765</v>
      </c>
      <c r="L1279" s="1" t="str">
        <f t="shared" si="281"/>
        <v>both valine SE_Syn</v>
      </c>
      <c r="M1279" s="1" t="str">
        <f t="shared" si="271"/>
        <v>D</v>
      </c>
      <c r="N1279" s="1" t="str">
        <f t="shared" si="272"/>
        <v>both valine SE_Syn_D</v>
      </c>
      <c r="O1279" s="2" t="str">
        <f t="shared" si="273"/>
        <v/>
      </c>
      <c r="P1279" s="1" t="str">
        <f t="array" ref="P1279">IF(O1279="","",AVERAGE(IF(L$1:L$2881=L1279,K$1:K$2881)))</f>
        <v/>
      </c>
      <c r="Q1279" s="1" t="str">
        <f t="array" ref="Q1279">IF(O1279="","",_xlfn.F.TEST(IF((L$1:L$2881=LEFT(L1279,LEN(L1279)-3)&amp;"ctr"),K$1:K$2881),IF((L$1:L$2881=L1279),K$1:K$2881)))</f>
        <v/>
      </c>
      <c r="R1279" s="1" t="str">
        <f t="array" ref="R1279">IF(O1279="","",TTEST(IF(L$1:L$2881=LEFT(L1279,LEN(L1279)-3)&amp;"ctr",K$1:K$2881),IF(L$1:L$2881=L1279,K$1:K$2881),2,IF(ISERROR(Q1279),3,IF(Q1279&lt;0.05,3,2))))</f>
        <v/>
      </c>
      <c r="S1279" s="1" t="str">
        <f t="shared" ca="1" si="274"/>
        <v/>
      </c>
      <c r="T1279" s="1" t="str">
        <f t="array" ref="T1279">IF(O1279="","",AVERAGE(IF(L$1:L$2881=L1279,I$1:I$2881)))</f>
        <v/>
      </c>
      <c r="U1279" s="1" t="str">
        <f t="shared" ca="1" si="275"/>
        <v/>
      </c>
      <c r="V1279" s="1" t="str">
        <f t="shared" ca="1" si="279"/>
        <v/>
      </c>
      <c r="W1279" s="1" t="str">
        <f t="array" aca="1" ref="W1279" ca="1">IF(V1279="","",IF(AVERAGE(IF(Z$2:Z$2881="Neg"&amp;" "&amp;B1279&amp;" "&amp;X1279,J$2:J$2881,0))&gt;AVERAGE(IF(Z$2:Z$2881="pos"&amp;" "&amp;B1279&amp;" "&amp;X1279,J$2:J$2881,0)),"neg","pos"))</f>
        <v/>
      </c>
      <c r="X1279" s="1" t="str">
        <f t="shared" ca="1" si="276"/>
        <v/>
      </c>
      <c r="Y1279" s="1" t="str">
        <f t="shared" ca="1" si="277"/>
        <v/>
      </c>
      <c r="Z1279" s="1" t="str">
        <f t="shared" si="278"/>
        <v>both valine SE_</v>
      </c>
      <c r="AA1279" s="1" t="str">
        <f t="shared" si="282"/>
        <v/>
      </c>
    </row>
    <row r="1280" spans="1:27" x14ac:dyDescent="0.2">
      <c r="A1280" s="1" t="s">
        <v>94</v>
      </c>
      <c r="B1280" s="1" t="s">
        <v>219</v>
      </c>
      <c r="C1280" s="1" t="s">
        <v>47</v>
      </c>
      <c r="D1280" s="1">
        <v>117.0792</v>
      </c>
      <c r="E1280" s="1">
        <v>17.21</v>
      </c>
      <c r="F1280" s="5" t="s">
        <v>146</v>
      </c>
      <c r="H1280" s="1" t="s">
        <v>154</v>
      </c>
      <c r="I1280" s="1">
        <v>83166</v>
      </c>
      <c r="K1280" s="1">
        <f t="shared" si="280"/>
        <v>11.3286059135136</v>
      </c>
      <c r="L1280" s="1" t="str">
        <f t="shared" si="281"/>
        <v>both valine SE_Syn</v>
      </c>
      <c r="M1280" s="1" t="str">
        <f t="shared" si="271"/>
        <v>D</v>
      </c>
      <c r="N1280" s="1" t="str">
        <f t="shared" si="272"/>
        <v>both valine SE_Syn_D</v>
      </c>
      <c r="O1280" s="2" t="str">
        <f t="shared" si="273"/>
        <v/>
      </c>
      <c r="P1280" s="1" t="str">
        <f t="array" ref="P1280">IF(O1280="","",AVERAGE(IF(L$1:L$2881=L1280,K$1:K$2881)))</f>
        <v/>
      </c>
      <c r="Q1280" s="1" t="str">
        <f t="array" ref="Q1280">IF(O1280="","",_xlfn.F.TEST(IF((L$1:L$2881=LEFT(L1280,LEN(L1280)-3)&amp;"ctr"),K$1:K$2881),IF((L$1:L$2881=L1280),K$1:K$2881)))</f>
        <v/>
      </c>
      <c r="R1280" s="1" t="str">
        <f t="array" ref="R1280">IF(O1280="","",TTEST(IF(L$1:L$2881=LEFT(L1280,LEN(L1280)-3)&amp;"ctr",K$1:K$2881),IF(L$1:L$2881=L1280,K$1:K$2881),2,IF(ISERROR(Q1280),3,IF(Q1280&lt;0.05,3,2))))</f>
        <v/>
      </c>
      <c r="S1280" s="1" t="str">
        <f t="shared" ca="1" si="274"/>
        <v/>
      </c>
      <c r="T1280" s="1" t="str">
        <f t="array" ref="T1280">IF(O1280="","",AVERAGE(IF(L$1:L$2881=L1280,I$1:I$2881)))</f>
        <v/>
      </c>
      <c r="U1280" s="1" t="str">
        <f t="shared" ca="1" si="275"/>
        <v/>
      </c>
      <c r="V1280" s="1" t="str">
        <f t="shared" ca="1" si="279"/>
        <v/>
      </c>
      <c r="W1280" s="1" t="str">
        <f t="array" aca="1" ref="W1280" ca="1">IF(V1280="","",IF(AVERAGE(IF(Z$2:Z$2881="Neg"&amp;" "&amp;B1280&amp;" "&amp;X1280,J$2:J$2881,0))&gt;AVERAGE(IF(Z$2:Z$2881="pos"&amp;" "&amp;B1280&amp;" "&amp;X1280,J$2:J$2881,0)),"neg","pos"))</f>
        <v/>
      </c>
      <c r="X1280" s="1" t="str">
        <f t="shared" ca="1" si="276"/>
        <v/>
      </c>
      <c r="Y1280" s="1" t="str">
        <f t="shared" ca="1" si="277"/>
        <v/>
      </c>
      <c r="Z1280" s="1" t="str">
        <f t="shared" si="278"/>
        <v>both valine SE_</v>
      </c>
      <c r="AA1280" s="1" t="str">
        <f t="shared" si="282"/>
        <v/>
      </c>
    </row>
    <row r="1281" spans="1:27" x14ac:dyDescent="0.2">
      <c r="A1281" s="1" t="s">
        <v>94</v>
      </c>
      <c r="B1281" s="1" t="s">
        <v>219</v>
      </c>
      <c r="C1281" s="1" t="s">
        <v>47</v>
      </c>
      <c r="D1281" s="1">
        <v>117.0792</v>
      </c>
      <c r="E1281" s="1">
        <v>17.21</v>
      </c>
      <c r="F1281" s="5" t="s">
        <v>146</v>
      </c>
      <c r="H1281" s="1" t="s">
        <v>154</v>
      </c>
      <c r="I1281" s="1">
        <v>87937</v>
      </c>
      <c r="K1281" s="1">
        <f t="shared" si="280"/>
        <v>11.384387299697012</v>
      </c>
      <c r="L1281" s="1" t="str">
        <f t="shared" si="281"/>
        <v>both valine SE_Syn</v>
      </c>
      <c r="M1281" s="1" t="str">
        <f t="shared" si="271"/>
        <v>D</v>
      </c>
      <c r="N1281" s="1" t="str">
        <f t="shared" si="272"/>
        <v>both valine SE_Syn_D</v>
      </c>
      <c r="O1281" s="2" t="str">
        <f t="shared" si="273"/>
        <v/>
      </c>
      <c r="P1281" s="1" t="str">
        <f t="array" ref="P1281">IF(O1281="","",AVERAGE(IF(L$1:L$2881=L1281,K$1:K$2881)))</f>
        <v/>
      </c>
      <c r="Q1281" s="1" t="str">
        <f t="array" ref="Q1281">IF(O1281="","",_xlfn.F.TEST(IF((L$1:L$2881=LEFT(L1281,LEN(L1281)-3)&amp;"ctr"),K$1:K$2881),IF((L$1:L$2881=L1281),K$1:K$2881)))</f>
        <v/>
      </c>
      <c r="R1281" s="1" t="str">
        <f t="array" ref="R1281">IF(O1281="","",TTEST(IF(L$1:L$2881=LEFT(L1281,LEN(L1281)-3)&amp;"ctr",K$1:K$2881),IF(L$1:L$2881=L1281,K$1:K$2881),2,IF(ISERROR(Q1281),3,IF(Q1281&lt;0.05,3,2))))</f>
        <v/>
      </c>
      <c r="S1281" s="1" t="str">
        <f t="shared" ca="1" si="274"/>
        <v/>
      </c>
      <c r="T1281" s="1" t="str">
        <f t="array" ref="T1281">IF(O1281="","",AVERAGE(IF(L$1:L$2881=L1281,I$1:I$2881)))</f>
        <v/>
      </c>
      <c r="U1281" s="1" t="str">
        <f t="shared" ca="1" si="275"/>
        <v/>
      </c>
      <c r="V1281" s="1" t="str">
        <f t="shared" ca="1" si="279"/>
        <v/>
      </c>
      <c r="W1281" s="1" t="str">
        <f t="array" aca="1" ref="W1281" ca="1">IF(V1281="","",IF(AVERAGE(IF(Z$2:Z$2881="Neg"&amp;" "&amp;B1281&amp;" "&amp;X1281,J$2:J$2881,0))&gt;AVERAGE(IF(Z$2:Z$2881="pos"&amp;" "&amp;B1281&amp;" "&amp;X1281,J$2:J$2881,0)),"neg","pos"))</f>
        <v/>
      </c>
      <c r="X1281" s="1" t="str">
        <f t="shared" ca="1" si="276"/>
        <v/>
      </c>
      <c r="Y1281" s="1" t="str">
        <f t="shared" ca="1" si="277"/>
        <v/>
      </c>
      <c r="Z1281" s="1" t="str">
        <f t="shared" si="278"/>
        <v>both valine SE_</v>
      </c>
      <c r="AA1281" s="1" t="str">
        <f t="shared" si="282"/>
        <v/>
      </c>
    </row>
    <row r="1282" spans="1:27" x14ac:dyDescent="0.2">
      <c r="A1282" s="1" t="s">
        <v>94</v>
      </c>
      <c r="B1282" s="1" t="s">
        <v>220</v>
      </c>
      <c r="C1282" s="1" t="s">
        <v>61</v>
      </c>
      <c r="D1282" s="1">
        <v>181.07320000000001</v>
      </c>
      <c r="E1282" s="1">
        <v>17.43</v>
      </c>
      <c r="F1282" s="5" t="s">
        <v>146</v>
      </c>
      <c r="H1282" s="1" t="s">
        <v>147</v>
      </c>
      <c r="I1282" s="1">
        <v>1203</v>
      </c>
      <c r="K1282" s="1">
        <f t="shared" ref="K1282:K1313" si="283">LN(I1282+1)</f>
        <v>7.0934046258687662</v>
      </c>
      <c r="L1282" s="1" t="str">
        <f t="shared" ref="L1282:L1313" si="284">A1282&amp;" "&amp;B1282&amp;" "&amp;H1282</f>
        <v>both tyrosine Min_Ctr</v>
      </c>
      <c r="M1282" s="1" t="str">
        <f t="shared" ref="M1282:M1345" si="285">IF(I1282&lt;&gt;"","D","ND")</f>
        <v>D</v>
      </c>
      <c r="N1282" s="1" t="str">
        <f t="shared" ref="N1282:N1345" si="286">L1282&amp;IF(LEN(M1282)=2,M1282,"_"&amp;M1282)</f>
        <v>both tyrosine Min_Ctr_D</v>
      </c>
      <c r="O1282" s="2" t="str">
        <f t="shared" ref="O1282:O1345" si="287">IF(ROW()&lt;&gt;MATCH(L1282,L$1:L$2881,0),"",IF(COUNTIF(N$1:N$2881,LEFT(N1282,LEN(N1282)-2)&amp;"_D")=COUNTIF(L$1:L$2881,L1282),"D","ND"))</f>
        <v>D</v>
      </c>
      <c r="P1282" s="1">
        <f t="array" ref="P1282">IF(O1282="","",AVERAGE(IF(L$1:L$2881=L1282,K$1:K$2881)))</f>
        <v>6.8638860867733609</v>
      </c>
      <c r="Q1282" s="1">
        <f t="array" ref="Q1282">IF(O1282="","",_xlfn.F.TEST(IF((L$1:L$2881=LEFT(L1282,LEN(L1282)-3)&amp;"ctr"),K$1:K$2881),IF((L$1:L$2881=L1282),K$1:K$2881)))</f>
        <v>1</v>
      </c>
      <c r="R1282" s="1">
        <f t="array" ref="R1282">IF(O1282="","",TTEST(IF(L$1:L$2881=LEFT(L1282,LEN(L1282)-3)&amp;"ctr",K$1:K$2881),IF(L$1:L$2881=L1282,K$1:K$2881),2,IF(ISERROR(Q1282),3,IF(Q1282&lt;0.05,3,2))))</f>
        <v>1</v>
      </c>
      <c r="S1282" s="1" t="str">
        <f t="shared" ref="S1282:S1345" ca="1" si="288">IF(P1282="","",IF(RIGHT(L1282,3)="ctr",O1282,IF(AND(O1282="ND",INDIRECT("r"&amp;MATCH(LEFT(L1282,LEN(L1282)-3)&amp;"ctr",L$1:L$2881,0)&amp;"c"&amp;COLUMN(O1282),FALSE)="ND"),"ND",IF(R1282&gt;=0.05,"N",IF(AND(R1282&lt;0.05,P1282&lt;INDIRECT("r"&amp;MATCH(LEFT(L1282,LEN(L1282)-3)&amp;"ctr",L$1:L$2881,0)&amp;"C"&amp;COLUMN(P1282),FALSE)),"I",IF(AND(R1282&lt;0.05,P1282&gt;INDIRECT("r"&amp;MATCH(LEFT(L1282,LEN(L1282)-3)&amp;"ctr",L$1:L$2881,0)&amp;"c"&amp;COLUMN(P1282),FALSE)),"E","err"))))))</f>
        <v>D</v>
      </c>
      <c r="T1282" s="1">
        <f t="array" ref="T1282">IF(O1282="","",AVERAGE(IF(L$1:L$2881=L1282,I$1:I$2881)))</f>
        <v>980.5</v>
      </c>
      <c r="U1282" s="1" t="b">
        <f t="shared" ref="U1282:U1345" ca="1" si="289">IF(O1282="","",IF(OR(S1282="ND",S1282="N"),"n/a",IF(OR(S1282="e",S1282="I"),IF(OR(T1282=0,INDIRECT("r"&amp;MATCH(LEFT(L1282,LEN(L1282)-3)&amp;"ctr",L$1:L$2881,0)&amp;"c"&amp;COLUMN(T1282),FALSE)=0),5,LOG(T1282/INDIRECT("r"&amp;MATCH(LEFT(L1282,LEN(L1282)-3)&amp;"ctr",L$1:L$2881,0)&amp;"c"&amp;COLUMN(T1282),FALSE),2)))))</f>
        <v>0</v>
      </c>
      <c r="V1282" s="1" t="str">
        <f t="shared" ca="1" si="279"/>
        <v>1</v>
      </c>
      <c r="W1282" s="1" t="str">
        <f t="array" aca="1" ref="W1282" ca="1">IF(V1282="","",IF(AVERAGE(IF(Z$2:Z$2881="Neg"&amp;" "&amp;B1282&amp;" "&amp;X1282,J$2:J$2881,0))&gt;AVERAGE(IF(Z$2:Z$2881="pos"&amp;" "&amp;B1282&amp;" "&amp;X1282,J$2:J$2881,0)),"neg","pos"))</f>
        <v>pos</v>
      </c>
      <c r="X1282" s="1" t="str">
        <f t="shared" ref="X1282:X1345" ca="1" si="290">IF(V1282="","",LEFT(H1282,3))</f>
        <v>Min</v>
      </c>
      <c r="Y1282" s="1" t="str">
        <f t="shared" ref="Y1282:Y1345" ca="1" si="291">IF(W1282="","",RIGHT(H1282,3))</f>
        <v>Ctr</v>
      </c>
      <c r="Z1282" s="1" t="str">
        <f t="shared" ref="Z1282:Z1345" si="292">A1282&amp;" "&amp;B1282&amp;" "&amp;LEFT(H1282,3)</f>
        <v>both tyrosine Min</v>
      </c>
      <c r="AA1282" s="1" t="str">
        <f t="shared" si="282"/>
        <v>Good</v>
      </c>
    </row>
    <row r="1283" spans="1:27" x14ac:dyDescent="0.2">
      <c r="A1283" s="1" t="s">
        <v>94</v>
      </c>
      <c r="B1283" s="1" t="s">
        <v>220</v>
      </c>
      <c r="C1283" s="1" t="s">
        <v>61</v>
      </c>
      <c r="D1283" s="1">
        <v>181.07320000000001</v>
      </c>
      <c r="E1283" s="1">
        <v>17.43</v>
      </c>
      <c r="F1283" s="5" t="s">
        <v>146</v>
      </c>
      <c r="H1283" s="1" t="s">
        <v>147</v>
      </c>
      <c r="I1283" s="1">
        <v>1147</v>
      </c>
      <c r="K1283" s="1">
        <f t="shared" si="283"/>
        <v>7.0457765768795113</v>
      </c>
      <c r="L1283" s="1" t="str">
        <f t="shared" si="284"/>
        <v>both tyrosine Min_Ctr</v>
      </c>
      <c r="M1283" s="1" t="str">
        <f t="shared" si="285"/>
        <v>D</v>
      </c>
      <c r="N1283" s="1" t="str">
        <f t="shared" si="286"/>
        <v>both tyrosine Min_Ctr_D</v>
      </c>
      <c r="O1283" s="2" t="str">
        <f t="shared" si="287"/>
        <v/>
      </c>
      <c r="P1283" s="1" t="str">
        <f t="array" ref="P1283">IF(O1283="","",AVERAGE(IF(L$1:L$2881=L1283,K$1:K$2881)))</f>
        <v/>
      </c>
      <c r="Q1283" s="1" t="str">
        <f t="array" ref="Q1283">IF(O1283="","",_xlfn.F.TEST(IF((L$1:L$2881=LEFT(L1283,LEN(L1283)-3)&amp;"ctr"),K$1:K$2881),IF((L$1:L$2881=L1283),K$1:K$2881)))</f>
        <v/>
      </c>
      <c r="R1283" s="1" t="str">
        <f t="array" ref="R1283">IF(O1283="","",TTEST(IF(L$1:L$2881=LEFT(L1283,LEN(L1283)-3)&amp;"ctr",K$1:K$2881),IF(L$1:L$2881=L1283,K$1:K$2881),2,IF(ISERROR(Q1283),3,IF(Q1283&lt;0.05,3,2))))</f>
        <v/>
      </c>
      <c r="S1283" s="1" t="str">
        <f t="shared" ca="1" si="288"/>
        <v/>
      </c>
      <c r="T1283" s="1" t="str">
        <f t="array" ref="T1283">IF(O1283="","",AVERAGE(IF(L$1:L$2881=L1283,I$1:I$2881)))</f>
        <v/>
      </c>
      <c r="U1283" s="1" t="str">
        <f t="shared" ca="1" si="289"/>
        <v/>
      </c>
      <c r="V1283" s="1" t="str">
        <f t="shared" ref="V1283:V1346" ca="1" si="293">IF(S1283="N","1",IF(U1283="n/a","",IF(U1283="","",IF(ABS(U1283)&lt;1.5,"1",IF(ABS(U1283)&lt;2.5,"2",IF(ABS(U1283)&lt;3.5,"3",IF(ABS(U1283)&lt;4.5,"4",IF(ABS(U1283)&gt;=4.5,"5"))))))))</f>
        <v/>
      </c>
      <c r="W1283" s="1" t="str">
        <f t="array" aca="1" ref="W1283" ca="1">IF(V1283="","",IF(AVERAGE(IF(Z$2:Z$2881="Neg"&amp;" "&amp;B1283&amp;" "&amp;X1283,J$2:J$2881,0))&gt;AVERAGE(IF(Z$2:Z$2881="pos"&amp;" "&amp;B1283&amp;" "&amp;X1283,J$2:J$2881,0)),"neg","pos"))</f>
        <v/>
      </c>
      <c r="X1283" s="1" t="str">
        <f t="shared" ca="1" si="290"/>
        <v/>
      </c>
      <c r="Y1283" s="1" t="str">
        <f t="shared" ca="1" si="291"/>
        <v/>
      </c>
      <c r="Z1283" s="1" t="str">
        <f t="shared" si="292"/>
        <v>both tyrosine Min</v>
      </c>
      <c r="AA1283" s="1" t="str">
        <f t="shared" si="282"/>
        <v/>
      </c>
    </row>
    <row r="1284" spans="1:27" x14ac:dyDescent="0.2">
      <c r="A1284" s="1" t="s">
        <v>94</v>
      </c>
      <c r="B1284" s="1" t="s">
        <v>220</v>
      </c>
      <c r="C1284" s="1" t="s">
        <v>61</v>
      </c>
      <c r="D1284" s="1">
        <v>181.07320000000001</v>
      </c>
      <c r="E1284" s="1">
        <v>17.43</v>
      </c>
      <c r="F1284" s="5" t="s">
        <v>146</v>
      </c>
      <c r="H1284" s="1" t="s">
        <v>147</v>
      </c>
      <c r="I1284" s="1">
        <v>675</v>
      </c>
      <c r="K1284" s="1">
        <f t="shared" si="283"/>
        <v>6.5161930760429643</v>
      </c>
      <c r="L1284" s="1" t="str">
        <f t="shared" si="284"/>
        <v>both tyrosine Min_Ctr</v>
      </c>
      <c r="M1284" s="1" t="str">
        <f t="shared" si="285"/>
        <v>D</v>
      </c>
      <c r="N1284" s="1" t="str">
        <f t="shared" si="286"/>
        <v>both tyrosine Min_Ctr_D</v>
      </c>
      <c r="O1284" s="2" t="str">
        <f t="shared" si="287"/>
        <v/>
      </c>
      <c r="P1284" s="1" t="str">
        <f t="array" ref="P1284">IF(O1284="","",AVERAGE(IF(L$1:L$2881=L1284,K$1:K$2881)))</f>
        <v/>
      </c>
      <c r="Q1284" s="1" t="str">
        <f t="array" ref="Q1284">IF(O1284="","",_xlfn.F.TEST(IF((L$1:L$2881=LEFT(L1284,LEN(L1284)-3)&amp;"ctr"),K$1:K$2881),IF((L$1:L$2881=L1284),K$1:K$2881)))</f>
        <v/>
      </c>
      <c r="R1284" s="1" t="str">
        <f t="array" ref="R1284">IF(O1284="","",TTEST(IF(L$1:L$2881=LEFT(L1284,LEN(L1284)-3)&amp;"ctr",K$1:K$2881),IF(L$1:L$2881=L1284,K$1:K$2881),2,IF(ISERROR(Q1284),3,IF(Q1284&lt;0.05,3,2))))</f>
        <v/>
      </c>
      <c r="S1284" s="1" t="str">
        <f t="shared" ca="1" si="288"/>
        <v/>
      </c>
      <c r="T1284" s="1" t="str">
        <f t="array" ref="T1284">IF(O1284="","",AVERAGE(IF(L$1:L$2881=L1284,I$1:I$2881)))</f>
        <v/>
      </c>
      <c r="U1284" s="1" t="str">
        <f t="shared" ca="1" si="289"/>
        <v/>
      </c>
      <c r="V1284" s="1" t="str">
        <f t="shared" ca="1" si="293"/>
        <v/>
      </c>
      <c r="W1284" s="1" t="str">
        <f t="array" aca="1" ref="W1284" ca="1">IF(V1284="","",IF(AVERAGE(IF(Z$2:Z$2881="Neg"&amp;" "&amp;B1284&amp;" "&amp;X1284,J$2:J$2881,0))&gt;AVERAGE(IF(Z$2:Z$2881="pos"&amp;" "&amp;B1284&amp;" "&amp;X1284,J$2:J$2881,0)),"neg","pos"))</f>
        <v/>
      </c>
      <c r="X1284" s="1" t="str">
        <f t="shared" ca="1" si="290"/>
        <v/>
      </c>
      <c r="Y1284" s="1" t="str">
        <f t="shared" ca="1" si="291"/>
        <v/>
      </c>
      <c r="Z1284" s="1" t="str">
        <f t="shared" si="292"/>
        <v>both tyrosine Min</v>
      </c>
      <c r="AA1284" s="1" t="str">
        <f t="shared" si="282"/>
        <v/>
      </c>
    </row>
    <row r="1285" spans="1:27" x14ac:dyDescent="0.2">
      <c r="A1285" s="1" t="s">
        <v>94</v>
      </c>
      <c r="B1285" s="1" t="s">
        <v>220</v>
      </c>
      <c r="C1285" s="1" t="s">
        <v>61</v>
      </c>
      <c r="D1285" s="1">
        <v>181.07320000000001</v>
      </c>
      <c r="E1285" s="1">
        <v>17.43</v>
      </c>
      <c r="F1285" s="5" t="s">
        <v>146</v>
      </c>
      <c r="H1285" s="1" t="s">
        <v>147</v>
      </c>
      <c r="I1285" s="1">
        <v>897</v>
      </c>
      <c r="K1285" s="1">
        <f t="shared" si="283"/>
        <v>6.8001700683021999</v>
      </c>
      <c r="L1285" s="1" t="str">
        <f t="shared" si="284"/>
        <v>both tyrosine Min_Ctr</v>
      </c>
      <c r="M1285" s="1" t="str">
        <f t="shared" si="285"/>
        <v>D</v>
      </c>
      <c r="N1285" s="1" t="str">
        <f t="shared" si="286"/>
        <v>both tyrosine Min_Ctr_D</v>
      </c>
      <c r="O1285" s="2" t="str">
        <f t="shared" si="287"/>
        <v/>
      </c>
      <c r="P1285" s="1" t="str">
        <f t="array" ref="P1285">IF(O1285="","",AVERAGE(IF(L$1:L$2881=L1285,K$1:K$2881)))</f>
        <v/>
      </c>
      <c r="Q1285" s="1" t="str">
        <f t="array" ref="Q1285">IF(O1285="","",_xlfn.F.TEST(IF((L$1:L$2881=LEFT(L1285,LEN(L1285)-3)&amp;"ctr"),K$1:K$2881),IF((L$1:L$2881=L1285),K$1:K$2881)))</f>
        <v/>
      </c>
      <c r="R1285" s="1" t="str">
        <f t="array" ref="R1285">IF(O1285="","",TTEST(IF(L$1:L$2881=LEFT(L1285,LEN(L1285)-3)&amp;"ctr",K$1:K$2881),IF(L$1:L$2881=L1285,K$1:K$2881),2,IF(ISERROR(Q1285),3,IF(Q1285&lt;0.05,3,2))))</f>
        <v/>
      </c>
      <c r="S1285" s="1" t="str">
        <f t="shared" ca="1" si="288"/>
        <v/>
      </c>
      <c r="T1285" s="1" t="str">
        <f t="array" ref="T1285">IF(O1285="","",AVERAGE(IF(L$1:L$2881=L1285,I$1:I$2881)))</f>
        <v/>
      </c>
      <c r="U1285" s="1" t="str">
        <f t="shared" ca="1" si="289"/>
        <v/>
      </c>
      <c r="V1285" s="1" t="str">
        <f t="shared" ca="1" si="293"/>
        <v/>
      </c>
      <c r="W1285" s="1" t="str">
        <f t="array" aca="1" ref="W1285" ca="1">IF(V1285="","",IF(AVERAGE(IF(Z$2:Z$2881="Neg"&amp;" "&amp;B1285&amp;" "&amp;X1285,J$2:J$2881,0))&gt;AVERAGE(IF(Z$2:Z$2881="pos"&amp;" "&amp;B1285&amp;" "&amp;X1285,J$2:J$2881,0)),"neg","pos"))</f>
        <v/>
      </c>
      <c r="X1285" s="1" t="str">
        <f t="shared" ca="1" si="290"/>
        <v/>
      </c>
      <c r="Y1285" s="1" t="str">
        <f t="shared" ca="1" si="291"/>
        <v/>
      </c>
      <c r="Z1285" s="1" t="str">
        <f t="shared" si="292"/>
        <v>both tyrosine Min</v>
      </c>
      <c r="AA1285" s="1" t="str">
        <f t="shared" si="282"/>
        <v/>
      </c>
    </row>
    <row r="1286" spans="1:27" x14ac:dyDescent="0.2">
      <c r="A1286" s="1" t="s">
        <v>94</v>
      </c>
      <c r="B1286" s="1" t="s">
        <v>220</v>
      </c>
      <c r="C1286" s="1" t="s">
        <v>61</v>
      </c>
      <c r="D1286" s="1">
        <v>181.07320000000001</v>
      </c>
      <c r="E1286" s="1">
        <v>17.43</v>
      </c>
      <c r="F1286" s="5" t="s">
        <v>146</v>
      </c>
      <c r="H1286" s="1" t="s">
        <v>148</v>
      </c>
      <c r="I1286" s="1">
        <v>1868</v>
      </c>
      <c r="K1286" s="1">
        <f t="shared" si="283"/>
        <v>7.5331588074555631</v>
      </c>
      <c r="L1286" s="1" t="str">
        <f t="shared" si="284"/>
        <v>both tyrosine Min_Syn</v>
      </c>
      <c r="M1286" s="1" t="str">
        <f t="shared" si="285"/>
        <v>D</v>
      </c>
      <c r="N1286" s="1" t="str">
        <f t="shared" si="286"/>
        <v>both tyrosine Min_Syn_D</v>
      </c>
      <c r="O1286" s="2" t="str">
        <f t="shared" si="287"/>
        <v>D</v>
      </c>
      <c r="P1286" s="1">
        <f t="array" ref="P1286">IF(O1286="","",AVERAGE(IF(L$1:L$2881=L1286,K$1:K$2881)))</f>
        <v>7.9627005221635656</v>
      </c>
      <c r="Q1286" s="1">
        <f t="array" ref="Q1286">IF(O1286="","",_xlfn.F.TEST(IF((L$1:L$2881=LEFT(L1286,LEN(L1286)-3)&amp;"ctr"),K$1:K$2881),IF((L$1:L$2881=L1286),K$1:K$2881)))</f>
        <v>0.28435702800009099</v>
      </c>
      <c r="R1286" s="1">
        <f t="array" ref="R1286">IF(O1286="","",TTEST(IF(L$1:L$2881=LEFT(L1286,LEN(L1286)-3)&amp;"ctr",K$1:K$2881),IF(L$1:L$2881=L1286,K$1:K$2881),2,IF(ISERROR(Q1286),3,IF(Q1286&lt;0.05,3,2))))</f>
        <v>1.0010293187357999E-2</v>
      </c>
      <c r="S1286" s="1" t="str">
        <f t="shared" ca="1" si="288"/>
        <v>E</v>
      </c>
      <c r="T1286" s="1">
        <f t="array" ref="T1286">IF(O1286="","",AVERAGE(IF(L$1:L$2881=L1286,I$1:I$2881)))</f>
        <v>3222.5</v>
      </c>
      <c r="U1286" s="1">
        <f t="shared" ca="1" si="289"/>
        <v>1.7165908230568643</v>
      </c>
      <c r="V1286" s="1" t="str">
        <f t="shared" ca="1" si="293"/>
        <v>2</v>
      </c>
      <c r="W1286" s="1" t="str">
        <f t="array" aca="1" ref="W1286" ca="1">IF(V1286="","",IF(AVERAGE(IF(Z$2:Z$2881="Neg"&amp;" "&amp;B1286&amp;" "&amp;X1286,J$2:J$2881,0))&gt;AVERAGE(IF(Z$2:Z$2881="pos"&amp;" "&amp;B1286&amp;" "&amp;X1286,J$2:J$2881,0)),"neg","pos"))</f>
        <v>pos</v>
      </c>
      <c r="X1286" s="1" t="str">
        <f t="shared" ca="1" si="290"/>
        <v>Min</v>
      </c>
      <c r="Y1286" s="1" t="str">
        <f t="shared" ca="1" si="291"/>
        <v>Syn</v>
      </c>
      <c r="Z1286" s="1" t="str">
        <f t="shared" si="292"/>
        <v>both tyrosine Min</v>
      </c>
      <c r="AA1286" s="1" t="str">
        <f t="shared" si="282"/>
        <v>Good</v>
      </c>
    </row>
    <row r="1287" spans="1:27" x14ac:dyDescent="0.2">
      <c r="A1287" s="1" t="s">
        <v>94</v>
      </c>
      <c r="B1287" s="1" t="s">
        <v>220</v>
      </c>
      <c r="C1287" s="1" t="s">
        <v>61</v>
      </c>
      <c r="D1287" s="1">
        <v>181.07320000000001</v>
      </c>
      <c r="E1287" s="1">
        <v>17.43</v>
      </c>
      <c r="F1287" s="5" t="s">
        <v>146</v>
      </c>
      <c r="H1287" s="1" t="s">
        <v>148</v>
      </c>
      <c r="I1287" s="1">
        <v>2089</v>
      </c>
      <c r="K1287" s="1">
        <f t="shared" si="283"/>
        <v>7.6449193449588568</v>
      </c>
      <c r="L1287" s="1" t="str">
        <f t="shared" si="284"/>
        <v>both tyrosine Min_Syn</v>
      </c>
      <c r="M1287" s="1" t="str">
        <f t="shared" si="285"/>
        <v>D</v>
      </c>
      <c r="N1287" s="1" t="str">
        <f t="shared" si="286"/>
        <v>both tyrosine Min_Syn_D</v>
      </c>
      <c r="O1287" s="2" t="str">
        <f t="shared" si="287"/>
        <v/>
      </c>
      <c r="P1287" s="1" t="str">
        <f t="array" ref="P1287">IF(O1287="","",AVERAGE(IF(L$1:L$2881=L1287,K$1:K$2881)))</f>
        <v/>
      </c>
      <c r="Q1287" s="1" t="str">
        <f t="array" ref="Q1287">IF(O1287="","",_xlfn.F.TEST(IF((L$1:L$2881=LEFT(L1287,LEN(L1287)-3)&amp;"ctr"),K$1:K$2881),IF((L$1:L$2881=L1287),K$1:K$2881)))</f>
        <v/>
      </c>
      <c r="R1287" s="1" t="str">
        <f t="array" ref="R1287">IF(O1287="","",TTEST(IF(L$1:L$2881=LEFT(L1287,LEN(L1287)-3)&amp;"ctr",K$1:K$2881),IF(L$1:L$2881=L1287,K$1:K$2881),2,IF(ISERROR(Q1287),3,IF(Q1287&lt;0.05,3,2))))</f>
        <v/>
      </c>
      <c r="S1287" s="1" t="str">
        <f t="shared" ca="1" si="288"/>
        <v/>
      </c>
      <c r="T1287" s="1" t="str">
        <f t="array" ref="T1287">IF(O1287="","",AVERAGE(IF(L$1:L$2881=L1287,I$1:I$2881)))</f>
        <v/>
      </c>
      <c r="U1287" s="1" t="str">
        <f t="shared" ca="1" si="289"/>
        <v/>
      </c>
      <c r="V1287" s="1" t="str">
        <f t="shared" ca="1" si="293"/>
        <v/>
      </c>
      <c r="W1287" s="1" t="str">
        <f t="array" aca="1" ref="W1287" ca="1">IF(V1287="","",IF(AVERAGE(IF(Z$2:Z$2881="Neg"&amp;" "&amp;B1287&amp;" "&amp;X1287,J$2:J$2881,0))&gt;AVERAGE(IF(Z$2:Z$2881="pos"&amp;" "&amp;B1287&amp;" "&amp;X1287,J$2:J$2881,0)),"neg","pos"))</f>
        <v/>
      </c>
      <c r="X1287" s="1" t="str">
        <f t="shared" ca="1" si="290"/>
        <v/>
      </c>
      <c r="Y1287" s="1" t="str">
        <f t="shared" ca="1" si="291"/>
        <v/>
      </c>
      <c r="Z1287" s="1" t="str">
        <f t="shared" si="292"/>
        <v>both tyrosine Min</v>
      </c>
      <c r="AA1287" s="1" t="str">
        <f t="shared" si="282"/>
        <v/>
      </c>
    </row>
    <row r="1288" spans="1:27" x14ac:dyDescent="0.2">
      <c r="A1288" s="1" t="s">
        <v>94</v>
      </c>
      <c r="B1288" s="1" t="s">
        <v>220</v>
      </c>
      <c r="C1288" s="1" t="s">
        <v>61</v>
      </c>
      <c r="D1288" s="1">
        <v>181.07320000000001</v>
      </c>
      <c r="E1288" s="1">
        <v>17.43</v>
      </c>
      <c r="F1288" s="5" t="s">
        <v>146</v>
      </c>
      <c r="H1288" s="1" t="s">
        <v>148</v>
      </c>
      <c r="I1288" s="1">
        <v>2871</v>
      </c>
      <c r="K1288" s="1">
        <f t="shared" si="283"/>
        <v>7.9627639301681148</v>
      </c>
      <c r="L1288" s="1" t="str">
        <f t="shared" si="284"/>
        <v>both tyrosine Min_Syn</v>
      </c>
      <c r="M1288" s="1" t="str">
        <f t="shared" si="285"/>
        <v>D</v>
      </c>
      <c r="N1288" s="1" t="str">
        <f t="shared" si="286"/>
        <v>both tyrosine Min_Syn_D</v>
      </c>
      <c r="O1288" s="2" t="str">
        <f t="shared" si="287"/>
        <v/>
      </c>
      <c r="P1288" s="1" t="str">
        <f t="array" ref="P1288">IF(O1288="","",AVERAGE(IF(L$1:L$2881=L1288,K$1:K$2881)))</f>
        <v/>
      </c>
      <c r="Q1288" s="1" t="str">
        <f t="array" ref="Q1288">IF(O1288="","",_xlfn.F.TEST(IF((L$1:L$2881=LEFT(L1288,LEN(L1288)-3)&amp;"ctr"),K$1:K$2881),IF((L$1:L$2881=L1288),K$1:K$2881)))</f>
        <v/>
      </c>
      <c r="R1288" s="1" t="str">
        <f t="array" ref="R1288">IF(O1288="","",TTEST(IF(L$1:L$2881=LEFT(L1288,LEN(L1288)-3)&amp;"ctr",K$1:K$2881),IF(L$1:L$2881=L1288,K$1:K$2881),2,IF(ISERROR(Q1288),3,IF(Q1288&lt;0.05,3,2))))</f>
        <v/>
      </c>
      <c r="S1288" s="1" t="str">
        <f t="shared" ca="1" si="288"/>
        <v/>
      </c>
      <c r="T1288" s="1" t="str">
        <f t="array" ref="T1288">IF(O1288="","",AVERAGE(IF(L$1:L$2881=L1288,I$1:I$2881)))</f>
        <v/>
      </c>
      <c r="U1288" s="1" t="str">
        <f t="shared" ca="1" si="289"/>
        <v/>
      </c>
      <c r="V1288" s="1" t="str">
        <f t="shared" ca="1" si="293"/>
        <v/>
      </c>
      <c r="W1288" s="1" t="str">
        <f t="array" aca="1" ref="W1288" ca="1">IF(V1288="","",IF(AVERAGE(IF(Z$2:Z$2881="Neg"&amp;" "&amp;B1288&amp;" "&amp;X1288,J$2:J$2881,0))&gt;AVERAGE(IF(Z$2:Z$2881="pos"&amp;" "&amp;B1288&amp;" "&amp;X1288,J$2:J$2881,0)),"neg","pos"))</f>
        <v/>
      </c>
      <c r="X1288" s="1" t="str">
        <f t="shared" ca="1" si="290"/>
        <v/>
      </c>
      <c r="Y1288" s="1" t="str">
        <f t="shared" ca="1" si="291"/>
        <v/>
      </c>
      <c r="Z1288" s="1" t="str">
        <f t="shared" si="292"/>
        <v>both tyrosine Min</v>
      </c>
      <c r="AA1288" s="1" t="str">
        <f t="shared" si="282"/>
        <v/>
      </c>
    </row>
    <row r="1289" spans="1:27" x14ac:dyDescent="0.2">
      <c r="A1289" s="1" t="s">
        <v>94</v>
      </c>
      <c r="B1289" s="1" t="s">
        <v>220</v>
      </c>
      <c r="C1289" s="1" t="s">
        <v>61</v>
      </c>
      <c r="D1289" s="1">
        <v>181.07320000000001</v>
      </c>
      <c r="E1289" s="1">
        <v>17.43</v>
      </c>
      <c r="F1289" s="5" t="s">
        <v>146</v>
      </c>
      <c r="H1289" s="1" t="s">
        <v>148</v>
      </c>
      <c r="I1289" s="1">
        <v>6062</v>
      </c>
      <c r="K1289" s="1">
        <f t="shared" si="283"/>
        <v>8.7099600060717304</v>
      </c>
      <c r="L1289" s="1" t="str">
        <f t="shared" si="284"/>
        <v>both tyrosine Min_Syn</v>
      </c>
      <c r="M1289" s="1" t="str">
        <f t="shared" si="285"/>
        <v>D</v>
      </c>
      <c r="N1289" s="1" t="str">
        <f t="shared" si="286"/>
        <v>both tyrosine Min_Syn_D</v>
      </c>
      <c r="O1289" s="2" t="str">
        <f t="shared" si="287"/>
        <v/>
      </c>
      <c r="P1289" s="1" t="str">
        <f t="array" ref="P1289">IF(O1289="","",AVERAGE(IF(L$1:L$2881=L1289,K$1:K$2881)))</f>
        <v/>
      </c>
      <c r="Q1289" s="1" t="str">
        <f t="array" ref="Q1289">IF(O1289="","",_xlfn.F.TEST(IF((L$1:L$2881=LEFT(L1289,LEN(L1289)-3)&amp;"ctr"),K$1:K$2881),IF((L$1:L$2881=L1289),K$1:K$2881)))</f>
        <v/>
      </c>
      <c r="R1289" s="1" t="str">
        <f t="array" ref="R1289">IF(O1289="","",TTEST(IF(L$1:L$2881=LEFT(L1289,LEN(L1289)-3)&amp;"ctr",K$1:K$2881),IF(L$1:L$2881=L1289,K$1:K$2881),2,IF(ISERROR(Q1289),3,IF(Q1289&lt;0.05,3,2))))</f>
        <v/>
      </c>
      <c r="S1289" s="1" t="str">
        <f t="shared" ca="1" si="288"/>
        <v/>
      </c>
      <c r="T1289" s="1" t="str">
        <f t="array" ref="T1289">IF(O1289="","",AVERAGE(IF(L$1:L$2881=L1289,I$1:I$2881)))</f>
        <v/>
      </c>
      <c r="U1289" s="1" t="str">
        <f t="shared" ca="1" si="289"/>
        <v/>
      </c>
      <c r="V1289" s="1" t="str">
        <f t="shared" ca="1" si="293"/>
        <v/>
      </c>
      <c r="W1289" s="1" t="str">
        <f t="array" aca="1" ref="W1289" ca="1">IF(V1289="","",IF(AVERAGE(IF(Z$2:Z$2881="Neg"&amp;" "&amp;B1289&amp;" "&amp;X1289,J$2:J$2881,0))&gt;AVERAGE(IF(Z$2:Z$2881="pos"&amp;" "&amp;B1289&amp;" "&amp;X1289,J$2:J$2881,0)),"neg","pos"))</f>
        <v/>
      </c>
      <c r="X1289" s="1" t="str">
        <f t="shared" ca="1" si="290"/>
        <v/>
      </c>
      <c r="Y1289" s="1" t="str">
        <f t="shared" ca="1" si="291"/>
        <v/>
      </c>
      <c r="Z1289" s="1" t="str">
        <f t="shared" si="292"/>
        <v>both tyrosine Min</v>
      </c>
      <c r="AA1289" s="1" t="str">
        <f t="shared" si="282"/>
        <v/>
      </c>
    </row>
    <row r="1290" spans="1:27" x14ac:dyDescent="0.2">
      <c r="A1290" s="1" t="s">
        <v>94</v>
      </c>
      <c r="B1290" s="1" t="s">
        <v>220</v>
      </c>
      <c r="C1290" s="1" t="s">
        <v>61</v>
      </c>
      <c r="D1290" s="1">
        <v>181.07320000000001</v>
      </c>
      <c r="E1290" s="1">
        <v>17.43</v>
      </c>
      <c r="F1290" s="5" t="s">
        <v>146</v>
      </c>
      <c r="H1290" s="1" t="s">
        <v>149</v>
      </c>
      <c r="I1290" s="1">
        <v>71838</v>
      </c>
      <c r="K1290" s="1">
        <f t="shared" si="283"/>
        <v>11.182182783057373</v>
      </c>
      <c r="L1290" s="1" t="str">
        <f t="shared" si="284"/>
        <v>both tyrosine MEBM_Ctr</v>
      </c>
      <c r="M1290" s="1" t="str">
        <f t="shared" si="285"/>
        <v>D</v>
      </c>
      <c r="N1290" s="1" t="str">
        <f t="shared" si="286"/>
        <v>both tyrosine MEBM_Ctr_D</v>
      </c>
      <c r="O1290" s="2" t="str">
        <f t="shared" si="287"/>
        <v>D</v>
      </c>
      <c r="P1290" s="1">
        <f t="array" ref="P1290">IF(O1290="","",AVERAGE(IF(L$1:L$2881=L1290,K$1:K$2881)))</f>
        <v>11.092607232494139</v>
      </c>
      <c r="Q1290" s="1">
        <f t="array" ref="Q1290">IF(O1290="","",_xlfn.F.TEST(IF((L$1:L$2881=LEFT(L1290,LEN(L1290)-3)&amp;"ctr"),K$1:K$2881),IF((L$1:L$2881=L1290),K$1:K$2881)))</f>
        <v>1</v>
      </c>
      <c r="R1290" s="1">
        <f t="array" ref="R1290">IF(O1290="","",TTEST(IF(L$1:L$2881=LEFT(L1290,LEN(L1290)-3)&amp;"ctr",K$1:K$2881),IF(L$1:L$2881=L1290,K$1:K$2881),2,IF(ISERROR(Q1290),3,IF(Q1290&lt;0.05,3,2))))</f>
        <v>1</v>
      </c>
      <c r="S1290" s="1" t="str">
        <f t="shared" ca="1" si="288"/>
        <v>D</v>
      </c>
      <c r="T1290" s="1">
        <f t="array" ref="T1290">IF(O1290="","",AVERAGE(IF(L$1:L$2881=L1290,I$1:I$2881)))</f>
        <v>65805</v>
      </c>
      <c r="U1290" s="1" t="b">
        <f t="shared" ca="1" si="289"/>
        <v>0</v>
      </c>
      <c r="V1290" s="1" t="str">
        <f t="shared" ca="1" si="293"/>
        <v>1</v>
      </c>
      <c r="W1290" s="1" t="str">
        <f t="array" aca="1" ref="W1290" ca="1">IF(V1290="","",IF(AVERAGE(IF(Z$2:Z$2881="Neg"&amp;" "&amp;B1290&amp;" "&amp;X1290,J$2:J$2881,0))&gt;AVERAGE(IF(Z$2:Z$2881="pos"&amp;" "&amp;B1290&amp;" "&amp;X1290,J$2:J$2881,0)),"neg","pos"))</f>
        <v>pos</v>
      </c>
      <c r="X1290" s="1" t="str">
        <f t="shared" ca="1" si="290"/>
        <v>MEB</v>
      </c>
      <c r="Y1290" s="1" t="str">
        <f t="shared" ca="1" si="291"/>
        <v>Ctr</v>
      </c>
      <c r="Z1290" s="1" t="str">
        <f t="shared" si="292"/>
        <v>both tyrosine MEB</v>
      </c>
      <c r="AA1290" s="1" t="str">
        <f t="shared" si="282"/>
        <v>Good</v>
      </c>
    </row>
    <row r="1291" spans="1:27" x14ac:dyDescent="0.2">
      <c r="A1291" s="1" t="s">
        <v>94</v>
      </c>
      <c r="B1291" s="1" t="s">
        <v>220</v>
      </c>
      <c r="C1291" s="1" t="s">
        <v>61</v>
      </c>
      <c r="D1291" s="1">
        <v>181.07320000000001</v>
      </c>
      <c r="E1291" s="1">
        <v>17.43</v>
      </c>
      <c r="F1291" s="5" t="s">
        <v>146</v>
      </c>
      <c r="H1291" s="1" t="s">
        <v>149</v>
      </c>
      <c r="I1291" s="1">
        <v>62871</v>
      </c>
      <c r="K1291" s="1">
        <f t="shared" si="283"/>
        <v>11.04885619254601</v>
      </c>
      <c r="L1291" s="1" t="str">
        <f t="shared" si="284"/>
        <v>both tyrosine MEBM_Ctr</v>
      </c>
      <c r="M1291" s="1" t="str">
        <f t="shared" si="285"/>
        <v>D</v>
      </c>
      <c r="N1291" s="1" t="str">
        <f t="shared" si="286"/>
        <v>both tyrosine MEBM_Ctr_D</v>
      </c>
      <c r="O1291" s="2" t="str">
        <f t="shared" si="287"/>
        <v/>
      </c>
      <c r="P1291" s="1" t="str">
        <f t="array" ref="P1291">IF(O1291="","",AVERAGE(IF(L$1:L$2881=L1291,K$1:K$2881)))</f>
        <v/>
      </c>
      <c r="Q1291" s="1" t="str">
        <f t="array" ref="Q1291">IF(O1291="","",_xlfn.F.TEST(IF((L$1:L$2881=LEFT(L1291,LEN(L1291)-3)&amp;"ctr"),K$1:K$2881),IF((L$1:L$2881=L1291),K$1:K$2881)))</f>
        <v/>
      </c>
      <c r="R1291" s="1" t="str">
        <f t="array" ref="R1291">IF(O1291="","",TTEST(IF(L$1:L$2881=LEFT(L1291,LEN(L1291)-3)&amp;"ctr",K$1:K$2881),IF(L$1:L$2881=L1291,K$1:K$2881),2,IF(ISERROR(Q1291),3,IF(Q1291&lt;0.05,3,2))))</f>
        <v/>
      </c>
      <c r="S1291" s="1" t="str">
        <f t="shared" ca="1" si="288"/>
        <v/>
      </c>
      <c r="T1291" s="1" t="str">
        <f t="array" ref="T1291">IF(O1291="","",AVERAGE(IF(L$1:L$2881=L1291,I$1:I$2881)))</f>
        <v/>
      </c>
      <c r="U1291" s="1" t="str">
        <f t="shared" ca="1" si="289"/>
        <v/>
      </c>
      <c r="V1291" s="1" t="str">
        <f t="shared" ca="1" si="293"/>
        <v/>
      </c>
      <c r="W1291" s="1" t="str">
        <f t="array" aca="1" ref="W1291" ca="1">IF(V1291="","",IF(AVERAGE(IF(Z$2:Z$2881="Neg"&amp;" "&amp;B1291&amp;" "&amp;X1291,J$2:J$2881,0))&gt;AVERAGE(IF(Z$2:Z$2881="pos"&amp;" "&amp;B1291&amp;" "&amp;X1291,J$2:J$2881,0)),"neg","pos"))</f>
        <v/>
      </c>
      <c r="X1291" s="1" t="str">
        <f t="shared" ca="1" si="290"/>
        <v/>
      </c>
      <c r="Y1291" s="1" t="str">
        <f t="shared" ca="1" si="291"/>
        <v/>
      </c>
      <c r="Z1291" s="1" t="str">
        <f t="shared" si="292"/>
        <v>both tyrosine MEB</v>
      </c>
      <c r="AA1291" s="1" t="str">
        <f t="shared" si="282"/>
        <v/>
      </c>
    </row>
    <row r="1292" spans="1:27" x14ac:dyDescent="0.2">
      <c r="A1292" s="1" t="s">
        <v>94</v>
      </c>
      <c r="B1292" s="1" t="s">
        <v>220</v>
      </c>
      <c r="C1292" s="1" t="s">
        <v>61</v>
      </c>
      <c r="D1292" s="1">
        <v>181.07320000000001</v>
      </c>
      <c r="E1292" s="1">
        <v>17.43</v>
      </c>
      <c r="F1292" s="5" t="s">
        <v>146</v>
      </c>
      <c r="H1292" s="1" t="s">
        <v>149</v>
      </c>
      <c r="I1292" s="1">
        <v>67045</v>
      </c>
      <c r="K1292" s="1">
        <f t="shared" si="283"/>
        <v>11.113134229957868</v>
      </c>
      <c r="L1292" s="1" t="str">
        <f t="shared" si="284"/>
        <v>both tyrosine MEBM_Ctr</v>
      </c>
      <c r="M1292" s="1" t="str">
        <f t="shared" si="285"/>
        <v>D</v>
      </c>
      <c r="N1292" s="1" t="str">
        <f t="shared" si="286"/>
        <v>both tyrosine MEBM_Ctr_D</v>
      </c>
      <c r="O1292" s="2" t="str">
        <f t="shared" si="287"/>
        <v/>
      </c>
      <c r="P1292" s="1" t="str">
        <f t="array" ref="P1292">IF(O1292="","",AVERAGE(IF(L$1:L$2881=L1292,K$1:K$2881)))</f>
        <v/>
      </c>
      <c r="Q1292" s="1" t="str">
        <f t="array" ref="Q1292">IF(O1292="","",_xlfn.F.TEST(IF((L$1:L$2881=LEFT(L1292,LEN(L1292)-3)&amp;"ctr"),K$1:K$2881),IF((L$1:L$2881=L1292),K$1:K$2881)))</f>
        <v/>
      </c>
      <c r="R1292" s="1" t="str">
        <f t="array" ref="R1292">IF(O1292="","",TTEST(IF(L$1:L$2881=LEFT(L1292,LEN(L1292)-3)&amp;"ctr",K$1:K$2881),IF(L$1:L$2881=L1292,K$1:K$2881),2,IF(ISERROR(Q1292),3,IF(Q1292&lt;0.05,3,2))))</f>
        <v/>
      </c>
      <c r="S1292" s="1" t="str">
        <f t="shared" ca="1" si="288"/>
        <v/>
      </c>
      <c r="T1292" s="1" t="str">
        <f t="array" ref="T1292">IF(O1292="","",AVERAGE(IF(L$1:L$2881=L1292,I$1:I$2881)))</f>
        <v/>
      </c>
      <c r="U1292" s="1" t="str">
        <f t="shared" ca="1" si="289"/>
        <v/>
      </c>
      <c r="V1292" s="1" t="str">
        <f t="shared" ca="1" si="293"/>
        <v/>
      </c>
      <c r="W1292" s="1" t="str">
        <f t="array" aca="1" ref="W1292" ca="1">IF(V1292="","",IF(AVERAGE(IF(Z$2:Z$2881="Neg"&amp;" "&amp;B1292&amp;" "&amp;X1292,J$2:J$2881,0))&gt;AVERAGE(IF(Z$2:Z$2881="pos"&amp;" "&amp;B1292&amp;" "&amp;X1292,J$2:J$2881,0)),"neg","pos"))</f>
        <v/>
      </c>
      <c r="X1292" s="1" t="str">
        <f t="shared" ca="1" si="290"/>
        <v/>
      </c>
      <c r="Y1292" s="1" t="str">
        <f t="shared" ca="1" si="291"/>
        <v/>
      </c>
      <c r="Z1292" s="1" t="str">
        <f t="shared" si="292"/>
        <v>both tyrosine MEB</v>
      </c>
      <c r="AA1292" s="1" t="str">
        <f t="shared" si="282"/>
        <v/>
      </c>
    </row>
    <row r="1293" spans="1:27" x14ac:dyDescent="0.2">
      <c r="A1293" s="1" t="s">
        <v>94</v>
      </c>
      <c r="B1293" s="1" t="s">
        <v>220</v>
      </c>
      <c r="C1293" s="1" t="s">
        <v>61</v>
      </c>
      <c r="D1293" s="1">
        <v>181.07320000000001</v>
      </c>
      <c r="E1293" s="1">
        <v>17.43</v>
      </c>
      <c r="F1293" s="5" t="s">
        <v>146</v>
      </c>
      <c r="H1293" s="1" t="s">
        <v>149</v>
      </c>
      <c r="I1293" s="1">
        <v>61466</v>
      </c>
      <c r="K1293" s="1">
        <f t="shared" si="283"/>
        <v>11.026255724415309</v>
      </c>
      <c r="L1293" s="1" t="str">
        <f t="shared" si="284"/>
        <v>both tyrosine MEBM_Ctr</v>
      </c>
      <c r="M1293" s="1" t="str">
        <f t="shared" si="285"/>
        <v>D</v>
      </c>
      <c r="N1293" s="1" t="str">
        <f t="shared" si="286"/>
        <v>both tyrosine MEBM_Ctr_D</v>
      </c>
      <c r="O1293" s="2" t="str">
        <f t="shared" si="287"/>
        <v/>
      </c>
      <c r="P1293" s="1" t="str">
        <f t="array" ref="P1293">IF(O1293="","",AVERAGE(IF(L$1:L$2881=L1293,K$1:K$2881)))</f>
        <v/>
      </c>
      <c r="Q1293" s="1" t="str">
        <f t="array" ref="Q1293">IF(O1293="","",_xlfn.F.TEST(IF((L$1:L$2881=LEFT(L1293,LEN(L1293)-3)&amp;"ctr"),K$1:K$2881),IF((L$1:L$2881=L1293),K$1:K$2881)))</f>
        <v/>
      </c>
      <c r="R1293" s="1" t="str">
        <f t="array" ref="R1293">IF(O1293="","",TTEST(IF(L$1:L$2881=LEFT(L1293,LEN(L1293)-3)&amp;"ctr",K$1:K$2881),IF(L$1:L$2881=L1293,K$1:K$2881),2,IF(ISERROR(Q1293),3,IF(Q1293&lt;0.05,3,2))))</f>
        <v/>
      </c>
      <c r="S1293" s="1" t="str">
        <f t="shared" ca="1" si="288"/>
        <v/>
      </c>
      <c r="T1293" s="1" t="str">
        <f t="array" ref="T1293">IF(O1293="","",AVERAGE(IF(L$1:L$2881=L1293,I$1:I$2881)))</f>
        <v/>
      </c>
      <c r="U1293" s="1" t="str">
        <f t="shared" ca="1" si="289"/>
        <v/>
      </c>
      <c r="V1293" s="1" t="str">
        <f t="shared" ca="1" si="293"/>
        <v/>
      </c>
      <c r="W1293" s="1" t="str">
        <f t="array" aca="1" ref="W1293" ca="1">IF(V1293="","",IF(AVERAGE(IF(Z$2:Z$2881="Neg"&amp;" "&amp;B1293&amp;" "&amp;X1293,J$2:J$2881,0))&gt;AVERAGE(IF(Z$2:Z$2881="pos"&amp;" "&amp;B1293&amp;" "&amp;X1293,J$2:J$2881,0)),"neg","pos"))</f>
        <v/>
      </c>
      <c r="X1293" s="1" t="str">
        <f t="shared" ca="1" si="290"/>
        <v/>
      </c>
      <c r="Y1293" s="1" t="str">
        <f t="shared" ca="1" si="291"/>
        <v/>
      </c>
      <c r="Z1293" s="1" t="str">
        <f t="shared" si="292"/>
        <v>both tyrosine MEB</v>
      </c>
      <c r="AA1293" s="1" t="str">
        <f t="shared" si="282"/>
        <v/>
      </c>
    </row>
    <row r="1294" spans="1:27" x14ac:dyDescent="0.2">
      <c r="A1294" s="1" t="s">
        <v>94</v>
      </c>
      <c r="B1294" s="1" t="s">
        <v>220</v>
      </c>
      <c r="C1294" s="1" t="s">
        <v>61</v>
      </c>
      <c r="D1294" s="1">
        <v>181.07320000000001</v>
      </c>
      <c r="E1294" s="1">
        <v>17.43</v>
      </c>
      <c r="F1294" s="5" t="s">
        <v>146</v>
      </c>
      <c r="H1294" s="1" t="s">
        <v>150</v>
      </c>
      <c r="I1294" s="1">
        <v>58784</v>
      </c>
      <c r="K1294" s="1">
        <f t="shared" si="283"/>
        <v>10.981641999301841</v>
      </c>
      <c r="L1294" s="1" t="str">
        <f t="shared" si="284"/>
        <v>both tyrosine MEBM_Syn</v>
      </c>
      <c r="M1294" s="1" t="str">
        <f t="shared" si="285"/>
        <v>D</v>
      </c>
      <c r="N1294" s="1" t="str">
        <f t="shared" si="286"/>
        <v>both tyrosine MEBM_Syn_D</v>
      </c>
      <c r="O1294" s="2" t="str">
        <f t="shared" si="287"/>
        <v>D</v>
      </c>
      <c r="P1294" s="1">
        <f t="array" ref="P1294">IF(O1294="","",AVERAGE(IF(L$1:L$2881=L1294,K$1:K$2881)))</f>
        <v>11.187097808998322</v>
      </c>
      <c r="Q1294" s="1">
        <f t="array" ref="Q1294">IF(O1294="","",_xlfn.F.TEST(IF((L$1:L$2881=LEFT(L1294,LEN(L1294)-3)&amp;"ctr"),K$1:K$2881),IF((L$1:L$2881=L1294),K$1:K$2881)))</f>
        <v>0.11759079248004528</v>
      </c>
      <c r="R1294" s="1">
        <f t="array" ref="R1294">IF(O1294="","",TTEST(IF(L$1:L$2881=LEFT(L1294,LEN(L1294)-3)&amp;"ctr",K$1:K$2881),IF(L$1:L$2881=L1294,K$1:K$2881),2,IF(ISERROR(Q1294),3,IF(Q1294&lt;0.05,3,2))))</f>
        <v>0.40866555078433403</v>
      </c>
      <c r="S1294" s="1" t="str">
        <f t="shared" ca="1" si="288"/>
        <v>N</v>
      </c>
      <c r="T1294" s="1">
        <f t="array" ref="T1294">IF(O1294="","",AVERAGE(IF(L$1:L$2881=L1294,I$1:I$2881)))</f>
        <v>73303.25</v>
      </c>
      <c r="U1294" s="1" t="str">
        <f t="shared" ca="1" si="289"/>
        <v>n/a</v>
      </c>
      <c r="V1294" s="1" t="str">
        <f t="shared" ca="1" si="293"/>
        <v>1</v>
      </c>
      <c r="W1294" s="1" t="str">
        <f t="array" aca="1" ref="W1294" ca="1">IF(V1294="","",IF(AVERAGE(IF(Z$2:Z$2881="Neg"&amp;" "&amp;B1294&amp;" "&amp;X1294,J$2:J$2881,0))&gt;AVERAGE(IF(Z$2:Z$2881="pos"&amp;" "&amp;B1294&amp;" "&amp;X1294,J$2:J$2881,0)),"neg","pos"))</f>
        <v>pos</v>
      </c>
      <c r="X1294" s="1" t="str">
        <f t="shared" ca="1" si="290"/>
        <v>MEB</v>
      </c>
      <c r="Y1294" s="1" t="str">
        <f t="shared" ca="1" si="291"/>
        <v>Syn</v>
      </c>
      <c r="Z1294" s="1" t="str">
        <f t="shared" si="292"/>
        <v>both tyrosine MEB</v>
      </c>
      <c r="AA1294" s="1" t="str">
        <f t="shared" si="282"/>
        <v>Good</v>
      </c>
    </row>
    <row r="1295" spans="1:27" x14ac:dyDescent="0.2">
      <c r="A1295" s="1" t="s">
        <v>94</v>
      </c>
      <c r="B1295" s="1" t="s">
        <v>220</v>
      </c>
      <c r="C1295" s="1" t="s">
        <v>61</v>
      </c>
      <c r="D1295" s="1">
        <v>181.07320000000001</v>
      </c>
      <c r="E1295" s="1">
        <v>17.43</v>
      </c>
      <c r="F1295" s="5" t="s">
        <v>146</v>
      </c>
      <c r="H1295" s="1" t="s">
        <v>150</v>
      </c>
      <c r="I1295" s="1">
        <v>92161</v>
      </c>
      <c r="K1295" s="1">
        <f t="shared" si="283"/>
        <v>11.431303177083135</v>
      </c>
      <c r="L1295" s="1" t="str">
        <f t="shared" si="284"/>
        <v>both tyrosine MEBM_Syn</v>
      </c>
      <c r="M1295" s="1" t="str">
        <f t="shared" si="285"/>
        <v>D</v>
      </c>
      <c r="N1295" s="1" t="str">
        <f t="shared" si="286"/>
        <v>both tyrosine MEBM_Syn_D</v>
      </c>
      <c r="O1295" s="2" t="str">
        <f t="shared" si="287"/>
        <v/>
      </c>
      <c r="P1295" s="1" t="str">
        <f t="array" ref="P1295">IF(O1295="","",AVERAGE(IF(L$1:L$2881=L1295,K$1:K$2881)))</f>
        <v/>
      </c>
      <c r="Q1295" s="1" t="str">
        <f t="array" ref="Q1295">IF(O1295="","",_xlfn.F.TEST(IF((L$1:L$2881=LEFT(L1295,LEN(L1295)-3)&amp;"ctr"),K$1:K$2881),IF((L$1:L$2881=L1295),K$1:K$2881)))</f>
        <v/>
      </c>
      <c r="R1295" s="1" t="str">
        <f t="array" ref="R1295">IF(O1295="","",TTEST(IF(L$1:L$2881=LEFT(L1295,LEN(L1295)-3)&amp;"ctr",K$1:K$2881),IF(L$1:L$2881=L1295,K$1:K$2881),2,IF(ISERROR(Q1295),3,IF(Q1295&lt;0.05,3,2))))</f>
        <v/>
      </c>
      <c r="S1295" s="1" t="str">
        <f t="shared" ca="1" si="288"/>
        <v/>
      </c>
      <c r="T1295" s="1" t="str">
        <f t="array" ref="T1295">IF(O1295="","",AVERAGE(IF(L$1:L$2881=L1295,I$1:I$2881)))</f>
        <v/>
      </c>
      <c r="U1295" s="1" t="str">
        <f t="shared" ca="1" si="289"/>
        <v/>
      </c>
      <c r="V1295" s="1" t="str">
        <f t="shared" ca="1" si="293"/>
        <v/>
      </c>
      <c r="W1295" s="1" t="str">
        <f t="array" aca="1" ref="W1295" ca="1">IF(V1295="","",IF(AVERAGE(IF(Z$2:Z$2881="Neg"&amp;" "&amp;B1295&amp;" "&amp;X1295,J$2:J$2881,0))&gt;AVERAGE(IF(Z$2:Z$2881="pos"&amp;" "&amp;B1295&amp;" "&amp;X1295,J$2:J$2881,0)),"neg","pos"))</f>
        <v/>
      </c>
      <c r="X1295" s="1" t="str">
        <f t="shared" ca="1" si="290"/>
        <v/>
      </c>
      <c r="Y1295" s="1" t="str">
        <f t="shared" ca="1" si="291"/>
        <v/>
      </c>
      <c r="Z1295" s="1" t="str">
        <f t="shared" si="292"/>
        <v>both tyrosine MEB</v>
      </c>
      <c r="AA1295" s="1" t="str">
        <f t="shared" si="282"/>
        <v/>
      </c>
    </row>
    <row r="1296" spans="1:27" x14ac:dyDescent="0.2">
      <c r="A1296" s="1" t="s">
        <v>94</v>
      </c>
      <c r="B1296" s="1" t="s">
        <v>220</v>
      </c>
      <c r="C1296" s="1" t="s">
        <v>61</v>
      </c>
      <c r="D1296" s="1">
        <v>181.07320000000001</v>
      </c>
      <c r="E1296" s="1">
        <v>17.43</v>
      </c>
      <c r="F1296" s="5" t="s">
        <v>146</v>
      </c>
      <c r="H1296" s="1" t="s">
        <v>150</v>
      </c>
      <c r="I1296" s="1">
        <v>77950</v>
      </c>
      <c r="K1296" s="1">
        <f t="shared" si="283"/>
        <v>11.263835703140005</v>
      </c>
      <c r="L1296" s="1" t="str">
        <f t="shared" si="284"/>
        <v>both tyrosine MEBM_Syn</v>
      </c>
      <c r="M1296" s="1" t="str">
        <f t="shared" si="285"/>
        <v>D</v>
      </c>
      <c r="N1296" s="1" t="str">
        <f t="shared" si="286"/>
        <v>both tyrosine MEBM_Syn_D</v>
      </c>
      <c r="O1296" s="2" t="str">
        <f t="shared" si="287"/>
        <v/>
      </c>
      <c r="P1296" s="1" t="str">
        <f t="array" ref="P1296">IF(O1296="","",AVERAGE(IF(L$1:L$2881=L1296,K$1:K$2881)))</f>
        <v/>
      </c>
      <c r="Q1296" s="1" t="str">
        <f t="array" ref="Q1296">IF(O1296="","",_xlfn.F.TEST(IF((L$1:L$2881=LEFT(L1296,LEN(L1296)-3)&amp;"ctr"),K$1:K$2881),IF((L$1:L$2881=L1296),K$1:K$2881)))</f>
        <v/>
      </c>
      <c r="R1296" s="1" t="str">
        <f t="array" ref="R1296">IF(O1296="","",TTEST(IF(L$1:L$2881=LEFT(L1296,LEN(L1296)-3)&amp;"ctr",K$1:K$2881),IF(L$1:L$2881=L1296,K$1:K$2881),2,IF(ISERROR(Q1296),3,IF(Q1296&lt;0.05,3,2))))</f>
        <v/>
      </c>
      <c r="S1296" s="1" t="str">
        <f t="shared" ca="1" si="288"/>
        <v/>
      </c>
      <c r="T1296" s="1" t="str">
        <f t="array" ref="T1296">IF(O1296="","",AVERAGE(IF(L$1:L$2881=L1296,I$1:I$2881)))</f>
        <v/>
      </c>
      <c r="U1296" s="1" t="str">
        <f t="shared" ca="1" si="289"/>
        <v/>
      </c>
      <c r="V1296" s="1" t="str">
        <f t="shared" ca="1" si="293"/>
        <v/>
      </c>
      <c r="W1296" s="1" t="str">
        <f t="array" aca="1" ref="W1296" ca="1">IF(V1296="","",IF(AVERAGE(IF(Z$2:Z$2881="Neg"&amp;" "&amp;B1296&amp;" "&amp;X1296,J$2:J$2881,0))&gt;AVERAGE(IF(Z$2:Z$2881="pos"&amp;" "&amp;B1296&amp;" "&amp;X1296,J$2:J$2881,0)),"neg","pos"))</f>
        <v/>
      </c>
      <c r="X1296" s="1" t="str">
        <f t="shared" ca="1" si="290"/>
        <v/>
      </c>
      <c r="Y1296" s="1" t="str">
        <f t="shared" ca="1" si="291"/>
        <v/>
      </c>
      <c r="Z1296" s="1" t="str">
        <f t="shared" si="292"/>
        <v>both tyrosine MEB</v>
      </c>
      <c r="AA1296" s="1" t="str">
        <f t="shared" si="282"/>
        <v/>
      </c>
    </row>
    <row r="1297" spans="1:27" x14ac:dyDescent="0.2">
      <c r="A1297" s="1" t="s">
        <v>94</v>
      </c>
      <c r="B1297" s="1" t="s">
        <v>220</v>
      </c>
      <c r="C1297" s="1" t="s">
        <v>61</v>
      </c>
      <c r="D1297" s="1">
        <v>181.07320000000001</v>
      </c>
      <c r="E1297" s="1">
        <v>17.43</v>
      </c>
      <c r="F1297" s="5" t="s">
        <v>146</v>
      </c>
      <c r="H1297" s="1" t="s">
        <v>150</v>
      </c>
      <c r="I1297" s="1">
        <v>64318</v>
      </c>
      <c r="K1297" s="1">
        <f t="shared" si="283"/>
        <v>11.071610356468307</v>
      </c>
      <c r="L1297" s="1" t="str">
        <f t="shared" si="284"/>
        <v>both tyrosine MEBM_Syn</v>
      </c>
      <c r="M1297" s="1" t="str">
        <f t="shared" si="285"/>
        <v>D</v>
      </c>
      <c r="N1297" s="1" t="str">
        <f t="shared" si="286"/>
        <v>both tyrosine MEBM_Syn_D</v>
      </c>
      <c r="O1297" s="2" t="str">
        <f t="shared" si="287"/>
        <v/>
      </c>
      <c r="P1297" s="1" t="str">
        <f t="array" ref="P1297">IF(O1297="","",AVERAGE(IF(L$1:L$2881=L1297,K$1:K$2881)))</f>
        <v/>
      </c>
      <c r="Q1297" s="1" t="str">
        <f t="array" ref="Q1297">IF(O1297="","",_xlfn.F.TEST(IF((L$1:L$2881=LEFT(L1297,LEN(L1297)-3)&amp;"ctr"),K$1:K$2881),IF((L$1:L$2881=L1297),K$1:K$2881)))</f>
        <v/>
      </c>
      <c r="R1297" s="1" t="str">
        <f t="array" ref="R1297">IF(O1297="","",TTEST(IF(L$1:L$2881=LEFT(L1297,LEN(L1297)-3)&amp;"ctr",K$1:K$2881),IF(L$1:L$2881=L1297,K$1:K$2881),2,IF(ISERROR(Q1297),3,IF(Q1297&lt;0.05,3,2))))</f>
        <v/>
      </c>
      <c r="S1297" s="1" t="str">
        <f t="shared" ca="1" si="288"/>
        <v/>
      </c>
      <c r="T1297" s="1" t="str">
        <f t="array" ref="T1297">IF(O1297="","",AVERAGE(IF(L$1:L$2881=L1297,I$1:I$2881)))</f>
        <v/>
      </c>
      <c r="U1297" s="1" t="str">
        <f t="shared" ca="1" si="289"/>
        <v/>
      </c>
      <c r="V1297" s="1" t="str">
        <f t="shared" ca="1" si="293"/>
        <v/>
      </c>
      <c r="W1297" s="1" t="str">
        <f t="array" aca="1" ref="W1297" ca="1">IF(V1297="","",IF(AVERAGE(IF(Z$2:Z$2881="Neg"&amp;" "&amp;B1297&amp;" "&amp;X1297,J$2:J$2881,0))&gt;AVERAGE(IF(Z$2:Z$2881="pos"&amp;" "&amp;B1297&amp;" "&amp;X1297,J$2:J$2881,0)),"neg","pos"))</f>
        <v/>
      </c>
      <c r="X1297" s="1" t="str">
        <f t="shared" ca="1" si="290"/>
        <v/>
      </c>
      <c r="Y1297" s="1" t="str">
        <f t="shared" ca="1" si="291"/>
        <v/>
      </c>
      <c r="Z1297" s="1" t="str">
        <f t="shared" si="292"/>
        <v>both tyrosine MEB</v>
      </c>
      <c r="AA1297" s="1" t="str">
        <f t="shared" si="282"/>
        <v/>
      </c>
    </row>
    <row r="1298" spans="1:27" x14ac:dyDescent="0.2">
      <c r="A1298" s="1" t="s">
        <v>94</v>
      </c>
      <c r="B1298" s="1" t="s">
        <v>220</v>
      </c>
      <c r="C1298" s="1" t="s">
        <v>61</v>
      </c>
      <c r="D1298" s="1">
        <v>181.07320000000001</v>
      </c>
      <c r="E1298" s="1">
        <v>17.43</v>
      </c>
      <c r="F1298" s="5" t="s">
        <v>146</v>
      </c>
      <c r="H1298" s="1" t="s">
        <v>151</v>
      </c>
      <c r="I1298" s="1">
        <v>395287</v>
      </c>
      <c r="K1298" s="1">
        <f t="shared" si="283"/>
        <v>12.887369892132883</v>
      </c>
      <c r="L1298" s="1" t="str">
        <f t="shared" si="284"/>
        <v>both tyrosine YE_Ctr</v>
      </c>
      <c r="M1298" s="1" t="str">
        <f t="shared" si="285"/>
        <v>D</v>
      </c>
      <c r="N1298" s="1" t="str">
        <f t="shared" si="286"/>
        <v>both tyrosine YE_Ctr_D</v>
      </c>
      <c r="O1298" s="2" t="str">
        <f t="shared" si="287"/>
        <v>D</v>
      </c>
      <c r="P1298" s="1">
        <f t="array" ref="P1298">IF(O1298="","",AVERAGE(IF(L$1:L$2881=L1298,K$1:K$2881)))</f>
        <v>12.827781115239716</v>
      </c>
      <c r="Q1298" s="1">
        <f t="array" ref="Q1298">IF(O1298="","",_xlfn.F.TEST(IF((L$1:L$2881=LEFT(L1298,LEN(L1298)-3)&amp;"ctr"),K$1:K$2881),IF((L$1:L$2881=L1298),K$1:K$2881)))</f>
        <v>1</v>
      </c>
      <c r="R1298" s="1">
        <f t="array" ref="R1298">IF(O1298="","",TTEST(IF(L$1:L$2881=LEFT(L1298,LEN(L1298)-3)&amp;"ctr",K$1:K$2881),IF(L$1:L$2881=L1298,K$1:K$2881),2,IF(ISERROR(Q1298),3,IF(Q1298&lt;0.05,3,2))))</f>
        <v>1</v>
      </c>
      <c r="S1298" s="1" t="str">
        <f t="shared" ca="1" si="288"/>
        <v>D</v>
      </c>
      <c r="T1298" s="1">
        <f t="array" ref="T1298">IF(O1298="","",AVERAGE(IF(L$1:L$2881=L1298,I$1:I$2881)))</f>
        <v>376070.25</v>
      </c>
      <c r="U1298" s="1" t="b">
        <f t="shared" ca="1" si="289"/>
        <v>0</v>
      </c>
      <c r="V1298" s="1" t="str">
        <f t="shared" ca="1" si="293"/>
        <v>1</v>
      </c>
      <c r="W1298" s="1" t="str">
        <f t="array" aca="1" ref="W1298" ca="1">IF(V1298="","",IF(AVERAGE(IF(Z$2:Z$2881="Neg"&amp;" "&amp;B1298&amp;" "&amp;X1298,J$2:J$2881,0))&gt;AVERAGE(IF(Z$2:Z$2881="pos"&amp;" "&amp;B1298&amp;" "&amp;X1298,J$2:J$2881,0)),"neg","pos"))</f>
        <v>pos</v>
      </c>
      <c r="X1298" s="1" t="str">
        <f t="shared" ca="1" si="290"/>
        <v>YE_</v>
      </c>
      <c r="Y1298" s="1" t="str">
        <f t="shared" ca="1" si="291"/>
        <v>Ctr</v>
      </c>
      <c r="Z1298" s="1" t="str">
        <f t="shared" si="292"/>
        <v>both tyrosine YE_</v>
      </c>
      <c r="AA1298" s="1" t="str">
        <f t="shared" si="282"/>
        <v>Good</v>
      </c>
    </row>
    <row r="1299" spans="1:27" x14ac:dyDescent="0.2">
      <c r="A1299" s="1" t="s">
        <v>94</v>
      </c>
      <c r="B1299" s="1" t="s">
        <v>220</v>
      </c>
      <c r="C1299" s="1" t="s">
        <v>61</v>
      </c>
      <c r="D1299" s="1">
        <v>181.07320000000001</v>
      </c>
      <c r="E1299" s="1">
        <v>17.43</v>
      </c>
      <c r="F1299" s="5" t="s">
        <v>146</v>
      </c>
      <c r="H1299" s="1" t="s">
        <v>151</v>
      </c>
      <c r="I1299" s="1">
        <v>316834</v>
      </c>
      <c r="K1299" s="1">
        <f t="shared" si="283"/>
        <v>12.666136412617945</v>
      </c>
      <c r="L1299" s="1" t="str">
        <f t="shared" si="284"/>
        <v>both tyrosine YE_Ctr</v>
      </c>
      <c r="M1299" s="1" t="str">
        <f t="shared" si="285"/>
        <v>D</v>
      </c>
      <c r="N1299" s="1" t="str">
        <f t="shared" si="286"/>
        <v>both tyrosine YE_Ctr_D</v>
      </c>
      <c r="O1299" s="2" t="str">
        <f t="shared" si="287"/>
        <v/>
      </c>
      <c r="P1299" s="1" t="str">
        <f t="array" ref="P1299">IF(O1299="","",AVERAGE(IF(L$1:L$2881=L1299,K$1:K$2881)))</f>
        <v/>
      </c>
      <c r="Q1299" s="1" t="str">
        <f t="array" ref="Q1299">IF(O1299="","",_xlfn.F.TEST(IF((L$1:L$2881=LEFT(L1299,LEN(L1299)-3)&amp;"ctr"),K$1:K$2881),IF((L$1:L$2881=L1299),K$1:K$2881)))</f>
        <v/>
      </c>
      <c r="R1299" s="1" t="str">
        <f t="array" ref="R1299">IF(O1299="","",TTEST(IF(L$1:L$2881=LEFT(L1299,LEN(L1299)-3)&amp;"ctr",K$1:K$2881),IF(L$1:L$2881=L1299,K$1:K$2881),2,IF(ISERROR(Q1299),3,IF(Q1299&lt;0.05,3,2))))</f>
        <v/>
      </c>
      <c r="S1299" s="1" t="str">
        <f t="shared" ca="1" si="288"/>
        <v/>
      </c>
      <c r="T1299" s="1" t="str">
        <f t="array" ref="T1299">IF(O1299="","",AVERAGE(IF(L$1:L$2881=L1299,I$1:I$2881)))</f>
        <v/>
      </c>
      <c r="U1299" s="1" t="str">
        <f t="shared" ca="1" si="289"/>
        <v/>
      </c>
      <c r="V1299" s="1" t="str">
        <f t="shared" ca="1" si="293"/>
        <v/>
      </c>
      <c r="W1299" s="1" t="str">
        <f t="array" aca="1" ref="W1299" ca="1">IF(V1299="","",IF(AVERAGE(IF(Z$2:Z$2881="Neg"&amp;" "&amp;B1299&amp;" "&amp;X1299,J$2:J$2881,0))&gt;AVERAGE(IF(Z$2:Z$2881="pos"&amp;" "&amp;B1299&amp;" "&amp;X1299,J$2:J$2881,0)),"neg","pos"))</f>
        <v/>
      </c>
      <c r="X1299" s="1" t="str">
        <f t="shared" ca="1" si="290"/>
        <v/>
      </c>
      <c r="Y1299" s="1" t="str">
        <f t="shared" ca="1" si="291"/>
        <v/>
      </c>
      <c r="Z1299" s="1" t="str">
        <f t="shared" si="292"/>
        <v>both tyrosine YE_</v>
      </c>
      <c r="AA1299" s="1" t="str">
        <f t="shared" si="282"/>
        <v/>
      </c>
    </row>
    <row r="1300" spans="1:27" x14ac:dyDescent="0.2">
      <c r="A1300" s="1" t="s">
        <v>94</v>
      </c>
      <c r="B1300" s="1" t="s">
        <v>220</v>
      </c>
      <c r="C1300" s="1" t="s">
        <v>61</v>
      </c>
      <c r="D1300" s="1">
        <v>181.07320000000001</v>
      </c>
      <c r="E1300" s="1">
        <v>17.43</v>
      </c>
      <c r="F1300" s="5" t="s">
        <v>146</v>
      </c>
      <c r="H1300" s="1" t="s">
        <v>151</v>
      </c>
      <c r="I1300" s="1">
        <v>338808</v>
      </c>
      <c r="K1300" s="1">
        <f t="shared" si="283"/>
        <v>12.733191805751957</v>
      </c>
      <c r="L1300" s="1" t="str">
        <f t="shared" si="284"/>
        <v>both tyrosine YE_Ctr</v>
      </c>
      <c r="M1300" s="1" t="str">
        <f t="shared" si="285"/>
        <v>D</v>
      </c>
      <c r="N1300" s="1" t="str">
        <f t="shared" si="286"/>
        <v>both tyrosine YE_Ctr_D</v>
      </c>
      <c r="O1300" s="2" t="str">
        <f t="shared" si="287"/>
        <v/>
      </c>
      <c r="P1300" s="1" t="str">
        <f t="array" ref="P1300">IF(O1300="","",AVERAGE(IF(L$1:L$2881=L1300,K$1:K$2881)))</f>
        <v/>
      </c>
      <c r="Q1300" s="1" t="str">
        <f t="array" ref="Q1300">IF(O1300="","",_xlfn.F.TEST(IF((L$1:L$2881=LEFT(L1300,LEN(L1300)-3)&amp;"ctr"),K$1:K$2881),IF((L$1:L$2881=L1300),K$1:K$2881)))</f>
        <v/>
      </c>
      <c r="R1300" s="1" t="str">
        <f t="array" ref="R1300">IF(O1300="","",TTEST(IF(L$1:L$2881=LEFT(L1300,LEN(L1300)-3)&amp;"ctr",K$1:K$2881),IF(L$1:L$2881=L1300,K$1:K$2881),2,IF(ISERROR(Q1300),3,IF(Q1300&lt;0.05,3,2))))</f>
        <v/>
      </c>
      <c r="S1300" s="1" t="str">
        <f t="shared" ca="1" si="288"/>
        <v/>
      </c>
      <c r="T1300" s="1" t="str">
        <f t="array" ref="T1300">IF(O1300="","",AVERAGE(IF(L$1:L$2881=L1300,I$1:I$2881)))</f>
        <v/>
      </c>
      <c r="U1300" s="1" t="str">
        <f t="shared" ca="1" si="289"/>
        <v/>
      </c>
      <c r="V1300" s="1" t="str">
        <f t="shared" ca="1" si="293"/>
        <v/>
      </c>
      <c r="W1300" s="1" t="str">
        <f t="array" aca="1" ref="W1300" ca="1">IF(V1300="","",IF(AVERAGE(IF(Z$2:Z$2881="Neg"&amp;" "&amp;B1300&amp;" "&amp;X1300,J$2:J$2881,0))&gt;AVERAGE(IF(Z$2:Z$2881="pos"&amp;" "&amp;B1300&amp;" "&amp;X1300,J$2:J$2881,0)),"neg","pos"))</f>
        <v/>
      </c>
      <c r="X1300" s="1" t="str">
        <f t="shared" ca="1" si="290"/>
        <v/>
      </c>
      <c r="Y1300" s="1" t="str">
        <f t="shared" ca="1" si="291"/>
        <v/>
      </c>
      <c r="Z1300" s="1" t="str">
        <f t="shared" si="292"/>
        <v>both tyrosine YE_</v>
      </c>
      <c r="AA1300" s="1" t="str">
        <f t="shared" si="282"/>
        <v/>
      </c>
    </row>
    <row r="1301" spans="1:27" x14ac:dyDescent="0.2">
      <c r="A1301" s="1" t="s">
        <v>94</v>
      </c>
      <c r="B1301" s="1" t="s">
        <v>220</v>
      </c>
      <c r="C1301" s="1" t="s">
        <v>61</v>
      </c>
      <c r="D1301" s="1">
        <v>181.07320000000001</v>
      </c>
      <c r="E1301" s="1">
        <v>17.43</v>
      </c>
      <c r="F1301" s="5" t="s">
        <v>146</v>
      </c>
      <c r="H1301" s="1" t="s">
        <v>151</v>
      </c>
      <c r="I1301" s="1">
        <v>453352</v>
      </c>
      <c r="K1301" s="1">
        <f t="shared" si="283"/>
        <v>13.024426350456078</v>
      </c>
      <c r="L1301" s="1" t="str">
        <f t="shared" si="284"/>
        <v>both tyrosine YE_Ctr</v>
      </c>
      <c r="M1301" s="1" t="str">
        <f t="shared" si="285"/>
        <v>D</v>
      </c>
      <c r="N1301" s="1" t="str">
        <f t="shared" si="286"/>
        <v>both tyrosine YE_Ctr_D</v>
      </c>
      <c r="O1301" s="2" t="str">
        <f t="shared" si="287"/>
        <v/>
      </c>
      <c r="P1301" s="1" t="str">
        <f t="array" ref="P1301">IF(O1301="","",AVERAGE(IF(L$1:L$2881=L1301,K$1:K$2881)))</f>
        <v/>
      </c>
      <c r="Q1301" s="1" t="str">
        <f t="array" ref="Q1301">IF(O1301="","",_xlfn.F.TEST(IF((L$1:L$2881=LEFT(L1301,LEN(L1301)-3)&amp;"ctr"),K$1:K$2881),IF((L$1:L$2881=L1301),K$1:K$2881)))</f>
        <v/>
      </c>
      <c r="R1301" s="1" t="str">
        <f t="array" ref="R1301">IF(O1301="","",TTEST(IF(L$1:L$2881=LEFT(L1301,LEN(L1301)-3)&amp;"ctr",K$1:K$2881),IF(L$1:L$2881=L1301,K$1:K$2881),2,IF(ISERROR(Q1301),3,IF(Q1301&lt;0.05,3,2))))</f>
        <v/>
      </c>
      <c r="S1301" s="1" t="str">
        <f t="shared" ca="1" si="288"/>
        <v/>
      </c>
      <c r="T1301" s="1" t="str">
        <f t="array" ref="T1301">IF(O1301="","",AVERAGE(IF(L$1:L$2881=L1301,I$1:I$2881)))</f>
        <v/>
      </c>
      <c r="U1301" s="1" t="str">
        <f t="shared" ca="1" si="289"/>
        <v/>
      </c>
      <c r="V1301" s="1" t="str">
        <f t="shared" ca="1" si="293"/>
        <v/>
      </c>
      <c r="W1301" s="1" t="str">
        <f t="array" aca="1" ref="W1301" ca="1">IF(V1301="","",IF(AVERAGE(IF(Z$2:Z$2881="Neg"&amp;" "&amp;B1301&amp;" "&amp;X1301,J$2:J$2881,0))&gt;AVERAGE(IF(Z$2:Z$2881="pos"&amp;" "&amp;B1301&amp;" "&amp;X1301,J$2:J$2881,0)),"neg","pos"))</f>
        <v/>
      </c>
      <c r="X1301" s="1" t="str">
        <f t="shared" ca="1" si="290"/>
        <v/>
      </c>
      <c r="Y1301" s="1" t="str">
        <f t="shared" ca="1" si="291"/>
        <v/>
      </c>
      <c r="Z1301" s="1" t="str">
        <f t="shared" si="292"/>
        <v>both tyrosine YE_</v>
      </c>
      <c r="AA1301" s="1" t="str">
        <f t="shared" si="282"/>
        <v/>
      </c>
    </row>
    <row r="1302" spans="1:27" x14ac:dyDescent="0.2">
      <c r="A1302" s="1" t="s">
        <v>94</v>
      </c>
      <c r="B1302" s="1" t="s">
        <v>220</v>
      </c>
      <c r="C1302" s="1" t="s">
        <v>61</v>
      </c>
      <c r="D1302" s="1">
        <v>181.07320000000001</v>
      </c>
      <c r="E1302" s="1">
        <v>17.43</v>
      </c>
      <c r="F1302" s="5" t="s">
        <v>146</v>
      </c>
      <c r="H1302" s="1" t="s">
        <v>152</v>
      </c>
      <c r="I1302" s="1">
        <v>301492</v>
      </c>
      <c r="K1302" s="1">
        <f t="shared" si="283"/>
        <v>12.616502077632754</v>
      </c>
      <c r="L1302" s="1" t="str">
        <f t="shared" si="284"/>
        <v>both tyrosine YE_Syn</v>
      </c>
      <c r="M1302" s="1" t="str">
        <f t="shared" si="285"/>
        <v>D</v>
      </c>
      <c r="N1302" s="1" t="str">
        <f t="shared" si="286"/>
        <v>both tyrosine YE_Syn_D</v>
      </c>
      <c r="O1302" s="2" t="str">
        <f t="shared" si="287"/>
        <v>D</v>
      </c>
      <c r="P1302" s="1">
        <f t="array" ref="P1302">IF(O1302="","",AVERAGE(IF(L$1:L$2881=L1302,K$1:K$2881)))</f>
        <v>12.638057612520436</v>
      </c>
      <c r="Q1302" s="1">
        <f t="array" ref="Q1302">IF(O1302="","",_xlfn.F.TEST(IF((L$1:L$2881=LEFT(L1302,LEN(L1302)-3)&amp;"ctr"),K$1:K$2881),IF((L$1:L$2881=L1302),K$1:K$2881)))</f>
        <v>0.95016873774549437</v>
      </c>
      <c r="R1302" s="1">
        <f t="array" ref="R1302">IF(O1302="","",TTEST(IF(L$1:L$2881=LEFT(L1302,LEN(L1302)-3)&amp;"ctr",K$1:K$2881),IF(L$1:L$2881=L1302,K$1:K$2881),2,IF(ISERROR(Q1302),3,IF(Q1302&lt;0.05,3,2))))</f>
        <v>0.15243084587535788</v>
      </c>
      <c r="S1302" s="1" t="str">
        <f t="shared" ca="1" si="288"/>
        <v>N</v>
      </c>
      <c r="T1302" s="1">
        <f t="array" ref="T1302">IF(O1302="","",AVERAGE(IF(L$1:L$2881=L1302,I$1:I$2881)))</f>
        <v>311393.75</v>
      </c>
      <c r="U1302" s="1" t="str">
        <f t="shared" ca="1" si="289"/>
        <v>n/a</v>
      </c>
      <c r="V1302" s="1" t="str">
        <f t="shared" ca="1" si="293"/>
        <v>1</v>
      </c>
      <c r="W1302" s="1" t="str">
        <f t="array" aca="1" ref="W1302" ca="1">IF(V1302="","",IF(AVERAGE(IF(Z$2:Z$2881="Neg"&amp;" "&amp;B1302&amp;" "&amp;X1302,J$2:J$2881,0))&gt;AVERAGE(IF(Z$2:Z$2881="pos"&amp;" "&amp;B1302&amp;" "&amp;X1302,J$2:J$2881,0)),"neg","pos"))</f>
        <v>pos</v>
      </c>
      <c r="X1302" s="1" t="str">
        <f t="shared" ca="1" si="290"/>
        <v>YE_</v>
      </c>
      <c r="Y1302" s="1" t="str">
        <f t="shared" ca="1" si="291"/>
        <v>Syn</v>
      </c>
      <c r="Z1302" s="1" t="str">
        <f t="shared" si="292"/>
        <v>both tyrosine YE_</v>
      </c>
      <c r="AA1302" s="1" t="str">
        <f t="shared" si="282"/>
        <v>Good</v>
      </c>
    </row>
    <row r="1303" spans="1:27" x14ac:dyDescent="0.2">
      <c r="A1303" s="1" t="s">
        <v>94</v>
      </c>
      <c r="B1303" s="1" t="s">
        <v>220</v>
      </c>
      <c r="C1303" s="1" t="s">
        <v>61</v>
      </c>
      <c r="D1303" s="1">
        <v>181.07320000000001</v>
      </c>
      <c r="E1303" s="1">
        <v>17.43</v>
      </c>
      <c r="F1303" s="5" t="s">
        <v>146</v>
      </c>
      <c r="H1303" s="1" t="s">
        <v>152</v>
      </c>
      <c r="I1303" s="1">
        <v>294391</v>
      </c>
      <c r="K1303" s="1">
        <f t="shared" si="283"/>
        <v>12.592667491554597</v>
      </c>
      <c r="L1303" s="1" t="str">
        <f t="shared" si="284"/>
        <v>both tyrosine YE_Syn</v>
      </c>
      <c r="M1303" s="1" t="str">
        <f t="shared" si="285"/>
        <v>D</v>
      </c>
      <c r="N1303" s="1" t="str">
        <f t="shared" si="286"/>
        <v>both tyrosine YE_Syn_D</v>
      </c>
      <c r="O1303" s="2" t="str">
        <f t="shared" si="287"/>
        <v/>
      </c>
      <c r="P1303" s="1" t="str">
        <f t="array" ref="P1303">IF(O1303="","",AVERAGE(IF(L$1:L$2881=L1303,K$1:K$2881)))</f>
        <v/>
      </c>
      <c r="Q1303" s="1" t="str">
        <f t="array" ref="Q1303">IF(O1303="","",_xlfn.F.TEST(IF((L$1:L$2881=LEFT(L1303,LEN(L1303)-3)&amp;"ctr"),K$1:K$2881),IF((L$1:L$2881=L1303),K$1:K$2881)))</f>
        <v/>
      </c>
      <c r="R1303" s="1" t="str">
        <f t="array" ref="R1303">IF(O1303="","",TTEST(IF(L$1:L$2881=LEFT(L1303,LEN(L1303)-3)&amp;"ctr",K$1:K$2881),IF(L$1:L$2881=L1303,K$1:K$2881),2,IF(ISERROR(Q1303),3,IF(Q1303&lt;0.05,3,2))))</f>
        <v/>
      </c>
      <c r="S1303" s="1" t="str">
        <f t="shared" ca="1" si="288"/>
        <v/>
      </c>
      <c r="T1303" s="1" t="str">
        <f t="array" ref="T1303">IF(O1303="","",AVERAGE(IF(L$1:L$2881=L1303,I$1:I$2881)))</f>
        <v/>
      </c>
      <c r="U1303" s="1" t="str">
        <f t="shared" ca="1" si="289"/>
        <v/>
      </c>
      <c r="V1303" s="1" t="str">
        <f t="shared" ca="1" si="293"/>
        <v/>
      </c>
      <c r="W1303" s="1" t="str">
        <f t="array" aca="1" ref="W1303" ca="1">IF(V1303="","",IF(AVERAGE(IF(Z$2:Z$2881="Neg"&amp;" "&amp;B1303&amp;" "&amp;X1303,J$2:J$2881,0))&gt;AVERAGE(IF(Z$2:Z$2881="pos"&amp;" "&amp;B1303&amp;" "&amp;X1303,J$2:J$2881,0)),"neg","pos"))</f>
        <v/>
      </c>
      <c r="X1303" s="1" t="str">
        <f t="shared" ca="1" si="290"/>
        <v/>
      </c>
      <c r="Y1303" s="1" t="str">
        <f t="shared" ca="1" si="291"/>
        <v/>
      </c>
      <c r="Z1303" s="1" t="str">
        <f t="shared" si="292"/>
        <v>both tyrosine YE_</v>
      </c>
      <c r="AA1303" s="1" t="str">
        <f t="shared" si="282"/>
        <v/>
      </c>
    </row>
    <row r="1304" spans="1:27" x14ac:dyDescent="0.2">
      <c r="A1304" s="1" t="s">
        <v>94</v>
      </c>
      <c r="B1304" s="1" t="s">
        <v>220</v>
      </c>
      <c r="C1304" s="1" t="s">
        <v>61</v>
      </c>
      <c r="D1304" s="1">
        <v>181.07320000000001</v>
      </c>
      <c r="E1304" s="1">
        <v>17.43</v>
      </c>
      <c r="F1304" s="5" t="s">
        <v>146</v>
      </c>
      <c r="H1304" s="1" t="s">
        <v>152</v>
      </c>
      <c r="I1304" s="1">
        <v>261188</v>
      </c>
      <c r="K1304" s="1">
        <f t="shared" si="283"/>
        <v>12.472999562174499</v>
      </c>
      <c r="L1304" s="1" t="str">
        <f t="shared" si="284"/>
        <v>both tyrosine YE_Syn</v>
      </c>
      <c r="M1304" s="1" t="str">
        <f t="shared" si="285"/>
        <v>D</v>
      </c>
      <c r="N1304" s="1" t="str">
        <f t="shared" si="286"/>
        <v>both tyrosine YE_Syn_D</v>
      </c>
      <c r="O1304" s="2" t="str">
        <f t="shared" si="287"/>
        <v/>
      </c>
      <c r="P1304" s="1" t="str">
        <f t="array" ref="P1304">IF(O1304="","",AVERAGE(IF(L$1:L$2881=L1304,K$1:K$2881)))</f>
        <v/>
      </c>
      <c r="Q1304" s="1" t="str">
        <f t="array" ref="Q1304">IF(O1304="","",_xlfn.F.TEST(IF((L$1:L$2881=LEFT(L1304,LEN(L1304)-3)&amp;"ctr"),K$1:K$2881),IF((L$1:L$2881=L1304),K$1:K$2881)))</f>
        <v/>
      </c>
      <c r="R1304" s="1" t="str">
        <f t="array" ref="R1304">IF(O1304="","",TTEST(IF(L$1:L$2881=LEFT(L1304,LEN(L1304)-3)&amp;"ctr",K$1:K$2881),IF(L$1:L$2881=L1304,K$1:K$2881),2,IF(ISERROR(Q1304),3,IF(Q1304&lt;0.05,3,2))))</f>
        <v/>
      </c>
      <c r="S1304" s="1" t="str">
        <f t="shared" ca="1" si="288"/>
        <v/>
      </c>
      <c r="T1304" s="1" t="str">
        <f t="array" ref="T1304">IF(O1304="","",AVERAGE(IF(L$1:L$2881=L1304,I$1:I$2881)))</f>
        <v/>
      </c>
      <c r="U1304" s="1" t="str">
        <f t="shared" ca="1" si="289"/>
        <v/>
      </c>
      <c r="V1304" s="1" t="str">
        <f t="shared" ca="1" si="293"/>
        <v/>
      </c>
      <c r="W1304" s="1" t="str">
        <f t="array" aca="1" ref="W1304" ca="1">IF(V1304="","",IF(AVERAGE(IF(Z$2:Z$2881="Neg"&amp;" "&amp;B1304&amp;" "&amp;X1304,J$2:J$2881,0))&gt;AVERAGE(IF(Z$2:Z$2881="pos"&amp;" "&amp;B1304&amp;" "&amp;X1304,J$2:J$2881,0)),"neg","pos"))</f>
        <v/>
      </c>
      <c r="X1304" s="1" t="str">
        <f t="shared" ca="1" si="290"/>
        <v/>
      </c>
      <c r="Y1304" s="1" t="str">
        <f t="shared" ca="1" si="291"/>
        <v/>
      </c>
      <c r="Z1304" s="1" t="str">
        <f t="shared" si="292"/>
        <v>both tyrosine YE_</v>
      </c>
      <c r="AA1304" s="1" t="str">
        <f t="shared" si="282"/>
        <v/>
      </c>
    </row>
    <row r="1305" spans="1:27" x14ac:dyDescent="0.2">
      <c r="A1305" s="1" t="s">
        <v>94</v>
      </c>
      <c r="B1305" s="1" t="s">
        <v>220</v>
      </c>
      <c r="C1305" s="1" t="s">
        <v>61</v>
      </c>
      <c r="D1305" s="1">
        <v>181.07320000000001</v>
      </c>
      <c r="E1305" s="1">
        <v>17.43</v>
      </c>
      <c r="F1305" s="5" t="s">
        <v>146</v>
      </c>
      <c r="H1305" s="1" t="s">
        <v>152</v>
      </c>
      <c r="I1305" s="1">
        <v>388504</v>
      </c>
      <c r="K1305" s="1">
        <f t="shared" si="283"/>
        <v>12.870061318719891</v>
      </c>
      <c r="L1305" s="1" t="str">
        <f t="shared" si="284"/>
        <v>both tyrosine YE_Syn</v>
      </c>
      <c r="M1305" s="1" t="str">
        <f t="shared" si="285"/>
        <v>D</v>
      </c>
      <c r="N1305" s="1" t="str">
        <f t="shared" si="286"/>
        <v>both tyrosine YE_Syn_D</v>
      </c>
      <c r="O1305" s="2" t="str">
        <f t="shared" si="287"/>
        <v/>
      </c>
      <c r="P1305" s="1" t="str">
        <f t="array" ref="P1305">IF(O1305="","",AVERAGE(IF(L$1:L$2881=L1305,K$1:K$2881)))</f>
        <v/>
      </c>
      <c r="Q1305" s="1" t="str">
        <f t="array" ref="Q1305">IF(O1305="","",_xlfn.F.TEST(IF((L$1:L$2881=LEFT(L1305,LEN(L1305)-3)&amp;"ctr"),K$1:K$2881),IF((L$1:L$2881=L1305),K$1:K$2881)))</f>
        <v/>
      </c>
      <c r="R1305" s="1" t="str">
        <f t="array" ref="R1305">IF(O1305="","",TTEST(IF(L$1:L$2881=LEFT(L1305,LEN(L1305)-3)&amp;"ctr",K$1:K$2881),IF(L$1:L$2881=L1305,K$1:K$2881),2,IF(ISERROR(Q1305),3,IF(Q1305&lt;0.05,3,2))))</f>
        <v/>
      </c>
      <c r="S1305" s="1" t="str">
        <f t="shared" ca="1" si="288"/>
        <v/>
      </c>
      <c r="T1305" s="1" t="str">
        <f t="array" ref="T1305">IF(O1305="","",AVERAGE(IF(L$1:L$2881=L1305,I$1:I$2881)))</f>
        <v/>
      </c>
      <c r="U1305" s="1" t="str">
        <f t="shared" ca="1" si="289"/>
        <v/>
      </c>
      <c r="V1305" s="1" t="str">
        <f t="shared" ca="1" si="293"/>
        <v/>
      </c>
      <c r="W1305" s="1" t="str">
        <f t="array" aca="1" ref="W1305" ca="1">IF(V1305="","",IF(AVERAGE(IF(Z$2:Z$2881="Neg"&amp;" "&amp;B1305&amp;" "&amp;X1305,J$2:J$2881,0))&gt;AVERAGE(IF(Z$2:Z$2881="pos"&amp;" "&amp;B1305&amp;" "&amp;X1305,J$2:J$2881,0)),"neg","pos"))</f>
        <v/>
      </c>
      <c r="X1305" s="1" t="str">
        <f t="shared" ca="1" si="290"/>
        <v/>
      </c>
      <c r="Y1305" s="1" t="str">
        <f t="shared" ca="1" si="291"/>
        <v/>
      </c>
      <c r="Z1305" s="1" t="str">
        <f t="shared" si="292"/>
        <v>both tyrosine YE_</v>
      </c>
      <c r="AA1305" s="1" t="str">
        <f t="shared" si="282"/>
        <v/>
      </c>
    </row>
    <row r="1306" spans="1:27" x14ac:dyDescent="0.2">
      <c r="A1306" s="1" t="s">
        <v>94</v>
      </c>
      <c r="B1306" s="1" t="s">
        <v>220</v>
      </c>
      <c r="C1306" s="1" t="s">
        <v>61</v>
      </c>
      <c r="D1306" s="1">
        <v>181.07320000000001</v>
      </c>
      <c r="E1306" s="1">
        <v>17.43</v>
      </c>
      <c r="F1306" s="5" t="s">
        <v>146</v>
      </c>
      <c r="H1306" s="1" t="s">
        <v>153</v>
      </c>
      <c r="I1306" s="1">
        <v>93703</v>
      </c>
      <c r="K1306" s="1">
        <f t="shared" si="283"/>
        <v>11.44789615674971</v>
      </c>
      <c r="L1306" s="1" t="str">
        <f t="shared" si="284"/>
        <v>both tyrosine SE_Ctr</v>
      </c>
      <c r="M1306" s="1" t="str">
        <f t="shared" si="285"/>
        <v>D</v>
      </c>
      <c r="N1306" s="1" t="str">
        <f t="shared" si="286"/>
        <v>both tyrosine SE_Ctr_D</v>
      </c>
      <c r="O1306" s="2" t="str">
        <f t="shared" si="287"/>
        <v>D</v>
      </c>
      <c r="P1306" s="1">
        <f t="array" ref="P1306">IF(O1306="","",AVERAGE(IF(L$1:L$2881=L1306,K$1:K$2881)))</f>
        <v>11.502840819904629</v>
      </c>
      <c r="Q1306" s="1">
        <f t="array" ref="Q1306">IF(O1306="","",_xlfn.F.TEST(IF((L$1:L$2881=LEFT(L1306,LEN(L1306)-3)&amp;"ctr"),K$1:K$2881),IF((L$1:L$2881=L1306),K$1:K$2881)))</f>
        <v>1</v>
      </c>
      <c r="R1306" s="1">
        <f t="array" ref="R1306">IF(O1306="","",TTEST(IF(L$1:L$2881=LEFT(L1306,LEN(L1306)-3)&amp;"ctr",K$1:K$2881),IF(L$1:L$2881=L1306,K$1:K$2881),2,IF(ISERROR(Q1306),3,IF(Q1306&lt;0.05,3,2))))</f>
        <v>1</v>
      </c>
      <c r="S1306" s="1" t="str">
        <f t="shared" ca="1" si="288"/>
        <v>D</v>
      </c>
      <c r="T1306" s="1">
        <f t="array" ref="T1306">IF(O1306="","",AVERAGE(IF(L$1:L$2881=L1306,I$1:I$2881)))</f>
        <v>99624.5</v>
      </c>
      <c r="U1306" s="1" t="b">
        <f t="shared" ca="1" si="289"/>
        <v>0</v>
      </c>
      <c r="V1306" s="1" t="str">
        <f t="shared" ca="1" si="293"/>
        <v>1</v>
      </c>
      <c r="W1306" s="1" t="str">
        <f t="array" aca="1" ref="W1306" ca="1">IF(V1306="","",IF(AVERAGE(IF(Z$2:Z$2881="Neg"&amp;" "&amp;B1306&amp;" "&amp;X1306,J$2:J$2881,0))&gt;AVERAGE(IF(Z$2:Z$2881="pos"&amp;" "&amp;B1306&amp;" "&amp;X1306,J$2:J$2881,0)),"neg","pos"))</f>
        <v>pos</v>
      </c>
      <c r="X1306" s="1" t="str">
        <f t="shared" ca="1" si="290"/>
        <v>SE_</v>
      </c>
      <c r="Y1306" s="1" t="str">
        <f t="shared" ca="1" si="291"/>
        <v>Ctr</v>
      </c>
      <c r="Z1306" s="1" t="str">
        <f t="shared" si="292"/>
        <v>both tyrosine SE_</v>
      </c>
      <c r="AA1306" s="1" t="str">
        <f t="shared" si="282"/>
        <v>Good</v>
      </c>
    </row>
    <row r="1307" spans="1:27" x14ac:dyDescent="0.2">
      <c r="A1307" s="1" t="s">
        <v>94</v>
      </c>
      <c r="B1307" s="1" t="s">
        <v>220</v>
      </c>
      <c r="C1307" s="1" t="s">
        <v>61</v>
      </c>
      <c r="D1307" s="1">
        <v>181.07320000000001</v>
      </c>
      <c r="E1307" s="1">
        <v>17.43</v>
      </c>
      <c r="F1307" s="5" t="s">
        <v>146</v>
      </c>
      <c r="H1307" s="1" t="s">
        <v>153</v>
      </c>
      <c r="I1307" s="1">
        <v>84572</v>
      </c>
      <c r="K1307" s="1">
        <f t="shared" si="283"/>
        <v>11.345370345719285</v>
      </c>
      <c r="L1307" s="1" t="str">
        <f t="shared" si="284"/>
        <v>both tyrosine SE_Ctr</v>
      </c>
      <c r="M1307" s="1" t="str">
        <f t="shared" si="285"/>
        <v>D</v>
      </c>
      <c r="N1307" s="1" t="str">
        <f t="shared" si="286"/>
        <v>both tyrosine SE_Ctr_D</v>
      </c>
      <c r="O1307" s="2" t="str">
        <f t="shared" si="287"/>
        <v/>
      </c>
      <c r="P1307" s="1" t="str">
        <f t="array" ref="P1307">IF(O1307="","",AVERAGE(IF(L$1:L$2881=L1307,K$1:K$2881)))</f>
        <v/>
      </c>
      <c r="Q1307" s="1" t="str">
        <f t="array" ref="Q1307">IF(O1307="","",_xlfn.F.TEST(IF((L$1:L$2881=LEFT(L1307,LEN(L1307)-3)&amp;"ctr"),K$1:K$2881),IF((L$1:L$2881=L1307),K$1:K$2881)))</f>
        <v/>
      </c>
      <c r="R1307" s="1" t="str">
        <f t="array" ref="R1307">IF(O1307="","",TTEST(IF(L$1:L$2881=LEFT(L1307,LEN(L1307)-3)&amp;"ctr",K$1:K$2881),IF(L$1:L$2881=L1307,K$1:K$2881),2,IF(ISERROR(Q1307),3,IF(Q1307&lt;0.05,3,2))))</f>
        <v/>
      </c>
      <c r="S1307" s="1" t="str">
        <f t="shared" ca="1" si="288"/>
        <v/>
      </c>
      <c r="T1307" s="1" t="str">
        <f t="array" ref="T1307">IF(O1307="","",AVERAGE(IF(L$1:L$2881=L1307,I$1:I$2881)))</f>
        <v/>
      </c>
      <c r="U1307" s="1" t="str">
        <f t="shared" ca="1" si="289"/>
        <v/>
      </c>
      <c r="V1307" s="1" t="str">
        <f t="shared" ca="1" si="293"/>
        <v/>
      </c>
      <c r="W1307" s="1" t="str">
        <f t="array" aca="1" ref="W1307" ca="1">IF(V1307="","",IF(AVERAGE(IF(Z$2:Z$2881="Neg"&amp;" "&amp;B1307&amp;" "&amp;X1307,J$2:J$2881,0))&gt;AVERAGE(IF(Z$2:Z$2881="pos"&amp;" "&amp;B1307&amp;" "&amp;X1307,J$2:J$2881,0)),"neg","pos"))</f>
        <v/>
      </c>
      <c r="X1307" s="1" t="str">
        <f t="shared" ca="1" si="290"/>
        <v/>
      </c>
      <c r="Y1307" s="1" t="str">
        <f t="shared" ca="1" si="291"/>
        <v/>
      </c>
      <c r="Z1307" s="1" t="str">
        <f t="shared" si="292"/>
        <v>both tyrosine SE_</v>
      </c>
      <c r="AA1307" s="1" t="str">
        <f t="shared" si="282"/>
        <v/>
      </c>
    </row>
    <row r="1308" spans="1:27" x14ac:dyDescent="0.2">
      <c r="A1308" s="1" t="s">
        <v>94</v>
      </c>
      <c r="B1308" s="1" t="s">
        <v>220</v>
      </c>
      <c r="C1308" s="1" t="s">
        <v>61</v>
      </c>
      <c r="D1308" s="1">
        <v>181.07320000000001</v>
      </c>
      <c r="E1308" s="1">
        <v>17.43</v>
      </c>
      <c r="F1308" s="5" t="s">
        <v>146</v>
      </c>
      <c r="H1308" s="1" t="s">
        <v>153</v>
      </c>
      <c r="I1308" s="1">
        <v>112365</v>
      </c>
      <c r="K1308" s="1">
        <f t="shared" si="283"/>
        <v>11.629516679578863</v>
      </c>
      <c r="L1308" s="1" t="str">
        <f t="shared" si="284"/>
        <v>both tyrosine SE_Ctr</v>
      </c>
      <c r="M1308" s="1" t="str">
        <f t="shared" si="285"/>
        <v>D</v>
      </c>
      <c r="N1308" s="1" t="str">
        <f t="shared" si="286"/>
        <v>both tyrosine SE_Ctr_D</v>
      </c>
      <c r="O1308" s="2" t="str">
        <f t="shared" si="287"/>
        <v/>
      </c>
      <c r="P1308" s="1" t="str">
        <f t="array" ref="P1308">IF(O1308="","",AVERAGE(IF(L$1:L$2881=L1308,K$1:K$2881)))</f>
        <v/>
      </c>
      <c r="Q1308" s="1" t="str">
        <f t="array" ref="Q1308">IF(O1308="","",_xlfn.F.TEST(IF((L$1:L$2881=LEFT(L1308,LEN(L1308)-3)&amp;"ctr"),K$1:K$2881),IF((L$1:L$2881=L1308),K$1:K$2881)))</f>
        <v/>
      </c>
      <c r="R1308" s="1" t="str">
        <f t="array" ref="R1308">IF(O1308="","",TTEST(IF(L$1:L$2881=LEFT(L1308,LEN(L1308)-3)&amp;"ctr",K$1:K$2881),IF(L$1:L$2881=L1308,K$1:K$2881),2,IF(ISERROR(Q1308),3,IF(Q1308&lt;0.05,3,2))))</f>
        <v/>
      </c>
      <c r="S1308" s="1" t="str">
        <f t="shared" ca="1" si="288"/>
        <v/>
      </c>
      <c r="T1308" s="1" t="str">
        <f t="array" ref="T1308">IF(O1308="","",AVERAGE(IF(L$1:L$2881=L1308,I$1:I$2881)))</f>
        <v/>
      </c>
      <c r="U1308" s="1" t="str">
        <f t="shared" ca="1" si="289"/>
        <v/>
      </c>
      <c r="V1308" s="1" t="str">
        <f t="shared" ca="1" si="293"/>
        <v/>
      </c>
      <c r="W1308" s="1" t="str">
        <f t="array" aca="1" ref="W1308" ca="1">IF(V1308="","",IF(AVERAGE(IF(Z$2:Z$2881="Neg"&amp;" "&amp;B1308&amp;" "&amp;X1308,J$2:J$2881,0))&gt;AVERAGE(IF(Z$2:Z$2881="pos"&amp;" "&amp;B1308&amp;" "&amp;X1308,J$2:J$2881,0)),"neg","pos"))</f>
        <v/>
      </c>
      <c r="X1308" s="1" t="str">
        <f t="shared" ca="1" si="290"/>
        <v/>
      </c>
      <c r="Y1308" s="1" t="str">
        <f t="shared" ca="1" si="291"/>
        <v/>
      </c>
      <c r="Z1308" s="1" t="str">
        <f t="shared" si="292"/>
        <v>both tyrosine SE_</v>
      </c>
      <c r="AA1308" s="1" t="str">
        <f t="shared" si="282"/>
        <v/>
      </c>
    </row>
    <row r="1309" spans="1:27" x14ac:dyDescent="0.2">
      <c r="A1309" s="1" t="s">
        <v>94</v>
      </c>
      <c r="B1309" s="1" t="s">
        <v>220</v>
      </c>
      <c r="C1309" s="1" t="s">
        <v>61</v>
      </c>
      <c r="D1309" s="1">
        <v>181.07320000000001</v>
      </c>
      <c r="E1309" s="1">
        <v>17.43</v>
      </c>
      <c r="F1309" s="5" t="s">
        <v>146</v>
      </c>
      <c r="H1309" s="1" t="s">
        <v>153</v>
      </c>
      <c r="I1309" s="1">
        <v>107858</v>
      </c>
      <c r="K1309" s="1">
        <f t="shared" si="283"/>
        <v>11.588580097570658</v>
      </c>
      <c r="L1309" s="1" t="str">
        <f t="shared" si="284"/>
        <v>both tyrosine SE_Ctr</v>
      </c>
      <c r="M1309" s="1" t="str">
        <f t="shared" si="285"/>
        <v>D</v>
      </c>
      <c r="N1309" s="1" t="str">
        <f t="shared" si="286"/>
        <v>both tyrosine SE_Ctr_D</v>
      </c>
      <c r="O1309" s="2" t="str">
        <f t="shared" si="287"/>
        <v/>
      </c>
      <c r="P1309" s="1" t="str">
        <f t="array" ref="P1309">IF(O1309="","",AVERAGE(IF(L$1:L$2881=L1309,K$1:K$2881)))</f>
        <v/>
      </c>
      <c r="Q1309" s="1" t="str">
        <f t="array" ref="Q1309">IF(O1309="","",_xlfn.F.TEST(IF((L$1:L$2881=LEFT(L1309,LEN(L1309)-3)&amp;"ctr"),K$1:K$2881),IF((L$1:L$2881=L1309),K$1:K$2881)))</f>
        <v/>
      </c>
      <c r="R1309" s="1" t="str">
        <f t="array" ref="R1309">IF(O1309="","",TTEST(IF(L$1:L$2881=LEFT(L1309,LEN(L1309)-3)&amp;"ctr",K$1:K$2881),IF(L$1:L$2881=L1309,K$1:K$2881),2,IF(ISERROR(Q1309),3,IF(Q1309&lt;0.05,3,2))))</f>
        <v/>
      </c>
      <c r="S1309" s="1" t="str">
        <f t="shared" ca="1" si="288"/>
        <v/>
      </c>
      <c r="T1309" s="1" t="str">
        <f t="array" ref="T1309">IF(O1309="","",AVERAGE(IF(L$1:L$2881=L1309,I$1:I$2881)))</f>
        <v/>
      </c>
      <c r="U1309" s="1" t="str">
        <f t="shared" ca="1" si="289"/>
        <v/>
      </c>
      <c r="V1309" s="1" t="str">
        <f t="shared" ca="1" si="293"/>
        <v/>
      </c>
      <c r="W1309" s="1" t="str">
        <f t="array" aca="1" ref="W1309" ca="1">IF(V1309="","",IF(AVERAGE(IF(Z$2:Z$2881="Neg"&amp;" "&amp;B1309&amp;" "&amp;X1309,J$2:J$2881,0))&gt;AVERAGE(IF(Z$2:Z$2881="pos"&amp;" "&amp;B1309&amp;" "&amp;X1309,J$2:J$2881,0)),"neg","pos"))</f>
        <v/>
      </c>
      <c r="X1309" s="1" t="str">
        <f t="shared" ca="1" si="290"/>
        <v/>
      </c>
      <c r="Y1309" s="1" t="str">
        <f t="shared" ca="1" si="291"/>
        <v/>
      </c>
      <c r="Z1309" s="1" t="str">
        <f t="shared" si="292"/>
        <v>both tyrosine SE_</v>
      </c>
      <c r="AA1309" s="1" t="str">
        <f t="shared" si="282"/>
        <v/>
      </c>
    </row>
    <row r="1310" spans="1:27" x14ac:dyDescent="0.2">
      <c r="A1310" s="1" t="s">
        <v>94</v>
      </c>
      <c r="B1310" s="1" t="s">
        <v>220</v>
      </c>
      <c r="C1310" s="1" t="s">
        <v>61</v>
      </c>
      <c r="D1310" s="1">
        <v>181.07320000000001</v>
      </c>
      <c r="E1310" s="1">
        <v>17.43</v>
      </c>
      <c r="F1310" s="5" t="s">
        <v>146</v>
      </c>
      <c r="H1310" s="1" t="s">
        <v>154</v>
      </c>
      <c r="I1310" s="1">
        <v>150512</v>
      </c>
      <c r="K1310" s="1">
        <f t="shared" si="283"/>
        <v>11.921804738178182</v>
      </c>
      <c r="L1310" s="1" t="str">
        <f t="shared" si="284"/>
        <v>both tyrosine SE_Syn</v>
      </c>
      <c r="M1310" s="1" t="str">
        <f t="shared" si="285"/>
        <v>D</v>
      </c>
      <c r="N1310" s="1" t="str">
        <f t="shared" si="286"/>
        <v>both tyrosine SE_Syn_D</v>
      </c>
      <c r="O1310" s="2" t="str">
        <f t="shared" si="287"/>
        <v>D</v>
      </c>
      <c r="P1310" s="1">
        <f t="array" ref="P1310">IF(O1310="","",AVERAGE(IF(L$1:L$2881=L1310,K$1:K$2881)))</f>
        <v>11.558042319623095</v>
      </c>
      <c r="Q1310" s="1">
        <f t="array" ref="Q1310">IF(O1310="","",_xlfn.F.TEST(IF((L$1:L$2881=LEFT(L1310,LEN(L1310)-3)&amp;"ctr"),K$1:K$2881),IF((L$1:L$2881=L1310),K$1:K$2881)))</f>
        <v>0.15913723570185495</v>
      </c>
      <c r="R1310" s="1">
        <f t="array" ref="R1310">IF(O1310="","",TTEST(IF(L$1:L$2881=LEFT(L1310,LEN(L1310)-3)&amp;"ctr",K$1:K$2881),IF(L$1:L$2881=L1310,K$1:K$2881),2,IF(ISERROR(Q1310),3,IF(Q1310&lt;0.05,3,2))))</f>
        <v>0.76780529863702973</v>
      </c>
      <c r="S1310" s="1" t="str">
        <f t="shared" ca="1" si="288"/>
        <v>N</v>
      </c>
      <c r="T1310" s="1">
        <f t="array" ref="T1310">IF(O1310="","",AVERAGE(IF(L$1:L$2881=L1310,I$1:I$2881)))</f>
        <v>109034.25</v>
      </c>
      <c r="U1310" s="1" t="str">
        <f t="shared" ca="1" si="289"/>
        <v>n/a</v>
      </c>
      <c r="V1310" s="1" t="str">
        <f t="shared" ca="1" si="293"/>
        <v>1</v>
      </c>
      <c r="W1310" s="1" t="str">
        <f t="array" aca="1" ref="W1310" ca="1">IF(V1310="","",IF(AVERAGE(IF(Z$2:Z$2881="Neg"&amp;" "&amp;B1310&amp;" "&amp;X1310,J$2:J$2881,0))&gt;AVERAGE(IF(Z$2:Z$2881="pos"&amp;" "&amp;B1310&amp;" "&amp;X1310,J$2:J$2881,0)),"neg","pos"))</f>
        <v>pos</v>
      </c>
      <c r="X1310" s="1" t="str">
        <f t="shared" ca="1" si="290"/>
        <v>SE_</v>
      </c>
      <c r="Y1310" s="1" t="str">
        <f t="shared" ca="1" si="291"/>
        <v>Syn</v>
      </c>
      <c r="Z1310" s="1" t="str">
        <f t="shared" si="292"/>
        <v>both tyrosine SE_</v>
      </c>
      <c r="AA1310" s="1" t="str">
        <f t="shared" si="282"/>
        <v>Good</v>
      </c>
    </row>
    <row r="1311" spans="1:27" x14ac:dyDescent="0.2">
      <c r="A1311" s="1" t="s">
        <v>94</v>
      </c>
      <c r="B1311" s="1" t="s">
        <v>220</v>
      </c>
      <c r="C1311" s="1" t="s">
        <v>61</v>
      </c>
      <c r="D1311" s="1">
        <v>181.07320000000001</v>
      </c>
      <c r="E1311" s="1">
        <v>17.43</v>
      </c>
      <c r="F1311" s="5" t="s">
        <v>146</v>
      </c>
      <c r="H1311" s="1" t="s">
        <v>154</v>
      </c>
      <c r="I1311" s="1">
        <v>127660</v>
      </c>
      <c r="K1311" s="1">
        <f t="shared" si="283"/>
        <v>11.757133592086591</v>
      </c>
      <c r="L1311" s="1" t="str">
        <f t="shared" si="284"/>
        <v>both tyrosine SE_Syn</v>
      </c>
      <c r="M1311" s="1" t="str">
        <f t="shared" si="285"/>
        <v>D</v>
      </c>
      <c r="N1311" s="1" t="str">
        <f t="shared" si="286"/>
        <v>both tyrosine SE_Syn_D</v>
      </c>
      <c r="O1311" s="2" t="str">
        <f t="shared" si="287"/>
        <v/>
      </c>
      <c r="P1311" s="1" t="str">
        <f t="array" ref="P1311">IF(O1311="","",AVERAGE(IF(L$1:L$2881=L1311,K$1:K$2881)))</f>
        <v/>
      </c>
      <c r="Q1311" s="1" t="str">
        <f t="array" ref="Q1311">IF(O1311="","",_xlfn.F.TEST(IF((L$1:L$2881=LEFT(L1311,LEN(L1311)-3)&amp;"ctr"),K$1:K$2881),IF((L$1:L$2881=L1311),K$1:K$2881)))</f>
        <v/>
      </c>
      <c r="R1311" s="1" t="str">
        <f t="array" ref="R1311">IF(O1311="","",TTEST(IF(L$1:L$2881=LEFT(L1311,LEN(L1311)-3)&amp;"ctr",K$1:K$2881),IF(L$1:L$2881=L1311,K$1:K$2881),2,IF(ISERROR(Q1311),3,IF(Q1311&lt;0.05,3,2))))</f>
        <v/>
      </c>
      <c r="S1311" s="1" t="str">
        <f t="shared" ca="1" si="288"/>
        <v/>
      </c>
      <c r="T1311" s="1" t="str">
        <f t="array" ref="T1311">IF(O1311="","",AVERAGE(IF(L$1:L$2881=L1311,I$1:I$2881)))</f>
        <v/>
      </c>
      <c r="U1311" s="1" t="str">
        <f t="shared" ca="1" si="289"/>
        <v/>
      </c>
      <c r="V1311" s="1" t="str">
        <f t="shared" ca="1" si="293"/>
        <v/>
      </c>
      <c r="W1311" s="1" t="str">
        <f t="array" aca="1" ref="W1311" ca="1">IF(V1311="","",IF(AVERAGE(IF(Z$2:Z$2881="Neg"&amp;" "&amp;B1311&amp;" "&amp;X1311,J$2:J$2881,0))&gt;AVERAGE(IF(Z$2:Z$2881="pos"&amp;" "&amp;B1311&amp;" "&amp;X1311,J$2:J$2881,0)),"neg","pos"))</f>
        <v/>
      </c>
      <c r="X1311" s="1" t="str">
        <f t="shared" ca="1" si="290"/>
        <v/>
      </c>
      <c r="Y1311" s="1" t="str">
        <f t="shared" ca="1" si="291"/>
        <v/>
      </c>
      <c r="Z1311" s="1" t="str">
        <f t="shared" si="292"/>
        <v>both tyrosine SE_</v>
      </c>
      <c r="AA1311" s="1" t="str">
        <f t="shared" si="282"/>
        <v/>
      </c>
    </row>
    <row r="1312" spans="1:27" x14ac:dyDescent="0.2">
      <c r="A1312" s="1" t="s">
        <v>94</v>
      </c>
      <c r="B1312" s="1" t="s">
        <v>220</v>
      </c>
      <c r="C1312" s="1" t="s">
        <v>61</v>
      </c>
      <c r="D1312" s="1">
        <v>181.07320000000001</v>
      </c>
      <c r="E1312" s="1">
        <v>17.43</v>
      </c>
      <c r="F1312" s="5" t="s">
        <v>146</v>
      </c>
      <c r="H1312" s="1" t="s">
        <v>154</v>
      </c>
      <c r="I1312" s="1">
        <v>81156</v>
      </c>
      <c r="K1312" s="1">
        <f t="shared" si="283"/>
        <v>11.304140829234878</v>
      </c>
      <c r="L1312" s="1" t="str">
        <f t="shared" si="284"/>
        <v>both tyrosine SE_Syn</v>
      </c>
      <c r="M1312" s="1" t="str">
        <f t="shared" si="285"/>
        <v>D</v>
      </c>
      <c r="N1312" s="1" t="str">
        <f t="shared" si="286"/>
        <v>both tyrosine SE_Syn_D</v>
      </c>
      <c r="O1312" s="2" t="str">
        <f t="shared" si="287"/>
        <v/>
      </c>
      <c r="P1312" s="1" t="str">
        <f t="array" ref="P1312">IF(O1312="","",AVERAGE(IF(L$1:L$2881=L1312,K$1:K$2881)))</f>
        <v/>
      </c>
      <c r="Q1312" s="1" t="str">
        <f t="array" ref="Q1312">IF(O1312="","",_xlfn.F.TEST(IF((L$1:L$2881=LEFT(L1312,LEN(L1312)-3)&amp;"ctr"),K$1:K$2881),IF((L$1:L$2881=L1312),K$1:K$2881)))</f>
        <v/>
      </c>
      <c r="R1312" s="1" t="str">
        <f t="array" ref="R1312">IF(O1312="","",TTEST(IF(L$1:L$2881=LEFT(L1312,LEN(L1312)-3)&amp;"ctr",K$1:K$2881),IF(L$1:L$2881=L1312,K$1:K$2881),2,IF(ISERROR(Q1312),3,IF(Q1312&lt;0.05,3,2))))</f>
        <v/>
      </c>
      <c r="S1312" s="1" t="str">
        <f t="shared" ca="1" si="288"/>
        <v/>
      </c>
      <c r="T1312" s="1" t="str">
        <f t="array" ref="T1312">IF(O1312="","",AVERAGE(IF(L$1:L$2881=L1312,I$1:I$2881)))</f>
        <v/>
      </c>
      <c r="U1312" s="1" t="str">
        <f t="shared" ca="1" si="289"/>
        <v/>
      </c>
      <c r="V1312" s="1" t="str">
        <f t="shared" ca="1" si="293"/>
        <v/>
      </c>
      <c r="W1312" s="1" t="str">
        <f t="array" aca="1" ref="W1312" ca="1">IF(V1312="","",IF(AVERAGE(IF(Z$2:Z$2881="Neg"&amp;" "&amp;B1312&amp;" "&amp;X1312,J$2:J$2881,0))&gt;AVERAGE(IF(Z$2:Z$2881="pos"&amp;" "&amp;B1312&amp;" "&amp;X1312,J$2:J$2881,0)),"neg","pos"))</f>
        <v/>
      </c>
      <c r="X1312" s="1" t="str">
        <f t="shared" ca="1" si="290"/>
        <v/>
      </c>
      <c r="Y1312" s="1" t="str">
        <f t="shared" ca="1" si="291"/>
        <v/>
      </c>
      <c r="Z1312" s="1" t="str">
        <f t="shared" si="292"/>
        <v>both tyrosine SE_</v>
      </c>
      <c r="AA1312" s="1" t="str">
        <f t="shared" si="282"/>
        <v/>
      </c>
    </row>
    <row r="1313" spans="1:27" x14ac:dyDescent="0.2">
      <c r="A1313" s="1" t="s">
        <v>94</v>
      </c>
      <c r="B1313" s="1" t="s">
        <v>220</v>
      </c>
      <c r="C1313" s="1" t="s">
        <v>61</v>
      </c>
      <c r="D1313" s="1">
        <v>181.07320000000001</v>
      </c>
      <c r="E1313" s="1">
        <v>17.43</v>
      </c>
      <c r="F1313" s="5" t="s">
        <v>146</v>
      </c>
      <c r="H1313" s="1" t="s">
        <v>154</v>
      </c>
      <c r="I1313" s="1">
        <v>76809</v>
      </c>
      <c r="K1313" s="1">
        <f t="shared" si="283"/>
        <v>11.249090118992727</v>
      </c>
      <c r="L1313" s="1" t="str">
        <f t="shared" si="284"/>
        <v>both tyrosine SE_Syn</v>
      </c>
      <c r="M1313" s="1" t="str">
        <f t="shared" si="285"/>
        <v>D</v>
      </c>
      <c r="N1313" s="1" t="str">
        <f t="shared" si="286"/>
        <v>both tyrosine SE_Syn_D</v>
      </c>
      <c r="O1313" s="2" t="str">
        <f t="shared" si="287"/>
        <v/>
      </c>
      <c r="P1313" s="1" t="str">
        <f t="array" ref="P1313">IF(O1313="","",AVERAGE(IF(L$1:L$2881=L1313,K$1:K$2881)))</f>
        <v/>
      </c>
      <c r="Q1313" s="1" t="str">
        <f t="array" ref="Q1313">IF(O1313="","",_xlfn.F.TEST(IF((L$1:L$2881=LEFT(L1313,LEN(L1313)-3)&amp;"ctr"),K$1:K$2881),IF((L$1:L$2881=L1313),K$1:K$2881)))</f>
        <v/>
      </c>
      <c r="R1313" s="1" t="str">
        <f t="array" ref="R1313">IF(O1313="","",TTEST(IF(L$1:L$2881=LEFT(L1313,LEN(L1313)-3)&amp;"ctr",K$1:K$2881),IF(L$1:L$2881=L1313,K$1:K$2881),2,IF(ISERROR(Q1313),3,IF(Q1313&lt;0.05,3,2))))</f>
        <v/>
      </c>
      <c r="S1313" s="1" t="str">
        <f t="shared" ca="1" si="288"/>
        <v/>
      </c>
      <c r="T1313" s="1" t="str">
        <f t="array" ref="T1313">IF(O1313="","",AVERAGE(IF(L$1:L$2881=L1313,I$1:I$2881)))</f>
        <v/>
      </c>
      <c r="U1313" s="1" t="str">
        <f t="shared" ca="1" si="289"/>
        <v/>
      </c>
      <c r="V1313" s="1" t="str">
        <f t="shared" ca="1" si="293"/>
        <v/>
      </c>
      <c r="W1313" s="1" t="str">
        <f t="array" aca="1" ref="W1313" ca="1">IF(V1313="","",IF(AVERAGE(IF(Z$2:Z$2881="Neg"&amp;" "&amp;B1313&amp;" "&amp;X1313,J$2:J$2881,0))&gt;AVERAGE(IF(Z$2:Z$2881="pos"&amp;" "&amp;B1313&amp;" "&amp;X1313,J$2:J$2881,0)),"neg","pos"))</f>
        <v/>
      </c>
      <c r="X1313" s="1" t="str">
        <f t="shared" ca="1" si="290"/>
        <v/>
      </c>
      <c r="Y1313" s="1" t="str">
        <f t="shared" ca="1" si="291"/>
        <v/>
      </c>
      <c r="Z1313" s="1" t="str">
        <f t="shared" si="292"/>
        <v>both tyrosine SE_</v>
      </c>
      <c r="AA1313" s="1" t="str">
        <f t="shared" si="282"/>
        <v/>
      </c>
    </row>
    <row r="1314" spans="1:27" x14ac:dyDescent="0.2">
      <c r="A1314" s="1" t="s">
        <v>94</v>
      </c>
      <c r="B1314" s="1" t="s">
        <v>180</v>
      </c>
      <c r="C1314" s="1" t="s">
        <v>47</v>
      </c>
      <c r="D1314" s="1">
        <v>117.0797</v>
      </c>
      <c r="E1314" s="1">
        <v>17.350000000000001</v>
      </c>
      <c r="F1314" s="5" t="s">
        <v>146</v>
      </c>
      <c r="H1314" s="1" t="s">
        <v>147</v>
      </c>
      <c r="I1314" s="1">
        <v>0</v>
      </c>
      <c r="K1314" s="1">
        <f t="shared" ref="K1314:K1345" si="294">LN(I1314+1)</f>
        <v>0</v>
      </c>
      <c r="L1314" s="1" t="str">
        <f t="shared" ref="L1314:L1345" si="295">A1314&amp;" "&amp;B1314&amp;" "&amp;H1314</f>
        <v>both betaine Min_Ctr</v>
      </c>
      <c r="M1314" s="1" t="str">
        <f t="shared" si="285"/>
        <v>D</v>
      </c>
      <c r="N1314" s="1" t="str">
        <f t="shared" si="286"/>
        <v>both betaine Min_Ctr_D</v>
      </c>
      <c r="O1314" s="2" t="str">
        <f t="shared" si="287"/>
        <v>D</v>
      </c>
      <c r="P1314" s="1">
        <f t="array" ref="P1314">IF(O1314="","",AVERAGE(IF(L$1:L$2881=L1314,K$1:K$2881)))</f>
        <v>4.9933498163051961</v>
      </c>
      <c r="Q1314" s="1">
        <f t="array" ref="Q1314">IF(O1314="","",_xlfn.F.TEST(IF((L$1:L$2881=LEFT(L1314,LEN(L1314)-3)&amp;"ctr"),K$1:K$2881),IF((L$1:L$2881=L1314),K$1:K$2881)))</f>
        <v>1</v>
      </c>
      <c r="R1314" s="1">
        <f t="array" ref="R1314">IF(O1314="","",TTEST(IF(L$1:L$2881=LEFT(L1314,LEN(L1314)-3)&amp;"ctr",K$1:K$2881),IF(L$1:L$2881=L1314,K$1:K$2881),2,IF(ISERROR(Q1314),3,IF(Q1314&lt;0.05,3,2))))</f>
        <v>1</v>
      </c>
      <c r="S1314" s="1" t="str">
        <f t="shared" ca="1" si="288"/>
        <v>D</v>
      </c>
      <c r="T1314" s="1">
        <f t="array" ref="T1314">IF(O1314="","",AVERAGE(IF(L$1:L$2881=L1314,I$1:I$2881)))</f>
        <v>794</v>
      </c>
      <c r="U1314" s="1" t="b">
        <f t="shared" ca="1" si="289"/>
        <v>0</v>
      </c>
      <c r="V1314" s="1" t="str">
        <f t="shared" ca="1" si="293"/>
        <v>1</v>
      </c>
      <c r="W1314" s="1" t="str">
        <f t="array" aca="1" ref="W1314" ca="1">IF(V1314="","",IF(AVERAGE(IF(Z$2:Z$2881="Neg"&amp;" "&amp;B1314&amp;" "&amp;X1314,J$2:J$2881,0))&gt;AVERAGE(IF(Z$2:Z$2881="pos"&amp;" "&amp;B1314&amp;" "&amp;X1314,J$2:J$2881,0)),"neg","pos"))</f>
        <v>pos</v>
      </c>
      <c r="X1314" s="1" t="str">
        <f t="shared" ca="1" si="290"/>
        <v>Min</v>
      </c>
      <c r="Y1314" s="1" t="str">
        <f t="shared" ca="1" si="291"/>
        <v>Ctr</v>
      </c>
      <c r="Z1314" s="1" t="str">
        <f t="shared" si="292"/>
        <v>both betaine Min</v>
      </c>
      <c r="AA1314" s="1" t="str">
        <f t="shared" ref="AA1314:AA1346" si="296">IF(T1314="","","Good")</f>
        <v>Good</v>
      </c>
    </row>
    <row r="1315" spans="1:27" x14ac:dyDescent="0.2">
      <c r="A1315" s="1" t="s">
        <v>94</v>
      </c>
      <c r="B1315" s="1" t="s">
        <v>180</v>
      </c>
      <c r="C1315" s="1" t="s">
        <v>47</v>
      </c>
      <c r="D1315" s="1">
        <v>117.0797</v>
      </c>
      <c r="E1315" s="1">
        <v>17.350000000000001</v>
      </c>
      <c r="F1315" s="5" t="s">
        <v>146</v>
      </c>
      <c r="H1315" s="1" t="s">
        <v>147</v>
      </c>
      <c r="I1315" s="1">
        <v>296</v>
      </c>
      <c r="K1315" s="1">
        <f t="shared" si="294"/>
        <v>5.6937321388026998</v>
      </c>
      <c r="L1315" s="1" t="str">
        <f t="shared" si="295"/>
        <v>both betaine Min_Ctr</v>
      </c>
      <c r="M1315" s="1" t="str">
        <f t="shared" si="285"/>
        <v>D</v>
      </c>
      <c r="N1315" s="1" t="str">
        <f t="shared" si="286"/>
        <v>both betaine Min_Ctr_D</v>
      </c>
      <c r="O1315" s="2" t="str">
        <f t="shared" si="287"/>
        <v/>
      </c>
      <c r="P1315" s="1" t="str">
        <f t="array" ref="P1315">IF(O1315="","",AVERAGE(IF(L$1:L$2881=L1315,K$1:K$2881)))</f>
        <v/>
      </c>
      <c r="Q1315" s="1" t="str">
        <f t="array" ref="Q1315">IF(O1315="","",_xlfn.F.TEST(IF((L$1:L$2881=LEFT(L1315,LEN(L1315)-3)&amp;"ctr"),K$1:K$2881),IF((L$1:L$2881=L1315),K$1:K$2881)))</f>
        <v/>
      </c>
      <c r="R1315" s="1" t="str">
        <f t="array" ref="R1315">IF(O1315="","",TTEST(IF(L$1:L$2881=LEFT(L1315,LEN(L1315)-3)&amp;"ctr",K$1:K$2881),IF(L$1:L$2881=L1315,K$1:K$2881),2,IF(ISERROR(Q1315),3,IF(Q1315&lt;0.05,3,2))))</f>
        <v/>
      </c>
      <c r="S1315" s="1" t="str">
        <f t="shared" ca="1" si="288"/>
        <v/>
      </c>
      <c r="T1315" s="1" t="str">
        <f t="array" ref="T1315">IF(O1315="","",AVERAGE(IF(L$1:L$2881=L1315,I$1:I$2881)))</f>
        <v/>
      </c>
      <c r="U1315" s="1" t="str">
        <f t="shared" ca="1" si="289"/>
        <v/>
      </c>
      <c r="V1315" s="1" t="str">
        <f t="shared" ca="1" si="293"/>
        <v/>
      </c>
      <c r="W1315" s="1" t="str">
        <f t="array" aca="1" ref="W1315" ca="1">IF(V1315="","",IF(AVERAGE(IF(Z$2:Z$2881="Neg"&amp;" "&amp;B1315&amp;" "&amp;X1315,J$2:J$2881,0))&gt;AVERAGE(IF(Z$2:Z$2881="pos"&amp;" "&amp;B1315&amp;" "&amp;X1315,J$2:J$2881,0)),"neg","pos"))</f>
        <v/>
      </c>
      <c r="X1315" s="1" t="str">
        <f t="shared" ca="1" si="290"/>
        <v/>
      </c>
      <c r="Y1315" s="1" t="str">
        <f t="shared" ca="1" si="291"/>
        <v/>
      </c>
      <c r="Z1315" s="1" t="str">
        <f t="shared" si="292"/>
        <v>both betaine Min</v>
      </c>
      <c r="AA1315" s="1" t="str">
        <f t="shared" si="296"/>
        <v/>
      </c>
    </row>
    <row r="1316" spans="1:27" x14ac:dyDescent="0.2">
      <c r="A1316" s="1" t="s">
        <v>94</v>
      </c>
      <c r="B1316" s="1" t="s">
        <v>180</v>
      </c>
      <c r="C1316" s="1" t="s">
        <v>47</v>
      </c>
      <c r="D1316" s="1">
        <v>117.0797</v>
      </c>
      <c r="E1316" s="1">
        <v>17.350000000000001</v>
      </c>
      <c r="F1316" s="5" t="s">
        <v>146</v>
      </c>
      <c r="H1316" s="1" t="s">
        <v>147</v>
      </c>
      <c r="I1316" s="1">
        <v>743</v>
      </c>
      <c r="K1316" s="1">
        <f t="shared" si="294"/>
        <v>6.6120410348330916</v>
      </c>
      <c r="L1316" s="1" t="str">
        <f t="shared" si="295"/>
        <v>both betaine Min_Ctr</v>
      </c>
      <c r="M1316" s="1" t="str">
        <f t="shared" si="285"/>
        <v>D</v>
      </c>
      <c r="N1316" s="1" t="str">
        <f t="shared" si="286"/>
        <v>both betaine Min_Ctr_D</v>
      </c>
      <c r="O1316" s="2" t="str">
        <f t="shared" si="287"/>
        <v/>
      </c>
      <c r="P1316" s="1" t="str">
        <f t="array" ref="P1316">IF(O1316="","",AVERAGE(IF(L$1:L$2881=L1316,K$1:K$2881)))</f>
        <v/>
      </c>
      <c r="Q1316" s="1" t="str">
        <f t="array" ref="Q1316">IF(O1316="","",_xlfn.F.TEST(IF((L$1:L$2881=LEFT(L1316,LEN(L1316)-3)&amp;"ctr"),K$1:K$2881),IF((L$1:L$2881=L1316),K$1:K$2881)))</f>
        <v/>
      </c>
      <c r="R1316" s="1" t="str">
        <f t="array" ref="R1316">IF(O1316="","",TTEST(IF(L$1:L$2881=LEFT(L1316,LEN(L1316)-3)&amp;"ctr",K$1:K$2881),IF(L$1:L$2881=L1316,K$1:K$2881),2,IF(ISERROR(Q1316),3,IF(Q1316&lt;0.05,3,2))))</f>
        <v/>
      </c>
      <c r="S1316" s="1" t="str">
        <f t="shared" ca="1" si="288"/>
        <v/>
      </c>
      <c r="T1316" s="1" t="str">
        <f t="array" ref="T1316">IF(O1316="","",AVERAGE(IF(L$1:L$2881=L1316,I$1:I$2881)))</f>
        <v/>
      </c>
      <c r="U1316" s="1" t="str">
        <f t="shared" ca="1" si="289"/>
        <v/>
      </c>
      <c r="V1316" s="1" t="str">
        <f t="shared" ca="1" si="293"/>
        <v/>
      </c>
      <c r="W1316" s="1" t="str">
        <f t="array" aca="1" ref="W1316" ca="1">IF(V1316="","",IF(AVERAGE(IF(Z$2:Z$2881="Neg"&amp;" "&amp;B1316&amp;" "&amp;X1316,J$2:J$2881,0))&gt;AVERAGE(IF(Z$2:Z$2881="pos"&amp;" "&amp;B1316&amp;" "&amp;X1316,J$2:J$2881,0)),"neg","pos"))</f>
        <v/>
      </c>
      <c r="X1316" s="1" t="str">
        <f t="shared" ca="1" si="290"/>
        <v/>
      </c>
      <c r="Y1316" s="1" t="str">
        <f t="shared" ca="1" si="291"/>
        <v/>
      </c>
      <c r="Z1316" s="1" t="str">
        <f t="shared" si="292"/>
        <v>both betaine Min</v>
      </c>
      <c r="AA1316" s="1" t="str">
        <f t="shared" si="296"/>
        <v/>
      </c>
    </row>
    <row r="1317" spans="1:27" x14ac:dyDescent="0.2">
      <c r="A1317" s="1" t="s">
        <v>94</v>
      </c>
      <c r="B1317" s="1" t="s">
        <v>180</v>
      </c>
      <c r="C1317" s="1" t="s">
        <v>47</v>
      </c>
      <c r="D1317" s="1">
        <v>117.0797</v>
      </c>
      <c r="E1317" s="1">
        <v>17.350000000000001</v>
      </c>
      <c r="F1317" s="5" t="s">
        <v>146</v>
      </c>
      <c r="H1317" s="1" t="s">
        <v>147</v>
      </c>
      <c r="I1317" s="1">
        <v>2137</v>
      </c>
      <c r="K1317" s="1">
        <f t="shared" si="294"/>
        <v>7.6676260915849905</v>
      </c>
      <c r="L1317" s="1" t="str">
        <f t="shared" si="295"/>
        <v>both betaine Min_Ctr</v>
      </c>
      <c r="M1317" s="1" t="str">
        <f t="shared" si="285"/>
        <v>D</v>
      </c>
      <c r="N1317" s="1" t="str">
        <f t="shared" si="286"/>
        <v>both betaine Min_Ctr_D</v>
      </c>
      <c r="O1317" s="2" t="str">
        <f t="shared" si="287"/>
        <v/>
      </c>
      <c r="P1317" s="1" t="str">
        <f t="array" ref="P1317">IF(O1317="","",AVERAGE(IF(L$1:L$2881=L1317,K$1:K$2881)))</f>
        <v/>
      </c>
      <c r="Q1317" s="1" t="str">
        <f t="array" ref="Q1317">IF(O1317="","",_xlfn.F.TEST(IF((L$1:L$2881=LEFT(L1317,LEN(L1317)-3)&amp;"ctr"),K$1:K$2881),IF((L$1:L$2881=L1317),K$1:K$2881)))</f>
        <v/>
      </c>
      <c r="R1317" s="1" t="str">
        <f t="array" ref="R1317">IF(O1317="","",TTEST(IF(L$1:L$2881=LEFT(L1317,LEN(L1317)-3)&amp;"ctr",K$1:K$2881),IF(L$1:L$2881=L1317,K$1:K$2881),2,IF(ISERROR(Q1317),3,IF(Q1317&lt;0.05,3,2))))</f>
        <v/>
      </c>
      <c r="S1317" s="1" t="str">
        <f t="shared" ca="1" si="288"/>
        <v/>
      </c>
      <c r="T1317" s="1" t="str">
        <f t="array" ref="T1317">IF(O1317="","",AVERAGE(IF(L$1:L$2881=L1317,I$1:I$2881)))</f>
        <v/>
      </c>
      <c r="U1317" s="1" t="str">
        <f t="shared" ca="1" si="289"/>
        <v/>
      </c>
      <c r="V1317" s="1" t="str">
        <f t="shared" ca="1" si="293"/>
        <v/>
      </c>
      <c r="W1317" s="1" t="str">
        <f t="array" aca="1" ref="W1317" ca="1">IF(V1317="","",IF(AVERAGE(IF(Z$2:Z$2881="Neg"&amp;" "&amp;B1317&amp;" "&amp;X1317,J$2:J$2881,0))&gt;AVERAGE(IF(Z$2:Z$2881="pos"&amp;" "&amp;B1317&amp;" "&amp;X1317,J$2:J$2881,0)),"neg","pos"))</f>
        <v/>
      </c>
      <c r="X1317" s="1" t="str">
        <f t="shared" ca="1" si="290"/>
        <v/>
      </c>
      <c r="Y1317" s="1" t="str">
        <f t="shared" ca="1" si="291"/>
        <v/>
      </c>
      <c r="Z1317" s="1" t="str">
        <f t="shared" si="292"/>
        <v>both betaine Min</v>
      </c>
      <c r="AA1317" s="1" t="str">
        <f t="shared" si="296"/>
        <v/>
      </c>
    </row>
    <row r="1318" spans="1:27" x14ac:dyDescent="0.2">
      <c r="A1318" s="1" t="s">
        <v>94</v>
      </c>
      <c r="B1318" s="1" t="s">
        <v>180</v>
      </c>
      <c r="C1318" s="1" t="s">
        <v>47</v>
      </c>
      <c r="D1318" s="1">
        <v>117.0797</v>
      </c>
      <c r="E1318" s="1">
        <v>17.350000000000001</v>
      </c>
      <c r="F1318" s="5" t="s">
        <v>146</v>
      </c>
      <c r="H1318" s="1" t="s">
        <v>148</v>
      </c>
      <c r="I1318" s="1">
        <v>7012</v>
      </c>
      <c r="K1318" s="1">
        <f t="shared" si="294"/>
        <v>8.8555208485369103</v>
      </c>
      <c r="L1318" s="1" t="str">
        <f t="shared" si="295"/>
        <v>both betaine Min_Syn</v>
      </c>
      <c r="M1318" s="1" t="str">
        <f t="shared" si="285"/>
        <v>D</v>
      </c>
      <c r="N1318" s="1" t="str">
        <f t="shared" si="286"/>
        <v>both betaine Min_Syn_D</v>
      </c>
      <c r="O1318" s="2" t="str">
        <f t="shared" si="287"/>
        <v>D</v>
      </c>
      <c r="P1318" s="1">
        <f t="array" ref="P1318">IF(O1318="","",AVERAGE(IF(L$1:L$2881=L1318,K$1:K$2881)))</f>
        <v>9.1918977271966114</v>
      </c>
      <c r="Q1318" s="1">
        <f t="array" ref="Q1318">IF(O1318="","",_xlfn.F.TEST(IF((L$1:L$2881=LEFT(L1318,LEN(L1318)-3)&amp;"ctr"),K$1:K$2881),IF((L$1:L$2881=L1318),K$1:K$2881)))</f>
        <v>3.3129414307054069E-3</v>
      </c>
      <c r="R1318" s="1">
        <f t="array" ref="R1318">IF(O1318="","",TTEST(IF(L$1:L$2881=LEFT(L1318,LEN(L1318)-3)&amp;"ctr",K$1:K$2881),IF(L$1:L$2881=L1318,K$1:K$2881),2,IF(ISERROR(Q1318),3,IF(Q1318&lt;0.05,3,2))))</f>
        <v>9.0876782752911972E-2</v>
      </c>
      <c r="S1318" s="1" t="str">
        <f t="shared" ca="1" si="288"/>
        <v>N</v>
      </c>
      <c r="T1318" s="1">
        <f t="array" ref="T1318">IF(O1318="","",AVERAGE(IF(L$1:L$2881=L1318,I$1:I$2881)))</f>
        <v>10271</v>
      </c>
      <c r="U1318" s="1" t="str">
        <f t="shared" ca="1" si="289"/>
        <v>n/a</v>
      </c>
      <c r="V1318" s="1" t="str">
        <f t="shared" ca="1" si="293"/>
        <v>1</v>
      </c>
      <c r="W1318" s="1" t="str">
        <f t="array" aca="1" ref="W1318" ca="1">IF(V1318="","",IF(AVERAGE(IF(Z$2:Z$2881="Neg"&amp;" "&amp;B1318&amp;" "&amp;X1318,J$2:J$2881,0))&gt;AVERAGE(IF(Z$2:Z$2881="pos"&amp;" "&amp;B1318&amp;" "&amp;X1318,J$2:J$2881,0)),"neg","pos"))</f>
        <v>pos</v>
      </c>
      <c r="X1318" s="1" t="str">
        <f t="shared" ca="1" si="290"/>
        <v>Min</v>
      </c>
      <c r="Y1318" s="1" t="str">
        <f t="shared" ca="1" si="291"/>
        <v>Syn</v>
      </c>
      <c r="Z1318" s="1" t="str">
        <f t="shared" si="292"/>
        <v>both betaine Min</v>
      </c>
      <c r="AA1318" s="1" t="str">
        <f t="shared" si="296"/>
        <v>Good</v>
      </c>
    </row>
    <row r="1319" spans="1:27" x14ac:dyDescent="0.2">
      <c r="A1319" s="1" t="s">
        <v>94</v>
      </c>
      <c r="B1319" s="1" t="s">
        <v>180</v>
      </c>
      <c r="C1319" s="1" t="s">
        <v>47</v>
      </c>
      <c r="D1319" s="1">
        <v>117.0797</v>
      </c>
      <c r="E1319" s="1">
        <v>17.350000000000001</v>
      </c>
      <c r="F1319" s="5" t="s">
        <v>146</v>
      </c>
      <c r="H1319" s="1" t="s">
        <v>148</v>
      </c>
      <c r="I1319" s="1">
        <v>8205</v>
      </c>
      <c r="K1319" s="1">
        <f t="shared" si="294"/>
        <v>9.0126208730021311</v>
      </c>
      <c r="L1319" s="1" t="str">
        <f t="shared" si="295"/>
        <v>both betaine Min_Syn</v>
      </c>
      <c r="M1319" s="1" t="str">
        <f t="shared" si="285"/>
        <v>D</v>
      </c>
      <c r="N1319" s="1" t="str">
        <f t="shared" si="286"/>
        <v>both betaine Min_Syn_D</v>
      </c>
      <c r="O1319" s="2" t="str">
        <f t="shared" si="287"/>
        <v/>
      </c>
      <c r="P1319" s="1" t="str">
        <f t="array" ref="P1319">IF(O1319="","",AVERAGE(IF(L$1:L$2881=L1319,K$1:K$2881)))</f>
        <v/>
      </c>
      <c r="Q1319" s="1" t="str">
        <f t="array" ref="Q1319">IF(O1319="","",_xlfn.F.TEST(IF((L$1:L$2881=LEFT(L1319,LEN(L1319)-3)&amp;"ctr"),K$1:K$2881),IF((L$1:L$2881=L1319),K$1:K$2881)))</f>
        <v/>
      </c>
      <c r="R1319" s="1" t="str">
        <f t="array" ref="R1319">IF(O1319="","",TTEST(IF(L$1:L$2881=LEFT(L1319,LEN(L1319)-3)&amp;"ctr",K$1:K$2881),IF(L$1:L$2881=L1319,K$1:K$2881),2,IF(ISERROR(Q1319),3,IF(Q1319&lt;0.05,3,2))))</f>
        <v/>
      </c>
      <c r="S1319" s="1" t="str">
        <f t="shared" ca="1" si="288"/>
        <v/>
      </c>
      <c r="T1319" s="1" t="str">
        <f t="array" ref="T1319">IF(O1319="","",AVERAGE(IF(L$1:L$2881=L1319,I$1:I$2881)))</f>
        <v/>
      </c>
      <c r="U1319" s="1" t="str">
        <f t="shared" ca="1" si="289"/>
        <v/>
      </c>
      <c r="V1319" s="1" t="str">
        <f t="shared" ca="1" si="293"/>
        <v/>
      </c>
      <c r="W1319" s="1" t="str">
        <f t="array" aca="1" ref="W1319" ca="1">IF(V1319="","",IF(AVERAGE(IF(Z$2:Z$2881="Neg"&amp;" "&amp;B1319&amp;" "&amp;X1319,J$2:J$2881,0))&gt;AVERAGE(IF(Z$2:Z$2881="pos"&amp;" "&amp;B1319&amp;" "&amp;X1319,J$2:J$2881,0)),"neg","pos"))</f>
        <v/>
      </c>
      <c r="X1319" s="1" t="str">
        <f t="shared" ca="1" si="290"/>
        <v/>
      </c>
      <c r="Y1319" s="1" t="str">
        <f t="shared" ca="1" si="291"/>
        <v/>
      </c>
      <c r="Z1319" s="1" t="str">
        <f t="shared" si="292"/>
        <v>both betaine Min</v>
      </c>
      <c r="AA1319" s="1" t="str">
        <f t="shared" si="296"/>
        <v/>
      </c>
    </row>
    <row r="1320" spans="1:27" x14ac:dyDescent="0.2">
      <c r="A1320" s="1" t="s">
        <v>94</v>
      </c>
      <c r="B1320" s="1" t="s">
        <v>180</v>
      </c>
      <c r="C1320" s="1" t="s">
        <v>47</v>
      </c>
      <c r="D1320" s="1">
        <v>117.0797</v>
      </c>
      <c r="E1320" s="1">
        <v>17.350000000000001</v>
      </c>
      <c r="F1320" s="5" t="s">
        <v>146</v>
      </c>
      <c r="H1320" s="1" t="s">
        <v>148</v>
      </c>
      <c r="I1320" s="1">
        <v>10506</v>
      </c>
      <c r="K1320" s="1">
        <f t="shared" si="294"/>
        <v>9.2597969806887761</v>
      </c>
      <c r="L1320" s="1" t="str">
        <f t="shared" si="295"/>
        <v>both betaine Min_Syn</v>
      </c>
      <c r="M1320" s="1" t="str">
        <f t="shared" si="285"/>
        <v>D</v>
      </c>
      <c r="N1320" s="1" t="str">
        <f t="shared" si="286"/>
        <v>both betaine Min_Syn_D</v>
      </c>
      <c r="O1320" s="2" t="str">
        <f t="shared" si="287"/>
        <v/>
      </c>
      <c r="P1320" s="1" t="str">
        <f t="array" ref="P1320">IF(O1320="","",AVERAGE(IF(L$1:L$2881=L1320,K$1:K$2881)))</f>
        <v/>
      </c>
      <c r="Q1320" s="1" t="str">
        <f t="array" ref="Q1320">IF(O1320="","",_xlfn.F.TEST(IF((L$1:L$2881=LEFT(L1320,LEN(L1320)-3)&amp;"ctr"),K$1:K$2881),IF((L$1:L$2881=L1320),K$1:K$2881)))</f>
        <v/>
      </c>
      <c r="R1320" s="1" t="str">
        <f t="array" ref="R1320">IF(O1320="","",TTEST(IF(L$1:L$2881=LEFT(L1320,LEN(L1320)-3)&amp;"ctr",K$1:K$2881),IF(L$1:L$2881=L1320,K$1:K$2881),2,IF(ISERROR(Q1320),3,IF(Q1320&lt;0.05,3,2))))</f>
        <v/>
      </c>
      <c r="S1320" s="1" t="str">
        <f t="shared" ca="1" si="288"/>
        <v/>
      </c>
      <c r="T1320" s="1" t="str">
        <f t="array" ref="T1320">IF(O1320="","",AVERAGE(IF(L$1:L$2881=L1320,I$1:I$2881)))</f>
        <v/>
      </c>
      <c r="U1320" s="1" t="str">
        <f t="shared" ca="1" si="289"/>
        <v/>
      </c>
      <c r="V1320" s="1" t="str">
        <f t="shared" ca="1" si="293"/>
        <v/>
      </c>
      <c r="W1320" s="1" t="str">
        <f t="array" aca="1" ref="W1320" ca="1">IF(V1320="","",IF(AVERAGE(IF(Z$2:Z$2881="Neg"&amp;" "&amp;B1320&amp;" "&amp;X1320,J$2:J$2881,0))&gt;AVERAGE(IF(Z$2:Z$2881="pos"&amp;" "&amp;B1320&amp;" "&amp;X1320,J$2:J$2881,0)),"neg","pos"))</f>
        <v/>
      </c>
      <c r="X1320" s="1" t="str">
        <f t="shared" ca="1" si="290"/>
        <v/>
      </c>
      <c r="Y1320" s="1" t="str">
        <f t="shared" ca="1" si="291"/>
        <v/>
      </c>
      <c r="Z1320" s="1" t="str">
        <f t="shared" si="292"/>
        <v>both betaine Min</v>
      </c>
      <c r="AA1320" s="1" t="str">
        <f t="shared" si="296"/>
        <v/>
      </c>
    </row>
    <row r="1321" spans="1:27" x14ac:dyDescent="0.2">
      <c r="A1321" s="1" t="s">
        <v>94</v>
      </c>
      <c r="B1321" s="1" t="s">
        <v>180</v>
      </c>
      <c r="C1321" s="1" t="s">
        <v>47</v>
      </c>
      <c r="D1321" s="1">
        <v>117.0797</v>
      </c>
      <c r="E1321" s="1">
        <v>17.350000000000001</v>
      </c>
      <c r="F1321" s="5" t="s">
        <v>146</v>
      </c>
      <c r="H1321" s="1" t="s">
        <v>148</v>
      </c>
      <c r="I1321" s="1">
        <v>15361</v>
      </c>
      <c r="K1321" s="1">
        <f t="shared" si="294"/>
        <v>9.6396522065586279</v>
      </c>
      <c r="L1321" s="1" t="str">
        <f t="shared" si="295"/>
        <v>both betaine Min_Syn</v>
      </c>
      <c r="M1321" s="1" t="str">
        <f t="shared" si="285"/>
        <v>D</v>
      </c>
      <c r="N1321" s="1" t="str">
        <f t="shared" si="286"/>
        <v>both betaine Min_Syn_D</v>
      </c>
      <c r="O1321" s="2" t="str">
        <f t="shared" si="287"/>
        <v/>
      </c>
      <c r="P1321" s="1" t="str">
        <f t="array" ref="P1321">IF(O1321="","",AVERAGE(IF(L$1:L$2881=L1321,K$1:K$2881)))</f>
        <v/>
      </c>
      <c r="Q1321" s="1" t="str">
        <f t="array" ref="Q1321">IF(O1321="","",_xlfn.F.TEST(IF((L$1:L$2881=LEFT(L1321,LEN(L1321)-3)&amp;"ctr"),K$1:K$2881),IF((L$1:L$2881=L1321),K$1:K$2881)))</f>
        <v/>
      </c>
      <c r="R1321" s="1" t="str">
        <f t="array" ref="R1321">IF(O1321="","",TTEST(IF(L$1:L$2881=LEFT(L1321,LEN(L1321)-3)&amp;"ctr",K$1:K$2881),IF(L$1:L$2881=L1321,K$1:K$2881),2,IF(ISERROR(Q1321),3,IF(Q1321&lt;0.05,3,2))))</f>
        <v/>
      </c>
      <c r="S1321" s="1" t="str">
        <f t="shared" ca="1" si="288"/>
        <v/>
      </c>
      <c r="T1321" s="1" t="str">
        <f t="array" ref="T1321">IF(O1321="","",AVERAGE(IF(L$1:L$2881=L1321,I$1:I$2881)))</f>
        <v/>
      </c>
      <c r="U1321" s="1" t="str">
        <f t="shared" ca="1" si="289"/>
        <v/>
      </c>
      <c r="V1321" s="1" t="str">
        <f t="shared" ca="1" si="293"/>
        <v/>
      </c>
      <c r="W1321" s="1" t="str">
        <f t="array" aca="1" ref="W1321" ca="1">IF(V1321="","",IF(AVERAGE(IF(Z$2:Z$2881="Neg"&amp;" "&amp;B1321&amp;" "&amp;X1321,J$2:J$2881,0))&gt;AVERAGE(IF(Z$2:Z$2881="pos"&amp;" "&amp;B1321&amp;" "&amp;X1321,J$2:J$2881,0)),"neg","pos"))</f>
        <v/>
      </c>
      <c r="X1321" s="1" t="str">
        <f t="shared" ca="1" si="290"/>
        <v/>
      </c>
      <c r="Y1321" s="1" t="str">
        <f t="shared" ca="1" si="291"/>
        <v/>
      </c>
      <c r="Z1321" s="1" t="str">
        <f t="shared" si="292"/>
        <v>both betaine Min</v>
      </c>
      <c r="AA1321" s="1" t="str">
        <f t="shared" si="296"/>
        <v/>
      </c>
    </row>
    <row r="1322" spans="1:27" x14ac:dyDescent="0.2">
      <c r="A1322" s="1" t="s">
        <v>94</v>
      </c>
      <c r="B1322" s="1" t="s">
        <v>180</v>
      </c>
      <c r="C1322" s="1" t="s">
        <v>47</v>
      </c>
      <c r="D1322" s="1">
        <v>117.0797</v>
      </c>
      <c r="E1322" s="1">
        <v>17.350000000000001</v>
      </c>
      <c r="F1322" s="5" t="s">
        <v>146</v>
      </c>
      <c r="H1322" s="1" t="s">
        <v>149</v>
      </c>
      <c r="I1322" s="1">
        <v>148237</v>
      </c>
      <c r="K1322" s="1">
        <f t="shared" si="294"/>
        <v>11.906574369233041</v>
      </c>
      <c r="L1322" s="1" t="str">
        <f t="shared" si="295"/>
        <v>both betaine MEBM_Ctr</v>
      </c>
      <c r="M1322" s="1" t="str">
        <f t="shared" si="285"/>
        <v>D</v>
      </c>
      <c r="N1322" s="1" t="str">
        <f t="shared" si="286"/>
        <v>both betaine MEBM_Ctr_D</v>
      </c>
      <c r="O1322" s="2" t="str">
        <f t="shared" si="287"/>
        <v>D</v>
      </c>
      <c r="P1322" s="1">
        <f t="array" ref="P1322">IF(O1322="","",AVERAGE(IF(L$1:L$2881=L1322,K$1:K$2881)))</f>
        <v>11.828465287337625</v>
      </c>
      <c r="Q1322" s="1">
        <f t="array" ref="Q1322">IF(O1322="","",_xlfn.F.TEST(IF((L$1:L$2881=LEFT(L1322,LEN(L1322)-3)&amp;"ctr"),K$1:K$2881),IF((L$1:L$2881=L1322),K$1:K$2881)))</f>
        <v>1</v>
      </c>
      <c r="R1322" s="1">
        <f t="array" ref="R1322">IF(O1322="","",TTEST(IF(L$1:L$2881=LEFT(L1322,LEN(L1322)-3)&amp;"ctr",K$1:K$2881),IF(L$1:L$2881=L1322,K$1:K$2881),2,IF(ISERROR(Q1322),3,IF(Q1322&lt;0.05,3,2))))</f>
        <v>1</v>
      </c>
      <c r="S1322" s="1" t="str">
        <f t="shared" ca="1" si="288"/>
        <v>D</v>
      </c>
      <c r="T1322" s="1">
        <f t="array" ref="T1322">IF(O1322="","",AVERAGE(IF(L$1:L$2881=L1322,I$1:I$2881)))</f>
        <v>137619.75</v>
      </c>
      <c r="U1322" s="1" t="b">
        <f t="shared" ca="1" si="289"/>
        <v>0</v>
      </c>
      <c r="V1322" s="1" t="str">
        <f t="shared" ca="1" si="293"/>
        <v>1</v>
      </c>
      <c r="W1322" s="1" t="str">
        <f t="array" aca="1" ref="W1322" ca="1">IF(V1322="","",IF(AVERAGE(IF(Z$2:Z$2881="Neg"&amp;" "&amp;B1322&amp;" "&amp;X1322,J$2:J$2881,0))&gt;AVERAGE(IF(Z$2:Z$2881="pos"&amp;" "&amp;B1322&amp;" "&amp;X1322,J$2:J$2881,0)),"neg","pos"))</f>
        <v>pos</v>
      </c>
      <c r="X1322" s="1" t="str">
        <f t="shared" ca="1" si="290"/>
        <v>MEB</v>
      </c>
      <c r="Y1322" s="1" t="str">
        <f t="shared" ca="1" si="291"/>
        <v>Ctr</v>
      </c>
      <c r="Z1322" s="1" t="str">
        <f t="shared" si="292"/>
        <v>both betaine MEB</v>
      </c>
      <c r="AA1322" s="1" t="str">
        <f t="shared" si="296"/>
        <v>Good</v>
      </c>
    </row>
    <row r="1323" spans="1:27" x14ac:dyDescent="0.2">
      <c r="A1323" s="1" t="s">
        <v>94</v>
      </c>
      <c r="B1323" s="1" t="s">
        <v>180</v>
      </c>
      <c r="C1323" s="1" t="s">
        <v>47</v>
      </c>
      <c r="D1323" s="1">
        <v>117.0797</v>
      </c>
      <c r="E1323" s="1">
        <v>17.350000000000001</v>
      </c>
      <c r="F1323" s="5" t="s">
        <v>146</v>
      </c>
      <c r="H1323" s="1" t="s">
        <v>149</v>
      </c>
      <c r="I1323" s="1">
        <v>126349</v>
      </c>
      <c r="K1323" s="1">
        <f t="shared" si="294"/>
        <v>11.74681111281634</v>
      </c>
      <c r="L1323" s="1" t="str">
        <f t="shared" si="295"/>
        <v>both betaine MEBM_Ctr</v>
      </c>
      <c r="M1323" s="1" t="str">
        <f t="shared" si="285"/>
        <v>D</v>
      </c>
      <c r="N1323" s="1" t="str">
        <f t="shared" si="286"/>
        <v>both betaine MEBM_Ctr_D</v>
      </c>
      <c r="O1323" s="2" t="str">
        <f t="shared" si="287"/>
        <v/>
      </c>
      <c r="P1323" s="1" t="str">
        <f t="array" ref="P1323">IF(O1323="","",AVERAGE(IF(L$1:L$2881=L1323,K$1:K$2881)))</f>
        <v/>
      </c>
      <c r="Q1323" s="1" t="str">
        <f t="array" ref="Q1323">IF(O1323="","",_xlfn.F.TEST(IF((L$1:L$2881=LEFT(L1323,LEN(L1323)-3)&amp;"ctr"),K$1:K$2881),IF((L$1:L$2881=L1323),K$1:K$2881)))</f>
        <v/>
      </c>
      <c r="R1323" s="1" t="str">
        <f t="array" ref="R1323">IF(O1323="","",TTEST(IF(L$1:L$2881=LEFT(L1323,LEN(L1323)-3)&amp;"ctr",K$1:K$2881),IF(L$1:L$2881=L1323,K$1:K$2881),2,IF(ISERROR(Q1323),3,IF(Q1323&lt;0.05,3,2))))</f>
        <v/>
      </c>
      <c r="S1323" s="1" t="str">
        <f t="shared" ca="1" si="288"/>
        <v/>
      </c>
      <c r="T1323" s="1" t="str">
        <f t="array" ref="T1323">IF(O1323="","",AVERAGE(IF(L$1:L$2881=L1323,I$1:I$2881)))</f>
        <v/>
      </c>
      <c r="U1323" s="1" t="str">
        <f t="shared" ca="1" si="289"/>
        <v/>
      </c>
      <c r="V1323" s="1" t="str">
        <f t="shared" ca="1" si="293"/>
        <v/>
      </c>
      <c r="W1323" s="1" t="str">
        <f t="array" aca="1" ref="W1323" ca="1">IF(V1323="","",IF(AVERAGE(IF(Z$2:Z$2881="Neg"&amp;" "&amp;B1323&amp;" "&amp;X1323,J$2:J$2881,0))&gt;AVERAGE(IF(Z$2:Z$2881="pos"&amp;" "&amp;B1323&amp;" "&amp;X1323,J$2:J$2881,0)),"neg","pos"))</f>
        <v/>
      </c>
      <c r="X1323" s="1" t="str">
        <f t="shared" ca="1" si="290"/>
        <v/>
      </c>
      <c r="Y1323" s="1" t="str">
        <f t="shared" ca="1" si="291"/>
        <v/>
      </c>
      <c r="Z1323" s="1" t="str">
        <f t="shared" si="292"/>
        <v>both betaine MEB</v>
      </c>
      <c r="AA1323" s="1" t="str">
        <f t="shared" si="296"/>
        <v/>
      </c>
    </row>
    <row r="1324" spans="1:27" x14ac:dyDescent="0.2">
      <c r="A1324" s="1" t="s">
        <v>94</v>
      </c>
      <c r="B1324" s="1" t="s">
        <v>180</v>
      </c>
      <c r="C1324" s="1" t="s">
        <v>47</v>
      </c>
      <c r="D1324" s="1">
        <v>117.0797</v>
      </c>
      <c r="E1324" s="1">
        <v>17.350000000000001</v>
      </c>
      <c r="F1324" s="5" t="s">
        <v>146</v>
      </c>
      <c r="H1324" s="1" t="s">
        <v>149</v>
      </c>
      <c r="I1324" s="1">
        <v>150845</v>
      </c>
      <c r="K1324" s="1">
        <f t="shared" si="294"/>
        <v>11.924014727828615</v>
      </c>
      <c r="L1324" s="1" t="str">
        <f t="shared" si="295"/>
        <v>both betaine MEBM_Ctr</v>
      </c>
      <c r="M1324" s="1" t="str">
        <f t="shared" si="285"/>
        <v>D</v>
      </c>
      <c r="N1324" s="1" t="str">
        <f t="shared" si="286"/>
        <v>both betaine MEBM_Ctr_D</v>
      </c>
      <c r="O1324" s="2" t="str">
        <f t="shared" si="287"/>
        <v/>
      </c>
      <c r="P1324" s="1" t="str">
        <f t="array" ref="P1324">IF(O1324="","",AVERAGE(IF(L$1:L$2881=L1324,K$1:K$2881)))</f>
        <v/>
      </c>
      <c r="Q1324" s="1" t="str">
        <f t="array" ref="Q1324">IF(O1324="","",_xlfn.F.TEST(IF((L$1:L$2881=LEFT(L1324,LEN(L1324)-3)&amp;"ctr"),K$1:K$2881),IF((L$1:L$2881=L1324),K$1:K$2881)))</f>
        <v/>
      </c>
      <c r="R1324" s="1" t="str">
        <f t="array" ref="R1324">IF(O1324="","",TTEST(IF(L$1:L$2881=LEFT(L1324,LEN(L1324)-3)&amp;"ctr",K$1:K$2881),IF(L$1:L$2881=L1324,K$1:K$2881),2,IF(ISERROR(Q1324),3,IF(Q1324&lt;0.05,3,2))))</f>
        <v/>
      </c>
      <c r="S1324" s="1" t="str">
        <f t="shared" ca="1" si="288"/>
        <v/>
      </c>
      <c r="T1324" s="1" t="str">
        <f t="array" ref="T1324">IF(O1324="","",AVERAGE(IF(L$1:L$2881=L1324,I$1:I$2881)))</f>
        <v/>
      </c>
      <c r="U1324" s="1" t="str">
        <f t="shared" ca="1" si="289"/>
        <v/>
      </c>
      <c r="V1324" s="1" t="str">
        <f t="shared" ca="1" si="293"/>
        <v/>
      </c>
      <c r="W1324" s="1" t="str">
        <f t="array" aca="1" ref="W1324" ca="1">IF(V1324="","",IF(AVERAGE(IF(Z$2:Z$2881="Neg"&amp;" "&amp;B1324&amp;" "&amp;X1324,J$2:J$2881,0))&gt;AVERAGE(IF(Z$2:Z$2881="pos"&amp;" "&amp;B1324&amp;" "&amp;X1324,J$2:J$2881,0)),"neg","pos"))</f>
        <v/>
      </c>
      <c r="X1324" s="1" t="str">
        <f t="shared" ca="1" si="290"/>
        <v/>
      </c>
      <c r="Y1324" s="1" t="str">
        <f t="shared" ca="1" si="291"/>
        <v/>
      </c>
      <c r="Z1324" s="1" t="str">
        <f t="shared" si="292"/>
        <v>both betaine MEB</v>
      </c>
      <c r="AA1324" s="1" t="str">
        <f t="shared" si="296"/>
        <v/>
      </c>
    </row>
    <row r="1325" spans="1:27" x14ac:dyDescent="0.2">
      <c r="A1325" s="1" t="s">
        <v>94</v>
      </c>
      <c r="B1325" s="1" t="s">
        <v>180</v>
      </c>
      <c r="C1325" s="1" t="s">
        <v>47</v>
      </c>
      <c r="D1325" s="1">
        <v>117.0797</v>
      </c>
      <c r="E1325" s="1">
        <v>17.350000000000001</v>
      </c>
      <c r="F1325" s="5" t="s">
        <v>146</v>
      </c>
      <c r="H1325" s="1" t="s">
        <v>149</v>
      </c>
      <c r="I1325" s="1">
        <v>125048</v>
      </c>
      <c r="K1325" s="1">
        <f t="shared" si="294"/>
        <v>11.736460939472511</v>
      </c>
      <c r="L1325" s="1" t="str">
        <f t="shared" si="295"/>
        <v>both betaine MEBM_Ctr</v>
      </c>
      <c r="M1325" s="1" t="str">
        <f t="shared" si="285"/>
        <v>D</v>
      </c>
      <c r="N1325" s="1" t="str">
        <f t="shared" si="286"/>
        <v>both betaine MEBM_Ctr_D</v>
      </c>
      <c r="O1325" s="2" t="str">
        <f t="shared" si="287"/>
        <v/>
      </c>
      <c r="P1325" s="1" t="str">
        <f t="array" ref="P1325">IF(O1325="","",AVERAGE(IF(L$1:L$2881=L1325,K$1:K$2881)))</f>
        <v/>
      </c>
      <c r="Q1325" s="1" t="str">
        <f t="array" ref="Q1325">IF(O1325="","",_xlfn.F.TEST(IF((L$1:L$2881=LEFT(L1325,LEN(L1325)-3)&amp;"ctr"),K$1:K$2881),IF((L$1:L$2881=L1325),K$1:K$2881)))</f>
        <v/>
      </c>
      <c r="R1325" s="1" t="str">
        <f t="array" ref="R1325">IF(O1325="","",TTEST(IF(L$1:L$2881=LEFT(L1325,LEN(L1325)-3)&amp;"ctr",K$1:K$2881),IF(L$1:L$2881=L1325,K$1:K$2881),2,IF(ISERROR(Q1325),3,IF(Q1325&lt;0.05,3,2))))</f>
        <v/>
      </c>
      <c r="S1325" s="1" t="str">
        <f t="shared" ca="1" si="288"/>
        <v/>
      </c>
      <c r="T1325" s="1" t="str">
        <f t="array" ref="T1325">IF(O1325="","",AVERAGE(IF(L$1:L$2881=L1325,I$1:I$2881)))</f>
        <v/>
      </c>
      <c r="U1325" s="1" t="str">
        <f t="shared" ca="1" si="289"/>
        <v/>
      </c>
      <c r="V1325" s="1" t="str">
        <f t="shared" ca="1" si="293"/>
        <v/>
      </c>
      <c r="W1325" s="1" t="str">
        <f t="array" aca="1" ref="W1325" ca="1">IF(V1325="","",IF(AVERAGE(IF(Z$2:Z$2881="Neg"&amp;" "&amp;B1325&amp;" "&amp;X1325,J$2:J$2881,0))&gt;AVERAGE(IF(Z$2:Z$2881="pos"&amp;" "&amp;B1325&amp;" "&amp;X1325,J$2:J$2881,0)),"neg","pos"))</f>
        <v/>
      </c>
      <c r="X1325" s="1" t="str">
        <f t="shared" ca="1" si="290"/>
        <v/>
      </c>
      <c r="Y1325" s="1" t="str">
        <f t="shared" ca="1" si="291"/>
        <v/>
      </c>
      <c r="Z1325" s="1" t="str">
        <f t="shared" si="292"/>
        <v>both betaine MEB</v>
      </c>
      <c r="AA1325" s="1" t="str">
        <f t="shared" si="296"/>
        <v/>
      </c>
    </row>
    <row r="1326" spans="1:27" x14ac:dyDescent="0.2">
      <c r="A1326" s="1" t="s">
        <v>94</v>
      </c>
      <c r="B1326" s="1" t="s">
        <v>180</v>
      </c>
      <c r="C1326" s="1" t="s">
        <v>47</v>
      </c>
      <c r="D1326" s="1">
        <v>117.0797</v>
      </c>
      <c r="E1326" s="1">
        <v>17.350000000000001</v>
      </c>
      <c r="F1326" s="5" t="s">
        <v>146</v>
      </c>
      <c r="H1326" s="1" t="s">
        <v>150</v>
      </c>
      <c r="I1326" s="1">
        <v>118034</v>
      </c>
      <c r="K1326" s="1">
        <f t="shared" si="294"/>
        <v>11.678736469637194</v>
      </c>
      <c r="L1326" s="1" t="str">
        <f t="shared" si="295"/>
        <v>both betaine MEBM_Syn</v>
      </c>
      <c r="M1326" s="1" t="str">
        <f t="shared" si="285"/>
        <v>D</v>
      </c>
      <c r="N1326" s="1" t="str">
        <f t="shared" si="286"/>
        <v>both betaine MEBM_Syn_D</v>
      </c>
      <c r="O1326" s="2" t="str">
        <f t="shared" si="287"/>
        <v>D</v>
      </c>
      <c r="P1326" s="1">
        <f t="array" ref="P1326">IF(O1326="","",AVERAGE(IF(L$1:L$2881=L1326,K$1:K$2881)))</f>
        <v>11.844836677454042</v>
      </c>
      <c r="Q1326" s="1">
        <f t="array" ref="Q1326">IF(O1326="","",_xlfn.F.TEST(IF((L$1:L$2881=LEFT(L1326,LEN(L1326)-3)&amp;"ctr"),K$1:K$2881),IF((L$1:L$2881=L1326),K$1:K$2881)))</f>
        <v>0.10368475328709691</v>
      </c>
      <c r="R1326" s="1">
        <f t="array" ref="R1326">IF(O1326="","",TTEST(IF(L$1:L$2881=LEFT(L1326,LEN(L1326)-3)&amp;"ctr",K$1:K$2881),IF(L$1:L$2881=L1326,K$1:K$2881),2,IF(ISERROR(Q1326),3,IF(Q1326&lt;0.05,3,2))))</f>
        <v>0.92148280209328559</v>
      </c>
      <c r="S1326" s="1" t="str">
        <f t="shared" ca="1" si="288"/>
        <v>N</v>
      </c>
      <c r="T1326" s="1">
        <f t="array" ref="T1326">IF(O1326="","",AVERAGE(IF(L$1:L$2881=L1326,I$1:I$2881)))</f>
        <v>144652.25</v>
      </c>
      <c r="U1326" s="1" t="str">
        <f t="shared" ca="1" si="289"/>
        <v>n/a</v>
      </c>
      <c r="V1326" s="1" t="str">
        <f t="shared" ca="1" si="293"/>
        <v>1</v>
      </c>
      <c r="W1326" s="1" t="str">
        <f t="array" aca="1" ref="W1326" ca="1">IF(V1326="","",IF(AVERAGE(IF(Z$2:Z$2881="Neg"&amp;" "&amp;B1326&amp;" "&amp;X1326,J$2:J$2881,0))&gt;AVERAGE(IF(Z$2:Z$2881="pos"&amp;" "&amp;B1326&amp;" "&amp;X1326,J$2:J$2881,0)),"neg","pos"))</f>
        <v>pos</v>
      </c>
      <c r="X1326" s="1" t="str">
        <f t="shared" ca="1" si="290"/>
        <v>MEB</v>
      </c>
      <c r="Y1326" s="1" t="str">
        <f t="shared" ca="1" si="291"/>
        <v>Syn</v>
      </c>
      <c r="Z1326" s="1" t="str">
        <f t="shared" si="292"/>
        <v>both betaine MEB</v>
      </c>
      <c r="AA1326" s="1" t="str">
        <f t="shared" si="296"/>
        <v>Good</v>
      </c>
    </row>
    <row r="1327" spans="1:27" x14ac:dyDescent="0.2">
      <c r="A1327" s="1" t="s">
        <v>94</v>
      </c>
      <c r="B1327" s="1" t="s">
        <v>180</v>
      </c>
      <c r="C1327" s="1" t="s">
        <v>47</v>
      </c>
      <c r="D1327" s="1">
        <v>117.0797</v>
      </c>
      <c r="E1327" s="1">
        <v>17.350000000000001</v>
      </c>
      <c r="F1327" s="5" t="s">
        <v>146</v>
      </c>
      <c r="H1327" s="1" t="s">
        <v>150</v>
      </c>
      <c r="I1327" s="1">
        <v>218142</v>
      </c>
      <c r="K1327" s="1">
        <f t="shared" si="294"/>
        <v>12.29290609002409</v>
      </c>
      <c r="L1327" s="1" t="str">
        <f t="shared" si="295"/>
        <v>both betaine MEBM_Syn</v>
      </c>
      <c r="M1327" s="1" t="str">
        <f t="shared" si="285"/>
        <v>D</v>
      </c>
      <c r="N1327" s="1" t="str">
        <f t="shared" si="286"/>
        <v>both betaine MEBM_Syn_D</v>
      </c>
      <c r="O1327" s="2" t="str">
        <f t="shared" si="287"/>
        <v/>
      </c>
      <c r="P1327" s="1" t="str">
        <f t="array" ref="P1327">IF(O1327="","",AVERAGE(IF(L$1:L$2881=L1327,K$1:K$2881)))</f>
        <v/>
      </c>
      <c r="Q1327" s="1" t="str">
        <f t="array" ref="Q1327">IF(O1327="","",_xlfn.F.TEST(IF((L$1:L$2881=LEFT(L1327,LEN(L1327)-3)&amp;"ctr"),K$1:K$2881),IF((L$1:L$2881=L1327),K$1:K$2881)))</f>
        <v/>
      </c>
      <c r="R1327" s="1" t="str">
        <f t="array" ref="R1327">IF(O1327="","",TTEST(IF(L$1:L$2881=LEFT(L1327,LEN(L1327)-3)&amp;"ctr",K$1:K$2881),IF(L$1:L$2881=L1327,K$1:K$2881),2,IF(ISERROR(Q1327),3,IF(Q1327&lt;0.05,3,2))))</f>
        <v/>
      </c>
      <c r="S1327" s="1" t="str">
        <f t="shared" ca="1" si="288"/>
        <v/>
      </c>
      <c r="T1327" s="1" t="str">
        <f t="array" ref="T1327">IF(O1327="","",AVERAGE(IF(L$1:L$2881=L1327,I$1:I$2881)))</f>
        <v/>
      </c>
      <c r="U1327" s="1" t="str">
        <f t="shared" ca="1" si="289"/>
        <v/>
      </c>
      <c r="V1327" s="1" t="str">
        <f t="shared" ca="1" si="293"/>
        <v/>
      </c>
      <c r="W1327" s="1" t="str">
        <f t="array" aca="1" ref="W1327" ca="1">IF(V1327="","",IF(AVERAGE(IF(Z$2:Z$2881="Neg"&amp;" "&amp;B1327&amp;" "&amp;X1327,J$2:J$2881,0))&gt;AVERAGE(IF(Z$2:Z$2881="pos"&amp;" "&amp;B1327&amp;" "&amp;X1327,J$2:J$2881,0)),"neg","pos"))</f>
        <v/>
      </c>
      <c r="X1327" s="1" t="str">
        <f t="shared" ca="1" si="290"/>
        <v/>
      </c>
      <c r="Y1327" s="1" t="str">
        <f t="shared" ca="1" si="291"/>
        <v/>
      </c>
      <c r="Z1327" s="1" t="str">
        <f t="shared" si="292"/>
        <v>both betaine MEB</v>
      </c>
      <c r="AA1327" s="1" t="str">
        <f t="shared" si="296"/>
        <v/>
      </c>
    </row>
    <row r="1328" spans="1:27" x14ac:dyDescent="0.2">
      <c r="A1328" s="1" t="s">
        <v>94</v>
      </c>
      <c r="B1328" s="1" t="s">
        <v>180</v>
      </c>
      <c r="C1328" s="1" t="s">
        <v>47</v>
      </c>
      <c r="D1328" s="1">
        <v>117.0797</v>
      </c>
      <c r="E1328" s="1">
        <v>17.350000000000001</v>
      </c>
      <c r="F1328" s="5" t="s">
        <v>146</v>
      </c>
      <c r="H1328" s="1" t="s">
        <v>150</v>
      </c>
      <c r="I1328" s="1">
        <v>127828</v>
      </c>
      <c r="K1328" s="1">
        <f t="shared" si="294"/>
        <v>11.758448712241693</v>
      </c>
      <c r="L1328" s="1" t="str">
        <f t="shared" si="295"/>
        <v>both betaine MEBM_Syn</v>
      </c>
      <c r="M1328" s="1" t="str">
        <f t="shared" si="285"/>
        <v>D</v>
      </c>
      <c r="N1328" s="1" t="str">
        <f t="shared" si="286"/>
        <v>both betaine MEBM_Syn_D</v>
      </c>
      <c r="O1328" s="2" t="str">
        <f t="shared" si="287"/>
        <v/>
      </c>
      <c r="P1328" s="1" t="str">
        <f t="array" ref="P1328">IF(O1328="","",AVERAGE(IF(L$1:L$2881=L1328,K$1:K$2881)))</f>
        <v/>
      </c>
      <c r="Q1328" s="1" t="str">
        <f t="array" ref="Q1328">IF(O1328="","",_xlfn.F.TEST(IF((L$1:L$2881=LEFT(L1328,LEN(L1328)-3)&amp;"ctr"),K$1:K$2881),IF((L$1:L$2881=L1328),K$1:K$2881)))</f>
        <v/>
      </c>
      <c r="R1328" s="1" t="str">
        <f t="array" ref="R1328">IF(O1328="","",TTEST(IF(L$1:L$2881=LEFT(L1328,LEN(L1328)-3)&amp;"ctr",K$1:K$2881),IF(L$1:L$2881=L1328,K$1:K$2881),2,IF(ISERROR(Q1328),3,IF(Q1328&lt;0.05,3,2))))</f>
        <v/>
      </c>
      <c r="S1328" s="1" t="str">
        <f t="shared" ca="1" si="288"/>
        <v/>
      </c>
      <c r="T1328" s="1" t="str">
        <f t="array" ref="T1328">IF(O1328="","",AVERAGE(IF(L$1:L$2881=L1328,I$1:I$2881)))</f>
        <v/>
      </c>
      <c r="U1328" s="1" t="str">
        <f t="shared" ca="1" si="289"/>
        <v/>
      </c>
      <c r="V1328" s="1" t="str">
        <f t="shared" ca="1" si="293"/>
        <v/>
      </c>
      <c r="W1328" s="1" t="str">
        <f t="array" aca="1" ref="W1328" ca="1">IF(V1328="","",IF(AVERAGE(IF(Z$2:Z$2881="Neg"&amp;" "&amp;B1328&amp;" "&amp;X1328,J$2:J$2881,0))&gt;AVERAGE(IF(Z$2:Z$2881="pos"&amp;" "&amp;B1328&amp;" "&amp;X1328,J$2:J$2881,0)),"neg","pos"))</f>
        <v/>
      </c>
      <c r="X1328" s="1" t="str">
        <f t="shared" ca="1" si="290"/>
        <v/>
      </c>
      <c r="Y1328" s="1" t="str">
        <f t="shared" ca="1" si="291"/>
        <v/>
      </c>
      <c r="Z1328" s="1" t="str">
        <f t="shared" si="292"/>
        <v>both betaine MEB</v>
      </c>
      <c r="AA1328" s="1" t="str">
        <f t="shared" si="296"/>
        <v/>
      </c>
    </row>
    <row r="1329" spans="1:27" x14ac:dyDescent="0.2">
      <c r="A1329" s="1" t="s">
        <v>94</v>
      </c>
      <c r="B1329" s="1" t="s">
        <v>180</v>
      </c>
      <c r="C1329" s="1" t="s">
        <v>47</v>
      </c>
      <c r="D1329" s="1">
        <v>117.0797</v>
      </c>
      <c r="E1329" s="1">
        <v>17.350000000000001</v>
      </c>
      <c r="F1329" s="5" t="s">
        <v>146</v>
      </c>
      <c r="H1329" s="1" t="s">
        <v>150</v>
      </c>
      <c r="I1329" s="1">
        <v>114605</v>
      </c>
      <c r="K1329" s="1">
        <f t="shared" si="294"/>
        <v>11.64925543791319</v>
      </c>
      <c r="L1329" s="1" t="str">
        <f t="shared" si="295"/>
        <v>both betaine MEBM_Syn</v>
      </c>
      <c r="M1329" s="1" t="str">
        <f t="shared" si="285"/>
        <v>D</v>
      </c>
      <c r="N1329" s="1" t="str">
        <f t="shared" si="286"/>
        <v>both betaine MEBM_Syn_D</v>
      </c>
      <c r="O1329" s="2" t="str">
        <f t="shared" si="287"/>
        <v/>
      </c>
      <c r="P1329" s="1" t="str">
        <f t="array" ref="P1329">IF(O1329="","",AVERAGE(IF(L$1:L$2881=L1329,K$1:K$2881)))</f>
        <v/>
      </c>
      <c r="Q1329" s="1" t="str">
        <f t="array" ref="Q1329">IF(O1329="","",_xlfn.F.TEST(IF((L$1:L$2881=LEFT(L1329,LEN(L1329)-3)&amp;"ctr"),K$1:K$2881),IF((L$1:L$2881=L1329),K$1:K$2881)))</f>
        <v/>
      </c>
      <c r="R1329" s="1" t="str">
        <f t="array" ref="R1329">IF(O1329="","",TTEST(IF(L$1:L$2881=LEFT(L1329,LEN(L1329)-3)&amp;"ctr",K$1:K$2881),IF(L$1:L$2881=L1329,K$1:K$2881),2,IF(ISERROR(Q1329),3,IF(Q1329&lt;0.05,3,2))))</f>
        <v/>
      </c>
      <c r="S1329" s="1" t="str">
        <f t="shared" ca="1" si="288"/>
        <v/>
      </c>
      <c r="T1329" s="1" t="str">
        <f t="array" ref="T1329">IF(O1329="","",AVERAGE(IF(L$1:L$2881=L1329,I$1:I$2881)))</f>
        <v/>
      </c>
      <c r="U1329" s="1" t="str">
        <f t="shared" ca="1" si="289"/>
        <v/>
      </c>
      <c r="V1329" s="1" t="str">
        <f t="shared" ca="1" si="293"/>
        <v/>
      </c>
      <c r="W1329" s="1" t="str">
        <f t="array" aca="1" ref="W1329" ca="1">IF(V1329="","",IF(AVERAGE(IF(Z$2:Z$2881="Neg"&amp;" "&amp;B1329&amp;" "&amp;X1329,J$2:J$2881,0))&gt;AVERAGE(IF(Z$2:Z$2881="pos"&amp;" "&amp;B1329&amp;" "&amp;X1329,J$2:J$2881,0)),"neg","pos"))</f>
        <v/>
      </c>
      <c r="X1329" s="1" t="str">
        <f t="shared" ca="1" si="290"/>
        <v/>
      </c>
      <c r="Y1329" s="1" t="str">
        <f t="shared" ca="1" si="291"/>
        <v/>
      </c>
      <c r="Z1329" s="1" t="str">
        <f t="shared" si="292"/>
        <v>both betaine MEB</v>
      </c>
      <c r="AA1329" s="1" t="str">
        <f t="shared" si="296"/>
        <v/>
      </c>
    </row>
    <row r="1330" spans="1:27" x14ac:dyDescent="0.2">
      <c r="A1330" s="1" t="s">
        <v>94</v>
      </c>
      <c r="B1330" s="1" t="s">
        <v>180</v>
      </c>
      <c r="C1330" s="1" t="s">
        <v>47</v>
      </c>
      <c r="D1330" s="1">
        <v>117.0797</v>
      </c>
      <c r="E1330" s="1">
        <v>17.350000000000001</v>
      </c>
      <c r="F1330" s="5" t="s">
        <v>146</v>
      </c>
      <c r="H1330" s="1" t="s">
        <v>151</v>
      </c>
      <c r="I1330" s="1">
        <v>3455925</v>
      </c>
      <c r="K1330" s="1">
        <f t="shared" si="294"/>
        <v>15.055600996639805</v>
      </c>
      <c r="L1330" s="1" t="str">
        <f t="shared" si="295"/>
        <v>both betaine YE_Ctr</v>
      </c>
      <c r="M1330" s="1" t="str">
        <f t="shared" si="285"/>
        <v>D</v>
      </c>
      <c r="N1330" s="1" t="str">
        <f t="shared" si="286"/>
        <v>both betaine YE_Ctr_D</v>
      </c>
      <c r="O1330" s="2" t="str">
        <f t="shared" si="287"/>
        <v>D</v>
      </c>
      <c r="P1330" s="1">
        <f t="array" ref="P1330">IF(O1330="","",AVERAGE(IF(L$1:L$2881=L1330,K$1:K$2881)))</f>
        <v>14.964432290460788</v>
      </c>
      <c r="Q1330" s="1">
        <f t="array" ref="Q1330">IF(O1330="","",_xlfn.F.TEST(IF((L$1:L$2881=LEFT(L1330,LEN(L1330)-3)&amp;"ctr"),K$1:K$2881),IF((L$1:L$2881=L1330),K$1:K$2881)))</f>
        <v>1</v>
      </c>
      <c r="R1330" s="1">
        <f t="array" ref="R1330">IF(O1330="","",TTEST(IF(L$1:L$2881=LEFT(L1330,LEN(L1330)-3)&amp;"ctr",K$1:K$2881),IF(L$1:L$2881=L1330,K$1:K$2881),2,IF(ISERROR(Q1330),3,IF(Q1330&lt;0.05,3,2))))</f>
        <v>1</v>
      </c>
      <c r="S1330" s="1" t="str">
        <f t="shared" ca="1" si="288"/>
        <v>D</v>
      </c>
      <c r="T1330" s="1">
        <f t="array" ref="T1330">IF(O1330="","",AVERAGE(IF(L$1:L$2881=L1330,I$1:I$2881)))</f>
        <v>3170037.75</v>
      </c>
      <c r="U1330" s="1" t="b">
        <f t="shared" ca="1" si="289"/>
        <v>0</v>
      </c>
      <c r="V1330" s="1" t="str">
        <f t="shared" ca="1" si="293"/>
        <v>1</v>
      </c>
      <c r="W1330" s="1" t="str">
        <f t="array" aca="1" ref="W1330" ca="1">IF(V1330="","",IF(AVERAGE(IF(Z$2:Z$2881="Neg"&amp;" "&amp;B1330&amp;" "&amp;X1330,J$2:J$2881,0))&gt;AVERAGE(IF(Z$2:Z$2881="pos"&amp;" "&amp;B1330&amp;" "&amp;X1330,J$2:J$2881,0)),"neg","pos"))</f>
        <v>pos</v>
      </c>
      <c r="X1330" s="1" t="str">
        <f t="shared" ca="1" si="290"/>
        <v>YE_</v>
      </c>
      <c r="Y1330" s="1" t="str">
        <f t="shared" ca="1" si="291"/>
        <v>Ctr</v>
      </c>
      <c r="Z1330" s="1" t="str">
        <f t="shared" si="292"/>
        <v>both betaine YE_</v>
      </c>
      <c r="AA1330" s="1" t="str">
        <f t="shared" si="296"/>
        <v>Good</v>
      </c>
    </row>
    <row r="1331" spans="1:27" x14ac:dyDescent="0.2">
      <c r="A1331" s="1" t="s">
        <v>94</v>
      </c>
      <c r="B1331" s="1" t="s">
        <v>180</v>
      </c>
      <c r="C1331" s="1" t="s">
        <v>47</v>
      </c>
      <c r="D1331" s="1">
        <v>117.0797</v>
      </c>
      <c r="E1331" s="1">
        <v>17.350000000000001</v>
      </c>
      <c r="F1331" s="5" t="s">
        <v>146</v>
      </c>
      <c r="H1331" s="1" t="s">
        <v>151</v>
      </c>
      <c r="I1331" s="1">
        <v>2882964</v>
      </c>
      <c r="K1331" s="1">
        <f t="shared" si="294"/>
        <v>14.87432983641504</v>
      </c>
      <c r="L1331" s="1" t="str">
        <f t="shared" si="295"/>
        <v>both betaine YE_Ctr</v>
      </c>
      <c r="M1331" s="1" t="str">
        <f t="shared" si="285"/>
        <v>D</v>
      </c>
      <c r="N1331" s="1" t="str">
        <f t="shared" si="286"/>
        <v>both betaine YE_Ctr_D</v>
      </c>
      <c r="O1331" s="2" t="str">
        <f t="shared" si="287"/>
        <v/>
      </c>
      <c r="P1331" s="1" t="str">
        <f t="array" ref="P1331">IF(O1331="","",AVERAGE(IF(L$1:L$2881=L1331,K$1:K$2881)))</f>
        <v/>
      </c>
      <c r="Q1331" s="1" t="str">
        <f t="array" ref="Q1331">IF(O1331="","",_xlfn.F.TEST(IF((L$1:L$2881=LEFT(L1331,LEN(L1331)-3)&amp;"ctr"),K$1:K$2881),IF((L$1:L$2881=L1331),K$1:K$2881)))</f>
        <v/>
      </c>
      <c r="R1331" s="1" t="str">
        <f t="array" ref="R1331">IF(O1331="","",TTEST(IF(L$1:L$2881=LEFT(L1331,LEN(L1331)-3)&amp;"ctr",K$1:K$2881),IF(L$1:L$2881=L1331,K$1:K$2881),2,IF(ISERROR(Q1331),3,IF(Q1331&lt;0.05,3,2))))</f>
        <v/>
      </c>
      <c r="S1331" s="1" t="str">
        <f t="shared" ca="1" si="288"/>
        <v/>
      </c>
      <c r="T1331" s="1" t="str">
        <f t="array" ref="T1331">IF(O1331="","",AVERAGE(IF(L$1:L$2881=L1331,I$1:I$2881)))</f>
        <v/>
      </c>
      <c r="U1331" s="1" t="str">
        <f t="shared" ca="1" si="289"/>
        <v/>
      </c>
      <c r="V1331" s="1" t="str">
        <f t="shared" ca="1" si="293"/>
        <v/>
      </c>
      <c r="W1331" s="1" t="str">
        <f t="array" aca="1" ref="W1331" ca="1">IF(V1331="","",IF(AVERAGE(IF(Z$2:Z$2881="Neg"&amp;" "&amp;B1331&amp;" "&amp;X1331,J$2:J$2881,0))&gt;AVERAGE(IF(Z$2:Z$2881="pos"&amp;" "&amp;B1331&amp;" "&amp;X1331,J$2:J$2881,0)),"neg","pos"))</f>
        <v/>
      </c>
      <c r="X1331" s="1" t="str">
        <f t="shared" ca="1" si="290"/>
        <v/>
      </c>
      <c r="Y1331" s="1" t="str">
        <f t="shared" ca="1" si="291"/>
        <v/>
      </c>
      <c r="Z1331" s="1" t="str">
        <f t="shared" si="292"/>
        <v>both betaine YE_</v>
      </c>
      <c r="AA1331" s="1" t="str">
        <f t="shared" si="296"/>
        <v/>
      </c>
    </row>
    <row r="1332" spans="1:27" x14ac:dyDescent="0.2">
      <c r="A1332" s="1" t="s">
        <v>94</v>
      </c>
      <c r="B1332" s="1" t="s">
        <v>180</v>
      </c>
      <c r="C1332" s="1" t="s">
        <v>47</v>
      </c>
      <c r="D1332" s="1">
        <v>117.0797</v>
      </c>
      <c r="E1332" s="1">
        <v>17.350000000000001</v>
      </c>
      <c r="F1332" s="5" t="s">
        <v>146</v>
      </c>
      <c r="H1332" s="1" t="s">
        <v>151</v>
      </c>
      <c r="I1332" s="1">
        <v>2837738</v>
      </c>
      <c r="K1332" s="1">
        <f t="shared" si="294"/>
        <v>14.858518166299616</v>
      </c>
      <c r="L1332" s="1" t="str">
        <f t="shared" si="295"/>
        <v>both betaine YE_Ctr</v>
      </c>
      <c r="M1332" s="1" t="str">
        <f t="shared" si="285"/>
        <v>D</v>
      </c>
      <c r="N1332" s="1" t="str">
        <f t="shared" si="286"/>
        <v>both betaine YE_Ctr_D</v>
      </c>
      <c r="O1332" s="2" t="str">
        <f t="shared" si="287"/>
        <v/>
      </c>
      <c r="P1332" s="1" t="str">
        <f t="array" ref="P1332">IF(O1332="","",AVERAGE(IF(L$1:L$2881=L1332,K$1:K$2881)))</f>
        <v/>
      </c>
      <c r="Q1332" s="1" t="str">
        <f t="array" ref="Q1332">IF(O1332="","",_xlfn.F.TEST(IF((L$1:L$2881=LEFT(L1332,LEN(L1332)-3)&amp;"ctr"),K$1:K$2881),IF((L$1:L$2881=L1332),K$1:K$2881)))</f>
        <v/>
      </c>
      <c r="R1332" s="1" t="str">
        <f t="array" ref="R1332">IF(O1332="","",TTEST(IF(L$1:L$2881=LEFT(L1332,LEN(L1332)-3)&amp;"ctr",K$1:K$2881),IF(L$1:L$2881=L1332,K$1:K$2881),2,IF(ISERROR(Q1332),3,IF(Q1332&lt;0.05,3,2))))</f>
        <v/>
      </c>
      <c r="S1332" s="1" t="str">
        <f t="shared" ca="1" si="288"/>
        <v/>
      </c>
      <c r="T1332" s="1" t="str">
        <f t="array" ref="T1332">IF(O1332="","",AVERAGE(IF(L$1:L$2881=L1332,I$1:I$2881)))</f>
        <v/>
      </c>
      <c r="U1332" s="1" t="str">
        <f t="shared" ca="1" si="289"/>
        <v/>
      </c>
      <c r="V1332" s="1" t="str">
        <f t="shared" ca="1" si="293"/>
        <v/>
      </c>
      <c r="W1332" s="1" t="str">
        <f t="array" aca="1" ref="W1332" ca="1">IF(V1332="","",IF(AVERAGE(IF(Z$2:Z$2881="Neg"&amp;" "&amp;B1332&amp;" "&amp;X1332,J$2:J$2881,0))&gt;AVERAGE(IF(Z$2:Z$2881="pos"&amp;" "&amp;B1332&amp;" "&amp;X1332,J$2:J$2881,0)),"neg","pos"))</f>
        <v/>
      </c>
      <c r="X1332" s="1" t="str">
        <f t="shared" ca="1" si="290"/>
        <v/>
      </c>
      <c r="Y1332" s="1" t="str">
        <f t="shared" ca="1" si="291"/>
        <v/>
      </c>
      <c r="Z1332" s="1" t="str">
        <f t="shared" si="292"/>
        <v>both betaine YE_</v>
      </c>
      <c r="AA1332" s="1" t="str">
        <f t="shared" si="296"/>
        <v/>
      </c>
    </row>
    <row r="1333" spans="1:27" x14ac:dyDescent="0.2">
      <c r="A1333" s="1" t="s">
        <v>94</v>
      </c>
      <c r="B1333" s="1" t="s">
        <v>180</v>
      </c>
      <c r="C1333" s="1" t="s">
        <v>47</v>
      </c>
      <c r="D1333" s="1">
        <v>117.0797</v>
      </c>
      <c r="E1333" s="1">
        <v>17.350000000000001</v>
      </c>
      <c r="F1333" s="5" t="s">
        <v>146</v>
      </c>
      <c r="H1333" s="1" t="s">
        <v>151</v>
      </c>
      <c r="I1333" s="1">
        <v>3503524</v>
      </c>
      <c r="K1333" s="1">
        <f t="shared" si="294"/>
        <v>15.069280162488688</v>
      </c>
      <c r="L1333" s="1" t="str">
        <f t="shared" si="295"/>
        <v>both betaine YE_Ctr</v>
      </c>
      <c r="M1333" s="1" t="str">
        <f t="shared" si="285"/>
        <v>D</v>
      </c>
      <c r="N1333" s="1" t="str">
        <f t="shared" si="286"/>
        <v>both betaine YE_Ctr_D</v>
      </c>
      <c r="O1333" s="2" t="str">
        <f t="shared" si="287"/>
        <v/>
      </c>
      <c r="P1333" s="1" t="str">
        <f t="array" ref="P1333">IF(O1333="","",AVERAGE(IF(L$1:L$2881=L1333,K$1:K$2881)))</f>
        <v/>
      </c>
      <c r="Q1333" s="1" t="str">
        <f t="array" ref="Q1333">IF(O1333="","",_xlfn.F.TEST(IF((L$1:L$2881=LEFT(L1333,LEN(L1333)-3)&amp;"ctr"),K$1:K$2881),IF((L$1:L$2881=L1333),K$1:K$2881)))</f>
        <v/>
      </c>
      <c r="R1333" s="1" t="str">
        <f t="array" ref="R1333">IF(O1333="","",TTEST(IF(L$1:L$2881=LEFT(L1333,LEN(L1333)-3)&amp;"ctr",K$1:K$2881),IF(L$1:L$2881=L1333,K$1:K$2881),2,IF(ISERROR(Q1333),3,IF(Q1333&lt;0.05,3,2))))</f>
        <v/>
      </c>
      <c r="S1333" s="1" t="str">
        <f t="shared" ca="1" si="288"/>
        <v/>
      </c>
      <c r="T1333" s="1" t="str">
        <f t="array" ref="T1333">IF(O1333="","",AVERAGE(IF(L$1:L$2881=L1333,I$1:I$2881)))</f>
        <v/>
      </c>
      <c r="U1333" s="1" t="str">
        <f t="shared" ca="1" si="289"/>
        <v/>
      </c>
      <c r="V1333" s="1" t="str">
        <f t="shared" ca="1" si="293"/>
        <v/>
      </c>
      <c r="W1333" s="1" t="str">
        <f t="array" aca="1" ref="W1333" ca="1">IF(V1333="","",IF(AVERAGE(IF(Z$2:Z$2881="Neg"&amp;" "&amp;B1333&amp;" "&amp;X1333,J$2:J$2881,0))&gt;AVERAGE(IF(Z$2:Z$2881="pos"&amp;" "&amp;B1333&amp;" "&amp;X1333,J$2:J$2881,0)),"neg","pos"))</f>
        <v/>
      </c>
      <c r="X1333" s="1" t="str">
        <f t="shared" ca="1" si="290"/>
        <v/>
      </c>
      <c r="Y1333" s="1" t="str">
        <f t="shared" ca="1" si="291"/>
        <v/>
      </c>
      <c r="Z1333" s="1" t="str">
        <f t="shared" si="292"/>
        <v>both betaine YE_</v>
      </c>
      <c r="AA1333" s="1" t="str">
        <f t="shared" si="296"/>
        <v/>
      </c>
    </row>
    <row r="1334" spans="1:27" x14ac:dyDescent="0.2">
      <c r="A1334" s="1" t="s">
        <v>94</v>
      </c>
      <c r="B1334" s="1" t="s">
        <v>180</v>
      </c>
      <c r="C1334" s="1" t="s">
        <v>47</v>
      </c>
      <c r="D1334" s="1">
        <v>117.0797</v>
      </c>
      <c r="E1334" s="1">
        <v>17.350000000000001</v>
      </c>
      <c r="F1334" s="5" t="s">
        <v>146</v>
      </c>
      <c r="H1334" s="1" t="s">
        <v>152</v>
      </c>
      <c r="I1334" s="1">
        <v>2707873</v>
      </c>
      <c r="K1334" s="1">
        <f t="shared" si="294"/>
        <v>14.81167438312826</v>
      </c>
      <c r="L1334" s="1" t="str">
        <f t="shared" si="295"/>
        <v>both betaine YE_Syn</v>
      </c>
      <c r="M1334" s="1" t="str">
        <f t="shared" si="285"/>
        <v>D</v>
      </c>
      <c r="N1334" s="1" t="str">
        <f t="shared" si="286"/>
        <v>both betaine YE_Syn_D</v>
      </c>
      <c r="O1334" s="2" t="str">
        <f t="shared" si="287"/>
        <v>D</v>
      </c>
      <c r="P1334" s="1">
        <f t="array" ref="P1334">IF(O1334="","",AVERAGE(IF(L$1:L$2881=L1334,K$1:K$2881)))</f>
        <v>14.835167562773869</v>
      </c>
      <c r="Q1334" s="1">
        <f t="array" ref="Q1334">IF(O1334="","",_xlfn.F.TEST(IF((L$1:L$2881=LEFT(L1334,LEN(L1334)-3)&amp;"ctr"),K$1:K$2881),IF((L$1:L$2881=L1334),K$1:K$2881)))</f>
        <v>0.39518595008678015</v>
      </c>
      <c r="R1334" s="1">
        <f t="array" ref="R1334">IF(O1334="","",TTEST(IF(L$1:L$2881=LEFT(L1334,LEN(L1334)-3)&amp;"ctr",K$1:K$2881),IF(L$1:L$2881=L1334,K$1:K$2881),2,IF(ISERROR(Q1334),3,IF(Q1334&lt;0.05,3,2))))</f>
        <v>0.29647597173194706</v>
      </c>
      <c r="S1334" s="1" t="str">
        <f t="shared" ca="1" si="288"/>
        <v>N</v>
      </c>
      <c r="T1334" s="1">
        <f t="array" ref="T1334">IF(O1334="","",AVERAGE(IF(L$1:L$2881=L1334,I$1:I$2881)))</f>
        <v>2814045.25</v>
      </c>
      <c r="U1334" s="1" t="str">
        <f t="shared" ca="1" si="289"/>
        <v>n/a</v>
      </c>
      <c r="V1334" s="1" t="str">
        <f t="shared" ca="1" si="293"/>
        <v>1</v>
      </c>
      <c r="W1334" s="1" t="str">
        <f t="array" aca="1" ref="W1334" ca="1">IF(V1334="","",IF(AVERAGE(IF(Z$2:Z$2881="Neg"&amp;" "&amp;B1334&amp;" "&amp;X1334,J$2:J$2881,0))&gt;AVERAGE(IF(Z$2:Z$2881="pos"&amp;" "&amp;B1334&amp;" "&amp;X1334,J$2:J$2881,0)),"neg","pos"))</f>
        <v>pos</v>
      </c>
      <c r="X1334" s="1" t="str">
        <f t="shared" ca="1" si="290"/>
        <v>YE_</v>
      </c>
      <c r="Y1334" s="1" t="str">
        <f t="shared" ca="1" si="291"/>
        <v>Syn</v>
      </c>
      <c r="Z1334" s="1" t="str">
        <f t="shared" si="292"/>
        <v>both betaine YE_</v>
      </c>
      <c r="AA1334" s="1" t="str">
        <f t="shared" si="296"/>
        <v>Good</v>
      </c>
    </row>
    <row r="1335" spans="1:27" x14ac:dyDescent="0.2">
      <c r="A1335" s="1" t="s">
        <v>94</v>
      </c>
      <c r="B1335" s="1" t="s">
        <v>180</v>
      </c>
      <c r="C1335" s="1" t="s">
        <v>47</v>
      </c>
      <c r="D1335" s="1">
        <v>117.0797</v>
      </c>
      <c r="E1335" s="1">
        <v>17.350000000000001</v>
      </c>
      <c r="F1335" s="5" t="s">
        <v>146</v>
      </c>
      <c r="H1335" s="1" t="s">
        <v>152</v>
      </c>
      <c r="I1335" s="1">
        <v>2555600</v>
      </c>
      <c r="K1335" s="1">
        <f t="shared" si="294"/>
        <v>14.753797979007791</v>
      </c>
      <c r="L1335" s="1" t="str">
        <f t="shared" si="295"/>
        <v>both betaine YE_Syn</v>
      </c>
      <c r="M1335" s="1" t="str">
        <f t="shared" si="285"/>
        <v>D</v>
      </c>
      <c r="N1335" s="1" t="str">
        <f t="shared" si="286"/>
        <v>both betaine YE_Syn_D</v>
      </c>
      <c r="O1335" s="2" t="str">
        <f t="shared" si="287"/>
        <v/>
      </c>
      <c r="P1335" s="1" t="str">
        <f t="array" ref="P1335">IF(O1335="","",AVERAGE(IF(L$1:L$2881=L1335,K$1:K$2881)))</f>
        <v/>
      </c>
      <c r="Q1335" s="1" t="str">
        <f t="array" ref="Q1335">IF(O1335="","",_xlfn.F.TEST(IF((L$1:L$2881=LEFT(L1335,LEN(L1335)-3)&amp;"ctr"),K$1:K$2881),IF((L$1:L$2881=L1335),K$1:K$2881)))</f>
        <v/>
      </c>
      <c r="R1335" s="1" t="str">
        <f t="array" ref="R1335">IF(O1335="","",TTEST(IF(L$1:L$2881=LEFT(L1335,LEN(L1335)-3)&amp;"ctr",K$1:K$2881),IF(L$1:L$2881=L1335,K$1:K$2881),2,IF(ISERROR(Q1335),3,IF(Q1335&lt;0.05,3,2))))</f>
        <v/>
      </c>
      <c r="S1335" s="1" t="str">
        <f t="shared" ca="1" si="288"/>
        <v/>
      </c>
      <c r="T1335" s="1" t="str">
        <f t="array" ref="T1335">IF(O1335="","",AVERAGE(IF(L$1:L$2881=L1335,I$1:I$2881)))</f>
        <v/>
      </c>
      <c r="U1335" s="1" t="str">
        <f t="shared" ca="1" si="289"/>
        <v/>
      </c>
      <c r="V1335" s="1" t="str">
        <f t="shared" ca="1" si="293"/>
        <v/>
      </c>
      <c r="W1335" s="1" t="str">
        <f t="array" aca="1" ref="W1335" ca="1">IF(V1335="","",IF(AVERAGE(IF(Z$2:Z$2881="Neg"&amp;" "&amp;B1335&amp;" "&amp;X1335,J$2:J$2881,0))&gt;AVERAGE(IF(Z$2:Z$2881="pos"&amp;" "&amp;B1335&amp;" "&amp;X1335,J$2:J$2881,0)),"neg","pos"))</f>
        <v/>
      </c>
      <c r="X1335" s="1" t="str">
        <f t="shared" ca="1" si="290"/>
        <v/>
      </c>
      <c r="Y1335" s="1" t="str">
        <f t="shared" ca="1" si="291"/>
        <v/>
      </c>
      <c r="Z1335" s="1" t="str">
        <f t="shared" si="292"/>
        <v>both betaine YE_</v>
      </c>
      <c r="AA1335" s="1" t="str">
        <f t="shared" si="296"/>
        <v/>
      </c>
    </row>
    <row r="1336" spans="1:27" x14ac:dyDescent="0.2">
      <c r="A1336" s="1" t="s">
        <v>94</v>
      </c>
      <c r="B1336" s="1" t="s">
        <v>180</v>
      </c>
      <c r="C1336" s="1" t="s">
        <v>47</v>
      </c>
      <c r="D1336" s="1">
        <v>117.0797</v>
      </c>
      <c r="E1336" s="1">
        <v>17.350000000000001</v>
      </c>
      <c r="F1336" s="5" t="s">
        <v>146</v>
      </c>
      <c r="H1336" s="1" t="s">
        <v>152</v>
      </c>
      <c r="I1336" s="1">
        <v>2330673</v>
      </c>
      <c r="K1336" s="1">
        <f t="shared" si="294"/>
        <v>14.661668054097538</v>
      </c>
      <c r="L1336" s="1" t="str">
        <f t="shared" si="295"/>
        <v>both betaine YE_Syn</v>
      </c>
      <c r="M1336" s="1" t="str">
        <f t="shared" si="285"/>
        <v>D</v>
      </c>
      <c r="N1336" s="1" t="str">
        <f t="shared" si="286"/>
        <v>both betaine YE_Syn_D</v>
      </c>
      <c r="O1336" s="2" t="str">
        <f t="shared" si="287"/>
        <v/>
      </c>
      <c r="P1336" s="1" t="str">
        <f t="array" ref="P1336">IF(O1336="","",AVERAGE(IF(L$1:L$2881=L1336,K$1:K$2881)))</f>
        <v/>
      </c>
      <c r="Q1336" s="1" t="str">
        <f t="array" ref="Q1336">IF(O1336="","",_xlfn.F.TEST(IF((L$1:L$2881=LEFT(L1336,LEN(L1336)-3)&amp;"ctr"),K$1:K$2881),IF((L$1:L$2881=L1336),K$1:K$2881)))</f>
        <v/>
      </c>
      <c r="R1336" s="1" t="str">
        <f t="array" ref="R1336">IF(O1336="","",TTEST(IF(L$1:L$2881=LEFT(L1336,LEN(L1336)-3)&amp;"ctr",K$1:K$2881),IF(L$1:L$2881=L1336,K$1:K$2881),2,IF(ISERROR(Q1336),3,IF(Q1336&lt;0.05,3,2))))</f>
        <v/>
      </c>
      <c r="S1336" s="1" t="str">
        <f t="shared" ca="1" si="288"/>
        <v/>
      </c>
      <c r="T1336" s="1" t="str">
        <f t="array" ref="T1336">IF(O1336="","",AVERAGE(IF(L$1:L$2881=L1336,I$1:I$2881)))</f>
        <v/>
      </c>
      <c r="U1336" s="1" t="str">
        <f t="shared" ca="1" si="289"/>
        <v/>
      </c>
      <c r="V1336" s="1" t="str">
        <f t="shared" ca="1" si="293"/>
        <v/>
      </c>
      <c r="W1336" s="1" t="str">
        <f t="array" aca="1" ref="W1336" ca="1">IF(V1336="","",IF(AVERAGE(IF(Z$2:Z$2881="Neg"&amp;" "&amp;B1336&amp;" "&amp;X1336,J$2:J$2881,0))&gt;AVERAGE(IF(Z$2:Z$2881="pos"&amp;" "&amp;B1336&amp;" "&amp;X1336,J$2:J$2881,0)),"neg","pos"))</f>
        <v/>
      </c>
      <c r="X1336" s="1" t="str">
        <f t="shared" ca="1" si="290"/>
        <v/>
      </c>
      <c r="Y1336" s="1" t="str">
        <f t="shared" ca="1" si="291"/>
        <v/>
      </c>
      <c r="Z1336" s="1" t="str">
        <f t="shared" si="292"/>
        <v>both betaine YE_</v>
      </c>
      <c r="AA1336" s="1" t="str">
        <f t="shared" si="296"/>
        <v/>
      </c>
    </row>
    <row r="1337" spans="1:27" x14ac:dyDescent="0.2">
      <c r="A1337" s="1" t="s">
        <v>94</v>
      </c>
      <c r="B1337" s="1" t="s">
        <v>180</v>
      </c>
      <c r="C1337" s="1" t="s">
        <v>47</v>
      </c>
      <c r="D1337" s="1">
        <v>117.0797</v>
      </c>
      <c r="E1337" s="1">
        <v>17.350000000000001</v>
      </c>
      <c r="F1337" s="5" t="s">
        <v>146</v>
      </c>
      <c r="H1337" s="1" t="s">
        <v>152</v>
      </c>
      <c r="I1337" s="1">
        <v>3662035</v>
      </c>
      <c r="K1337" s="1">
        <f t="shared" si="294"/>
        <v>15.113529834861883</v>
      </c>
      <c r="L1337" s="1" t="str">
        <f t="shared" si="295"/>
        <v>both betaine YE_Syn</v>
      </c>
      <c r="M1337" s="1" t="str">
        <f t="shared" si="285"/>
        <v>D</v>
      </c>
      <c r="N1337" s="1" t="str">
        <f t="shared" si="286"/>
        <v>both betaine YE_Syn_D</v>
      </c>
      <c r="O1337" s="2" t="str">
        <f t="shared" si="287"/>
        <v/>
      </c>
      <c r="P1337" s="1" t="str">
        <f t="array" ref="P1337">IF(O1337="","",AVERAGE(IF(L$1:L$2881=L1337,K$1:K$2881)))</f>
        <v/>
      </c>
      <c r="Q1337" s="1" t="str">
        <f t="array" ref="Q1337">IF(O1337="","",_xlfn.F.TEST(IF((L$1:L$2881=LEFT(L1337,LEN(L1337)-3)&amp;"ctr"),K$1:K$2881),IF((L$1:L$2881=L1337),K$1:K$2881)))</f>
        <v/>
      </c>
      <c r="R1337" s="1" t="str">
        <f t="array" ref="R1337">IF(O1337="","",TTEST(IF(L$1:L$2881=LEFT(L1337,LEN(L1337)-3)&amp;"ctr",K$1:K$2881),IF(L$1:L$2881=L1337,K$1:K$2881),2,IF(ISERROR(Q1337),3,IF(Q1337&lt;0.05,3,2))))</f>
        <v/>
      </c>
      <c r="S1337" s="1" t="str">
        <f t="shared" ca="1" si="288"/>
        <v/>
      </c>
      <c r="T1337" s="1" t="str">
        <f t="array" ref="T1337">IF(O1337="","",AVERAGE(IF(L$1:L$2881=L1337,I$1:I$2881)))</f>
        <v/>
      </c>
      <c r="U1337" s="1" t="str">
        <f t="shared" ca="1" si="289"/>
        <v/>
      </c>
      <c r="V1337" s="1" t="str">
        <f t="shared" ca="1" si="293"/>
        <v/>
      </c>
      <c r="W1337" s="1" t="str">
        <f t="array" aca="1" ref="W1337" ca="1">IF(V1337="","",IF(AVERAGE(IF(Z$2:Z$2881="Neg"&amp;" "&amp;B1337&amp;" "&amp;X1337,J$2:J$2881,0))&gt;AVERAGE(IF(Z$2:Z$2881="pos"&amp;" "&amp;B1337&amp;" "&amp;X1337,J$2:J$2881,0)),"neg","pos"))</f>
        <v/>
      </c>
      <c r="X1337" s="1" t="str">
        <f t="shared" ca="1" si="290"/>
        <v/>
      </c>
      <c r="Y1337" s="1" t="str">
        <f t="shared" ca="1" si="291"/>
        <v/>
      </c>
      <c r="Z1337" s="1" t="str">
        <f t="shared" si="292"/>
        <v>both betaine YE_</v>
      </c>
      <c r="AA1337" s="1" t="str">
        <f t="shared" si="296"/>
        <v/>
      </c>
    </row>
    <row r="1338" spans="1:27" x14ac:dyDescent="0.2">
      <c r="A1338" s="1" t="s">
        <v>94</v>
      </c>
      <c r="B1338" s="1" t="s">
        <v>180</v>
      </c>
      <c r="C1338" s="1" t="s">
        <v>47</v>
      </c>
      <c r="D1338" s="1">
        <v>117.0797</v>
      </c>
      <c r="E1338" s="1">
        <v>17.350000000000001</v>
      </c>
      <c r="F1338" s="5" t="s">
        <v>146</v>
      </c>
      <c r="H1338" s="1" t="s">
        <v>153</v>
      </c>
      <c r="I1338" s="1">
        <v>1643</v>
      </c>
      <c r="K1338" s="1">
        <f t="shared" si="294"/>
        <v>7.404887575616125</v>
      </c>
      <c r="L1338" s="1" t="str">
        <f t="shared" si="295"/>
        <v>both betaine SE_Ctr</v>
      </c>
      <c r="M1338" s="1" t="str">
        <f t="shared" si="285"/>
        <v>D</v>
      </c>
      <c r="N1338" s="1" t="str">
        <f t="shared" si="286"/>
        <v>both betaine SE_Ctr_D</v>
      </c>
      <c r="O1338" s="2" t="str">
        <f t="shared" si="287"/>
        <v>D</v>
      </c>
      <c r="P1338" s="1">
        <f t="array" ref="P1338">IF(O1338="","",AVERAGE(IF(L$1:L$2881=L1338,K$1:K$2881)))</f>
        <v>7.8359078447305652</v>
      </c>
      <c r="Q1338" s="1">
        <f t="array" ref="Q1338">IF(O1338="","",_xlfn.F.TEST(IF((L$1:L$2881=LEFT(L1338,LEN(L1338)-3)&amp;"ctr"),K$1:K$2881),IF((L$1:L$2881=L1338),K$1:K$2881)))</f>
        <v>1</v>
      </c>
      <c r="R1338" s="1">
        <f t="array" ref="R1338">IF(O1338="","",TTEST(IF(L$1:L$2881=LEFT(L1338,LEN(L1338)-3)&amp;"ctr",K$1:K$2881),IF(L$1:L$2881=L1338,K$1:K$2881),2,IF(ISERROR(Q1338),3,IF(Q1338&lt;0.05,3,2))))</f>
        <v>1</v>
      </c>
      <c r="S1338" s="1" t="str">
        <f t="shared" ca="1" si="288"/>
        <v>D</v>
      </c>
      <c r="T1338" s="1">
        <f t="array" ref="T1338">IF(O1338="","",AVERAGE(IF(L$1:L$2881=L1338,I$1:I$2881)))</f>
        <v>2653</v>
      </c>
      <c r="U1338" s="1" t="b">
        <f t="shared" ca="1" si="289"/>
        <v>0</v>
      </c>
      <c r="V1338" s="1" t="str">
        <f t="shared" ca="1" si="293"/>
        <v>1</v>
      </c>
      <c r="W1338" s="1" t="str">
        <f t="array" aca="1" ref="W1338" ca="1">IF(V1338="","",IF(AVERAGE(IF(Z$2:Z$2881="Neg"&amp;" "&amp;B1338&amp;" "&amp;X1338,J$2:J$2881,0))&gt;AVERAGE(IF(Z$2:Z$2881="pos"&amp;" "&amp;B1338&amp;" "&amp;X1338,J$2:J$2881,0)),"neg","pos"))</f>
        <v>pos</v>
      </c>
      <c r="X1338" s="1" t="str">
        <f t="shared" ca="1" si="290"/>
        <v>SE_</v>
      </c>
      <c r="Y1338" s="1" t="str">
        <f t="shared" ca="1" si="291"/>
        <v>Ctr</v>
      </c>
      <c r="Z1338" s="1" t="str">
        <f t="shared" si="292"/>
        <v>both betaine SE_</v>
      </c>
      <c r="AA1338" s="1" t="str">
        <f t="shared" si="296"/>
        <v>Good</v>
      </c>
    </row>
    <row r="1339" spans="1:27" x14ac:dyDescent="0.2">
      <c r="A1339" s="1" t="s">
        <v>94</v>
      </c>
      <c r="B1339" s="1" t="s">
        <v>180</v>
      </c>
      <c r="C1339" s="1" t="s">
        <v>47</v>
      </c>
      <c r="D1339" s="1">
        <v>117.0797</v>
      </c>
      <c r="E1339" s="1">
        <v>17.350000000000001</v>
      </c>
      <c r="F1339" s="5" t="s">
        <v>146</v>
      </c>
      <c r="H1339" s="1" t="s">
        <v>153</v>
      </c>
      <c r="I1339" s="1">
        <v>3811</v>
      </c>
      <c r="K1339" s="1">
        <f t="shared" si="294"/>
        <v>8.2459092647740935</v>
      </c>
      <c r="L1339" s="1" t="str">
        <f t="shared" si="295"/>
        <v>both betaine SE_Ctr</v>
      </c>
      <c r="M1339" s="1" t="str">
        <f t="shared" si="285"/>
        <v>D</v>
      </c>
      <c r="N1339" s="1" t="str">
        <f t="shared" si="286"/>
        <v>both betaine SE_Ctr_D</v>
      </c>
      <c r="O1339" s="2" t="str">
        <f t="shared" si="287"/>
        <v/>
      </c>
      <c r="P1339" s="1" t="str">
        <f t="array" ref="P1339">IF(O1339="","",AVERAGE(IF(L$1:L$2881=L1339,K$1:K$2881)))</f>
        <v/>
      </c>
      <c r="Q1339" s="1" t="str">
        <f t="array" ref="Q1339">IF(O1339="","",_xlfn.F.TEST(IF((L$1:L$2881=LEFT(L1339,LEN(L1339)-3)&amp;"ctr"),K$1:K$2881),IF((L$1:L$2881=L1339),K$1:K$2881)))</f>
        <v/>
      </c>
      <c r="R1339" s="1" t="str">
        <f t="array" ref="R1339">IF(O1339="","",TTEST(IF(L$1:L$2881=LEFT(L1339,LEN(L1339)-3)&amp;"ctr",K$1:K$2881),IF(L$1:L$2881=L1339,K$1:K$2881),2,IF(ISERROR(Q1339),3,IF(Q1339&lt;0.05,3,2))))</f>
        <v/>
      </c>
      <c r="S1339" s="1" t="str">
        <f t="shared" ca="1" si="288"/>
        <v/>
      </c>
      <c r="T1339" s="1" t="str">
        <f t="array" ref="T1339">IF(O1339="","",AVERAGE(IF(L$1:L$2881=L1339,I$1:I$2881)))</f>
        <v/>
      </c>
      <c r="U1339" s="1" t="str">
        <f t="shared" ca="1" si="289"/>
        <v/>
      </c>
      <c r="V1339" s="1" t="str">
        <f t="shared" ca="1" si="293"/>
        <v/>
      </c>
      <c r="W1339" s="1" t="str">
        <f t="array" aca="1" ref="W1339" ca="1">IF(V1339="","",IF(AVERAGE(IF(Z$2:Z$2881="Neg"&amp;" "&amp;B1339&amp;" "&amp;X1339,J$2:J$2881,0))&gt;AVERAGE(IF(Z$2:Z$2881="pos"&amp;" "&amp;B1339&amp;" "&amp;X1339,J$2:J$2881,0)),"neg","pos"))</f>
        <v/>
      </c>
      <c r="X1339" s="1" t="str">
        <f t="shared" ca="1" si="290"/>
        <v/>
      </c>
      <c r="Y1339" s="1" t="str">
        <f t="shared" ca="1" si="291"/>
        <v/>
      </c>
      <c r="Z1339" s="1" t="str">
        <f t="shared" si="292"/>
        <v>both betaine SE_</v>
      </c>
      <c r="AA1339" s="1" t="str">
        <f t="shared" si="296"/>
        <v/>
      </c>
    </row>
    <row r="1340" spans="1:27" x14ac:dyDescent="0.2">
      <c r="A1340" s="1" t="s">
        <v>94</v>
      </c>
      <c r="B1340" s="1" t="s">
        <v>180</v>
      </c>
      <c r="C1340" s="1" t="s">
        <v>47</v>
      </c>
      <c r="D1340" s="1">
        <v>117.0797</v>
      </c>
      <c r="E1340" s="1">
        <v>17.350000000000001</v>
      </c>
      <c r="F1340" s="5" t="s">
        <v>146</v>
      </c>
      <c r="H1340" s="1" t="s">
        <v>153</v>
      </c>
      <c r="I1340" s="1">
        <v>2232</v>
      </c>
      <c r="K1340" s="1">
        <f t="shared" si="294"/>
        <v>7.7111012518401578</v>
      </c>
      <c r="L1340" s="1" t="str">
        <f t="shared" si="295"/>
        <v>both betaine SE_Ctr</v>
      </c>
      <c r="M1340" s="1" t="str">
        <f t="shared" si="285"/>
        <v>D</v>
      </c>
      <c r="N1340" s="1" t="str">
        <f t="shared" si="286"/>
        <v>both betaine SE_Ctr_D</v>
      </c>
      <c r="O1340" s="2" t="str">
        <f t="shared" si="287"/>
        <v/>
      </c>
      <c r="P1340" s="1" t="str">
        <f t="array" ref="P1340">IF(O1340="","",AVERAGE(IF(L$1:L$2881=L1340,K$1:K$2881)))</f>
        <v/>
      </c>
      <c r="Q1340" s="1" t="str">
        <f t="array" ref="Q1340">IF(O1340="","",_xlfn.F.TEST(IF((L$1:L$2881=LEFT(L1340,LEN(L1340)-3)&amp;"ctr"),K$1:K$2881),IF((L$1:L$2881=L1340),K$1:K$2881)))</f>
        <v/>
      </c>
      <c r="R1340" s="1" t="str">
        <f t="array" ref="R1340">IF(O1340="","",TTEST(IF(L$1:L$2881=LEFT(L1340,LEN(L1340)-3)&amp;"ctr",K$1:K$2881),IF(L$1:L$2881=L1340,K$1:K$2881),2,IF(ISERROR(Q1340),3,IF(Q1340&lt;0.05,3,2))))</f>
        <v/>
      </c>
      <c r="S1340" s="1" t="str">
        <f t="shared" ca="1" si="288"/>
        <v/>
      </c>
      <c r="T1340" s="1" t="str">
        <f t="array" ref="T1340">IF(O1340="","",AVERAGE(IF(L$1:L$2881=L1340,I$1:I$2881)))</f>
        <v/>
      </c>
      <c r="U1340" s="1" t="str">
        <f t="shared" ca="1" si="289"/>
        <v/>
      </c>
      <c r="V1340" s="1" t="str">
        <f t="shared" ca="1" si="293"/>
        <v/>
      </c>
      <c r="W1340" s="1" t="str">
        <f t="array" aca="1" ref="W1340" ca="1">IF(V1340="","",IF(AVERAGE(IF(Z$2:Z$2881="Neg"&amp;" "&amp;B1340&amp;" "&amp;X1340,J$2:J$2881,0))&gt;AVERAGE(IF(Z$2:Z$2881="pos"&amp;" "&amp;B1340&amp;" "&amp;X1340,J$2:J$2881,0)),"neg","pos"))</f>
        <v/>
      </c>
      <c r="X1340" s="1" t="str">
        <f t="shared" ca="1" si="290"/>
        <v/>
      </c>
      <c r="Y1340" s="1" t="str">
        <f t="shared" ca="1" si="291"/>
        <v/>
      </c>
      <c r="Z1340" s="1" t="str">
        <f t="shared" si="292"/>
        <v>both betaine SE_</v>
      </c>
      <c r="AA1340" s="1" t="str">
        <f t="shared" si="296"/>
        <v/>
      </c>
    </row>
    <row r="1341" spans="1:27" x14ac:dyDescent="0.2">
      <c r="A1341" s="1" t="s">
        <v>94</v>
      </c>
      <c r="B1341" s="1" t="s">
        <v>180</v>
      </c>
      <c r="C1341" s="1" t="s">
        <v>47</v>
      </c>
      <c r="D1341" s="1">
        <v>117.0797</v>
      </c>
      <c r="E1341" s="1">
        <v>17.350000000000001</v>
      </c>
      <c r="F1341" s="5" t="s">
        <v>146</v>
      </c>
      <c r="H1341" s="1" t="s">
        <v>153</v>
      </c>
      <c r="I1341" s="1">
        <v>2926</v>
      </c>
      <c r="K1341" s="1">
        <f t="shared" si="294"/>
        <v>7.9817332866918855</v>
      </c>
      <c r="L1341" s="1" t="str">
        <f t="shared" si="295"/>
        <v>both betaine SE_Ctr</v>
      </c>
      <c r="M1341" s="1" t="str">
        <f t="shared" si="285"/>
        <v>D</v>
      </c>
      <c r="N1341" s="1" t="str">
        <f t="shared" si="286"/>
        <v>both betaine SE_Ctr_D</v>
      </c>
      <c r="O1341" s="2" t="str">
        <f t="shared" si="287"/>
        <v/>
      </c>
      <c r="P1341" s="1" t="str">
        <f t="array" ref="P1341">IF(O1341="","",AVERAGE(IF(L$1:L$2881=L1341,K$1:K$2881)))</f>
        <v/>
      </c>
      <c r="Q1341" s="1" t="str">
        <f t="array" ref="Q1341">IF(O1341="","",_xlfn.F.TEST(IF((L$1:L$2881=LEFT(L1341,LEN(L1341)-3)&amp;"ctr"),K$1:K$2881),IF((L$1:L$2881=L1341),K$1:K$2881)))</f>
        <v/>
      </c>
      <c r="R1341" s="1" t="str">
        <f t="array" ref="R1341">IF(O1341="","",TTEST(IF(L$1:L$2881=LEFT(L1341,LEN(L1341)-3)&amp;"ctr",K$1:K$2881),IF(L$1:L$2881=L1341,K$1:K$2881),2,IF(ISERROR(Q1341),3,IF(Q1341&lt;0.05,3,2))))</f>
        <v/>
      </c>
      <c r="S1341" s="1" t="str">
        <f t="shared" ca="1" si="288"/>
        <v/>
      </c>
      <c r="T1341" s="1" t="str">
        <f t="array" ref="T1341">IF(O1341="","",AVERAGE(IF(L$1:L$2881=L1341,I$1:I$2881)))</f>
        <v/>
      </c>
      <c r="U1341" s="1" t="str">
        <f t="shared" ca="1" si="289"/>
        <v/>
      </c>
      <c r="V1341" s="1" t="str">
        <f t="shared" ca="1" si="293"/>
        <v/>
      </c>
      <c r="W1341" s="1" t="str">
        <f t="array" aca="1" ref="W1341" ca="1">IF(V1341="","",IF(AVERAGE(IF(Z$2:Z$2881="Neg"&amp;" "&amp;B1341&amp;" "&amp;X1341,J$2:J$2881,0))&gt;AVERAGE(IF(Z$2:Z$2881="pos"&amp;" "&amp;B1341&amp;" "&amp;X1341,J$2:J$2881,0)),"neg","pos"))</f>
        <v/>
      </c>
      <c r="X1341" s="1" t="str">
        <f t="shared" ca="1" si="290"/>
        <v/>
      </c>
      <c r="Y1341" s="1" t="str">
        <f t="shared" ca="1" si="291"/>
        <v/>
      </c>
      <c r="Z1341" s="1" t="str">
        <f t="shared" si="292"/>
        <v>both betaine SE_</v>
      </c>
      <c r="AA1341" s="1" t="str">
        <f t="shared" si="296"/>
        <v/>
      </c>
    </row>
    <row r="1342" spans="1:27" x14ac:dyDescent="0.2">
      <c r="A1342" s="1" t="s">
        <v>94</v>
      </c>
      <c r="B1342" s="1" t="s">
        <v>180</v>
      </c>
      <c r="C1342" s="1" t="s">
        <v>47</v>
      </c>
      <c r="D1342" s="1">
        <v>117.0797</v>
      </c>
      <c r="E1342" s="1">
        <v>17.350000000000001</v>
      </c>
      <c r="F1342" s="5" t="s">
        <v>146</v>
      </c>
      <c r="H1342" s="1" t="s">
        <v>154</v>
      </c>
      <c r="I1342" s="1">
        <v>63264</v>
      </c>
      <c r="K1342" s="1">
        <f t="shared" si="294"/>
        <v>11.055087532623364</v>
      </c>
      <c r="L1342" s="1" t="str">
        <f t="shared" si="295"/>
        <v>both betaine SE_Syn</v>
      </c>
      <c r="M1342" s="1" t="str">
        <f t="shared" si="285"/>
        <v>D</v>
      </c>
      <c r="N1342" s="1" t="str">
        <f t="shared" si="286"/>
        <v>both betaine SE_Syn_D</v>
      </c>
      <c r="O1342" s="2" t="str">
        <f t="shared" si="287"/>
        <v>D</v>
      </c>
      <c r="P1342" s="1">
        <f t="array" ref="P1342">IF(O1342="","",AVERAGE(IF(L$1:L$2881=L1342,K$1:K$2881)))</f>
        <v>10.809780498798203</v>
      </c>
      <c r="Q1342" s="1">
        <f t="array" ref="Q1342">IF(O1342="","",_xlfn.F.TEST(IF((L$1:L$2881=LEFT(L1342,LEN(L1342)-3)&amp;"ctr"),K$1:K$2881),IF((L$1:L$2881=L1342),K$1:K$2881)))</f>
        <v>0.63002390590606128</v>
      </c>
      <c r="R1342" s="1">
        <f t="array" ref="R1342">IF(O1342="","",TTEST(IF(L$1:L$2881=LEFT(L1342,LEN(L1342)-3)&amp;"ctr",K$1:K$2881),IF(L$1:L$2881=L1342,K$1:K$2881),2,IF(ISERROR(Q1342),3,IF(Q1342&lt;0.05,3,2))))</f>
        <v>1.13641016983188E-5</v>
      </c>
      <c r="S1342" s="1" t="str">
        <f t="shared" ca="1" si="288"/>
        <v>E</v>
      </c>
      <c r="T1342" s="1">
        <f t="array" ref="T1342">IF(O1342="","",AVERAGE(IF(L$1:L$2881=L1342,I$1:I$2881)))</f>
        <v>50753</v>
      </c>
      <c r="U1342" s="1">
        <f t="shared" ca="1" si="289"/>
        <v>4.2577965215634741</v>
      </c>
      <c r="V1342" s="1" t="str">
        <f t="shared" ca="1" si="293"/>
        <v>4</v>
      </c>
      <c r="W1342" s="1" t="str">
        <f t="array" aca="1" ref="W1342" ca="1">IF(V1342="","",IF(AVERAGE(IF(Z$2:Z$2881="Neg"&amp;" "&amp;B1342&amp;" "&amp;X1342,J$2:J$2881,0))&gt;AVERAGE(IF(Z$2:Z$2881="pos"&amp;" "&amp;B1342&amp;" "&amp;X1342,J$2:J$2881,0)),"neg","pos"))</f>
        <v>pos</v>
      </c>
      <c r="X1342" s="1" t="str">
        <f t="shared" ca="1" si="290"/>
        <v>SE_</v>
      </c>
      <c r="Y1342" s="1" t="str">
        <f t="shared" ca="1" si="291"/>
        <v>Syn</v>
      </c>
      <c r="Z1342" s="1" t="str">
        <f t="shared" si="292"/>
        <v>both betaine SE_</v>
      </c>
      <c r="AA1342" s="1" t="str">
        <f t="shared" si="296"/>
        <v>Good</v>
      </c>
    </row>
    <row r="1343" spans="1:27" x14ac:dyDescent="0.2">
      <c r="A1343" s="1" t="s">
        <v>94</v>
      </c>
      <c r="B1343" s="1" t="s">
        <v>180</v>
      </c>
      <c r="C1343" s="1" t="s">
        <v>47</v>
      </c>
      <c r="D1343" s="1">
        <v>117.0797</v>
      </c>
      <c r="E1343" s="1">
        <v>17.350000000000001</v>
      </c>
      <c r="F1343" s="5" t="s">
        <v>146</v>
      </c>
      <c r="H1343" s="1" t="s">
        <v>154</v>
      </c>
      <c r="I1343" s="1">
        <v>54889</v>
      </c>
      <c r="K1343" s="1">
        <f t="shared" si="294"/>
        <v>10.913086461543935</v>
      </c>
      <c r="L1343" s="1" t="str">
        <f t="shared" si="295"/>
        <v>both betaine SE_Syn</v>
      </c>
      <c r="M1343" s="1" t="str">
        <f t="shared" si="285"/>
        <v>D</v>
      </c>
      <c r="N1343" s="1" t="str">
        <f t="shared" si="286"/>
        <v>both betaine SE_Syn_D</v>
      </c>
      <c r="O1343" s="2" t="str">
        <f t="shared" si="287"/>
        <v/>
      </c>
      <c r="P1343" s="1" t="str">
        <f t="array" ref="P1343">IF(O1343="","",AVERAGE(IF(L$1:L$2881=L1343,K$1:K$2881)))</f>
        <v/>
      </c>
      <c r="Q1343" s="1" t="str">
        <f t="array" ref="Q1343">IF(O1343="","",_xlfn.F.TEST(IF((L$1:L$2881=LEFT(L1343,LEN(L1343)-3)&amp;"ctr"),K$1:K$2881),IF((L$1:L$2881=L1343),K$1:K$2881)))</f>
        <v/>
      </c>
      <c r="R1343" s="1" t="str">
        <f t="array" ref="R1343">IF(O1343="","",TTEST(IF(L$1:L$2881=LEFT(L1343,LEN(L1343)-3)&amp;"ctr",K$1:K$2881),IF(L$1:L$2881=L1343,K$1:K$2881),2,IF(ISERROR(Q1343),3,IF(Q1343&lt;0.05,3,2))))</f>
        <v/>
      </c>
      <c r="S1343" s="1" t="str">
        <f t="shared" ca="1" si="288"/>
        <v/>
      </c>
      <c r="T1343" s="1" t="str">
        <f t="array" ref="T1343">IF(O1343="","",AVERAGE(IF(L$1:L$2881=L1343,I$1:I$2881)))</f>
        <v/>
      </c>
      <c r="U1343" s="1" t="str">
        <f t="shared" ca="1" si="289"/>
        <v/>
      </c>
      <c r="V1343" s="1" t="str">
        <f t="shared" ca="1" si="293"/>
        <v/>
      </c>
      <c r="W1343" s="1" t="str">
        <f t="array" aca="1" ref="W1343" ca="1">IF(V1343="","",IF(AVERAGE(IF(Z$2:Z$2881="Neg"&amp;" "&amp;B1343&amp;" "&amp;X1343,J$2:J$2881,0))&gt;AVERAGE(IF(Z$2:Z$2881="pos"&amp;" "&amp;B1343&amp;" "&amp;X1343,J$2:J$2881,0)),"neg","pos"))</f>
        <v/>
      </c>
      <c r="X1343" s="1" t="str">
        <f t="shared" ca="1" si="290"/>
        <v/>
      </c>
      <c r="Y1343" s="1" t="str">
        <f t="shared" ca="1" si="291"/>
        <v/>
      </c>
      <c r="Z1343" s="1" t="str">
        <f t="shared" si="292"/>
        <v>both betaine SE_</v>
      </c>
      <c r="AA1343" s="1" t="str">
        <f t="shared" si="296"/>
        <v/>
      </c>
    </row>
    <row r="1344" spans="1:27" x14ac:dyDescent="0.2">
      <c r="A1344" s="1" t="s">
        <v>94</v>
      </c>
      <c r="B1344" s="1" t="s">
        <v>180</v>
      </c>
      <c r="C1344" s="1" t="s">
        <v>47</v>
      </c>
      <c r="D1344" s="1">
        <v>117.0797</v>
      </c>
      <c r="E1344" s="1">
        <v>17.350000000000001</v>
      </c>
      <c r="F1344" s="5" t="s">
        <v>146</v>
      </c>
      <c r="H1344" s="1" t="s">
        <v>154</v>
      </c>
      <c r="I1344" s="1">
        <v>50862</v>
      </c>
      <c r="K1344" s="1">
        <f t="shared" si="294"/>
        <v>10.836891022686792</v>
      </c>
      <c r="L1344" s="1" t="str">
        <f t="shared" si="295"/>
        <v>both betaine SE_Syn</v>
      </c>
      <c r="M1344" s="1" t="str">
        <f t="shared" si="285"/>
        <v>D</v>
      </c>
      <c r="N1344" s="1" t="str">
        <f t="shared" si="286"/>
        <v>both betaine SE_Syn_D</v>
      </c>
      <c r="O1344" s="2" t="str">
        <f t="shared" si="287"/>
        <v/>
      </c>
      <c r="P1344" s="1" t="str">
        <f t="array" ref="P1344">IF(O1344="","",AVERAGE(IF(L$1:L$2881=L1344,K$1:K$2881)))</f>
        <v/>
      </c>
      <c r="Q1344" s="1" t="str">
        <f t="array" ref="Q1344">IF(O1344="","",_xlfn.F.TEST(IF((L$1:L$2881=LEFT(L1344,LEN(L1344)-3)&amp;"ctr"),K$1:K$2881),IF((L$1:L$2881=L1344),K$1:K$2881)))</f>
        <v/>
      </c>
      <c r="R1344" s="1" t="str">
        <f t="array" ref="R1344">IF(O1344="","",TTEST(IF(L$1:L$2881=LEFT(L1344,LEN(L1344)-3)&amp;"ctr",K$1:K$2881),IF(L$1:L$2881=L1344,K$1:K$2881),2,IF(ISERROR(Q1344),3,IF(Q1344&lt;0.05,3,2))))</f>
        <v/>
      </c>
      <c r="S1344" s="1" t="str">
        <f t="shared" ca="1" si="288"/>
        <v/>
      </c>
      <c r="T1344" s="1" t="str">
        <f t="array" ref="T1344">IF(O1344="","",AVERAGE(IF(L$1:L$2881=L1344,I$1:I$2881)))</f>
        <v/>
      </c>
      <c r="U1344" s="1" t="str">
        <f t="shared" ca="1" si="289"/>
        <v/>
      </c>
      <c r="V1344" s="1" t="str">
        <f t="shared" ca="1" si="293"/>
        <v/>
      </c>
      <c r="W1344" s="1" t="str">
        <f t="array" aca="1" ref="W1344" ca="1">IF(V1344="","",IF(AVERAGE(IF(Z$2:Z$2881="Neg"&amp;" "&amp;B1344&amp;" "&amp;X1344,J$2:J$2881,0))&gt;AVERAGE(IF(Z$2:Z$2881="pos"&amp;" "&amp;B1344&amp;" "&amp;X1344,J$2:J$2881,0)),"neg","pos"))</f>
        <v/>
      </c>
      <c r="X1344" s="1" t="str">
        <f t="shared" ca="1" si="290"/>
        <v/>
      </c>
      <c r="Y1344" s="1" t="str">
        <f t="shared" ca="1" si="291"/>
        <v/>
      </c>
      <c r="Z1344" s="1" t="str">
        <f t="shared" si="292"/>
        <v>both betaine SE_</v>
      </c>
      <c r="AA1344" s="1" t="str">
        <f t="shared" si="296"/>
        <v/>
      </c>
    </row>
    <row r="1345" spans="1:27" x14ac:dyDescent="0.2">
      <c r="A1345" s="1" t="s">
        <v>94</v>
      </c>
      <c r="B1345" s="1" t="s">
        <v>180</v>
      </c>
      <c r="C1345" s="1" t="s">
        <v>47</v>
      </c>
      <c r="D1345" s="1">
        <v>117.0797</v>
      </c>
      <c r="E1345" s="1">
        <v>17.350000000000001</v>
      </c>
      <c r="F1345" s="5" t="s">
        <v>146</v>
      </c>
      <c r="H1345" s="1" t="s">
        <v>154</v>
      </c>
      <c r="I1345" s="1">
        <v>33997</v>
      </c>
      <c r="K1345" s="1">
        <f t="shared" si="294"/>
        <v>10.434056978338715</v>
      </c>
      <c r="L1345" s="1" t="str">
        <f t="shared" si="295"/>
        <v>both betaine SE_Syn</v>
      </c>
      <c r="M1345" s="1" t="str">
        <f t="shared" si="285"/>
        <v>D</v>
      </c>
      <c r="N1345" s="1" t="str">
        <f t="shared" si="286"/>
        <v>both betaine SE_Syn_D</v>
      </c>
      <c r="O1345" s="2" t="str">
        <f t="shared" si="287"/>
        <v/>
      </c>
      <c r="P1345" s="1" t="str">
        <f t="array" ref="P1345">IF(O1345="","",AVERAGE(IF(L$1:L$2881=L1345,K$1:K$2881)))</f>
        <v/>
      </c>
      <c r="Q1345" s="1" t="str">
        <f t="array" ref="Q1345">IF(O1345="","",_xlfn.F.TEST(IF((L$1:L$2881=LEFT(L1345,LEN(L1345)-3)&amp;"ctr"),K$1:K$2881),IF((L$1:L$2881=L1345),K$1:K$2881)))</f>
        <v/>
      </c>
      <c r="R1345" s="1" t="str">
        <f t="array" ref="R1345">IF(O1345="","",TTEST(IF(L$1:L$2881=LEFT(L1345,LEN(L1345)-3)&amp;"ctr",K$1:K$2881),IF(L$1:L$2881=L1345,K$1:K$2881),2,IF(ISERROR(Q1345),3,IF(Q1345&lt;0.05,3,2))))</f>
        <v/>
      </c>
      <c r="S1345" s="1" t="str">
        <f t="shared" ca="1" si="288"/>
        <v/>
      </c>
      <c r="T1345" s="1" t="str">
        <f t="array" ref="T1345">IF(O1345="","",AVERAGE(IF(L$1:L$2881=L1345,I$1:I$2881)))</f>
        <v/>
      </c>
      <c r="U1345" s="1" t="str">
        <f t="shared" ca="1" si="289"/>
        <v/>
      </c>
      <c r="V1345" s="1" t="str">
        <f t="shared" ca="1" si="293"/>
        <v/>
      </c>
      <c r="W1345" s="1" t="str">
        <f t="array" aca="1" ref="W1345" ca="1">IF(V1345="","",IF(AVERAGE(IF(Z$2:Z$2881="Neg"&amp;" "&amp;B1345&amp;" "&amp;X1345,J$2:J$2881,0))&gt;AVERAGE(IF(Z$2:Z$2881="pos"&amp;" "&amp;B1345&amp;" "&amp;X1345,J$2:J$2881,0)),"neg","pos"))</f>
        <v/>
      </c>
      <c r="X1345" s="1" t="str">
        <f t="shared" ca="1" si="290"/>
        <v/>
      </c>
      <c r="Y1345" s="1" t="str">
        <f t="shared" ca="1" si="291"/>
        <v/>
      </c>
      <c r="Z1345" s="1" t="str">
        <f t="shared" si="292"/>
        <v>both betaine SE_</v>
      </c>
      <c r="AA1345" s="1" t="str">
        <f t="shared" si="296"/>
        <v/>
      </c>
    </row>
    <row r="1346" spans="1:27" x14ac:dyDescent="0.2">
      <c r="A1346" s="1" t="s">
        <v>94</v>
      </c>
      <c r="B1346" s="1" t="s">
        <v>210</v>
      </c>
      <c r="C1346" s="1" t="s">
        <v>53</v>
      </c>
      <c r="D1346" s="1">
        <v>115.06310000000001</v>
      </c>
      <c r="E1346" s="1">
        <v>18.22</v>
      </c>
      <c r="F1346" s="5" t="s">
        <v>146</v>
      </c>
      <c r="H1346" s="1" t="s">
        <v>147</v>
      </c>
      <c r="I1346" s="1">
        <v>151</v>
      </c>
      <c r="K1346" s="1">
        <f t="shared" ref="K1346" si="297">LN(I1346+1)</f>
        <v>5.0238805208462765</v>
      </c>
      <c r="L1346" s="1" t="str">
        <f t="shared" ref="L1346" si="298">A1346&amp;" "&amp;B1346&amp;" "&amp;H1346</f>
        <v>both proline Min_Ctr</v>
      </c>
      <c r="M1346" s="1" t="str">
        <f t="shared" ref="M1346:M1409" si="299">IF(I1346&lt;&gt;"","D","ND")</f>
        <v>D</v>
      </c>
      <c r="N1346" s="1" t="str">
        <f t="shared" ref="N1346:N1409" si="300">L1346&amp;IF(LEN(M1346)=2,M1346,"_"&amp;M1346)</f>
        <v>both proline Min_Ctr_D</v>
      </c>
      <c r="O1346" s="2" t="str">
        <f t="shared" ref="O1346:O1409" si="301">IF(ROW()&lt;&gt;MATCH(L1346,L$1:L$2881,0),"",IF(COUNTIF(N$1:N$2881,LEFT(N1346,LEN(N1346)-2)&amp;"_D")=COUNTIF(L$1:L$2881,L1346),"D","ND"))</f>
        <v>D</v>
      </c>
      <c r="P1346" s="1">
        <f t="array" ref="P1346">IF(O1346="","",AVERAGE(IF(L$1:L$2881=L1346,K$1:K$2881)))</f>
        <v>1.2559701302115691</v>
      </c>
      <c r="Q1346" s="1">
        <f t="array" ref="Q1346">IF(O1346="","",_xlfn.F.TEST(IF((L$1:L$2881=LEFT(L1346,LEN(L1346)-3)&amp;"ctr"),K$1:K$2881),IF((L$1:L$2881=L1346),K$1:K$2881)))</f>
        <v>1</v>
      </c>
      <c r="R1346" s="1">
        <f t="array" ref="R1346">IF(O1346="","",TTEST(IF(L$1:L$2881=LEFT(L1346,LEN(L1346)-3)&amp;"ctr",K$1:K$2881),IF(L$1:L$2881=L1346,K$1:K$2881),2,IF(ISERROR(Q1346),3,IF(Q1346&lt;0.05,3,2))))</f>
        <v>1</v>
      </c>
      <c r="S1346" s="1" t="str">
        <f t="shared" ref="S1346:S1409" ca="1" si="302">IF(P1346="","",IF(RIGHT(L1346,3)="ctr",O1346,IF(AND(O1346="ND",INDIRECT("r"&amp;MATCH(LEFT(L1346,LEN(L1346)-3)&amp;"ctr",L$1:L$2881,0)&amp;"c"&amp;COLUMN(O1346),FALSE)="ND"),"ND",IF(R1346&gt;=0.05,"N",IF(AND(R1346&lt;0.05,P1346&lt;INDIRECT("r"&amp;MATCH(LEFT(L1346,LEN(L1346)-3)&amp;"ctr",L$1:L$2881,0)&amp;"C"&amp;COLUMN(P1346),FALSE)),"I",IF(AND(R1346&lt;0.05,P1346&gt;INDIRECT("r"&amp;MATCH(LEFT(L1346,LEN(L1346)-3)&amp;"ctr",L$1:L$2881,0)&amp;"c"&amp;COLUMN(P1346),FALSE)),"E","err"))))))</f>
        <v>D</v>
      </c>
      <c r="T1346" s="1">
        <f t="array" ref="T1346">IF(O1346="","",AVERAGE(IF(L$1:L$2881=L1346,I$1:I$2881)))</f>
        <v>37.75</v>
      </c>
      <c r="U1346" s="1" t="b">
        <f t="shared" ref="U1346:U1409" ca="1" si="303">IF(O1346="","",IF(OR(S1346="ND",S1346="N"),"n/a",IF(OR(S1346="e",S1346="I"),IF(OR(T1346=0,INDIRECT("r"&amp;MATCH(LEFT(L1346,LEN(L1346)-3)&amp;"ctr",L$1:L$2881,0)&amp;"c"&amp;COLUMN(T1346),FALSE)=0),5,LOG(T1346/INDIRECT("r"&amp;MATCH(LEFT(L1346,LEN(L1346)-3)&amp;"ctr",L$1:L$2881,0)&amp;"c"&amp;COLUMN(T1346),FALSE),2)))))</f>
        <v>0</v>
      </c>
      <c r="V1346" s="1" t="str">
        <f t="shared" ca="1" si="293"/>
        <v>1</v>
      </c>
      <c r="W1346" s="1" t="str">
        <f t="array" aca="1" ref="W1346" ca="1">IF(V1346="","",IF(AVERAGE(IF(Z$2:Z$2881="Neg"&amp;" "&amp;B1346&amp;" "&amp;X1346,J$2:J$2881,0))&gt;AVERAGE(IF(Z$2:Z$2881="pos"&amp;" "&amp;B1346&amp;" "&amp;X1346,J$2:J$2881,0)),"neg","pos"))</f>
        <v>pos</v>
      </c>
      <c r="X1346" s="1" t="str">
        <f t="shared" ref="X1346:X1409" ca="1" si="304">IF(V1346="","",LEFT(H1346,3))</f>
        <v>Min</v>
      </c>
      <c r="Y1346" s="1" t="str">
        <f t="shared" ref="Y1346:Y1409" ca="1" si="305">IF(W1346="","",RIGHT(H1346,3))</f>
        <v>Ctr</v>
      </c>
      <c r="Z1346" s="1" t="str">
        <f t="shared" ref="Z1346:Z1409" si="306">A1346&amp;" "&amp;B1346&amp;" "&amp;LEFT(H1346,3)</f>
        <v>both proline Min</v>
      </c>
      <c r="AA1346" s="1" t="str">
        <f t="shared" si="296"/>
        <v>Good</v>
      </c>
    </row>
    <row r="1347" spans="1:27" x14ac:dyDescent="0.2">
      <c r="A1347" s="1" t="s">
        <v>94</v>
      </c>
      <c r="B1347" s="1" t="s">
        <v>210</v>
      </c>
      <c r="C1347" s="1" t="s">
        <v>53</v>
      </c>
      <c r="D1347" s="1">
        <v>115.06310000000001</v>
      </c>
      <c r="E1347" s="1">
        <v>18.22</v>
      </c>
      <c r="F1347" s="5" t="s">
        <v>146</v>
      </c>
      <c r="H1347" s="1" t="s">
        <v>147</v>
      </c>
      <c r="I1347" s="1">
        <v>0</v>
      </c>
      <c r="K1347" s="1">
        <f t="shared" ref="K1347:K1377" si="307">LN(I1347+1)</f>
        <v>0</v>
      </c>
      <c r="L1347" s="1" t="str">
        <f t="shared" ref="L1347:L1377" si="308">A1347&amp;" "&amp;B1347&amp;" "&amp;H1347</f>
        <v>both proline Min_Ctr</v>
      </c>
      <c r="M1347" s="1" t="str">
        <f t="shared" si="299"/>
        <v>D</v>
      </c>
      <c r="N1347" s="1" t="str">
        <f t="shared" si="300"/>
        <v>both proline Min_Ctr_D</v>
      </c>
      <c r="O1347" s="2" t="str">
        <f t="shared" si="301"/>
        <v/>
      </c>
      <c r="P1347" s="1" t="str">
        <f t="array" ref="P1347">IF(O1347="","",AVERAGE(IF(L$1:L$2881=L1347,K$1:K$2881)))</f>
        <v/>
      </c>
      <c r="Q1347" s="1" t="str">
        <f t="array" ref="Q1347">IF(O1347="","",_xlfn.F.TEST(IF((L$1:L$2881=LEFT(L1347,LEN(L1347)-3)&amp;"ctr"),K$1:K$2881),IF((L$1:L$2881=L1347),K$1:K$2881)))</f>
        <v/>
      </c>
      <c r="R1347" s="1" t="str">
        <f t="array" ref="R1347">IF(O1347="","",TTEST(IF(L$1:L$2881=LEFT(L1347,LEN(L1347)-3)&amp;"ctr",K$1:K$2881),IF(L$1:L$2881=L1347,K$1:K$2881),2,IF(ISERROR(Q1347),3,IF(Q1347&lt;0.05,3,2))))</f>
        <v/>
      </c>
      <c r="S1347" s="1" t="str">
        <f t="shared" ca="1" si="302"/>
        <v/>
      </c>
      <c r="T1347" s="1" t="str">
        <f t="array" ref="T1347">IF(O1347="","",AVERAGE(IF(L$1:L$2881=L1347,I$1:I$2881)))</f>
        <v/>
      </c>
      <c r="U1347" s="1" t="str">
        <f t="shared" ca="1" si="303"/>
        <v/>
      </c>
      <c r="V1347" s="1" t="str">
        <f t="shared" ref="V1347:V1410" ca="1" si="309">IF(S1347="N","1",IF(U1347="n/a","",IF(U1347="","",IF(ABS(U1347)&lt;1.5,"1",IF(ABS(U1347)&lt;2.5,"2",IF(ABS(U1347)&lt;3.5,"3",IF(ABS(U1347)&lt;4.5,"4",IF(ABS(U1347)&gt;=4.5,"5"))))))))</f>
        <v/>
      </c>
      <c r="W1347" s="1" t="str">
        <f t="array" aca="1" ref="W1347" ca="1">IF(V1347="","",IF(AVERAGE(IF(Z$2:Z$2881="Neg"&amp;" "&amp;B1347&amp;" "&amp;X1347,J$2:J$2881,0))&gt;AVERAGE(IF(Z$2:Z$2881="pos"&amp;" "&amp;B1347&amp;" "&amp;X1347,J$2:J$2881,0)),"neg","pos"))</f>
        <v/>
      </c>
      <c r="X1347" s="1" t="str">
        <f t="shared" ca="1" si="304"/>
        <v/>
      </c>
      <c r="Y1347" s="1" t="str">
        <f t="shared" ca="1" si="305"/>
        <v/>
      </c>
      <c r="Z1347" s="1" t="str">
        <f t="shared" si="306"/>
        <v>both proline Min</v>
      </c>
      <c r="AA1347" s="1" t="str">
        <f t="shared" ref="AA1347:AA1410" si="310">IF(T1347="","","Good")</f>
        <v/>
      </c>
    </row>
    <row r="1348" spans="1:27" x14ac:dyDescent="0.2">
      <c r="A1348" s="1" t="s">
        <v>94</v>
      </c>
      <c r="B1348" s="1" t="s">
        <v>210</v>
      </c>
      <c r="C1348" s="1" t="s">
        <v>53</v>
      </c>
      <c r="D1348" s="1">
        <v>115.06310000000001</v>
      </c>
      <c r="E1348" s="1">
        <v>18.22</v>
      </c>
      <c r="F1348" s="5" t="s">
        <v>146</v>
      </c>
      <c r="H1348" s="1" t="s">
        <v>147</v>
      </c>
      <c r="I1348" s="1">
        <v>0</v>
      </c>
      <c r="K1348" s="1">
        <f t="shared" si="307"/>
        <v>0</v>
      </c>
      <c r="L1348" s="1" t="str">
        <f t="shared" si="308"/>
        <v>both proline Min_Ctr</v>
      </c>
      <c r="M1348" s="1" t="str">
        <f t="shared" si="299"/>
        <v>D</v>
      </c>
      <c r="N1348" s="1" t="str">
        <f t="shared" si="300"/>
        <v>both proline Min_Ctr_D</v>
      </c>
      <c r="O1348" s="2" t="str">
        <f t="shared" si="301"/>
        <v/>
      </c>
      <c r="P1348" s="1" t="str">
        <f t="array" ref="P1348">IF(O1348="","",AVERAGE(IF(L$1:L$2881=L1348,K$1:K$2881)))</f>
        <v/>
      </c>
      <c r="Q1348" s="1" t="str">
        <f t="array" ref="Q1348">IF(O1348="","",_xlfn.F.TEST(IF((L$1:L$2881=LEFT(L1348,LEN(L1348)-3)&amp;"ctr"),K$1:K$2881),IF((L$1:L$2881=L1348),K$1:K$2881)))</f>
        <v/>
      </c>
      <c r="R1348" s="1" t="str">
        <f t="array" ref="R1348">IF(O1348="","",TTEST(IF(L$1:L$2881=LEFT(L1348,LEN(L1348)-3)&amp;"ctr",K$1:K$2881),IF(L$1:L$2881=L1348,K$1:K$2881),2,IF(ISERROR(Q1348),3,IF(Q1348&lt;0.05,3,2))))</f>
        <v/>
      </c>
      <c r="S1348" s="1" t="str">
        <f t="shared" ca="1" si="302"/>
        <v/>
      </c>
      <c r="T1348" s="1" t="str">
        <f t="array" ref="T1348">IF(O1348="","",AVERAGE(IF(L$1:L$2881=L1348,I$1:I$2881)))</f>
        <v/>
      </c>
      <c r="U1348" s="1" t="str">
        <f t="shared" ca="1" si="303"/>
        <v/>
      </c>
      <c r="V1348" s="1" t="str">
        <f t="shared" ca="1" si="309"/>
        <v/>
      </c>
      <c r="W1348" s="1" t="str">
        <f t="array" aca="1" ref="W1348" ca="1">IF(V1348="","",IF(AVERAGE(IF(Z$2:Z$2881="Neg"&amp;" "&amp;B1348&amp;" "&amp;X1348,J$2:J$2881,0))&gt;AVERAGE(IF(Z$2:Z$2881="pos"&amp;" "&amp;B1348&amp;" "&amp;X1348,J$2:J$2881,0)),"neg","pos"))</f>
        <v/>
      </c>
      <c r="X1348" s="1" t="str">
        <f t="shared" ca="1" si="304"/>
        <v/>
      </c>
      <c r="Y1348" s="1" t="str">
        <f t="shared" ca="1" si="305"/>
        <v/>
      </c>
      <c r="Z1348" s="1" t="str">
        <f t="shared" si="306"/>
        <v>both proline Min</v>
      </c>
      <c r="AA1348" s="1" t="str">
        <f t="shared" si="310"/>
        <v/>
      </c>
    </row>
    <row r="1349" spans="1:27" x14ac:dyDescent="0.2">
      <c r="A1349" s="1" t="s">
        <v>94</v>
      </c>
      <c r="B1349" s="1" t="s">
        <v>210</v>
      </c>
      <c r="C1349" s="1" t="s">
        <v>53</v>
      </c>
      <c r="D1349" s="1">
        <v>115.06310000000001</v>
      </c>
      <c r="E1349" s="1">
        <v>18.22</v>
      </c>
      <c r="F1349" s="5" t="s">
        <v>146</v>
      </c>
      <c r="H1349" s="1" t="s">
        <v>147</v>
      </c>
      <c r="I1349" s="1">
        <v>0</v>
      </c>
      <c r="K1349" s="1">
        <f t="shared" si="307"/>
        <v>0</v>
      </c>
      <c r="L1349" s="1" t="str">
        <f t="shared" si="308"/>
        <v>both proline Min_Ctr</v>
      </c>
      <c r="M1349" s="1" t="str">
        <f t="shared" si="299"/>
        <v>D</v>
      </c>
      <c r="N1349" s="1" t="str">
        <f t="shared" si="300"/>
        <v>both proline Min_Ctr_D</v>
      </c>
      <c r="O1349" s="2" t="str">
        <f t="shared" si="301"/>
        <v/>
      </c>
      <c r="P1349" s="1" t="str">
        <f t="array" ref="P1349">IF(O1349="","",AVERAGE(IF(L$1:L$2881=L1349,K$1:K$2881)))</f>
        <v/>
      </c>
      <c r="Q1349" s="1" t="str">
        <f t="array" ref="Q1349">IF(O1349="","",_xlfn.F.TEST(IF((L$1:L$2881=LEFT(L1349,LEN(L1349)-3)&amp;"ctr"),K$1:K$2881),IF((L$1:L$2881=L1349),K$1:K$2881)))</f>
        <v/>
      </c>
      <c r="R1349" s="1" t="str">
        <f t="array" ref="R1349">IF(O1349="","",TTEST(IF(L$1:L$2881=LEFT(L1349,LEN(L1349)-3)&amp;"ctr",K$1:K$2881),IF(L$1:L$2881=L1349,K$1:K$2881),2,IF(ISERROR(Q1349),3,IF(Q1349&lt;0.05,3,2))))</f>
        <v/>
      </c>
      <c r="S1349" s="1" t="str">
        <f t="shared" ca="1" si="302"/>
        <v/>
      </c>
      <c r="T1349" s="1" t="str">
        <f t="array" ref="T1349">IF(O1349="","",AVERAGE(IF(L$1:L$2881=L1349,I$1:I$2881)))</f>
        <v/>
      </c>
      <c r="U1349" s="1" t="str">
        <f t="shared" ca="1" si="303"/>
        <v/>
      </c>
      <c r="V1349" s="1" t="str">
        <f t="shared" ca="1" si="309"/>
        <v/>
      </c>
      <c r="W1349" s="1" t="str">
        <f t="array" aca="1" ref="W1349" ca="1">IF(V1349="","",IF(AVERAGE(IF(Z$2:Z$2881="Neg"&amp;" "&amp;B1349&amp;" "&amp;X1349,J$2:J$2881,0))&gt;AVERAGE(IF(Z$2:Z$2881="pos"&amp;" "&amp;B1349&amp;" "&amp;X1349,J$2:J$2881,0)),"neg","pos"))</f>
        <v/>
      </c>
      <c r="X1349" s="1" t="str">
        <f t="shared" ca="1" si="304"/>
        <v/>
      </c>
      <c r="Y1349" s="1" t="str">
        <f t="shared" ca="1" si="305"/>
        <v/>
      </c>
      <c r="Z1349" s="1" t="str">
        <f t="shared" si="306"/>
        <v>both proline Min</v>
      </c>
      <c r="AA1349" s="1" t="str">
        <f t="shared" si="310"/>
        <v/>
      </c>
    </row>
    <row r="1350" spans="1:27" x14ac:dyDescent="0.2">
      <c r="A1350" s="1" t="s">
        <v>94</v>
      </c>
      <c r="B1350" s="1" t="s">
        <v>210</v>
      </c>
      <c r="C1350" s="1" t="s">
        <v>53</v>
      </c>
      <c r="D1350" s="1">
        <v>115.06310000000001</v>
      </c>
      <c r="E1350" s="1">
        <v>18.22</v>
      </c>
      <c r="F1350" s="5" t="s">
        <v>146</v>
      </c>
      <c r="H1350" s="1" t="s">
        <v>148</v>
      </c>
      <c r="I1350" s="1">
        <v>2630</v>
      </c>
      <c r="K1350" s="1">
        <f t="shared" si="307"/>
        <v>7.875119281040293</v>
      </c>
      <c r="L1350" s="1" t="str">
        <f t="shared" si="308"/>
        <v>both proline Min_Syn</v>
      </c>
      <c r="M1350" s="1" t="str">
        <f t="shared" si="299"/>
        <v>D</v>
      </c>
      <c r="N1350" s="1" t="str">
        <f t="shared" si="300"/>
        <v>both proline Min_Syn_D</v>
      </c>
      <c r="O1350" s="2" t="str">
        <f t="shared" si="301"/>
        <v>D</v>
      </c>
      <c r="P1350" s="1">
        <f t="array" ref="P1350">IF(O1350="","",AVERAGE(IF(L$1:L$2881=L1350,K$1:K$2881)))</f>
        <v>8.1115993636013748</v>
      </c>
      <c r="Q1350" s="1">
        <f t="array" ref="Q1350">IF(O1350="","",_xlfn.F.TEST(IF((L$1:L$2881=LEFT(L1350,LEN(L1350)-3)&amp;"ctr"),K$1:K$2881),IF((L$1:L$2881=L1350),K$1:K$2881)))</f>
        <v>2.6197271797798231E-3</v>
      </c>
      <c r="R1350" s="1">
        <f t="array" ref="R1350">IF(O1350="","",TTEST(IF(L$1:L$2881=LEFT(L1350,LEN(L1350)-3)&amp;"ctr",K$1:K$2881),IF(L$1:L$2881=L1350,K$1:K$2881),2,IF(ISERROR(Q1350),3,IF(Q1350&lt;0.05,3,2))))</f>
        <v>1.169967432556005E-2</v>
      </c>
      <c r="S1350" s="1" t="str">
        <f t="shared" ca="1" si="302"/>
        <v>E</v>
      </c>
      <c r="T1350" s="1">
        <f t="array" ref="T1350">IF(O1350="","",AVERAGE(IF(L$1:L$2881=L1350,I$1:I$2881)))</f>
        <v>3402</v>
      </c>
      <c r="U1350" s="1">
        <f t="shared" ca="1" si="303"/>
        <v>6.4937626863383064</v>
      </c>
      <c r="V1350" s="1" t="str">
        <f t="shared" ca="1" si="309"/>
        <v>5</v>
      </c>
      <c r="W1350" s="1" t="str">
        <f t="array" aca="1" ref="W1350" ca="1">IF(V1350="","",IF(AVERAGE(IF(Z$2:Z$2881="Neg"&amp;" "&amp;B1350&amp;" "&amp;X1350,J$2:J$2881,0))&gt;AVERAGE(IF(Z$2:Z$2881="pos"&amp;" "&amp;B1350&amp;" "&amp;X1350,J$2:J$2881,0)),"neg","pos"))</f>
        <v>pos</v>
      </c>
      <c r="X1350" s="1" t="str">
        <f t="shared" ca="1" si="304"/>
        <v>Min</v>
      </c>
      <c r="Y1350" s="1" t="str">
        <f t="shared" ca="1" si="305"/>
        <v>Syn</v>
      </c>
      <c r="Z1350" s="1" t="str">
        <f t="shared" si="306"/>
        <v>both proline Min</v>
      </c>
      <c r="AA1350" s="1" t="str">
        <f t="shared" si="310"/>
        <v>Good</v>
      </c>
    </row>
    <row r="1351" spans="1:27" x14ac:dyDescent="0.2">
      <c r="A1351" s="1" t="s">
        <v>94</v>
      </c>
      <c r="B1351" s="1" t="s">
        <v>210</v>
      </c>
      <c r="C1351" s="1" t="s">
        <v>53</v>
      </c>
      <c r="D1351" s="1">
        <v>115.06310000000001</v>
      </c>
      <c r="E1351" s="1">
        <v>18.22</v>
      </c>
      <c r="F1351" s="5" t="s">
        <v>146</v>
      </c>
      <c r="H1351" s="1" t="s">
        <v>148</v>
      </c>
      <c r="I1351" s="1">
        <v>3144</v>
      </c>
      <c r="K1351" s="1">
        <f t="shared" si="307"/>
        <v>8.0535691691345406</v>
      </c>
      <c r="L1351" s="1" t="str">
        <f t="shared" si="308"/>
        <v>both proline Min_Syn</v>
      </c>
      <c r="M1351" s="1" t="str">
        <f t="shared" si="299"/>
        <v>D</v>
      </c>
      <c r="N1351" s="1" t="str">
        <f t="shared" si="300"/>
        <v>both proline Min_Syn_D</v>
      </c>
      <c r="O1351" s="2" t="str">
        <f t="shared" si="301"/>
        <v/>
      </c>
      <c r="P1351" s="1" t="str">
        <f t="array" ref="P1351">IF(O1351="","",AVERAGE(IF(L$1:L$2881=L1351,K$1:K$2881)))</f>
        <v/>
      </c>
      <c r="Q1351" s="1" t="str">
        <f t="array" ref="Q1351">IF(O1351="","",_xlfn.F.TEST(IF((L$1:L$2881=LEFT(L1351,LEN(L1351)-3)&amp;"ctr"),K$1:K$2881),IF((L$1:L$2881=L1351),K$1:K$2881)))</f>
        <v/>
      </c>
      <c r="R1351" s="1" t="str">
        <f t="array" ref="R1351">IF(O1351="","",TTEST(IF(L$1:L$2881=LEFT(L1351,LEN(L1351)-3)&amp;"ctr",K$1:K$2881),IF(L$1:L$2881=L1351,K$1:K$2881),2,IF(ISERROR(Q1351),3,IF(Q1351&lt;0.05,3,2))))</f>
        <v/>
      </c>
      <c r="S1351" s="1" t="str">
        <f t="shared" ca="1" si="302"/>
        <v/>
      </c>
      <c r="T1351" s="1" t="str">
        <f t="array" ref="T1351">IF(O1351="","",AVERAGE(IF(L$1:L$2881=L1351,I$1:I$2881)))</f>
        <v/>
      </c>
      <c r="U1351" s="1" t="str">
        <f t="shared" ca="1" si="303"/>
        <v/>
      </c>
      <c r="V1351" s="1" t="str">
        <f t="shared" ca="1" si="309"/>
        <v/>
      </c>
      <c r="W1351" s="1" t="str">
        <f t="array" aca="1" ref="W1351" ca="1">IF(V1351="","",IF(AVERAGE(IF(Z$2:Z$2881="Neg"&amp;" "&amp;B1351&amp;" "&amp;X1351,J$2:J$2881,0))&gt;AVERAGE(IF(Z$2:Z$2881="pos"&amp;" "&amp;B1351&amp;" "&amp;X1351,J$2:J$2881,0)),"neg","pos"))</f>
        <v/>
      </c>
      <c r="X1351" s="1" t="str">
        <f t="shared" ca="1" si="304"/>
        <v/>
      </c>
      <c r="Y1351" s="1" t="str">
        <f t="shared" ca="1" si="305"/>
        <v/>
      </c>
      <c r="Z1351" s="1" t="str">
        <f t="shared" si="306"/>
        <v>both proline Min</v>
      </c>
      <c r="AA1351" s="1" t="str">
        <f t="shared" si="310"/>
        <v/>
      </c>
    </row>
    <row r="1352" spans="1:27" x14ac:dyDescent="0.2">
      <c r="A1352" s="1" t="s">
        <v>94</v>
      </c>
      <c r="B1352" s="1" t="s">
        <v>210</v>
      </c>
      <c r="C1352" s="1" t="s">
        <v>53</v>
      </c>
      <c r="D1352" s="1">
        <v>115.06310000000001</v>
      </c>
      <c r="E1352" s="1">
        <v>18.22</v>
      </c>
      <c r="F1352" s="5" t="s">
        <v>146</v>
      </c>
      <c r="H1352" s="1" t="s">
        <v>148</v>
      </c>
      <c r="I1352" s="1">
        <v>3255</v>
      </c>
      <c r="K1352" s="1">
        <f t="shared" si="307"/>
        <v>8.0882547271224308</v>
      </c>
      <c r="L1352" s="1" t="str">
        <f t="shared" si="308"/>
        <v>both proline Min_Syn</v>
      </c>
      <c r="M1352" s="1" t="str">
        <f t="shared" si="299"/>
        <v>D</v>
      </c>
      <c r="N1352" s="1" t="str">
        <f t="shared" si="300"/>
        <v>both proline Min_Syn_D</v>
      </c>
      <c r="O1352" s="2" t="str">
        <f t="shared" si="301"/>
        <v/>
      </c>
      <c r="P1352" s="1" t="str">
        <f t="array" ref="P1352">IF(O1352="","",AVERAGE(IF(L$1:L$2881=L1352,K$1:K$2881)))</f>
        <v/>
      </c>
      <c r="Q1352" s="1" t="str">
        <f t="array" ref="Q1352">IF(O1352="","",_xlfn.F.TEST(IF((L$1:L$2881=LEFT(L1352,LEN(L1352)-3)&amp;"ctr"),K$1:K$2881),IF((L$1:L$2881=L1352),K$1:K$2881)))</f>
        <v/>
      </c>
      <c r="R1352" s="1" t="str">
        <f t="array" ref="R1352">IF(O1352="","",TTEST(IF(L$1:L$2881=LEFT(L1352,LEN(L1352)-3)&amp;"ctr",K$1:K$2881),IF(L$1:L$2881=L1352,K$1:K$2881),2,IF(ISERROR(Q1352),3,IF(Q1352&lt;0.05,3,2))))</f>
        <v/>
      </c>
      <c r="S1352" s="1" t="str">
        <f t="shared" ca="1" si="302"/>
        <v/>
      </c>
      <c r="T1352" s="1" t="str">
        <f t="array" ref="T1352">IF(O1352="","",AVERAGE(IF(L$1:L$2881=L1352,I$1:I$2881)))</f>
        <v/>
      </c>
      <c r="U1352" s="1" t="str">
        <f t="shared" ca="1" si="303"/>
        <v/>
      </c>
      <c r="V1352" s="1" t="str">
        <f t="shared" ca="1" si="309"/>
        <v/>
      </c>
      <c r="W1352" s="1" t="str">
        <f t="array" aca="1" ref="W1352" ca="1">IF(V1352="","",IF(AVERAGE(IF(Z$2:Z$2881="Neg"&amp;" "&amp;B1352&amp;" "&amp;X1352,J$2:J$2881,0))&gt;AVERAGE(IF(Z$2:Z$2881="pos"&amp;" "&amp;B1352&amp;" "&amp;X1352,J$2:J$2881,0)),"neg","pos"))</f>
        <v/>
      </c>
      <c r="X1352" s="1" t="str">
        <f t="shared" ca="1" si="304"/>
        <v/>
      </c>
      <c r="Y1352" s="1" t="str">
        <f t="shared" ca="1" si="305"/>
        <v/>
      </c>
      <c r="Z1352" s="1" t="str">
        <f t="shared" si="306"/>
        <v>both proline Min</v>
      </c>
      <c r="AA1352" s="1" t="str">
        <f t="shared" si="310"/>
        <v/>
      </c>
    </row>
    <row r="1353" spans="1:27" x14ac:dyDescent="0.2">
      <c r="A1353" s="1" t="s">
        <v>94</v>
      </c>
      <c r="B1353" s="1" t="s">
        <v>210</v>
      </c>
      <c r="C1353" s="1" t="s">
        <v>53</v>
      </c>
      <c r="D1353" s="1">
        <v>115.06310000000001</v>
      </c>
      <c r="E1353" s="1">
        <v>18.22</v>
      </c>
      <c r="F1353" s="5" t="s">
        <v>146</v>
      </c>
      <c r="H1353" s="1" t="s">
        <v>148</v>
      </c>
      <c r="I1353" s="1">
        <v>4579</v>
      </c>
      <c r="K1353" s="1">
        <f t="shared" si="307"/>
        <v>8.4294542771082313</v>
      </c>
      <c r="L1353" s="1" t="str">
        <f t="shared" si="308"/>
        <v>both proline Min_Syn</v>
      </c>
      <c r="M1353" s="1" t="str">
        <f t="shared" si="299"/>
        <v>D</v>
      </c>
      <c r="N1353" s="1" t="str">
        <f t="shared" si="300"/>
        <v>both proline Min_Syn_D</v>
      </c>
      <c r="O1353" s="2" t="str">
        <f t="shared" si="301"/>
        <v/>
      </c>
      <c r="P1353" s="1" t="str">
        <f t="array" ref="P1353">IF(O1353="","",AVERAGE(IF(L$1:L$2881=L1353,K$1:K$2881)))</f>
        <v/>
      </c>
      <c r="Q1353" s="1" t="str">
        <f t="array" ref="Q1353">IF(O1353="","",_xlfn.F.TEST(IF((L$1:L$2881=LEFT(L1353,LEN(L1353)-3)&amp;"ctr"),K$1:K$2881),IF((L$1:L$2881=L1353),K$1:K$2881)))</f>
        <v/>
      </c>
      <c r="R1353" s="1" t="str">
        <f t="array" ref="R1353">IF(O1353="","",TTEST(IF(L$1:L$2881=LEFT(L1353,LEN(L1353)-3)&amp;"ctr",K$1:K$2881),IF(L$1:L$2881=L1353,K$1:K$2881),2,IF(ISERROR(Q1353),3,IF(Q1353&lt;0.05,3,2))))</f>
        <v/>
      </c>
      <c r="S1353" s="1" t="str">
        <f t="shared" ca="1" si="302"/>
        <v/>
      </c>
      <c r="T1353" s="1" t="str">
        <f t="array" ref="T1353">IF(O1353="","",AVERAGE(IF(L$1:L$2881=L1353,I$1:I$2881)))</f>
        <v/>
      </c>
      <c r="U1353" s="1" t="str">
        <f t="shared" ca="1" si="303"/>
        <v/>
      </c>
      <c r="V1353" s="1" t="str">
        <f t="shared" ca="1" si="309"/>
        <v/>
      </c>
      <c r="W1353" s="1" t="str">
        <f t="array" aca="1" ref="W1353" ca="1">IF(V1353="","",IF(AVERAGE(IF(Z$2:Z$2881="Neg"&amp;" "&amp;B1353&amp;" "&amp;X1353,J$2:J$2881,0))&gt;AVERAGE(IF(Z$2:Z$2881="pos"&amp;" "&amp;B1353&amp;" "&amp;X1353,J$2:J$2881,0)),"neg","pos"))</f>
        <v/>
      </c>
      <c r="X1353" s="1" t="str">
        <f t="shared" ca="1" si="304"/>
        <v/>
      </c>
      <c r="Y1353" s="1" t="str">
        <f t="shared" ca="1" si="305"/>
        <v/>
      </c>
      <c r="Z1353" s="1" t="str">
        <f t="shared" si="306"/>
        <v>both proline Min</v>
      </c>
      <c r="AA1353" s="1" t="str">
        <f t="shared" si="310"/>
        <v/>
      </c>
    </row>
    <row r="1354" spans="1:27" x14ac:dyDescent="0.2">
      <c r="A1354" s="1" t="s">
        <v>94</v>
      </c>
      <c r="B1354" s="1" t="s">
        <v>210</v>
      </c>
      <c r="C1354" s="1" t="s">
        <v>53</v>
      </c>
      <c r="D1354" s="1">
        <v>115.06310000000001</v>
      </c>
      <c r="E1354" s="1">
        <v>18.22</v>
      </c>
      <c r="F1354" s="5" t="s">
        <v>146</v>
      </c>
      <c r="H1354" s="1" t="s">
        <v>149</v>
      </c>
      <c r="I1354" s="1">
        <v>50321</v>
      </c>
      <c r="K1354" s="1">
        <f t="shared" si="307"/>
        <v>10.826197636212466</v>
      </c>
      <c r="L1354" s="1" t="str">
        <f t="shared" si="308"/>
        <v>both proline MEBM_Ctr</v>
      </c>
      <c r="M1354" s="1" t="str">
        <f t="shared" si="299"/>
        <v>D</v>
      </c>
      <c r="N1354" s="1" t="str">
        <f t="shared" si="300"/>
        <v>both proline MEBM_Ctr_D</v>
      </c>
      <c r="O1354" s="2" t="str">
        <f t="shared" si="301"/>
        <v>D</v>
      </c>
      <c r="P1354" s="1">
        <f t="array" ref="P1354">IF(O1354="","",AVERAGE(IF(L$1:L$2881=L1354,K$1:K$2881)))</f>
        <v>11.200001640853793</v>
      </c>
      <c r="Q1354" s="1">
        <f t="array" ref="Q1354">IF(O1354="","",_xlfn.F.TEST(IF((L$1:L$2881=LEFT(L1354,LEN(L1354)-3)&amp;"ctr"),K$1:K$2881),IF((L$1:L$2881=L1354),K$1:K$2881)))</f>
        <v>1</v>
      </c>
      <c r="R1354" s="1">
        <f t="array" ref="R1354">IF(O1354="","",TTEST(IF(L$1:L$2881=LEFT(L1354,LEN(L1354)-3)&amp;"ctr",K$1:K$2881),IF(L$1:L$2881=L1354,K$1:K$2881),2,IF(ISERROR(Q1354),3,IF(Q1354&lt;0.05,3,2))))</f>
        <v>1</v>
      </c>
      <c r="S1354" s="1" t="str">
        <f t="shared" ca="1" si="302"/>
        <v>D</v>
      </c>
      <c r="T1354" s="1">
        <f t="array" ref="T1354">IF(O1354="","",AVERAGE(IF(L$1:L$2881=L1354,I$1:I$2881)))</f>
        <v>75408.5</v>
      </c>
      <c r="U1354" s="1" t="b">
        <f t="shared" ca="1" si="303"/>
        <v>0</v>
      </c>
      <c r="V1354" s="1" t="str">
        <f t="shared" ca="1" si="309"/>
        <v>1</v>
      </c>
      <c r="W1354" s="1" t="str">
        <f t="array" aca="1" ref="W1354" ca="1">IF(V1354="","",IF(AVERAGE(IF(Z$2:Z$2881="Neg"&amp;" "&amp;B1354&amp;" "&amp;X1354,J$2:J$2881,0))&gt;AVERAGE(IF(Z$2:Z$2881="pos"&amp;" "&amp;B1354&amp;" "&amp;X1354,J$2:J$2881,0)),"neg","pos"))</f>
        <v>pos</v>
      </c>
      <c r="X1354" s="1" t="str">
        <f t="shared" ca="1" si="304"/>
        <v>MEB</v>
      </c>
      <c r="Y1354" s="1" t="str">
        <f t="shared" ca="1" si="305"/>
        <v>Ctr</v>
      </c>
      <c r="Z1354" s="1" t="str">
        <f t="shared" si="306"/>
        <v>both proline MEB</v>
      </c>
      <c r="AA1354" s="1" t="str">
        <f t="shared" si="310"/>
        <v>Good</v>
      </c>
    </row>
    <row r="1355" spans="1:27" x14ac:dyDescent="0.2">
      <c r="A1355" s="1" t="s">
        <v>94</v>
      </c>
      <c r="B1355" s="1" t="s">
        <v>210</v>
      </c>
      <c r="C1355" s="1" t="s">
        <v>53</v>
      </c>
      <c r="D1355" s="1">
        <v>115.06310000000001</v>
      </c>
      <c r="E1355" s="1">
        <v>18.22</v>
      </c>
      <c r="F1355" s="5" t="s">
        <v>146</v>
      </c>
      <c r="H1355" s="1" t="s">
        <v>149</v>
      </c>
      <c r="I1355" s="1">
        <v>87357</v>
      </c>
      <c r="K1355" s="1">
        <f t="shared" si="307"/>
        <v>11.377769896943771</v>
      </c>
      <c r="L1355" s="1" t="str">
        <f t="shared" si="308"/>
        <v>both proline MEBM_Ctr</v>
      </c>
      <c r="M1355" s="1" t="str">
        <f t="shared" si="299"/>
        <v>D</v>
      </c>
      <c r="N1355" s="1" t="str">
        <f t="shared" si="300"/>
        <v>both proline MEBM_Ctr_D</v>
      </c>
      <c r="O1355" s="2" t="str">
        <f t="shared" si="301"/>
        <v/>
      </c>
      <c r="P1355" s="1" t="str">
        <f t="array" ref="P1355">IF(O1355="","",AVERAGE(IF(L$1:L$2881=L1355,K$1:K$2881)))</f>
        <v/>
      </c>
      <c r="Q1355" s="1" t="str">
        <f t="array" ref="Q1355">IF(O1355="","",_xlfn.F.TEST(IF((L$1:L$2881=LEFT(L1355,LEN(L1355)-3)&amp;"ctr"),K$1:K$2881),IF((L$1:L$2881=L1355),K$1:K$2881)))</f>
        <v/>
      </c>
      <c r="R1355" s="1" t="str">
        <f t="array" ref="R1355">IF(O1355="","",TTEST(IF(L$1:L$2881=LEFT(L1355,LEN(L1355)-3)&amp;"ctr",K$1:K$2881),IF(L$1:L$2881=L1355,K$1:K$2881),2,IF(ISERROR(Q1355),3,IF(Q1355&lt;0.05,3,2))))</f>
        <v/>
      </c>
      <c r="S1355" s="1" t="str">
        <f t="shared" ca="1" si="302"/>
        <v/>
      </c>
      <c r="T1355" s="1" t="str">
        <f t="array" ref="T1355">IF(O1355="","",AVERAGE(IF(L$1:L$2881=L1355,I$1:I$2881)))</f>
        <v/>
      </c>
      <c r="U1355" s="1" t="str">
        <f t="shared" ca="1" si="303"/>
        <v/>
      </c>
      <c r="V1355" s="1" t="str">
        <f t="shared" ca="1" si="309"/>
        <v/>
      </c>
      <c r="W1355" s="1" t="str">
        <f t="array" aca="1" ref="W1355" ca="1">IF(V1355="","",IF(AVERAGE(IF(Z$2:Z$2881="Neg"&amp;" "&amp;B1355&amp;" "&amp;X1355,J$2:J$2881,0))&gt;AVERAGE(IF(Z$2:Z$2881="pos"&amp;" "&amp;B1355&amp;" "&amp;X1355,J$2:J$2881,0)),"neg","pos"))</f>
        <v/>
      </c>
      <c r="X1355" s="1" t="str">
        <f t="shared" ca="1" si="304"/>
        <v/>
      </c>
      <c r="Y1355" s="1" t="str">
        <f t="shared" ca="1" si="305"/>
        <v/>
      </c>
      <c r="Z1355" s="1" t="str">
        <f t="shared" si="306"/>
        <v>both proline MEB</v>
      </c>
      <c r="AA1355" s="1" t="str">
        <f t="shared" si="310"/>
        <v/>
      </c>
    </row>
    <row r="1356" spans="1:27" x14ac:dyDescent="0.2">
      <c r="A1356" s="1" t="s">
        <v>94</v>
      </c>
      <c r="B1356" s="1" t="s">
        <v>210</v>
      </c>
      <c r="C1356" s="1" t="s">
        <v>53</v>
      </c>
      <c r="D1356" s="1">
        <v>115.06310000000001</v>
      </c>
      <c r="E1356" s="1">
        <v>18.22</v>
      </c>
      <c r="F1356" s="5" t="s">
        <v>146</v>
      </c>
      <c r="H1356" s="1" t="s">
        <v>149</v>
      </c>
      <c r="I1356" s="1">
        <v>67341</v>
      </c>
      <c r="K1356" s="1">
        <f t="shared" si="307"/>
        <v>11.117539392303728</v>
      </c>
      <c r="L1356" s="1" t="str">
        <f t="shared" si="308"/>
        <v>both proline MEBM_Ctr</v>
      </c>
      <c r="M1356" s="1" t="str">
        <f t="shared" si="299"/>
        <v>D</v>
      </c>
      <c r="N1356" s="1" t="str">
        <f t="shared" si="300"/>
        <v>both proline MEBM_Ctr_D</v>
      </c>
      <c r="O1356" s="2" t="str">
        <f t="shared" si="301"/>
        <v/>
      </c>
      <c r="P1356" s="1" t="str">
        <f t="array" ref="P1356">IF(O1356="","",AVERAGE(IF(L$1:L$2881=L1356,K$1:K$2881)))</f>
        <v/>
      </c>
      <c r="Q1356" s="1" t="str">
        <f t="array" ref="Q1356">IF(O1356="","",_xlfn.F.TEST(IF((L$1:L$2881=LEFT(L1356,LEN(L1356)-3)&amp;"ctr"),K$1:K$2881),IF((L$1:L$2881=L1356),K$1:K$2881)))</f>
        <v/>
      </c>
      <c r="R1356" s="1" t="str">
        <f t="array" ref="R1356">IF(O1356="","",TTEST(IF(L$1:L$2881=LEFT(L1356,LEN(L1356)-3)&amp;"ctr",K$1:K$2881),IF(L$1:L$2881=L1356,K$1:K$2881),2,IF(ISERROR(Q1356),3,IF(Q1356&lt;0.05,3,2))))</f>
        <v/>
      </c>
      <c r="S1356" s="1" t="str">
        <f t="shared" ca="1" si="302"/>
        <v/>
      </c>
      <c r="T1356" s="1" t="str">
        <f t="array" ref="T1356">IF(O1356="","",AVERAGE(IF(L$1:L$2881=L1356,I$1:I$2881)))</f>
        <v/>
      </c>
      <c r="U1356" s="1" t="str">
        <f t="shared" ca="1" si="303"/>
        <v/>
      </c>
      <c r="V1356" s="1" t="str">
        <f t="shared" ca="1" si="309"/>
        <v/>
      </c>
      <c r="W1356" s="1" t="str">
        <f t="array" aca="1" ref="W1356" ca="1">IF(V1356="","",IF(AVERAGE(IF(Z$2:Z$2881="Neg"&amp;" "&amp;B1356&amp;" "&amp;X1356,J$2:J$2881,0))&gt;AVERAGE(IF(Z$2:Z$2881="pos"&amp;" "&amp;B1356&amp;" "&amp;X1356,J$2:J$2881,0)),"neg","pos"))</f>
        <v/>
      </c>
      <c r="X1356" s="1" t="str">
        <f t="shared" ca="1" si="304"/>
        <v/>
      </c>
      <c r="Y1356" s="1" t="str">
        <f t="shared" ca="1" si="305"/>
        <v/>
      </c>
      <c r="Z1356" s="1" t="str">
        <f t="shared" si="306"/>
        <v>both proline MEB</v>
      </c>
      <c r="AA1356" s="1" t="str">
        <f t="shared" si="310"/>
        <v/>
      </c>
    </row>
    <row r="1357" spans="1:27" x14ac:dyDescent="0.2">
      <c r="A1357" s="1" t="s">
        <v>94</v>
      </c>
      <c r="B1357" s="1" t="s">
        <v>210</v>
      </c>
      <c r="C1357" s="1" t="s">
        <v>53</v>
      </c>
      <c r="D1357" s="1">
        <v>115.06310000000001</v>
      </c>
      <c r="E1357" s="1">
        <v>18.22</v>
      </c>
      <c r="F1357" s="5" t="s">
        <v>146</v>
      </c>
      <c r="H1357" s="1" t="s">
        <v>149</v>
      </c>
      <c r="I1357" s="1">
        <v>96615</v>
      </c>
      <c r="K1357" s="1">
        <f t="shared" si="307"/>
        <v>11.478499637955212</v>
      </c>
      <c r="L1357" s="1" t="str">
        <f t="shared" si="308"/>
        <v>both proline MEBM_Ctr</v>
      </c>
      <c r="M1357" s="1" t="str">
        <f t="shared" si="299"/>
        <v>D</v>
      </c>
      <c r="N1357" s="1" t="str">
        <f t="shared" si="300"/>
        <v>both proline MEBM_Ctr_D</v>
      </c>
      <c r="O1357" s="2" t="str">
        <f t="shared" si="301"/>
        <v/>
      </c>
      <c r="P1357" s="1" t="str">
        <f t="array" ref="P1357">IF(O1357="","",AVERAGE(IF(L$1:L$2881=L1357,K$1:K$2881)))</f>
        <v/>
      </c>
      <c r="Q1357" s="1" t="str">
        <f t="array" ref="Q1357">IF(O1357="","",_xlfn.F.TEST(IF((L$1:L$2881=LEFT(L1357,LEN(L1357)-3)&amp;"ctr"),K$1:K$2881),IF((L$1:L$2881=L1357),K$1:K$2881)))</f>
        <v/>
      </c>
      <c r="R1357" s="1" t="str">
        <f t="array" ref="R1357">IF(O1357="","",TTEST(IF(L$1:L$2881=LEFT(L1357,LEN(L1357)-3)&amp;"ctr",K$1:K$2881),IF(L$1:L$2881=L1357,K$1:K$2881),2,IF(ISERROR(Q1357),3,IF(Q1357&lt;0.05,3,2))))</f>
        <v/>
      </c>
      <c r="S1357" s="1" t="str">
        <f t="shared" ca="1" si="302"/>
        <v/>
      </c>
      <c r="T1357" s="1" t="str">
        <f t="array" ref="T1357">IF(O1357="","",AVERAGE(IF(L$1:L$2881=L1357,I$1:I$2881)))</f>
        <v/>
      </c>
      <c r="U1357" s="1" t="str">
        <f t="shared" ca="1" si="303"/>
        <v/>
      </c>
      <c r="V1357" s="1" t="str">
        <f t="shared" ca="1" si="309"/>
        <v/>
      </c>
      <c r="W1357" s="1" t="str">
        <f t="array" aca="1" ref="W1357" ca="1">IF(V1357="","",IF(AVERAGE(IF(Z$2:Z$2881="Neg"&amp;" "&amp;B1357&amp;" "&amp;X1357,J$2:J$2881,0))&gt;AVERAGE(IF(Z$2:Z$2881="pos"&amp;" "&amp;B1357&amp;" "&amp;X1357,J$2:J$2881,0)),"neg","pos"))</f>
        <v/>
      </c>
      <c r="X1357" s="1" t="str">
        <f t="shared" ca="1" si="304"/>
        <v/>
      </c>
      <c r="Y1357" s="1" t="str">
        <f t="shared" ca="1" si="305"/>
        <v/>
      </c>
      <c r="Z1357" s="1" t="str">
        <f t="shared" si="306"/>
        <v>both proline MEB</v>
      </c>
      <c r="AA1357" s="1" t="str">
        <f t="shared" si="310"/>
        <v/>
      </c>
    </row>
    <row r="1358" spans="1:27" x14ac:dyDescent="0.2">
      <c r="A1358" s="1" t="s">
        <v>94</v>
      </c>
      <c r="B1358" s="1" t="s">
        <v>210</v>
      </c>
      <c r="C1358" s="1" t="s">
        <v>53</v>
      </c>
      <c r="D1358" s="1">
        <v>115.06310000000001</v>
      </c>
      <c r="E1358" s="1">
        <v>18.22</v>
      </c>
      <c r="F1358" s="5" t="s">
        <v>146</v>
      </c>
      <c r="H1358" s="1" t="s">
        <v>150</v>
      </c>
      <c r="I1358" s="1">
        <v>100610</v>
      </c>
      <c r="K1358" s="1">
        <f t="shared" si="307"/>
        <v>11.519016874606546</v>
      </c>
      <c r="L1358" s="1" t="str">
        <f t="shared" si="308"/>
        <v>both proline MEBM_Syn</v>
      </c>
      <c r="M1358" s="1" t="str">
        <f t="shared" si="299"/>
        <v>D</v>
      </c>
      <c r="N1358" s="1" t="str">
        <f t="shared" si="300"/>
        <v>both proline MEBM_Syn_D</v>
      </c>
      <c r="O1358" s="2" t="str">
        <f t="shared" si="301"/>
        <v>D</v>
      </c>
      <c r="P1358" s="1">
        <f t="array" ref="P1358">IF(O1358="","",AVERAGE(IF(L$1:L$2881=L1358,K$1:K$2881)))</f>
        <v>11.427521868478836</v>
      </c>
      <c r="Q1358" s="1">
        <f t="array" ref="Q1358">IF(O1358="","",_xlfn.F.TEST(IF((L$1:L$2881=LEFT(L1358,LEN(L1358)-3)&amp;"ctr"),K$1:K$2881),IF((L$1:L$2881=L1358),K$1:K$2881)))</f>
        <v>0.97439827585624461</v>
      </c>
      <c r="R1358" s="1">
        <f t="array" ref="R1358">IF(O1358="","",TTEST(IF(L$1:L$2881=LEFT(L1358,LEN(L1358)-3)&amp;"ctr",K$1:K$2881),IF(L$1:L$2881=L1358,K$1:K$2881),2,IF(ISERROR(Q1358),3,IF(Q1358&lt;0.05,3,2))))</f>
        <v>0.30823474785737182</v>
      </c>
      <c r="S1358" s="1" t="str">
        <f t="shared" ca="1" si="302"/>
        <v>N</v>
      </c>
      <c r="T1358" s="1">
        <f t="array" ref="T1358">IF(O1358="","",AVERAGE(IF(L$1:L$2881=L1358,I$1:I$2881)))</f>
        <v>94412.25</v>
      </c>
      <c r="U1358" s="1" t="str">
        <f t="shared" ca="1" si="303"/>
        <v>n/a</v>
      </c>
      <c r="V1358" s="1" t="str">
        <f t="shared" ca="1" si="309"/>
        <v>1</v>
      </c>
      <c r="W1358" s="1" t="str">
        <f t="array" aca="1" ref="W1358" ca="1">IF(V1358="","",IF(AVERAGE(IF(Z$2:Z$2881="Neg"&amp;" "&amp;B1358&amp;" "&amp;X1358,J$2:J$2881,0))&gt;AVERAGE(IF(Z$2:Z$2881="pos"&amp;" "&amp;B1358&amp;" "&amp;X1358,J$2:J$2881,0)),"neg","pos"))</f>
        <v>pos</v>
      </c>
      <c r="X1358" s="1" t="str">
        <f t="shared" ca="1" si="304"/>
        <v>MEB</v>
      </c>
      <c r="Y1358" s="1" t="str">
        <f t="shared" ca="1" si="305"/>
        <v>Syn</v>
      </c>
      <c r="Z1358" s="1" t="str">
        <f t="shared" si="306"/>
        <v>both proline MEB</v>
      </c>
      <c r="AA1358" s="1" t="str">
        <f t="shared" si="310"/>
        <v>Good</v>
      </c>
    </row>
    <row r="1359" spans="1:27" x14ac:dyDescent="0.2">
      <c r="A1359" s="1" t="s">
        <v>94</v>
      </c>
      <c r="B1359" s="1" t="s">
        <v>210</v>
      </c>
      <c r="C1359" s="1" t="s">
        <v>53</v>
      </c>
      <c r="D1359" s="1">
        <v>115.06310000000001</v>
      </c>
      <c r="E1359" s="1">
        <v>18.22</v>
      </c>
      <c r="F1359" s="5" t="s">
        <v>146</v>
      </c>
      <c r="H1359" s="1" t="s">
        <v>150</v>
      </c>
      <c r="I1359" s="1">
        <v>111862</v>
      </c>
      <c r="K1359" s="1">
        <f t="shared" si="307"/>
        <v>11.625030187254284</v>
      </c>
      <c r="L1359" s="1" t="str">
        <f t="shared" si="308"/>
        <v>both proline MEBM_Syn</v>
      </c>
      <c r="M1359" s="1" t="str">
        <f t="shared" si="299"/>
        <v>D</v>
      </c>
      <c r="N1359" s="1" t="str">
        <f t="shared" si="300"/>
        <v>both proline MEBM_Syn_D</v>
      </c>
      <c r="O1359" s="2" t="str">
        <f t="shared" si="301"/>
        <v/>
      </c>
      <c r="P1359" s="1" t="str">
        <f t="array" ref="P1359">IF(O1359="","",AVERAGE(IF(L$1:L$2881=L1359,K$1:K$2881)))</f>
        <v/>
      </c>
      <c r="Q1359" s="1" t="str">
        <f t="array" ref="Q1359">IF(O1359="","",_xlfn.F.TEST(IF((L$1:L$2881=LEFT(L1359,LEN(L1359)-3)&amp;"ctr"),K$1:K$2881),IF((L$1:L$2881=L1359),K$1:K$2881)))</f>
        <v/>
      </c>
      <c r="R1359" s="1" t="str">
        <f t="array" ref="R1359">IF(O1359="","",TTEST(IF(L$1:L$2881=LEFT(L1359,LEN(L1359)-3)&amp;"ctr",K$1:K$2881),IF(L$1:L$2881=L1359,K$1:K$2881),2,IF(ISERROR(Q1359),3,IF(Q1359&lt;0.05,3,2))))</f>
        <v/>
      </c>
      <c r="S1359" s="1" t="str">
        <f t="shared" ca="1" si="302"/>
        <v/>
      </c>
      <c r="T1359" s="1" t="str">
        <f t="array" ref="T1359">IF(O1359="","",AVERAGE(IF(L$1:L$2881=L1359,I$1:I$2881)))</f>
        <v/>
      </c>
      <c r="U1359" s="1" t="str">
        <f t="shared" ca="1" si="303"/>
        <v/>
      </c>
      <c r="V1359" s="1" t="str">
        <f t="shared" ca="1" si="309"/>
        <v/>
      </c>
      <c r="W1359" s="1" t="str">
        <f t="array" aca="1" ref="W1359" ca="1">IF(V1359="","",IF(AVERAGE(IF(Z$2:Z$2881="Neg"&amp;" "&amp;B1359&amp;" "&amp;X1359,J$2:J$2881,0))&gt;AVERAGE(IF(Z$2:Z$2881="pos"&amp;" "&amp;B1359&amp;" "&amp;X1359,J$2:J$2881,0)),"neg","pos"))</f>
        <v/>
      </c>
      <c r="X1359" s="1" t="str">
        <f t="shared" ca="1" si="304"/>
        <v/>
      </c>
      <c r="Y1359" s="1" t="str">
        <f t="shared" ca="1" si="305"/>
        <v/>
      </c>
      <c r="Z1359" s="1" t="str">
        <f t="shared" si="306"/>
        <v>both proline MEB</v>
      </c>
      <c r="AA1359" s="1" t="str">
        <f t="shared" si="310"/>
        <v/>
      </c>
    </row>
    <row r="1360" spans="1:27" x14ac:dyDescent="0.2">
      <c r="A1360" s="1" t="s">
        <v>94</v>
      </c>
      <c r="B1360" s="1" t="s">
        <v>210</v>
      </c>
      <c r="C1360" s="1" t="s">
        <v>53</v>
      </c>
      <c r="D1360" s="1">
        <v>115.06310000000001</v>
      </c>
      <c r="E1360" s="1">
        <v>18.22</v>
      </c>
      <c r="F1360" s="5" t="s">
        <v>146</v>
      </c>
      <c r="H1360" s="1" t="s">
        <v>150</v>
      </c>
      <c r="I1360" s="1">
        <v>60072</v>
      </c>
      <c r="K1360" s="1">
        <f t="shared" si="307"/>
        <v>11.003315768331802</v>
      </c>
      <c r="L1360" s="1" t="str">
        <f t="shared" si="308"/>
        <v>both proline MEBM_Syn</v>
      </c>
      <c r="M1360" s="1" t="str">
        <f t="shared" si="299"/>
        <v>D</v>
      </c>
      <c r="N1360" s="1" t="str">
        <f t="shared" si="300"/>
        <v>both proline MEBM_Syn_D</v>
      </c>
      <c r="O1360" s="2" t="str">
        <f t="shared" si="301"/>
        <v/>
      </c>
      <c r="P1360" s="1" t="str">
        <f t="array" ref="P1360">IF(O1360="","",AVERAGE(IF(L$1:L$2881=L1360,K$1:K$2881)))</f>
        <v/>
      </c>
      <c r="Q1360" s="1" t="str">
        <f t="array" ref="Q1360">IF(O1360="","",_xlfn.F.TEST(IF((L$1:L$2881=LEFT(L1360,LEN(L1360)-3)&amp;"ctr"),K$1:K$2881),IF((L$1:L$2881=L1360),K$1:K$2881)))</f>
        <v/>
      </c>
      <c r="R1360" s="1" t="str">
        <f t="array" ref="R1360">IF(O1360="","",TTEST(IF(L$1:L$2881=LEFT(L1360,LEN(L1360)-3)&amp;"ctr",K$1:K$2881),IF(L$1:L$2881=L1360,K$1:K$2881),2,IF(ISERROR(Q1360),3,IF(Q1360&lt;0.05,3,2))))</f>
        <v/>
      </c>
      <c r="S1360" s="1" t="str">
        <f t="shared" ca="1" si="302"/>
        <v/>
      </c>
      <c r="T1360" s="1" t="str">
        <f t="array" ref="T1360">IF(O1360="","",AVERAGE(IF(L$1:L$2881=L1360,I$1:I$2881)))</f>
        <v/>
      </c>
      <c r="U1360" s="1" t="str">
        <f t="shared" ca="1" si="303"/>
        <v/>
      </c>
      <c r="V1360" s="1" t="str">
        <f t="shared" ca="1" si="309"/>
        <v/>
      </c>
      <c r="W1360" s="1" t="str">
        <f t="array" aca="1" ref="W1360" ca="1">IF(V1360="","",IF(AVERAGE(IF(Z$2:Z$2881="Neg"&amp;" "&amp;B1360&amp;" "&amp;X1360,J$2:J$2881,0))&gt;AVERAGE(IF(Z$2:Z$2881="pos"&amp;" "&amp;B1360&amp;" "&amp;X1360,J$2:J$2881,0)),"neg","pos"))</f>
        <v/>
      </c>
      <c r="X1360" s="1" t="str">
        <f t="shared" ca="1" si="304"/>
        <v/>
      </c>
      <c r="Y1360" s="1" t="str">
        <f t="shared" ca="1" si="305"/>
        <v/>
      </c>
      <c r="Z1360" s="1" t="str">
        <f t="shared" si="306"/>
        <v>both proline MEB</v>
      </c>
      <c r="AA1360" s="1" t="str">
        <f t="shared" si="310"/>
        <v/>
      </c>
    </row>
    <row r="1361" spans="1:27" x14ac:dyDescent="0.2">
      <c r="A1361" s="1" t="s">
        <v>94</v>
      </c>
      <c r="B1361" s="1" t="s">
        <v>210</v>
      </c>
      <c r="C1361" s="1" t="s">
        <v>53</v>
      </c>
      <c r="D1361" s="1">
        <v>115.06310000000001</v>
      </c>
      <c r="E1361" s="1">
        <v>18.22</v>
      </c>
      <c r="F1361" s="5" t="s">
        <v>146</v>
      </c>
      <c r="H1361" s="1" t="s">
        <v>150</v>
      </c>
      <c r="I1361" s="1">
        <v>105105</v>
      </c>
      <c r="K1361" s="1">
        <f t="shared" si="307"/>
        <v>11.562724643722712</v>
      </c>
      <c r="L1361" s="1" t="str">
        <f t="shared" si="308"/>
        <v>both proline MEBM_Syn</v>
      </c>
      <c r="M1361" s="1" t="str">
        <f t="shared" si="299"/>
        <v>D</v>
      </c>
      <c r="N1361" s="1" t="str">
        <f t="shared" si="300"/>
        <v>both proline MEBM_Syn_D</v>
      </c>
      <c r="O1361" s="2" t="str">
        <f t="shared" si="301"/>
        <v/>
      </c>
      <c r="P1361" s="1" t="str">
        <f t="array" ref="P1361">IF(O1361="","",AVERAGE(IF(L$1:L$2881=L1361,K$1:K$2881)))</f>
        <v/>
      </c>
      <c r="Q1361" s="1" t="str">
        <f t="array" ref="Q1361">IF(O1361="","",_xlfn.F.TEST(IF((L$1:L$2881=LEFT(L1361,LEN(L1361)-3)&amp;"ctr"),K$1:K$2881),IF((L$1:L$2881=L1361),K$1:K$2881)))</f>
        <v/>
      </c>
      <c r="R1361" s="1" t="str">
        <f t="array" ref="R1361">IF(O1361="","",TTEST(IF(L$1:L$2881=LEFT(L1361,LEN(L1361)-3)&amp;"ctr",K$1:K$2881),IF(L$1:L$2881=L1361,K$1:K$2881),2,IF(ISERROR(Q1361),3,IF(Q1361&lt;0.05,3,2))))</f>
        <v/>
      </c>
      <c r="S1361" s="1" t="str">
        <f t="shared" ca="1" si="302"/>
        <v/>
      </c>
      <c r="T1361" s="1" t="str">
        <f t="array" ref="T1361">IF(O1361="","",AVERAGE(IF(L$1:L$2881=L1361,I$1:I$2881)))</f>
        <v/>
      </c>
      <c r="U1361" s="1" t="str">
        <f t="shared" ca="1" si="303"/>
        <v/>
      </c>
      <c r="V1361" s="1" t="str">
        <f t="shared" ca="1" si="309"/>
        <v/>
      </c>
      <c r="W1361" s="1" t="str">
        <f t="array" aca="1" ref="W1361" ca="1">IF(V1361="","",IF(AVERAGE(IF(Z$2:Z$2881="Neg"&amp;" "&amp;B1361&amp;" "&amp;X1361,J$2:J$2881,0))&gt;AVERAGE(IF(Z$2:Z$2881="pos"&amp;" "&amp;B1361&amp;" "&amp;X1361,J$2:J$2881,0)),"neg","pos"))</f>
        <v/>
      </c>
      <c r="X1361" s="1" t="str">
        <f t="shared" ca="1" si="304"/>
        <v/>
      </c>
      <c r="Y1361" s="1" t="str">
        <f t="shared" ca="1" si="305"/>
        <v/>
      </c>
      <c r="Z1361" s="1" t="str">
        <f t="shared" si="306"/>
        <v>both proline MEB</v>
      </c>
      <c r="AA1361" s="1" t="str">
        <f t="shared" si="310"/>
        <v/>
      </c>
    </row>
    <row r="1362" spans="1:27" x14ac:dyDescent="0.2">
      <c r="A1362" s="1" t="s">
        <v>94</v>
      </c>
      <c r="B1362" s="1" t="s">
        <v>210</v>
      </c>
      <c r="C1362" s="1" t="s">
        <v>53</v>
      </c>
      <c r="D1362" s="1">
        <v>115.06310000000001</v>
      </c>
      <c r="E1362" s="1">
        <v>18.22</v>
      </c>
      <c r="F1362" s="5" t="s">
        <v>146</v>
      </c>
      <c r="H1362" s="1" t="s">
        <v>151</v>
      </c>
      <c r="I1362" s="1">
        <v>345093</v>
      </c>
      <c r="K1362" s="1">
        <f t="shared" si="307"/>
        <v>12.751572122670101</v>
      </c>
      <c r="L1362" s="1" t="str">
        <f t="shared" si="308"/>
        <v>both proline YE_Ctr</v>
      </c>
      <c r="M1362" s="1" t="str">
        <f t="shared" si="299"/>
        <v>D</v>
      </c>
      <c r="N1362" s="1" t="str">
        <f t="shared" si="300"/>
        <v>both proline YE_Ctr_D</v>
      </c>
      <c r="O1362" s="2" t="str">
        <f t="shared" si="301"/>
        <v>D</v>
      </c>
      <c r="P1362" s="1">
        <f t="array" ref="P1362">IF(O1362="","",AVERAGE(IF(L$1:L$2881=L1362,K$1:K$2881)))</f>
        <v>13.055650173603134</v>
      </c>
      <c r="Q1362" s="1">
        <f t="array" ref="Q1362">IF(O1362="","",_xlfn.F.TEST(IF((L$1:L$2881=LEFT(L1362,LEN(L1362)-3)&amp;"ctr"),K$1:K$2881),IF((L$1:L$2881=L1362),K$1:K$2881)))</f>
        <v>1</v>
      </c>
      <c r="R1362" s="1">
        <f t="array" ref="R1362">IF(O1362="","",TTEST(IF(L$1:L$2881=LEFT(L1362,LEN(L1362)-3)&amp;"ctr",K$1:K$2881),IF(L$1:L$2881=L1362,K$1:K$2881),2,IF(ISERROR(Q1362),3,IF(Q1362&lt;0.05,3,2))))</f>
        <v>1</v>
      </c>
      <c r="S1362" s="1" t="str">
        <f t="shared" ca="1" si="302"/>
        <v>D</v>
      </c>
      <c r="T1362" s="1">
        <f t="array" ref="T1362">IF(O1362="","",AVERAGE(IF(L$1:L$2881=L1362,I$1:I$2881)))</f>
        <v>487660</v>
      </c>
      <c r="U1362" s="1" t="b">
        <f t="shared" ca="1" si="303"/>
        <v>0</v>
      </c>
      <c r="V1362" s="1" t="str">
        <f t="shared" ca="1" si="309"/>
        <v>1</v>
      </c>
      <c r="W1362" s="1" t="str">
        <f t="array" aca="1" ref="W1362" ca="1">IF(V1362="","",IF(AVERAGE(IF(Z$2:Z$2881="Neg"&amp;" "&amp;B1362&amp;" "&amp;X1362,J$2:J$2881,0))&gt;AVERAGE(IF(Z$2:Z$2881="pos"&amp;" "&amp;B1362&amp;" "&amp;X1362,J$2:J$2881,0)),"neg","pos"))</f>
        <v>pos</v>
      </c>
      <c r="X1362" s="1" t="str">
        <f t="shared" ca="1" si="304"/>
        <v>YE_</v>
      </c>
      <c r="Y1362" s="1" t="str">
        <f t="shared" ca="1" si="305"/>
        <v>Ctr</v>
      </c>
      <c r="Z1362" s="1" t="str">
        <f t="shared" si="306"/>
        <v>both proline YE_</v>
      </c>
      <c r="AA1362" s="1" t="str">
        <f t="shared" si="310"/>
        <v>Good</v>
      </c>
    </row>
    <row r="1363" spans="1:27" x14ac:dyDescent="0.2">
      <c r="A1363" s="1" t="s">
        <v>94</v>
      </c>
      <c r="B1363" s="1" t="s">
        <v>210</v>
      </c>
      <c r="C1363" s="1" t="s">
        <v>53</v>
      </c>
      <c r="D1363" s="1">
        <v>115.06310000000001</v>
      </c>
      <c r="E1363" s="1">
        <v>18.22</v>
      </c>
      <c r="F1363" s="5" t="s">
        <v>146</v>
      </c>
      <c r="H1363" s="1" t="s">
        <v>151</v>
      </c>
      <c r="I1363" s="1">
        <v>610950</v>
      </c>
      <c r="K1363" s="1">
        <f t="shared" si="307"/>
        <v>13.322772038538483</v>
      </c>
      <c r="L1363" s="1" t="str">
        <f t="shared" si="308"/>
        <v>both proline YE_Ctr</v>
      </c>
      <c r="M1363" s="1" t="str">
        <f t="shared" si="299"/>
        <v>D</v>
      </c>
      <c r="N1363" s="1" t="str">
        <f t="shared" si="300"/>
        <v>both proline YE_Ctr_D</v>
      </c>
      <c r="O1363" s="2" t="str">
        <f t="shared" si="301"/>
        <v/>
      </c>
      <c r="P1363" s="1" t="str">
        <f t="array" ref="P1363">IF(O1363="","",AVERAGE(IF(L$1:L$2881=L1363,K$1:K$2881)))</f>
        <v/>
      </c>
      <c r="Q1363" s="1" t="str">
        <f t="array" ref="Q1363">IF(O1363="","",_xlfn.F.TEST(IF((L$1:L$2881=LEFT(L1363,LEN(L1363)-3)&amp;"ctr"),K$1:K$2881),IF((L$1:L$2881=L1363),K$1:K$2881)))</f>
        <v/>
      </c>
      <c r="R1363" s="1" t="str">
        <f t="array" ref="R1363">IF(O1363="","",TTEST(IF(L$1:L$2881=LEFT(L1363,LEN(L1363)-3)&amp;"ctr",K$1:K$2881),IF(L$1:L$2881=L1363,K$1:K$2881),2,IF(ISERROR(Q1363),3,IF(Q1363&lt;0.05,3,2))))</f>
        <v/>
      </c>
      <c r="S1363" s="1" t="str">
        <f t="shared" ca="1" si="302"/>
        <v/>
      </c>
      <c r="T1363" s="1" t="str">
        <f t="array" ref="T1363">IF(O1363="","",AVERAGE(IF(L$1:L$2881=L1363,I$1:I$2881)))</f>
        <v/>
      </c>
      <c r="U1363" s="1" t="str">
        <f t="shared" ca="1" si="303"/>
        <v/>
      </c>
      <c r="V1363" s="1" t="str">
        <f t="shared" ca="1" si="309"/>
        <v/>
      </c>
      <c r="W1363" s="1" t="str">
        <f t="array" aca="1" ref="W1363" ca="1">IF(V1363="","",IF(AVERAGE(IF(Z$2:Z$2881="Neg"&amp;" "&amp;B1363&amp;" "&amp;X1363,J$2:J$2881,0))&gt;AVERAGE(IF(Z$2:Z$2881="pos"&amp;" "&amp;B1363&amp;" "&amp;X1363,J$2:J$2881,0)),"neg","pos"))</f>
        <v/>
      </c>
      <c r="X1363" s="1" t="str">
        <f t="shared" ca="1" si="304"/>
        <v/>
      </c>
      <c r="Y1363" s="1" t="str">
        <f t="shared" ca="1" si="305"/>
        <v/>
      </c>
      <c r="Z1363" s="1" t="str">
        <f t="shared" si="306"/>
        <v>both proline YE_</v>
      </c>
      <c r="AA1363" s="1" t="str">
        <f t="shared" si="310"/>
        <v/>
      </c>
    </row>
    <row r="1364" spans="1:27" x14ac:dyDescent="0.2">
      <c r="A1364" s="1" t="s">
        <v>94</v>
      </c>
      <c r="B1364" s="1" t="s">
        <v>210</v>
      </c>
      <c r="C1364" s="1" t="s">
        <v>53</v>
      </c>
      <c r="D1364" s="1">
        <v>115.06310000000001</v>
      </c>
      <c r="E1364" s="1">
        <v>18.22</v>
      </c>
      <c r="F1364" s="5" t="s">
        <v>146</v>
      </c>
      <c r="H1364" s="1" t="s">
        <v>151</v>
      </c>
      <c r="I1364" s="1">
        <v>639768</v>
      </c>
      <c r="K1364" s="1">
        <f t="shared" si="307"/>
        <v>13.368862452682237</v>
      </c>
      <c r="L1364" s="1" t="str">
        <f t="shared" si="308"/>
        <v>both proline YE_Ctr</v>
      </c>
      <c r="M1364" s="1" t="str">
        <f t="shared" si="299"/>
        <v>D</v>
      </c>
      <c r="N1364" s="1" t="str">
        <f t="shared" si="300"/>
        <v>both proline YE_Ctr_D</v>
      </c>
      <c r="O1364" s="2" t="str">
        <f t="shared" si="301"/>
        <v/>
      </c>
      <c r="P1364" s="1" t="str">
        <f t="array" ref="P1364">IF(O1364="","",AVERAGE(IF(L$1:L$2881=L1364,K$1:K$2881)))</f>
        <v/>
      </c>
      <c r="Q1364" s="1" t="str">
        <f t="array" ref="Q1364">IF(O1364="","",_xlfn.F.TEST(IF((L$1:L$2881=LEFT(L1364,LEN(L1364)-3)&amp;"ctr"),K$1:K$2881),IF((L$1:L$2881=L1364),K$1:K$2881)))</f>
        <v/>
      </c>
      <c r="R1364" s="1" t="str">
        <f t="array" ref="R1364">IF(O1364="","",TTEST(IF(L$1:L$2881=LEFT(L1364,LEN(L1364)-3)&amp;"ctr",K$1:K$2881),IF(L$1:L$2881=L1364,K$1:K$2881),2,IF(ISERROR(Q1364),3,IF(Q1364&lt;0.05,3,2))))</f>
        <v/>
      </c>
      <c r="S1364" s="1" t="str">
        <f t="shared" ca="1" si="302"/>
        <v/>
      </c>
      <c r="T1364" s="1" t="str">
        <f t="array" ref="T1364">IF(O1364="","",AVERAGE(IF(L$1:L$2881=L1364,I$1:I$2881)))</f>
        <v/>
      </c>
      <c r="U1364" s="1" t="str">
        <f t="shared" ca="1" si="303"/>
        <v/>
      </c>
      <c r="V1364" s="1" t="str">
        <f t="shared" ca="1" si="309"/>
        <v/>
      </c>
      <c r="W1364" s="1" t="str">
        <f t="array" aca="1" ref="W1364" ca="1">IF(V1364="","",IF(AVERAGE(IF(Z$2:Z$2881="Neg"&amp;" "&amp;B1364&amp;" "&amp;X1364,J$2:J$2881,0))&gt;AVERAGE(IF(Z$2:Z$2881="pos"&amp;" "&amp;B1364&amp;" "&amp;X1364,J$2:J$2881,0)),"neg","pos"))</f>
        <v/>
      </c>
      <c r="X1364" s="1" t="str">
        <f t="shared" ca="1" si="304"/>
        <v/>
      </c>
      <c r="Y1364" s="1" t="str">
        <f t="shared" ca="1" si="305"/>
        <v/>
      </c>
      <c r="Z1364" s="1" t="str">
        <f t="shared" si="306"/>
        <v>both proline YE_</v>
      </c>
      <c r="AA1364" s="1" t="str">
        <f t="shared" si="310"/>
        <v/>
      </c>
    </row>
    <row r="1365" spans="1:27" x14ac:dyDescent="0.2">
      <c r="A1365" s="1" t="s">
        <v>94</v>
      </c>
      <c r="B1365" s="1" t="s">
        <v>210</v>
      </c>
      <c r="C1365" s="1" t="s">
        <v>53</v>
      </c>
      <c r="D1365" s="1">
        <v>115.06310000000001</v>
      </c>
      <c r="E1365" s="1">
        <v>18.22</v>
      </c>
      <c r="F1365" s="5" t="s">
        <v>146</v>
      </c>
      <c r="H1365" s="1" t="s">
        <v>151</v>
      </c>
      <c r="I1365" s="1">
        <v>354829</v>
      </c>
      <c r="K1365" s="1">
        <f t="shared" si="307"/>
        <v>12.779394080521708</v>
      </c>
      <c r="L1365" s="1" t="str">
        <f t="shared" si="308"/>
        <v>both proline YE_Ctr</v>
      </c>
      <c r="M1365" s="1" t="str">
        <f t="shared" si="299"/>
        <v>D</v>
      </c>
      <c r="N1365" s="1" t="str">
        <f t="shared" si="300"/>
        <v>both proline YE_Ctr_D</v>
      </c>
      <c r="O1365" s="2" t="str">
        <f t="shared" si="301"/>
        <v/>
      </c>
      <c r="P1365" s="1" t="str">
        <f t="array" ref="P1365">IF(O1365="","",AVERAGE(IF(L$1:L$2881=L1365,K$1:K$2881)))</f>
        <v/>
      </c>
      <c r="Q1365" s="1" t="str">
        <f t="array" ref="Q1365">IF(O1365="","",_xlfn.F.TEST(IF((L$1:L$2881=LEFT(L1365,LEN(L1365)-3)&amp;"ctr"),K$1:K$2881),IF((L$1:L$2881=L1365),K$1:K$2881)))</f>
        <v/>
      </c>
      <c r="R1365" s="1" t="str">
        <f t="array" ref="R1365">IF(O1365="","",TTEST(IF(L$1:L$2881=LEFT(L1365,LEN(L1365)-3)&amp;"ctr",K$1:K$2881),IF(L$1:L$2881=L1365,K$1:K$2881),2,IF(ISERROR(Q1365),3,IF(Q1365&lt;0.05,3,2))))</f>
        <v/>
      </c>
      <c r="S1365" s="1" t="str">
        <f t="shared" ca="1" si="302"/>
        <v/>
      </c>
      <c r="T1365" s="1" t="str">
        <f t="array" ref="T1365">IF(O1365="","",AVERAGE(IF(L$1:L$2881=L1365,I$1:I$2881)))</f>
        <v/>
      </c>
      <c r="U1365" s="1" t="str">
        <f t="shared" ca="1" si="303"/>
        <v/>
      </c>
      <c r="V1365" s="1" t="str">
        <f t="shared" ca="1" si="309"/>
        <v/>
      </c>
      <c r="W1365" s="1" t="str">
        <f t="array" aca="1" ref="W1365" ca="1">IF(V1365="","",IF(AVERAGE(IF(Z$2:Z$2881="Neg"&amp;" "&amp;B1365&amp;" "&amp;X1365,J$2:J$2881,0))&gt;AVERAGE(IF(Z$2:Z$2881="pos"&amp;" "&amp;B1365&amp;" "&amp;X1365,J$2:J$2881,0)),"neg","pos"))</f>
        <v/>
      </c>
      <c r="X1365" s="1" t="str">
        <f t="shared" ca="1" si="304"/>
        <v/>
      </c>
      <c r="Y1365" s="1" t="str">
        <f t="shared" ca="1" si="305"/>
        <v/>
      </c>
      <c r="Z1365" s="1" t="str">
        <f t="shared" si="306"/>
        <v>both proline YE_</v>
      </c>
      <c r="AA1365" s="1" t="str">
        <f t="shared" si="310"/>
        <v/>
      </c>
    </row>
    <row r="1366" spans="1:27" x14ac:dyDescent="0.2">
      <c r="A1366" s="1" t="s">
        <v>94</v>
      </c>
      <c r="B1366" s="1" t="s">
        <v>210</v>
      </c>
      <c r="C1366" s="1" t="s">
        <v>53</v>
      </c>
      <c r="D1366" s="1">
        <v>115.06310000000001</v>
      </c>
      <c r="E1366" s="1">
        <v>18.22</v>
      </c>
      <c r="F1366" s="5" t="s">
        <v>146</v>
      </c>
      <c r="H1366" s="1" t="s">
        <v>152</v>
      </c>
      <c r="I1366" s="1">
        <v>431769</v>
      </c>
      <c r="K1366" s="1">
        <f t="shared" si="307"/>
        <v>12.975648318039692</v>
      </c>
      <c r="L1366" s="1" t="str">
        <f t="shared" si="308"/>
        <v>both proline YE_Syn</v>
      </c>
      <c r="M1366" s="1" t="str">
        <f t="shared" si="299"/>
        <v>D</v>
      </c>
      <c r="N1366" s="1" t="str">
        <f t="shared" si="300"/>
        <v>both proline YE_Syn_D</v>
      </c>
      <c r="O1366" s="2" t="str">
        <f t="shared" si="301"/>
        <v>D</v>
      </c>
      <c r="P1366" s="1">
        <f t="array" ref="P1366">IF(O1366="","",AVERAGE(IF(L$1:L$2881=L1366,K$1:K$2881)))</f>
        <v>13.218994291205778</v>
      </c>
      <c r="Q1366" s="1">
        <f t="array" ref="Q1366">IF(O1366="","",_xlfn.F.TEST(IF((L$1:L$2881=LEFT(L1366,LEN(L1366)-3)&amp;"ctr"),K$1:K$2881),IF((L$1:L$2881=L1366),K$1:K$2881)))</f>
        <v>0.89496850564058739</v>
      </c>
      <c r="R1366" s="1">
        <f t="array" ref="R1366">IF(O1366="","",TTEST(IF(L$1:L$2881=LEFT(L1366,LEN(L1366)-3)&amp;"ctr",K$1:K$2881),IF(L$1:L$2881=L1366,K$1:K$2881),2,IF(ISERROR(Q1366),3,IF(Q1366&lt;0.05,3,2))))</f>
        <v>0.50100197218823062</v>
      </c>
      <c r="S1366" s="1" t="str">
        <f t="shared" ca="1" si="302"/>
        <v>N</v>
      </c>
      <c r="T1366" s="1">
        <f t="array" ref="T1366">IF(O1366="","",AVERAGE(IF(L$1:L$2881=L1366,I$1:I$2881)))</f>
        <v>571309.75</v>
      </c>
      <c r="U1366" s="1" t="str">
        <f t="shared" ca="1" si="303"/>
        <v>n/a</v>
      </c>
      <c r="V1366" s="1" t="str">
        <f t="shared" ca="1" si="309"/>
        <v>1</v>
      </c>
      <c r="W1366" s="1" t="str">
        <f t="array" aca="1" ref="W1366" ca="1">IF(V1366="","",IF(AVERAGE(IF(Z$2:Z$2881="Neg"&amp;" "&amp;B1366&amp;" "&amp;X1366,J$2:J$2881,0))&gt;AVERAGE(IF(Z$2:Z$2881="pos"&amp;" "&amp;B1366&amp;" "&amp;X1366,J$2:J$2881,0)),"neg","pos"))</f>
        <v>pos</v>
      </c>
      <c r="X1366" s="1" t="str">
        <f t="shared" ca="1" si="304"/>
        <v>YE_</v>
      </c>
      <c r="Y1366" s="1" t="str">
        <f t="shared" ca="1" si="305"/>
        <v>Syn</v>
      </c>
      <c r="Z1366" s="1" t="str">
        <f t="shared" si="306"/>
        <v>both proline YE_</v>
      </c>
      <c r="AA1366" s="1" t="str">
        <f t="shared" si="310"/>
        <v>Good</v>
      </c>
    </row>
    <row r="1367" spans="1:27" x14ac:dyDescent="0.2">
      <c r="A1367" s="1" t="s">
        <v>94</v>
      </c>
      <c r="B1367" s="1" t="s">
        <v>210</v>
      </c>
      <c r="C1367" s="1" t="s">
        <v>53</v>
      </c>
      <c r="D1367" s="1">
        <v>115.06310000000001</v>
      </c>
      <c r="E1367" s="1">
        <v>18.22</v>
      </c>
      <c r="F1367" s="5" t="s">
        <v>146</v>
      </c>
      <c r="H1367" s="1" t="s">
        <v>152</v>
      </c>
      <c r="I1367" s="1">
        <v>427117</v>
      </c>
      <c r="K1367" s="1">
        <f t="shared" si="307"/>
        <v>12.964815600638287</v>
      </c>
      <c r="L1367" s="1" t="str">
        <f t="shared" si="308"/>
        <v>both proline YE_Syn</v>
      </c>
      <c r="M1367" s="1" t="str">
        <f t="shared" si="299"/>
        <v>D</v>
      </c>
      <c r="N1367" s="1" t="str">
        <f t="shared" si="300"/>
        <v>both proline YE_Syn_D</v>
      </c>
      <c r="O1367" s="2" t="str">
        <f t="shared" si="301"/>
        <v/>
      </c>
      <c r="P1367" s="1" t="str">
        <f t="array" ref="P1367">IF(O1367="","",AVERAGE(IF(L$1:L$2881=L1367,K$1:K$2881)))</f>
        <v/>
      </c>
      <c r="Q1367" s="1" t="str">
        <f t="array" ref="Q1367">IF(O1367="","",_xlfn.F.TEST(IF((L$1:L$2881=LEFT(L1367,LEN(L1367)-3)&amp;"ctr"),K$1:K$2881),IF((L$1:L$2881=L1367),K$1:K$2881)))</f>
        <v/>
      </c>
      <c r="R1367" s="1" t="str">
        <f t="array" ref="R1367">IF(O1367="","",TTEST(IF(L$1:L$2881=LEFT(L1367,LEN(L1367)-3)&amp;"ctr",K$1:K$2881),IF(L$1:L$2881=L1367,K$1:K$2881),2,IF(ISERROR(Q1367),3,IF(Q1367&lt;0.05,3,2))))</f>
        <v/>
      </c>
      <c r="S1367" s="1" t="str">
        <f t="shared" ca="1" si="302"/>
        <v/>
      </c>
      <c r="T1367" s="1" t="str">
        <f t="array" ref="T1367">IF(O1367="","",AVERAGE(IF(L$1:L$2881=L1367,I$1:I$2881)))</f>
        <v/>
      </c>
      <c r="U1367" s="1" t="str">
        <f t="shared" ca="1" si="303"/>
        <v/>
      </c>
      <c r="V1367" s="1" t="str">
        <f t="shared" ca="1" si="309"/>
        <v/>
      </c>
      <c r="W1367" s="1" t="str">
        <f t="array" aca="1" ref="W1367" ca="1">IF(V1367="","",IF(AVERAGE(IF(Z$2:Z$2881="Neg"&amp;" "&amp;B1367&amp;" "&amp;X1367,J$2:J$2881,0))&gt;AVERAGE(IF(Z$2:Z$2881="pos"&amp;" "&amp;B1367&amp;" "&amp;X1367,J$2:J$2881,0)),"neg","pos"))</f>
        <v/>
      </c>
      <c r="X1367" s="1" t="str">
        <f t="shared" ca="1" si="304"/>
        <v/>
      </c>
      <c r="Y1367" s="1" t="str">
        <f t="shared" ca="1" si="305"/>
        <v/>
      </c>
      <c r="Z1367" s="1" t="str">
        <f t="shared" si="306"/>
        <v>both proline YE_</v>
      </c>
      <c r="AA1367" s="1" t="str">
        <f t="shared" si="310"/>
        <v/>
      </c>
    </row>
    <row r="1368" spans="1:27" x14ac:dyDescent="0.2">
      <c r="A1368" s="1" t="s">
        <v>94</v>
      </c>
      <c r="B1368" s="1" t="s">
        <v>210</v>
      </c>
      <c r="C1368" s="1" t="s">
        <v>53</v>
      </c>
      <c r="D1368" s="1">
        <v>115.06310000000001</v>
      </c>
      <c r="E1368" s="1">
        <v>18.22</v>
      </c>
      <c r="F1368" s="5" t="s">
        <v>146</v>
      </c>
      <c r="H1368" s="1" t="s">
        <v>152</v>
      </c>
      <c r="I1368" s="1">
        <v>614176</v>
      </c>
      <c r="K1368" s="1">
        <f t="shared" si="307"/>
        <v>13.328038439202059</v>
      </c>
      <c r="L1368" s="1" t="str">
        <f t="shared" si="308"/>
        <v>both proline YE_Syn</v>
      </c>
      <c r="M1368" s="1" t="str">
        <f t="shared" si="299"/>
        <v>D</v>
      </c>
      <c r="N1368" s="1" t="str">
        <f t="shared" si="300"/>
        <v>both proline YE_Syn_D</v>
      </c>
      <c r="O1368" s="2" t="str">
        <f t="shared" si="301"/>
        <v/>
      </c>
      <c r="P1368" s="1" t="str">
        <f t="array" ref="P1368">IF(O1368="","",AVERAGE(IF(L$1:L$2881=L1368,K$1:K$2881)))</f>
        <v/>
      </c>
      <c r="Q1368" s="1" t="str">
        <f t="array" ref="Q1368">IF(O1368="","",_xlfn.F.TEST(IF((L$1:L$2881=LEFT(L1368,LEN(L1368)-3)&amp;"ctr"),K$1:K$2881),IF((L$1:L$2881=L1368),K$1:K$2881)))</f>
        <v/>
      </c>
      <c r="R1368" s="1" t="str">
        <f t="array" ref="R1368">IF(O1368="","",TTEST(IF(L$1:L$2881=LEFT(L1368,LEN(L1368)-3)&amp;"ctr",K$1:K$2881),IF(L$1:L$2881=L1368,K$1:K$2881),2,IF(ISERROR(Q1368),3,IF(Q1368&lt;0.05,3,2))))</f>
        <v/>
      </c>
      <c r="S1368" s="1" t="str">
        <f t="shared" ca="1" si="302"/>
        <v/>
      </c>
      <c r="T1368" s="1" t="str">
        <f t="array" ref="T1368">IF(O1368="","",AVERAGE(IF(L$1:L$2881=L1368,I$1:I$2881)))</f>
        <v/>
      </c>
      <c r="U1368" s="1" t="str">
        <f t="shared" ca="1" si="303"/>
        <v/>
      </c>
      <c r="V1368" s="1" t="str">
        <f t="shared" ca="1" si="309"/>
        <v/>
      </c>
      <c r="W1368" s="1" t="str">
        <f t="array" aca="1" ref="W1368" ca="1">IF(V1368="","",IF(AVERAGE(IF(Z$2:Z$2881="Neg"&amp;" "&amp;B1368&amp;" "&amp;X1368,J$2:J$2881,0))&gt;AVERAGE(IF(Z$2:Z$2881="pos"&amp;" "&amp;B1368&amp;" "&amp;X1368,J$2:J$2881,0)),"neg","pos"))</f>
        <v/>
      </c>
      <c r="X1368" s="1" t="str">
        <f t="shared" ca="1" si="304"/>
        <v/>
      </c>
      <c r="Y1368" s="1" t="str">
        <f t="shared" ca="1" si="305"/>
        <v/>
      </c>
      <c r="Z1368" s="1" t="str">
        <f t="shared" si="306"/>
        <v>both proline YE_</v>
      </c>
      <c r="AA1368" s="1" t="str">
        <f t="shared" si="310"/>
        <v/>
      </c>
    </row>
    <row r="1369" spans="1:27" x14ac:dyDescent="0.2">
      <c r="A1369" s="1" t="s">
        <v>94</v>
      </c>
      <c r="B1369" s="1" t="s">
        <v>210</v>
      </c>
      <c r="C1369" s="1" t="s">
        <v>53</v>
      </c>
      <c r="D1369" s="1">
        <v>115.06310000000001</v>
      </c>
      <c r="E1369" s="1">
        <v>18.22</v>
      </c>
      <c r="F1369" s="5" t="s">
        <v>146</v>
      </c>
      <c r="H1369" s="1" t="s">
        <v>152</v>
      </c>
      <c r="I1369" s="1">
        <v>812177</v>
      </c>
      <c r="K1369" s="1">
        <f t="shared" si="307"/>
        <v>13.607474806943074</v>
      </c>
      <c r="L1369" s="1" t="str">
        <f t="shared" si="308"/>
        <v>both proline YE_Syn</v>
      </c>
      <c r="M1369" s="1" t="str">
        <f t="shared" si="299"/>
        <v>D</v>
      </c>
      <c r="N1369" s="1" t="str">
        <f t="shared" si="300"/>
        <v>both proline YE_Syn_D</v>
      </c>
      <c r="O1369" s="2" t="str">
        <f t="shared" si="301"/>
        <v/>
      </c>
      <c r="P1369" s="1" t="str">
        <f t="array" ref="P1369">IF(O1369="","",AVERAGE(IF(L$1:L$2881=L1369,K$1:K$2881)))</f>
        <v/>
      </c>
      <c r="Q1369" s="1" t="str">
        <f t="array" ref="Q1369">IF(O1369="","",_xlfn.F.TEST(IF((L$1:L$2881=LEFT(L1369,LEN(L1369)-3)&amp;"ctr"),K$1:K$2881),IF((L$1:L$2881=L1369),K$1:K$2881)))</f>
        <v/>
      </c>
      <c r="R1369" s="1" t="str">
        <f t="array" ref="R1369">IF(O1369="","",TTEST(IF(L$1:L$2881=LEFT(L1369,LEN(L1369)-3)&amp;"ctr",K$1:K$2881),IF(L$1:L$2881=L1369,K$1:K$2881),2,IF(ISERROR(Q1369),3,IF(Q1369&lt;0.05,3,2))))</f>
        <v/>
      </c>
      <c r="S1369" s="1" t="str">
        <f t="shared" ca="1" si="302"/>
        <v/>
      </c>
      <c r="T1369" s="1" t="str">
        <f t="array" ref="T1369">IF(O1369="","",AVERAGE(IF(L$1:L$2881=L1369,I$1:I$2881)))</f>
        <v/>
      </c>
      <c r="U1369" s="1" t="str">
        <f t="shared" ca="1" si="303"/>
        <v/>
      </c>
      <c r="V1369" s="1" t="str">
        <f t="shared" ca="1" si="309"/>
        <v/>
      </c>
      <c r="W1369" s="1" t="str">
        <f t="array" aca="1" ref="W1369" ca="1">IF(V1369="","",IF(AVERAGE(IF(Z$2:Z$2881="Neg"&amp;" "&amp;B1369&amp;" "&amp;X1369,J$2:J$2881,0))&gt;AVERAGE(IF(Z$2:Z$2881="pos"&amp;" "&amp;B1369&amp;" "&amp;X1369,J$2:J$2881,0)),"neg","pos"))</f>
        <v/>
      </c>
      <c r="X1369" s="1" t="str">
        <f t="shared" ca="1" si="304"/>
        <v/>
      </c>
      <c r="Y1369" s="1" t="str">
        <f t="shared" ca="1" si="305"/>
        <v/>
      </c>
      <c r="Z1369" s="1" t="str">
        <f t="shared" si="306"/>
        <v>both proline YE_</v>
      </c>
      <c r="AA1369" s="1" t="str">
        <f t="shared" si="310"/>
        <v/>
      </c>
    </row>
    <row r="1370" spans="1:27" x14ac:dyDescent="0.2">
      <c r="A1370" s="1" t="s">
        <v>94</v>
      </c>
      <c r="B1370" s="1" t="s">
        <v>210</v>
      </c>
      <c r="C1370" s="1" t="s">
        <v>53</v>
      </c>
      <c r="D1370" s="1">
        <v>115.06310000000001</v>
      </c>
      <c r="E1370" s="1">
        <v>18.22</v>
      </c>
      <c r="F1370" s="5" t="s">
        <v>146</v>
      </c>
      <c r="H1370" s="1" t="s">
        <v>153</v>
      </c>
      <c r="I1370" s="1">
        <v>2344</v>
      </c>
      <c r="K1370" s="1">
        <f t="shared" si="307"/>
        <v>7.7600406808803797</v>
      </c>
      <c r="L1370" s="1" t="str">
        <f t="shared" si="308"/>
        <v>both proline SE_Ctr</v>
      </c>
      <c r="M1370" s="1" t="str">
        <f t="shared" si="299"/>
        <v>D</v>
      </c>
      <c r="N1370" s="1" t="str">
        <f t="shared" si="300"/>
        <v>both proline SE_Ctr_D</v>
      </c>
      <c r="O1370" s="2" t="str">
        <f t="shared" si="301"/>
        <v>D</v>
      </c>
      <c r="P1370" s="1">
        <f t="array" ref="P1370">IF(O1370="","",AVERAGE(IF(L$1:L$2881=L1370,K$1:K$2881)))</f>
        <v>7.7201351517501315</v>
      </c>
      <c r="Q1370" s="1">
        <f t="array" ref="Q1370">IF(O1370="","",_xlfn.F.TEST(IF((L$1:L$2881=LEFT(L1370,LEN(L1370)-3)&amp;"ctr"),K$1:K$2881),IF((L$1:L$2881=L1370),K$1:K$2881)))</f>
        <v>1</v>
      </c>
      <c r="R1370" s="1">
        <f t="array" ref="R1370">IF(O1370="","",TTEST(IF(L$1:L$2881=LEFT(L1370,LEN(L1370)-3)&amp;"ctr",K$1:K$2881),IF(L$1:L$2881=L1370,K$1:K$2881),2,IF(ISERROR(Q1370),3,IF(Q1370&lt;0.05,3,2))))</f>
        <v>1</v>
      </c>
      <c r="S1370" s="1" t="str">
        <f t="shared" ca="1" si="302"/>
        <v>D</v>
      </c>
      <c r="T1370" s="1">
        <f t="array" ref="T1370">IF(O1370="","",AVERAGE(IF(L$1:L$2881=L1370,I$1:I$2881)))</f>
        <v>2294.5</v>
      </c>
      <c r="U1370" s="1" t="b">
        <f t="shared" ca="1" si="303"/>
        <v>0</v>
      </c>
      <c r="V1370" s="1" t="str">
        <f t="shared" ca="1" si="309"/>
        <v>1</v>
      </c>
      <c r="W1370" s="1" t="str">
        <f t="array" aca="1" ref="W1370" ca="1">IF(V1370="","",IF(AVERAGE(IF(Z$2:Z$2881="Neg"&amp;" "&amp;B1370&amp;" "&amp;X1370,J$2:J$2881,0))&gt;AVERAGE(IF(Z$2:Z$2881="pos"&amp;" "&amp;B1370&amp;" "&amp;X1370,J$2:J$2881,0)),"neg","pos"))</f>
        <v>pos</v>
      </c>
      <c r="X1370" s="1" t="str">
        <f t="shared" ca="1" si="304"/>
        <v>SE_</v>
      </c>
      <c r="Y1370" s="1" t="str">
        <f t="shared" ca="1" si="305"/>
        <v>Ctr</v>
      </c>
      <c r="Z1370" s="1" t="str">
        <f t="shared" si="306"/>
        <v>both proline SE_</v>
      </c>
      <c r="AA1370" s="1" t="str">
        <f t="shared" si="310"/>
        <v>Good</v>
      </c>
    </row>
    <row r="1371" spans="1:27" x14ac:dyDescent="0.2">
      <c r="A1371" s="1" t="s">
        <v>94</v>
      </c>
      <c r="B1371" s="1" t="s">
        <v>210</v>
      </c>
      <c r="C1371" s="1" t="s">
        <v>53</v>
      </c>
      <c r="D1371" s="1">
        <v>115.06310000000001</v>
      </c>
      <c r="E1371" s="1">
        <v>18.22</v>
      </c>
      <c r="F1371" s="5" t="s">
        <v>146</v>
      </c>
      <c r="H1371" s="1" t="s">
        <v>153</v>
      </c>
      <c r="I1371" s="1">
        <v>2547</v>
      </c>
      <c r="K1371" s="1">
        <f t="shared" si="307"/>
        <v>7.843064016692054</v>
      </c>
      <c r="L1371" s="1" t="str">
        <f t="shared" si="308"/>
        <v>both proline SE_Ctr</v>
      </c>
      <c r="M1371" s="1" t="str">
        <f t="shared" si="299"/>
        <v>D</v>
      </c>
      <c r="N1371" s="1" t="str">
        <f t="shared" si="300"/>
        <v>both proline SE_Ctr_D</v>
      </c>
      <c r="O1371" s="2" t="str">
        <f t="shared" si="301"/>
        <v/>
      </c>
      <c r="P1371" s="1" t="str">
        <f t="array" ref="P1371">IF(O1371="","",AVERAGE(IF(L$1:L$2881=L1371,K$1:K$2881)))</f>
        <v/>
      </c>
      <c r="Q1371" s="1" t="str">
        <f t="array" ref="Q1371">IF(O1371="","",_xlfn.F.TEST(IF((L$1:L$2881=LEFT(L1371,LEN(L1371)-3)&amp;"ctr"),K$1:K$2881),IF((L$1:L$2881=L1371),K$1:K$2881)))</f>
        <v/>
      </c>
      <c r="R1371" s="1" t="str">
        <f t="array" ref="R1371">IF(O1371="","",TTEST(IF(L$1:L$2881=LEFT(L1371,LEN(L1371)-3)&amp;"ctr",K$1:K$2881),IF(L$1:L$2881=L1371,K$1:K$2881),2,IF(ISERROR(Q1371),3,IF(Q1371&lt;0.05,3,2))))</f>
        <v/>
      </c>
      <c r="S1371" s="1" t="str">
        <f t="shared" ca="1" si="302"/>
        <v/>
      </c>
      <c r="T1371" s="1" t="str">
        <f t="array" ref="T1371">IF(O1371="","",AVERAGE(IF(L$1:L$2881=L1371,I$1:I$2881)))</f>
        <v/>
      </c>
      <c r="U1371" s="1" t="str">
        <f t="shared" ca="1" si="303"/>
        <v/>
      </c>
      <c r="V1371" s="1" t="str">
        <f t="shared" ca="1" si="309"/>
        <v/>
      </c>
      <c r="W1371" s="1" t="str">
        <f t="array" aca="1" ref="W1371" ca="1">IF(V1371="","",IF(AVERAGE(IF(Z$2:Z$2881="Neg"&amp;" "&amp;B1371&amp;" "&amp;X1371,J$2:J$2881,0))&gt;AVERAGE(IF(Z$2:Z$2881="pos"&amp;" "&amp;B1371&amp;" "&amp;X1371,J$2:J$2881,0)),"neg","pos"))</f>
        <v/>
      </c>
      <c r="X1371" s="1" t="str">
        <f t="shared" ca="1" si="304"/>
        <v/>
      </c>
      <c r="Y1371" s="1" t="str">
        <f t="shared" ca="1" si="305"/>
        <v/>
      </c>
      <c r="Z1371" s="1" t="str">
        <f t="shared" si="306"/>
        <v>both proline SE_</v>
      </c>
      <c r="AA1371" s="1" t="str">
        <f t="shared" si="310"/>
        <v/>
      </c>
    </row>
    <row r="1372" spans="1:27" x14ac:dyDescent="0.2">
      <c r="A1372" s="1" t="s">
        <v>94</v>
      </c>
      <c r="B1372" s="1" t="s">
        <v>210</v>
      </c>
      <c r="C1372" s="1" t="s">
        <v>53</v>
      </c>
      <c r="D1372" s="1">
        <v>115.06310000000001</v>
      </c>
      <c r="E1372" s="1">
        <v>18.22</v>
      </c>
      <c r="F1372" s="5" t="s">
        <v>146</v>
      </c>
      <c r="H1372" s="1" t="s">
        <v>153</v>
      </c>
      <c r="I1372" s="1">
        <v>1610</v>
      </c>
      <c r="K1372" s="1">
        <f t="shared" si="307"/>
        <v>7.384610383176974</v>
      </c>
      <c r="L1372" s="1" t="str">
        <f t="shared" si="308"/>
        <v>both proline SE_Ctr</v>
      </c>
      <c r="M1372" s="1" t="str">
        <f t="shared" si="299"/>
        <v>D</v>
      </c>
      <c r="N1372" s="1" t="str">
        <f t="shared" si="300"/>
        <v>both proline SE_Ctr_D</v>
      </c>
      <c r="O1372" s="2" t="str">
        <f t="shared" si="301"/>
        <v/>
      </c>
      <c r="P1372" s="1" t="str">
        <f t="array" ref="P1372">IF(O1372="","",AVERAGE(IF(L$1:L$2881=L1372,K$1:K$2881)))</f>
        <v/>
      </c>
      <c r="Q1372" s="1" t="str">
        <f t="array" ref="Q1372">IF(O1372="","",_xlfn.F.TEST(IF((L$1:L$2881=LEFT(L1372,LEN(L1372)-3)&amp;"ctr"),K$1:K$2881),IF((L$1:L$2881=L1372),K$1:K$2881)))</f>
        <v/>
      </c>
      <c r="R1372" s="1" t="str">
        <f t="array" ref="R1372">IF(O1372="","",TTEST(IF(L$1:L$2881=LEFT(L1372,LEN(L1372)-3)&amp;"ctr",K$1:K$2881),IF(L$1:L$2881=L1372,K$1:K$2881),2,IF(ISERROR(Q1372),3,IF(Q1372&lt;0.05,3,2))))</f>
        <v/>
      </c>
      <c r="S1372" s="1" t="str">
        <f t="shared" ca="1" si="302"/>
        <v/>
      </c>
      <c r="T1372" s="1" t="str">
        <f t="array" ref="T1372">IF(O1372="","",AVERAGE(IF(L$1:L$2881=L1372,I$1:I$2881)))</f>
        <v/>
      </c>
      <c r="U1372" s="1" t="str">
        <f t="shared" ca="1" si="303"/>
        <v/>
      </c>
      <c r="V1372" s="1" t="str">
        <f t="shared" ca="1" si="309"/>
        <v/>
      </c>
      <c r="W1372" s="1" t="str">
        <f t="array" aca="1" ref="W1372" ca="1">IF(V1372="","",IF(AVERAGE(IF(Z$2:Z$2881="Neg"&amp;" "&amp;B1372&amp;" "&amp;X1372,J$2:J$2881,0))&gt;AVERAGE(IF(Z$2:Z$2881="pos"&amp;" "&amp;B1372&amp;" "&amp;X1372,J$2:J$2881,0)),"neg","pos"))</f>
        <v/>
      </c>
      <c r="X1372" s="1" t="str">
        <f t="shared" ca="1" si="304"/>
        <v/>
      </c>
      <c r="Y1372" s="1" t="str">
        <f t="shared" ca="1" si="305"/>
        <v/>
      </c>
      <c r="Z1372" s="1" t="str">
        <f t="shared" si="306"/>
        <v>both proline SE_</v>
      </c>
      <c r="AA1372" s="1" t="str">
        <f t="shared" si="310"/>
        <v/>
      </c>
    </row>
    <row r="1373" spans="1:27" x14ac:dyDescent="0.2">
      <c r="A1373" s="1" t="s">
        <v>94</v>
      </c>
      <c r="B1373" s="1" t="s">
        <v>210</v>
      </c>
      <c r="C1373" s="1" t="s">
        <v>53</v>
      </c>
      <c r="D1373" s="1">
        <v>115.06310000000001</v>
      </c>
      <c r="E1373" s="1">
        <v>18.22</v>
      </c>
      <c r="F1373" s="5" t="s">
        <v>146</v>
      </c>
      <c r="H1373" s="1" t="s">
        <v>153</v>
      </c>
      <c r="I1373" s="1">
        <v>2677</v>
      </c>
      <c r="K1373" s="1">
        <f t="shared" si="307"/>
        <v>7.8928255262511176</v>
      </c>
      <c r="L1373" s="1" t="str">
        <f t="shared" si="308"/>
        <v>both proline SE_Ctr</v>
      </c>
      <c r="M1373" s="1" t="str">
        <f t="shared" si="299"/>
        <v>D</v>
      </c>
      <c r="N1373" s="1" t="str">
        <f t="shared" si="300"/>
        <v>both proline SE_Ctr_D</v>
      </c>
      <c r="O1373" s="2" t="str">
        <f t="shared" si="301"/>
        <v/>
      </c>
      <c r="P1373" s="1" t="str">
        <f t="array" ref="P1373">IF(O1373="","",AVERAGE(IF(L$1:L$2881=L1373,K$1:K$2881)))</f>
        <v/>
      </c>
      <c r="Q1373" s="1" t="str">
        <f t="array" ref="Q1373">IF(O1373="","",_xlfn.F.TEST(IF((L$1:L$2881=LEFT(L1373,LEN(L1373)-3)&amp;"ctr"),K$1:K$2881),IF((L$1:L$2881=L1373),K$1:K$2881)))</f>
        <v/>
      </c>
      <c r="R1373" s="1" t="str">
        <f t="array" ref="R1373">IF(O1373="","",TTEST(IF(L$1:L$2881=LEFT(L1373,LEN(L1373)-3)&amp;"ctr",K$1:K$2881),IF(L$1:L$2881=L1373,K$1:K$2881),2,IF(ISERROR(Q1373),3,IF(Q1373&lt;0.05,3,2))))</f>
        <v/>
      </c>
      <c r="S1373" s="1" t="str">
        <f t="shared" ca="1" si="302"/>
        <v/>
      </c>
      <c r="T1373" s="1" t="str">
        <f t="array" ref="T1373">IF(O1373="","",AVERAGE(IF(L$1:L$2881=L1373,I$1:I$2881)))</f>
        <v/>
      </c>
      <c r="U1373" s="1" t="str">
        <f t="shared" ca="1" si="303"/>
        <v/>
      </c>
      <c r="V1373" s="1" t="str">
        <f t="shared" ca="1" si="309"/>
        <v/>
      </c>
      <c r="W1373" s="1" t="str">
        <f t="array" aca="1" ref="W1373" ca="1">IF(V1373="","",IF(AVERAGE(IF(Z$2:Z$2881="Neg"&amp;" "&amp;B1373&amp;" "&amp;X1373,J$2:J$2881,0))&gt;AVERAGE(IF(Z$2:Z$2881="pos"&amp;" "&amp;B1373&amp;" "&amp;X1373,J$2:J$2881,0)),"neg","pos"))</f>
        <v/>
      </c>
      <c r="X1373" s="1" t="str">
        <f t="shared" ca="1" si="304"/>
        <v/>
      </c>
      <c r="Y1373" s="1" t="str">
        <f t="shared" ca="1" si="305"/>
        <v/>
      </c>
      <c r="Z1373" s="1" t="str">
        <f t="shared" si="306"/>
        <v>both proline SE_</v>
      </c>
      <c r="AA1373" s="1" t="str">
        <f t="shared" si="310"/>
        <v/>
      </c>
    </row>
    <row r="1374" spans="1:27" x14ac:dyDescent="0.2">
      <c r="A1374" s="1" t="s">
        <v>94</v>
      </c>
      <c r="B1374" s="1" t="s">
        <v>210</v>
      </c>
      <c r="C1374" s="1" t="s">
        <v>53</v>
      </c>
      <c r="D1374" s="1">
        <v>115.06310000000001</v>
      </c>
      <c r="E1374" s="1">
        <v>18.22</v>
      </c>
      <c r="F1374" s="5" t="s">
        <v>146</v>
      </c>
      <c r="H1374" s="1" t="s">
        <v>154</v>
      </c>
      <c r="I1374" s="1">
        <v>7950</v>
      </c>
      <c r="K1374" s="1">
        <f t="shared" si="307"/>
        <v>8.9810529859014832</v>
      </c>
      <c r="L1374" s="1" t="str">
        <f t="shared" si="308"/>
        <v>both proline SE_Syn</v>
      </c>
      <c r="M1374" s="1" t="str">
        <f t="shared" si="299"/>
        <v>D</v>
      </c>
      <c r="N1374" s="1" t="str">
        <f t="shared" si="300"/>
        <v>both proline SE_Syn_D</v>
      </c>
      <c r="O1374" s="2" t="str">
        <f t="shared" si="301"/>
        <v>D</v>
      </c>
      <c r="P1374" s="1">
        <f t="array" ref="P1374">IF(O1374="","",AVERAGE(IF(L$1:L$2881=L1374,K$1:K$2881)))</f>
        <v>9.2349654817221136</v>
      </c>
      <c r="Q1374" s="1">
        <f t="array" ref="Q1374">IF(O1374="","",_xlfn.F.TEST(IF((L$1:L$2881=LEFT(L1374,LEN(L1374)-3)&amp;"ctr"),K$1:K$2881),IF((L$1:L$2881=L1374),K$1:K$2881)))</f>
        <v>0.18578178088553096</v>
      </c>
      <c r="R1374" s="1">
        <f t="array" ref="R1374">IF(O1374="","",TTEST(IF(L$1:L$2881=LEFT(L1374,LEN(L1374)-3)&amp;"ctr",K$1:K$2881),IF(L$1:L$2881=L1374,K$1:K$2881),2,IF(ISERROR(Q1374),3,IF(Q1374&lt;0.05,3,2))))</f>
        <v>2.280609460293799E-3</v>
      </c>
      <c r="S1374" s="1" t="str">
        <f t="shared" ca="1" si="302"/>
        <v>E</v>
      </c>
      <c r="T1374" s="1">
        <f t="array" ref="T1374">IF(O1374="","",AVERAGE(IF(L$1:L$2881=L1374,I$1:I$2881)))</f>
        <v>11666.5</v>
      </c>
      <c r="U1374" s="1">
        <f t="shared" ca="1" si="303"/>
        <v>2.346120099397254</v>
      </c>
      <c r="V1374" s="1" t="str">
        <f t="shared" ca="1" si="309"/>
        <v>2</v>
      </c>
      <c r="W1374" s="1" t="str">
        <f t="array" aca="1" ref="W1374" ca="1">IF(V1374="","",IF(AVERAGE(IF(Z$2:Z$2881="Neg"&amp;" "&amp;B1374&amp;" "&amp;X1374,J$2:J$2881,0))&gt;AVERAGE(IF(Z$2:Z$2881="pos"&amp;" "&amp;B1374&amp;" "&amp;X1374,J$2:J$2881,0)),"neg","pos"))</f>
        <v>pos</v>
      </c>
      <c r="X1374" s="1" t="str">
        <f t="shared" ca="1" si="304"/>
        <v>SE_</v>
      </c>
      <c r="Y1374" s="1" t="str">
        <f t="shared" ca="1" si="305"/>
        <v>Syn</v>
      </c>
      <c r="Z1374" s="1" t="str">
        <f t="shared" si="306"/>
        <v>both proline SE_</v>
      </c>
      <c r="AA1374" s="1" t="str">
        <f t="shared" si="310"/>
        <v>Good</v>
      </c>
    </row>
    <row r="1375" spans="1:27" x14ac:dyDescent="0.2">
      <c r="A1375" s="1" t="s">
        <v>94</v>
      </c>
      <c r="B1375" s="1" t="s">
        <v>210</v>
      </c>
      <c r="C1375" s="1" t="s">
        <v>53</v>
      </c>
      <c r="D1375" s="1">
        <v>115.06310000000001</v>
      </c>
      <c r="E1375" s="1">
        <v>18.22</v>
      </c>
      <c r="F1375" s="5" t="s">
        <v>146</v>
      </c>
      <c r="H1375" s="1" t="s">
        <v>154</v>
      </c>
      <c r="I1375" s="1">
        <v>8754</v>
      </c>
      <c r="K1375" s="1">
        <f t="shared" si="307"/>
        <v>9.0773802447199525</v>
      </c>
      <c r="L1375" s="1" t="str">
        <f t="shared" si="308"/>
        <v>both proline SE_Syn</v>
      </c>
      <c r="M1375" s="1" t="str">
        <f t="shared" si="299"/>
        <v>D</v>
      </c>
      <c r="N1375" s="1" t="str">
        <f t="shared" si="300"/>
        <v>both proline SE_Syn_D</v>
      </c>
      <c r="O1375" s="2" t="str">
        <f t="shared" si="301"/>
        <v/>
      </c>
      <c r="P1375" s="1" t="str">
        <f t="array" ref="P1375">IF(O1375="","",AVERAGE(IF(L$1:L$2881=L1375,K$1:K$2881)))</f>
        <v/>
      </c>
      <c r="Q1375" s="1" t="str">
        <f t="array" ref="Q1375">IF(O1375="","",_xlfn.F.TEST(IF((L$1:L$2881=LEFT(L1375,LEN(L1375)-3)&amp;"ctr"),K$1:K$2881),IF((L$1:L$2881=L1375),K$1:K$2881)))</f>
        <v/>
      </c>
      <c r="R1375" s="1" t="str">
        <f t="array" ref="R1375">IF(O1375="","",TTEST(IF(L$1:L$2881=LEFT(L1375,LEN(L1375)-3)&amp;"ctr",K$1:K$2881),IF(L$1:L$2881=L1375,K$1:K$2881),2,IF(ISERROR(Q1375),3,IF(Q1375&lt;0.05,3,2))))</f>
        <v/>
      </c>
      <c r="S1375" s="1" t="str">
        <f t="shared" ca="1" si="302"/>
        <v/>
      </c>
      <c r="T1375" s="1" t="str">
        <f t="array" ref="T1375">IF(O1375="","",AVERAGE(IF(L$1:L$2881=L1375,I$1:I$2881)))</f>
        <v/>
      </c>
      <c r="U1375" s="1" t="str">
        <f t="shared" ca="1" si="303"/>
        <v/>
      </c>
      <c r="V1375" s="1" t="str">
        <f t="shared" ca="1" si="309"/>
        <v/>
      </c>
      <c r="W1375" s="1" t="str">
        <f t="array" aca="1" ref="W1375" ca="1">IF(V1375="","",IF(AVERAGE(IF(Z$2:Z$2881="Neg"&amp;" "&amp;B1375&amp;" "&amp;X1375,J$2:J$2881,0))&gt;AVERAGE(IF(Z$2:Z$2881="pos"&amp;" "&amp;B1375&amp;" "&amp;X1375,J$2:J$2881,0)),"neg","pos"))</f>
        <v/>
      </c>
      <c r="X1375" s="1" t="str">
        <f t="shared" ca="1" si="304"/>
        <v/>
      </c>
      <c r="Y1375" s="1" t="str">
        <f t="shared" ca="1" si="305"/>
        <v/>
      </c>
      <c r="Z1375" s="1" t="str">
        <f t="shared" si="306"/>
        <v>both proline SE_</v>
      </c>
      <c r="AA1375" s="1" t="str">
        <f t="shared" si="310"/>
        <v/>
      </c>
    </row>
    <row r="1376" spans="1:27" x14ac:dyDescent="0.2">
      <c r="A1376" s="1" t="s">
        <v>94</v>
      </c>
      <c r="B1376" s="1" t="s">
        <v>210</v>
      </c>
      <c r="C1376" s="1" t="s">
        <v>53</v>
      </c>
      <c r="D1376" s="1">
        <v>115.06310000000001</v>
      </c>
      <c r="E1376" s="1">
        <v>18.22</v>
      </c>
      <c r="F1376" s="5" t="s">
        <v>146</v>
      </c>
      <c r="H1376" s="1" t="s">
        <v>154</v>
      </c>
      <c r="I1376" s="1">
        <v>23101</v>
      </c>
      <c r="K1376" s="1">
        <f t="shared" si="307"/>
        <v>10.047674472848625</v>
      </c>
      <c r="L1376" s="1" t="str">
        <f t="shared" si="308"/>
        <v>both proline SE_Syn</v>
      </c>
      <c r="M1376" s="1" t="str">
        <f t="shared" si="299"/>
        <v>D</v>
      </c>
      <c r="N1376" s="1" t="str">
        <f t="shared" si="300"/>
        <v>both proline SE_Syn_D</v>
      </c>
      <c r="O1376" s="2" t="str">
        <f t="shared" si="301"/>
        <v/>
      </c>
      <c r="P1376" s="1" t="str">
        <f t="array" ref="P1376">IF(O1376="","",AVERAGE(IF(L$1:L$2881=L1376,K$1:K$2881)))</f>
        <v/>
      </c>
      <c r="Q1376" s="1" t="str">
        <f t="array" ref="Q1376">IF(O1376="","",_xlfn.F.TEST(IF((L$1:L$2881=LEFT(L1376,LEN(L1376)-3)&amp;"ctr"),K$1:K$2881),IF((L$1:L$2881=L1376),K$1:K$2881)))</f>
        <v/>
      </c>
      <c r="R1376" s="1" t="str">
        <f t="array" ref="R1376">IF(O1376="","",TTEST(IF(L$1:L$2881=LEFT(L1376,LEN(L1376)-3)&amp;"ctr",K$1:K$2881),IF(L$1:L$2881=L1376,K$1:K$2881),2,IF(ISERROR(Q1376),3,IF(Q1376&lt;0.05,3,2))))</f>
        <v/>
      </c>
      <c r="S1376" s="1" t="str">
        <f t="shared" ca="1" si="302"/>
        <v/>
      </c>
      <c r="T1376" s="1" t="str">
        <f t="array" ref="T1376">IF(O1376="","",AVERAGE(IF(L$1:L$2881=L1376,I$1:I$2881)))</f>
        <v/>
      </c>
      <c r="U1376" s="1" t="str">
        <f t="shared" ca="1" si="303"/>
        <v/>
      </c>
      <c r="V1376" s="1" t="str">
        <f t="shared" ca="1" si="309"/>
        <v/>
      </c>
      <c r="W1376" s="1" t="str">
        <f t="array" aca="1" ref="W1376" ca="1">IF(V1376="","",IF(AVERAGE(IF(Z$2:Z$2881="Neg"&amp;" "&amp;B1376&amp;" "&amp;X1376,J$2:J$2881,0))&gt;AVERAGE(IF(Z$2:Z$2881="pos"&amp;" "&amp;B1376&amp;" "&amp;X1376,J$2:J$2881,0)),"neg","pos"))</f>
        <v/>
      </c>
      <c r="X1376" s="1" t="str">
        <f t="shared" ca="1" si="304"/>
        <v/>
      </c>
      <c r="Y1376" s="1" t="str">
        <f t="shared" ca="1" si="305"/>
        <v/>
      </c>
      <c r="Z1376" s="1" t="str">
        <f t="shared" si="306"/>
        <v>both proline SE_</v>
      </c>
      <c r="AA1376" s="1" t="str">
        <f t="shared" si="310"/>
        <v/>
      </c>
    </row>
    <row r="1377" spans="1:27" x14ac:dyDescent="0.2">
      <c r="A1377" s="1" t="s">
        <v>94</v>
      </c>
      <c r="B1377" s="1" t="s">
        <v>210</v>
      </c>
      <c r="C1377" s="1" t="s">
        <v>53</v>
      </c>
      <c r="D1377" s="1">
        <v>115.06310000000001</v>
      </c>
      <c r="E1377" s="1">
        <v>18.22</v>
      </c>
      <c r="F1377" s="5" t="s">
        <v>146</v>
      </c>
      <c r="H1377" s="1" t="s">
        <v>154</v>
      </c>
      <c r="I1377" s="1">
        <v>6861</v>
      </c>
      <c r="K1377" s="1">
        <f t="shared" si="307"/>
        <v>8.8337542234183957</v>
      </c>
      <c r="L1377" s="1" t="str">
        <f t="shared" si="308"/>
        <v>both proline SE_Syn</v>
      </c>
      <c r="M1377" s="1" t="str">
        <f t="shared" si="299"/>
        <v>D</v>
      </c>
      <c r="N1377" s="1" t="str">
        <f t="shared" si="300"/>
        <v>both proline SE_Syn_D</v>
      </c>
      <c r="O1377" s="2" t="str">
        <f t="shared" si="301"/>
        <v/>
      </c>
      <c r="P1377" s="1" t="str">
        <f t="array" ref="P1377">IF(O1377="","",AVERAGE(IF(L$1:L$2881=L1377,K$1:K$2881)))</f>
        <v/>
      </c>
      <c r="Q1377" s="1" t="str">
        <f t="array" ref="Q1377">IF(O1377="","",_xlfn.F.TEST(IF((L$1:L$2881=LEFT(L1377,LEN(L1377)-3)&amp;"ctr"),K$1:K$2881),IF((L$1:L$2881=L1377),K$1:K$2881)))</f>
        <v/>
      </c>
      <c r="R1377" s="1" t="str">
        <f t="array" ref="R1377">IF(O1377="","",TTEST(IF(L$1:L$2881=LEFT(L1377,LEN(L1377)-3)&amp;"ctr",K$1:K$2881),IF(L$1:L$2881=L1377,K$1:K$2881),2,IF(ISERROR(Q1377),3,IF(Q1377&lt;0.05,3,2))))</f>
        <v/>
      </c>
      <c r="S1377" s="1" t="str">
        <f t="shared" ca="1" si="302"/>
        <v/>
      </c>
      <c r="T1377" s="1" t="str">
        <f t="array" ref="T1377">IF(O1377="","",AVERAGE(IF(L$1:L$2881=L1377,I$1:I$2881)))</f>
        <v/>
      </c>
      <c r="U1377" s="1" t="str">
        <f t="shared" ca="1" si="303"/>
        <v/>
      </c>
      <c r="V1377" s="1" t="str">
        <f t="shared" ca="1" si="309"/>
        <v/>
      </c>
      <c r="W1377" s="1" t="str">
        <f t="array" aca="1" ref="W1377" ca="1">IF(V1377="","",IF(AVERAGE(IF(Z$2:Z$2881="Neg"&amp;" "&amp;B1377&amp;" "&amp;X1377,J$2:J$2881,0))&gt;AVERAGE(IF(Z$2:Z$2881="pos"&amp;" "&amp;B1377&amp;" "&amp;X1377,J$2:J$2881,0)),"neg","pos"))</f>
        <v/>
      </c>
      <c r="X1377" s="1" t="str">
        <f t="shared" ca="1" si="304"/>
        <v/>
      </c>
      <c r="Y1377" s="1" t="str">
        <f t="shared" ca="1" si="305"/>
        <v/>
      </c>
      <c r="Z1377" s="1" t="str">
        <f t="shared" si="306"/>
        <v>both proline SE_</v>
      </c>
      <c r="AA1377" s="1" t="str">
        <f t="shared" si="310"/>
        <v/>
      </c>
    </row>
    <row r="1378" spans="1:27" x14ac:dyDescent="0.2">
      <c r="A1378" s="1" t="s">
        <v>94</v>
      </c>
      <c r="B1378" s="1" t="s">
        <v>185</v>
      </c>
      <c r="C1378" s="1" t="s">
        <v>120</v>
      </c>
      <c r="D1378" s="1">
        <v>294.12279999999998</v>
      </c>
      <c r="E1378" s="1">
        <v>18.739999999999998</v>
      </c>
      <c r="F1378" s="5" t="s">
        <v>146</v>
      </c>
      <c r="H1378" s="1" t="s">
        <v>147</v>
      </c>
      <c r="K1378" s="1">
        <f t="shared" ref="K1378" si="311">LN(I1378+1)</f>
        <v>0</v>
      </c>
      <c r="L1378" s="1" t="str">
        <f t="shared" ref="L1378" si="312">A1378&amp;" "&amp;B1378&amp;" "&amp;H1378</f>
        <v>both gamma-Glu-Phe Min_Ctr</v>
      </c>
      <c r="M1378" s="1" t="str">
        <f t="shared" si="299"/>
        <v>ND</v>
      </c>
      <c r="N1378" s="1" t="str">
        <f t="shared" si="300"/>
        <v>both gamma-Glu-Phe Min_CtrND</v>
      </c>
      <c r="O1378" s="2" t="str">
        <f t="shared" si="301"/>
        <v>ND</v>
      </c>
      <c r="P1378" s="1">
        <f t="array" ref="P1378">IF(O1378="","",AVERAGE(IF(L$1:L$2881=L1378,K$1:K$2881)))</f>
        <v>0</v>
      </c>
      <c r="Q1378" s="1" t="e">
        <f t="array" ref="Q1378">IF(O1378="","",_xlfn.F.TEST(IF((L$1:L$2881=LEFT(L1378,LEN(L1378)-3)&amp;"ctr"),K$1:K$2881),IF((L$1:L$2881=L1378),K$1:K$2881)))</f>
        <v>#DIV/0!</v>
      </c>
      <c r="R1378" s="1" t="e">
        <f t="array" ref="R1378">IF(O1378="","",TTEST(IF(L$1:L$2881=LEFT(L1378,LEN(L1378)-3)&amp;"ctr",K$1:K$2881),IF(L$1:L$2881=L1378,K$1:K$2881),2,IF(ISERROR(Q1378),3,IF(Q1378&lt;0.05,3,2))))</f>
        <v>#DIV/0!</v>
      </c>
      <c r="S1378" s="1" t="str">
        <f t="shared" ca="1" si="302"/>
        <v>ND</v>
      </c>
      <c r="T1378" s="1">
        <f t="array" ref="T1378">IF(O1378="","",AVERAGE(IF(L$1:L$2881=L1378,I$1:I$2881)))</f>
        <v>0</v>
      </c>
      <c r="U1378" s="1" t="str">
        <f t="shared" ca="1" si="303"/>
        <v>n/a</v>
      </c>
      <c r="V1378" s="1" t="str">
        <f t="shared" ca="1" si="309"/>
        <v/>
      </c>
      <c r="W1378" s="1" t="str">
        <f t="array" aca="1" ref="W1378" ca="1">IF(V1378="","",IF(AVERAGE(IF(Z$2:Z$2881="Neg"&amp;" "&amp;B1378&amp;" "&amp;X1378,J$2:J$2881,0))&gt;AVERAGE(IF(Z$2:Z$2881="pos"&amp;" "&amp;B1378&amp;" "&amp;X1378,J$2:J$2881,0)),"neg","pos"))</f>
        <v/>
      </c>
      <c r="X1378" s="1" t="str">
        <f t="shared" ca="1" si="304"/>
        <v/>
      </c>
      <c r="Y1378" s="1" t="str">
        <f t="shared" ca="1" si="305"/>
        <v/>
      </c>
      <c r="Z1378" s="1" t="str">
        <f t="shared" si="306"/>
        <v>both gamma-Glu-Phe Min</v>
      </c>
      <c r="AA1378" s="1" t="str">
        <f t="shared" si="310"/>
        <v>Good</v>
      </c>
    </row>
    <row r="1379" spans="1:27" x14ac:dyDescent="0.2">
      <c r="A1379" s="1" t="s">
        <v>94</v>
      </c>
      <c r="B1379" s="1" t="s">
        <v>185</v>
      </c>
      <c r="C1379" s="1" t="s">
        <v>120</v>
      </c>
      <c r="D1379" s="1">
        <v>294.12279999999998</v>
      </c>
      <c r="E1379" s="1">
        <v>18.739999999999998</v>
      </c>
      <c r="F1379" s="5" t="s">
        <v>146</v>
      </c>
      <c r="H1379" s="1" t="s">
        <v>147</v>
      </c>
      <c r="K1379" s="1">
        <f t="shared" ref="K1379:K1441" si="313">LN(I1379+1)</f>
        <v>0</v>
      </c>
      <c r="L1379" s="1" t="str">
        <f t="shared" ref="L1379:L1441" si="314">A1379&amp;" "&amp;B1379&amp;" "&amp;H1379</f>
        <v>both gamma-Glu-Phe Min_Ctr</v>
      </c>
      <c r="M1379" s="1" t="str">
        <f t="shared" si="299"/>
        <v>ND</v>
      </c>
      <c r="N1379" s="1" t="str">
        <f t="shared" si="300"/>
        <v>both gamma-Glu-Phe Min_CtrND</v>
      </c>
      <c r="O1379" s="2" t="str">
        <f t="shared" si="301"/>
        <v/>
      </c>
      <c r="P1379" s="1" t="str">
        <f t="array" ref="P1379">IF(O1379="","",AVERAGE(IF(L$1:L$2881=L1379,K$1:K$2881)))</f>
        <v/>
      </c>
      <c r="Q1379" s="1" t="str">
        <f t="array" ref="Q1379">IF(O1379="","",_xlfn.F.TEST(IF((L$1:L$2881=LEFT(L1379,LEN(L1379)-3)&amp;"ctr"),K$1:K$2881),IF((L$1:L$2881=L1379),K$1:K$2881)))</f>
        <v/>
      </c>
      <c r="R1379" s="1" t="str">
        <f t="array" ref="R1379">IF(O1379="","",TTEST(IF(L$1:L$2881=LEFT(L1379,LEN(L1379)-3)&amp;"ctr",K$1:K$2881),IF(L$1:L$2881=L1379,K$1:K$2881),2,IF(ISERROR(Q1379),3,IF(Q1379&lt;0.05,3,2))))</f>
        <v/>
      </c>
      <c r="S1379" s="1" t="str">
        <f t="shared" ca="1" si="302"/>
        <v/>
      </c>
      <c r="T1379" s="1" t="str">
        <f t="array" ref="T1379">IF(O1379="","",AVERAGE(IF(L$1:L$2881=L1379,I$1:I$2881)))</f>
        <v/>
      </c>
      <c r="U1379" s="1" t="str">
        <f t="shared" ca="1" si="303"/>
        <v/>
      </c>
      <c r="V1379" s="1" t="str">
        <f t="shared" ca="1" si="309"/>
        <v/>
      </c>
      <c r="W1379" s="1" t="str">
        <f t="array" aca="1" ref="W1379" ca="1">IF(V1379="","",IF(AVERAGE(IF(Z$2:Z$2881="Neg"&amp;" "&amp;B1379&amp;" "&amp;X1379,J$2:J$2881,0))&gt;AVERAGE(IF(Z$2:Z$2881="pos"&amp;" "&amp;B1379&amp;" "&amp;X1379,J$2:J$2881,0)),"neg","pos"))</f>
        <v/>
      </c>
      <c r="X1379" s="1" t="str">
        <f t="shared" ca="1" si="304"/>
        <v/>
      </c>
      <c r="Y1379" s="1" t="str">
        <f t="shared" ca="1" si="305"/>
        <v/>
      </c>
      <c r="Z1379" s="1" t="str">
        <f t="shared" si="306"/>
        <v>both gamma-Glu-Phe Min</v>
      </c>
      <c r="AA1379" s="1" t="str">
        <f t="shared" si="310"/>
        <v/>
      </c>
    </row>
    <row r="1380" spans="1:27" x14ac:dyDescent="0.2">
      <c r="A1380" s="1" t="s">
        <v>94</v>
      </c>
      <c r="B1380" s="1" t="s">
        <v>185</v>
      </c>
      <c r="C1380" s="1" t="s">
        <v>120</v>
      </c>
      <c r="D1380" s="1">
        <v>294.12279999999998</v>
      </c>
      <c r="E1380" s="1">
        <v>18.739999999999998</v>
      </c>
      <c r="F1380" s="5" t="s">
        <v>146</v>
      </c>
      <c r="H1380" s="1" t="s">
        <v>147</v>
      </c>
      <c r="K1380" s="1">
        <f t="shared" si="313"/>
        <v>0</v>
      </c>
      <c r="L1380" s="1" t="str">
        <f t="shared" si="314"/>
        <v>both gamma-Glu-Phe Min_Ctr</v>
      </c>
      <c r="M1380" s="1" t="str">
        <f t="shared" si="299"/>
        <v>ND</v>
      </c>
      <c r="N1380" s="1" t="str">
        <f t="shared" si="300"/>
        <v>both gamma-Glu-Phe Min_CtrND</v>
      </c>
      <c r="O1380" s="2" t="str">
        <f t="shared" si="301"/>
        <v/>
      </c>
      <c r="P1380" s="1" t="str">
        <f t="array" ref="P1380">IF(O1380="","",AVERAGE(IF(L$1:L$2881=L1380,K$1:K$2881)))</f>
        <v/>
      </c>
      <c r="Q1380" s="1" t="str">
        <f t="array" ref="Q1380">IF(O1380="","",_xlfn.F.TEST(IF((L$1:L$2881=LEFT(L1380,LEN(L1380)-3)&amp;"ctr"),K$1:K$2881),IF((L$1:L$2881=L1380),K$1:K$2881)))</f>
        <v/>
      </c>
      <c r="R1380" s="1" t="str">
        <f t="array" ref="R1380">IF(O1380="","",TTEST(IF(L$1:L$2881=LEFT(L1380,LEN(L1380)-3)&amp;"ctr",K$1:K$2881),IF(L$1:L$2881=L1380,K$1:K$2881),2,IF(ISERROR(Q1380),3,IF(Q1380&lt;0.05,3,2))))</f>
        <v/>
      </c>
      <c r="S1380" s="1" t="str">
        <f t="shared" ca="1" si="302"/>
        <v/>
      </c>
      <c r="T1380" s="1" t="str">
        <f t="array" ref="T1380">IF(O1380="","",AVERAGE(IF(L$1:L$2881=L1380,I$1:I$2881)))</f>
        <v/>
      </c>
      <c r="U1380" s="1" t="str">
        <f t="shared" ca="1" si="303"/>
        <v/>
      </c>
      <c r="V1380" s="1" t="str">
        <f t="shared" ca="1" si="309"/>
        <v/>
      </c>
      <c r="W1380" s="1" t="str">
        <f t="array" aca="1" ref="W1380" ca="1">IF(V1380="","",IF(AVERAGE(IF(Z$2:Z$2881="Neg"&amp;" "&amp;B1380&amp;" "&amp;X1380,J$2:J$2881,0))&gt;AVERAGE(IF(Z$2:Z$2881="pos"&amp;" "&amp;B1380&amp;" "&amp;X1380,J$2:J$2881,0)),"neg","pos"))</f>
        <v/>
      </c>
      <c r="X1380" s="1" t="str">
        <f t="shared" ca="1" si="304"/>
        <v/>
      </c>
      <c r="Y1380" s="1" t="str">
        <f t="shared" ca="1" si="305"/>
        <v/>
      </c>
      <c r="Z1380" s="1" t="str">
        <f t="shared" si="306"/>
        <v>both gamma-Glu-Phe Min</v>
      </c>
      <c r="AA1380" s="1" t="str">
        <f t="shared" si="310"/>
        <v/>
      </c>
    </row>
    <row r="1381" spans="1:27" x14ac:dyDescent="0.2">
      <c r="A1381" s="1" t="s">
        <v>94</v>
      </c>
      <c r="B1381" s="1" t="s">
        <v>185</v>
      </c>
      <c r="C1381" s="1" t="s">
        <v>120</v>
      </c>
      <c r="D1381" s="1">
        <v>294.12279999999998</v>
      </c>
      <c r="E1381" s="1">
        <v>18.739999999999998</v>
      </c>
      <c r="F1381" s="5" t="s">
        <v>146</v>
      </c>
      <c r="H1381" s="1" t="s">
        <v>147</v>
      </c>
      <c r="K1381" s="1">
        <f t="shared" si="313"/>
        <v>0</v>
      </c>
      <c r="L1381" s="1" t="str">
        <f t="shared" si="314"/>
        <v>both gamma-Glu-Phe Min_Ctr</v>
      </c>
      <c r="M1381" s="1" t="str">
        <f t="shared" si="299"/>
        <v>ND</v>
      </c>
      <c r="N1381" s="1" t="str">
        <f t="shared" si="300"/>
        <v>both gamma-Glu-Phe Min_CtrND</v>
      </c>
      <c r="O1381" s="2" t="str">
        <f t="shared" si="301"/>
        <v/>
      </c>
      <c r="P1381" s="1" t="str">
        <f t="array" ref="P1381">IF(O1381="","",AVERAGE(IF(L$1:L$2881=L1381,K$1:K$2881)))</f>
        <v/>
      </c>
      <c r="Q1381" s="1" t="str">
        <f t="array" ref="Q1381">IF(O1381="","",_xlfn.F.TEST(IF((L$1:L$2881=LEFT(L1381,LEN(L1381)-3)&amp;"ctr"),K$1:K$2881),IF((L$1:L$2881=L1381),K$1:K$2881)))</f>
        <v/>
      </c>
      <c r="R1381" s="1" t="str">
        <f t="array" ref="R1381">IF(O1381="","",TTEST(IF(L$1:L$2881=LEFT(L1381,LEN(L1381)-3)&amp;"ctr",K$1:K$2881),IF(L$1:L$2881=L1381,K$1:K$2881),2,IF(ISERROR(Q1381),3,IF(Q1381&lt;0.05,3,2))))</f>
        <v/>
      </c>
      <c r="S1381" s="1" t="str">
        <f t="shared" ca="1" si="302"/>
        <v/>
      </c>
      <c r="T1381" s="1" t="str">
        <f t="array" ref="T1381">IF(O1381="","",AVERAGE(IF(L$1:L$2881=L1381,I$1:I$2881)))</f>
        <v/>
      </c>
      <c r="U1381" s="1" t="str">
        <f t="shared" ca="1" si="303"/>
        <v/>
      </c>
      <c r="V1381" s="1" t="str">
        <f t="shared" ca="1" si="309"/>
        <v/>
      </c>
      <c r="W1381" s="1" t="str">
        <f t="array" aca="1" ref="W1381" ca="1">IF(V1381="","",IF(AVERAGE(IF(Z$2:Z$2881="Neg"&amp;" "&amp;B1381&amp;" "&amp;X1381,J$2:J$2881,0))&gt;AVERAGE(IF(Z$2:Z$2881="pos"&amp;" "&amp;B1381&amp;" "&amp;X1381,J$2:J$2881,0)),"neg","pos"))</f>
        <v/>
      </c>
      <c r="X1381" s="1" t="str">
        <f t="shared" ca="1" si="304"/>
        <v/>
      </c>
      <c r="Y1381" s="1" t="str">
        <f t="shared" ca="1" si="305"/>
        <v/>
      </c>
      <c r="Z1381" s="1" t="str">
        <f t="shared" si="306"/>
        <v>both gamma-Glu-Phe Min</v>
      </c>
      <c r="AA1381" s="1" t="str">
        <f t="shared" si="310"/>
        <v/>
      </c>
    </row>
    <row r="1382" spans="1:27" x14ac:dyDescent="0.2">
      <c r="A1382" s="1" t="s">
        <v>94</v>
      </c>
      <c r="B1382" s="1" t="s">
        <v>185</v>
      </c>
      <c r="C1382" s="1" t="s">
        <v>120</v>
      </c>
      <c r="D1382" s="1">
        <v>294.12279999999998</v>
      </c>
      <c r="E1382" s="1">
        <v>18.739999999999998</v>
      </c>
      <c r="F1382" s="5" t="s">
        <v>146</v>
      </c>
      <c r="H1382" s="1" t="s">
        <v>148</v>
      </c>
      <c r="K1382" s="1">
        <f t="shared" si="313"/>
        <v>0</v>
      </c>
      <c r="L1382" s="1" t="str">
        <f t="shared" si="314"/>
        <v>both gamma-Glu-Phe Min_Syn</v>
      </c>
      <c r="M1382" s="1" t="str">
        <f t="shared" si="299"/>
        <v>ND</v>
      </c>
      <c r="N1382" s="1" t="str">
        <f t="shared" si="300"/>
        <v>both gamma-Glu-Phe Min_SynND</v>
      </c>
      <c r="O1382" s="2" t="str">
        <f t="shared" si="301"/>
        <v>ND</v>
      </c>
      <c r="P1382" s="1">
        <f t="array" ref="P1382">IF(O1382="","",AVERAGE(IF(L$1:L$2881=L1382,K$1:K$2881)))</f>
        <v>0</v>
      </c>
      <c r="Q1382" s="1" t="e">
        <f t="array" ref="Q1382">IF(O1382="","",_xlfn.F.TEST(IF((L$1:L$2881=LEFT(L1382,LEN(L1382)-3)&amp;"ctr"),K$1:K$2881),IF((L$1:L$2881=L1382),K$1:K$2881)))</f>
        <v>#DIV/0!</v>
      </c>
      <c r="R1382" s="1" t="e">
        <f t="array" ref="R1382">IF(O1382="","",TTEST(IF(L$1:L$2881=LEFT(L1382,LEN(L1382)-3)&amp;"ctr",K$1:K$2881),IF(L$1:L$2881=L1382,K$1:K$2881),2,IF(ISERROR(Q1382),3,IF(Q1382&lt;0.05,3,2))))</f>
        <v>#DIV/0!</v>
      </c>
      <c r="S1382" s="1" t="str">
        <f t="shared" ca="1" si="302"/>
        <v>ND</v>
      </c>
      <c r="T1382" s="1">
        <f t="array" ref="T1382">IF(O1382="","",AVERAGE(IF(L$1:L$2881=L1382,I$1:I$2881)))</f>
        <v>0</v>
      </c>
      <c r="U1382" s="1" t="str">
        <f t="shared" ca="1" si="303"/>
        <v>n/a</v>
      </c>
      <c r="V1382" s="1" t="str">
        <f t="shared" ca="1" si="309"/>
        <v/>
      </c>
      <c r="W1382" s="1" t="str">
        <f t="array" aca="1" ref="W1382" ca="1">IF(V1382="","",IF(AVERAGE(IF(Z$2:Z$2881="Neg"&amp;" "&amp;B1382&amp;" "&amp;X1382,J$2:J$2881,0))&gt;AVERAGE(IF(Z$2:Z$2881="pos"&amp;" "&amp;B1382&amp;" "&amp;X1382,J$2:J$2881,0)),"neg","pos"))</f>
        <v/>
      </c>
      <c r="X1382" s="1" t="str">
        <f t="shared" ca="1" si="304"/>
        <v/>
      </c>
      <c r="Y1382" s="1" t="str">
        <f t="shared" ca="1" si="305"/>
        <v/>
      </c>
      <c r="Z1382" s="1" t="str">
        <f t="shared" si="306"/>
        <v>both gamma-Glu-Phe Min</v>
      </c>
      <c r="AA1382" s="1" t="str">
        <f t="shared" si="310"/>
        <v>Good</v>
      </c>
    </row>
    <row r="1383" spans="1:27" x14ac:dyDescent="0.2">
      <c r="A1383" s="1" t="s">
        <v>94</v>
      </c>
      <c r="B1383" s="1" t="s">
        <v>185</v>
      </c>
      <c r="C1383" s="1" t="s">
        <v>120</v>
      </c>
      <c r="D1383" s="1">
        <v>294.12279999999998</v>
      </c>
      <c r="E1383" s="1">
        <v>18.739999999999998</v>
      </c>
      <c r="F1383" s="5" t="s">
        <v>146</v>
      </c>
      <c r="H1383" s="1" t="s">
        <v>148</v>
      </c>
      <c r="K1383" s="1">
        <f t="shared" si="313"/>
        <v>0</v>
      </c>
      <c r="L1383" s="1" t="str">
        <f t="shared" si="314"/>
        <v>both gamma-Glu-Phe Min_Syn</v>
      </c>
      <c r="M1383" s="1" t="str">
        <f t="shared" si="299"/>
        <v>ND</v>
      </c>
      <c r="N1383" s="1" t="str">
        <f t="shared" si="300"/>
        <v>both gamma-Glu-Phe Min_SynND</v>
      </c>
      <c r="O1383" s="2" t="str">
        <f t="shared" si="301"/>
        <v/>
      </c>
      <c r="P1383" s="1" t="str">
        <f t="array" ref="P1383">IF(O1383="","",AVERAGE(IF(L$1:L$2881=L1383,K$1:K$2881)))</f>
        <v/>
      </c>
      <c r="Q1383" s="1" t="str">
        <f t="array" ref="Q1383">IF(O1383="","",_xlfn.F.TEST(IF((L$1:L$2881=LEFT(L1383,LEN(L1383)-3)&amp;"ctr"),K$1:K$2881),IF((L$1:L$2881=L1383),K$1:K$2881)))</f>
        <v/>
      </c>
      <c r="R1383" s="1" t="str">
        <f t="array" ref="R1383">IF(O1383="","",TTEST(IF(L$1:L$2881=LEFT(L1383,LEN(L1383)-3)&amp;"ctr",K$1:K$2881),IF(L$1:L$2881=L1383,K$1:K$2881),2,IF(ISERROR(Q1383),3,IF(Q1383&lt;0.05,3,2))))</f>
        <v/>
      </c>
      <c r="S1383" s="1" t="str">
        <f t="shared" ca="1" si="302"/>
        <v/>
      </c>
      <c r="T1383" s="1" t="str">
        <f t="array" ref="T1383">IF(O1383="","",AVERAGE(IF(L$1:L$2881=L1383,I$1:I$2881)))</f>
        <v/>
      </c>
      <c r="U1383" s="1" t="str">
        <f t="shared" ca="1" si="303"/>
        <v/>
      </c>
      <c r="V1383" s="1" t="str">
        <f t="shared" ca="1" si="309"/>
        <v/>
      </c>
      <c r="W1383" s="1" t="str">
        <f t="array" aca="1" ref="W1383" ca="1">IF(V1383="","",IF(AVERAGE(IF(Z$2:Z$2881="Neg"&amp;" "&amp;B1383&amp;" "&amp;X1383,J$2:J$2881,0))&gt;AVERAGE(IF(Z$2:Z$2881="pos"&amp;" "&amp;B1383&amp;" "&amp;X1383,J$2:J$2881,0)),"neg","pos"))</f>
        <v/>
      </c>
      <c r="X1383" s="1" t="str">
        <f t="shared" ca="1" si="304"/>
        <v/>
      </c>
      <c r="Y1383" s="1" t="str">
        <f t="shared" ca="1" si="305"/>
        <v/>
      </c>
      <c r="Z1383" s="1" t="str">
        <f t="shared" si="306"/>
        <v>both gamma-Glu-Phe Min</v>
      </c>
      <c r="AA1383" s="1" t="str">
        <f t="shared" si="310"/>
        <v/>
      </c>
    </row>
    <row r="1384" spans="1:27" x14ac:dyDescent="0.2">
      <c r="A1384" s="1" t="s">
        <v>94</v>
      </c>
      <c r="B1384" s="1" t="s">
        <v>185</v>
      </c>
      <c r="C1384" s="1" t="s">
        <v>120</v>
      </c>
      <c r="D1384" s="1">
        <v>294.12279999999998</v>
      </c>
      <c r="E1384" s="1">
        <v>18.739999999999998</v>
      </c>
      <c r="F1384" s="5" t="s">
        <v>146</v>
      </c>
      <c r="H1384" s="1" t="s">
        <v>148</v>
      </c>
      <c r="K1384" s="1">
        <f t="shared" si="313"/>
        <v>0</v>
      </c>
      <c r="L1384" s="1" t="str">
        <f t="shared" si="314"/>
        <v>both gamma-Glu-Phe Min_Syn</v>
      </c>
      <c r="M1384" s="1" t="str">
        <f t="shared" si="299"/>
        <v>ND</v>
      </c>
      <c r="N1384" s="1" t="str">
        <f t="shared" si="300"/>
        <v>both gamma-Glu-Phe Min_SynND</v>
      </c>
      <c r="O1384" s="2" t="str">
        <f t="shared" si="301"/>
        <v/>
      </c>
      <c r="P1384" s="1" t="str">
        <f t="array" ref="P1384">IF(O1384="","",AVERAGE(IF(L$1:L$2881=L1384,K$1:K$2881)))</f>
        <v/>
      </c>
      <c r="Q1384" s="1" t="str">
        <f t="array" ref="Q1384">IF(O1384="","",_xlfn.F.TEST(IF((L$1:L$2881=LEFT(L1384,LEN(L1384)-3)&amp;"ctr"),K$1:K$2881),IF((L$1:L$2881=L1384),K$1:K$2881)))</f>
        <v/>
      </c>
      <c r="R1384" s="1" t="str">
        <f t="array" ref="R1384">IF(O1384="","",TTEST(IF(L$1:L$2881=LEFT(L1384,LEN(L1384)-3)&amp;"ctr",K$1:K$2881),IF(L$1:L$2881=L1384,K$1:K$2881),2,IF(ISERROR(Q1384),3,IF(Q1384&lt;0.05,3,2))))</f>
        <v/>
      </c>
      <c r="S1384" s="1" t="str">
        <f t="shared" ca="1" si="302"/>
        <v/>
      </c>
      <c r="T1384" s="1" t="str">
        <f t="array" ref="T1384">IF(O1384="","",AVERAGE(IF(L$1:L$2881=L1384,I$1:I$2881)))</f>
        <v/>
      </c>
      <c r="U1384" s="1" t="str">
        <f t="shared" ca="1" si="303"/>
        <v/>
      </c>
      <c r="V1384" s="1" t="str">
        <f t="shared" ca="1" si="309"/>
        <v/>
      </c>
      <c r="W1384" s="1" t="str">
        <f t="array" aca="1" ref="W1384" ca="1">IF(V1384="","",IF(AVERAGE(IF(Z$2:Z$2881="Neg"&amp;" "&amp;B1384&amp;" "&amp;X1384,J$2:J$2881,0))&gt;AVERAGE(IF(Z$2:Z$2881="pos"&amp;" "&amp;B1384&amp;" "&amp;X1384,J$2:J$2881,0)),"neg","pos"))</f>
        <v/>
      </c>
      <c r="X1384" s="1" t="str">
        <f t="shared" ca="1" si="304"/>
        <v/>
      </c>
      <c r="Y1384" s="1" t="str">
        <f t="shared" ca="1" si="305"/>
        <v/>
      </c>
      <c r="Z1384" s="1" t="str">
        <f t="shared" si="306"/>
        <v>both gamma-Glu-Phe Min</v>
      </c>
      <c r="AA1384" s="1" t="str">
        <f t="shared" si="310"/>
        <v/>
      </c>
    </row>
    <row r="1385" spans="1:27" x14ac:dyDescent="0.2">
      <c r="A1385" s="1" t="s">
        <v>94</v>
      </c>
      <c r="B1385" s="1" t="s">
        <v>185</v>
      </c>
      <c r="C1385" s="1" t="s">
        <v>120</v>
      </c>
      <c r="D1385" s="1">
        <v>294.12279999999998</v>
      </c>
      <c r="E1385" s="1">
        <v>18.739999999999998</v>
      </c>
      <c r="F1385" s="5" t="s">
        <v>146</v>
      </c>
      <c r="H1385" s="1" t="s">
        <v>148</v>
      </c>
      <c r="K1385" s="1">
        <f t="shared" si="313"/>
        <v>0</v>
      </c>
      <c r="L1385" s="1" t="str">
        <f t="shared" si="314"/>
        <v>both gamma-Glu-Phe Min_Syn</v>
      </c>
      <c r="M1385" s="1" t="str">
        <f t="shared" si="299"/>
        <v>ND</v>
      </c>
      <c r="N1385" s="1" t="str">
        <f t="shared" si="300"/>
        <v>both gamma-Glu-Phe Min_SynND</v>
      </c>
      <c r="O1385" s="2" t="str">
        <f t="shared" si="301"/>
        <v/>
      </c>
      <c r="P1385" s="1" t="str">
        <f t="array" ref="P1385">IF(O1385="","",AVERAGE(IF(L$1:L$2881=L1385,K$1:K$2881)))</f>
        <v/>
      </c>
      <c r="Q1385" s="1" t="str">
        <f t="array" ref="Q1385">IF(O1385="","",_xlfn.F.TEST(IF((L$1:L$2881=LEFT(L1385,LEN(L1385)-3)&amp;"ctr"),K$1:K$2881),IF((L$1:L$2881=L1385),K$1:K$2881)))</f>
        <v/>
      </c>
      <c r="R1385" s="1" t="str">
        <f t="array" ref="R1385">IF(O1385="","",TTEST(IF(L$1:L$2881=LEFT(L1385,LEN(L1385)-3)&amp;"ctr",K$1:K$2881),IF(L$1:L$2881=L1385,K$1:K$2881),2,IF(ISERROR(Q1385),3,IF(Q1385&lt;0.05,3,2))))</f>
        <v/>
      </c>
      <c r="S1385" s="1" t="str">
        <f t="shared" ca="1" si="302"/>
        <v/>
      </c>
      <c r="T1385" s="1" t="str">
        <f t="array" ref="T1385">IF(O1385="","",AVERAGE(IF(L$1:L$2881=L1385,I$1:I$2881)))</f>
        <v/>
      </c>
      <c r="U1385" s="1" t="str">
        <f t="shared" ca="1" si="303"/>
        <v/>
      </c>
      <c r="V1385" s="1" t="str">
        <f t="shared" ca="1" si="309"/>
        <v/>
      </c>
      <c r="W1385" s="1" t="str">
        <f t="array" aca="1" ref="W1385" ca="1">IF(V1385="","",IF(AVERAGE(IF(Z$2:Z$2881="Neg"&amp;" "&amp;B1385&amp;" "&amp;X1385,J$2:J$2881,0))&gt;AVERAGE(IF(Z$2:Z$2881="pos"&amp;" "&amp;B1385&amp;" "&amp;X1385,J$2:J$2881,0)),"neg","pos"))</f>
        <v/>
      </c>
      <c r="X1385" s="1" t="str">
        <f t="shared" ca="1" si="304"/>
        <v/>
      </c>
      <c r="Y1385" s="1" t="str">
        <f t="shared" ca="1" si="305"/>
        <v/>
      </c>
      <c r="Z1385" s="1" t="str">
        <f t="shared" si="306"/>
        <v>both gamma-Glu-Phe Min</v>
      </c>
      <c r="AA1385" s="1" t="str">
        <f t="shared" si="310"/>
        <v/>
      </c>
    </row>
    <row r="1386" spans="1:27" x14ac:dyDescent="0.2">
      <c r="A1386" s="1" t="s">
        <v>94</v>
      </c>
      <c r="B1386" s="1" t="s">
        <v>185</v>
      </c>
      <c r="C1386" s="1" t="s">
        <v>120</v>
      </c>
      <c r="D1386" s="1">
        <v>294.12279999999998</v>
      </c>
      <c r="E1386" s="1">
        <v>18.739999999999998</v>
      </c>
      <c r="F1386" s="5" t="s">
        <v>146</v>
      </c>
      <c r="H1386" s="1" t="s">
        <v>149</v>
      </c>
      <c r="K1386" s="1">
        <f t="shared" si="313"/>
        <v>0</v>
      </c>
      <c r="L1386" s="1" t="str">
        <f t="shared" si="314"/>
        <v>both gamma-Glu-Phe MEBM_Ctr</v>
      </c>
      <c r="M1386" s="1" t="str">
        <f t="shared" si="299"/>
        <v>ND</v>
      </c>
      <c r="N1386" s="1" t="str">
        <f t="shared" si="300"/>
        <v>both gamma-Glu-Phe MEBM_CtrND</v>
      </c>
      <c r="O1386" s="2" t="str">
        <f t="shared" si="301"/>
        <v>ND</v>
      </c>
      <c r="P1386" s="1">
        <f t="array" ref="P1386">IF(O1386="","",AVERAGE(IF(L$1:L$2881=L1386,K$1:K$2881)))</f>
        <v>0</v>
      </c>
      <c r="Q1386" s="1" t="e">
        <f t="array" ref="Q1386">IF(O1386="","",_xlfn.F.TEST(IF((L$1:L$2881=LEFT(L1386,LEN(L1386)-3)&amp;"ctr"),K$1:K$2881),IF((L$1:L$2881=L1386),K$1:K$2881)))</f>
        <v>#DIV/0!</v>
      </c>
      <c r="R1386" s="1" t="e">
        <f t="array" ref="R1386">IF(O1386="","",TTEST(IF(L$1:L$2881=LEFT(L1386,LEN(L1386)-3)&amp;"ctr",K$1:K$2881),IF(L$1:L$2881=L1386,K$1:K$2881),2,IF(ISERROR(Q1386),3,IF(Q1386&lt;0.05,3,2))))</f>
        <v>#DIV/0!</v>
      </c>
      <c r="S1386" s="1" t="str">
        <f t="shared" ca="1" si="302"/>
        <v>ND</v>
      </c>
      <c r="T1386" s="1">
        <f t="array" ref="T1386">IF(O1386="","",AVERAGE(IF(L$1:L$2881=L1386,I$1:I$2881)))</f>
        <v>0</v>
      </c>
      <c r="U1386" s="1" t="str">
        <f t="shared" ca="1" si="303"/>
        <v>n/a</v>
      </c>
      <c r="V1386" s="1" t="str">
        <f t="shared" ca="1" si="309"/>
        <v/>
      </c>
      <c r="W1386" s="1" t="str">
        <f t="array" aca="1" ref="W1386" ca="1">IF(V1386="","",IF(AVERAGE(IF(Z$2:Z$2881="Neg"&amp;" "&amp;B1386&amp;" "&amp;X1386,J$2:J$2881,0))&gt;AVERAGE(IF(Z$2:Z$2881="pos"&amp;" "&amp;B1386&amp;" "&amp;X1386,J$2:J$2881,0)),"neg","pos"))</f>
        <v/>
      </c>
      <c r="X1386" s="1" t="str">
        <f t="shared" ca="1" si="304"/>
        <v/>
      </c>
      <c r="Y1386" s="1" t="str">
        <f t="shared" ca="1" si="305"/>
        <v/>
      </c>
      <c r="Z1386" s="1" t="str">
        <f t="shared" si="306"/>
        <v>both gamma-Glu-Phe MEB</v>
      </c>
      <c r="AA1386" s="1" t="str">
        <f t="shared" si="310"/>
        <v>Good</v>
      </c>
    </row>
    <row r="1387" spans="1:27" x14ac:dyDescent="0.2">
      <c r="A1387" s="1" t="s">
        <v>94</v>
      </c>
      <c r="B1387" s="1" t="s">
        <v>185</v>
      </c>
      <c r="C1387" s="1" t="s">
        <v>120</v>
      </c>
      <c r="D1387" s="1">
        <v>294.12279999999998</v>
      </c>
      <c r="E1387" s="1">
        <v>18.739999999999998</v>
      </c>
      <c r="F1387" s="5" t="s">
        <v>146</v>
      </c>
      <c r="H1387" s="1" t="s">
        <v>149</v>
      </c>
      <c r="K1387" s="1">
        <f t="shared" si="313"/>
        <v>0</v>
      </c>
      <c r="L1387" s="1" t="str">
        <f t="shared" si="314"/>
        <v>both gamma-Glu-Phe MEBM_Ctr</v>
      </c>
      <c r="M1387" s="1" t="str">
        <f t="shared" si="299"/>
        <v>ND</v>
      </c>
      <c r="N1387" s="1" t="str">
        <f t="shared" si="300"/>
        <v>both gamma-Glu-Phe MEBM_CtrND</v>
      </c>
      <c r="O1387" s="2" t="str">
        <f t="shared" si="301"/>
        <v/>
      </c>
      <c r="P1387" s="1" t="str">
        <f t="array" ref="P1387">IF(O1387="","",AVERAGE(IF(L$1:L$2881=L1387,K$1:K$2881)))</f>
        <v/>
      </c>
      <c r="Q1387" s="1" t="str">
        <f t="array" ref="Q1387">IF(O1387="","",_xlfn.F.TEST(IF((L$1:L$2881=LEFT(L1387,LEN(L1387)-3)&amp;"ctr"),K$1:K$2881),IF((L$1:L$2881=L1387),K$1:K$2881)))</f>
        <v/>
      </c>
      <c r="R1387" s="1" t="str">
        <f t="array" ref="R1387">IF(O1387="","",TTEST(IF(L$1:L$2881=LEFT(L1387,LEN(L1387)-3)&amp;"ctr",K$1:K$2881),IF(L$1:L$2881=L1387,K$1:K$2881),2,IF(ISERROR(Q1387),3,IF(Q1387&lt;0.05,3,2))))</f>
        <v/>
      </c>
      <c r="S1387" s="1" t="str">
        <f t="shared" ca="1" si="302"/>
        <v/>
      </c>
      <c r="T1387" s="1" t="str">
        <f t="array" ref="T1387">IF(O1387="","",AVERAGE(IF(L$1:L$2881=L1387,I$1:I$2881)))</f>
        <v/>
      </c>
      <c r="U1387" s="1" t="str">
        <f t="shared" ca="1" si="303"/>
        <v/>
      </c>
      <c r="V1387" s="1" t="str">
        <f t="shared" ca="1" si="309"/>
        <v/>
      </c>
      <c r="W1387" s="1" t="str">
        <f t="array" aca="1" ref="W1387" ca="1">IF(V1387="","",IF(AVERAGE(IF(Z$2:Z$2881="Neg"&amp;" "&amp;B1387&amp;" "&amp;X1387,J$2:J$2881,0))&gt;AVERAGE(IF(Z$2:Z$2881="pos"&amp;" "&amp;B1387&amp;" "&amp;X1387,J$2:J$2881,0)),"neg","pos"))</f>
        <v/>
      </c>
      <c r="X1387" s="1" t="str">
        <f t="shared" ca="1" si="304"/>
        <v/>
      </c>
      <c r="Y1387" s="1" t="str">
        <f t="shared" ca="1" si="305"/>
        <v/>
      </c>
      <c r="Z1387" s="1" t="str">
        <f t="shared" si="306"/>
        <v>both gamma-Glu-Phe MEB</v>
      </c>
      <c r="AA1387" s="1" t="str">
        <f t="shared" si="310"/>
        <v/>
      </c>
    </row>
    <row r="1388" spans="1:27" x14ac:dyDescent="0.2">
      <c r="A1388" s="1" t="s">
        <v>94</v>
      </c>
      <c r="B1388" s="1" t="s">
        <v>185</v>
      </c>
      <c r="C1388" s="1" t="s">
        <v>120</v>
      </c>
      <c r="D1388" s="1">
        <v>294.12279999999998</v>
      </c>
      <c r="E1388" s="1">
        <v>18.739999999999998</v>
      </c>
      <c r="F1388" s="5" t="s">
        <v>146</v>
      </c>
      <c r="H1388" s="1" t="s">
        <v>149</v>
      </c>
      <c r="K1388" s="1">
        <f t="shared" si="313"/>
        <v>0</v>
      </c>
      <c r="L1388" s="1" t="str">
        <f t="shared" si="314"/>
        <v>both gamma-Glu-Phe MEBM_Ctr</v>
      </c>
      <c r="M1388" s="1" t="str">
        <f t="shared" si="299"/>
        <v>ND</v>
      </c>
      <c r="N1388" s="1" t="str">
        <f t="shared" si="300"/>
        <v>both gamma-Glu-Phe MEBM_CtrND</v>
      </c>
      <c r="O1388" s="2" t="str">
        <f t="shared" si="301"/>
        <v/>
      </c>
      <c r="P1388" s="1" t="str">
        <f t="array" ref="P1388">IF(O1388="","",AVERAGE(IF(L$1:L$2881=L1388,K$1:K$2881)))</f>
        <v/>
      </c>
      <c r="Q1388" s="1" t="str">
        <f t="array" ref="Q1388">IF(O1388="","",_xlfn.F.TEST(IF((L$1:L$2881=LEFT(L1388,LEN(L1388)-3)&amp;"ctr"),K$1:K$2881),IF((L$1:L$2881=L1388),K$1:K$2881)))</f>
        <v/>
      </c>
      <c r="R1388" s="1" t="str">
        <f t="array" ref="R1388">IF(O1388="","",TTEST(IF(L$1:L$2881=LEFT(L1388,LEN(L1388)-3)&amp;"ctr",K$1:K$2881),IF(L$1:L$2881=L1388,K$1:K$2881),2,IF(ISERROR(Q1388),3,IF(Q1388&lt;0.05,3,2))))</f>
        <v/>
      </c>
      <c r="S1388" s="1" t="str">
        <f t="shared" ca="1" si="302"/>
        <v/>
      </c>
      <c r="T1388" s="1" t="str">
        <f t="array" ref="T1388">IF(O1388="","",AVERAGE(IF(L$1:L$2881=L1388,I$1:I$2881)))</f>
        <v/>
      </c>
      <c r="U1388" s="1" t="str">
        <f t="shared" ca="1" si="303"/>
        <v/>
      </c>
      <c r="V1388" s="1" t="str">
        <f t="shared" ca="1" si="309"/>
        <v/>
      </c>
      <c r="W1388" s="1" t="str">
        <f t="array" aca="1" ref="W1388" ca="1">IF(V1388="","",IF(AVERAGE(IF(Z$2:Z$2881="Neg"&amp;" "&amp;B1388&amp;" "&amp;X1388,J$2:J$2881,0))&gt;AVERAGE(IF(Z$2:Z$2881="pos"&amp;" "&amp;B1388&amp;" "&amp;X1388,J$2:J$2881,0)),"neg","pos"))</f>
        <v/>
      </c>
      <c r="X1388" s="1" t="str">
        <f t="shared" ca="1" si="304"/>
        <v/>
      </c>
      <c r="Y1388" s="1" t="str">
        <f t="shared" ca="1" si="305"/>
        <v/>
      </c>
      <c r="Z1388" s="1" t="str">
        <f t="shared" si="306"/>
        <v>both gamma-Glu-Phe MEB</v>
      </c>
      <c r="AA1388" s="1" t="str">
        <f t="shared" si="310"/>
        <v/>
      </c>
    </row>
    <row r="1389" spans="1:27" x14ac:dyDescent="0.2">
      <c r="A1389" s="1" t="s">
        <v>94</v>
      </c>
      <c r="B1389" s="1" t="s">
        <v>185</v>
      </c>
      <c r="C1389" s="1" t="s">
        <v>120</v>
      </c>
      <c r="D1389" s="1">
        <v>294.12279999999998</v>
      </c>
      <c r="E1389" s="1">
        <v>18.739999999999998</v>
      </c>
      <c r="F1389" s="5" t="s">
        <v>146</v>
      </c>
      <c r="H1389" s="1" t="s">
        <v>149</v>
      </c>
      <c r="K1389" s="1">
        <f t="shared" si="313"/>
        <v>0</v>
      </c>
      <c r="L1389" s="1" t="str">
        <f t="shared" si="314"/>
        <v>both gamma-Glu-Phe MEBM_Ctr</v>
      </c>
      <c r="M1389" s="1" t="str">
        <f t="shared" si="299"/>
        <v>ND</v>
      </c>
      <c r="N1389" s="1" t="str">
        <f t="shared" si="300"/>
        <v>both gamma-Glu-Phe MEBM_CtrND</v>
      </c>
      <c r="O1389" s="2" t="str">
        <f t="shared" si="301"/>
        <v/>
      </c>
      <c r="P1389" s="1" t="str">
        <f t="array" ref="P1389">IF(O1389="","",AVERAGE(IF(L$1:L$2881=L1389,K$1:K$2881)))</f>
        <v/>
      </c>
      <c r="Q1389" s="1" t="str">
        <f t="array" ref="Q1389">IF(O1389="","",_xlfn.F.TEST(IF((L$1:L$2881=LEFT(L1389,LEN(L1389)-3)&amp;"ctr"),K$1:K$2881),IF((L$1:L$2881=L1389),K$1:K$2881)))</f>
        <v/>
      </c>
      <c r="R1389" s="1" t="str">
        <f t="array" ref="R1389">IF(O1389="","",TTEST(IF(L$1:L$2881=LEFT(L1389,LEN(L1389)-3)&amp;"ctr",K$1:K$2881),IF(L$1:L$2881=L1389,K$1:K$2881),2,IF(ISERROR(Q1389),3,IF(Q1389&lt;0.05,3,2))))</f>
        <v/>
      </c>
      <c r="S1389" s="1" t="str">
        <f t="shared" ca="1" si="302"/>
        <v/>
      </c>
      <c r="T1389" s="1" t="str">
        <f t="array" ref="T1389">IF(O1389="","",AVERAGE(IF(L$1:L$2881=L1389,I$1:I$2881)))</f>
        <v/>
      </c>
      <c r="U1389" s="1" t="str">
        <f t="shared" ca="1" si="303"/>
        <v/>
      </c>
      <c r="V1389" s="1" t="str">
        <f t="shared" ca="1" si="309"/>
        <v/>
      </c>
      <c r="W1389" s="1" t="str">
        <f t="array" aca="1" ref="W1389" ca="1">IF(V1389="","",IF(AVERAGE(IF(Z$2:Z$2881="Neg"&amp;" "&amp;B1389&amp;" "&amp;X1389,J$2:J$2881,0))&gt;AVERAGE(IF(Z$2:Z$2881="pos"&amp;" "&amp;B1389&amp;" "&amp;X1389,J$2:J$2881,0)),"neg","pos"))</f>
        <v/>
      </c>
      <c r="X1389" s="1" t="str">
        <f t="shared" ca="1" si="304"/>
        <v/>
      </c>
      <c r="Y1389" s="1" t="str">
        <f t="shared" ca="1" si="305"/>
        <v/>
      </c>
      <c r="Z1389" s="1" t="str">
        <f t="shared" si="306"/>
        <v>both gamma-Glu-Phe MEB</v>
      </c>
      <c r="AA1389" s="1" t="str">
        <f t="shared" si="310"/>
        <v/>
      </c>
    </row>
    <row r="1390" spans="1:27" x14ac:dyDescent="0.2">
      <c r="A1390" s="1" t="s">
        <v>94</v>
      </c>
      <c r="B1390" s="1" t="s">
        <v>185</v>
      </c>
      <c r="C1390" s="1" t="s">
        <v>120</v>
      </c>
      <c r="D1390" s="1">
        <v>294.12279999999998</v>
      </c>
      <c r="E1390" s="1">
        <v>18.739999999999998</v>
      </c>
      <c r="F1390" s="5" t="s">
        <v>146</v>
      </c>
      <c r="H1390" s="1" t="s">
        <v>150</v>
      </c>
      <c r="K1390" s="1">
        <f t="shared" si="313"/>
        <v>0</v>
      </c>
      <c r="L1390" s="1" t="str">
        <f t="shared" si="314"/>
        <v>both gamma-Glu-Phe MEBM_Syn</v>
      </c>
      <c r="M1390" s="1" t="str">
        <f t="shared" si="299"/>
        <v>ND</v>
      </c>
      <c r="N1390" s="1" t="str">
        <f t="shared" si="300"/>
        <v>both gamma-Glu-Phe MEBM_SynND</v>
      </c>
      <c r="O1390" s="2" t="str">
        <f t="shared" si="301"/>
        <v>ND</v>
      </c>
      <c r="P1390" s="1">
        <f t="array" ref="P1390">IF(O1390="","",AVERAGE(IF(L$1:L$2881=L1390,K$1:K$2881)))</f>
        <v>0</v>
      </c>
      <c r="Q1390" s="1" t="e">
        <f t="array" ref="Q1390">IF(O1390="","",_xlfn.F.TEST(IF((L$1:L$2881=LEFT(L1390,LEN(L1390)-3)&amp;"ctr"),K$1:K$2881),IF((L$1:L$2881=L1390),K$1:K$2881)))</f>
        <v>#DIV/0!</v>
      </c>
      <c r="R1390" s="1" t="e">
        <f t="array" ref="R1390">IF(O1390="","",TTEST(IF(L$1:L$2881=LEFT(L1390,LEN(L1390)-3)&amp;"ctr",K$1:K$2881),IF(L$1:L$2881=L1390,K$1:K$2881),2,IF(ISERROR(Q1390),3,IF(Q1390&lt;0.05,3,2))))</f>
        <v>#DIV/0!</v>
      </c>
      <c r="S1390" s="1" t="str">
        <f t="shared" ca="1" si="302"/>
        <v>ND</v>
      </c>
      <c r="T1390" s="1">
        <f t="array" ref="T1390">IF(O1390="","",AVERAGE(IF(L$1:L$2881=L1390,I$1:I$2881)))</f>
        <v>0</v>
      </c>
      <c r="U1390" s="1" t="str">
        <f t="shared" ca="1" si="303"/>
        <v>n/a</v>
      </c>
      <c r="V1390" s="1" t="str">
        <f t="shared" ca="1" si="309"/>
        <v/>
      </c>
      <c r="W1390" s="1" t="str">
        <f t="array" aca="1" ref="W1390" ca="1">IF(V1390="","",IF(AVERAGE(IF(Z$2:Z$2881="Neg"&amp;" "&amp;B1390&amp;" "&amp;X1390,J$2:J$2881,0))&gt;AVERAGE(IF(Z$2:Z$2881="pos"&amp;" "&amp;B1390&amp;" "&amp;X1390,J$2:J$2881,0)),"neg","pos"))</f>
        <v/>
      </c>
      <c r="X1390" s="1" t="str">
        <f t="shared" ca="1" si="304"/>
        <v/>
      </c>
      <c r="Y1390" s="1" t="str">
        <f t="shared" ca="1" si="305"/>
        <v/>
      </c>
      <c r="Z1390" s="1" t="str">
        <f t="shared" si="306"/>
        <v>both gamma-Glu-Phe MEB</v>
      </c>
      <c r="AA1390" s="1" t="str">
        <f t="shared" si="310"/>
        <v>Good</v>
      </c>
    </row>
    <row r="1391" spans="1:27" x14ac:dyDescent="0.2">
      <c r="A1391" s="1" t="s">
        <v>94</v>
      </c>
      <c r="B1391" s="1" t="s">
        <v>185</v>
      </c>
      <c r="C1391" s="1" t="s">
        <v>120</v>
      </c>
      <c r="D1391" s="1">
        <v>294.12279999999998</v>
      </c>
      <c r="E1391" s="1">
        <v>18.739999999999998</v>
      </c>
      <c r="F1391" s="5" t="s">
        <v>146</v>
      </c>
      <c r="H1391" s="1" t="s">
        <v>150</v>
      </c>
      <c r="K1391" s="1">
        <f t="shared" si="313"/>
        <v>0</v>
      </c>
      <c r="L1391" s="1" t="str">
        <f t="shared" si="314"/>
        <v>both gamma-Glu-Phe MEBM_Syn</v>
      </c>
      <c r="M1391" s="1" t="str">
        <f t="shared" si="299"/>
        <v>ND</v>
      </c>
      <c r="N1391" s="1" t="str">
        <f t="shared" si="300"/>
        <v>both gamma-Glu-Phe MEBM_SynND</v>
      </c>
      <c r="O1391" s="2" t="str">
        <f t="shared" si="301"/>
        <v/>
      </c>
      <c r="P1391" s="1" t="str">
        <f t="array" ref="P1391">IF(O1391="","",AVERAGE(IF(L$1:L$2881=L1391,K$1:K$2881)))</f>
        <v/>
      </c>
      <c r="Q1391" s="1" t="str">
        <f t="array" ref="Q1391">IF(O1391="","",_xlfn.F.TEST(IF((L$1:L$2881=LEFT(L1391,LEN(L1391)-3)&amp;"ctr"),K$1:K$2881),IF((L$1:L$2881=L1391),K$1:K$2881)))</f>
        <v/>
      </c>
      <c r="R1391" s="1" t="str">
        <f t="array" ref="R1391">IF(O1391="","",TTEST(IF(L$1:L$2881=LEFT(L1391,LEN(L1391)-3)&amp;"ctr",K$1:K$2881),IF(L$1:L$2881=L1391,K$1:K$2881),2,IF(ISERROR(Q1391),3,IF(Q1391&lt;0.05,3,2))))</f>
        <v/>
      </c>
      <c r="S1391" s="1" t="str">
        <f t="shared" ca="1" si="302"/>
        <v/>
      </c>
      <c r="T1391" s="1" t="str">
        <f t="array" ref="T1391">IF(O1391="","",AVERAGE(IF(L$1:L$2881=L1391,I$1:I$2881)))</f>
        <v/>
      </c>
      <c r="U1391" s="1" t="str">
        <f t="shared" ca="1" si="303"/>
        <v/>
      </c>
      <c r="V1391" s="1" t="str">
        <f t="shared" ca="1" si="309"/>
        <v/>
      </c>
      <c r="W1391" s="1" t="str">
        <f t="array" aca="1" ref="W1391" ca="1">IF(V1391="","",IF(AVERAGE(IF(Z$2:Z$2881="Neg"&amp;" "&amp;B1391&amp;" "&amp;X1391,J$2:J$2881,0))&gt;AVERAGE(IF(Z$2:Z$2881="pos"&amp;" "&amp;B1391&amp;" "&amp;X1391,J$2:J$2881,0)),"neg","pos"))</f>
        <v/>
      </c>
      <c r="X1391" s="1" t="str">
        <f t="shared" ca="1" si="304"/>
        <v/>
      </c>
      <c r="Y1391" s="1" t="str">
        <f t="shared" ca="1" si="305"/>
        <v/>
      </c>
      <c r="Z1391" s="1" t="str">
        <f t="shared" si="306"/>
        <v>both gamma-Glu-Phe MEB</v>
      </c>
      <c r="AA1391" s="1" t="str">
        <f t="shared" si="310"/>
        <v/>
      </c>
    </row>
    <row r="1392" spans="1:27" x14ac:dyDescent="0.2">
      <c r="A1392" s="1" t="s">
        <v>94</v>
      </c>
      <c r="B1392" s="1" t="s">
        <v>185</v>
      </c>
      <c r="C1392" s="1" t="s">
        <v>120</v>
      </c>
      <c r="D1392" s="1">
        <v>294.12279999999998</v>
      </c>
      <c r="E1392" s="1">
        <v>18.739999999999998</v>
      </c>
      <c r="F1392" s="5" t="s">
        <v>146</v>
      </c>
      <c r="H1392" s="1" t="s">
        <v>150</v>
      </c>
      <c r="K1392" s="1">
        <f t="shared" si="313"/>
        <v>0</v>
      </c>
      <c r="L1392" s="1" t="str">
        <f t="shared" si="314"/>
        <v>both gamma-Glu-Phe MEBM_Syn</v>
      </c>
      <c r="M1392" s="1" t="str">
        <f t="shared" si="299"/>
        <v>ND</v>
      </c>
      <c r="N1392" s="1" t="str">
        <f t="shared" si="300"/>
        <v>both gamma-Glu-Phe MEBM_SynND</v>
      </c>
      <c r="O1392" s="2" t="str">
        <f t="shared" si="301"/>
        <v/>
      </c>
      <c r="P1392" s="1" t="str">
        <f t="array" ref="P1392">IF(O1392="","",AVERAGE(IF(L$1:L$2881=L1392,K$1:K$2881)))</f>
        <v/>
      </c>
      <c r="Q1392" s="1" t="str">
        <f t="array" ref="Q1392">IF(O1392="","",_xlfn.F.TEST(IF((L$1:L$2881=LEFT(L1392,LEN(L1392)-3)&amp;"ctr"),K$1:K$2881),IF((L$1:L$2881=L1392),K$1:K$2881)))</f>
        <v/>
      </c>
      <c r="R1392" s="1" t="str">
        <f t="array" ref="R1392">IF(O1392="","",TTEST(IF(L$1:L$2881=LEFT(L1392,LEN(L1392)-3)&amp;"ctr",K$1:K$2881),IF(L$1:L$2881=L1392,K$1:K$2881),2,IF(ISERROR(Q1392),3,IF(Q1392&lt;0.05,3,2))))</f>
        <v/>
      </c>
      <c r="S1392" s="1" t="str">
        <f t="shared" ca="1" si="302"/>
        <v/>
      </c>
      <c r="T1392" s="1" t="str">
        <f t="array" ref="T1392">IF(O1392="","",AVERAGE(IF(L$1:L$2881=L1392,I$1:I$2881)))</f>
        <v/>
      </c>
      <c r="U1392" s="1" t="str">
        <f t="shared" ca="1" si="303"/>
        <v/>
      </c>
      <c r="V1392" s="1" t="str">
        <f t="shared" ca="1" si="309"/>
        <v/>
      </c>
      <c r="W1392" s="1" t="str">
        <f t="array" aca="1" ref="W1392" ca="1">IF(V1392="","",IF(AVERAGE(IF(Z$2:Z$2881="Neg"&amp;" "&amp;B1392&amp;" "&amp;X1392,J$2:J$2881,0))&gt;AVERAGE(IF(Z$2:Z$2881="pos"&amp;" "&amp;B1392&amp;" "&amp;X1392,J$2:J$2881,0)),"neg","pos"))</f>
        <v/>
      </c>
      <c r="X1392" s="1" t="str">
        <f t="shared" ca="1" si="304"/>
        <v/>
      </c>
      <c r="Y1392" s="1" t="str">
        <f t="shared" ca="1" si="305"/>
        <v/>
      </c>
      <c r="Z1392" s="1" t="str">
        <f t="shared" si="306"/>
        <v>both gamma-Glu-Phe MEB</v>
      </c>
      <c r="AA1392" s="1" t="str">
        <f t="shared" si="310"/>
        <v/>
      </c>
    </row>
    <row r="1393" spans="1:27" x14ac:dyDescent="0.2">
      <c r="A1393" s="1" t="s">
        <v>94</v>
      </c>
      <c r="B1393" s="1" t="s">
        <v>185</v>
      </c>
      <c r="C1393" s="1" t="s">
        <v>120</v>
      </c>
      <c r="D1393" s="1">
        <v>294.12279999999998</v>
      </c>
      <c r="E1393" s="1">
        <v>18.739999999999998</v>
      </c>
      <c r="F1393" s="5" t="s">
        <v>146</v>
      </c>
      <c r="H1393" s="1" t="s">
        <v>150</v>
      </c>
      <c r="K1393" s="1">
        <f t="shared" si="313"/>
        <v>0</v>
      </c>
      <c r="L1393" s="1" t="str">
        <f t="shared" si="314"/>
        <v>both gamma-Glu-Phe MEBM_Syn</v>
      </c>
      <c r="M1393" s="1" t="str">
        <f t="shared" si="299"/>
        <v>ND</v>
      </c>
      <c r="N1393" s="1" t="str">
        <f t="shared" si="300"/>
        <v>both gamma-Glu-Phe MEBM_SynND</v>
      </c>
      <c r="O1393" s="2" t="str">
        <f t="shared" si="301"/>
        <v/>
      </c>
      <c r="P1393" s="1" t="str">
        <f t="array" ref="P1393">IF(O1393="","",AVERAGE(IF(L$1:L$2881=L1393,K$1:K$2881)))</f>
        <v/>
      </c>
      <c r="Q1393" s="1" t="str">
        <f t="array" ref="Q1393">IF(O1393="","",_xlfn.F.TEST(IF((L$1:L$2881=LEFT(L1393,LEN(L1393)-3)&amp;"ctr"),K$1:K$2881),IF((L$1:L$2881=L1393),K$1:K$2881)))</f>
        <v/>
      </c>
      <c r="R1393" s="1" t="str">
        <f t="array" ref="R1393">IF(O1393="","",TTEST(IF(L$1:L$2881=LEFT(L1393,LEN(L1393)-3)&amp;"ctr",K$1:K$2881),IF(L$1:L$2881=L1393,K$1:K$2881),2,IF(ISERROR(Q1393),3,IF(Q1393&lt;0.05,3,2))))</f>
        <v/>
      </c>
      <c r="S1393" s="1" t="str">
        <f t="shared" ca="1" si="302"/>
        <v/>
      </c>
      <c r="T1393" s="1" t="str">
        <f t="array" ref="T1393">IF(O1393="","",AVERAGE(IF(L$1:L$2881=L1393,I$1:I$2881)))</f>
        <v/>
      </c>
      <c r="U1393" s="1" t="str">
        <f t="shared" ca="1" si="303"/>
        <v/>
      </c>
      <c r="V1393" s="1" t="str">
        <f t="shared" ca="1" si="309"/>
        <v/>
      </c>
      <c r="W1393" s="1" t="str">
        <f t="array" aca="1" ref="W1393" ca="1">IF(V1393="","",IF(AVERAGE(IF(Z$2:Z$2881="Neg"&amp;" "&amp;B1393&amp;" "&amp;X1393,J$2:J$2881,0))&gt;AVERAGE(IF(Z$2:Z$2881="pos"&amp;" "&amp;B1393&amp;" "&amp;X1393,J$2:J$2881,0)),"neg","pos"))</f>
        <v/>
      </c>
      <c r="X1393" s="1" t="str">
        <f t="shared" ca="1" si="304"/>
        <v/>
      </c>
      <c r="Y1393" s="1" t="str">
        <f t="shared" ca="1" si="305"/>
        <v/>
      </c>
      <c r="Z1393" s="1" t="str">
        <f t="shared" si="306"/>
        <v>both gamma-Glu-Phe MEB</v>
      </c>
      <c r="AA1393" s="1" t="str">
        <f t="shared" si="310"/>
        <v/>
      </c>
    </row>
    <row r="1394" spans="1:27" x14ac:dyDescent="0.2">
      <c r="A1394" s="1" t="s">
        <v>94</v>
      </c>
      <c r="B1394" s="1" t="s">
        <v>185</v>
      </c>
      <c r="C1394" s="1" t="s">
        <v>120</v>
      </c>
      <c r="D1394" s="1">
        <v>294.12279999999998</v>
      </c>
      <c r="E1394" s="1">
        <v>18.739999999999998</v>
      </c>
      <c r="F1394" s="5" t="s">
        <v>146</v>
      </c>
      <c r="H1394" s="1" t="s">
        <v>151</v>
      </c>
      <c r="K1394" s="1">
        <f t="shared" si="313"/>
        <v>0</v>
      </c>
      <c r="L1394" s="1" t="str">
        <f t="shared" si="314"/>
        <v>both gamma-Glu-Phe YE_Ctr</v>
      </c>
      <c r="M1394" s="1" t="str">
        <f t="shared" si="299"/>
        <v>ND</v>
      </c>
      <c r="N1394" s="1" t="str">
        <f t="shared" si="300"/>
        <v>both gamma-Glu-Phe YE_CtrND</v>
      </c>
      <c r="O1394" s="2" t="str">
        <f t="shared" si="301"/>
        <v>ND</v>
      </c>
      <c r="P1394" s="1">
        <f t="array" ref="P1394">IF(O1394="","",AVERAGE(IF(L$1:L$2881=L1394,K$1:K$2881)))</f>
        <v>0</v>
      </c>
      <c r="Q1394" s="1" t="e">
        <f t="array" ref="Q1394">IF(O1394="","",_xlfn.F.TEST(IF((L$1:L$2881=LEFT(L1394,LEN(L1394)-3)&amp;"ctr"),K$1:K$2881),IF((L$1:L$2881=L1394),K$1:K$2881)))</f>
        <v>#DIV/0!</v>
      </c>
      <c r="R1394" s="1" t="e">
        <f t="array" ref="R1394">IF(O1394="","",TTEST(IF(L$1:L$2881=LEFT(L1394,LEN(L1394)-3)&amp;"ctr",K$1:K$2881),IF(L$1:L$2881=L1394,K$1:K$2881),2,IF(ISERROR(Q1394),3,IF(Q1394&lt;0.05,3,2))))</f>
        <v>#DIV/0!</v>
      </c>
      <c r="S1394" s="1" t="str">
        <f t="shared" ca="1" si="302"/>
        <v>ND</v>
      </c>
      <c r="T1394" s="1">
        <f t="array" ref="T1394">IF(O1394="","",AVERAGE(IF(L$1:L$2881=L1394,I$1:I$2881)))</f>
        <v>0</v>
      </c>
      <c r="U1394" s="1" t="str">
        <f t="shared" ca="1" si="303"/>
        <v>n/a</v>
      </c>
      <c r="V1394" s="1" t="str">
        <f t="shared" ca="1" si="309"/>
        <v/>
      </c>
      <c r="W1394" s="1" t="str">
        <f t="array" aca="1" ref="W1394" ca="1">IF(V1394="","",IF(AVERAGE(IF(Z$2:Z$2881="Neg"&amp;" "&amp;B1394&amp;" "&amp;X1394,J$2:J$2881,0))&gt;AVERAGE(IF(Z$2:Z$2881="pos"&amp;" "&amp;B1394&amp;" "&amp;X1394,J$2:J$2881,0)),"neg","pos"))</f>
        <v/>
      </c>
      <c r="X1394" s="1" t="str">
        <f t="shared" ca="1" si="304"/>
        <v/>
      </c>
      <c r="Y1394" s="1" t="str">
        <f t="shared" ca="1" si="305"/>
        <v/>
      </c>
      <c r="Z1394" s="1" t="str">
        <f t="shared" si="306"/>
        <v>both gamma-Glu-Phe YE_</v>
      </c>
      <c r="AA1394" s="1" t="str">
        <f t="shared" si="310"/>
        <v>Good</v>
      </c>
    </row>
    <row r="1395" spans="1:27" x14ac:dyDescent="0.2">
      <c r="A1395" s="1" t="s">
        <v>94</v>
      </c>
      <c r="B1395" s="1" t="s">
        <v>185</v>
      </c>
      <c r="C1395" s="1" t="s">
        <v>120</v>
      </c>
      <c r="D1395" s="1">
        <v>294.12279999999998</v>
      </c>
      <c r="E1395" s="1">
        <v>18.739999999999998</v>
      </c>
      <c r="F1395" s="5" t="s">
        <v>146</v>
      </c>
      <c r="H1395" s="1" t="s">
        <v>151</v>
      </c>
      <c r="K1395" s="1">
        <f t="shared" si="313"/>
        <v>0</v>
      </c>
      <c r="L1395" s="1" t="str">
        <f t="shared" si="314"/>
        <v>both gamma-Glu-Phe YE_Ctr</v>
      </c>
      <c r="M1395" s="1" t="str">
        <f t="shared" si="299"/>
        <v>ND</v>
      </c>
      <c r="N1395" s="1" t="str">
        <f t="shared" si="300"/>
        <v>both gamma-Glu-Phe YE_CtrND</v>
      </c>
      <c r="O1395" s="2" t="str">
        <f t="shared" si="301"/>
        <v/>
      </c>
      <c r="P1395" s="1" t="str">
        <f t="array" ref="P1395">IF(O1395="","",AVERAGE(IF(L$1:L$2881=L1395,K$1:K$2881)))</f>
        <v/>
      </c>
      <c r="Q1395" s="1" t="str">
        <f t="array" ref="Q1395">IF(O1395="","",_xlfn.F.TEST(IF((L$1:L$2881=LEFT(L1395,LEN(L1395)-3)&amp;"ctr"),K$1:K$2881),IF((L$1:L$2881=L1395),K$1:K$2881)))</f>
        <v/>
      </c>
      <c r="R1395" s="1" t="str">
        <f t="array" ref="R1395">IF(O1395="","",TTEST(IF(L$1:L$2881=LEFT(L1395,LEN(L1395)-3)&amp;"ctr",K$1:K$2881),IF(L$1:L$2881=L1395,K$1:K$2881),2,IF(ISERROR(Q1395),3,IF(Q1395&lt;0.05,3,2))))</f>
        <v/>
      </c>
      <c r="S1395" s="1" t="str">
        <f t="shared" ca="1" si="302"/>
        <v/>
      </c>
      <c r="T1395" s="1" t="str">
        <f t="array" ref="T1395">IF(O1395="","",AVERAGE(IF(L$1:L$2881=L1395,I$1:I$2881)))</f>
        <v/>
      </c>
      <c r="U1395" s="1" t="str">
        <f t="shared" ca="1" si="303"/>
        <v/>
      </c>
      <c r="V1395" s="1" t="str">
        <f t="shared" ca="1" si="309"/>
        <v/>
      </c>
      <c r="W1395" s="1" t="str">
        <f t="array" aca="1" ref="W1395" ca="1">IF(V1395="","",IF(AVERAGE(IF(Z$2:Z$2881="Neg"&amp;" "&amp;B1395&amp;" "&amp;X1395,J$2:J$2881,0))&gt;AVERAGE(IF(Z$2:Z$2881="pos"&amp;" "&amp;B1395&amp;" "&amp;X1395,J$2:J$2881,0)),"neg","pos"))</f>
        <v/>
      </c>
      <c r="X1395" s="1" t="str">
        <f t="shared" ca="1" si="304"/>
        <v/>
      </c>
      <c r="Y1395" s="1" t="str">
        <f t="shared" ca="1" si="305"/>
        <v/>
      </c>
      <c r="Z1395" s="1" t="str">
        <f t="shared" si="306"/>
        <v>both gamma-Glu-Phe YE_</v>
      </c>
      <c r="AA1395" s="1" t="str">
        <f t="shared" si="310"/>
        <v/>
      </c>
    </row>
    <row r="1396" spans="1:27" x14ac:dyDescent="0.2">
      <c r="A1396" s="1" t="s">
        <v>94</v>
      </c>
      <c r="B1396" s="1" t="s">
        <v>185</v>
      </c>
      <c r="C1396" s="1" t="s">
        <v>120</v>
      </c>
      <c r="D1396" s="1">
        <v>294.12279999999998</v>
      </c>
      <c r="E1396" s="1">
        <v>18.739999999999998</v>
      </c>
      <c r="F1396" s="5" t="s">
        <v>146</v>
      </c>
      <c r="H1396" s="1" t="s">
        <v>151</v>
      </c>
      <c r="K1396" s="1">
        <f t="shared" si="313"/>
        <v>0</v>
      </c>
      <c r="L1396" s="1" t="str">
        <f t="shared" si="314"/>
        <v>both gamma-Glu-Phe YE_Ctr</v>
      </c>
      <c r="M1396" s="1" t="str">
        <f t="shared" si="299"/>
        <v>ND</v>
      </c>
      <c r="N1396" s="1" t="str">
        <f t="shared" si="300"/>
        <v>both gamma-Glu-Phe YE_CtrND</v>
      </c>
      <c r="O1396" s="2" t="str">
        <f t="shared" si="301"/>
        <v/>
      </c>
      <c r="P1396" s="1" t="str">
        <f t="array" ref="P1396">IF(O1396="","",AVERAGE(IF(L$1:L$2881=L1396,K$1:K$2881)))</f>
        <v/>
      </c>
      <c r="Q1396" s="1" t="str">
        <f t="array" ref="Q1396">IF(O1396="","",_xlfn.F.TEST(IF((L$1:L$2881=LEFT(L1396,LEN(L1396)-3)&amp;"ctr"),K$1:K$2881),IF((L$1:L$2881=L1396),K$1:K$2881)))</f>
        <v/>
      </c>
      <c r="R1396" s="1" t="str">
        <f t="array" ref="R1396">IF(O1396="","",TTEST(IF(L$1:L$2881=LEFT(L1396,LEN(L1396)-3)&amp;"ctr",K$1:K$2881),IF(L$1:L$2881=L1396,K$1:K$2881),2,IF(ISERROR(Q1396),3,IF(Q1396&lt;0.05,3,2))))</f>
        <v/>
      </c>
      <c r="S1396" s="1" t="str">
        <f t="shared" ca="1" si="302"/>
        <v/>
      </c>
      <c r="T1396" s="1" t="str">
        <f t="array" ref="T1396">IF(O1396="","",AVERAGE(IF(L$1:L$2881=L1396,I$1:I$2881)))</f>
        <v/>
      </c>
      <c r="U1396" s="1" t="str">
        <f t="shared" ca="1" si="303"/>
        <v/>
      </c>
      <c r="V1396" s="1" t="str">
        <f t="shared" ca="1" si="309"/>
        <v/>
      </c>
      <c r="W1396" s="1" t="str">
        <f t="array" aca="1" ref="W1396" ca="1">IF(V1396="","",IF(AVERAGE(IF(Z$2:Z$2881="Neg"&amp;" "&amp;B1396&amp;" "&amp;X1396,J$2:J$2881,0))&gt;AVERAGE(IF(Z$2:Z$2881="pos"&amp;" "&amp;B1396&amp;" "&amp;X1396,J$2:J$2881,0)),"neg","pos"))</f>
        <v/>
      </c>
      <c r="X1396" s="1" t="str">
        <f t="shared" ca="1" si="304"/>
        <v/>
      </c>
      <c r="Y1396" s="1" t="str">
        <f t="shared" ca="1" si="305"/>
        <v/>
      </c>
      <c r="Z1396" s="1" t="str">
        <f t="shared" si="306"/>
        <v>both gamma-Glu-Phe YE_</v>
      </c>
      <c r="AA1396" s="1" t="str">
        <f t="shared" si="310"/>
        <v/>
      </c>
    </row>
    <row r="1397" spans="1:27" x14ac:dyDescent="0.2">
      <c r="A1397" s="1" t="s">
        <v>94</v>
      </c>
      <c r="B1397" s="1" t="s">
        <v>185</v>
      </c>
      <c r="C1397" s="1" t="s">
        <v>120</v>
      </c>
      <c r="D1397" s="1">
        <v>294.12279999999998</v>
      </c>
      <c r="E1397" s="1">
        <v>18.739999999999998</v>
      </c>
      <c r="F1397" s="5" t="s">
        <v>146</v>
      </c>
      <c r="H1397" s="1" t="s">
        <v>151</v>
      </c>
      <c r="K1397" s="1">
        <f t="shared" si="313"/>
        <v>0</v>
      </c>
      <c r="L1397" s="1" t="str">
        <f t="shared" si="314"/>
        <v>both gamma-Glu-Phe YE_Ctr</v>
      </c>
      <c r="M1397" s="1" t="str">
        <f t="shared" si="299"/>
        <v>ND</v>
      </c>
      <c r="N1397" s="1" t="str">
        <f t="shared" si="300"/>
        <v>both gamma-Glu-Phe YE_CtrND</v>
      </c>
      <c r="O1397" s="2" t="str">
        <f t="shared" si="301"/>
        <v/>
      </c>
      <c r="P1397" s="1" t="str">
        <f t="array" ref="P1397">IF(O1397="","",AVERAGE(IF(L$1:L$2881=L1397,K$1:K$2881)))</f>
        <v/>
      </c>
      <c r="Q1397" s="1" t="str">
        <f t="array" ref="Q1397">IF(O1397="","",_xlfn.F.TEST(IF((L$1:L$2881=LEFT(L1397,LEN(L1397)-3)&amp;"ctr"),K$1:K$2881),IF((L$1:L$2881=L1397),K$1:K$2881)))</f>
        <v/>
      </c>
      <c r="R1397" s="1" t="str">
        <f t="array" ref="R1397">IF(O1397="","",TTEST(IF(L$1:L$2881=LEFT(L1397,LEN(L1397)-3)&amp;"ctr",K$1:K$2881),IF(L$1:L$2881=L1397,K$1:K$2881),2,IF(ISERROR(Q1397),3,IF(Q1397&lt;0.05,3,2))))</f>
        <v/>
      </c>
      <c r="S1397" s="1" t="str">
        <f t="shared" ca="1" si="302"/>
        <v/>
      </c>
      <c r="T1397" s="1" t="str">
        <f t="array" ref="T1397">IF(O1397="","",AVERAGE(IF(L$1:L$2881=L1397,I$1:I$2881)))</f>
        <v/>
      </c>
      <c r="U1397" s="1" t="str">
        <f t="shared" ca="1" si="303"/>
        <v/>
      </c>
      <c r="V1397" s="1" t="str">
        <f t="shared" ca="1" si="309"/>
        <v/>
      </c>
      <c r="W1397" s="1" t="str">
        <f t="array" aca="1" ref="W1397" ca="1">IF(V1397="","",IF(AVERAGE(IF(Z$2:Z$2881="Neg"&amp;" "&amp;B1397&amp;" "&amp;X1397,J$2:J$2881,0))&gt;AVERAGE(IF(Z$2:Z$2881="pos"&amp;" "&amp;B1397&amp;" "&amp;X1397,J$2:J$2881,0)),"neg","pos"))</f>
        <v/>
      </c>
      <c r="X1397" s="1" t="str">
        <f t="shared" ca="1" si="304"/>
        <v/>
      </c>
      <c r="Y1397" s="1" t="str">
        <f t="shared" ca="1" si="305"/>
        <v/>
      </c>
      <c r="Z1397" s="1" t="str">
        <f t="shared" si="306"/>
        <v>both gamma-Glu-Phe YE_</v>
      </c>
      <c r="AA1397" s="1" t="str">
        <f t="shared" si="310"/>
        <v/>
      </c>
    </row>
    <row r="1398" spans="1:27" x14ac:dyDescent="0.2">
      <c r="A1398" s="1" t="s">
        <v>94</v>
      </c>
      <c r="B1398" s="1" t="s">
        <v>185</v>
      </c>
      <c r="C1398" s="1" t="s">
        <v>120</v>
      </c>
      <c r="D1398" s="1">
        <v>294.12279999999998</v>
      </c>
      <c r="E1398" s="1">
        <v>18.739999999999998</v>
      </c>
      <c r="F1398" s="5" t="s">
        <v>146</v>
      </c>
      <c r="H1398" s="1" t="s">
        <v>152</v>
      </c>
      <c r="K1398" s="1">
        <f t="shared" si="313"/>
        <v>0</v>
      </c>
      <c r="L1398" s="1" t="str">
        <f t="shared" si="314"/>
        <v>both gamma-Glu-Phe YE_Syn</v>
      </c>
      <c r="M1398" s="1" t="str">
        <f t="shared" si="299"/>
        <v>ND</v>
      </c>
      <c r="N1398" s="1" t="str">
        <f t="shared" si="300"/>
        <v>both gamma-Glu-Phe YE_SynND</v>
      </c>
      <c r="O1398" s="2" t="str">
        <f t="shared" si="301"/>
        <v>ND</v>
      </c>
      <c r="P1398" s="1">
        <f t="array" ref="P1398">IF(O1398="","",AVERAGE(IF(L$1:L$2881=L1398,K$1:K$2881)))</f>
        <v>0</v>
      </c>
      <c r="Q1398" s="1" t="e">
        <f t="array" ref="Q1398">IF(O1398="","",_xlfn.F.TEST(IF((L$1:L$2881=LEFT(L1398,LEN(L1398)-3)&amp;"ctr"),K$1:K$2881),IF((L$1:L$2881=L1398),K$1:K$2881)))</f>
        <v>#DIV/0!</v>
      </c>
      <c r="R1398" s="1" t="e">
        <f t="array" ref="R1398">IF(O1398="","",TTEST(IF(L$1:L$2881=LEFT(L1398,LEN(L1398)-3)&amp;"ctr",K$1:K$2881),IF(L$1:L$2881=L1398,K$1:K$2881),2,IF(ISERROR(Q1398),3,IF(Q1398&lt;0.05,3,2))))</f>
        <v>#DIV/0!</v>
      </c>
      <c r="S1398" s="1" t="str">
        <f t="shared" ca="1" si="302"/>
        <v>ND</v>
      </c>
      <c r="T1398" s="1">
        <f t="array" ref="T1398">IF(O1398="","",AVERAGE(IF(L$1:L$2881=L1398,I$1:I$2881)))</f>
        <v>0</v>
      </c>
      <c r="U1398" s="1" t="str">
        <f t="shared" ca="1" si="303"/>
        <v>n/a</v>
      </c>
      <c r="V1398" s="1" t="str">
        <f t="shared" ca="1" si="309"/>
        <v/>
      </c>
      <c r="W1398" s="1" t="str">
        <f t="array" aca="1" ref="W1398" ca="1">IF(V1398="","",IF(AVERAGE(IF(Z$2:Z$2881="Neg"&amp;" "&amp;B1398&amp;" "&amp;X1398,J$2:J$2881,0))&gt;AVERAGE(IF(Z$2:Z$2881="pos"&amp;" "&amp;B1398&amp;" "&amp;X1398,J$2:J$2881,0)),"neg","pos"))</f>
        <v/>
      </c>
      <c r="X1398" s="1" t="str">
        <f t="shared" ca="1" si="304"/>
        <v/>
      </c>
      <c r="Y1398" s="1" t="str">
        <f t="shared" ca="1" si="305"/>
        <v/>
      </c>
      <c r="Z1398" s="1" t="str">
        <f t="shared" si="306"/>
        <v>both gamma-Glu-Phe YE_</v>
      </c>
      <c r="AA1398" s="1" t="str">
        <f t="shared" si="310"/>
        <v>Good</v>
      </c>
    </row>
    <row r="1399" spans="1:27" x14ac:dyDescent="0.2">
      <c r="A1399" s="1" t="s">
        <v>94</v>
      </c>
      <c r="B1399" s="1" t="s">
        <v>185</v>
      </c>
      <c r="C1399" s="1" t="s">
        <v>120</v>
      </c>
      <c r="D1399" s="1">
        <v>294.12279999999998</v>
      </c>
      <c r="E1399" s="1">
        <v>18.739999999999998</v>
      </c>
      <c r="F1399" s="5" t="s">
        <v>146</v>
      </c>
      <c r="H1399" s="1" t="s">
        <v>152</v>
      </c>
      <c r="K1399" s="1">
        <f t="shared" si="313"/>
        <v>0</v>
      </c>
      <c r="L1399" s="1" t="str">
        <f t="shared" si="314"/>
        <v>both gamma-Glu-Phe YE_Syn</v>
      </c>
      <c r="M1399" s="1" t="str">
        <f t="shared" si="299"/>
        <v>ND</v>
      </c>
      <c r="N1399" s="1" t="str">
        <f t="shared" si="300"/>
        <v>both gamma-Glu-Phe YE_SynND</v>
      </c>
      <c r="O1399" s="2" t="str">
        <f t="shared" si="301"/>
        <v/>
      </c>
      <c r="P1399" s="1" t="str">
        <f t="array" ref="P1399">IF(O1399="","",AVERAGE(IF(L$1:L$2881=L1399,K$1:K$2881)))</f>
        <v/>
      </c>
      <c r="Q1399" s="1" t="str">
        <f t="array" ref="Q1399">IF(O1399="","",_xlfn.F.TEST(IF((L$1:L$2881=LEFT(L1399,LEN(L1399)-3)&amp;"ctr"),K$1:K$2881),IF((L$1:L$2881=L1399),K$1:K$2881)))</f>
        <v/>
      </c>
      <c r="R1399" s="1" t="str">
        <f t="array" ref="R1399">IF(O1399="","",TTEST(IF(L$1:L$2881=LEFT(L1399,LEN(L1399)-3)&amp;"ctr",K$1:K$2881),IF(L$1:L$2881=L1399,K$1:K$2881),2,IF(ISERROR(Q1399),3,IF(Q1399&lt;0.05,3,2))))</f>
        <v/>
      </c>
      <c r="S1399" s="1" t="str">
        <f t="shared" ca="1" si="302"/>
        <v/>
      </c>
      <c r="T1399" s="1" t="str">
        <f t="array" ref="T1399">IF(O1399="","",AVERAGE(IF(L$1:L$2881=L1399,I$1:I$2881)))</f>
        <v/>
      </c>
      <c r="U1399" s="1" t="str">
        <f t="shared" ca="1" si="303"/>
        <v/>
      </c>
      <c r="V1399" s="1" t="str">
        <f t="shared" ca="1" si="309"/>
        <v/>
      </c>
      <c r="W1399" s="1" t="str">
        <f t="array" aca="1" ref="W1399" ca="1">IF(V1399="","",IF(AVERAGE(IF(Z$2:Z$2881="Neg"&amp;" "&amp;B1399&amp;" "&amp;X1399,J$2:J$2881,0))&gt;AVERAGE(IF(Z$2:Z$2881="pos"&amp;" "&amp;B1399&amp;" "&amp;X1399,J$2:J$2881,0)),"neg","pos"))</f>
        <v/>
      </c>
      <c r="X1399" s="1" t="str">
        <f t="shared" ca="1" si="304"/>
        <v/>
      </c>
      <c r="Y1399" s="1" t="str">
        <f t="shared" ca="1" si="305"/>
        <v/>
      </c>
      <c r="Z1399" s="1" t="str">
        <f t="shared" si="306"/>
        <v>both gamma-Glu-Phe YE_</v>
      </c>
      <c r="AA1399" s="1" t="str">
        <f t="shared" si="310"/>
        <v/>
      </c>
    </row>
    <row r="1400" spans="1:27" x14ac:dyDescent="0.2">
      <c r="A1400" s="1" t="s">
        <v>94</v>
      </c>
      <c r="B1400" s="1" t="s">
        <v>185</v>
      </c>
      <c r="C1400" s="1" t="s">
        <v>120</v>
      </c>
      <c r="D1400" s="1">
        <v>294.12279999999998</v>
      </c>
      <c r="E1400" s="1">
        <v>18.739999999999998</v>
      </c>
      <c r="F1400" s="5" t="s">
        <v>146</v>
      </c>
      <c r="H1400" s="1" t="s">
        <v>152</v>
      </c>
      <c r="K1400" s="1">
        <f t="shared" si="313"/>
        <v>0</v>
      </c>
      <c r="L1400" s="1" t="str">
        <f t="shared" si="314"/>
        <v>both gamma-Glu-Phe YE_Syn</v>
      </c>
      <c r="M1400" s="1" t="str">
        <f t="shared" si="299"/>
        <v>ND</v>
      </c>
      <c r="N1400" s="1" t="str">
        <f t="shared" si="300"/>
        <v>both gamma-Glu-Phe YE_SynND</v>
      </c>
      <c r="O1400" s="2" t="str">
        <f t="shared" si="301"/>
        <v/>
      </c>
      <c r="P1400" s="1" t="str">
        <f t="array" ref="P1400">IF(O1400="","",AVERAGE(IF(L$1:L$2881=L1400,K$1:K$2881)))</f>
        <v/>
      </c>
      <c r="Q1400" s="1" t="str">
        <f t="array" ref="Q1400">IF(O1400="","",_xlfn.F.TEST(IF((L$1:L$2881=LEFT(L1400,LEN(L1400)-3)&amp;"ctr"),K$1:K$2881),IF((L$1:L$2881=L1400),K$1:K$2881)))</f>
        <v/>
      </c>
      <c r="R1400" s="1" t="str">
        <f t="array" ref="R1400">IF(O1400="","",TTEST(IF(L$1:L$2881=LEFT(L1400,LEN(L1400)-3)&amp;"ctr",K$1:K$2881),IF(L$1:L$2881=L1400,K$1:K$2881),2,IF(ISERROR(Q1400),3,IF(Q1400&lt;0.05,3,2))))</f>
        <v/>
      </c>
      <c r="S1400" s="1" t="str">
        <f t="shared" ca="1" si="302"/>
        <v/>
      </c>
      <c r="T1400" s="1" t="str">
        <f t="array" ref="T1400">IF(O1400="","",AVERAGE(IF(L$1:L$2881=L1400,I$1:I$2881)))</f>
        <v/>
      </c>
      <c r="U1400" s="1" t="str">
        <f t="shared" ca="1" si="303"/>
        <v/>
      </c>
      <c r="V1400" s="1" t="str">
        <f t="shared" ca="1" si="309"/>
        <v/>
      </c>
      <c r="W1400" s="1" t="str">
        <f t="array" aca="1" ref="W1400" ca="1">IF(V1400="","",IF(AVERAGE(IF(Z$2:Z$2881="Neg"&amp;" "&amp;B1400&amp;" "&amp;X1400,J$2:J$2881,0))&gt;AVERAGE(IF(Z$2:Z$2881="pos"&amp;" "&amp;B1400&amp;" "&amp;X1400,J$2:J$2881,0)),"neg","pos"))</f>
        <v/>
      </c>
      <c r="X1400" s="1" t="str">
        <f t="shared" ca="1" si="304"/>
        <v/>
      </c>
      <c r="Y1400" s="1" t="str">
        <f t="shared" ca="1" si="305"/>
        <v/>
      </c>
      <c r="Z1400" s="1" t="str">
        <f t="shared" si="306"/>
        <v>both gamma-Glu-Phe YE_</v>
      </c>
      <c r="AA1400" s="1" t="str">
        <f t="shared" si="310"/>
        <v/>
      </c>
    </row>
    <row r="1401" spans="1:27" x14ac:dyDescent="0.2">
      <c r="A1401" s="1" t="s">
        <v>94</v>
      </c>
      <c r="B1401" s="1" t="s">
        <v>185</v>
      </c>
      <c r="C1401" s="1" t="s">
        <v>120</v>
      </c>
      <c r="D1401" s="1">
        <v>294.12279999999998</v>
      </c>
      <c r="E1401" s="1">
        <v>18.739999999999998</v>
      </c>
      <c r="F1401" s="5" t="s">
        <v>146</v>
      </c>
      <c r="H1401" s="1" t="s">
        <v>152</v>
      </c>
      <c r="K1401" s="1">
        <f t="shared" si="313"/>
        <v>0</v>
      </c>
      <c r="L1401" s="1" t="str">
        <f t="shared" si="314"/>
        <v>both gamma-Glu-Phe YE_Syn</v>
      </c>
      <c r="M1401" s="1" t="str">
        <f t="shared" si="299"/>
        <v>ND</v>
      </c>
      <c r="N1401" s="1" t="str">
        <f t="shared" si="300"/>
        <v>both gamma-Glu-Phe YE_SynND</v>
      </c>
      <c r="O1401" s="2" t="str">
        <f t="shared" si="301"/>
        <v/>
      </c>
      <c r="P1401" s="1" t="str">
        <f t="array" ref="P1401">IF(O1401="","",AVERAGE(IF(L$1:L$2881=L1401,K$1:K$2881)))</f>
        <v/>
      </c>
      <c r="Q1401" s="1" t="str">
        <f t="array" ref="Q1401">IF(O1401="","",_xlfn.F.TEST(IF((L$1:L$2881=LEFT(L1401,LEN(L1401)-3)&amp;"ctr"),K$1:K$2881),IF((L$1:L$2881=L1401),K$1:K$2881)))</f>
        <v/>
      </c>
      <c r="R1401" s="1" t="str">
        <f t="array" ref="R1401">IF(O1401="","",TTEST(IF(L$1:L$2881=LEFT(L1401,LEN(L1401)-3)&amp;"ctr",K$1:K$2881),IF(L$1:L$2881=L1401,K$1:K$2881),2,IF(ISERROR(Q1401),3,IF(Q1401&lt;0.05,3,2))))</f>
        <v/>
      </c>
      <c r="S1401" s="1" t="str">
        <f t="shared" ca="1" si="302"/>
        <v/>
      </c>
      <c r="T1401" s="1" t="str">
        <f t="array" ref="T1401">IF(O1401="","",AVERAGE(IF(L$1:L$2881=L1401,I$1:I$2881)))</f>
        <v/>
      </c>
      <c r="U1401" s="1" t="str">
        <f t="shared" ca="1" si="303"/>
        <v/>
      </c>
      <c r="V1401" s="1" t="str">
        <f t="shared" ca="1" si="309"/>
        <v/>
      </c>
      <c r="W1401" s="1" t="str">
        <f t="array" aca="1" ref="W1401" ca="1">IF(V1401="","",IF(AVERAGE(IF(Z$2:Z$2881="Neg"&amp;" "&amp;B1401&amp;" "&amp;X1401,J$2:J$2881,0))&gt;AVERAGE(IF(Z$2:Z$2881="pos"&amp;" "&amp;B1401&amp;" "&amp;X1401,J$2:J$2881,0)),"neg","pos"))</f>
        <v/>
      </c>
      <c r="X1401" s="1" t="str">
        <f t="shared" ca="1" si="304"/>
        <v/>
      </c>
      <c r="Y1401" s="1" t="str">
        <f t="shared" ca="1" si="305"/>
        <v/>
      </c>
      <c r="Z1401" s="1" t="str">
        <f t="shared" si="306"/>
        <v>both gamma-Glu-Phe YE_</v>
      </c>
      <c r="AA1401" s="1" t="str">
        <f t="shared" si="310"/>
        <v/>
      </c>
    </row>
    <row r="1402" spans="1:27" x14ac:dyDescent="0.2">
      <c r="A1402" s="1" t="s">
        <v>94</v>
      </c>
      <c r="B1402" s="1" t="s">
        <v>185</v>
      </c>
      <c r="C1402" s="1" t="s">
        <v>120</v>
      </c>
      <c r="D1402" s="1">
        <v>294.12279999999998</v>
      </c>
      <c r="E1402" s="1">
        <v>18.739999999999998</v>
      </c>
      <c r="F1402" s="5" t="s">
        <v>146</v>
      </c>
      <c r="H1402" s="1" t="s">
        <v>153</v>
      </c>
      <c r="I1402" s="1">
        <v>247926</v>
      </c>
      <c r="K1402" s="1">
        <f t="shared" si="313"/>
        <v>12.420889626977521</v>
      </c>
      <c r="L1402" s="1" t="str">
        <f t="shared" si="314"/>
        <v>both gamma-Glu-Phe SE_Ctr</v>
      </c>
      <c r="M1402" s="1" t="str">
        <f t="shared" si="299"/>
        <v>D</v>
      </c>
      <c r="N1402" s="1" t="str">
        <f t="shared" si="300"/>
        <v>both gamma-Glu-Phe SE_Ctr_D</v>
      </c>
      <c r="O1402" s="2" t="str">
        <f t="shared" si="301"/>
        <v>D</v>
      </c>
      <c r="P1402" s="1">
        <f t="array" ref="P1402">IF(O1402="","",AVERAGE(IF(L$1:L$2881=L1402,K$1:K$2881)))</f>
        <v>12.012299153247909</v>
      </c>
      <c r="Q1402" s="1">
        <f t="array" ref="Q1402">IF(O1402="","",_xlfn.F.TEST(IF((L$1:L$2881=LEFT(L1402,LEN(L1402)-3)&amp;"ctr"),K$1:K$2881),IF((L$1:L$2881=L1402),K$1:K$2881)))</f>
        <v>1</v>
      </c>
      <c r="R1402" s="1">
        <f t="array" ref="R1402">IF(O1402="","",TTEST(IF(L$1:L$2881=LEFT(L1402,LEN(L1402)-3)&amp;"ctr",K$1:K$2881),IF(L$1:L$2881=L1402,K$1:K$2881),2,IF(ISERROR(Q1402),3,IF(Q1402&lt;0.05,3,2))))</f>
        <v>1</v>
      </c>
      <c r="S1402" s="1" t="str">
        <f t="shared" ca="1" si="302"/>
        <v>D</v>
      </c>
      <c r="T1402" s="1">
        <f t="array" ref="T1402">IF(O1402="","",AVERAGE(IF(L$1:L$2881=L1402,I$1:I$2881)))</f>
        <v>172689</v>
      </c>
      <c r="U1402" s="1" t="b">
        <f t="shared" ca="1" si="303"/>
        <v>0</v>
      </c>
      <c r="V1402" s="1" t="str">
        <f t="shared" ca="1" si="309"/>
        <v>1</v>
      </c>
      <c r="W1402" s="1" t="str">
        <f t="array" aca="1" ref="W1402" ca="1">IF(V1402="","",IF(AVERAGE(IF(Z$2:Z$2881="Neg"&amp;" "&amp;B1402&amp;" "&amp;X1402,J$2:J$2881,0))&gt;AVERAGE(IF(Z$2:Z$2881="pos"&amp;" "&amp;B1402&amp;" "&amp;X1402,J$2:J$2881,0)),"neg","pos"))</f>
        <v>pos</v>
      </c>
      <c r="X1402" s="1" t="str">
        <f t="shared" ca="1" si="304"/>
        <v>SE_</v>
      </c>
      <c r="Y1402" s="1" t="str">
        <f t="shared" ca="1" si="305"/>
        <v>Ctr</v>
      </c>
      <c r="Z1402" s="1" t="str">
        <f t="shared" si="306"/>
        <v>both gamma-Glu-Phe SE_</v>
      </c>
      <c r="AA1402" s="1" t="str">
        <f t="shared" si="310"/>
        <v>Good</v>
      </c>
    </row>
    <row r="1403" spans="1:27" x14ac:dyDescent="0.2">
      <c r="A1403" s="1" t="s">
        <v>94</v>
      </c>
      <c r="B1403" s="1" t="s">
        <v>185</v>
      </c>
      <c r="C1403" s="1" t="s">
        <v>120</v>
      </c>
      <c r="D1403" s="1">
        <v>294.12279999999998</v>
      </c>
      <c r="E1403" s="1">
        <v>18.739999999999998</v>
      </c>
      <c r="F1403" s="5" t="s">
        <v>146</v>
      </c>
      <c r="H1403" s="1" t="s">
        <v>153</v>
      </c>
      <c r="I1403" s="1">
        <v>102964</v>
      </c>
      <c r="K1403" s="1">
        <f t="shared" si="313"/>
        <v>11.542144403639448</v>
      </c>
      <c r="L1403" s="1" t="str">
        <f t="shared" si="314"/>
        <v>both gamma-Glu-Phe SE_Ctr</v>
      </c>
      <c r="M1403" s="1" t="str">
        <f t="shared" si="299"/>
        <v>D</v>
      </c>
      <c r="N1403" s="1" t="str">
        <f t="shared" si="300"/>
        <v>both gamma-Glu-Phe SE_Ctr_D</v>
      </c>
      <c r="O1403" s="2" t="str">
        <f t="shared" si="301"/>
        <v/>
      </c>
      <c r="P1403" s="1" t="str">
        <f t="array" ref="P1403">IF(O1403="","",AVERAGE(IF(L$1:L$2881=L1403,K$1:K$2881)))</f>
        <v/>
      </c>
      <c r="Q1403" s="1" t="str">
        <f t="array" ref="Q1403">IF(O1403="","",_xlfn.F.TEST(IF((L$1:L$2881=LEFT(L1403,LEN(L1403)-3)&amp;"ctr"),K$1:K$2881),IF((L$1:L$2881=L1403),K$1:K$2881)))</f>
        <v/>
      </c>
      <c r="R1403" s="1" t="str">
        <f t="array" ref="R1403">IF(O1403="","",TTEST(IF(L$1:L$2881=LEFT(L1403,LEN(L1403)-3)&amp;"ctr",K$1:K$2881),IF(L$1:L$2881=L1403,K$1:K$2881),2,IF(ISERROR(Q1403),3,IF(Q1403&lt;0.05,3,2))))</f>
        <v/>
      </c>
      <c r="S1403" s="1" t="str">
        <f t="shared" ca="1" si="302"/>
        <v/>
      </c>
      <c r="T1403" s="1" t="str">
        <f t="array" ref="T1403">IF(O1403="","",AVERAGE(IF(L$1:L$2881=L1403,I$1:I$2881)))</f>
        <v/>
      </c>
      <c r="U1403" s="1" t="str">
        <f t="shared" ca="1" si="303"/>
        <v/>
      </c>
      <c r="V1403" s="1" t="str">
        <f t="shared" ca="1" si="309"/>
        <v/>
      </c>
      <c r="W1403" s="1" t="str">
        <f t="array" aca="1" ref="W1403" ca="1">IF(V1403="","",IF(AVERAGE(IF(Z$2:Z$2881="Neg"&amp;" "&amp;B1403&amp;" "&amp;X1403,J$2:J$2881,0))&gt;AVERAGE(IF(Z$2:Z$2881="pos"&amp;" "&amp;B1403&amp;" "&amp;X1403,J$2:J$2881,0)),"neg","pos"))</f>
        <v/>
      </c>
      <c r="X1403" s="1" t="str">
        <f t="shared" ca="1" si="304"/>
        <v/>
      </c>
      <c r="Y1403" s="1" t="str">
        <f t="shared" ca="1" si="305"/>
        <v/>
      </c>
      <c r="Z1403" s="1" t="str">
        <f t="shared" si="306"/>
        <v>both gamma-Glu-Phe SE_</v>
      </c>
      <c r="AA1403" s="1" t="str">
        <f t="shared" si="310"/>
        <v/>
      </c>
    </row>
    <row r="1404" spans="1:27" x14ac:dyDescent="0.2">
      <c r="A1404" s="1" t="s">
        <v>94</v>
      </c>
      <c r="B1404" s="1" t="s">
        <v>185</v>
      </c>
      <c r="C1404" s="1" t="s">
        <v>120</v>
      </c>
      <c r="D1404" s="1">
        <v>294.12279999999998</v>
      </c>
      <c r="E1404" s="1">
        <v>18.739999999999998</v>
      </c>
      <c r="F1404" s="5" t="s">
        <v>146</v>
      </c>
      <c r="H1404" s="1" t="s">
        <v>153</v>
      </c>
      <c r="I1404" s="1">
        <v>172137</v>
      </c>
      <c r="K1404" s="1">
        <f t="shared" si="313"/>
        <v>12.056051759685872</v>
      </c>
      <c r="L1404" s="1" t="str">
        <f t="shared" si="314"/>
        <v>both gamma-Glu-Phe SE_Ctr</v>
      </c>
      <c r="M1404" s="1" t="str">
        <f t="shared" si="299"/>
        <v>D</v>
      </c>
      <c r="N1404" s="1" t="str">
        <f t="shared" si="300"/>
        <v>both gamma-Glu-Phe SE_Ctr_D</v>
      </c>
      <c r="O1404" s="2" t="str">
        <f t="shared" si="301"/>
        <v/>
      </c>
      <c r="P1404" s="1" t="str">
        <f t="array" ref="P1404">IF(O1404="","",AVERAGE(IF(L$1:L$2881=L1404,K$1:K$2881)))</f>
        <v/>
      </c>
      <c r="Q1404" s="1" t="str">
        <f t="array" ref="Q1404">IF(O1404="","",_xlfn.F.TEST(IF((L$1:L$2881=LEFT(L1404,LEN(L1404)-3)&amp;"ctr"),K$1:K$2881),IF((L$1:L$2881=L1404),K$1:K$2881)))</f>
        <v/>
      </c>
      <c r="R1404" s="1" t="str">
        <f t="array" ref="R1404">IF(O1404="","",TTEST(IF(L$1:L$2881=LEFT(L1404,LEN(L1404)-3)&amp;"ctr",K$1:K$2881),IF(L$1:L$2881=L1404,K$1:K$2881),2,IF(ISERROR(Q1404),3,IF(Q1404&lt;0.05,3,2))))</f>
        <v/>
      </c>
      <c r="S1404" s="1" t="str">
        <f t="shared" ca="1" si="302"/>
        <v/>
      </c>
      <c r="T1404" s="1" t="str">
        <f t="array" ref="T1404">IF(O1404="","",AVERAGE(IF(L$1:L$2881=L1404,I$1:I$2881)))</f>
        <v/>
      </c>
      <c r="U1404" s="1" t="str">
        <f t="shared" ca="1" si="303"/>
        <v/>
      </c>
      <c r="V1404" s="1" t="str">
        <f t="shared" ca="1" si="309"/>
        <v/>
      </c>
      <c r="W1404" s="1" t="str">
        <f t="array" aca="1" ref="W1404" ca="1">IF(V1404="","",IF(AVERAGE(IF(Z$2:Z$2881="Neg"&amp;" "&amp;B1404&amp;" "&amp;X1404,J$2:J$2881,0))&gt;AVERAGE(IF(Z$2:Z$2881="pos"&amp;" "&amp;B1404&amp;" "&amp;X1404,J$2:J$2881,0)),"neg","pos"))</f>
        <v/>
      </c>
      <c r="X1404" s="1" t="str">
        <f t="shared" ca="1" si="304"/>
        <v/>
      </c>
      <c r="Y1404" s="1" t="str">
        <f t="shared" ca="1" si="305"/>
        <v/>
      </c>
      <c r="Z1404" s="1" t="str">
        <f t="shared" si="306"/>
        <v>both gamma-Glu-Phe SE_</v>
      </c>
      <c r="AA1404" s="1" t="str">
        <f t="shared" si="310"/>
        <v/>
      </c>
    </row>
    <row r="1405" spans="1:27" x14ac:dyDescent="0.2">
      <c r="A1405" s="1" t="s">
        <v>94</v>
      </c>
      <c r="B1405" s="1" t="s">
        <v>185</v>
      </c>
      <c r="C1405" s="1" t="s">
        <v>120</v>
      </c>
      <c r="D1405" s="1">
        <v>294.12279999999998</v>
      </c>
      <c r="E1405" s="1">
        <v>18.739999999999998</v>
      </c>
      <c r="F1405" s="5" t="s">
        <v>146</v>
      </c>
      <c r="H1405" s="1" t="s">
        <v>153</v>
      </c>
      <c r="I1405" s="1">
        <v>167729</v>
      </c>
      <c r="K1405" s="1">
        <f t="shared" si="313"/>
        <v>12.030110822688801</v>
      </c>
      <c r="L1405" s="1" t="str">
        <f t="shared" si="314"/>
        <v>both gamma-Glu-Phe SE_Ctr</v>
      </c>
      <c r="M1405" s="1" t="str">
        <f t="shared" si="299"/>
        <v>D</v>
      </c>
      <c r="N1405" s="1" t="str">
        <f t="shared" si="300"/>
        <v>both gamma-Glu-Phe SE_Ctr_D</v>
      </c>
      <c r="O1405" s="2" t="str">
        <f t="shared" si="301"/>
        <v/>
      </c>
      <c r="P1405" s="1" t="str">
        <f t="array" ref="P1405">IF(O1405="","",AVERAGE(IF(L$1:L$2881=L1405,K$1:K$2881)))</f>
        <v/>
      </c>
      <c r="Q1405" s="1" t="str">
        <f t="array" ref="Q1405">IF(O1405="","",_xlfn.F.TEST(IF((L$1:L$2881=LEFT(L1405,LEN(L1405)-3)&amp;"ctr"),K$1:K$2881),IF((L$1:L$2881=L1405),K$1:K$2881)))</f>
        <v/>
      </c>
      <c r="R1405" s="1" t="str">
        <f t="array" ref="R1405">IF(O1405="","",TTEST(IF(L$1:L$2881=LEFT(L1405,LEN(L1405)-3)&amp;"ctr",K$1:K$2881),IF(L$1:L$2881=L1405,K$1:K$2881),2,IF(ISERROR(Q1405),3,IF(Q1405&lt;0.05,3,2))))</f>
        <v/>
      </c>
      <c r="S1405" s="1" t="str">
        <f t="shared" ca="1" si="302"/>
        <v/>
      </c>
      <c r="T1405" s="1" t="str">
        <f t="array" ref="T1405">IF(O1405="","",AVERAGE(IF(L$1:L$2881=L1405,I$1:I$2881)))</f>
        <v/>
      </c>
      <c r="U1405" s="1" t="str">
        <f t="shared" ca="1" si="303"/>
        <v/>
      </c>
      <c r="V1405" s="1" t="str">
        <f t="shared" ca="1" si="309"/>
        <v/>
      </c>
      <c r="W1405" s="1" t="str">
        <f t="array" aca="1" ref="W1405" ca="1">IF(V1405="","",IF(AVERAGE(IF(Z$2:Z$2881="Neg"&amp;" "&amp;B1405&amp;" "&amp;X1405,J$2:J$2881,0))&gt;AVERAGE(IF(Z$2:Z$2881="pos"&amp;" "&amp;B1405&amp;" "&amp;X1405,J$2:J$2881,0)),"neg","pos"))</f>
        <v/>
      </c>
      <c r="X1405" s="1" t="str">
        <f t="shared" ca="1" si="304"/>
        <v/>
      </c>
      <c r="Y1405" s="1" t="str">
        <f t="shared" ca="1" si="305"/>
        <v/>
      </c>
      <c r="Z1405" s="1" t="str">
        <f t="shared" si="306"/>
        <v>both gamma-Glu-Phe SE_</v>
      </c>
      <c r="AA1405" s="1" t="str">
        <f t="shared" si="310"/>
        <v/>
      </c>
    </row>
    <row r="1406" spans="1:27" x14ac:dyDescent="0.2">
      <c r="A1406" s="1" t="s">
        <v>94</v>
      </c>
      <c r="B1406" s="1" t="s">
        <v>185</v>
      </c>
      <c r="C1406" s="1" t="s">
        <v>120</v>
      </c>
      <c r="D1406" s="1">
        <v>294.12279999999998</v>
      </c>
      <c r="E1406" s="1">
        <v>18.739999999999998</v>
      </c>
      <c r="F1406" s="5" t="s">
        <v>146</v>
      </c>
      <c r="H1406" s="1" t="s">
        <v>154</v>
      </c>
      <c r="I1406" s="1">
        <v>66777</v>
      </c>
      <c r="K1406" s="1">
        <f t="shared" si="313"/>
        <v>11.109128963962609</v>
      </c>
      <c r="L1406" s="1" t="str">
        <f t="shared" si="314"/>
        <v>both gamma-Glu-Phe SE_Syn</v>
      </c>
      <c r="M1406" s="1" t="str">
        <f t="shared" si="299"/>
        <v>D</v>
      </c>
      <c r="N1406" s="1" t="str">
        <f t="shared" si="300"/>
        <v>both gamma-Glu-Phe SE_Syn_D</v>
      </c>
      <c r="O1406" s="2" t="str">
        <f t="shared" si="301"/>
        <v>D</v>
      </c>
      <c r="P1406" s="1">
        <f t="array" ref="P1406">IF(O1406="","",AVERAGE(IF(L$1:L$2881=L1406,K$1:K$2881)))</f>
        <v>9.8074822390536216</v>
      </c>
      <c r="Q1406" s="1">
        <f t="array" ref="Q1406">IF(O1406="","",_xlfn.F.TEST(IF((L$1:L$2881=LEFT(L1406,LEN(L1406)-3)&amp;"ctr"),K$1:K$2881),IF((L$1:L$2881=L1406),K$1:K$2881)))</f>
        <v>3.615827934912709E-2</v>
      </c>
      <c r="R1406" s="1">
        <f t="array" ref="R1406">IF(O1406="","",TTEST(IF(L$1:L$2881=LEFT(L1406,LEN(L1406)-3)&amp;"ctr",K$1:K$2881),IF(L$1:L$2881=L1406,K$1:K$2881),2,IF(ISERROR(Q1406),3,IF(Q1406&lt;0.05,3,2))))</f>
        <v>6.6170895497136728E-2</v>
      </c>
      <c r="S1406" s="1" t="str">
        <f t="shared" ca="1" si="302"/>
        <v>N</v>
      </c>
      <c r="T1406" s="1">
        <f t="array" ref="T1406">IF(O1406="","",AVERAGE(IF(L$1:L$2881=L1406,I$1:I$2881)))</f>
        <v>37760.75</v>
      </c>
      <c r="U1406" s="1" t="str">
        <f t="shared" ca="1" si="303"/>
        <v>n/a</v>
      </c>
      <c r="V1406" s="1" t="str">
        <f t="shared" ca="1" si="309"/>
        <v>1</v>
      </c>
      <c r="W1406" s="1" t="str">
        <f t="array" aca="1" ref="W1406" ca="1">IF(V1406="","",IF(AVERAGE(IF(Z$2:Z$2881="Neg"&amp;" "&amp;B1406&amp;" "&amp;X1406,J$2:J$2881,0))&gt;AVERAGE(IF(Z$2:Z$2881="pos"&amp;" "&amp;B1406&amp;" "&amp;X1406,J$2:J$2881,0)),"neg","pos"))</f>
        <v>pos</v>
      </c>
      <c r="X1406" s="1" t="str">
        <f t="shared" ca="1" si="304"/>
        <v>SE_</v>
      </c>
      <c r="Y1406" s="1" t="str">
        <f t="shared" ca="1" si="305"/>
        <v>Syn</v>
      </c>
      <c r="Z1406" s="1" t="str">
        <f t="shared" si="306"/>
        <v>both gamma-Glu-Phe SE_</v>
      </c>
      <c r="AA1406" s="1" t="str">
        <f t="shared" si="310"/>
        <v>Good</v>
      </c>
    </row>
    <row r="1407" spans="1:27" x14ac:dyDescent="0.2">
      <c r="A1407" s="1" t="s">
        <v>94</v>
      </c>
      <c r="B1407" s="1" t="s">
        <v>185</v>
      </c>
      <c r="C1407" s="1" t="s">
        <v>120</v>
      </c>
      <c r="D1407" s="1">
        <v>294.12279999999998</v>
      </c>
      <c r="E1407" s="1">
        <v>18.739999999999998</v>
      </c>
      <c r="F1407" s="5" t="s">
        <v>146</v>
      </c>
      <c r="H1407" s="1" t="s">
        <v>154</v>
      </c>
      <c r="I1407" s="1">
        <v>74330</v>
      </c>
      <c r="K1407" s="1">
        <f t="shared" si="313"/>
        <v>11.216283371146936</v>
      </c>
      <c r="L1407" s="1" t="str">
        <f t="shared" si="314"/>
        <v>both gamma-Glu-Phe SE_Syn</v>
      </c>
      <c r="M1407" s="1" t="str">
        <f t="shared" si="299"/>
        <v>D</v>
      </c>
      <c r="N1407" s="1" t="str">
        <f t="shared" si="300"/>
        <v>both gamma-Glu-Phe SE_Syn_D</v>
      </c>
      <c r="O1407" s="2" t="str">
        <f t="shared" si="301"/>
        <v/>
      </c>
      <c r="P1407" s="1" t="str">
        <f t="array" ref="P1407">IF(O1407="","",AVERAGE(IF(L$1:L$2881=L1407,K$1:K$2881)))</f>
        <v/>
      </c>
      <c r="Q1407" s="1" t="str">
        <f t="array" ref="Q1407">IF(O1407="","",_xlfn.F.TEST(IF((L$1:L$2881=LEFT(L1407,LEN(L1407)-3)&amp;"ctr"),K$1:K$2881),IF((L$1:L$2881=L1407),K$1:K$2881)))</f>
        <v/>
      </c>
      <c r="R1407" s="1" t="str">
        <f t="array" ref="R1407">IF(O1407="","",TTEST(IF(L$1:L$2881=LEFT(L1407,LEN(L1407)-3)&amp;"ctr",K$1:K$2881),IF(L$1:L$2881=L1407,K$1:K$2881),2,IF(ISERROR(Q1407),3,IF(Q1407&lt;0.05,3,2))))</f>
        <v/>
      </c>
      <c r="S1407" s="1" t="str">
        <f t="shared" ca="1" si="302"/>
        <v/>
      </c>
      <c r="T1407" s="1" t="str">
        <f t="array" ref="T1407">IF(O1407="","",AVERAGE(IF(L$1:L$2881=L1407,I$1:I$2881)))</f>
        <v/>
      </c>
      <c r="U1407" s="1" t="str">
        <f t="shared" ca="1" si="303"/>
        <v/>
      </c>
      <c r="V1407" s="1" t="str">
        <f t="shared" ca="1" si="309"/>
        <v/>
      </c>
      <c r="W1407" s="1" t="str">
        <f t="array" aca="1" ref="W1407" ca="1">IF(V1407="","",IF(AVERAGE(IF(Z$2:Z$2881="Neg"&amp;" "&amp;B1407&amp;" "&amp;X1407,J$2:J$2881,0))&gt;AVERAGE(IF(Z$2:Z$2881="pos"&amp;" "&amp;B1407&amp;" "&amp;X1407,J$2:J$2881,0)),"neg","pos"))</f>
        <v/>
      </c>
      <c r="X1407" s="1" t="str">
        <f t="shared" ca="1" si="304"/>
        <v/>
      </c>
      <c r="Y1407" s="1" t="str">
        <f t="shared" ca="1" si="305"/>
        <v/>
      </c>
      <c r="Z1407" s="1" t="str">
        <f t="shared" si="306"/>
        <v>both gamma-Glu-Phe SE_</v>
      </c>
      <c r="AA1407" s="1" t="str">
        <f t="shared" si="310"/>
        <v/>
      </c>
    </row>
    <row r="1408" spans="1:27" x14ac:dyDescent="0.2">
      <c r="A1408" s="1" t="s">
        <v>94</v>
      </c>
      <c r="B1408" s="1" t="s">
        <v>185</v>
      </c>
      <c r="C1408" s="1" t="s">
        <v>120</v>
      </c>
      <c r="D1408" s="1">
        <v>294.12279999999998</v>
      </c>
      <c r="E1408" s="1">
        <v>18.739999999999998</v>
      </c>
      <c r="F1408" s="5" t="s">
        <v>146</v>
      </c>
      <c r="H1408" s="1" t="s">
        <v>154</v>
      </c>
      <c r="I1408" s="1">
        <v>3314</v>
      </c>
      <c r="K1408" s="1">
        <f t="shared" si="313"/>
        <v>8.1062129026199621</v>
      </c>
      <c r="L1408" s="1" t="str">
        <f t="shared" si="314"/>
        <v>both gamma-Glu-Phe SE_Syn</v>
      </c>
      <c r="M1408" s="1" t="str">
        <f t="shared" si="299"/>
        <v>D</v>
      </c>
      <c r="N1408" s="1" t="str">
        <f t="shared" si="300"/>
        <v>both gamma-Glu-Phe SE_Syn_D</v>
      </c>
      <c r="O1408" s="2" t="str">
        <f t="shared" si="301"/>
        <v/>
      </c>
      <c r="P1408" s="1" t="str">
        <f t="array" ref="P1408">IF(O1408="","",AVERAGE(IF(L$1:L$2881=L1408,K$1:K$2881)))</f>
        <v/>
      </c>
      <c r="Q1408" s="1" t="str">
        <f t="array" ref="Q1408">IF(O1408="","",_xlfn.F.TEST(IF((L$1:L$2881=LEFT(L1408,LEN(L1408)-3)&amp;"ctr"),K$1:K$2881),IF((L$1:L$2881=L1408),K$1:K$2881)))</f>
        <v/>
      </c>
      <c r="R1408" s="1" t="str">
        <f t="array" ref="R1408">IF(O1408="","",TTEST(IF(L$1:L$2881=LEFT(L1408,LEN(L1408)-3)&amp;"ctr",K$1:K$2881),IF(L$1:L$2881=L1408,K$1:K$2881),2,IF(ISERROR(Q1408),3,IF(Q1408&lt;0.05,3,2))))</f>
        <v/>
      </c>
      <c r="S1408" s="1" t="str">
        <f t="shared" ca="1" si="302"/>
        <v/>
      </c>
      <c r="T1408" s="1" t="str">
        <f t="array" ref="T1408">IF(O1408="","",AVERAGE(IF(L$1:L$2881=L1408,I$1:I$2881)))</f>
        <v/>
      </c>
      <c r="U1408" s="1" t="str">
        <f t="shared" ca="1" si="303"/>
        <v/>
      </c>
      <c r="V1408" s="1" t="str">
        <f t="shared" ca="1" si="309"/>
        <v/>
      </c>
      <c r="W1408" s="1" t="str">
        <f t="array" aca="1" ref="W1408" ca="1">IF(V1408="","",IF(AVERAGE(IF(Z$2:Z$2881="Neg"&amp;" "&amp;B1408&amp;" "&amp;X1408,J$2:J$2881,0))&gt;AVERAGE(IF(Z$2:Z$2881="pos"&amp;" "&amp;B1408&amp;" "&amp;X1408,J$2:J$2881,0)),"neg","pos"))</f>
        <v/>
      </c>
      <c r="X1408" s="1" t="str">
        <f t="shared" ca="1" si="304"/>
        <v/>
      </c>
      <c r="Y1408" s="1" t="str">
        <f t="shared" ca="1" si="305"/>
        <v/>
      </c>
      <c r="Z1408" s="1" t="str">
        <f t="shared" si="306"/>
        <v>both gamma-Glu-Phe SE_</v>
      </c>
      <c r="AA1408" s="1" t="str">
        <f t="shared" si="310"/>
        <v/>
      </c>
    </row>
    <row r="1409" spans="1:27" x14ac:dyDescent="0.2">
      <c r="A1409" s="1" t="s">
        <v>94</v>
      </c>
      <c r="B1409" s="1" t="s">
        <v>185</v>
      </c>
      <c r="C1409" s="1" t="s">
        <v>120</v>
      </c>
      <c r="D1409" s="1">
        <v>294.12279999999998</v>
      </c>
      <c r="E1409" s="1">
        <v>18.739999999999998</v>
      </c>
      <c r="F1409" s="5" t="s">
        <v>146</v>
      </c>
      <c r="H1409" s="1" t="s">
        <v>154</v>
      </c>
      <c r="I1409" s="1">
        <v>6622</v>
      </c>
      <c r="K1409" s="1">
        <f t="shared" si="313"/>
        <v>8.7983037184849788</v>
      </c>
      <c r="L1409" s="1" t="str">
        <f t="shared" si="314"/>
        <v>both gamma-Glu-Phe SE_Syn</v>
      </c>
      <c r="M1409" s="1" t="str">
        <f t="shared" si="299"/>
        <v>D</v>
      </c>
      <c r="N1409" s="1" t="str">
        <f t="shared" si="300"/>
        <v>both gamma-Glu-Phe SE_Syn_D</v>
      </c>
      <c r="O1409" s="2" t="str">
        <f t="shared" si="301"/>
        <v/>
      </c>
      <c r="P1409" s="1" t="str">
        <f t="array" ref="P1409">IF(O1409="","",AVERAGE(IF(L$1:L$2881=L1409,K$1:K$2881)))</f>
        <v/>
      </c>
      <c r="Q1409" s="1" t="str">
        <f t="array" ref="Q1409">IF(O1409="","",_xlfn.F.TEST(IF((L$1:L$2881=LEFT(L1409,LEN(L1409)-3)&amp;"ctr"),K$1:K$2881),IF((L$1:L$2881=L1409),K$1:K$2881)))</f>
        <v/>
      </c>
      <c r="R1409" s="1" t="str">
        <f t="array" ref="R1409">IF(O1409="","",TTEST(IF(L$1:L$2881=LEFT(L1409,LEN(L1409)-3)&amp;"ctr",K$1:K$2881),IF(L$1:L$2881=L1409,K$1:K$2881),2,IF(ISERROR(Q1409),3,IF(Q1409&lt;0.05,3,2))))</f>
        <v/>
      </c>
      <c r="S1409" s="1" t="str">
        <f t="shared" ca="1" si="302"/>
        <v/>
      </c>
      <c r="T1409" s="1" t="str">
        <f t="array" ref="T1409">IF(O1409="","",AVERAGE(IF(L$1:L$2881=L1409,I$1:I$2881)))</f>
        <v/>
      </c>
      <c r="U1409" s="1" t="str">
        <f t="shared" ca="1" si="303"/>
        <v/>
      </c>
      <c r="V1409" s="1" t="str">
        <f t="shared" ca="1" si="309"/>
        <v/>
      </c>
      <c r="W1409" s="1" t="str">
        <f t="array" aca="1" ref="W1409" ca="1">IF(V1409="","",IF(AVERAGE(IF(Z$2:Z$2881="Neg"&amp;" "&amp;B1409&amp;" "&amp;X1409,J$2:J$2881,0))&gt;AVERAGE(IF(Z$2:Z$2881="pos"&amp;" "&amp;B1409&amp;" "&amp;X1409,J$2:J$2881,0)),"neg","pos"))</f>
        <v/>
      </c>
      <c r="X1409" s="1" t="str">
        <f t="shared" ca="1" si="304"/>
        <v/>
      </c>
      <c r="Y1409" s="1" t="str">
        <f t="shared" ca="1" si="305"/>
        <v/>
      </c>
      <c r="Z1409" s="1" t="str">
        <f t="shared" si="306"/>
        <v>both gamma-Glu-Phe SE_</v>
      </c>
      <c r="AA1409" s="1" t="str">
        <f t="shared" si="310"/>
        <v/>
      </c>
    </row>
    <row r="1410" spans="1:27" x14ac:dyDescent="0.2">
      <c r="A1410" s="1" t="s">
        <v>94</v>
      </c>
      <c r="B1410" s="1" t="s">
        <v>163</v>
      </c>
      <c r="C1410" s="1" t="s">
        <v>36</v>
      </c>
      <c r="D1410" s="1">
        <v>342.11770000000001</v>
      </c>
      <c r="E1410" s="1">
        <v>18.899999999999999</v>
      </c>
      <c r="F1410" s="5" t="s">
        <v>146</v>
      </c>
      <c r="H1410" s="1" t="s">
        <v>147</v>
      </c>
      <c r="I1410" s="1">
        <v>3327</v>
      </c>
      <c r="K1410" s="1">
        <f t="shared" si="313"/>
        <v>8.1101268019410995</v>
      </c>
      <c r="L1410" s="1" t="str">
        <f t="shared" si="314"/>
        <v>both (2hexoses minus H2O) Min_Ctr</v>
      </c>
      <c r="M1410" s="1" t="str">
        <f t="shared" ref="M1410:M1473" si="315">IF(I1410&lt;&gt;"","D","ND")</f>
        <v>D</v>
      </c>
      <c r="N1410" s="1" t="str">
        <f t="shared" ref="N1410:N1473" si="316">L1410&amp;IF(LEN(M1410)=2,M1410,"_"&amp;M1410)</f>
        <v>both (2hexoses minus H2O) Min_Ctr_D</v>
      </c>
      <c r="O1410" s="2" t="str">
        <f t="shared" ref="O1410:O1473" si="317">IF(ROW()&lt;&gt;MATCH(L1410,L$1:L$2881,0),"",IF(COUNTIF(N$1:N$2881,LEFT(N1410,LEN(N1410)-2)&amp;"_D")=COUNTIF(L$1:L$2881,L1410),"D","ND"))</f>
        <v>D</v>
      </c>
      <c r="P1410" s="1">
        <f t="array" ref="P1410">IF(O1410="","",AVERAGE(IF(L$1:L$2881=L1410,K$1:K$2881)))</f>
        <v>8.1483069485010571</v>
      </c>
      <c r="Q1410" s="1">
        <f t="array" ref="Q1410">IF(O1410="","",_xlfn.F.TEST(IF((L$1:L$2881=LEFT(L1410,LEN(L1410)-3)&amp;"ctr"),K$1:K$2881),IF((L$1:L$2881=L1410),K$1:K$2881)))</f>
        <v>1</v>
      </c>
      <c r="R1410" s="1">
        <f t="array" ref="R1410">IF(O1410="","",TTEST(IF(L$1:L$2881=LEFT(L1410,LEN(L1410)-3)&amp;"ctr",K$1:K$2881),IF(L$1:L$2881=L1410,K$1:K$2881),2,IF(ISERROR(Q1410),3,IF(Q1410&lt;0.05,3,2))))</f>
        <v>1</v>
      </c>
      <c r="S1410" s="1" t="str">
        <f t="shared" ref="S1410:S1473" ca="1" si="318">IF(P1410="","",IF(RIGHT(L1410,3)="ctr",O1410,IF(AND(O1410="ND",INDIRECT("r"&amp;MATCH(LEFT(L1410,LEN(L1410)-3)&amp;"ctr",L$1:L$2881,0)&amp;"c"&amp;COLUMN(O1410),FALSE)="ND"),"ND",IF(R1410&gt;=0.05,"N",IF(AND(R1410&lt;0.05,P1410&lt;INDIRECT("r"&amp;MATCH(LEFT(L1410,LEN(L1410)-3)&amp;"ctr",L$1:L$2881,0)&amp;"C"&amp;COLUMN(P1410),FALSE)),"I",IF(AND(R1410&lt;0.05,P1410&gt;INDIRECT("r"&amp;MATCH(LEFT(L1410,LEN(L1410)-3)&amp;"ctr",L$1:L$2881,0)&amp;"c"&amp;COLUMN(P1410),FALSE)),"E","err"))))))</f>
        <v>D</v>
      </c>
      <c r="T1410" s="1">
        <f t="array" ref="T1410">IF(O1410="","",AVERAGE(IF(L$1:L$2881=L1410,I$1:I$2881)))</f>
        <v>4395</v>
      </c>
      <c r="U1410" s="1" t="b">
        <f t="shared" ref="U1410:U1473" ca="1" si="319">IF(O1410="","",IF(OR(S1410="ND",S1410="N"),"n/a",IF(OR(S1410="e",S1410="I"),IF(OR(T1410=0,INDIRECT("r"&amp;MATCH(LEFT(L1410,LEN(L1410)-3)&amp;"ctr",L$1:L$2881,0)&amp;"c"&amp;COLUMN(T1410),FALSE)=0),5,LOG(T1410/INDIRECT("r"&amp;MATCH(LEFT(L1410,LEN(L1410)-3)&amp;"ctr",L$1:L$2881,0)&amp;"c"&amp;COLUMN(T1410),FALSE),2)))))</f>
        <v>0</v>
      </c>
      <c r="V1410" s="1" t="str">
        <f t="shared" ca="1" si="309"/>
        <v>1</v>
      </c>
      <c r="W1410" s="1" t="str">
        <f t="array" aca="1" ref="W1410" ca="1">IF(V1410="","",IF(AVERAGE(IF(Z$2:Z$2881="Neg"&amp;" "&amp;B1410&amp;" "&amp;X1410,J$2:J$2881,0))&gt;AVERAGE(IF(Z$2:Z$2881="pos"&amp;" "&amp;B1410&amp;" "&amp;X1410,J$2:J$2881,0)),"neg","pos"))</f>
        <v>pos</v>
      </c>
      <c r="X1410" s="1" t="str">
        <f t="shared" ref="X1410:X1473" ca="1" si="320">IF(V1410="","",LEFT(H1410,3))</f>
        <v>Min</v>
      </c>
      <c r="Y1410" s="1" t="str">
        <f t="shared" ref="Y1410:Y1473" ca="1" si="321">IF(W1410="","",RIGHT(H1410,3))</f>
        <v>Ctr</v>
      </c>
      <c r="Z1410" s="1" t="str">
        <f t="shared" ref="Z1410:Z1473" si="322">A1410&amp;" "&amp;B1410&amp;" "&amp;LEFT(H1410,3)</f>
        <v>both (2hexoses minus H2O) Min</v>
      </c>
      <c r="AA1410" s="1" t="str">
        <f t="shared" si="310"/>
        <v>Good</v>
      </c>
    </row>
    <row r="1411" spans="1:27" x14ac:dyDescent="0.2">
      <c r="A1411" s="1" t="s">
        <v>94</v>
      </c>
      <c r="B1411" s="1" t="s">
        <v>163</v>
      </c>
      <c r="C1411" s="1" t="s">
        <v>36</v>
      </c>
      <c r="D1411" s="1">
        <v>342.11770000000001</v>
      </c>
      <c r="E1411" s="1">
        <v>18.899999999999999</v>
      </c>
      <c r="F1411" s="5" t="s">
        <v>146</v>
      </c>
      <c r="H1411" s="1" t="s">
        <v>147</v>
      </c>
      <c r="I1411" s="1">
        <v>2980</v>
      </c>
      <c r="K1411" s="1">
        <f t="shared" si="313"/>
        <v>8.0000140936780717</v>
      </c>
      <c r="L1411" s="1" t="str">
        <f t="shared" si="314"/>
        <v>both (2hexoses minus H2O) Min_Ctr</v>
      </c>
      <c r="M1411" s="1" t="str">
        <f t="shared" si="315"/>
        <v>D</v>
      </c>
      <c r="N1411" s="1" t="str">
        <f t="shared" si="316"/>
        <v>both (2hexoses minus H2O) Min_Ctr_D</v>
      </c>
      <c r="O1411" s="2" t="str">
        <f t="shared" si="317"/>
        <v/>
      </c>
      <c r="P1411" s="1" t="str">
        <f t="array" ref="P1411">IF(O1411="","",AVERAGE(IF(L$1:L$2881=L1411,K$1:K$2881)))</f>
        <v/>
      </c>
      <c r="Q1411" s="1" t="str">
        <f t="array" ref="Q1411">IF(O1411="","",_xlfn.F.TEST(IF((L$1:L$2881=LEFT(L1411,LEN(L1411)-3)&amp;"ctr"),K$1:K$2881),IF((L$1:L$2881=L1411),K$1:K$2881)))</f>
        <v/>
      </c>
      <c r="R1411" s="1" t="str">
        <f t="array" ref="R1411">IF(O1411="","",TTEST(IF(L$1:L$2881=LEFT(L1411,LEN(L1411)-3)&amp;"ctr",K$1:K$2881),IF(L$1:L$2881=L1411,K$1:K$2881),2,IF(ISERROR(Q1411),3,IF(Q1411&lt;0.05,3,2))))</f>
        <v/>
      </c>
      <c r="S1411" s="1" t="str">
        <f t="shared" ca="1" si="318"/>
        <v/>
      </c>
      <c r="T1411" s="1" t="str">
        <f t="array" ref="T1411">IF(O1411="","",AVERAGE(IF(L$1:L$2881=L1411,I$1:I$2881)))</f>
        <v/>
      </c>
      <c r="U1411" s="1" t="str">
        <f t="shared" ca="1" si="319"/>
        <v/>
      </c>
      <c r="V1411" s="1" t="str">
        <f t="shared" ref="V1411:V1474" ca="1" si="323">IF(S1411="N","1",IF(U1411="n/a","",IF(U1411="","",IF(ABS(U1411)&lt;1.5,"1",IF(ABS(U1411)&lt;2.5,"2",IF(ABS(U1411)&lt;3.5,"3",IF(ABS(U1411)&lt;4.5,"4",IF(ABS(U1411)&gt;=4.5,"5"))))))))</f>
        <v/>
      </c>
      <c r="W1411" s="1" t="str">
        <f t="array" aca="1" ref="W1411" ca="1">IF(V1411="","",IF(AVERAGE(IF(Z$2:Z$2881="Neg"&amp;" "&amp;B1411&amp;" "&amp;X1411,J$2:J$2881,0))&gt;AVERAGE(IF(Z$2:Z$2881="pos"&amp;" "&amp;B1411&amp;" "&amp;X1411,J$2:J$2881,0)),"neg","pos"))</f>
        <v/>
      </c>
      <c r="X1411" s="1" t="str">
        <f t="shared" ca="1" si="320"/>
        <v/>
      </c>
      <c r="Y1411" s="1" t="str">
        <f t="shared" ca="1" si="321"/>
        <v/>
      </c>
      <c r="Z1411" s="1" t="str">
        <f t="shared" si="322"/>
        <v>both (2hexoses minus H2O) Min</v>
      </c>
      <c r="AA1411" s="1" t="str">
        <f t="shared" ref="AA1411:AA1474" si="324">IF(T1411="","","Good")</f>
        <v/>
      </c>
    </row>
    <row r="1412" spans="1:27" x14ac:dyDescent="0.2">
      <c r="A1412" s="1" t="s">
        <v>94</v>
      </c>
      <c r="B1412" s="1" t="s">
        <v>163</v>
      </c>
      <c r="C1412" s="1" t="s">
        <v>36</v>
      </c>
      <c r="D1412" s="1">
        <v>342.11770000000001</v>
      </c>
      <c r="E1412" s="1">
        <v>18.899999999999999</v>
      </c>
      <c r="F1412" s="5" t="s">
        <v>146</v>
      </c>
      <c r="H1412" s="1" t="s">
        <v>147</v>
      </c>
      <c r="I1412" s="1">
        <v>1468</v>
      </c>
      <c r="K1412" s="1">
        <f t="shared" si="313"/>
        <v>7.2923371761738771</v>
      </c>
      <c r="L1412" s="1" t="str">
        <f t="shared" si="314"/>
        <v>both (2hexoses minus H2O) Min_Ctr</v>
      </c>
      <c r="M1412" s="1" t="str">
        <f t="shared" si="315"/>
        <v>D</v>
      </c>
      <c r="N1412" s="1" t="str">
        <f t="shared" si="316"/>
        <v>both (2hexoses minus H2O) Min_Ctr_D</v>
      </c>
      <c r="O1412" s="2" t="str">
        <f t="shared" si="317"/>
        <v/>
      </c>
      <c r="P1412" s="1" t="str">
        <f t="array" ref="P1412">IF(O1412="","",AVERAGE(IF(L$1:L$2881=L1412,K$1:K$2881)))</f>
        <v/>
      </c>
      <c r="Q1412" s="1" t="str">
        <f t="array" ref="Q1412">IF(O1412="","",_xlfn.F.TEST(IF((L$1:L$2881=LEFT(L1412,LEN(L1412)-3)&amp;"ctr"),K$1:K$2881),IF((L$1:L$2881=L1412),K$1:K$2881)))</f>
        <v/>
      </c>
      <c r="R1412" s="1" t="str">
        <f t="array" ref="R1412">IF(O1412="","",TTEST(IF(L$1:L$2881=LEFT(L1412,LEN(L1412)-3)&amp;"ctr",K$1:K$2881),IF(L$1:L$2881=L1412,K$1:K$2881),2,IF(ISERROR(Q1412),3,IF(Q1412&lt;0.05,3,2))))</f>
        <v/>
      </c>
      <c r="S1412" s="1" t="str">
        <f t="shared" ca="1" si="318"/>
        <v/>
      </c>
      <c r="T1412" s="1" t="str">
        <f t="array" ref="T1412">IF(O1412="","",AVERAGE(IF(L$1:L$2881=L1412,I$1:I$2881)))</f>
        <v/>
      </c>
      <c r="U1412" s="1" t="str">
        <f t="shared" ca="1" si="319"/>
        <v/>
      </c>
      <c r="V1412" s="1" t="str">
        <f t="shared" ca="1" si="323"/>
        <v/>
      </c>
      <c r="W1412" s="1" t="str">
        <f t="array" aca="1" ref="W1412" ca="1">IF(V1412="","",IF(AVERAGE(IF(Z$2:Z$2881="Neg"&amp;" "&amp;B1412&amp;" "&amp;X1412,J$2:J$2881,0))&gt;AVERAGE(IF(Z$2:Z$2881="pos"&amp;" "&amp;B1412&amp;" "&amp;X1412,J$2:J$2881,0)),"neg","pos"))</f>
        <v/>
      </c>
      <c r="X1412" s="1" t="str">
        <f t="shared" ca="1" si="320"/>
        <v/>
      </c>
      <c r="Y1412" s="1" t="str">
        <f t="shared" ca="1" si="321"/>
        <v/>
      </c>
      <c r="Z1412" s="1" t="str">
        <f t="shared" si="322"/>
        <v>both (2hexoses minus H2O) Min</v>
      </c>
      <c r="AA1412" s="1" t="str">
        <f t="shared" si="324"/>
        <v/>
      </c>
    </row>
    <row r="1413" spans="1:27" x14ac:dyDescent="0.2">
      <c r="A1413" s="1" t="s">
        <v>94</v>
      </c>
      <c r="B1413" s="1" t="s">
        <v>163</v>
      </c>
      <c r="C1413" s="1" t="s">
        <v>36</v>
      </c>
      <c r="D1413" s="1">
        <v>342.11770000000001</v>
      </c>
      <c r="E1413" s="1">
        <v>18.899999999999999</v>
      </c>
      <c r="F1413" s="5" t="s">
        <v>146</v>
      </c>
      <c r="H1413" s="1" t="s">
        <v>147</v>
      </c>
      <c r="I1413" s="1">
        <v>9805</v>
      </c>
      <c r="K1413" s="1">
        <f t="shared" si="313"/>
        <v>9.1907497222111783</v>
      </c>
      <c r="L1413" s="1" t="str">
        <f t="shared" si="314"/>
        <v>both (2hexoses minus H2O) Min_Ctr</v>
      </c>
      <c r="M1413" s="1" t="str">
        <f t="shared" si="315"/>
        <v>D</v>
      </c>
      <c r="N1413" s="1" t="str">
        <f t="shared" si="316"/>
        <v>both (2hexoses minus H2O) Min_Ctr_D</v>
      </c>
      <c r="O1413" s="2" t="str">
        <f t="shared" si="317"/>
        <v/>
      </c>
      <c r="P1413" s="1" t="str">
        <f t="array" ref="P1413">IF(O1413="","",AVERAGE(IF(L$1:L$2881=L1413,K$1:K$2881)))</f>
        <v/>
      </c>
      <c r="Q1413" s="1" t="str">
        <f t="array" ref="Q1413">IF(O1413="","",_xlfn.F.TEST(IF((L$1:L$2881=LEFT(L1413,LEN(L1413)-3)&amp;"ctr"),K$1:K$2881),IF((L$1:L$2881=L1413),K$1:K$2881)))</f>
        <v/>
      </c>
      <c r="R1413" s="1" t="str">
        <f t="array" ref="R1413">IF(O1413="","",TTEST(IF(L$1:L$2881=LEFT(L1413,LEN(L1413)-3)&amp;"ctr",K$1:K$2881),IF(L$1:L$2881=L1413,K$1:K$2881),2,IF(ISERROR(Q1413),3,IF(Q1413&lt;0.05,3,2))))</f>
        <v/>
      </c>
      <c r="S1413" s="1" t="str">
        <f t="shared" ca="1" si="318"/>
        <v/>
      </c>
      <c r="T1413" s="1" t="str">
        <f t="array" ref="T1413">IF(O1413="","",AVERAGE(IF(L$1:L$2881=L1413,I$1:I$2881)))</f>
        <v/>
      </c>
      <c r="U1413" s="1" t="str">
        <f t="shared" ca="1" si="319"/>
        <v/>
      </c>
      <c r="V1413" s="1" t="str">
        <f t="shared" ca="1" si="323"/>
        <v/>
      </c>
      <c r="W1413" s="1" t="str">
        <f t="array" aca="1" ref="W1413" ca="1">IF(V1413="","",IF(AVERAGE(IF(Z$2:Z$2881="Neg"&amp;" "&amp;B1413&amp;" "&amp;X1413,J$2:J$2881,0))&gt;AVERAGE(IF(Z$2:Z$2881="pos"&amp;" "&amp;B1413&amp;" "&amp;X1413,J$2:J$2881,0)),"neg","pos"))</f>
        <v/>
      </c>
      <c r="X1413" s="1" t="str">
        <f t="shared" ca="1" si="320"/>
        <v/>
      </c>
      <c r="Y1413" s="1" t="str">
        <f t="shared" ca="1" si="321"/>
        <v/>
      </c>
      <c r="Z1413" s="1" t="str">
        <f t="shared" si="322"/>
        <v>both (2hexoses minus H2O) Min</v>
      </c>
      <c r="AA1413" s="1" t="str">
        <f t="shared" si="324"/>
        <v/>
      </c>
    </row>
    <row r="1414" spans="1:27" x14ac:dyDescent="0.2">
      <c r="A1414" s="1" t="s">
        <v>94</v>
      </c>
      <c r="B1414" s="1" t="s">
        <v>163</v>
      </c>
      <c r="C1414" s="1" t="s">
        <v>36</v>
      </c>
      <c r="D1414" s="1">
        <v>342.11770000000001</v>
      </c>
      <c r="E1414" s="1">
        <v>18.899999999999999</v>
      </c>
      <c r="F1414" s="5" t="s">
        <v>146</v>
      </c>
      <c r="H1414" s="1" t="s">
        <v>148</v>
      </c>
      <c r="I1414" s="1">
        <v>14330</v>
      </c>
      <c r="K1414" s="1">
        <f t="shared" si="313"/>
        <v>9.5701803020580716</v>
      </c>
      <c r="L1414" s="1" t="str">
        <f t="shared" si="314"/>
        <v>both (2hexoses minus H2O) Min_Syn</v>
      </c>
      <c r="M1414" s="1" t="str">
        <f t="shared" si="315"/>
        <v>D</v>
      </c>
      <c r="N1414" s="1" t="str">
        <f t="shared" si="316"/>
        <v>both (2hexoses minus H2O) Min_Syn_D</v>
      </c>
      <c r="O1414" s="2" t="str">
        <f t="shared" si="317"/>
        <v>D</v>
      </c>
      <c r="P1414" s="1">
        <f t="array" ref="P1414">IF(O1414="","",AVERAGE(IF(L$1:L$2881=L1414,K$1:K$2881)))</f>
        <v>8.7424887238126114</v>
      </c>
      <c r="Q1414" s="1">
        <f t="array" ref="Q1414">IF(O1414="","",_xlfn.F.TEST(IF((L$1:L$2881=LEFT(L1414,LEN(L1414)-3)&amp;"ctr"),K$1:K$2881),IF((L$1:L$2881=L1414),K$1:K$2881)))</f>
        <v>0.65218807824847302</v>
      </c>
      <c r="R1414" s="1">
        <f t="array" ref="R1414">IF(O1414="","",TTEST(IF(L$1:L$2881=LEFT(L1414,LEN(L1414)-3)&amp;"ctr",K$1:K$2881),IF(L$1:L$2881=L1414,K$1:K$2881),2,IF(ISERROR(Q1414),3,IF(Q1414&lt;0.05,3,2))))</f>
        <v>0.27126549334996553</v>
      </c>
      <c r="S1414" s="1" t="str">
        <f t="shared" ca="1" si="318"/>
        <v>N</v>
      </c>
      <c r="T1414" s="1">
        <f t="array" ref="T1414">IF(O1414="","",AVERAGE(IF(L$1:L$2881=L1414,I$1:I$2881)))</f>
        <v>7221</v>
      </c>
      <c r="U1414" s="1" t="str">
        <f t="shared" ca="1" si="319"/>
        <v>n/a</v>
      </c>
      <c r="V1414" s="1" t="str">
        <f t="shared" ca="1" si="323"/>
        <v>1</v>
      </c>
      <c r="W1414" s="1" t="str">
        <f t="array" aca="1" ref="W1414" ca="1">IF(V1414="","",IF(AVERAGE(IF(Z$2:Z$2881="Neg"&amp;" "&amp;B1414&amp;" "&amp;X1414,J$2:J$2881,0))&gt;AVERAGE(IF(Z$2:Z$2881="pos"&amp;" "&amp;B1414&amp;" "&amp;X1414,J$2:J$2881,0)),"neg","pos"))</f>
        <v>pos</v>
      </c>
      <c r="X1414" s="1" t="str">
        <f t="shared" ca="1" si="320"/>
        <v>Min</v>
      </c>
      <c r="Y1414" s="1" t="str">
        <f t="shared" ca="1" si="321"/>
        <v>Syn</v>
      </c>
      <c r="Z1414" s="1" t="str">
        <f t="shared" si="322"/>
        <v>both (2hexoses minus H2O) Min</v>
      </c>
      <c r="AA1414" s="1" t="str">
        <f t="shared" si="324"/>
        <v>Good</v>
      </c>
    </row>
    <row r="1415" spans="1:27" x14ac:dyDescent="0.2">
      <c r="A1415" s="1" t="s">
        <v>94</v>
      </c>
      <c r="B1415" s="1" t="s">
        <v>163</v>
      </c>
      <c r="C1415" s="1" t="s">
        <v>36</v>
      </c>
      <c r="D1415" s="1">
        <v>342.11770000000001</v>
      </c>
      <c r="E1415" s="1">
        <v>18.899999999999999</v>
      </c>
      <c r="F1415" s="5" t="s">
        <v>146</v>
      </c>
      <c r="H1415" s="1" t="s">
        <v>148</v>
      </c>
      <c r="I1415" s="1">
        <v>3543</v>
      </c>
      <c r="K1415" s="1">
        <f t="shared" si="313"/>
        <v>8.1730113117249719</v>
      </c>
      <c r="L1415" s="1" t="str">
        <f t="shared" si="314"/>
        <v>both (2hexoses minus H2O) Min_Syn</v>
      </c>
      <c r="M1415" s="1" t="str">
        <f t="shared" si="315"/>
        <v>D</v>
      </c>
      <c r="N1415" s="1" t="str">
        <f t="shared" si="316"/>
        <v>both (2hexoses minus H2O) Min_Syn_D</v>
      </c>
      <c r="O1415" s="2" t="str">
        <f t="shared" si="317"/>
        <v/>
      </c>
      <c r="P1415" s="1" t="str">
        <f t="array" ref="P1415">IF(O1415="","",AVERAGE(IF(L$1:L$2881=L1415,K$1:K$2881)))</f>
        <v/>
      </c>
      <c r="Q1415" s="1" t="str">
        <f t="array" ref="Q1415">IF(O1415="","",_xlfn.F.TEST(IF((L$1:L$2881=LEFT(L1415,LEN(L1415)-3)&amp;"ctr"),K$1:K$2881),IF((L$1:L$2881=L1415),K$1:K$2881)))</f>
        <v/>
      </c>
      <c r="R1415" s="1" t="str">
        <f t="array" ref="R1415">IF(O1415="","",TTEST(IF(L$1:L$2881=LEFT(L1415,LEN(L1415)-3)&amp;"ctr",K$1:K$2881),IF(L$1:L$2881=L1415,K$1:K$2881),2,IF(ISERROR(Q1415),3,IF(Q1415&lt;0.05,3,2))))</f>
        <v/>
      </c>
      <c r="S1415" s="1" t="str">
        <f t="shared" ca="1" si="318"/>
        <v/>
      </c>
      <c r="T1415" s="1" t="str">
        <f t="array" ref="T1415">IF(O1415="","",AVERAGE(IF(L$1:L$2881=L1415,I$1:I$2881)))</f>
        <v/>
      </c>
      <c r="U1415" s="1" t="str">
        <f t="shared" ca="1" si="319"/>
        <v/>
      </c>
      <c r="V1415" s="1" t="str">
        <f t="shared" ca="1" si="323"/>
        <v/>
      </c>
      <c r="W1415" s="1" t="str">
        <f t="array" aca="1" ref="W1415" ca="1">IF(V1415="","",IF(AVERAGE(IF(Z$2:Z$2881="Neg"&amp;" "&amp;B1415&amp;" "&amp;X1415,J$2:J$2881,0))&gt;AVERAGE(IF(Z$2:Z$2881="pos"&amp;" "&amp;B1415&amp;" "&amp;X1415,J$2:J$2881,0)),"neg","pos"))</f>
        <v/>
      </c>
      <c r="X1415" s="1" t="str">
        <f t="shared" ca="1" si="320"/>
        <v/>
      </c>
      <c r="Y1415" s="1" t="str">
        <f t="shared" ca="1" si="321"/>
        <v/>
      </c>
      <c r="Z1415" s="1" t="str">
        <f t="shared" si="322"/>
        <v>both (2hexoses minus H2O) Min</v>
      </c>
      <c r="AA1415" s="1" t="str">
        <f t="shared" si="324"/>
        <v/>
      </c>
    </row>
    <row r="1416" spans="1:27" x14ac:dyDescent="0.2">
      <c r="A1416" s="1" t="s">
        <v>94</v>
      </c>
      <c r="B1416" s="1" t="s">
        <v>163</v>
      </c>
      <c r="C1416" s="1" t="s">
        <v>36</v>
      </c>
      <c r="D1416" s="1">
        <v>342.11770000000001</v>
      </c>
      <c r="E1416" s="1">
        <v>18.899999999999999</v>
      </c>
      <c r="F1416" s="5" t="s">
        <v>146</v>
      </c>
      <c r="H1416" s="1" t="s">
        <v>148</v>
      </c>
      <c r="I1416" s="1">
        <v>5370</v>
      </c>
      <c r="K1416" s="1">
        <f t="shared" si="313"/>
        <v>8.58876938990546</v>
      </c>
      <c r="L1416" s="1" t="str">
        <f t="shared" si="314"/>
        <v>both (2hexoses minus H2O) Min_Syn</v>
      </c>
      <c r="M1416" s="1" t="str">
        <f t="shared" si="315"/>
        <v>D</v>
      </c>
      <c r="N1416" s="1" t="str">
        <f t="shared" si="316"/>
        <v>both (2hexoses minus H2O) Min_Syn_D</v>
      </c>
      <c r="O1416" s="2" t="str">
        <f t="shared" si="317"/>
        <v/>
      </c>
      <c r="P1416" s="1" t="str">
        <f t="array" ref="P1416">IF(O1416="","",AVERAGE(IF(L$1:L$2881=L1416,K$1:K$2881)))</f>
        <v/>
      </c>
      <c r="Q1416" s="1" t="str">
        <f t="array" ref="Q1416">IF(O1416="","",_xlfn.F.TEST(IF((L$1:L$2881=LEFT(L1416,LEN(L1416)-3)&amp;"ctr"),K$1:K$2881),IF((L$1:L$2881=L1416),K$1:K$2881)))</f>
        <v/>
      </c>
      <c r="R1416" s="1" t="str">
        <f t="array" ref="R1416">IF(O1416="","",TTEST(IF(L$1:L$2881=LEFT(L1416,LEN(L1416)-3)&amp;"ctr",K$1:K$2881),IF(L$1:L$2881=L1416,K$1:K$2881),2,IF(ISERROR(Q1416),3,IF(Q1416&lt;0.05,3,2))))</f>
        <v/>
      </c>
      <c r="S1416" s="1" t="str">
        <f t="shared" ca="1" si="318"/>
        <v/>
      </c>
      <c r="T1416" s="1" t="str">
        <f t="array" ref="T1416">IF(O1416="","",AVERAGE(IF(L$1:L$2881=L1416,I$1:I$2881)))</f>
        <v/>
      </c>
      <c r="U1416" s="1" t="str">
        <f t="shared" ca="1" si="319"/>
        <v/>
      </c>
      <c r="V1416" s="1" t="str">
        <f t="shared" ca="1" si="323"/>
        <v/>
      </c>
      <c r="W1416" s="1" t="str">
        <f t="array" aca="1" ref="W1416" ca="1">IF(V1416="","",IF(AVERAGE(IF(Z$2:Z$2881="Neg"&amp;" "&amp;B1416&amp;" "&amp;X1416,J$2:J$2881,0))&gt;AVERAGE(IF(Z$2:Z$2881="pos"&amp;" "&amp;B1416&amp;" "&amp;X1416,J$2:J$2881,0)),"neg","pos"))</f>
        <v/>
      </c>
      <c r="X1416" s="1" t="str">
        <f t="shared" ca="1" si="320"/>
        <v/>
      </c>
      <c r="Y1416" s="1" t="str">
        <f t="shared" ca="1" si="321"/>
        <v/>
      </c>
      <c r="Z1416" s="1" t="str">
        <f t="shared" si="322"/>
        <v>both (2hexoses minus H2O) Min</v>
      </c>
      <c r="AA1416" s="1" t="str">
        <f t="shared" si="324"/>
        <v/>
      </c>
    </row>
    <row r="1417" spans="1:27" x14ac:dyDescent="0.2">
      <c r="A1417" s="1" t="s">
        <v>94</v>
      </c>
      <c r="B1417" s="1" t="s">
        <v>163</v>
      </c>
      <c r="C1417" s="1" t="s">
        <v>36</v>
      </c>
      <c r="D1417" s="1">
        <v>342.11770000000001</v>
      </c>
      <c r="E1417" s="1">
        <v>18.899999999999999</v>
      </c>
      <c r="F1417" s="5" t="s">
        <v>146</v>
      </c>
      <c r="H1417" s="1" t="s">
        <v>148</v>
      </c>
      <c r="I1417" s="1">
        <v>5641</v>
      </c>
      <c r="K1417" s="1">
        <f t="shared" si="313"/>
        <v>8.6379938915619423</v>
      </c>
      <c r="L1417" s="1" t="str">
        <f t="shared" si="314"/>
        <v>both (2hexoses minus H2O) Min_Syn</v>
      </c>
      <c r="M1417" s="1" t="str">
        <f t="shared" si="315"/>
        <v>D</v>
      </c>
      <c r="N1417" s="1" t="str">
        <f t="shared" si="316"/>
        <v>both (2hexoses minus H2O) Min_Syn_D</v>
      </c>
      <c r="O1417" s="2" t="str">
        <f t="shared" si="317"/>
        <v/>
      </c>
      <c r="P1417" s="1" t="str">
        <f t="array" ref="P1417">IF(O1417="","",AVERAGE(IF(L$1:L$2881=L1417,K$1:K$2881)))</f>
        <v/>
      </c>
      <c r="Q1417" s="1" t="str">
        <f t="array" ref="Q1417">IF(O1417="","",_xlfn.F.TEST(IF((L$1:L$2881=LEFT(L1417,LEN(L1417)-3)&amp;"ctr"),K$1:K$2881),IF((L$1:L$2881=L1417),K$1:K$2881)))</f>
        <v/>
      </c>
      <c r="R1417" s="1" t="str">
        <f t="array" ref="R1417">IF(O1417="","",TTEST(IF(L$1:L$2881=LEFT(L1417,LEN(L1417)-3)&amp;"ctr",K$1:K$2881),IF(L$1:L$2881=L1417,K$1:K$2881),2,IF(ISERROR(Q1417),3,IF(Q1417&lt;0.05,3,2))))</f>
        <v/>
      </c>
      <c r="S1417" s="1" t="str">
        <f t="shared" ca="1" si="318"/>
        <v/>
      </c>
      <c r="T1417" s="1" t="str">
        <f t="array" ref="T1417">IF(O1417="","",AVERAGE(IF(L$1:L$2881=L1417,I$1:I$2881)))</f>
        <v/>
      </c>
      <c r="U1417" s="1" t="str">
        <f t="shared" ca="1" si="319"/>
        <v/>
      </c>
      <c r="V1417" s="1" t="str">
        <f t="shared" ca="1" si="323"/>
        <v/>
      </c>
      <c r="W1417" s="1" t="str">
        <f t="array" aca="1" ref="W1417" ca="1">IF(V1417="","",IF(AVERAGE(IF(Z$2:Z$2881="Neg"&amp;" "&amp;B1417&amp;" "&amp;X1417,J$2:J$2881,0))&gt;AVERAGE(IF(Z$2:Z$2881="pos"&amp;" "&amp;B1417&amp;" "&amp;X1417,J$2:J$2881,0)),"neg","pos"))</f>
        <v/>
      </c>
      <c r="X1417" s="1" t="str">
        <f t="shared" ca="1" si="320"/>
        <v/>
      </c>
      <c r="Y1417" s="1" t="str">
        <f t="shared" ca="1" si="321"/>
        <v/>
      </c>
      <c r="Z1417" s="1" t="str">
        <f t="shared" si="322"/>
        <v>both (2hexoses minus H2O) Min</v>
      </c>
      <c r="AA1417" s="1" t="str">
        <f t="shared" si="324"/>
        <v/>
      </c>
    </row>
    <row r="1418" spans="1:27" x14ac:dyDescent="0.2">
      <c r="A1418" s="1" t="s">
        <v>94</v>
      </c>
      <c r="B1418" s="1" t="s">
        <v>163</v>
      </c>
      <c r="C1418" s="1" t="s">
        <v>36</v>
      </c>
      <c r="D1418" s="1">
        <v>342.11770000000001</v>
      </c>
      <c r="E1418" s="1">
        <v>18.899999999999999</v>
      </c>
      <c r="F1418" s="5" t="s">
        <v>146</v>
      </c>
      <c r="H1418" s="1" t="s">
        <v>149</v>
      </c>
      <c r="I1418" s="1">
        <v>2383</v>
      </c>
      <c r="K1418" s="1">
        <f t="shared" si="313"/>
        <v>7.7765350281852408</v>
      </c>
      <c r="L1418" s="1" t="str">
        <f t="shared" si="314"/>
        <v>both (2hexoses minus H2O) MEBM_Ctr</v>
      </c>
      <c r="M1418" s="1" t="str">
        <f t="shared" si="315"/>
        <v>D</v>
      </c>
      <c r="N1418" s="1" t="str">
        <f t="shared" si="316"/>
        <v>both (2hexoses minus H2O) MEBM_Ctr_D</v>
      </c>
      <c r="O1418" s="2" t="str">
        <f t="shared" si="317"/>
        <v>D</v>
      </c>
      <c r="P1418" s="1">
        <f t="array" ref="P1418">IF(O1418="","",AVERAGE(IF(L$1:L$2881=L1418,K$1:K$2881)))</f>
        <v>7.9916014327246696</v>
      </c>
      <c r="Q1418" s="1">
        <f t="array" ref="Q1418">IF(O1418="","",_xlfn.F.TEST(IF((L$1:L$2881=LEFT(L1418,LEN(L1418)-3)&amp;"ctr"),K$1:K$2881),IF((L$1:L$2881=L1418),K$1:K$2881)))</f>
        <v>1</v>
      </c>
      <c r="R1418" s="1">
        <f t="array" ref="R1418">IF(O1418="","",TTEST(IF(L$1:L$2881=LEFT(L1418,LEN(L1418)-3)&amp;"ctr",K$1:K$2881),IF(L$1:L$2881=L1418,K$1:K$2881),2,IF(ISERROR(Q1418),3,IF(Q1418&lt;0.05,3,2))))</f>
        <v>1</v>
      </c>
      <c r="S1418" s="1" t="str">
        <f t="shared" ca="1" si="318"/>
        <v>D</v>
      </c>
      <c r="T1418" s="1">
        <f t="array" ref="T1418">IF(O1418="","",AVERAGE(IF(L$1:L$2881=L1418,I$1:I$2881)))</f>
        <v>3021</v>
      </c>
      <c r="U1418" s="1" t="b">
        <f t="shared" ca="1" si="319"/>
        <v>0</v>
      </c>
      <c r="V1418" s="1" t="str">
        <f t="shared" ca="1" si="323"/>
        <v>1</v>
      </c>
      <c r="W1418" s="1" t="str">
        <f t="array" aca="1" ref="W1418" ca="1">IF(V1418="","",IF(AVERAGE(IF(Z$2:Z$2881="Neg"&amp;" "&amp;B1418&amp;" "&amp;X1418,J$2:J$2881,0))&gt;AVERAGE(IF(Z$2:Z$2881="pos"&amp;" "&amp;B1418&amp;" "&amp;X1418,J$2:J$2881,0)),"neg","pos"))</f>
        <v>pos</v>
      </c>
      <c r="X1418" s="1" t="str">
        <f t="shared" ca="1" si="320"/>
        <v>MEB</v>
      </c>
      <c r="Y1418" s="1" t="str">
        <f t="shared" ca="1" si="321"/>
        <v>Ctr</v>
      </c>
      <c r="Z1418" s="1" t="str">
        <f t="shared" si="322"/>
        <v>both (2hexoses minus H2O) MEB</v>
      </c>
      <c r="AA1418" s="1" t="str">
        <f t="shared" si="324"/>
        <v>Good</v>
      </c>
    </row>
    <row r="1419" spans="1:27" x14ac:dyDescent="0.2">
      <c r="A1419" s="1" t="s">
        <v>94</v>
      </c>
      <c r="B1419" s="1" t="s">
        <v>163</v>
      </c>
      <c r="C1419" s="1" t="s">
        <v>36</v>
      </c>
      <c r="D1419" s="1">
        <v>342.11770000000001</v>
      </c>
      <c r="E1419" s="1">
        <v>18.899999999999999</v>
      </c>
      <c r="F1419" s="5" t="s">
        <v>146</v>
      </c>
      <c r="H1419" s="1" t="s">
        <v>149</v>
      </c>
      <c r="I1419" s="1">
        <v>3835</v>
      </c>
      <c r="K1419" s="1">
        <f t="shared" si="313"/>
        <v>8.2521854360033284</v>
      </c>
      <c r="L1419" s="1" t="str">
        <f t="shared" si="314"/>
        <v>both (2hexoses minus H2O) MEBM_Ctr</v>
      </c>
      <c r="M1419" s="1" t="str">
        <f t="shared" si="315"/>
        <v>D</v>
      </c>
      <c r="N1419" s="1" t="str">
        <f t="shared" si="316"/>
        <v>both (2hexoses minus H2O) MEBM_Ctr_D</v>
      </c>
      <c r="O1419" s="2" t="str">
        <f t="shared" si="317"/>
        <v/>
      </c>
      <c r="P1419" s="1" t="str">
        <f t="array" ref="P1419">IF(O1419="","",AVERAGE(IF(L$1:L$2881=L1419,K$1:K$2881)))</f>
        <v/>
      </c>
      <c r="Q1419" s="1" t="str">
        <f t="array" ref="Q1419">IF(O1419="","",_xlfn.F.TEST(IF((L$1:L$2881=LEFT(L1419,LEN(L1419)-3)&amp;"ctr"),K$1:K$2881),IF((L$1:L$2881=L1419),K$1:K$2881)))</f>
        <v/>
      </c>
      <c r="R1419" s="1" t="str">
        <f t="array" ref="R1419">IF(O1419="","",TTEST(IF(L$1:L$2881=LEFT(L1419,LEN(L1419)-3)&amp;"ctr",K$1:K$2881),IF(L$1:L$2881=L1419,K$1:K$2881),2,IF(ISERROR(Q1419),3,IF(Q1419&lt;0.05,3,2))))</f>
        <v/>
      </c>
      <c r="S1419" s="1" t="str">
        <f t="shared" ca="1" si="318"/>
        <v/>
      </c>
      <c r="T1419" s="1" t="str">
        <f t="array" ref="T1419">IF(O1419="","",AVERAGE(IF(L$1:L$2881=L1419,I$1:I$2881)))</f>
        <v/>
      </c>
      <c r="U1419" s="1" t="str">
        <f t="shared" ca="1" si="319"/>
        <v/>
      </c>
      <c r="V1419" s="1" t="str">
        <f t="shared" ca="1" si="323"/>
        <v/>
      </c>
      <c r="W1419" s="1" t="str">
        <f t="array" aca="1" ref="W1419" ca="1">IF(V1419="","",IF(AVERAGE(IF(Z$2:Z$2881="Neg"&amp;" "&amp;B1419&amp;" "&amp;X1419,J$2:J$2881,0))&gt;AVERAGE(IF(Z$2:Z$2881="pos"&amp;" "&amp;B1419&amp;" "&amp;X1419,J$2:J$2881,0)),"neg","pos"))</f>
        <v/>
      </c>
      <c r="X1419" s="1" t="str">
        <f t="shared" ca="1" si="320"/>
        <v/>
      </c>
      <c r="Y1419" s="1" t="str">
        <f t="shared" ca="1" si="321"/>
        <v/>
      </c>
      <c r="Z1419" s="1" t="str">
        <f t="shared" si="322"/>
        <v>both (2hexoses minus H2O) MEB</v>
      </c>
      <c r="AA1419" s="1" t="str">
        <f t="shared" si="324"/>
        <v/>
      </c>
    </row>
    <row r="1420" spans="1:27" x14ac:dyDescent="0.2">
      <c r="A1420" s="1" t="s">
        <v>94</v>
      </c>
      <c r="B1420" s="1" t="s">
        <v>163</v>
      </c>
      <c r="C1420" s="1" t="s">
        <v>36</v>
      </c>
      <c r="D1420" s="1">
        <v>342.11770000000001</v>
      </c>
      <c r="E1420" s="1">
        <v>18.899999999999999</v>
      </c>
      <c r="F1420" s="5" t="s">
        <v>146</v>
      </c>
      <c r="H1420" s="1" t="s">
        <v>149</v>
      </c>
      <c r="I1420" s="1">
        <v>3442</v>
      </c>
      <c r="K1420" s="1">
        <f t="shared" si="313"/>
        <v>8.1440984633385245</v>
      </c>
      <c r="L1420" s="1" t="str">
        <f t="shared" si="314"/>
        <v>both (2hexoses minus H2O) MEBM_Ctr</v>
      </c>
      <c r="M1420" s="1" t="str">
        <f t="shared" si="315"/>
        <v>D</v>
      </c>
      <c r="N1420" s="1" t="str">
        <f t="shared" si="316"/>
        <v>both (2hexoses minus H2O) MEBM_Ctr_D</v>
      </c>
      <c r="O1420" s="2" t="str">
        <f t="shared" si="317"/>
        <v/>
      </c>
      <c r="P1420" s="1" t="str">
        <f t="array" ref="P1420">IF(O1420="","",AVERAGE(IF(L$1:L$2881=L1420,K$1:K$2881)))</f>
        <v/>
      </c>
      <c r="Q1420" s="1" t="str">
        <f t="array" ref="Q1420">IF(O1420="","",_xlfn.F.TEST(IF((L$1:L$2881=LEFT(L1420,LEN(L1420)-3)&amp;"ctr"),K$1:K$2881),IF((L$1:L$2881=L1420),K$1:K$2881)))</f>
        <v/>
      </c>
      <c r="R1420" s="1" t="str">
        <f t="array" ref="R1420">IF(O1420="","",TTEST(IF(L$1:L$2881=LEFT(L1420,LEN(L1420)-3)&amp;"ctr",K$1:K$2881),IF(L$1:L$2881=L1420,K$1:K$2881),2,IF(ISERROR(Q1420),3,IF(Q1420&lt;0.05,3,2))))</f>
        <v/>
      </c>
      <c r="S1420" s="1" t="str">
        <f t="shared" ca="1" si="318"/>
        <v/>
      </c>
      <c r="T1420" s="1" t="str">
        <f t="array" ref="T1420">IF(O1420="","",AVERAGE(IF(L$1:L$2881=L1420,I$1:I$2881)))</f>
        <v/>
      </c>
      <c r="U1420" s="1" t="str">
        <f t="shared" ca="1" si="319"/>
        <v/>
      </c>
      <c r="V1420" s="1" t="str">
        <f t="shared" ca="1" si="323"/>
        <v/>
      </c>
      <c r="W1420" s="1" t="str">
        <f t="array" aca="1" ref="W1420" ca="1">IF(V1420="","",IF(AVERAGE(IF(Z$2:Z$2881="Neg"&amp;" "&amp;B1420&amp;" "&amp;X1420,J$2:J$2881,0))&gt;AVERAGE(IF(Z$2:Z$2881="pos"&amp;" "&amp;B1420&amp;" "&amp;X1420,J$2:J$2881,0)),"neg","pos"))</f>
        <v/>
      </c>
      <c r="X1420" s="1" t="str">
        <f t="shared" ca="1" si="320"/>
        <v/>
      </c>
      <c r="Y1420" s="1" t="str">
        <f t="shared" ca="1" si="321"/>
        <v/>
      </c>
      <c r="Z1420" s="1" t="str">
        <f t="shared" si="322"/>
        <v>both (2hexoses minus H2O) MEB</v>
      </c>
      <c r="AA1420" s="1" t="str">
        <f t="shared" si="324"/>
        <v/>
      </c>
    </row>
    <row r="1421" spans="1:27" x14ac:dyDescent="0.2">
      <c r="A1421" s="1" t="s">
        <v>94</v>
      </c>
      <c r="B1421" s="1" t="s">
        <v>163</v>
      </c>
      <c r="C1421" s="1" t="s">
        <v>36</v>
      </c>
      <c r="D1421" s="1">
        <v>342.11770000000001</v>
      </c>
      <c r="E1421" s="1">
        <v>18.899999999999999</v>
      </c>
      <c r="F1421" s="5" t="s">
        <v>146</v>
      </c>
      <c r="H1421" s="1" t="s">
        <v>149</v>
      </c>
      <c r="I1421" s="1">
        <v>2424</v>
      </c>
      <c r="K1421" s="1">
        <f t="shared" si="313"/>
        <v>7.7935868033715838</v>
      </c>
      <c r="L1421" s="1" t="str">
        <f t="shared" si="314"/>
        <v>both (2hexoses minus H2O) MEBM_Ctr</v>
      </c>
      <c r="M1421" s="1" t="str">
        <f t="shared" si="315"/>
        <v>D</v>
      </c>
      <c r="N1421" s="1" t="str">
        <f t="shared" si="316"/>
        <v>both (2hexoses minus H2O) MEBM_Ctr_D</v>
      </c>
      <c r="O1421" s="2" t="str">
        <f t="shared" si="317"/>
        <v/>
      </c>
      <c r="P1421" s="1" t="str">
        <f t="array" ref="P1421">IF(O1421="","",AVERAGE(IF(L$1:L$2881=L1421,K$1:K$2881)))</f>
        <v/>
      </c>
      <c r="Q1421" s="1" t="str">
        <f t="array" ref="Q1421">IF(O1421="","",_xlfn.F.TEST(IF((L$1:L$2881=LEFT(L1421,LEN(L1421)-3)&amp;"ctr"),K$1:K$2881),IF((L$1:L$2881=L1421),K$1:K$2881)))</f>
        <v/>
      </c>
      <c r="R1421" s="1" t="str">
        <f t="array" ref="R1421">IF(O1421="","",TTEST(IF(L$1:L$2881=LEFT(L1421,LEN(L1421)-3)&amp;"ctr",K$1:K$2881),IF(L$1:L$2881=L1421,K$1:K$2881),2,IF(ISERROR(Q1421),3,IF(Q1421&lt;0.05,3,2))))</f>
        <v/>
      </c>
      <c r="S1421" s="1" t="str">
        <f t="shared" ca="1" si="318"/>
        <v/>
      </c>
      <c r="T1421" s="1" t="str">
        <f t="array" ref="T1421">IF(O1421="","",AVERAGE(IF(L$1:L$2881=L1421,I$1:I$2881)))</f>
        <v/>
      </c>
      <c r="U1421" s="1" t="str">
        <f t="shared" ca="1" si="319"/>
        <v/>
      </c>
      <c r="V1421" s="1" t="str">
        <f t="shared" ca="1" si="323"/>
        <v/>
      </c>
      <c r="W1421" s="1" t="str">
        <f t="array" aca="1" ref="W1421" ca="1">IF(V1421="","",IF(AVERAGE(IF(Z$2:Z$2881="Neg"&amp;" "&amp;B1421&amp;" "&amp;X1421,J$2:J$2881,0))&gt;AVERAGE(IF(Z$2:Z$2881="pos"&amp;" "&amp;B1421&amp;" "&amp;X1421,J$2:J$2881,0)),"neg","pos"))</f>
        <v/>
      </c>
      <c r="X1421" s="1" t="str">
        <f t="shared" ca="1" si="320"/>
        <v/>
      </c>
      <c r="Y1421" s="1" t="str">
        <f t="shared" ca="1" si="321"/>
        <v/>
      </c>
      <c r="Z1421" s="1" t="str">
        <f t="shared" si="322"/>
        <v>both (2hexoses minus H2O) MEB</v>
      </c>
      <c r="AA1421" s="1" t="str">
        <f t="shared" si="324"/>
        <v/>
      </c>
    </row>
    <row r="1422" spans="1:27" x14ac:dyDescent="0.2">
      <c r="A1422" s="1" t="s">
        <v>94</v>
      </c>
      <c r="B1422" s="1" t="s">
        <v>163</v>
      </c>
      <c r="C1422" s="1" t="s">
        <v>36</v>
      </c>
      <c r="D1422" s="1">
        <v>342.11770000000001</v>
      </c>
      <c r="E1422" s="1">
        <v>18.899999999999999</v>
      </c>
      <c r="F1422" s="5" t="s">
        <v>146</v>
      </c>
      <c r="H1422" s="1" t="s">
        <v>150</v>
      </c>
      <c r="I1422" s="1">
        <v>2646</v>
      </c>
      <c r="K1422" s="1">
        <f t="shared" si="313"/>
        <v>7.8811822022271016</v>
      </c>
      <c r="L1422" s="1" t="str">
        <f t="shared" si="314"/>
        <v>both (2hexoses minus H2O) MEBM_Syn</v>
      </c>
      <c r="M1422" s="1" t="str">
        <f t="shared" si="315"/>
        <v>D</v>
      </c>
      <c r="N1422" s="1" t="str">
        <f t="shared" si="316"/>
        <v>both (2hexoses minus H2O) MEBM_Syn_D</v>
      </c>
      <c r="O1422" s="2" t="str">
        <f t="shared" si="317"/>
        <v>D</v>
      </c>
      <c r="P1422" s="1">
        <f t="array" ref="P1422">IF(O1422="","",AVERAGE(IF(L$1:L$2881=L1422,K$1:K$2881)))</f>
        <v>8.1827181392499746</v>
      </c>
      <c r="Q1422" s="1">
        <f t="array" ref="Q1422">IF(O1422="","",_xlfn.F.TEST(IF((L$1:L$2881=LEFT(L1422,LEN(L1422)-3)&amp;"ctr"),K$1:K$2881),IF((L$1:L$2881=L1422),K$1:K$2881)))</f>
        <v>0.78701937530479749</v>
      </c>
      <c r="R1422" s="1">
        <f t="array" ref="R1422">IF(O1422="","",TTEST(IF(L$1:L$2881=LEFT(L1422,LEN(L1422)-3)&amp;"ctr",K$1:K$2881),IF(L$1:L$2881=L1422,K$1:K$2881),2,IF(ISERROR(Q1422),3,IF(Q1422&lt;0.05,3,2))))</f>
        <v>0.3488332601441036</v>
      </c>
      <c r="S1422" s="1" t="str">
        <f t="shared" ca="1" si="318"/>
        <v>N</v>
      </c>
      <c r="T1422" s="1">
        <f t="array" ref="T1422">IF(O1422="","",AVERAGE(IF(L$1:L$2881=L1422,I$1:I$2881)))</f>
        <v>3694.25</v>
      </c>
      <c r="U1422" s="1" t="str">
        <f t="shared" ca="1" si="319"/>
        <v>n/a</v>
      </c>
      <c r="V1422" s="1" t="str">
        <f t="shared" ca="1" si="323"/>
        <v>1</v>
      </c>
      <c r="W1422" s="1" t="str">
        <f t="array" aca="1" ref="W1422" ca="1">IF(V1422="","",IF(AVERAGE(IF(Z$2:Z$2881="Neg"&amp;" "&amp;B1422&amp;" "&amp;X1422,J$2:J$2881,0))&gt;AVERAGE(IF(Z$2:Z$2881="pos"&amp;" "&amp;B1422&amp;" "&amp;X1422,J$2:J$2881,0)),"neg","pos"))</f>
        <v>pos</v>
      </c>
      <c r="X1422" s="1" t="str">
        <f t="shared" ca="1" si="320"/>
        <v>MEB</v>
      </c>
      <c r="Y1422" s="1" t="str">
        <f t="shared" ca="1" si="321"/>
        <v>Syn</v>
      </c>
      <c r="Z1422" s="1" t="str">
        <f t="shared" si="322"/>
        <v>both (2hexoses minus H2O) MEB</v>
      </c>
      <c r="AA1422" s="1" t="str">
        <f t="shared" si="324"/>
        <v>Good</v>
      </c>
    </row>
    <row r="1423" spans="1:27" x14ac:dyDescent="0.2">
      <c r="A1423" s="1" t="s">
        <v>94</v>
      </c>
      <c r="B1423" s="1" t="s">
        <v>163</v>
      </c>
      <c r="C1423" s="1" t="s">
        <v>36</v>
      </c>
      <c r="D1423" s="1">
        <v>342.11770000000001</v>
      </c>
      <c r="E1423" s="1">
        <v>18.899999999999999</v>
      </c>
      <c r="F1423" s="5" t="s">
        <v>146</v>
      </c>
      <c r="H1423" s="1" t="s">
        <v>150</v>
      </c>
      <c r="I1423" s="1">
        <v>5274</v>
      </c>
      <c r="K1423" s="1">
        <f t="shared" si="313"/>
        <v>8.5707339583442668</v>
      </c>
      <c r="L1423" s="1" t="str">
        <f t="shared" si="314"/>
        <v>both (2hexoses minus H2O) MEBM_Syn</v>
      </c>
      <c r="M1423" s="1" t="str">
        <f t="shared" si="315"/>
        <v>D</v>
      </c>
      <c r="N1423" s="1" t="str">
        <f t="shared" si="316"/>
        <v>both (2hexoses minus H2O) MEBM_Syn_D</v>
      </c>
      <c r="O1423" s="2" t="str">
        <f t="shared" si="317"/>
        <v/>
      </c>
      <c r="P1423" s="1" t="str">
        <f t="array" ref="P1423">IF(O1423="","",AVERAGE(IF(L$1:L$2881=L1423,K$1:K$2881)))</f>
        <v/>
      </c>
      <c r="Q1423" s="1" t="str">
        <f t="array" ref="Q1423">IF(O1423="","",_xlfn.F.TEST(IF((L$1:L$2881=LEFT(L1423,LEN(L1423)-3)&amp;"ctr"),K$1:K$2881),IF((L$1:L$2881=L1423),K$1:K$2881)))</f>
        <v/>
      </c>
      <c r="R1423" s="1" t="str">
        <f t="array" ref="R1423">IF(O1423="","",TTEST(IF(L$1:L$2881=LEFT(L1423,LEN(L1423)-3)&amp;"ctr",K$1:K$2881),IF(L$1:L$2881=L1423,K$1:K$2881),2,IF(ISERROR(Q1423),3,IF(Q1423&lt;0.05,3,2))))</f>
        <v/>
      </c>
      <c r="S1423" s="1" t="str">
        <f t="shared" ca="1" si="318"/>
        <v/>
      </c>
      <c r="T1423" s="1" t="str">
        <f t="array" ref="T1423">IF(O1423="","",AVERAGE(IF(L$1:L$2881=L1423,I$1:I$2881)))</f>
        <v/>
      </c>
      <c r="U1423" s="1" t="str">
        <f t="shared" ca="1" si="319"/>
        <v/>
      </c>
      <c r="V1423" s="1" t="str">
        <f t="shared" ca="1" si="323"/>
        <v/>
      </c>
      <c r="W1423" s="1" t="str">
        <f t="array" aca="1" ref="W1423" ca="1">IF(V1423="","",IF(AVERAGE(IF(Z$2:Z$2881="Neg"&amp;" "&amp;B1423&amp;" "&amp;X1423,J$2:J$2881,0))&gt;AVERAGE(IF(Z$2:Z$2881="pos"&amp;" "&amp;B1423&amp;" "&amp;X1423,J$2:J$2881,0)),"neg","pos"))</f>
        <v/>
      </c>
      <c r="X1423" s="1" t="str">
        <f t="shared" ca="1" si="320"/>
        <v/>
      </c>
      <c r="Y1423" s="1" t="str">
        <f t="shared" ca="1" si="321"/>
        <v/>
      </c>
      <c r="Z1423" s="1" t="str">
        <f t="shared" si="322"/>
        <v>both (2hexoses minus H2O) MEB</v>
      </c>
      <c r="AA1423" s="1" t="str">
        <f t="shared" si="324"/>
        <v/>
      </c>
    </row>
    <row r="1424" spans="1:27" x14ac:dyDescent="0.2">
      <c r="A1424" s="1" t="s">
        <v>94</v>
      </c>
      <c r="B1424" s="1" t="s">
        <v>163</v>
      </c>
      <c r="C1424" s="1" t="s">
        <v>36</v>
      </c>
      <c r="D1424" s="1">
        <v>342.11770000000001</v>
      </c>
      <c r="E1424" s="1">
        <v>18.899999999999999</v>
      </c>
      <c r="F1424" s="5" t="s">
        <v>146</v>
      </c>
      <c r="H1424" s="1" t="s">
        <v>150</v>
      </c>
      <c r="I1424" s="1">
        <v>3556</v>
      </c>
      <c r="K1424" s="1">
        <f t="shared" si="313"/>
        <v>8.1766727719484553</v>
      </c>
      <c r="L1424" s="1" t="str">
        <f t="shared" si="314"/>
        <v>both (2hexoses minus H2O) MEBM_Syn</v>
      </c>
      <c r="M1424" s="1" t="str">
        <f t="shared" si="315"/>
        <v>D</v>
      </c>
      <c r="N1424" s="1" t="str">
        <f t="shared" si="316"/>
        <v>both (2hexoses minus H2O) MEBM_Syn_D</v>
      </c>
      <c r="O1424" s="2" t="str">
        <f t="shared" si="317"/>
        <v/>
      </c>
      <c r="P1424" s="1" t="str">
        <f t="array" ref="P1424">IF(O1424="","",AVERAGE(IF(L$1:L$2881=L1424,K$1:K$2881)))</f>
        <v/>
      </c>
      <c r="Q1424" s="1" t="str">
        <f t="array" ref="Q1424">IF(O1424="","",_xlfn.F.TEST(IF((L$1:L$2881=LEFT(L1424,LEN(L1424)-3)&amp;"ctr"),K$1:K$2881),IF((L$1:L$2881=L1424),K$1:K$2881)))</f>
        <v/>
      </c>
      <c r="R1424" s="1" t="str">
        <f t="array" ref="R1424">IF(O1424="","",TTEST(IF(L$1:L$2881=LEFT(L1424,LEN(L1424)-3)&amp;"ctr",K$1:K$2881),IF(L$1:L$2881=L1424,K$1:K$2881),2,IF(ISERROR(Q1424),3,IF(Q1424&lt;0.05,3,2))))</f>
        <v/>
      </c>
      <c r="S1424" s="1" t="str">
        <f t="shared" ca="1" si="318"/>
        <v/>
      </c>
      <c r="T1424" s="1" t="str">
        <f t="array" ref="T1424">IF(O1424="","",AVERAGE(IF(L$1:L$2881=L1424,I$1:I$2881)))</f>
        <v/>
      </c>
      <c r="U1424" s="1" t="str">
        <f t="shared" ca="1" si="319"/>
        <v/>
      </c>
      <c r="V1424" s="1" t="str">
        <f t="shared" ca="1" si="323"/>
        <v/>
      </c>
      <c r="W1424" s="1" t="str">
        <f t="array" aca="1" ref="W1424" ca="1">IF(V1424="","",IF(AVERAGE(IF(Z$2:Z$2881="Neg"&amp;" "&amp;B1424&amp;" "&amp;X1424,J$2:J$2881,0))&gt;AVERAGE(IF(Z$2:Z$2881="pos"&amp;" "&amp;B1424&amp;" "&amp;X1424,J$2:J$2881,0)),"neg","pos"))</f>
        <v/>
      </c>
      <c r="X1424" s="1" t="str">
        <f t="shared" ca="1" si="320"/>
        <v/>
      </c>
      <c r="Y1424" s="1" t="str">
        <f t="shared" ca="1" si="321"/>
        <v/>
      </c>
      <c r="Z1424" s="1" t="str">
        <f t="shared" si="322"/>
        <v>both (2hexoses minus H2O) MEB</v>
      </c>
      <c r="AA1424" s="1" t="str">
        <f t="shared" si="324"/>
        <v/>
      </c>
    </row>
    <row r="1425" spans="1:27" x14ac:dyDescent="0.2">
      <c r="A1425" s="1" t="s">
        <v>94</v>
      </c>
      <c r="B1425" s="1" t="s">
        <v>163</v>
      </c>
      <c r="C1425" s="1" t="s">
        <v>36</v>
      </c>
      <c r="D1425" s="1">
        <v>342.11770000000001</v>
      </c>
      <c r="E1425" s="1">
        <v>18.899999999999999</v>
      </c>
      <c r="F1425" s="5" t="s">
        <v>146</v>
      </c>
      <c r="H1425" s="1" t="s">
        <v>150</v>
      </c>
      <c r="I1425" s="1">
        <v>3301</v>
      </c>
      <c r="K1425" s="1">
        <f t="shared" si="313"/>
        <v>8.1022836244800729</v>
      </c>
      <c r="L1425" s="1" t="str">
        <f t="shared" si="314"/>
        <v>both (2hexoses minus H2O) MEBM_Syn</v>
      </c>
      <c r="M1425" s="1" t="str">
        <f t="shared" si="315"/>
        <v>D</v>
      </c>
      <c r="N1425" s="1" t="str">
        <f t="shared" si="316"/>
        <v>both (2hexoses minus H2O) MEBM_Syn_D</v>
      </c>
      <c r="O1425" s="2" t="str">
        <f t="shared" si="317"/>
        <v/>
      </c>
      <c r="P1425" s="1" t="str">
        <f t="array" ref="P1425">IF(O1425="","",AVERAGE(IF(L$1:L$2881=L1425,K$1:K$2881)))</f>
        <v/>
      </c>
      <c r="Q1425" s="1" t="str">
        <f t="array" ref="Q1425">IF(O1425="","",_xlfn.F.TEST(IF((L$1:L$2881=LEFT(L1425,LEN(L1425)-3)&amp;"ctr"),K$1:K$2881),IF((L$1:L$2881=L1425),K$1:K$2881)))</f>
        <v/>
      </c>
      <c r="R1425" s="1" t="str">
        <f t="array" ref="R1425">IF(O1425="","",TTEST(IF(L$1:L$2881=LEFT(L1425,LEN(L1425)-3)&amp;"ctr",K$1:K$2881),IF(L$1:L$2881=L1425,K$1:K$2881),2,IF(ISERROR(Q1425),3,IF(Q1425&lt;0.05,3,2))))</f>
        <v/>
      </c>
      <c r="S1425" s="1" t="str">
        <f t="shared" ca="1" si="318"/>
        <v/>
      </c>
      <c r="T1425" s="1" t="str">
        <f t="array" ref="T1425">IF(O1425="","",AVERAGE(IF(L$1:L$2881=L1425,I$1:I$2881)))</f>
        <v/>
      </c>
      <c r="U1425" s="1" t="str">
        <f t="shared" ca="1" si="319"/>
        <v/>
      </c>
      <c r="V1425" s="1" t="str">
        <f t="shared" ca="1" si="323"/>
        <v/>
      </c>
      <c r="W1425" s="1" t="str">
        <f t="array" aca="1" ref="W1425" ca="1">IF(V1425="","",IF(AVERAGE(IF(Z$2:Z$2881="Neg"&amp;" "&amp;B1425&amp;" "&amp;X1425,J$2:J$2881,0))&gt;AVERAGE(IF(Z$2:Z$2881="pos"&amp;" "&amp;B1425&amp;" "&amp;X1425,J$2:J$2881,0)),"neg","pos"))</f>
        <v/>
      </c>
      <c r="X1425" s="1" t="str">
        <f t="shared" ca="1" si="320"/>
        <v/>
      </c>
      <c r="Y1425" s="1" t="str">
        <f t="shared" ca="1" si="321"/>
        <v/>
      </c>
      <c r="Z1425" s="1" t="str">
        <f t="shared" si="322"/>
        <v>both (2hexoses minus H2O) MEB</v>
      </c>
      <c r="AA1425" s="1" t="str">
        <f t="shared" si="324"/>
        <v/>
      </c>
    </row>
    <row r="1426" spans="1:27" x14ac:dyDescent="0.2">
      <c r="A1426" s="1" t="s">
        <v>94</v>
      </c>
      <c r="B1426" s="1" t="s">
        <v>163</v>
      </c>
      <c r="C1426" s="1" t="s">
        <v>36</v>
      </c>
      <c r="D1426" s="1">
        <v>342.11770000000001</v>
      </c>
      <c r="E1426" s="1">
        <v>18.899999999999999</v>
      </c>
      <c r="F1426" s="5" t="s">
        <v>146</v>
      </c>
      <c r="H1426" s="1" t="s">
        <v>151</v>
      </c>
      <c r="I1426" s="1">
        <v>20203</v>
      </c>
      <c r="K1426" s="1">
        <f t="shared" si="313"/>
        <v>9.9136358835879435</v>
      </c>
      <c r="L1426" s="1" t="str">
        <f t="shared" si="314"/>
        <v>both (2hexoses minus H2O) YE_Ctr</v>
      </c>
      <c r="M1426" s="1" t="str">
        <f t="shared" si="315"/>
        <v>D</v>
      </c>
      <c r="N1426" s="1" t="str">
        <f t="shared" si="316"/>
        <v>both (2hexoses minus H2O) YE_Ctr_D</v>
      </c>
      <c r="O1426" s="2" t="str">
        <f t="shared" si="317"/>
        <v>D</v>
      </c>
      <c r="P1426" s="1">
        <f t="array" ref="P1426">IF(O1426="","",AVERAGE(IF(L$1:L$2881=L1426,K$1:K$2881)))</f>
        <v>9.6892324572839286</v>
      </c>
      <c r="Q1426" s="1">
        <f t="array" ref="Q1426">IF(O1426="","",_xlfn.F.TEST(IF((L$1:L$2881=LEFT(L1426,LEN(L1426)-3)&amp;"ctr"),K$1:K$2881),IF((L$1:L$2881=L1426),K$1:K$2881)))</f>
        <v>1</v>
      </c>
      <c r="R1426" s="1">
        <f t="array" ref="R1426">IF(O1426="","",TTEST(IF(L$1:L$2881=LEFT(L1426,LEN(L1426)-3)&amp;"ctr",K$1:K$2881),IF(L$1:L$2881=L1426,K$1:K$2881),2,IF(ISERROR(Q1426),3,IF(Q1426&lt;0.05,3,2))))</f>
        <v>1</v>
      </c>
      <c r="S1426" s="1" t="str">
        <f t="shared" ca="1" si="318"/>
        <v>D</v>
      </c>
      <c r="T1426" s="1">
        <f t="array" ref="T1426">IF(O1426="","",AVERAGE(IF(L$1:L$2881=L1426,I$1:I$2881)))</f>
        <v>16381.25</v>
      </c>
      <c r="U1426" s="1" t="b">
        <f t="shared" ca="1" si="319"/>
        <v>0</v>
      </c>
      <c r="V1426" s="1" t="str">
        <f t="shared" ca="1" si="323"/>
        <v>1</v>
      </c>
      <c r="W1426" s="1" t="str">
        <f t="array" aca="1" ref="W1426" ca="1">IF(V1426="","",IF(AVERAGE(IF(Z$2:Z$2881="Neg"&amp;" "&amp;B1426&amp;" "&amp;X1426,J$2:J$2881,0))&gt;AVERAGE(IF(Z$2:Z$2881="pos"&amp;" "&amp;B1426&amp;" "&amp;X1426,J$2:J$2881,0)),"neg","pos"))</f>
        <v>pos</v>
      </c>
      <c r="X1426" s="1" t="str">
        <f t="shared" ca="1" si="320"/>
        <v>YE_</v>
      </c>
      <c r="Y1426" s="1" t="str">
        <f t="shared" ca="1" si="321"/>
        <v>Ctr</v>
      </c>
      <c r="Z1426" s="1" t="str">
        <f t="shared" si="322"/>
        <v>both (2hexoses minus H2O) YE_</v>
      </c>
      <c r="AA1426" s="1" t="str">
        <f t="shared" si="324"/>
        <v>Good</v>
      </c>
    </row>
    <row r="1427" spans="1:27" x14ac:dyDescent="0.2">
      <c r="A1427" s="1" t="s">
        <v>94</v>
      </c>
      <c r="B1427" s="1" t="s">
        <v>163</v>
      </c>
      <c r="C1427" s="1" t="s">
        <v>36</v>
      </c>
      <c r="D1427" s="1">
        <v>342.11770000000001</v>
      </c>
      <c r="E1427" s="1">
        <v>18.899999999999999</v>
      </c>
      <c r="F1427" s="5" t="s">
        <v>146</v>
      </c>
      <c r="H1427" s="1" t="s">
        <v>151</v>
      </c>
      <c r="I1427" s="1">
        <v>13939</v>
      </c>
      <c r="K1427" s="1">
        <f t="shared" si="313"/>
        <v>9.5425176843145145</v>
      </c>
      <c r="L1427" s="1" t="str">
        <f t="shared" si="314"/>
        <v>both (2hexoses minus H2O) YE_Ctr</v>
      </c>
      <c r="M1427" s="1" t="str">
        <f t="shared" si="315"/>
        <v>D</v>
      </c>
      <c r="N1427" s="1" t="str">
        <f t="shared" si="316"/>
        <v>both (2hexoses minus H2O) YE_Ctr_D</v>
      </c>
      <c r="O1427" s="2" t="str">
        <f t="shared" si="317"/>
        <v/>
      </c>
      <c r="P1427" s="1" t="str">
        <f t="array" ref="P1427">IF(O1427="","",AVERAGE(IF(L$1:L$2881=L1427,K$1:K$2881)))</f>
        <v/>
      </c>
      <c r="Q1427" s="1" t="str">
        <f t="array" ref="Q1427">IF(O1427="","",_xlfn.F.TEST(IF((L$1:L$2881=LEFT(L1427,LEN(L1427)-3)&amp;"ctr"),K$1:K$2881),IF((L$1:L$2881=L1427),K$1:K$2881)))</f>
        <v/>
      </c>
      <c r="R1427" s="1" t="str">
        <f t="array" ref="R1427">IF(O1427="","",TTEST(IF(L$1:L$2881=LEFT(L1427,LEN(L1427)-3)&amp;"ctr",K$1:K$2881),IF(L$1:L$2881=L1427,K$1:K$2881),2,IF(ISERROR(Q1427),3,IF(Q1427&lt;0.05,3,2))))</f>
        <v/>
      </c>
      <c r="S1427" s="1" t="str">
        <f t="shared" ca="1" si="318"/>
        <v/>
      </c>
      <c r="T1427" s="1" t="str">
        <f t="array" ref="T1427">IF(O1427="","",AVERAGE(IF(L$1:L$2881=L1427,I$1:I$2881)))</f>
        <v/>
      </c>
      <c r="U1427" s="1" t="str">
        <f t="shared" ca="1" si="319"/>
        <v/>
      </c>
      <c r="V1427" s="1" t="str">
        <f t="shared" ca="1" si="323"/>
        <v/>
      </c>
      <c r="W1427" s="1" t="str">
        <f t="array" aca="1" ref="W1427" ca="1">IF(V1427="","",IF(AVERAGE(IF(Z$2:Z$2881="Neg"&amp;" "&amp;B1427&amp;" "&amp;X1427,J$2:J$2881,0))&gt;AVERAGE(IF(Z$2:Z$2881="pos"&amp;" "&amp;B1427&amp;" "&amp;X1427,J$2:J$2881,0)),"neg","pos"))</f>
        <v/>
      </c>
      <c r="X1427" s="1" t="str">
        <f t="shared" ca="1" si="320"/>
        <v/>
      </c>
      <c r="Y1427" s="1" t="str">
        <f t="shared" ca="1" si="321"/>
        <v/>
      </c>
      <c r="Z1427" s="1" t="str">
        <f t="shared" si="322"/>
        <v>both (2hexoses minus H2O) YE_</v>
      </c>
      <c r="AA1427" s="1" t="str">
        <f t="shared" si="324"/>
        <v/>
      </c>
    </row>
    <row r="1428" spans="1:27" x14ac:dyDescent="0.2">
      <c r="A1428" s="1" t="s">
        <v>94</v>
      </c>
      <c r="B1428" s="1" t="s">
        <v>163</v>
      </c>
      <c r="C1428" s="1" t="s">
        <v>36</v>
      </c>
      <c r="D1428" s="1">
        <v>342.11770000000001</v>
      </c>
      <c r="E1428" s="1">
        <v>18.899999999999999</v>
      </c>
      <c r="F1428" s="5" t="s">
        <v>146</v>
      </c>
      <c r="H1428" s="1" t="s">
        <v>151</v>
      </c>
      <c r="I1428" s="1">
        <v>17959</v>
      </c>
      <c r="K1428" s="1">
        <f t="shared" si="313"/>
        <v>9.7959023418561912</v>
      </c>
      <c r="L1428" s="1" t="str">
        <f t="shared" si="314"/>
        <v>both (2hexoses minus H2O) YE_Ctr</v>
      </c>
      <c r="M1428" s="1" t="str">
        <f t="shared" si="315"/>
        <v>D</v>
      </c>
      <c r="N1428" s="1" t="str">
        <f t="shared" si="316"/>
        <v>both (2hexoses minus H2O) YE_Ctr_D</v>
      </c>
      <c r="O1428" s="2" t="str">
        <f t="shared" si="317"/>
        <v/>
      </c>
      <c r="P1428" s="1" t="str">
        <f t="array" ref="P1428">IF(O1428="","",AVERAGE(IF(L$1:L$2881=L1428,K$1:K$2881)))</f>
        <v/>
      </c>
      <c r="Q1428" s="1" t="str">
        <f t="array" ref="Q1428">IF(O1428="","",_xlfn.F.TEST(IF((L$1:L$2881=LEFT(L1428,LEN(L1428)-3)&amp;"ctr"),K$1:K$2881),IF((L$1:L$2881=L1428),K$1:K$2881)))</f>
        <v/>
      </c>
      <c r="R1428" s="1" t="str">
        <f t="array" ref="R1428">IF(O1428="","",TTEST(IF(L$1:L$2881=LEFT(L1428,LEN(L1428)-3)&amp;"ctr",K$1:K$2881),IF(L$1:L$2881=L1428,K$1:K$2881),2,IF(ISERROR(Q1428),3,IF(Q1428&lt;0.05,3,2))))</f>
        <v/>
      </c>
      <c r="S1428" s="1" t="str">
        <f t="shared" ca="1" si="318"/>
        <v/>
      </c>
      <c r="T1428" s="1" t="str">
        <f t="array" ref="T1428">IF(O1428="","",AVERAGE(IF(L$1:L$2881=L1428,I$1:I$2881)))</f>
        <v/>
      </c>
      <c r="U1428" s="1" t="str">
        <f t="shared" ca="1" si="319"/>
        <v/>
      </c>
      <c r="V1428" s="1" t="str">
        <f t="shared" ca="1" si="323"/>
        <v/>
      </c>
      <c r="W1428" s="1" t="str">
        <f t="array" aca="1" ref="W1428" ca="1">IF(V1428="","",IF(AVERAGE(IF(Z$2:Z$2881="Neg"&amp;" "&amp;B1428&amp;" "&amp;X1428,J$2:J$2881,0))&gt;AVERAGE(IF(Z$2:Z$2881="pos"&amp;" "&amp;B1428&amp;" "&amp;X1428,J$2:J$2881,0)),"neg","pos"))</f>
        <v/>
      </c>
      <c r="X1428" s="1" t="str">
        <f t="shared" ca="1" si="320"/>
        <v/>
      </c>
      <c r="Y1428" s="1" t="str">
        <f t="shared" ca="1" si="321"/>
        <v/>
      </c>
      <c r="Z1428" s="1" t="str">
        <f t="shared" si="322"/>
        <v>both (2hexoses minus H2O) YE_</v>
      </c>
      <c r="AA1428" s="1" t="str">
        <f t="shared" si="324"/>
        <v/>
      </c>
    </row>
    <row r="1429" spans="1:27" x14ac:dyDescent="0.2">
      <c r="A1429" s="1" t="s">
        <v>94</v>
      </c>
      <c r="B1429" s="1" t="s">
        <v>163</v>
      </c>
      <c r="C1429" s="1" t="s">
        <v>36</v>
      </c>
      <c r="D1429" s="1">
        <v>342.11770000000001</v>
      </c>
      <c r="E1429" s="1">
        <v>18.899999999999999</v>
      </c>
      <c r="F1429" s="5" t="s">
        <v>146</v>
      </c>
      <c r="H1429" s="1" t="s">
        <v>151</v>
      </c>
      <c r="I1429" s="1">
        <v>13424</v>
      </c>
      <c r="K1429" s="1">
        <f t="shared" si="313"/>
        <v>9.5048739193770651</v>
      </c>
      <c r="L1429" s="1" t="str">
        <f t="shared" si="314"/>
        <v>both (2hexoses minus H2O) YE_Ctr</v>
      </c>
      <c r="M1429" s="1" t="str">
        <f t="shared" si="315"/>
        <v>D</v>
      </c>
      <c r="N1429" s="1" t="str">
        <f t="shared" si="316"/>
        <v>both (2hexoses minus H2O) YE_Ctr_D</v>
      </c>
      <c r="O1429" s="2" t="str">
        <f t="shared" si="317"/>
        <v/>
      </c>
      <c r="P1429" s="1" t="str">
        <f t="array" ref="P1429">IF(O1429="","",AVERAGE(IF(L$1:L$2881=L1429,K$1:K$2881)))</f>
        <v/>
      </c>
      <c r="Q1429" s="1" t="str">
        <f t="array" ref="Q1429">IF(O1429="","",_xlfn.F.TEST(IF((L$1:L$2881=LEFT(L1429,LEN(L1429)-3)&amp;"ctr"),K$1:K$2881),IF((L$1:L$2881=L1429),K$1:K$2881)))</f>
        <v/>
      </c>
      <c r="R1429" s="1" t="str">
        <f t="array" ref="R1429">IF(O1429="","",TTEST(IF(L$1:L$2881=LEFT(L1429,LEN(L1429)-3)&amp;"ctr",K$1:K$2881),IF(L$1:L$2881=L1429,K$1:K$2881),2,IF(ISERROR(Q1429),3,IF(Q1429&lt;0.05,3,2))))</f>
        <v/>
      </c>
      <c r="S1429" s="1" t="str">
        <f t="shared" ca="1" si="318"/>
        <v/>
      </c>
      <c r="T1429" s="1" t="str">
        <f t="array" ref="T1429">IF(O1429="","",AVERAGE(IF(L$1:L$2881=L1429,I$1:I$2881)))</f>
        <v/>
      </c>
      <c r="U1429" s="1" t="str">
        <f t="shared" ca="1" si="319"/>
        <v/>
      </c>
      <c r="V1429" s="1" t="str">
        <f t="shared" ca="1" si="323"/>
        <v/>
      </c>
      <c r="W1429" s="1" t="str">
        <f t="array" aca="1" ref="W1429" ca="1">IF(V1429="","",IF(AVERAGE(IF(Z$2:Z$2881="Neg"&amp;" "&amp;B1429&amp;" "&amp;X1429,J$2:J$2881,0))&gt;AVERAGE(IF(Z$2:Z$2881="pos"&amp;" "&amp;B1429&amp;" "&amp;X1429,J$2:J$2881,0)),"neg","pos"))</f>
        <v/>
      </c>
      <c r="X1429" s="1" t="str">
        <f t="shared" ca="1" si="320"/>
        <v/>
      </c>
      <c r="Y1429" s="1" t="str">
        <f t="shared" ca="1" si="321"/>
        <v/>
      </c>
      <c r="Z1429" s="1" t="str">
        <f t="shared" si="322"/>
        <v>both (2hexoses minus H2O) YE_</v>
      </c>
      <c r="AA1429" s="1" t="str">
        <f t="shared" si="324"/>
        <v/>
      </c>
    </row>
    <row r="1430" spans="1:27" x14ac:dyDescent="0.2">
      <c r="A1430" s="1" t="s">
        <v>94</v>
      </c>
      <c r="B1430" s="1" t="s">
        <v>163</v>
      </c>
      <c r="C1430" s="1" t="s">
        <v>36</v>
      </c>
      <c r="D1430" s="1">
        <v>342.11770000000001</v>
      </c>
      <c r="E1430" s="1">
        <v>18.899999999999999</v>
      </c>
      <c r="F1430" s="5" t="s">
        <v>146</v>
      </c>
      <c r="H1430" s="1" t="s">
        <v>152</v>
      </c>
      <c r="I1430" s="1">
        <v>12220</v>
      </c>
      <c r="K1430" s="1">
        <f t="shared" si="313"/>
        <v>9.4109110624380001</v>
      </c>
      <c r="L1430" s="1" t="str">
        <f t="shared" si="314"/>
        <v>both (2hexoses minus H2O) YE_Syn</v>
      </c>
      <c r="M1430" s="1" t="str">
        <f t="shared" si="315"/>
        <v>D</v>
      </c>
      <c r="N1430" s="1" t="str">
        <f t="shared" si="316"/>
        <v>both (2hexoses minus H2O) YE_Syn_D</v>
      </c>
      <c r="O1430" s="2" t="str">
        <f t="shared" si="317"/>
        <v>D</v>
      </c>
      <c r="P1430" s="1">
        <f t="array" ref="P1430">IF(O1430="","",AVERAGE(IF(L$1:L$2881=L1430,K$1:K$2881)))</f>
        <v>9.8390956720837401</v>
      </c>
      <c r="Q1430" s="1">
        <f t="array" ref="Q1430">IF(O1430="","",_xlfn.F.TEST(IF((L$1:L$2881=LEFT(L1430,LEN(L1430)-3)&amp;"ctr"),K$1:K$2881),IF((L$1:L$2881=L1430),K$1:K$2881)))</f>
        <v>0.33617356944832111</v>
      </c>
      <c r="R1430" s="1">
        <f t="array" ref="R1430">IF(O1430="","",TTEST(IF(L$1:L$2881=LEFT(L1430,LEN(L1430)-3)&amp;"ctr",K$1:K$2881),IF(L$1:L$2881=L1430,K$1:K$2881),2,IF(ISERROR(Q1430),3,IF(Q1430&lt;0.05,3,2))))</f>
        <v>0.4993667968753096</v>
      </c>
      <c r="S1430" s="1" t="str">
        <f t="shared" ca="1" si="318"/>
        <v>N</v>
      </c>
      <c r="T1430" s="1">
        <f t="array" ref="T1430">IF(O1430="","",AVERAGE(IF(L$1:L$2881=L1430,I$1:I$2881)))</f>
        <v>19691</v>
      </c>
      <c r="U1430" s="1" t="str">
        <f t="shared" ca="1" si="319"/>
        <v>n/a</v>
      </c>
      <c r="V1430" s="1" t="str">
        <f t="shared" ca="1" si="323"/>
        <v>1</v>
      </c>
      <c r="W1430" s="1" t="str">
        <f t="array" aca="1" ref="W1430" ca="1">IF(V1430="","",IF(AVERAGE(IF(Z$2:Z$2881="Neg"&amp;" "&amp;B1430&amp;" "&amp;X1430,J$2:J$2881,0))&gt;AVERAGE(IF(Z$2:Z$2881="pos"&amp;" "&amp;B1430&amp;" "&amp;X1430,J$2:J$2881,0)),"neg","pos"))</f>
        <v>pos</v>
      </c>
      <c r="X1430" s="1" t="str">
        <f t="shared" ca="1" si="320"/>
        <v>YE_</v>
      </c>
      <c r="Y1430" s="1" t="str">
        <f t="shared" ca="1" si="321"/>
        <v>Syn</v>
      </c>
      <c r="Z1430" s="1" t="str">
        <f t="shared" si="322"/>
        <v>both (2hexoses minus H2O) YE_</v>
      </c>
      <c r="AA1430" s="1" t="str">
        <f t="shared" si="324"/>
        <v>Good</v>
      </c>
    </row>
    <row r="1431" spans="1:27" x14ac:dyDescent="0.2">
      <c r="A1431" s="1" t="s">
        <v>94</v>
      </c>
      <c r="B1431" s="1" t="s">
        <v>163</v>
      </c>
      <c r="C1431" s="1" t="s">
        <v>36</v>
      </c>
      <c r="D1431" s="1">
        <v>342.11770000000001</v>
      </c>
      <c r="E1431" s="1">
        <v>18.899999999999999</v>
      </c>
      <c r="F1431" s="5" t="s">
        <v>146</v>
      </c>
      <c r="H1431" s="1" t="s">
        <v>152</v>
      </c>
      <c r="I1431" s="1">
        <v>15658</v>
      </c>
      <c r="K1431" s="1">
        <f t="shared" si="313"/>
        <v>9.6588011105454434</v>
      </c>
      <c r="L1431" s="1" t="str">
        <f t="shared" si="314"/>
        <v>both (2hexoses minus H2O) YE_Syn</v>
      </c>
      <c r="M1431" s="1" t="str">
        <f t="shared" si="315"/>
        <v>D</v>
      </c>
      <c r="N1431" s="1" t="str">
        <f t="shared" si="316"/>
        <v>both (2hexoses minus H2O) YE_Syn_D</v>
      </c>
      <c r="O1431" s="2" t="str">
        <f t="shared" si="317"/>
        <v/>
      </c>
      <c r="P1431" s="1" t="str">
        <f t="array" ref="P1431">IF(O1431="","",AVERAGE(IF(L$1:L$2881=L1431,K$1:K$2881)))</f>
        <v/>
      </c>
      <c r="Q1431" s="1" t="str">
        <f t="array" ref="Q1431">IF(O1431="","",_xlfn.F.TEST(IF((L$1:L$2881=LEFT(L1431,LEN(L1431)-3)&amp;"ctr"),K$1:K$2881),IF((L$1:L$2881=L1431),K$1:K$2881)))</f>
        <v/>
      </c>
      <c r="R1431" s="1" t="str">
        <f t="array" ref="R1431">IF(O1431="","",TTEST(IF(L$1:L$2881=LEFT(L1431,LEN(L1431)-3)&amp;"ctr",K$1:K$2881),IF(L$1:L$2881=L1431,K$1:K$2881),2,IF(ISERROR(Q1431),3,IF(Q1431&lt;0.05,3,2))))</f>
        <v/>
      </c>
      <c r="S1431" s="1" t="str">
        <f t="shared" ca="1" si="318"/>
        <v/>
      </c>
      <c r="T1431" s="1" t="str">
        <f t="array" ref="T1431">IF(O1431="","",AVERAGE(IF(L$1:L$2881=L1431,I$1:I$2881)))</f>
        <v/>
      </c>
      <c r="U1431" s="1" t="str">
        <f t="shared" ca="1" si="319"/>
        <v/>
      </c>
      <c r="V1431" s="1" t="str">
        <f t="shared" ca="1" si="323"/>
        <v/>
      </c>
      <c r="W1431" s="1" t="str">
        <f t="array" aca="1" ref="W1431" ca="1">IF(V1431="","",IF(AVERAGE(IF(Z$2:Z$2881="Neg"&amp;" "&amp;B1431&amp;" "&amp;X1431,J$2:J$2881,0))&gt;AVERAGE(IF(Z$2:Z$2881="pos"&amp;" "&amp;B1431&amp;" "&amp;X1431,J$2:J$2881,0)),"neg","pos"))</f>
        <v/>
      </c>
      <c r="X1431" s="1" t="str">
        <f t="shared" ca="1" si="320"/>
        <v/>
      </c>
      <c r="Y1431" s="1" t="str">
        <f t="shared" ca="1" si="321"/>
        <v/>
      </c>
      <c r="Z1431" s="1" t="str">
        <f t="shared" si="322"/>
        <v>both (2hexoses minus H2O) YE_</v>
      </c>
      <c r="AA1431" s="1" t="str">
        <f t="shared" si="324"/>
        <v/>
      </c>
    </row>
    <row r="1432" spans="1:27" x14ac:dyDescent="0.2">
      <c r="A1432" s="1" t="s">
        <v>94</v>
      </c>
      <c r="B1432" s="1" t="s">
        <v>163</v>
      </c>
      <c r="C1432" s="1" t="s">
        <v>36</v>
      </c>
      <c r="D1432" s="1">
        <v>342.11770000000001</v>
      </c>
      <c r="E1432" s="1">
        <v>18.899999999999999</v>
      </c>
      <c r="F1432" s="5" t="s">
        <v>146</v>
      </c>
      <c r="H1432" s="1" t="s">
        <v>152</v>
      </c>
      <c r="I1432" s="1">
        <v>26522</v>
      </c>
      <c r="K1432" s="1">
        <f t="shared" si="313"/>
        <v>10.185767560073915</v>
      </c>
      <c r="L1432" s="1" t="str">
        <f t="shared" si="314"/>
        <v>both (2hexoses minus H2O) YE_Syn</v>
      </c>
      <c r="M1432" s="1" t="str">
        <f t="shared" si="315"/>
        <v>D</v>
      </c>
      <c r="N1432" s="1" t="str">
        <f t="shared" si="316"/>
        <v>both (2hexoses minus H2O) YE_Syn_D</v>
      </c>
      <c r="O1432" s="2" t="str">
        <f t="shared" si="317"/>
        <v/>
      </c>
      <c r="P1432" s="1" t="str">
        <f t="array" ref="P1432">IF(O1432="","",AVERAGE(IF(L$1:L$2881=L1432,K$1:K$2881)))</f>
        <v/>
      </c>
      <c r="Q1432" s="1" t="str">
        <f t="array" ref="Q1432">IF(O1432="","",_xlfn.F.TEST(IF((L$1:L$2881=LEFT(L1432,LEN(L1432)-3)&amp;"ctr"),K$1:K$2881),IF((L$1:L$2881=L1432),K$1:K$2881)))</f>
        <v/>
      </c>
      <c r="R1432" s="1" t="str">
        <f t="array" ref="R1432">IF(O1432="","",TTEST(IF(L$1:L$2881=LEFT(L1432,LEN(L1432)-3)&amp;"ctr",K$1:K$2881),IF(L$1:L$2881=L1432,K$1:K$2881),2,IF(ISERROR(Q1432),3,IF(Q1432&lt;0.05,3,2))))</f>
        <v/>
      </c>
      <c r="S1432" s="1" t="str">
        <f t="shared" ca="1" si="318"/>
        <v/>
      </c>
      <c r="T1432" s="1" t="str">
        <f t="array" ref="T1432">IF(O1432="","",AVERAGE(IF(L$1:L$2881=L1432,I$1:I$2881)))</f>
        <v/>
      </c>
      <c r="U1432" s="1" t="str">
        <f t="shared" ca="1" si="319"/>
        <v/>
      </c>
      <c r="V1432" s="1" t="str">
        <f t="shared" ca="1" si="323"/>
        <v/>
      </c>
      <c r="W1432" s="1" t="str">
        <f t="array" aca="1" ref="W1432" ca="1">IF(V1432="","",IF(AVERAGE(IF(Z$2:Z$2881="Neg"&amp;" "&amp;B1432&amp;" "&amp;X1432,J$2:J$2881,0))&gt;AVERAGE(IF(Z$2:Z$2881="pos"&amp;" "&amp;B1432&amp;" "&amp;X1432,J$2:J$2881,0)),"neg","pos"))</f>
        <v/>
      </c>
      <c r="X1432" s="1" t="str">
        <f t="shared" ca="1" si="320"/>
        <v/>
      </c>
      <c r="Y1432" s="1" t="str">
        <f t="shared" ca="1" si="321"/>
        <v/>
      </c>
      <c r="Z1432" s="1" t="str">
        <f t="shared" si="322"/>
        <v>both (2hexoses minus H2O) YE_</v>
      </c>
      <c r="AA1432" s="1" t="str">
        <f t="shared" si="324"/>
        <v/>
      </c>
    </row>
    <row r="1433" spans="1:27" x14ac:dyDescent="0.2">
      <c r="A1433" s="1" t="s">
        <v>94</v>
      </c>
      <c r="B1433" s="1" t="s">
        <v>163</v>
      </c>
      <c r="C1433" s="1" t="s">
        <v>36</v>
      </c>
      <c r="D1433" s="1">
        <v>342.11770000000001</v>
      </c>
      <c r="E1433" s="1">
        <v>18.899999999999999</v>
      </c>
      <c r="F1433" s="5" t="s">
        <v>146</v>
      </c>
      <c r="H1433" s="1" t="s">
        <v>152</v>
      </c>
      <c r="I1433" s="1">
        <v>24364</v>
      </c>
      <c r="K1433" s="1">
        <f t="shared" si="313"/>
        <v>10.100902955277606</v>
      </c>
      <c r="L1433" s="1" t="str">
        <f t="shared" si="314"/>
        <v>both (2hexoses minus H2O) YE_Syn</v>
      </c>
      <c r="M1433" s="1" t="str">
        <f t="shared" si="315"/>
        <v>D</v>
      </c>
      <c r="N1433" s="1" t="str">
        <f t="shared" si="316"/>
        <v>both (2hexoses minus H2O) YE_Syn_D</v>
      </c>
      <c r="O1433" s="2" t="str">
        <f t="shared" si="317"/>
        <v/>
      </c>
      <c r="P1433" s="1" t="str">
        <f t="array" ref="P1433">IF(O1433="","",AVERAGE(IF(L$1:L$2881=L1433,K$1:K$2881)))</f>
        <v/>
      </c>
      <c r="Q1433" s="1" t="str">
        <f t="array" ref="Q1433">IF(O1433="","",_xlfn.F.TEST(IF((L$1:L$2881=LEFT(L1433,LEN(L1433)-3)&amp;"ctr"),K$1:K$2881),IF((L$1:L$2881=L1433),K$1:K$2881)))</f>
        <v/>
      </c>
      <c r="R1433" s="1" t="str">
        <f t="array" ref="R1433">IF(O1433="","",TTEST(IF(L$1:L$2881=LEFT(L1433,LEN(L1433)-3)&amp;"ctr",K$1:K$2881),IF(L$1:L$2881=L1433,K$1:K$2881),2,IF(ISERROR(Q1433),3,IF(Q1433&lt;0.05,3,2))))</f>
        <v/>
      </c>
      <c r="S1433" s="1" t="str">
        <f t="shared" ca="1" si="318"/>
        <v/>
      </c>
      <c r="T1433" s="1" t="str">
        <f t="array" ref="T1433">IF(O1433="","",AVERAGE(IF(L$1:L$2881=L1433,I$1:I$2881)))</f>
        <v/>
      </c>
      <c r="U1433" s="1" t="str">
        <f t="shared" ca="1" si="319"/>
        <v/>
      </c>
      <c r="V1433" s="1" t="str">
        <f t="shared" ca="1" si="323"/>
        <v/>
      </c>
      <c r="W1433" s="1" t="str">
        <f t="array" aca="1" ref="W1433" ca="1">IF(V1433="","",IF(AVERAGE(IF(Z$2:Z$2881="Neg"&amp;" "&amp;B1433&amp;" "&amp;X1433,J$2:J$2881,0))&gt;AVERAGE(IF(Z$2:Z$2881="pos"&amp;" "&amp;B1433&amp;" "&amp;X1433,J$2:J$2881,0)),"neg","pos"))</f>
        <v/>
      </c>
      <c r="X1433" s="1" t="str">
        <f t="shared" ca="1" si="320"/>
        <v/>
      </c>
      <c r="Y1433" s="1" t="str">
        <f t="shared" ca="1" si="321"/>
        <v/>
      </c>
      <c r="Z1433" s="1" t="str">
        <f t="shared" si="322"/>
        <v>both (2hexoses minus H2O) YE_</v>
      </c>
      <c r="AA1433" s="1" t="str">
        <f t="shared" si="324"/>
        <v/>
      </c>
    </row>
    <row r="1434" spans="1:27" x14ac:dyDescent="0.2">
      <c r="A1434" s="1" t="s">
        <v>94</v>
      </c>
      <c r="B1434" s="1" t="s">
        <v>163</v>
      </c>
      <c r="C1434" s="1" t="s">
        <v>36</v>
      </c>
      <c r="D1434" s="1">
        <v>342.11770000000001</v>
      </c>
      <c r="E1434" s="1">
        <v>18.899999999999999</v>
      </c>
      <c r="F1434" s="5" t="s">
        <v>146</v>
      </c>
      <c r="H1434" s="1" t="s">
        <v>153</v>
      </c>
      <c r="I1434" s="1">
        <v>1635971</v>
      </c>
      <c r="K1434" s="1">
        <f t="shared" si="313"/>
        <v>14.307747681083942</v>
      </c>
      <c r="L1434" s="1" t="str">
        <f t="shared" si="314"/>
        <v>both (2hexoses minus H2O) SE_Ctr</v>
      </c>
      <c r="M1434" s="1" t="str">
        <f t="shared" si="315"/>
        <v>D</v>
      </c>
      <c r="N1434" s="1" t="str">
        <f t="shared" si="316"/>
        <v>both (2hexoses minus H2O) SE_Ctr_D</v>
      </c>
      <c r="O1434" s="2" t="str">
        <f t="shared" si="317"/>
        <v>D</v>
      </c>
      <c r="P1434" s="1">
        <f t="array" ref="P1434">IF(O1434="","",AVERAGE(IF(L$1:L$2881=L1434,K$1:K$2881)))</f>
        <v>14.179647365684856</v>
      </c>
      <c r="Q1434" s="1">
        <f t="array" ref="Q1434">IF(O1434="","",_xlfn.F.TEST(IF((L$1:L$2881=LEFT(L1434,LEN(L1434)-3)&amp;"ctr"),K$1:K$2881),IF((L$1:L$2881=L1434),K$1:K$2881)))</f>
        <v>1</v>
      </c>
      <c r="R1434" s="1">
        <f t="array" ref="R1434">IF(O1434="","",TTEST(IF(L$1:L$2881=LEFT(L1434,LEN(L1434)-3)&amp;"ctr",K$1:K$2881),IF(L$1:L$2881=L1434,K$1:K$2881),2,IF(ISERROR(Q1434),3,IF(Q1434&lt;0.05,3,2))))</f>
        <v>1</v>
      </c>
      <c r="S1434" s="1" t="str">
        <f t="shared" ca="1" si="318"/>
        <v>D</v>
      </c>
      <c r="T1434" s="1">
        <f t="array" ref="T1434">IF(O1434="","",AVERAGE(IF(L$1:L$2881=L1434,I$1:I$2881)))</f>
        <v>1450516.75</v>
      </c>
      <c r="U1434" s="1" t="b">
        <f t="shared" ca="1" si="319"/>
        <v>0</v>
      </c>
      <c r="V1434" s="1" t="str">
        <f t="shared" ca="1" si="323"/>
        <v>1</v>
      </c>
      <c r="W1434" s="1" t="str">
        <f t="array" aca="1" ref="W1434" ca="1">IF(V1434="","",IF(AVERAGE(IF(Z$2:Z$2881="Neg"&amp;" "&amp;B1434&amp;" "&amp;X1434,J$2:J$2881,0))&gt;AVERAGE(IF(Z$2:Z$2881="pos"&amp;" "&amp;B1434&amp;" "&amp;X1434,J$2:J$2881,0)),"neg","pos"))</f>
        <v>pos</v>
      </c>
      <c r="X1434" s="1" t="str">
        <f t="shared" ca="1" si="320"/>
        <v>SE_</v>
      </c>
      <c r="Y1434" s="1" t="str">
        <f t="shared" ca="1" si="321"/>
        <v>Ctr</v>
      </c>
      <c r="Z1434" s="1" t="str">
        <f t="shared" si="322"/>
        <v>both (2hexoses minus H2O) SE_</v>
      </c>
      <c r="AA1434" s="1" t="str">
        <f t="shared" si="324"/>
        <v>Good</v>
      </c>
    </row>
    <row r="1435" spans="1:27" x14ac:dyDescent="0.2">
      <c r="A1435" s="1" t="s">
        <v>94</v>
      </c>
      <c r="B1435" s="1" t="s">
        <v>163</v>
      </c>
      <c r="C1435" s="1" t="s">
        <v>36</v>
      </c>
      <c r="D1435" s="1">
        <v>342.11770000000001</v>
      </c>
      <c r="E1435" s="1">
        <v>18.899999999999999</v>
      </c>
      <c r="F1435" s="5" t="s">
        <v>146</v>
      </c>
      <c r="H1435" s="1" t="s">
        <v>153</v>
      </c>
      <c r="I1435" s="1">
        <v>1165913</v>
      </c>
      <c r="K1435" s="1">
        <f t="shared" si="313"/>
        <v>13.969015886740188</v>
      </c>
      <c r="L1435" s="1" t="str">
        <f t="shared" si="314"/>
        <v>both (2hexoses minus H2O) SE_Ctr</v>
      </c>
      <c r="M1435" s="1" t="str">
        <f t="shared" si="315"/>
        <v>D</v>
      </c>
      <c r="N1435" s="1" t="str">
        <f t="shared" si="316"/>
        <v>both (2hexoses minus H2O) SE_Ctr_D</v>
      </c>
      <c r="O1435" s="2" t="str">
        <f t="shared" si="317"/>
        <v/>
      </c>
      <c r="P1435" s="1" t="str">
        <f t="array" ref="P1435">IF(O1435="","",AVERAGE(IF(L$1:L$2881=L1435,K$1:K$2881)))</f>
        <v/>
      </c>
      <c r="Q1435" s="1" t="str">
        <f t="array" ref="Q1435">IF(O1435="","",_xlfn.F.TEST(IF((L$1:L$2881=LEFT(L1435,LEN(L1435)-3)&amp;"ctr"),K$1:K$2881),IF((L$1:L$2881=L1435),K$1:K$2881)))</f>
        <v/>
      </c>
      <c r="R1435" s="1" t="str">
        <f t="array" ref="R1435">IF(O1435="","",TTEST(IF(L$1:L$2881=LEFT(L1435,LEN(L1435)-3)&amp;"ctr",K$1:K$2881),IF(L$1:L$2881=L1435,K$1:K$2881),2,IF(ISERROR(Q1435),3,IF(Q1435&lt;0.05,3,2))))</f>
        <v/>
      </c>
      <c r="S1435" s="1" t="str">
        <f t="shared" ca="1" si="318"/>
        <v/>
      </c>
      <c r="T1435" s="1" t="str">
        <f t="array" ref="T1435">IF(O1435="","",AVERAGE(IF(L$1:L$2881=L1435,I$1:I$2881)))</f>
        <v/>
      </c>
      <c r="U1435" s="1" t="str">
        <f t="shared" ca="1" si="319"/>
        <v/>
      </c>
      <c r="V1435" s="1" t="str">
        <f t="shared" ca="1" si="323"/>
        <v/>
      </c>
      <c r="W1435" s="1" t="str">
        <f t="array" aca="1" ref="W1435" ca="1">IF(V1435="","",IF(AVERAGE(IF(Z$2:Z$2881="Neg"&amp;" "&amp;B1435&amp;" "&amp;X1435,J$2:J$2881,0))&gt;AVERAGE(IF(Z$2:Z$2881="pos"&amp;" "&amp;B1435&amp;" "&amp;X1435,J$2:J$2881,0)),"neg","pos"))</f>
        <v/>
      </c>
      <c r="X1435" s="1" t="str">
        <f t="shared" ca="1" si="320"/>
        <v/>
      </c>
      <c r="Y1435" s="1" t="str">
        <f t="shared" ca="1" si="321"/>
        <v/>
      </c>
      <c r="Z1435" s="1" t="str">
        <f t="shared" si="322"/>
        <v>both (2hexoses minus H2O) SE_</v>
      </c>
      <c r="AA1435" s="1" t="str">
        <f t="shared" si="324"/>
        <v/>
      </c>
    </row>
    <row r="1436" spans="1:27" x14ac:dyDescent="0.2">
      <c r="A1436" s="1" t="s">
        <v>94</v>
      </c>
      <c r="B1436" s="1" t="s">
        <v>163</v>
      </c>
      <c r="C1436" s="1" t="s">
        <v>36</v>
      </c>
      <c r="D1436" s="1">
        <v>342.11770000000001</v>
      </c>
      <c r="E1436" s="1">
        <v>18.899999999999999</v>
      </c>
      <c r="F1436" s="5" t="s">
        <v>146</v>
      </c>
      <c r="H1436" s="1" t="s">
        <v>153</v>
      </c>
      <c r="I1436" s="1">
        <v>1523750</v>
      </c>
      <c r="K1436" s="1">
        <f t="shared" si="313"/>
        <v>14.236685616053039</v>
      </c>
      <c r="L1436" s="1" t="str">
        <f t="shared" si="314"/>
        <v>both (2hexoses minus H2O) SE_Ctr</v>
      </c>
      <c r="M1436" s="1" t="str">
        <f t="shared" si="315"/>
        <v>D</v>
      </c>
      <c r="N1436" s="1" t="str">
        <f t="shared" si="316"/>
        <v>both (2hexoses minus H2O) SE_Ctr_D</v>
      </c>
      <c r="O1436" s="2" t="str">
        <f t="shared" si="317"/>
        <v/>
      </c>
      <c r="P1436" s="1" t="str">
        <f t="array" ref="P1436">IF(O1436="","",AVERAGE(IF(L$1:L$2881=L1436,K$1:K$2881)))</f>
        <v/>
      </c>
      <c r="Q1436" s="1" t="str">
        <f t="array" ref="Q1436">IF(O1436="","",_xlfn.F.TEST(IF((L$1:L$2881=LEFT(L1436,LEN(L1436)-3)&amp;"ctr"),K$1:K$2881),IF((L$1:L$2881=L1436),K$1:K$2881)))</f>
        <v/>
      </c>
      <c r="R1436" s="1" t="str">
        <f t="array" ref="R1436">IF(O1436="","",TTEST(IF(L$1:L$2881=LEFT(L1436,LEN(L1436)-3)&amp;"ctr",K$1:K$2881),IF(L$1:L$2881=L1436,K$1:K$2881),2,IF(ISERROR(Q1436),3,IF(Q1436&lt;0.05,3,2))))</f>
        <v/>
      </c>
      <c r="S1436" s="1" t="str">
        <f t="shared" ca="1" si="318"/>
        <v/>
      </c>
      <c r="T1436" s="1" t="str">
        <f t="array" ref="T1436">IF(O1436="","",AVERAGE(IF(L$1:L$2881=L1436,I$1:I$2881)))</f>
        <v/>
      </c>
      <c r="U1436" s="1" t="str">
        <f t="shared" ca="1" si="319"/>
        <v/>
      </c>
      <c r="V1436" s="1" t="str">
        <f t="shared" ca="1" si="323"/>
        <v/>
      </c>
      <c r="W1436" s="1" t="str">
        <f t="array" aca="1" ref="W1436" ca="1">IF(V1436="","",IF(AVERAGE(IF(Z$2:Z$2881="Neg"&amp;" "&amp;B1436&amp;" "&amp;X1436,J$2:J$2881,0))&gt;AVERAGE(IF(Z$2:Z$2881="pos"&amp;" "&amp;B1436&amp;" "&amp;X1436,J$2:J$2881,0)),"neg","pos"))</f>
        <v/>
      </c>
      <c r="X1436" s="1" t="str">
        <f t="shared" ca="1" si="320"/>
        <v/>
      </c>
      <c r="Y1436" s="1" t="str">
        <f t="shared" ca="1" si="321"/>
        <v/>
      </c>
      <c r="Z1436" s="1" t="str">
        <f t="shared" si="322"/>
        <v>both (2hexoses minus H2O) SE_</v>
      </c>
      <c r="AA1436" s="1" t="str">
        <f t="shared" si="324"/>
        <v/>
      </c>
    </row>
    <row r="1437" spans="1:27" x14ac:dyDescent="0.2">
      <c r="A1437" s="1" t="s">
        <v>94</v>
      </c>
      <c r="B1437" s="1" t="s">
        <v>163</v>
      </c>
      <c r="C1437" s="1" t="s">
        <v>36</v>
      </c>
      <c r="D1437" s="1">
        <v>342.11770000000001</v>
      </c>
      <c r="E1437" s="1">
        <v>18.899999999999999</v>
      </c>
      <c r="F1437" s="5" t="s">
        <v>146</v>
      </c>
      <c r="H1437" s="1" t="s">
        <v>153</v>
      </c>
      <c r="I1437" s="1">
        <v>1476433</v>
      </c>
      <c r="K1437" s="1">
        <f t="shared" si="313"/>
        <v>14.205140278862251</v>
      </c>
      <c r="L1437" s="1" t="str">
        <f t="shared" si="314"/>
        <v>both (2hexoses minus H2O) SE_Ctr</v>
      </c>
      <c r="M1437" s="1" t="str">
        <f t="shared" si="315"/>
        <v>D</v>
      </c>
      <c r="N1437" s="1" t="str">
        <f t="shared" si="316"/>
        <v>both (2hexoses minus H2O) SE_Ctr_D</v>
      </c>
      <c r="O1437" s="2" t="str">
        <f t="shared" si="317"/>
        <v/>
      </c>
      <c r="P1437" s="1" t="str">
        <f t="array" ref="P1437">IF(O1437="","",AVERAGE(IF(L$1:L$2881=L1437,K$1:K$2881)))</f>
        <v/>
      </c>
      <c r="Q1437" s="1" t="str">
        <f t="array" ref="Q1437">IF(O1437="","",_xlfn.F.TEST(IF((L$1:L$2881=LEFT(L1437,LEN(L1437)-3)&amp;"ctr"),K$1:K$2881),IF((L$1:L$2881=L1437),K$1:K$2881)))</f>
        <v/>
      </c>
      <c r="R1437" s="1" t="str">
        <f t="array" ref="R1437">IF(O1437="","",TTEST(IF(L$1:L$2881=LEFT(L1437,LEN(L1437)-3)&amp;"ctr",K$1:K$2881),IF(L$1:L$2881=L1437,K$1:K$2881),2,IF(ISERROR(Q1437),3,IF(Q1437&lt;0.05,3,2))))</f>
        <v/>
      </c>
      <c r="S1437" s="1" t="str">
        <f t="shared" ca="1" si="318"/>
        <v/>
      </c>
      <c r="T1437" s="1" t="str">
        <f t="array" ref="T1437">IF(O1437="","",AVERAGE(IF(L$1:L$2881=L1437,I$1:I$2881)))</f>
        <v/>
      </c>
      <c r="U1437" s="1" t="str">
        <f t="shared" ca="1" si="319"/>
        <v/>
      </c>
      <c r="V1437" s="1" t="str">
        <f t="shared" ca="1" si="323"/>
        <v/>
      </c>
      <c r="W1437" s="1" t="str">
        <f t="array" aca="1" ref="W1437" ca="1">IF(V1437="","",IF(AVERAGE(IF(Z$2:Z$2881="Neg"&amp;" "&amp;B1437&amp;" "&amp;X1437,J$2:J$2881,0))&gt;AVERAGE(IF(Z$2:Z$2881="pos"&amp;" "&amp;B1437&amp;" "&amp;X1437,J$2:J$2881,0)),"neg","pos"))</f>
        <v/>
      </c>
      <c r="X1437" s="1" t="str">
        <f t="shared" ca="1" si="320"/>
        <v/>
      </c>
      <c r="Y1437" s="1" t="str">
        <f t="shared" ca="1" si="321"/>
        <v/>
      </c>
      <c r="Z1437" s="1" t="str">
        <f t="shared" si="322"/>
        <v>both (2hexoses minus H2O) SE_</v>
      </c>
      <c r="AA1437" s="1" t="str">
        <f t="shared" si="324"/>
        <v/>
      </c>
    </row>
    <row r="1438" spans="1:27" x14ac:dyDescent="0.2">
      <c r="A1438" s="1" t="s">
        <v>94</v>
      </c>
      <c r="B1438" s="1" t="s">
        <v>163</v>
      </c>
      <c r="C1438" s="1" t="s">
        <v>36</v>
      </c>
      <c r="D1438" s="1">
        <v>342.11770000000001</v>
      </c>
      <c r="E1438" s="1">
        <v>18.899999999999999</v>
      </c>
      <c r="F1438" s="5" t="s">
        <v>146</v>
      </c>
      <c r="H1438" s="1" t="s">
        <v>154</v>
      </c>
      <c r="I1438" s="1">
        <v>990268</v>
      </c>
      <c r="K1438" s="1">
        <f t="shared" si="313"/>
        <v>13.805731902374065</v>
      </c>
      <c r="L1438" s="1" t="str">
        <f t="shared" si="314"/>
        <v>both (2hexoses minus H2O) SE_Syn</v>
      </c>
      <c r="M1438" s="1" t="str">
        <f t="shared" si="315"/>
        <v>D</v>
      </c>
      <c r="N1438" s="1" t="str">
        <f t="shared" si="316"/>
        <v>both (2hexoses minus H2O) SE_Syn_D</v>
      </c>
      <c r="O1438" s="2" t="str">
        <f t="shared" si="317"/>
        <v>D</v>
      </c>
      <c r="P1438" s="1">
        <f t="array" ref="P1438">IF(O1438="","",AVERAGE(IF(L$1:L$2881=L1438,K$1:K$2881)))</f>
        <v>13.699943839113647</v>
      </c>
      <c r="Q1438" s="1">
        <f t="array" ref="Q1438">IF(O1438="","",_xlfn.F.TEST(IF((L$1:L$2881=LEFT(L1438,LEN(L1438)-3)&amp;"ctr"),K$1:K$2881),IF((L$1:L$2881=L1438),K$1:K$2881)))</f>
        <v>0.2741368212072488</v>
      </c>
      <c r="R1438" s="1">
        <f t="array" ref="R1438">IF(O1438="","",TTEST(IF(L$1:L$2881=LEFT(L1438,LEN(L1438)-3)&amp;"ctr",K$1:K$2881),IF(L$1:L$2881=L1438,K$1:K$2881),2,IF(ISERROR(Q1438),3,IF(Q1438&lt;0.05,3,2))))</f>
        <v>2.7926235242450338E-2</v>
      </c>
      <c r="S1438" s="1" t="str">
        <f t="shared" ca="1" si="318"/>
        <v>I</v>
      </c>
      <c r="T1438" s="1">
        <f t="array" ref="T1438">IF(O1438="","",AVERAGE(IF(L$1:L$2881=L1438,I$1:I$2881)))</f>
        <v>920732.5</v>
      </c>
      <c r="U1438" s="1">
        <f t="shared" ca="1" si="319"/>
        <v>-0.65571297854827004</v>
      </c>
      <c r="V1438" s="1" t="str">
        <f t="shared" ca="1" si="323"/>
        <v>1</v>
      </c>
      <c r="W1438" s="1" t="str">
        <f t="array" aca="1" ref="W1438" ca="1">IF(V1438="","",IF(AVERAGE(IF(Z$2:Z$2881="Neg"&amp;" "&amp;B1438&amp;" "&amp;X1438,J$2:J$2881,0))&gt;AVERAGE(IF(Z$2:Z$2881="pos"&amp;" "&amp;B1438&amp;" "&amp;X1438,J$2:J$2881,0)),"neg","pos"))</f>
        <v>pos</v>
      </c>
      <c r="X1438" s="1" t="str">
        <f t="shared" ca="1" si="320"/>
        <v>SE_</v>
      </c>
      <c r="Y1438" s="1" t="str">
        <f t="shared" ca="1" si="321"/>
        <v>Syn</v>
      </c>
      <c r="Z1438" s="1" t="str">
        <f t="shared" si="322"/>
        <v>both (2hexoses minus H2O) SE_</v>
      </c>
      <c r="AA1438" s="1" t="str">
        <f t="shared" si="324"/>
        <v>Good</v>
      </c>
    </row>
    <row r="1439" spans="1:27" x14ac:dyDescent="0.2">
      <c r="A1439" s="1" t="s">
        <v>94</v>
      </c>
      <c r="B1439" s="1" t="s">
        <v>163</v>
      </c>
      <c r="C1439" s="1" t="s">
        <v>36</v>
      </c>
      <c r="D1439" s="1">
        <v>342.11770000000001</v>
      </c>
      <c r="E1439" s="1">
        <v>18.899999999999999</v>
      </c>
      <c r="F1439" s="5" t="s">
        <v>146</v>
      </c>
      <c r="H1439" s="1" t="s">
        <v>154</v>
      </c>
      <c r="I1439" s="1">
        <v>1257235</v>
      </c>
      <c r="K1439" s="1">
        <f t="shared" si="313"/>
        <v>14.044426218557616</v>
      </c>
      <c r="L1439" s="1" t="str">
        <f t="shared" si="314"/>
        <v>both (2hexoses minus H2O) SE_Syn</v>
      </c>
      <c r="M1439" s="1" t="str">
        <f t="shared" si="315"/>
        <v>D</v>
      </c>
      <c r="N1439" s="1" t="str">
        <f t="shared" si="316"/>
        <v>both (2hexoses minus H2O) SE_Syn_D</v>
      </c>
      <c r="O1439" s="2" t="str">
        <f t="shared" si="317"/>
        <v/>
      </c>
      <c r="P1439" s="1" t="str">
        <f t="array" ref="P1439">IF(O1439="","",AVERAGE(IF(L$1:L$2881=L1439,K$1:K$2881)))</f>
        <v/>
      </c>
      <c r="Q1439" s="1" t="str">
        <f t="array" ref="Q1439">IF(O1439="","",_xlfn.F.TEST(IF((L$1:L$2881=LEFT(L1439,LEN(L1439)-3)&amp;"ctr"),K$1:K$2881),IF((L$1:L$2881=L1439),K$1:K$2881)))</f>
        <v/>
      </c>
      <c r="R1439" s="1" t="str">
        <f t="array" ref="R1439">IF(O1439="","",TTEST(IF(L$1:L$2881=LEFT(L1439,LEN(L1439)-3)&amp;"ctr",K$1:K$2881),IF(L$1:L$2881=L1439,K$1:K$2881),2,IF(ISERROR(Q1439),3,IF(Q1439&lt;0.05,3,2))))</f>
        <v/>
      </c>
      <c r="S1439" s="1" t="str">
        <f t="shared" ca="1" si="318"/>
        <v/>
      </c>
      <c r="T1439" s="1" t="str">
        <f t="array" ref="T1439">IF(O1439="","",AVERAGE(IF(L$1:L$2881=L1439,I$1:I$2881)))</f>
        <v/>
      </c>
      <c r="U1439" s="1" t="str">
        <f t="shared" ca="1" si="319"/>
        <v/>
      </c>
      <c r="V1439" s="1" t="str">
        <f t="shared" ca="1" si="323"/>
        <v/>
      </c>
      <c r="W1439" s="1" t="str">
        <f t="array" aca="1" ref="W1439" ca="1">IF(V1439="","",IF(AVERAGE(IF(Z$2:Z$2881="Neg"&amp;" "&amp;B1439&amp;" "&amp;X1439,J$2:J$2881,0))&gt;AVERAGE(IF(Z$2:Z$2881="pos"&amp;" "&amp;B1439&amp;" "&amp;X1439,J$2:J$2881,0)),"neg","pos"))</f>
        <v/>
      </c>
      <c r="X1439" s="1" t="str">
        <f t="shared" ca="1" si="320"/>
        <v/>
      </c>
      <c r="Y1439" s="1" t="str">
        <f t="shared" ca="1" si="321"/>
        <v/>
      </c>
      <c r="Z1439" s="1" t="str">
        <f t="shared" si="322"/>
        <v>both (2hexoses minus H2O) SE_</v>
      </c>
      <c r="AA1439" s="1" t="str">
        <f t="shared" si="324"/>
        <v/>
      </c>
    </row>
    <row r="1440" spans="1:27" x14ac:dyDescent="0.2">
      <c r="A1440" s="1" t="s">
        <v>94</v>
      </c>
      <c r="B1440" s="1" t="s">
        <v>163</v>
      </c>
      <c r="C1440" s="1" t="s">
        <v>36</v>
      </c>
      <c r="D1440" s="1">
        <v>342.11770000000001</v>
      </c>
      <c r="E1440" s="1">
        <v>18.899999999999999</v>
      </c>
      <c r="F1440" s="5" t="s">
        <v>146</v>
      </c>
      <c r="H1440" s="1" t="s">
        <v>154</v>
      </c>
      <c r="I1440" s="1">
        <v>813671</v>
      </c>
      <c r="K1440" s="1">
        <f t="shared" si="313"/>
        <v>13.609312615376206</v>
      </c>
      <c r="L1440" s="1" t="str">
        <f t="shared" si="314"/>
        <v>both (2hexoses minus H2O) SE_Syn</v>
      </c>
      <c r="M1440" s="1" t="str">
        <f t="shared" si="315"/>
        <v>D</v>
      </c>
      <c r="N1440" s="1" t="str">
        <f t="shared" si="316"/>
        <v>both (2hexoses minus H2O) SE_Syn_D</v>
      </c>
      <c r="O1440" s="2" t="str">
        <f t="shared" si="317"/>
        <v/>
      </c>
      <c r="P1440" s="1" t="str">
        <f t="array" ref="P1440">IF(O1440="","",AVERAGE(IF(L$1:L$2881=L1440,K$1:K$2881)))</f>
        <v/>
      </c>
      <c r="Q1440" s="1" t="str">
        <f t="array" ref="Q1440">IF(O1440="","",_xlfn.F.TEST(IF((L$1:L$2881=LEFT(L1440,LEN(L1440)-3)&amp;"ctr"),K$1:K$2881),IF((L$1:L$2881=L1440),K$1:K$2881)))</f>
        <v/>
      </c>
      <c r="R1440" s="1" t="str">
        <f t="array" ref="R1440">IF(O1440="","",TTEST(IF(L$1:L$2881=LEFT(L1440,LEN(L1440)-3)&amp;"ctr",K$1:K$2881),IF(L$1:L$2881=L1440,K$1:K$2881),2,IF(ISERROR(Q1440),3,IF(Q1440&lt;0.05,3,2))))</f>
        <v/>
      </c>
      <c r="S1440" s="1" t="str">
        <f t="shared" ca="1" si="318"/>
        <v/>
      </c>
      <c r="T1440" s="1" t="str">
        <f t="array" ref="T1440">IF(O1440="","",AVERAGE(IF(L$1:L$2881=L1440,I$1:I$2881)))</f>
        <v/>
      </c>
      <c r="U1440" s="1" t="str">
        <f t="shared" ca="1" si="319"/>
        <v/>
      </c>
      <c r="V1440" s="1" t="str">
        <f t="shared" ca="1" si="323"/>
        <v/>
      </c>
      <c r="W1440" s="1" t="str">
        <f t="array" aca="1" ref="W1440" ca="1">IF(V1440="","",IF(AVERAGE(IF(Z$2:Z$2881="Neg"&amp;" "&amp;B1440&amp;" "&amp;X1440,J$2:J$2881,0))&gt;AVERAGE(IF(Z$2:Z$2881="pos"&amp;" "&amp;B1440&amp;" "&amp;X1440,J$2:J$2881,0)),"neg","pos"))</f>
        <v/>
      </c>
      <c r="X1440" s="1" t="str">
        <f t="shared" ca="1" si="320"/>
        <v/>
      </c>
      <c r="Y1440" s="1" t="str">
        <f t="shared" ca="1" si="321"/>
        <v/>
      </c>
      <c r="Z1440" s="1" t="str">
        <f t="shared" si="322"/>
        <v>both (2hexoses minus H2O) SE_</v>
      </c>
      <c r="AA1440" s="1" t="str">
        <f t="shared" si="324"/>
        <v/>
      </c>
    </row>
    <row r="1441" spans="1:27" x14ac:dyDescent="0.2">
      <c r="A1441" s="1" t="s">
        <v>94</v>
      </c>
      <c r="B1441" s="1" t="s">
        <v>163</v>
      </c>
      <c r="C1441" s="1" t="s">
        <v>36</v>
      </c>
      <c r="D1441" s="1">
        <v>342.11770000000001</v>
      </c>
      <c r="E1441" s="1">
        <v>18.899999999999999</v>
      </c>
      <c r="F1441" s="5" t="s">
        <v>146</v>
      </c>
      <c r="H1441" s="1" t="s">
        <v>154</v>
      </c>
      <c r="I1441" s="1">
        <v>621756</v>
      </c>
      <c r="K1441" s="1">
        <f t="shared" si="313"/>
        <v>13.340304620146705</v>
      </c>
      <c r="L1441" s="1" t="str">
        <f t="shared" si="314"/>
        <v>both (2hexoses minus H2O) SE_Syn</v>
      </c>
      <c r="M1441" s="1" t="str">
        <f t="shared" si="315"/>
        <v>D</v>
      </c>
      <c r="N1441" s="1" t="str">
        <f t="shared" si="316"/>
        <v>both (2hexoses minus H2O) SE_Syn_D</v>
      </c>
      <c r="O1441" s="2" t="str">
        <f t="shared" si="317"/>
        <v/>
      </c>
      <c r="P1441" s="1" t="str">
        <f t="array" ref="P1441">IF(O1441="","",AVERAGE(IF(L$1:L$2881=L1441,K$1:K$2881)))</f>
        <v/>
      </c>
      <c r="Q1441" s="1" t="str">
        <f t="array" ref="Q1441">IF(O1441="","",_xlfn.F.TEST(IF((L$1:L$2881=LEFT(L1441,LEN(L1441)-3)&amp;"ctr"),K$1:K$2881),IF((L$1:L$2881=L1441),K$1:K$2881)))</f>
        <v/>
      </c>
      <c r="R1441" s="1" t="str">
        <f t="array" ref="R1441">IF(O1441="","",TTEST(IF(L$1:L$2881=LEFT(L1441,LEN(L1441)-3)&amp;"ctr",K$1:K$2881),IF(L$1:L$2881=L1441,K$1:K$2881),2,IF(ISERROR(Q1441),3,IF(Q1441&lt;0.05,3,2))))</f>
        <v/>
      </c>
      <c r="S1441" s="1" t="str">
        <f t="shared" ca="1" si="318"/>
        <v/>
      </c>
      <c r="T1441" s="1" t="str">
        <f t="array" ref="T1441">IF(O1441="","",AVERAGE(IF(L$1:L$2881=L1441,I$1:I$2881)))</f>
        <v/>
      </c>
      <c r="U1441" s="1" t="str">
        <f t="shared" ca="1" si="319"/>
        <v/>
      </c>
      <c r="V1441" s="1" t="str">
        <f t="shared" ca="1" si="323"/>
        <v/>
      </c>
      <c r="W1441" s="1" t="str">
        <f t="array" aca="1" ref="W1441" ca="1">IF(V1441="","",IF(AVERAGE(IF(Z$2:Z$2881="Neg"&amp;" "&amp;B1441&amp;" "&amp;X1441,J$2:J$2881,0))&gt;AVERAGE(IF(Z$2:Z$2881="pos"&amp;" "&amp;B1441&amp;" "&amp;X1441,J$2:J$2881,0)),"neg","pos"))</f>
        <v/>
      </c>
      <c r="X1441" s="1" t="str">
        <f t="shared" ca="1" si="320"/>
        <v/>
      </c>
      <c r="Y1441" s="1" t="str">
        <f t="shared" ca="1" si="321"/>
        <v/>
      </c>
      <c r="Z1441" s="1" t="str">
        <f t="shared" si="322"/>
        <v>both (2hexoses minus H2O) SE_</v>
      </c>
      <c r="AA1441" s="1" t="str">
        <f t="shared" si="324"/>
        <v/>
      </c>
    </row>
    <row r="1442" spans="1:27" x14ac:dyDescent="0.2">
      <c r="A1442" s="1" t="s">
        <v>94</v>
      </c>
      <c r="B1442" s="1" t="s">
        <v>167</v>
      </c>
      <c r="C1442" s="1" t="s">
        <v>121</v>
      </c>
      <c r="D1442" s="1">
        <v>656.22829999999999</v>
      </c>
      <c r="E1442" s="1">
        <v>19.07</v>
      </c>
      <c r="F1442" s="5" t="s">
        <v>146</v>
      </c>
      <c r="H1442" s="1" t="s">
        <v>147</v>
      </c>
      <c r="I1442" s="1">
        <v>0</v>
      </c>
      <c r="K1442" s="1">
        <f t="shared" ref="K1442:K1474" si="325">LN(I1442+1)</f>
        <v>0</v>
      </c>
      <c r="L1442" s="1" t="str">
        <f t="shared" ref="L1442:L1474" si="326">A1442&amp;" "&amp;B1442&amp;" "&amp;H1442</f>
        <v>both (hexos(amine) trisaccharide) Min_Ctr</v>
      </c>
      <c r="M1442" s="1" t="str">
        <f t="shared" si="315"/>
        <v>D</v>
      </c>
      <c r="N1442" s="1" t="str">
        <f t="shared" si="316"/>
        <v>both (hexos(amine) trisaccharide) Min_Ctr_D</v>
      </c>
      <c r="O1442" s="2" t="str">
        <f t="shared" si="317"/>
        <v>D</v>
      </c>
      <c r="P1442" s="1">
        <f t="array" ref="P1442">IF(O1442="","",AVERAGE(IF(L$1:L$2881=L1442,K$1:K$2881)))</f>
        <v>0</v>
      </c>
      <c r="Q1442" s="1" t="e">
        <f t="array" ref="Q1442">IF(O1442="","",_xlfn.F.TEST(IF((L$1:L$2881=LEFT(L1442,LEN(L1442)-3)&amp;"ctr"),K$1:K$2881),IF((L$1:L$2881=L1442),K$1:K$2881)))</f>
        <v>#DIV/0!</v>
      </c>
      <c r="R1442" s="1" t="e">
        <f t="array" ref="R1442">IF(O1442="","",TTEST(IF(L$1:L$2881=LEFT(L1442,LEN(L1442)-3)&amp;"ctr",K$1:K$2881),IF(L$1:L$2881=L1442,K$1:K$2881),2,IF(ISERROR(Q1442),3,IF(Q1442&lt;0.05,3,2))))</f>
        <v>#DIV/0!</v>
      </c>
      <c r="S1442" s="1" t="str">
        <f t="shared" ca="1" si="318"/>
        <v>D</v>
      </c>
      <c r="T1442" s="1">
        <f t="array" ref="T1442">IF(O1442="","",AVERAGE(IF(L$1:L$2881=L1442,I$1:I$2881)))</f>
        <v>0</v>
      </c>
      <c r="U1442" s="1" t="b">
        <f t="shared" ca="1" si="319"/>
        <v>0</v>
      </c>
      <c r="V1442" s="1" t="str">
        <f t="shared" ca="1" si="323"/>
        <v>1</v>
      </c>
      <c r="W1442" s="1" t="str">
        <f t="array" aca="1" ref="W1442" ca="1">IF(V1442="","",IF(AVERAGE(IF(Z$2:Z$2881="Neg"&amp;" "&amp;B1442&amp;" "&amp;X1442,J$2:J$2881,0))&gt;AVERAGE(IF(Z$2:Z$2881="pos"&amp;" "&amp;B1442&amp;" "&amp;X1442,J$2:J$2881,0)),"neg","pos"))</f>
        <v>pos</v>
      </c>
      <c r="X1442" s="1" t="str">
        <f t="shared" ca="1" si="320"/>
        <v>Min</v>
      </c>
      <c r="Y1442" s="1" t="str">
        <f t="shared" ca="1" si="321"/>
        <v>Ctr</v>
      </c>
      <c r="Z1442" s="1" t="str">
        <f t="shared" si="322"/>
        <v>both (hexos(amine) trisaccharide) Min</v>
      </c>
      <c r="AA1442" s="1" t="str">
        <f t="shared" si="324"/>
        <v>Good</v>
      </c>
    </row>
    <row r="1443" spans="1:27" x14ac:dyDescent="0.2">
      <c r="A1443" s="1" t="s">
        <v>94</v>
      </c>
      <c r="B1443" s="1" t="s">
        <v>167</v>
      </c>
      <c r="C1443" s="1" t="s">
        <v>121</v>
      </c>
      <c r="D1443" s="1">
        <v>656.22829999999999</v>
      </c>
      <c r="E1443" s="1">
        <v>19.07</v>
      </c>
      <c r="F1443" s="5" t="s">
        <v>146</v>
      </c>
      <c r="H1443" s="1" t="s">
        <v>147</v>
      </c>
      <c r="I1443" s="1">
        <v>0</v>
      </c>
      <c r="K1443" s="1">
        <f t="shared" si="325"/>
        <v>0</v>
      </c>
      <c r="L1443" s="1" t="str">
        <f t="shared" si="326"/>
        <v>both (hexos(amine) trisaccharide) Min_Ctr</v>
      </c>
      <c r="M1443" s="1" t="str">
        <f t="shared" si="315"/>
        <v>D</v>
      </c>
      <c r="N1443" s="1" t="str">
        <f t="shared" si="316"/>
        <v>both (hexos(amine) trisaccharide) Min_Ctr_D</v>
      </c>
      <c r="O1443" s="2" t="str">
        <f t="shared" si="317"/>
        <v/>
      </c>
      <c r="P1443" s="1" t="str">
        <f t="array" ref="P1443">IF(O1443="","",AVERAGE(IF(L$1:L$2881=L1443,K$1:K$2881)))</f>
        <v/>
      </c>
      <c r="Q1443" s="1" t="str">
        <f t="array" ref="Q1443">IF(O1443="","",_xlfn.F.TEST(IF((L$1:L$2881=LEFT(L1443,LEN(L1443)-3)&amp;"ctr"),K$1:K$2881),IF((L$1:L$2881=L1443),K$1:K$2881)))</f>
        <v/>
      </c>
      <c r="R1443" s="1" t="str">
        <f t="array" ref="R1443">IF(O1443="","",TTEST(IF(L$1:L$2881=LEFT(L1443,LEN(L1443)-3)&amp;"ctr",K$1:K$2881),IF(L$1:L$2881=L1443,K$1:K$2881),2,IF(ISERROR(Q1443),3,IF(Q1443&lt;0.05,3,2))))</f>
        <v/>
      </c>
      <c r="S1443" s="1" t="str">
        <f t="shared" ca="1" si="318"/>
        <v/>
      </c>
      <c r="T1443" s="1" t="str">
        <f t="array" ref="T1443">IF(O1443="","",AVERAGE(IF(L$1:L$2881=L1443,I$1:I$2881)))</f>
        <v/>
      </c>
      <c r="U1443" s="1" t="str">
        <f t="shared" ca="1" si="319"/>
        <v/>
      </c>
      <c r="V1443" s="1" t="str">
        <f t="shared" ca="1" si="323"/>
        <v/>
      </c>
      <c r="W1443" s="1" t="str">
        <f t="array" aca="1" ref="W1443" ca="1">IF(V1443="","",IF(AVERAGE(IF(Z$2:Z$2881="Neg"&amp;" "&amp;B1443&amp;" "&amp;X1443,J$2:J$2881,0))&gt;AVERAGE(IF(Z$2:Z$2881="pos"&amp;" "&amp;B1443&amp;" "&amp;X1443,J$2:J$2881,0)),"neg","pos"))</f>
        <v/>
      </c>
      <c r="X1443" s="1" t="str">
        <f t="shared" ca="1" si="320"/>
        <v/>
      </c>
      <c r="Y1443" s="1" t="str">
        <f t="shared" ca="1" si="321"/>
        <v/>
      </c>
      <c r="Z1443" s="1" t="str">
        <f t="shared" si="322"/>
        <v>both (hexos(amine) trisaccharide) Min</v>
      </c>
      <c r="AA1443" s="1" t="str">
        <f t="shared" si="324"/>
        <v/>
      </c>
    </row>
    <row r="1444" spans="1:27" x14ac:dyDescent="0.2">
      <c r="A1444" s="1" t="s">
        <v>94</v>
      </c>
      <c r="B1444" s="1" t="s">
        <v>167</v>
      </c>
      <c r="C1444" s="1" t="s">
        <v>121</v>
      </c>
      <c r="D1444" s="1">
        <v>656.22829999999999</v>
      </c>
      <c r="E1444" s="1">
        <v>19.07</v>
      </c>
      <c r="F1444" s="5" t="s">
        <v>146</v>
      </c>
      <c r="H1444" s="1" t="s">
        <v>147</v>
      </c>
      <c r="I1444" s="1">
        <v>0</v>
      </c>
      <c r="K1444" s="1">
        <f t="shared" si="325"/>
        <v>0</v>
      </c>
      <c r="L1444" s="1" t="str">
        <f t="shared" si="326"/>
        <v>both (hexos(amine) trisaccharide) Min_Ctr</v>
      </c>
      <c r="M1444" s="1" t="str">
        <f t="shared" si="315"/>
        <v>D</v>
      </c>
      <c r="N1444" s="1" t="str">
        <f t="shared" si="316"/>
        <v>both (hexos(amine) trisaccharide) Min_Ctr_D</v>
      </c>
      <c r="O1444" s="2" t="str">
        <f t="shared" si="317"/>
        <v/>
      </c>
      <c r="P1444" s="1" t="str">
        <f t="array" ref="P1444">IF(O1444="","",AVERAGE(IF(L$1:L$2881=L1444,K$1:K$2881)))</f>
        <v/>
      </c>
      <c r="Q1444" s="1" t="str">
        <f t="array" ref="Q1444">IF(O1444="","",_xlfn.F.TEST(IF((L$1:L$2881=LEFT(L1444,LEN(L1444)-3)&amp;"ctr"),K$1:K$2881),IF((L$1:L$2881=L1444),K$1:K$2881)))</f>
        <v/>
      </c>
      <c r="R1444" s="1" t="str">
        <f t="array" ref="R1444">IF(O1444="","",TTEST(IF(L$1:L$2881=LEFT(L1444,LEN(L1444)-3)&amp;"ctr",K$1:K$2881),IF(L$1:L$2881=L1444,K$1:K$2881),2,IF(ISERROR(Q1444),3,IF(Q1444&lt;0.05,3,2))))</f>
        <v/>
      </c>
      <c r="S1444" s="1" t="str">
        <f t="shared" ca="1" si="318"/>
        <v/>
      </c>
      <c r="T1444" s="1" t="str">
        <f t="array" ref="T1444">IF(O1444="","",AVERAGE(IF(L$1:L$2881=L1444,I$1:I$2881)))</f>
        <v/>
      </c>
      <c r="U1444" s="1" t="str">
        <f t="shared" ca="1" si="319"/>
        <v/>
      </c>
      <c r="V1444" s="1" t="str">
        <f t="shared" ca="1" si="323"/>
        <v/>
      </c>
      <c r="W1444" s="1" t="str">
        <f t="array" aca="1" ref="W1444" ca="1">IF(V1444="","",IF(AVERAGE(IF(Z$2:Z$2881="Neg"&amp;" "&amp;B1444&amp;" "&amp;X1444,J$2:J$2881,0))&gt;AVERAGE(IF(Z$2:Z$2881="pos"&amp;" "&amp;B1444&amp;" "&amp;X1444,J$2:J$2881,0)),"neg","pos"))</f>
        <v/>
      </c>
      <c r="X1444" s="1" t="str">
        <f t="shared" ca="1" si="320"/>
        <v/>
      </c>
      <c r="Y1444" s="1" t="str">
        <f t="shared" ca="1" si="321"/>
        <v/>
      </c>
      <c r="Z1444" s="1" t="str">
        <f t="shared" si="322"/>
        <v>both (hexos(amine) trisaccharide) Min</v>
      </c>
      <c r="AA1444" s="1" t="str">
        <f t="shared" si="324"/>
        <v/>
      </c>
    </row>
    <row r="1445" spans="1:27" x14ac:dyDescent="0.2">
      <c r="A1445" s="1" t="s">
        <v>94</v>
      </c>
      <c r="B1445" s="1" t="s">
        <v>167</v>
      </c>
      <c r="C1445" s="1" t="s">
        <v>121</v>
      </c>
      <c r="D1445" s="1">
        <v>656.22829999999999</v>
      </c>
      <c r="E1445" s="1">
        <v>19.07</v>
      </c>
      <c r="F1445" s="5" t="s">
        <v>146</v>
      </c>
      <c r="H1445" s="1" t="s">
        <v>147</v>
      </c>
      <c r="I1445" s="1">
        <v>0</v>
      </c>
      <c r="K1445" s="1">
        <f t="shared" si="325"/>
        <v>0</v>
      </c>
      <c r="L1445" s="1" t="str">
        <f t="shared" si="326"/>
        <v>both (hexos(amine) trisaccharide) Min_Ctr</v>
      </c>
      <c r="M1445" s="1" t="str">
        <f t="shared" si="315"/>
        <v>D</v>
      </c>
      <c r="N1445" s="1" t="str">
        <f t="shared" si="316"/>
        <v>both (hexos(amine) trisaccharide) Min_Ctr_D</v>
      </c>
      <c r="O1445" s="2" t="str">
        <f t="shared" si="317"/>
        <v/>
      </c>
      <c r="P1445" s="1" t="str">
        <f t="array" ref="P1445">IF(O1445="","",AVERAGE(IF(L$1:L$2881=L1445,K$1:K$2881)))</f>
        <v/>
      </c>
      <c r="Q1445" s="1" t="str">
        <f t="array" ref="Q1445">IF(O1445="","",_xlfn.F.TEST(IF((L$1:L$2881=LEFT(L1445,LEN(L1445)-3)&amp;"ctr"),K$1:K$2881),IF((L$1:L$2881=L1445),K$1:K$2881)))</f>
        <v/>
      </c>
      <c r="R1445" s="1" t="str">
        <f t="array" ref="R1445">IF(O1445="","",TTEST(IF(L$1:L$2881=LEFT(L1445,LEN(L1445)-3)&amp;"ctr",K$1:K$2881),IF(L$1:L$2881=L1445,K$1:K$2881),2,IF(ISERROR(Q1445),3,IF(Q1445&lt;0.05,3,2))))</f>
        <v/>
      </c>
      <c r="S1445" s="1" t="str">
        <f t="shared" ca="1" si="318"/>
        <v/>
      </c>
      <c r="T1445" s="1" t="str">
        <f t="array" ref="T1445">IF(O1445="","",AVERAGE(IF(L$1:L$2881=L1445,I$1:I$2881)))</f>
        <v/>
      </c>
      <c r="U1445" s="1" t="str">
        <f t="shared" ca="1" si="319"/>
        <v/>
      </c>
      <c r="V1445" s="1" t="str">
        <f t="shared" ca="1" si="323"/>
        <v/>
      </c>
      <c r="W1445" s="1" t="str">
        <f t="array" aca="1" ref="W1445" ca="1">IF(V1445="","",IF(AVERAGE(IF(Z$2:Z$2881="Neg"&amp;" "&amp;B1445&amp;" "&amp;X1445,J$2:J$2881,0))&gt;AVERAGE(IF(Z$2:Z$2881="pos"&amp;" "&amp;B1445&amp;" "&amp;X1445,J$2:J$2881,0)),"neg","pos"))</f>
        <v/>
      </c>
      <c r="X1445" s="1" t="str">
        <f t="shared" ca="1" si="320"/>
        <v/>
      </c>
      <c r="Y1445" s="1" t="str">
        <f t="shared" ca="1" si="321"/>
        <v/>
      </c>
      <c r="Z1445" s="1" t="str">
        <f t="shared" si="322"/>
        <v>both (hexos(amine) trisaccharide) Min</v>
      </c>
      <c r="AA1445" s="1" t="str">
        <f t="shared" si="324"/>
        <v/>
      </c>
    </row>
    <row r="1446" spans="1:27" x14ac:dyDescent="0.2">
      <c r="A1446" s="1" t="s">
        <v>94</v>
      </c>
      <c r="B1446" s="1" t="s">
        <v>167</v>
      </c>
      <c r="C1446" s="1" t="s">
        <v>121</v>
      </c>
      <c r="D1446" s="1">
        <v>656.22829999999999</v>
      </c>
      <c r="E1446" s="1">
        <v>19.07</v>
      </c>
      <c r="F1446" s="5" t="s">
        <v>146</v>
      </c>
      <c r="H1446" s="1" t="s">
        <v>148</v>
      </c>
      <c r="I1446" s="1">
        <v>38148</v>
      </c>
      <c r="K1446" s="1">
        <f t="shared" si="325"/>
        <v>10.549254824049264</v>
      </c>
      <c r="L1446" s="1" t="str">
        <f t="shared" si="326"/>
        <v>both (hexos(amine) trisaccharide) Min_Syn</v>
      </c>
      <c r="M1446" s="1" t="str">
        <f t="shared" si="315"/>
        <v>D</v>
      </c>
      <c r="N1446" s="1" t="str">
        <f t="shared" si="316"/>
        <v>both (hexos(amine) trisaccharide) Min_Syn_D</v>
      </c>
      <c r="O1446" s="2" t="str">
        <f t="shared" si="317"/>
        <v>D</v>
      </c>
      <c r="P1446" s="1">
        <f t="array" ref="P1446">IF(O1446="","",AVERAGE(IF(L$1:L$2881=L1446,K$1:K$2881)))</f>
        <v>9.7584972218401358</v>
      </c>
      <c r="Q1446" s="1" t="e">
        <f t="array" ref="Q1446">IF(O1446="","",_xlfn.F.TEST(IF((L$1:L$2881=LEFT(L1446,LEN(L1446)-3)&amp;"ctr"),K$1:K$2881),IF((L$1:L$2881=L1446),K$1:K$2881)))</f>
        <v>#DIV/0!</v>
      </c>
      <c r="R1446" s="1">
        <f t="array" ref="R1446">IF(O1446="","",TTEST(IF(L$1:L$2881=LEFT(L1446,LEN(L1446)-3)&amp;"ctr",K$1:K$2881),IF(L$1:L$2881=L1446,K$1:K$2881),2,IF(ISERROR(Q1446),3,IF(Q1446&lt;0.05,3,2))))</f>
        <v>6.5232079860380205E-5</v>
      </c>
      <c r="S1446" s="1" t="str">
        <f t="shared" ca="1" si="318"/>
        <v>E</v>
      </c>
      <c r="T1446" s="1">
        <f t="array" ref="T1446">IF(O1446="","",AVERAGE(IF(L$1:L$2881=L1446,I$1:I$2881)))</f>
        <v>19951</v>
      </c>
      <c r="U1446" s="1">
        <f t="shared" ca="1" si="319"/>
        <v>5</v>
      </c>
      <c r="V1446" s="1" t="str">
        <f t="shared" ca="1" si="323"/>
        <v>5</v>
      </c>
      <c r="W1446" s="1" t="str">
        <f t="array" aca="1" ref="W1446" ca="1">IF(V1446="","",IF(AVERAGE(IF(Z$2:Z$2881="Neg"&amp;" "&amp;B1446&amp;" "&amp;X1446,J$2:J$2881,0))&gt;AVERAGE(IF(Z$2:Z$2881="pos"&amp;" "&amp;B1446&amp;" "&amp;X1446,J$2:J$2881,0)),"neg","pos"))</f>
        <v>pos</v>
      </c>
      <c r="X1446" s="1" t="str">
        <f t="shared" ca="1" si="320"/>
        <v>Min</v>
      </c>
      <c r="Y1446" s="1" t="str">
        <f t="shared" ca="1" si="321"/>
        <v>Syn</v>
      </c>
      <c r="Z1446" s="1" t="str">
        <f t="shared" si="322"/>
        <v>both (hexos(amine) trisaccharide) Min</v>
      </c>
      <c r="AA1446" s="1" t="str">
        <f t="shared" si="324"/>
        <v>Good</v>
      </c>
    </row>
    <row r="1447" spans="1:27" x14ac:dyDescent="0.2">
      <c r="A1447" s="1" t="s">
        <v>94</v>
      </c>
      <c r="B1447" s="1" t="s">
        <v>167</v>
      </c>
      <c r="C1447" s="1" t="s">
        <v>121</v>
      </c>
      <c r="D1447" s="1">
        <v>656.22829999999999</v>
      </c>
      <c r="E1447" s="1">
        <v>19.07</v>
      </c>
      <c r="F1447" s="5" t="s">
        <v>146</v>
      </c>
      <c r="H1447" s="1" t="s">
        <v>148</v>
      </c>
      <c r="I1447" s="1">
        <v>9395</v>
      </c>
      <c r="K1447" s="1">
        <f t="shared" si="325"/>
        <v>9.1480393457788036</v>
      </c>
      <c r="L1447" s="1" t="str">
        <f t="shared" si="326"/>
        <v>both (hexos(amine) trisaccharide) Min_Syn</v>
      </c>
      <c r="M1447" s="1" t="str">
        <f t="shared" si="315"/>
        <v>D</v>
      </c>
      <c r="N1447" s="1" t="str">
        <f t="shared" si="316"/>
        <v>both (hexos(amine) trisaccharide) Min_Syn_D</v>
      </c>
      <c r="O1447" s="2" t="str">
        <f t="shared" si="317"/>
        <v/>
      </c>
      <c r="P1447" s="1" t="str">
        <f t="array" ref="P1447">IF(O1447="","",AVERAGE(IF(L$1:L$2881=L1447,K$1:K$2881)))</f>
        <v/>
      </c>
      <c r="Q1447" s="1" t="str">
        <f t="array" ref="Q1447">IF(O1447="","",_xlfn.F.TEST(IF((L$1:L$2881=LEFT(L1447,LEN(L1447)-3)&amp;"ctr"),K$1:K$2881),IF((L$1:L$2881=L1447),K$1:K$2881)))</f>
        <v/>
      </c>
      <c r="R1447" s="1" t="str">
        <f t="array" ref="R1447">IF(O1447="","",TTEST(IF(L$1:L$2881=LEFT(L1447,LEN(L1447)-3)&amp;"ctr",K$1:K$2881),IF(L$1:L$2881=L1447,K$1:K$2881),2,IF(ISERROR(Q1447),3,IF(Q1447&lt;0.05,3,2))))</f>
        <v/>
      </c>
      <c r="S1447" s="1" t="str">
        <f t="shared" ca="1" si="318"/>
        <v/>
      </c>
      <c r="T1447" s="1" t="str">
        <f t="array" ref="T1447">IF(O1447="","",AVERAGE(IF(L$1:L$2881=L1447,I$1:I$2881)))</f>
        <v/>
      </c>
      <c r="U1447" s="1" t="str">
        <f t="shared" ca="1" si="319"/>
        <v/>
      </c>
      <c r="V1447" s="1" t="str">
        <f t="shared" ca="1" si="323"/>
        <v/>
      </c>
      <c r="W1447" s="1" t="str">
        <f t="array" aca="1" ref="W1447" ca="1">IF(V1447="","",IF(AVERAGE(IF(Z$2:Z$2881="Neg"&amp;" "&amp;B1447&amp;" "&amp;X1447,J$2:J$2881,0))&gt;AVERAGE(IF(Z$2:Z$2881="pos"&amp;" "&amp;B1447&amp;" "&amp;X1447,J$2:J$2881,0)),"neg","pos"))</f>
        <v/>
      </c>
      <c r="X1447" s="1" t="str">
        <f t="shared" ca="1" si="320"/>
        <v/>
      </c>
      <c r="Y1447" s="1" t="str">
        <f t="shared" ca="1" si="321"/>
        <v/>
      </c>
      <c r="Z1447" s="1" t="str">
        <f t="shared" si="322"/>
        <v>both (hexos(amine) trisaccharide) Min</v>
      </c>
      <c r="AA1447" s="1" t="str">
        <f t="shared" si="324"/>
        <v/>
      </c>
    </row>
    <row r="1448" spans="1:27" x14ac:dyDescent="0.2">
      <c r="A1448" s="1" t="s">
        <v>94</v>
      </c>
      <c r="B1448" s="1" t="s">
        <v>167</v>
      </c>
      <c r="C1448" s="1" t="s">
        <v>121</v>
      </c>
      <c r="D1448" s="1">
        <v>656.22829999999999</v>
      </c>
      <c r="E1448" s="1">
        <v>19.07</v>
      </c>
      <c r="F1448" s="5" t="s">
        <v>146</v>
      </c>
      <c r="H1448" s="1" t="s">
        <v>148</v>
      </c>
      <c r="I1448" s="1">
        <v>19339</v>
      </c>
      <c r="K1448" s="1">
        <f t="shared" si="325"/>
        <v>9.8699307690072846</v>
      </c>
      <c r="L1448" s="1" t="str">
        <f t="shared" si="326"/>
        <v>both (hexos(amine) trisaccharide) Min_Syn</v>
      </c>
      <c r="M1448" s="1" t="str">
        <f t="shared" si="315"/>
        <v>D</v>
      </c>
      <c r="N1448" s="1" t="str">
        <f t="shared" si="316"/>
        <v>both (hexos(amine) trisaccharide) Min_Syn_D</v>
      </c>
      <c r="O1448" s="2" t="str">
        <f t="shared" si="317"/>
        <v/>
      </c>
      <c r="P1448" s="1" t="str">
        <f t="array" ref="P1448">IF(O1448="","",AVERAGE(IF(L$1:L$2881=L1448,K$1:K$2881)))</f>
        <v/>
      </c>
      <c r="Q1448" s="1" t="str">
        <f t="array" ref="Q1448">IF(O1448="","",_xlfn.F.TEST(IF((L$1:L$2881=LEFT(L1448,LEN(L1448)-3)&amp;"ctr"),K$1:K$2881),IF((L$1:L$2881=L1448),K$1:K$2881)))</f>
        <v/>
      </c>
      <c r="R1448" s="1" t="str">
        <f t="array" ref="R1448">IF(O1448="","",TTEST(IF(L$1:L$2881=LEFT(L1448,LEN(L1448)-3)&amp;"ctr",K$1:K$2881),IF(L$1:L$2881=L1448,K$1:K$2881),2,IF(ISERROR(Q1448),3,IF(Q1448&lt;0.05,3,2))))</f>
        <v/>
      </c>
      <c r="S1448" s="1" t="str">
        <f t="shared" ca="1" si="318"/>
        <v/>
      </c>
      <c r="T1448" s="1" t="str">
        <f t="array" ref="T1448">IF(O1448="","",AVERAGE(IF(L$1:L$2881=L1448,I$1:I$2881)))</f>
        <v/>
      </c>
      <c r="U1448" s="1" t="str">
        <f t="shared" ca="1" si="319"/>
        <v/>
      </c>
      <c r="V1448" s="1" t="str">
        <f t="shared" ca="1" si="323"/>
        <v/>
      </c>
      <c r="W1448" s="1" t="str">
        <f t="array" aca="1" ref="W1448" ca="1">IF(V1448="","",IF(AVERAGE(IF(Z$2:Z$2881="Neg"&amp;" "&amp;B1448&amp;" "&amp;X1448,J$2:J$2881,0))&gt;AVERAGE(IF(Z$2:Z$2881="pos"&amp;" "&amp;B1448&amp;" "&amp;X1448,J$2:J$2881,0)),"neg","pos"))</f>
        <v/>
      </c>
      <c r="X1448" s="1" t="str">
        <f t="shared" ca="1" si="320"/>
        <v/>
      </c>
      <c r="Y1448" s="1" t="str">
        <f t="shared" ca="1" si="321"/>
        <v/>
      </c>
      <c r="Z1448" s="1" t="str">
        <f t="shared" si="322"/>
        <v>both (hexos(amine) trisaccharide) Min</v>
      </c>
      <c r="AA1448" s="1" t="str">
        <f t="shared" si="324"/>
        <v/>
      </c>
    </row>
    <row r="1449" spans="1:27" x14ac:dyDescent="0.2">
      <c r="A1449" s="1" t="s">
        <v>94</v>
      </c>
      <c r="B1449" s="1" t="s">
        <v>167</v>
      </c>
      <c r="C1449" s="1" t="s">
        <v>121</v>
      </c>
      <c r="D1449" s="1">
        <v>656.22829999999999</v>
      </c>
      <c r="E1449" s="1">
        <v>19.07</v>
      </c>
      <c r="F1449" s="5" t="s">
        <v>146</v>
      </c>
      <c r="H1449" s="1" t="s">
        <v>148</v>
      </c>
      <c r="I1449" s="1">
        <v>12922</v>
      </c>
      <c r="K1449" s="1">
        <f t="shared" si="325"/>
        <v>9.4667639485251911</v>
      </c>
      <c r="L1449" s="1" t="str">
        <f t="shared" si="326"/>
        <v>both (hexos(amine) trisaccharide) Min_Syn</v>
      </c>
      <c r="M1449" s="1" t="str">
        <f t="shared" si="315"/>
        <v>D</v>
      </c>
      <c r="N1449" s="1" t="str">
        <f t="shared" si="316"/>
        <v>both (hexos(amine) trisaccharide) Min_Syn_D</v>
      </c>
      <c r="O1449" s="2" t="str">
        <f t="shared" si="317"/>
        <v/>
      </c>
      <c r="P1449" s="1" t="str">
        <f t="array" ref="P1449">IF(O1449="","",AVERAGE(IF(L$1:L$2881=L1449,K$1:K$2881)))</f>
        <v/>
      </c>
      <c r="Q1449" s="1" t="str">
        <f t="array" ref="Q1449">IF(O1449="","",_xlfn.F.TEST(IF((L$1:L$2881=LEFT(L1449,LEN(L1449)-3)&amp;"ctr"),K$1:K$2881),IF((L$1:L$2881=L1449),K$1:K$2881)))</f>
        <v/>
      </c>
      <c r="R1449" s="1" t="str">
        <f t="array" ref="R1449">IF(O1449="","",TTEST(IF(L$1:L$2881=LEFT(L1449,LEN(L1449)-3)&amp;"ctr",K$1:K$2881),IF(L$1:L$2881=L1449,K$1:K$2881),2,IF(ISERROR(Q1449),3,IF(Q1449&lt;0.05,3,2))))</f>
        <v/>
      </c>
      <c r="S1449" s="1" t="str">
        <f t="shared" ca="1" si="318"/>
        <v/>
      </c>
      <c r="T1449" s="1" t="str">
        <f t="array" ref="T1449">IF(O1449="","",AVERAGE(IF(L$1:L$2881=L1449,I$1:I$2881)))</f>
        <v/>
      </c>
      <c r="U1449" s="1" t="str">
        <f t="shared" ca="1" si="319"/>
        <v/>
      </c>
      <c r="V1449" s="1" t="str">
        <f t="shared" ca="1" si="323"/>
        <v/>
      </c>
      <c r="W1449" s="1" t="str">
        <f t="array" aca="1" ref="W1449" ca="1">IF(V1449="","",IF(AVERAGE(IF(Z$2:Z$2881="Neg"&amp;" "&amp;B1449&amp;" "&amp;X1449,J$2:J$2881,0))&gt;AVERAGE(IF(Z$2:Z$2881="pos"&amp;" "&amp;B1449&amp;" "&amp;X1449,J$2:J$2881,0)),"neg","pos"))</f>
        <v/>
      </c>
      <c r="X1449" s="1" t="str">
        <f t="shared" ca="1" si="320"/>
        <v/>
      </c>
      <c r="Y1449" s="1" t="str">
        <f t="shared" ca="1" si="321"/>
        <v/>
      </c>
      <c r="Z1449" s="1" t="str">
        <f t="shared" si="322"/>
        <v>both (hexos(amine) trisaccharide) Min</v>
      </c>
      <c r="AA1449" s="1" t="str">
        <f t="shared" si="324"/>
        <v/>
      </c>
    </row>
    <row r="1450" spans="1:27" x14ac:dyDescent="0.2">
      <c r="A1450" s="1" t="s">
        <v>94</v>
      </c>
      <c r="B1450" s="1" t="s">
        <v>167</v>
      </c>
      <c r="C1450" s="1" t="s">
        <v>121</v>
      </c>
      <c r="D1450" s="1">
        <v>656.22829999999999</v>
      </c>
      <c r="E1450" s="1">
        <v>19.07</v>
      </c>
      <c r="F1450" s="5" t="s">
        <v>146</v>
      </c>
      <c r="H1450" s="1" t="s">
        <v>149</v>
      </c>
      <c r="K1450" s="1">
        <f t="shared" si="325"/>
        <v>0</v>
      </c>
      <c r="L1450" s="1" t="str">
        <f t="shared" si="326"/>
        <v>both (hexos(amine) trisaccharide) MEBM_Ctr</v>
      </c>
      <c r="M1450" s="1" t="str">
        <f t="shared" si="315"/>
        <v>ND</v>
      </c>
      <c r="N1450" s="1" t="str">
        <f t="shared" si="316"/>
        <v>both (hexos(amine) trisaccharide) MEBM_CtrND</v>
      </c>
      <c r="O1450" s="2" t="str">
        <f t="shared" si="317"/>
        <v>ND</v>
      </c>
      <c r="P1450" s="1">
        <f t="array" ref="P1450">IF(O1450="","",AVERAGE(IF(L$1:L$2881=L1450,K$1:K$2881)))</f>
        <v>0</v>
      </c>
      <c r="Q1450" s="1" t="e">
        <f t="array" ref="Q1450">IF(O1450="","",_xlfn.F.TEST(IF((L$1:L$2881=LEFT(L1450,LEN(L1450)-3)&amp;"ctr"),K$1:K$2881),IF((L$1:L$2881=L1450),K$1:K$2881)))</f>
        <v>#DIV/0!</v>
      </c>
      <c r="R1450" s="1" t="e">
        <f t="array" ref="R1450">IF(O1450="","",TTEST(IF(L$1:L$2881=LEFT(L1450,LEN(L1450)-3)&amp;"ctr",K$1:K$2881),IF(L$1:L$2881=L1450,K$1:K$2881),2,IF(ISERROR(Q1450),3,IF(Q1450&lt;0.05,3,2))))</f>
        <v>#DIV/0!</v>
      </c>
      <c r="S1450" s="1" t="str">
        <f t="shared" ca="1" si="318"/>
        <v>ND</v>
      </c>
      <c r="T1450" s="1">
        <f t="array" ref="T1450">IF(O1450="","",AVERAGE(IF(L$1:L$2881=L1450,I$1:I$2881)))</f>
        <v>0</v>
      </c>
      <c r="U1450" s="1" t="str">
        <f t="shared" ca="1" si="319"/>
        <v>n/a</v>
      </c>
      <c r="V1450" s="1" t="str">
        <f t="shared" ca="1" si="323"/>
        <v/>
      </c>
      <c r="W1450" s="1" t="str">
        <f t="array" aca="1" ref="W1450" ca="1">IF(V1450="","",IF(AVERAGE(IF(Z$2:Z$2881="Neg"&amp;" "&amp;B1450&amp;" "&amp;X1450,J$2:J$2881,0))&gt;AVERAGE(IF(Z$2:Z$2881="pos"&amp;" "&amp;B1450&amp;" "&amp;X1450,J$2:J$2881,0)),"neg","pos"))</f>
        <v/>
      </c>
      <c r="X1450" s="1" t="str">
        <f t="shared" ca="1" si="320"/>
        <v/>
      </c>
      <c r="Y1450" s="1" t="str">
        <f t="shared" ca="1" si="321"/>
        <v/>
      </c>
      <c r="Z1450" s="1" t="str">
        <f t="shared" si="322"/>
        <v>both (hexos(amine) trisaccharide) MEB</v>
      </c>
      <c r="AA1450" s="1" t="str">
        <f t="shared" si="324"/>
        <v>Good</v>
      </c>
    </row>
    <row r="1451" spans="1:27" x14ac:dyDescent="0.2">
      <c r="A1451" s="1" t="s">
        <v>94</v>
      </c>
      <c r="B1451" s="1" t="s">
        <v>167</v>
      </c>
      <c r="C1451" s="1" t="s">
        <v>121</v>
      </c>
      <c r="D1451" s="1">
        <v>656.22829999999999</v>
      </c>
      <c r="E1451" s="1">
        <v>19.07</v>
      </c>
      <c r="F1451" s="5" t="s">
        <v>146</v>
      </c>
      <c r="H1451" s="1" t="s">
        <v>149</v>
      </c>
      <c r="K1451" s="1">
        <f t="shared" si="325"/>
        <v>0</v>
      </c>
      <c r="L1451" s="1" t="str">
        <f t="shared" si="326"/>
        <v>both (hexos(amine) trisaccharide) MEBM_Ctr</v>
      </c>
      <c r="M1451" s="1" t="str">
        <f t="shared" si="315"/>
        <v>ND</v>
      </c>
      <c r="N1451" s="1" t="str">
        <f t="shared" si="316"/>
        <v>both (hexos(amine) trisaccharide) MEBM_CtrND</v>
      </c>
      <c r="O1451" s="2" t="str">
        <f t="shared" si="317"/>
        <v/>
      </c>
      <c r="P1451" s="1" t="str">
        <f t="array" ref="P1451">IF(O1451="","",AVERAGE(IF(L$1:L$2881=L1451,K$1:K$2881)))</f>
        <v/>
      </c>
      <c r="Q1451" s="1" t="str">
        <f t="array" ref="Q1451">IF(O1451="","",_xlfn.F.TEST(IF((L$1:L$2881=LEFT(L1451,LEN(L1451)-3)&amp;"ctr"),K$1:K$2881),IF((L$1:L$2881=L1451),K$1:K$2881)))</f>
        <v/>
      </c>
      <c r="R1451" s="1" t="str">
        <f t="array" ref="R1451">IF(O1451="","",TTEST(IF(L$1:L$2881=LEFT(L1451,LEN(L1451)-3)&amp;"ctr",K$1:K$2881),IF(L$1:L$2881=L1451,K$1:K$2881),2,IF(ISERROR(Q1451),3,IF(Q1451&lt;0.05,3,2))))</f>
        <v/>
      </c>
      <c r="S1451" s="1" t="str">
        <f t="shared" ca="1" si="318"/>
        <v/>
      </c>
      <c r="T1451" s="1" t="str">
        <f t="array" ref="T1451">IF(O1451="","",AVERAGE(IF(L$1:L$2881=L1451,I$1:I$2881)))</f>
        <v/>
      </c>
      <c r="U1451" s="1" t="str">
        <f t="shared" ca="1" si="319"/>
        <v/>
      </c>
      <c r="V1451" s="1" t="str">
        <f t="shared" ca="1" si="323"/>
        <v/>
      </c>
      <c r="W1451" s="1" t="str">
        <f t="array" aca="1" ref="W1451" ca="1">IF(V1451="","",IF(AVERAGE(IF(Z$2:Z$2881="Neg"&amp;" "&amp;B1451&amp;" "&amp;X1451,J$2:J$2881,0))&gt;AVERAGE(IF(Z$2:Z$2881="pos"&amp;" "&amp;B1451&amp;" "&amp;X1451,J$2:J$2881,0)),"neg","pos"))</f>
        <v/>
      </c>
      <c r="X1451" s="1" t="str">
        <f t="shared" ca="1" si="320"/>
        <v/>
      </c>
      <c r="Y1451" s="1" t="str">
        <f t="shared" ca="1" si="321"/>
        <v/>
      </c>
      <c r="Z1451" s="1" t="str">
        <f t="shared" si="322"/>
        <v>both (hexos(amine) trisaccharide) MEB</v>
      </c>
      <c r="AA1451" s="1" t="str">
        <f t="shared" si="324"/>
        <v/>
      </c>
    </row>
    <row r="1452" spans="1:27" x14ac:dyDescent="0.2">
      <c r="A1452" s="1" t="s">
        <v>94</v>
      </c>
      <c r="B1452" s="1" t="s">
        <v>167</v>
      </c>
      <c r="C1452" s="1" t="s">
        <v>121</v>
      </c>
      <c r="D1452" s="1">
        <v>656.22829999999999</v>
      </c>
      <c r="E1452" s="1">
        <v>19.07</v>
      </c>
      <c r="F1452" s="5" t="s">
        <v>146</v>
      </c>
      <c r="H1452" s="1" t="s">
        <v>149</v>
      </c>
      <c r="K1452" s="1">
        <f t="shared" si="325"/>
        <v>0</v>
      </c>
      <c r="L1452" s="1" t="str">
        <f t="shared" si="326"/>
        <v>both (hexos(amine) trisaccharide) MEBM_Ctr</v>
      </c>
      <c r="M1452" s="1" t="str">
        <f t="shared" si="315"/>
        <v>ND</v>
      </c>
      <c r="N1452" s="1" t="str">
        <f t="shared" si="316"/>
        <v>both (hexos(amine) trisaccharide) MEBM_CtrND</v>
      </c>
      <c r="O1452" s="2" t="str">
        <f t="shared" si="317"/>
        <v/>
      </c>
      <c r="P1452" s="1" t="str">
        <f t="array" ref="P1452">IF(O1452="","",AVERAGE(IF(L$1:L$2881=L1452,K$1:K$2881)))</f>
        <v/>
      </c>
      <c r="Q1452" s="1" t="str">
        <f t="array" ref="Q1452">IF(O1452="","",_xlfn.F.TEST(IF((L$1:L$2881=LEFT(L1452,LEN(L1452)-3)&amp;"ctr"),K$1:K$2881),IF((L$1:L$2881=L1452),K$1:K$2881)))</f>
        <v/>
      </c>
      <c r="R1452" s="1" t="str">
        <f t="array" ref="R1452">IF(O1452="","",TTEST(IF(L$1:L$2881=LEFT(L1452,LEN(L1452)-3)&amp;"ctr",K$1:K$2881),IF(L$1:L$2881=L1452,K$1:K$2881),2,IF(ISERROR(Q1452),3,IF(Q1452&lt;0.05,3,2))))</f>
        <v/>
      </c>
      <c r="S1452" s="1" t="str">
        <f t="shared" ca="1" si="318"/>
        <v/>
      </c>
      <c r="T1452" s="1" t="str">
        <f t="array" ref="T1452">IF(O1452="","",AVERAGE(IF(L$1:L$2881=L1452,I$1:I$2881)))</f>
        <v/>
      </c>
      <c r="U1452" s="1" t="str">
        <f t="shared" ca="1" si="319"/>
        <v/>
      </c>
      <c r="V1452" s="1" t="str">
        <f t="shared" ca="1" si="323"/>
        <v/>
      </c>
      <c r="W1452" s="1" t="str">
        <f t="array" aca="1" ref="W1452" ca="1">IF(V1452="","",IF(AVERAGE(IF(Z$2:Z$2881="Neg"&amp;" "&amp;B1452&amp;" "&amp;X1452,J$2:J$2881,0))&gt;AVERAGE(IF(Z$2:Z$2881="pos"&amp;" "&amp;B1452&amp;" "&amp;X1452,J$2:J$2881,0)),"neg","pos"))</f>
        <v/>
      </c>
      <c r="X1452" s="1" t="str">
        <f t="shared" ca="1" si="320"/>
        <v/>
      </c>
      <c r="Y1452" s="1" t="str">
        <f t="shared" ca="1" si="321"/>
        <v/>
      </c>
      <c r="Z1452" s="1" t="str">
        <f t="shared" si="322"/>
        <v>both (hexos(amine) trisaccharide) MEB</v>
      </c>
      <c r="AA1452" s="1" t="str">
        <f t="shared" si="324"/>
        <v/>
      </c>
    </row>
    <row r="1453" spans="1:27" x14ac:dyDescent="0.2">
      <c r="A1453" s="1" t="s">
        <v>94</v>
      </c>
      <c r="B1453" s="1" t="s">
        <v>167</v>
      </c>
      <c r="C1453" s="1" t="s">
        <v>121</v>
      </c>
      <c r="D1453" s="1">
        <v>656.22829999999999</v>
      </c>
      <c r="E1453" s="1">
        <v>19.07</v>
      </c>
      <c r="F1453" s="5" t="s">
        <v>146</v>
      </c>
      <c r="H1453" s="1" t="s">
        <v>149</v>
      </c>
      <c r="K1453" s="1">
        <f t="shared" si="325"/>
        <v>0</v>
      </c>
      <c r="L1453" s="1" t="str">
        <f t="shared" si="326"/>
        <v>both (hexos(amine) trisaccharide) MEBM_Ctr</v>
      </c>
      <c r="M1453" s="1" t="str">
        <f t="shared" si="315"/>
        <v>ND</v>
      </c>
      <c r="N1453" s="1" t="str">
        <f t="shared" si="316"/>
        <v>both (hexos(amine) trisaccharide) MEBM_CtrND</v>
      </c>
      <c r="O1453" s="2" t="str">
        <f t="shared" si="317"/>
        <v/>
      </c>
      <c r="P1453" s="1" t="str">
        <f t="array" ref="P1453">IF(O1453="","",AVERAGE(IF(L$1:L$2881=L1453,K$1:K$2881)))</f>
        <v/>
      </c>
      <c r="Q1453" s="1" t="str">
        <f t="array" ref="Q1453">IF(O1453="","",_xlfn.F.TEST(IF((L$1:L$2881=LEFT(L1453,LEN(L1453)-3)&amp;"ctr"),K$1:K$2881),IF((L$1:L$2881=L1453),K$1:K$2881)))</f>
        <v/>
      </c>
      <c r="R1453" s="1" t="str">
        <f t="array" ref="R1453">IF(O1453="","",TTEST(IF(L$1:L$2881=LEFT(L1453,LEN(L1453)-3)&amp;"ctr",K$1:K$2881),IF(L$1:L$2881=L1453,K$1:K$2881),2,IF(ISERROR(Q1453),3,IF(Q1453&lt;0.05,3,2))))</f>
        <v/>
      </c>
      <c r="S1453" s="1" t="str">
        <f t="shared" ca="1" si="318"/>
        <v/>
      </c>
      <c r="T1453" s="1" t="str">
        <f t="array" ref="T1453">IF(O1453="","",AVERAGE(IF(L$1:L$2881=L1453,I$1:I$2881)))</f>
        <v/>
      </c>
      <c r="U1453" s="1" t="str">
        <f t="shared" ca="1" si="319"/>
        <v/>
      </c>
      <c r="V1453" s="1" t="str">
        <f t="shared" ca="1" si="323"/>
        <v/>
      </c>
      <c r="W1453" s="1" t="str">
        <f t="array" aca="1" ref="W1453" ca="1">IF(V1453="","",IF(AVERAGE(IF(Z$2:Z$2881="Neg"&amp;" "&amp;B1453&amp;" "&amp;X1453,J$2:J$2881,0))&gt;AVERAGE(IF(Z$2:Z$2881="pos"&amp;" "&amp;B1453&amp;" "&amp;X1453,J$2:J$2881,0)),"neg","pos"))</f>
        <v/>
      </c>
      <c r="X1453" s="1" t="str">
        <f t="shared" ca="1" si="320"/>
        <v/>
      </c>
      <c r="Y1453" s="1" t="str">
        <f t="shared" ca="1" si="321"/>
        <v/>
      </c>
      <c r="Z1453" s="1" t="str">
        <f t="shared" si="322"/>
        <v>both (hexos(amine) trisaccharide) MEB</v>
      </c>
      <c r="AA1453" s="1" t="str">
        <f t="shared" si="324"/>
        <v/>
      </c>
    </row>
    <row r="1454" spans="1:27" x14ac:dyDescent="0.2">
      <c r="A1454" s="1" t="s">
        <v>94</v>
      </c>
      <c r="B1454" s="1" t="s">
        <v>167</v>
      </c>
      <c r="C1454" s="1" t="s">
        <v>121</v>
      </c>
      <c r="D1454" s="1">
        <v>656.22829999999999</v>
      </c>
      <c r="E1454" s="1">
        <v>19.07</v>
      </c>
      <c r="F1454" s="5" t="s">
        <v>146</v>
      </c>
      <c r="H1454" s="1" t="s">
        <v>150</v>
      </c>
      <c r="K1454" s="1">
        <f t="shared" si="325"/>
        <v>0</v>
      </c>
      <c r="L1454" s="1" t="str">
        <f t="shared" si="326"/>
        <v>both (hexos(amine) trisaccharide) MEBM_Syn</v>
      </c>
      <c r="M1454" s="1" t="str">
        <f t="shared" si="315"/>
        <v>ND</v>
      </c>
      <c r="N1454" s="1" t="str">
        <f t="shared" si="316"/>
        <v>both (hexos(amine) trisaccharide) MEBM_SynND</v>
      </c>
      <c r="O1454" s="2" t="str">
        <f t="shared" si="317"/>
        <v>ND</v>
      </c>
      <c r="P1454" s="1">
        <f t="array" ref="P1454">IF(O1454="","",AVERAGE(IF(L$1:L$2881=L1454,K$1:K$2881)))</f>
        <v>0</v>
      </c>
      <c r="Q1454" s="1" t="e">
        <f t="array" ref="Q1454">IF(O1454="","",_xlfn.F.TEST(IF((L$1:L$2881=LEFT(L1454,LEN(L1454)-3)&amp;"ctr"),K$1:K$2881),IF((L$1:L$2881=L1454),K$1:K$2881)))</f>
        <v>#DIV/0!</v>
      </c>
      <c r="R1454" s="1" t="e">
        <f t="array" ref="R1454">IF(O1454="","",TTEST(IF(L$1:L$2881=LEFT(L1454,LEN(L1454)-3)&amp;"ctr",K$1:K$2881),IF(L$1:L$2881=L1454,K$1:K$2881),2,IF(ISERROR(Q1454),3,IF(Q1454&lt;0.05,3,2))))</f>
        <v>#DIV/0!</v>
      </c>
      <c r="S1454" s="1" t="str">
        <f t="shared" ca="1" si="318"/>
        <v>ND</v>
      </c>
      <c r="T1454" s="1">
        <f t="array" ref="T1454">IF(O1454="","",AVERAGE(IF(L$1:L$2881=L1454,I$1:I$2881)))</f>
        <v>0</v>
      </c>
      <c r="U1454" s="1" t="str">
        <f t="shared" ca="1" si="319"/>
        <v>n/a</v>
      </c>
      <c r="V1454" s="1" t="str">
        <f t="shared" ca="1" si="323"/>
        <v/>
      </c>
      <c r="W1454" s="1" t="str">
        <f t="array" aca="1" ref="W1454" ca="1">IF(V1454="","",IF(AVERAGE(IF(Z$2:Z$2881="Neg"&amp;" "&amp;B1454&amp;" "&amp;X1454,J$2:J$2881,0))&gt;AVERAGE(IF(Z$2:Z$2881="pos"&amp;" "&amp;B1454&amp;" "&amp;X1454,J$2:J$2881,0)),"neg","pos"))</f>
        <v/>
      </c>
      <c r="X1454" s="1" t="str">
        <f t="shared" ca="1" si="320"/>
        <v/>
      </c>
      <c r="Y1454" s="1" t="str">
        <f t="shared" ca="1" si="321"/>
        <v/>
      </c>
      <c r="Z1454" s="1" t="str">
        <f t="shared" si="322"/>
        <v>both (hexos(amine) trisaccharide) MEB</v>
      </c>
      <c r="AA1454" s="1" t="str">
        <f t="shared" si="324"/>
        <v>Good</v>
      </c>
    </row>
    <row r="1455" spans="1:27" x14ac:dyDescent="0.2">
      <c r="A1455" s="1" t="s">
        <v>94</v>
      </c>
      <c r="B1455" s="1" t="s">
        <v>167</v>
      </c>
      <c r="C1455" s="1" t="s">
        <v>121</v>
      </c>
      <c r="D1455" s="1">
        <v>656.22829999999999</v>
      </c>
      <c r="E1455" s="1">
        <v>19.07</v>
      </c>
      <c r="F1455" s="5" t="s">
        <v>146</v>
      </c>
      <c r="H1455" s="1" t="s">
        <v>150</v>
      </c>
      <c r="K1455" s="1">
        <f t="shared" si="325"/>
        <v>0</v>
      </c>
      <c r="L1455" s="1" t="str">
        <f t="shared" si="326"/>
        <v>both (hexos(amine) trisaccharide) MEBM_Syn</v>
      </c>
      <c r="M1455" s="1" t="str">
        <f t="shared" si="315"/>
        <v>ND</v>
      </c>
      <c r="N1455" s="1" t="str">
        <f t="shared" si="316"/>
        <v>both (hexos(amine) trisaccharide) MEBM_SynND</v>
      </c>
      <c r="O1455" s="2" t="str">
        <f t="shared" si="317"/>
        <v/>
      </c>
      <c r="P1455" s="1" t="str">
        <f t="array" ref="P1455">IF(O1455="","",AVERAGE(IF(L$1:L$2881=L1455,K$1:K$2881)))</f>
        <v/>
      </c>
      <c r="Q1455" s="1" t="str">
        <f t="array" ref="Q1455">IF(O1455="","",_xlfn.F.TEST(IF((L$1:L$2881=LEFT(L1455,LEN(L1455)-3)&amp;"ctr"),K$1:K$2881),IF((L$1:L$2881=L1455),K$1:K$2881)))</f>
        <v/>
      </c>
      <c r="R1455" s="1" t="str">
        <f t="array" ref="R1455">IF(O1455="","",TTEST(IF(L$1:L$2881=LEFT(L1455,LEN(L1455)-3)&amp;"ctr",K$1:K$2881),IF(L$1:L$2881=L1455,K$1:K$2881),2,IF(ISERROR(Q1455),3,IF(Q1455&lt;0.05,3,2))))</f>
        <v/>
      </c>
      <c r="S1455" s="1" t="str">
        <f t="shared" ca="1" si="318"/>
        <v/>
      </c>
      <c r="T1455" s="1" t="str">
        <f t="array" ref="T1455">IF(O1455="","",AVERAGE(IF(L$1:L$2881=L1455,I$1:I$2881)))</f>
        <v/>
      </c>
      <c r="U1455" s="1" t="str">
        <f t="shared" ca="1" si="319"/>
        <v/>
      </c>
      <c r="V1455" s="1" t="str">
        <f t="shared" ca="1" si="323"/>
        <v/>
      </c>
      <c r="W1455" s="1" t="str">
        <f t="array" aca="1" ref="W1455" ca="1">IF(V1455="","",IF(AVERAGE(IF(Z$2:Z$2881="Neg"&amp;" "&amp;B1455&amp;" "&amp;X1455,J$2:J$2881,0))&gt;AVERAGE(IF(Z$2:Z$2881="pos"&amp;" "&amp;B1455&amp;" "&amp;X1455,J$2:J$2881,0)),"neg","pos"))</f>
        <v/>
      </c>
      <c r="X1455" s="1" t="str">
        <f t="shared" ca="1" si="320"/>
        <v/>
      </c>
      <c r="Y1455" s="1" t="str">
        <f t="shared" ca="1" si="321"/>
        <v/>
      </c>
      <c r="Z1455" s="1" t="str">
        <f t="shared" si="322"/>
        <v>both (hexos(amine) trisaccharide) MEB</v>
      </c>
      <c r="AA1455" s="1" t="str">
        <f t="shared" si="324"/>
        <v/>
      </c>
    </row>
    <row r="1456" spans="1:27" x14ac:dyDescent="0.2">
      <c r="A1456" s="1" t="s">
        <v>94</v>
      </c>
      <c r="B1456" s="1" t="s">
        <v>167</v>
      </c>
      <c r="C1456" s="1" t="s">
        <v>121</v>
      </c>
      <c r="D1456" s="1">
        <v>656.22829999999999</v>
      </c>
      <c r="E1456" s="1">
        <v>19.07</v>
      </c>
      <c r="F1456" s="5" t="s">
        <v>146</v>
      </c>
      <c r="H1456" s="1" t="s">
        <v>150</v>
      </c>
      <c r="K1456" s="1">
        <f t="shared" si="325"/>
        <v>0</v>
      </c>
      <c r="L1456" s="1" t="str">
        <f t="shared" si="326"/>
        <v>both (hexos(amine) trisaccharide) MEBM_Syn</v>
      </c>
      <c r="M1456" s="1" t="str">
        <f t="shared" si="315"/>
        <v>ND</v>
      </c>
      <c r="N1456" s="1" t="str">
        <f t="shared" si="316"/>
        <v>both (hexos(amine) trisaccharide) MEBM_SynND</v>
      </c>
      <c r="O1456" s="2" t="str">
        <f t="shared" si="317"/>
        <v/>
      </c>
      <c r="P1456" s="1" t="str">
        <f t="array" ref="P1456">IF(O1456="","",AVERAGE(IF(L$1:L$2881=L1456,K$1:K$2881)))</f>
        <v/>
      </c>
      <c r="Q1456" s="1" t="str">
        <f t="array" ref="Q1456">IF(O1456="","",_xlfn.F.TEST(IF((L$1:L$2881=LEFT(L1456,LEN(L1456)-3)&amp;"ctr"),K$1:K$2881),IF((L$1:L$2881=L1456),K$1:K$2881)))</f>
        <v/>
      </c>
      <c r="R1456" s="1" t="str">
        <f t="array" ref="R1456">IF(O1456="","",TTEST(IF(L$1:L$2881=LEFT(L1456,LEN(L1456)-3)&amp;"ctr",K$1:K$2881),IF(L$1:L$2881=L1456,K$1:K$2881),2,IF(ISERROR(Q1456),3,IF(Q1456&lt;0.05,3,2))))</f>
        <v/>
      </c>
      <c r="S1456" s="1" t="str">
        <f t="shared" ca="1" si="318"/>
        <v/>
      </c>
      <c r="T1456" s="1" t="str">
        <f t="array" ref="T1456">IF(O1456="","",AVERAGE(IF(L$1:L$2881=L1456,I$1:I$2881)))</f>
        <v/>
      </c>
      <c r="U1456" s="1" t="str">
        <f t="shared" ca="1" si="319"/>
        <v/>
      </c>
      <c r="V1456" s="1" t="str">
        <f t="shared" ca="1" si="323"/>
        <v/>
      </c>
      <c r="W1456" s="1" t="str">
        <f t="array" aca="1" ref="W1456" ca="1">IF(V1456="","",IF(AVERAGE(IF(Z$2:Z$2881="Neg"&amp;" "&amp;B1456&amp;" "&amp;X1456,J$2:J$2881,0))&gt;AVERAGE(IF(Z$2:Z$2881="pos"&amp;" "&amp;B1456&amp;" "&amp;X1456,J$2:J$2881,0)),"neg","pos"))</f>
        <v/>
      </c>
      <c r="X1456" s="1" t="str">
        <f t="shared" ca="1" si="320"/>
        <v/>
      </c>
      <c r="Y1456" s="1" t="str">
        <f t="shared" ca="1" si="321"/>
        <v/>
      </c>
      <c r="Z1456" s="1" t="str">
        <f t="shared" si="322"/>
        <v>both (hexos(amine) trisaccharide) MEB</v>
      </c>
      <c r="AA1456" s="1" t="str">
        <f t="shared" si="324"/>
        <v/>
      </c>
    </row>
    <row r="1457" spans="1:27" x14ac:dyDescent="0.2">
      <c r="A1457" s="1" t="s">
        <v>94</v>
      </c>
      <c r="B1457" s="1" t="s">
        <v>167</v>
      </c>
      <c r="C1457" s="1" t="s">
        <v>121</v>
      </c>
      <c r="D1457" s="1">
        <v>656.22829999999999</v>
      </c>
      <c r="E1457" s="1">
        <v>19.07</v>
      </c>
      <c r="F1457" s="5" t="s">
        <v>146</v>
      </c>
      <c r="H1457" s="1" t="s">
        <v>150</v>
      </c>
      <c r="K1457" s="1">
        <f t="shared" si="325"/>
        <v>0</v>
      </c>
      <c r="L1457" s="1" t="str">
        <f t="shared" si="326"/>
        <v>both (hexos(amine) trisaccharide) MEBM_Syn</v>
      </c>
      <c r="M1457" s="1" t="str">
        <f t="shared" si="315"/>
        <v>ND</v>
      </c>
      <c r="N1457" s="1" t="str">
        <f t="shared" si="316"/>
        <v>both (hexos(amine) trisaccharide) MEBM_SynND</v>
      </c>
      <c r="O1457" s="2" t="str">
        <f t="shared" si="317"/>
        <v/>
      </c>
      <c r="P1457" s="1" t="str">
        <f t="array" ref="P1457">IF(O1457="","",AVERAGE(IF(L$1:L$2881=L1457,K$1:K$2881)))</f>
        <v/>
      </c>
      <c r="Q1457" s="1" t="str">
        <f t="array" ref="Q1457">IF(O1457="","",_xlfn.F.TEST(IF((L$1:L$2881=LEFT(L1457,LEN(L1457)-3)&amp;"ctr"),K$1:K$2881),IF((L$1:L$2881=L1457),K$1:K$2881)))</f>
        <v/>
      </c>
      <c r="R1457" s="1" t="str">
        <f t="array" ref="R1457">IF(O1457="","",TTEST(IF(L$1:L$2881=LEFT(L1457,LEN(L1457)-3)&amp;"ctr",K$1:K$2881),IF(L$1:L$2881=L1457,K$1:K$2881),2,IF(ISERROR(Q1457),3,IF(Q1457&lt;0.05,3,2))))</f>
        <v/>
      </c>
      <c r="S1457" s="1" t="str">
        <f t="shared" ca="1" si="318"/>
        <v/>
      </c>
      <c r="T1457" s="1" t="str">
        <f t="array" ref="T1457">IF(O1457="","",AVERAGE(IF(L$1:L$2881=L1457,I$1:I$2881)))</f>
        <v/>
      </c>
      <c r="U1457" s="1" t="str">
        <f t="shared" ca="1" si="319"/>
        <v/>
      </c>
      <c r="V1457" s="1" t="str">
        <f t="shared" ca="1" si="323"/>
        <v/>
      </c>
      <c r="W1457" s="1" t="str">
        <f t="array" aca="1" ref="W1457" ca="1">IF(V1457="","",IF(AVERAGE(IF(Z$2:Z$2881="Neg"&amp;" "&amp;B1457&amp;" "&amp;X1457,J$2:J$2881,0))&gt;AVERAGE(IF(Z$2:Z$2881="pos"&amp;" "&amp;B1457&amp;" "&amp;X1457,J$2:J$2881,0)),"neg","pos"))</f>
        <v/>
      </c>
      <c r="X1457" s="1" t="str">
        <f t="shared" ca="1" si="320"/>
        <v/>
      </c>
      <c r="Y1457" s="1" t="str">
        <f t="shared" ca="1" si="321"/>
        <v/>
      </c>
      <c r="Z1457" s="1" t="str">
        <f t="shared" si="322"/>
        <v>both (hexos(amine) trisaccharide) MEB</v>
      </c>
      <c r="AA1457" s="1" t="str">
        <f t="shared" si="324"/>
        <v/>
      </c>
    </row>
    <row r="1458" spans="1:27" x14ac:dyDescent="0.2">
      <c r="A1458" s="1" t="s">
        <v>94</v>
      </c>
      <c r="B1458" s="1" t="s">
        <v>167</v>
      </c>
      <c r="C1458" s="1" t="s">
        <v>121</v>
      </c>
      <c r="D1458" s="1">
        <v>656.22829999999999</v>
      </c>
      <c r="E1458" s="1">
        <v>19.07</v>
      </c>
      <c r="F1458" s="5" t="s">
        <v>146</v>
      </c>
      <c r="H1458" s="1" t="s">
        <v>151</v>
      </c>
      <c r="I1458" s="1">
        <v>3047</v>
      </c>
      <c r="K1458" s="1">
        <f t="shared" si="325"/>
        <v>8.0222409168065365</v>
      </c>
      <c r="L1458" s="1" t="str">
        <f t="shared" si="326"/>
        <v>both (hexos(amine) trisaccharide) YE_Ctr</v>
      </c>
      <c r="M1458" s="1" t="str">
        <f t="shared" si="315"/>
        <v>D</v>
      </c>
      <c r="N1458" s="1" t="str">
        <f t="shared" si="316"/>
        <v>both (hexos(amine) trisaccharide) YE_Ctr_D</v>
      </c>
      <c r="O1458" s="2" t="str">
        <f t="shared" si="317"/>
        <v>D</v>
      </c>
      <c r="P1458" s="1">
        <f t="array" ref="P1458">IF(O1458="","",AVERAGE(IF(L$1:L$2881=L1458,K$1:K$2881)))</f>
        <v>7.8093800310310995</v>
      </c>
      <c r="Q1458" s="1">
        <f t="array" ref="Q1458">IF(O1458="","",_xlfn.F.TEST(IF((L$1:L$2881=LEFT(L1458,LEN(L1458)-3)&amp;"ctr"),K$1:K$2881),IF((L$1:L$2881=L1458),K$1:K$2881)))</f>
        <v>1</v>
      </c>
      <c r="R1458" s="1">
        <f t="array" ref="R1458">IF(O1458="","",TTEST(IF(L$1:L$2881=LEFT(L1458,LEN(L1458)-3)&amp;"ctr",K$1:K$2881),IF(L$1:L$2881=L1458,K$1:K$2881),2,IF(ISERROR(Q1458),3,IF(Q1458&lt;0.05,3,2))))</f>
        <v>1</v>
      </c>
      <c r="S1458" s="1" t="str">
        <f t="shared" ca="1" si="318"/>
        <v>D</v>
      </c>
      <c r="T1458" s="1">
        <f t="array" ref="T1458">IF(O1458="","",AVERAGE(IF(L$1:L$2881=L1458,I$1:I$2881)))</f>
        <v>2485.25</v>
      </c>
      <c r="U1458" s="1" t="b">
        <f t="shared" ca="1" si="319"/>
        <v>0</v>
      </c>
      <c r="V1458" s="1" t="str">
        <f t="shared" ca="1" si="323"/>
        <v>1</v>
      </c>
      <c r="W1458" s="1" t="str">
        <f t="array" aca="1" ref="W1458" ca="1">IF(V1458="","",IF(AVERAGE(IF(Z$2:Z$2881="Neg"&amp;" "&amp;B1458&amp;" "&amp;X1458,J$2:J$2881,0))&gt;AVERAGE(IF(Z$2:Z$2881="pos"&amp;" "&amp;B1458&amp;" "&amp;X1458,J$2:J$2881,0)),"neg","pos"))</f>
        <v>pos</v>
      </c>
      <c r="X1458" s="1" t="str">
        <f t="shared" ca="1" si="320"/>
        <v>YE_</v>
      </c>
      <c r="Y1458" s="1" t="str">
        <f t="shared" ca="1" si="321"/>
        <v>Ctr</v>
      </c>
      <c r="Z1458" s="1" t="str">
        <f t="shared" si="322"/>
        <v>both (hexos(amine) trisaccharide) YE_</v>
      </c>
      <c r="AA1458" s="1" t="str">
        <f t="shared" si="324"/>
        <v>Good</v>
      </c>
    </row>
    <row r="1459" spans="1:27" x14ac:dyDescent="0.2">
      <c r="A1459" s="1" t="s">
        <v>94</v>
      </c>
      <c r="B1459" s="1" t="s">
        <v>167</v>
      </c>
      <c r="C1459" s="1" t="s">
        <v>121</v>
      </c>
      <c r="D1459" s="1">
        <v>656.22829999999999</v>
      </c>
      <c r="E1459" s="1">
        <v>19.07</v>
      </c>
      <c r="F1459" s="5" t="s">
        <v>146</v>
      </c>
      <c r="H1459" s="1" t="s">
        <v>151</v>
      </c>
      <c r="I1459" s="1">
        <v>2132</v>
      </c>
      <c r="K1459" s="1">
        <f t="shared" si="325"/>
        <v>7.6652847184713506</v>
      </c>
      <c r="L1459" s="1" t="str">
        <f t="shared" si="326"/>
        <v>both (hexos(amine) trisaccharide) YE_Ctr</v>
      </c>
      <c r="M1459" s="1" t="str">
        <f t="shared" si="315"/>
        <v>D</v>
      </c>
      <c r="N1459" s="1" t="str">
        <f t="shared" si="316"/>
        <v>both (hexos(amine) trisaccharide) YE_Ctr_D</v>
      </c>
      <c r="O1459" s="2" t="str">
        <f t="shared" si="317"/>
        <v/>
      </c>
      <c r="P1459" s="1" t="str">
        <f t="array" ref="P1459">IF(O1459="","",AVERAGE(IF(L$1:L$2881=L1459,K$1:K$2881)))</f>
        <v/>
      </c>
      <c r="Q1459" s="1" t="str">
        <f t="array" ref="Q1459">IF(O1459="","",_xlfn.F.TEST(IF((L$1:L$2881=LEFT(L1459,LEN(L1459)-3)&amp;"ctr"),K$1:K$2881),IF((L$1:L$2881=L1459),K$1:K$2881)))</f>
        <v/>
      </c>
      <c r="R1459" s="1" t="str">
        <f t="array" ref="R1459">IF(O1459="","",TTEST(IF(L$1:L$2881=LEFT(L1459,LEN(L1459)-3)&amp;"ctr",K$1:K$2881),IF(L$1:L$2881=L1459,K$1:K$2881),2,IF(ISERROR(Q1459),3,IF(Q1459&lt;0.05,3,2))))</f>
        <v/>
      </c>
      <c r="S1459" s="1" t="str">
        <f t="shared" ca="1" si="318"/>
        <v/>
      </c>
      <c r="T1459" s="1" t="str">
        <f t="array" ref="T1459">IF(O1459="","",AVERAGE(IF(L$1:L$2881=L1459,I$1:I$2881)))</f>
        <v/>
      </c>
      <c r="U1459" s="1" t="str">
        <f t="shared" ca="1" si="319"/>
        <v/>
      </c>
      <c r="V1459" s="1" t="str">
        <f t="shared" ca="1" si="323"/>
        <v/>
      </c>
      <c r="W1459" s="1" t="str">
        <f t="array" aca="1" ref="W1459" ca="1">IF(V1459="","",IF(AVERAGE(IF(Z$2:Z$2881="Neg"&amp;" "&amp;B1459&amp;" "&amp;X1459,J$2:J$2881,0))&gt;AVERAGE(IF(Z$2:Z$2881="pos"&amp;" "&amp;B1459&amp;" "&amp;X1459,J$2:J$2881,0)),"neg","pos"))</f>
        <v/>
      </c>
      <c r="X1459" s="1" t="str">
        <f t="shared" ca="1" si="320"/>
        <v/>
      </c>
      <c r="Y1459" s="1" t="str">
        <f t="shared" ca="1" si="321"/>
        <v/>
      </c>
      <c r="Z1459" s="1" t="str">
        <f t="shared" si="322"/>
        <v>both (hexos(amine) trisaccharide) YE_</v>
      </c>
      <c r="AA1459" s="1" t="str">
        <f t="shared" si="324"/>
        <v/>
      </c>
    </row>
    <row r="1460" spans="1:27" x14ac:dyDescent="0.2">
      <c r="A1460" s="1" t="s">
        <v>94</v>
      </c>
      <c r="B1460" s="1" t="s">
        <v>167</v>
      </c>
      <c r="C1460" s="1" t="s">
        <v>121</v>
      </c>
      <c r="D1460" s="1">
        <v>656.22829999999999</v>
      </c>
      <c r="E1460" s="1">
        <v>19.07</v>
      </c>
      <c r="F1460" s="5" t="s">
        <v>146</v>
      </c>
      <c r="H1460" s="1" t="s">
        <v>151</v>
      </c>
      <c r="I1460" s="1">
        <v>2470</v>
      </c>
      <c r="K1460" s="1">
        <f t="shared" si="325"/>
        <v>7.81237820598861</v>
      </c>
      <c r="L1460" s="1" t="str">
        <f t="shared" si="326"/>
        <v>both (hexos(amine) trisaccharide) YE_Ctr</v>
      </c>
      <c r="M1460" s="1" t="str">
        <f t="shared" si="315"/>
        <v>D</v>
      </c>
      <c r="N1460" s="1" t="str">
        <f t="shared" si="316"/>
        <v>both (hexos(amine) trisaccharide) YE_Ctr_D</v>
      </c>
      <c r="O1460" s="2" t="str">
        <f t="shared" si="317"/>
        <v/>
      </c>
      <c r="P1460" s="1" t="str">
        <f t="array" ref="P1460">IF(O1460="","",AVERAGE(IF(L$1:L$2881=L1460,K$1:K$2881)))</f>
        <v/>
      </c>
      <c r="Q1460" s="1" t="str">
        <f t="array" ref="Q1460">IF(O1460="","",_xlfn.F.TEST(IF((L$1:L$2881=LEFT(L1460,LEN(L1460)-3)&amp;"ctr"),K$1:K$2881),IF((L$1:L$2881=L1460),K$1:K$2881)))</f>
        <v/>
      </c>
      <c r="R1460" s="1" t="str">
        <f t="array" ref="R1460">IF(O1460="","",TTEST(IF(L$1:L$2881=LEFT(L1460,LEN(L1460)-3)&amp;"ctr",K$1:K$2881),IF(L$1:L$2881=L1460,K$1:K$2881),2,IF(ISERROR(Q1460),3,IF(Q1460&lt;0.05,3,2))))</f>
        <v/>
      </c>
      <c r="S1460" s="1" t="str">
        <f t="shared" ca="1" si="318"/>
        <v/>
      </c>
      <c r="T1460" s="1" t="str">
        <f t="array" ref="T1460">IF(O1460="","",AVERAGE(IF(L$1:L$2881=L1460,I$1:I$2881)))</f>
        <v/>
      </c>
      <c r="U1460" s="1" t="str">
        <f t="shared" ca="1" si="319"/>
        <v/>
      </c>
      <c r="V1460" s="1" t="str">
        <f t="shared" ca="1" si="323"/>
        <v/>
      </c>
      <c r="W1460" s="1" t="str">
        <f t="array" aca="1" ref="W1460" ca="1">IF(V1460="","",IF(AVERAGE(IF(Z$2:Z$2881="Neg"&amp;" "&amp;B1460&amp;" "&amp;X1460,J$2:J$2881,0))&gt;AVERAGE(IF(Z$2:Z$2881="pos"&amp;" "&amp;B1460&amp;" "&amp;X1460,J$2:J$2881,0)),"neg","pos"))</f>
        <v/>
      </c>
      <c r="X1460" s="1" t="str">
        <f t="shared" ca="1" si="320"/>
        <v/>
      </c>
      <c r="Y1460" s="1" t="str">
        <f t="shared" ca="1" si="321"/>
        <v/>
      </c>
      <c r="Z1460" s="1" t="str">
        <f t="shared" si="322"/>
        <v>both (hexos(amine) trisaccharide) YE_</v>
      </c>
      <c r="AA1460" s="1" t="str">
        <f t="shared" si="324"/>
        <v/>
      </c>
    </row>
    <row r="1461" spans="1:27" x14ac:dyDescent="0.2">
      <c r="A1461" s="1" t="s">
        <v>94</v>
      </c>
      <c r="B1461" s="1" t="s">
        <v>167</v>
      </c>
      <c r="C1461" s="1" t="s">
        <v>121</v>
      </c>
      <c r="D1461" s="1">
        <v>656.22829999999999</v>
      </c>
      <c r="E1461" s="1">
        <v>19.07</v>
      </c>
      <c r="F1461" s="5" t="s">
        <v>146</v>
      </c>
      <c r="H1461" s="1" t="s">
        <v>151</v>
      </c>
      <c r="I1461" s="1">
        <v>2292</v>
      </c>
      <c r="K1461" s="1">
        <f t="shared" si="325"/>
        <v>7.7376162828579043</v>
      </c>
      <c r="L1461" s="1" t="str">
        <f t="shared" si="326"/>
        <v>both (hexos(amine) trisaccharide) YE_Ctr</v>
      </c>
      <c r="M1461" s="1" t="str">
        <f t="shared" si="315"/>
        <v>D</v>
      </c>
      <c r="N1461" s="1" t="str">
        <f t="shared" si="316"/>
        <v>both (hexos(amine) trisaccharide) YE_Ctr_D</v>
      </c>
      <c r="O1461" s="2" t="str">
        <f t="shared" si="317"/>
        <v/>
      </c>
      <c r="P1461" s="1" t="str">
        <f t="array" ref="P1461">IF(O1461="","",AVERAGE(IF(L$1:L$2881=L1461,K$1:K$2881)))</f>
        <v/>
      </c>
      <c r="Q1461" s="1" t="str">
        <f t="array" ref="Q1461">IF(O1461="","",_xlfn.F.TEST(IF((L$1:L$2881=LEFT(L1461,LEN(L1461)-3)&amp;"ctr"),K$1:K$2881),IF((L$1:L$2881=L1461),K$1:K$2881)))</f>
        <v/>
      </c>
      <c r="R1461" s="1" t="str">
        <f t="array" ref="R1461">IF(O1461="","",TTEST(IF(L$1:L$2881=LEFT(L1461,LEN(L1461)-3)&amp;"ctr",K$1:K$2881),IF(L$1:L$2881=L1461,K$1:K$2881),2,IF(ISERROR(Q1461),3,IF(Q1461&lt;0.05,3,2))))</f>
        <v/>
      </c>
      <c r="S1461" s="1" t="str">
        <f t="shared" ca="1" si="318"/>
        <v/>
      </c>
      <c r="T1461" s="1" t="str">
        <f t="array" ref="T1461">IF(O1461="","",AVERAGE(IF(L$1:L$2881=L1461,I$1:I$2881)))</f>
        <v/>
      </c>
      <c r="U1461" s="1" t="str">
        <f t="shared" ca="1" si="319"/>
        <v/>
      </c>
      <c r="V1461" s="1" t="str">
        <f t="shared" ca="1" si="323"/>
        <v/>
      </c>
      <c r="W1461" s="1" t="str">
        <f t="array" aca="1" ref="W1461" ca="1">IF(V1461="","",IF(AVERAGE(IF(Z$2:Z$2881="Neg"&amp;" "&amp;B1461&amp;" "&amp;X1461,J$2:J$2881,0))&gt;AVERAGE(IF(Z$2:Z$2881="pos"&amp;" "&amp;B1461&amp;" "&amp;X1461,J$2:J$2881,0)),"neg","pos"))</f>
        <v/>
      </c>
      <c r="X1461" s="1" t="str">
        <f t="shared" ca="1" si="320"/>
        <v/>
      </c>
      <c r="Y1461" s="1" t="str">
        <f t="shared" ca="1" si="321"/>
        <v/>
      </c>
      <c r="Z1461" s="1" t="str">
        <f t="shared" si="322"/>
        <v>both (hexos(amine) trisaccharide) YE_</v>
      </c>
      <c r="AA1461" s="1" t="str">
        <f t="shared" si="324"/>
        <v/>
      </c>
    </row>
    <row r="1462" spans="1:27" x14ac:dyDescent="0.2">
      <c r="A1462" s="1" t="s">
        <v>94</v>
      </c>
      <c r="B1462" s="1" t="s">
        <v>167</v>
      </c>
      <c r="C1462" s="1" t="s">
        <v>121</v>
      </c>
      <c r="D1462" s="1">
        <v>656.22829999999999</v>
      </c>
      <c r="E1462" s="1">
        <v>19.07</v>
      </c>
      <c r="F1462" s="5" t="s">
        <v>146</v>
      </c>
      <c r="H1462" s="1" t="s">
        <v>152</v>
      </c>
      <c r="I1462" s="1">
        <v>18430</v>
      </c>
      <c r="K1462" s="1">
        <f t="shared" si="325"/>
        <v>9.8217893085516224</v>
      </c>
      <c r="L1462" s="1" t="str">
        <f t="shared" si="326"/>
        <v>both (hexos(amine) trisaccharide) YE_Syn</v>
      </c>
      <c r="M1462" s="1" t="str">
        <f t="shared" si="315"/>
        <v>D</v>
      </c>
      <c r="N1462" s="1" t="str">
        <f t="shared" si="316"/>
        <v>both (hexos(amine) trisaccharide) YE_Syn_D</v>
      </c>
      <c r="O1462" s="2" t="str">
        <f t="shared" si="317"/>
        <v>D</v>
      </c>
      <c r="P1462" s="1">
        <f t="array" ref="P1462">IF(O1462="","",AVERAGE(IF(L$1:L$2881=L1462,K$1:K$2881)))</f>
        <v>9.973227971173138</v>
      </c>
      <c r="Q1462" s="1">
        <f t="array" ref="Q1462">IF(O1462="","",_xlfn.F.TEST(IF((L$1:L$2881=LEFT(L1462,LEN(L1462)-3)&amp;"ctr"),K$1:K$2881),IF((L$1:L$2881=L1462),K$1:K$2881)))</f>
        <v>0.75784632335846924</v>
      </c>
      <c r="R1462" s="1">
        <f t="array" ref="R1462">IF(O1462="","",TTEST(IF(L$1:L$2881=LEFT(L1462,LEN(L1462)-3)&amp;"ctr",K$1:K$2881),IF(L$1:L$2881=L1462,K$1:K$2881),2,IF(ISERROR(Q1462),3,IF(Q1462&lt;0.05,3,2))))</f>
        <v>1.9815390471727573E-6</v>
      </c>
      <c r="S1462" s="1" t="str">
        <f t="shared" ca="1" si="318"/>
        <v>E</v>
      </c>
      <c r="T1462" s="1">
        <f t="array" ref="T1462">IF(O1462="","",AVERAGE(IF(L$1:L$2881=L1462,I$1:I$2881)))</f>
        <v>21737.25</v>
      </c>
      <c r="U1462" s="1">
        <f t="shared" ca="1" si="319"/>
        <v>3.1287065452530292</v>
      </c>
      <c r="V1462" s="1" t="str">
        <f t="shared" ca="1" si="323"/>
        <v>3</v>
      </c>
      <c r="W1462" s="1" t="str">
        <f t="array" aca="1" ref="W1462" ca="1">IF(V1462="","",IF(AVERAGE(IF(Z$2:Z$2881="Neg"&amp;" "&amp;B1462&amp;" "&amp;X1462,J$2:J$2881,0))&gt;AVERAGE(IF(Z$2:Z$2881="pos"&amp;" "&amp;B1462&amp;" "&amp;X1462,J$2:J$2881,0)),"neg","pos"))</f>
        <v>pos</v>
      </c>
      <c r="X1462" s="1" t="str">
        <f t="shared" ca="1" si="320"/>
        <v>YE_</v>
      </c>
      <c r="Y1462" s="1" t="str">
        <f t="shared" ca="1" si="321"/>
        <v>Syn</v>
      </c>
      <c r="Z1462" s="1" t="str">
        <f t="shared" si="322"/>
        <v>both (hexos(amine) trisaccharide) YE_</v>
      </c>
      <c r="AA1462" s="1" t="str">
        <f t="shared" si="324"/>
        <v>Good</v>
      </c>
    </row>
    <row r="1463" spans="1:27" x14ac:dyDescent="0.2">
      <c r="A1463" s="1" t="s">
        <v>94</v>
      </c>
      <c r="B1463" s="1" t="s">
        <v>167</v>
      </c>
      <c r="C1463" s="1" t="s">
        <v>121</v>
      </c>
      <c r="D1463" s="1">
        <v>656.22829999999999</v>
      </c>
      <c r="E1463" s="1">
        <v>19.07</v>
      </c>
      <c r="F1463" s="5" t="s">
        <v>146</v>
      </c>
      <c r="H1463" s="1" t="s">
        <v>152</v>
      </c>
      <c r="I1463" s="1">
        <v>19031</v>
      </c>
      <c r="K1463" s="1">
        <f t="shared" si="325"/>
        <v>9.8538770519827938</v>
      </c>
      <c r="L1463" s="1" t="str">
        <f t="shared" si="326"/>
        <v>both (hexos(amine) trisaccharide) YE_Syn</v>
      </c>
      <c r="M1463" s="1" t="str">
        <f t="shared" si="315"/>
        <v>D</v>
      </c>
      <c r="N1463" s="1" t="str">
        <f t="shared" si="316"/>
        <v>both (hexos(amine) trisaccharide) YE_Syn_D</v>
      </c>
      <c r="O1463" s="2" t="str">
        <f t="shared" si="317"/>
        <v/>
      </c>
      <c r="P1463" s="1" t="str">
        <f t="array" ref="P1463">IF(O1463="","",AVERAGE(IF(L$1:L$2881=L1463,K$1:K$2881)))</f>
        <v/>
      </c>
      <c r="Q1463" s="1" t="str">
        <f t="array" ref="Q1463">IF(O1463="","",_xlfn.F.TEST(IF((L$1:L$2881=LEFT(L1463,LEN(L1463)-3)&amp;"ctr"),K$1:K$2881),IF((L$1:L$2881=L1463),K$1:K$2881)))</f>
        <v/>
      </c>
      <c r="R1463" s="1" t="str">
        <f t="array" ref="R1463">IF(O1463="","",TTEST(IF(L$1:L$2881=LEFT(L1463,LEN(L1463)-3)&amp;"ctr",K$1:K$2881),IF(L$1:L$2881=L1463,K$1:K$2881),2,IF(ISERROR(Q1463),3,IF(Q1463&lt;0.05,3,2))))</f>
        <v/>
      </c>
      <c r="S1463" s="1" t="str">
        <f t="shared" ca="1" si="318"/>
        <v/>
      </c>
      <c r="T1463" s="1" t="str">
        <f t="array" ref="T1463">IF(O1463="","",AVERAGE(IF(L$1:L$2881=L1463,I$1:I$2881)))</f>
        <v/>
      </c>
      <c r="U1463" s="1" t="str">
        <f t="shared" ca="1" si="319"/>
        <v/>
      </c>
      <c r="V1463" s="1" t="str">
        <f t="shared" ca="1" si="323"/>
        <v/>
      </c>
      <c r="W1463" s="1" t="str">
        <f t="array" aca="1" ref="W1463" ca="1">IF(V1463="","",IF(AVERAGE(IF(Z$2:Z$2881="Neg"&amp;" "&amp;B1463&amp;" "&amp;X1463,J$2:J$2881,0))&gt;AVERAGE(IF(Z$2:Z$2881="pos"&amp;" "&amp;B1463&amp;" "&amp;X1463,J$2:J$2881,0)),"neg","pos"))</f>
        <v/>
      </c>
      <c r="X1463" s="1" t="str">
        <f t="shared" ca="1" si="320"/>
        <v/>
      </c>
      <c r="Y1463" s="1" t="str">
        <f t="shared" ca="1" si="321"/>
        <v/>
      </c>
      <c r="Z1463" s="1" t="str">
        <f t="shared" si="322"/>
        <v>both (hexos(amine) trisaccharide) YE_</v>
      </c>
      <c r="AA1463" s="1" t="str">
        <f t="shared" si="324"/>
        <v/>
      </c>
    </row>
    <row r="1464" spans="1:27" x14ac:dyDescent="0.2">
      <c r="A1464" s="1" t="s">
        <v>94</v>
      </c>
      <c r="B1464" s="1" t="s">
        <v>167</v>
      </c>
      <c r="C1464" s="1" t="s">
        <v>121</v>
      </c>
      <c r="D1464" s="1">
        <v>656.22829999999999</v>
      </c>
      <c r="E1464" s="1">
        <v>19.07</v>
      </c>
      <c r="F1464" s="5" t="s">
        <v>146</v>
      </c>
      <c r="H1464" s="1" t="s">
        <v>152</v>
      </c>
      <c r="I1464" s="1">
        <v>21674</v>
      </c>
      <c r="K1464" s="1">
        <f t="shared" si="325"/>
        <v>9.9839148016487425</v>
      </c>
      <c r="L1464" s="1" t="str">
        <f t="shared" si="326"/>
        <v>both (hexos(amine) trisaccharide) YE_Syn</v>
      </c>
      <c r="M1464" s="1" t="str">
        <f t="shared" si="315"/>
        <v>D</v>
      </c>
      <c r="N1464" s="1" t="str">
        <f t="shared" si="316"/>
        <v>both (hexos(amine) trisaccharide) YE_Syn_D</v>
      </c>
      <c r="O1464" s="2" t="str">
        <f t="shared" si="317"/>
        <v/>
      </c>
      <c r="P1464" s="1" t="str">
        <f t="array" ref="P1464">IF(O1464="","",AVERAGE(IF(L$1:L$2881=L1464,K$1:K$2881)))</f>
        <v/>
      </c>
      <c r="Q1464" s="1" t="str">
        <f t="array" ref="Q1464">IF(O1464="","",_xlfn.F.TEST(IF((L$1:L$2881=LEFT(L1464,LEN(L1464)-3)&amp;"ctr"),K$1:K$2881),IF((L$1:L$2881=L1464),K$1:K$2881)))</f>
        <v/>
      </c>
      <c r="R1464" s="1" t="str">
        <f t="array" ref="R1464">IF(O1464="","",TTEST(IF(L$1:L$2881=LEFT(L1464,LEN(L1464)-3)&amp;"ctr",K$1:K$2881),IF(L$1:L$2881=L1464,K$1:K$2881),2,IF(ISERROR(Q1464),3,IF(Q1464&lt;0.05,3,2))))</f>
        <v/>
      </c>
      <c r="S1464" s="1" t="str">
        <f t="shared" ca="1" si="318"/>
        <v/>
      </c>
      <c r="T1464" s="1" t="str">
        <f t="array" ref="T1464">IF(O1464="","",AVERAGE(IF(L$1:L$2881=L1464,I$1:I$2881)))</f>
        <v/>
      </c>
      <c r="U1464" s="1" t="str">
        <f t="shared" ca="1" si="319"/>
        <v/>
      </c>
      <c r="V1464" s="1" t="str">
        <f t="shared" ca="1" si="323"/>
        <v/>
      </c>
      <c r="W1464" s="1" t="str">
        <f t="array" aca="1" ref="W1464" ca="1">IF(V1464="","",IF(AVERAGE(IF(Z$2:Z$2881="Neg"&amp;" "&amp;B1464&amp;" "&amp;X1464,J$2:J$2881,0))&gt;AVERAGE(IF(Z$2:Z$2881="pos"&amp;" "&amp;B1464&amp;" "&amp;X1464,J$2:J$2881,0)),"neg","pos"))</f>
        <v/>
      </c>
      <c r="X1464" s="1" t="str">
        <f t="shared" ca="1" si="320"/>
        <v/>
      </c>
      <c r="Y1464" s="1" t="str">
        <f t="shared" ca="1" si="321"/>
        <v/>
      </c>
      <c r="Z1464" s="1" t="str">
        <f t="shared" si="322"/>
        <v>both (hexos(amine) trisaccharide) YE_</v>
      </c>
      <c r="AA1464" s="1" t="str">
        <f t="shared" si="324"/>
        <v/>
      </c>
    </row>
    <row r="1465" spans="1:27" x14ac:dyDescent="0.2">
      <c r="A1465" s="1" t="s">
        <v>94</v>
      </c>
      <c r="B1465" s="1" t="s">
        <v>167</v>
      </c>
      <c r="C1465" s="1" t="s">
        <v>121</v>
      </c>
      <c r="D1465" s="1">
        <v>656.22829999999999</v>
      </c>
      <c r="E1465" s="1">
        <v>19.07</v>
      </c>
      <c r="F1465" s="5" t="s">
        <v>146</v>
      </c>
      <c r="H1465" s="1" t="s">
        <v>152</v>
      </c>
      <c r="I1465" s="1">
        <v>27814</v>
      </c>
      <c r="K1465" s="1">
        <f t="shared" si="325"/>
        <v>10.233330722509393</v>
      </c>
      <c r="L1465" s="1" t="str">
        <f t="shared" si="326"/>
        <v>both (hexos(amine) trisaccharide) YE_Syn</v>
      </c>
      <c r="M1465" s="1" t="str">
        <f t="shared" si="315"/>
        <v>D</v>
      </c>
      <c r="N1465" s="1" t="str">
        <f t="shared" si="316"/>
        <v>both (hexos(amine) trisaccharide) YE_Syn_D</v>
      </c>
      <c r="O1465" s="2" t="str">
        <f t="shared" si="317"/>
        <v/>
      </c>
      <c r="P1465" s="1" t="str">
        <f t="array" ref="P1465">IF(O1465="","",AVERAGE(IF(L$1:L$2881=L1465,K$1:K$2881)))</f>
        <v/>
      </c>
      <c r="Q1465" s="1" t="str">
        <f t="array" ref="Q1465">IF(O1465="","",_xlfn.F.TEST(IF((L$1:L$2881=LEFT(L1465,LEN(L1465)-3)&amp;"ctr"),K$1:K$2881),IF((L$1:L$2881=L1465),K$1:K$2881)))</f>
        <v/>
      </c>
      <c r="R1465" s="1" t="str">
        <f t="array" ref="R1465">IF(O1465="","",TTEST(IF(L$1:L$2881=LEFT(L1465,LEN(L1465)-3)&amp;"ctr",K$1:K$2881),IF(L$1:L$2881=L1465,K$1:K$2881),2,IF(ISERROR(Q1465),3,IF(Q1465&lt;0.05,3,2))))</f>
        <v/>
      </c>
      <c r="S1465" s="1" t="str">
        <f t="shared" ca="1" si="318"/>
        <v/>
      </c>
      <c r="T1465" s="1" t="str">
        <f t="array" ref="T1465">IF(O1465="","",AVERAGE(IF(L$1:L$2881=L1465,I$1:I$2881)))</f>
        <v/>
      </c>
      <c r="U1465" s="1" t="str">
        <f t="shared" ca="1" si="319"/>
        <v/>
      </c>
      <c r="V1465" s="1" t="str">
        <f t="shared" ca="1" si="323"/>
        <v/>
      </c>
      <c r="W1465" s="1" t="str">
        <f t="array" aca="1" ref="W1465" ca="1">IF(V1465="","",IF(AVERAGE(IF(Z$2:Z$2881="Neg"&amp;" "&amp;B1465&amp;" "&amp;X1465,J$2:J$2881,0))&gt;AVERAGE(IF(Z$2:Z$2881="pos"&amp;" "&amp;B1465&amp;" "&amp;X1465,J$2:J$2881,0)),"neg","pos"))</f>
        <v/>
      </c>
      <c r="X1465" s="1" t="str">
        <f t="shared" ca="1" si="320"/>
        <v/>
      </c>
      <c r="Y1465" s="1" t="str">
        <f t="shared" ca="1" si="321"/>
        <v/>
      </c>
      <c r="Z1465" s="1" t="str">
        <f t="shared" si="322"/>
        <v>both (hexos(amine) trisaccharide) YE_</v>
      </c>
      <c r="AA1465" s="1" t="str">
        <f t="shared" si="324"/>
        <v/>
      </c>
    </row>
    <row r="1466" spans="1:27" x14ac:dyDescent="0.2">
      <c r="A1466" s="1" t="s">
        <v>94</v>
      </c>
      <c r="B1466" s="1" t="s">
        <v>167</v>
      </c>
      <c r="C1466" s="1" t="s">
        <v>121</v>
      </c>
      <c r="D1466" s="1">
        <v>656.22829999999999</v>
      </c>
      <c r="E1466" s="1">
        <v>19.07</v>
      </c>
      <c r="F1466" s="5" t="s">
        <v>146</v>
      </c>
      <c r="H1466" s="1" t="s">
        <v>153</v>
      </c>
      <c r="I1466" s="1">
        <v>7518193</v>
      </c>
      <c r="K1466" s="1">
        <f t="shared" si="325"/>
        <v>15.832836507508626</v>
      </c>
      <c r="L1466" s="1" t="str">
        <f t="shared" si="326"/>
        <v>both (hexos(amine) trisaccharide) SE_Ctr</v>
      </c>
      <c r="M1466" s="1" t="str">
        <f t="shared" si="315"/>
        <v>D</v>
      </c>
      <c r="N1466" s="1" t="str">
        <f t="shared" si="316"/>
        <v>both (hexos(amine) trisaccharide) SE_Ctr_D</v>
      </c>
      <c r="O1466" s="2" t="str">
        <f t="shared" si="317"/>
        <v>D</v>
      </c>
      <c r="P1466" s="1">
        <f t="array" ref="P1466">IF(O1466="","",AVERAGE(IF(L$1:L$2881=L1466,K$1:K$2881)))</f>
        <v>15.793260617297108</v>
      </c>
      <c r="Q1466" s="1">
        <f t="array" ref="Q1466">IF(O1466="","",_xlfn.F.TEST(IF((L$1:L$2881=LEFT(L1466,LEN(L1466)-3)&amp;"ctr"),K$1:K$2881),IF((L$1:L$2881=L1466),K$1:K$2881)))</f>
        <v>1</v>
      </c>
      <c r="R1466" s="1">
        <f t="array" ref="R1466">IF(O1466="","",TTEST(IF(L$1:L$2881=LEFT(L1466,LEN(L1466)-3)&amp;"ctr",K$1:K$2881),IF(L$1:L$2881=L1466,K$1:K$2881),2,IF(ISERROR(Q1466),3,IF(Q1466&lt;0.05,3,2))))</f>
        <v>1</v>
      </c>
      <c r="S1466" s="1" t="str">
        <f t="shared" ca="1" si="318"/>
        <v>D</v>
      </c>
      <c r="T1466" s="1">
        <f t="array" ref="T1466">IF(O1466="","",AVERAGE(IF(L$1:L$2881=L1466,I$1:I$2881)))</f>
        <v>7230538.5</v>
      </c>
      <c r="U1466" s="1" t="b">
        <f t="shared" ca="1" si="319"/>
        <v>0</v>
      </c>
      <c r="V1466" s="1" t="str">
        <f t="shared" ca="1" si="323"/>
        <v>1</v>
      </c>
      <c r="W1466" s="1" t="str">
        <f t="array" aca="1" ref="W1466" ca="1">IF(V1466="","",IF(AVERAGE(IF(Z$2:Z$2881="Neg"&amp;" "&amp;B1466&amp;" "&amp;X1466,J$2:J$2881,0))&gt;AVERAGE(IF(Z$2:Z$2881="pos"&amp;" "&amp;B1466&amp;" "&amp;X1466,J$2:J$2881,0)),"neg","pos"))</f>
        <v>pos</v>
      </c>
      <c r="X1466" s="1" t="str">
        <f t="shared" ca="1" si="320"/>
        <v>SE_</v>
      </c>
      <c r="Y1466" s="1" t="str">
        <f t="shared" ca="1" si="321"/>
        <v>Ctr</v>
      </c>
      <c r="Z1466" s="1" t="str">
        <f t="shared" si="322"/>
        <v>both (hexos(amine) trisaccharide) SE_</v>
      </c>
      <c r="AA1466" s="1" t="str">
        <f t="shared" si="324"/>
        <v>Good</v>
      </c>
    </row>
    <row r="1467" spans="1:27" x14ac:dyDescent="0.2">
      <c r="A1467" s="1" t="s">
        <v>94</v>
      </c>
      <c r="B1467" s="1" t="s">
        <v>167</v>
      </c>
      <c r="C1467" s="1" t="s">
        <v>121</v>
      </c>
      <c r="D1467" s="1">
        <v>656.22829999999999</v>
      </c>
      <c r="E1467" s="1">
        <v>19.07</v>
      </c>
      <c r="F1467" s="5" t="s">
        <v>146</v>
      </c>
      <c r="H1467" s="1" t="s">
        <v>153</v>
      </c>
      <c r="I1467" s="1">
        <v>6900155</v>
      </c>
      <c r="K1467" s="1">
        <f t="shared" si="325"/>
        <v>15.747054578007567</v>
      </c>
      <c r="L1467" s="1" t="str">
        <f t="shared" si="326"/>
        <v>both (hexos(amine) trisaccharide) SE_Ctr</v>
      </c>
      <c r="M1467" s="1" t="str">
        <f t="shared" si="315"/>
        <v>D</v>
      </c>
      <c r="N1467" s="1" t="str">
        <f t="shared" si="316"/>
        <v>both (hexos(amine) trisaccharide) SE_Ctr_D</v>
      </c>
      <c r="O1467" s="2" t="str">
        <f t="shared" si="317"/>
        <v/>
      </c>
      <c r="P1467" s="1" t="str">
        <f t="array" ref="P1467">IF(O1467="","",AVERAGE(IF(L$1:L$2881=L1467,K$1:K$2881)))</f>
        <v/>
      </c>
      <c r="Q1467" s="1" t="str">
        <f t="array" ref="Q1467">IF(O1467="","",_xlfn.F.TEST(IF((L$1:L$2881=LEFT(L1467,LEN(L1467)-3)&amp;"ctr"),K$1:K$2881),IF((L$1:L$2881=L1467),K$1:K$2881)))</f>
        <v/>
      </c>
      <c r="R1467" s="1" t="str">
        <f t="array" ref="R1467">IF(O1467="","",TTEST(IF(L$1:L$2881=LEFT(L1467,LEN(L1467)-3)&amp;"ctr",K$1:K$2881),IF(L$1:L$2881=L1467,K$1:K$2881),2,IF(ISERROR(Q1467),3,IF(Q1467&lt;0.05,3,2))))</f>
        <v/>
      </c>
      <c r="S1467" s="1" t="str">
        <f t="shared" ca="1" si="318"/>
        <v/>
      </c>
      <c r="T1467" s="1" t="str">
        <f t="array" ref="T1467">IF(O1467="","",AVERAGE(IF(L$1:L$2881=L1467,I$1:I$2881)))</f>
        <v/>
      </c>
      <c r="U1467" s="1" t="str">
        <f t="shared" ca="1" si="319"/>
        <v/>
      </c>
      <c r="V1467" s="1" t="str">
        <f t="shared" ca="1" si="323"/>
        <v/>
      </c>
      <c r="W1467" s="1" t="str">
        <f t="array" aca="1" ref="W1467" ca="1">IF(V1467="","",IF(AVERAGE(IF(Z$2:Z$2881="Neg"&amp;" "&amp;B1467&amp;" "&amp;X1467,J$2:J$2881,0))&gt;AVERAGE(IF(Z$2:Z$2881="pos"&amp;" "&amp;B1467&amp;" "&amp;X1467,J$2:J$2881,0)),"neg","pos"))</f>
        <v/>
      </c>
      <c r="X1467" s="1" t="str">
        <f t="shared" ca="1" si="320"/>
        <v/>
      </c>
      <c r="Y1467" s="1" t="str">
        <f t="shared" ca="1" si="321"/>
        <v/>
      </c>
      <c r="Z1467" s="1" t="str">
        <f t="shared" si="322"/>
        <v>both (hexos(amine) trisaccharide) SE_</v>
      </c>
      <c r="AA1467" s="1" t="str">
        <f t="shared" si="324"/>
        <v/>
      </c>
    </row>
    <row r="1468" spans="1:27" x14ac:dyDescent="0.2">
      <c r="A1468" s="1" t="s">
        <v>94</v>
      </c>
      <c r="B1468" s="1" t="s">
        <v>167</v>
      </c>
      <c r="C1468" s="1" t="s">
        <v>121</v>
      </c>
      <c r="D1468" s="1">
        <v>656.22829999999999</v>
      </c>
      <c r="E1468" s="1">
        <v>19.07</v>
      </c>
      <c r="F1468" s="5" t="s">
        <v>146</v>
      </c>
      <c r="H1468" s="1" t="s">
        <v>153</v>
      </c>
      <c r="I1468" s="1">
        <v>7396535</v>
      </c>
      <c r="K1468" s="1">
        <f t="shared" si="325"/>
        <v>15.816522340469486</v>
      </c>
      <c r="L1468" s="1" t="str">
        <f t="shared" si="326"/>
        <v>both (hexos(amine) trisaccharide) SE_Ctr</v>
      </c>
      <c r="M1468" s="1" t="str">
        <f t="shared" si="315"/>
        <v>D</v>
      </c>
      <c r="N1468" s="1" t="str">
        <f t="shared" si="316"/>
        <v>both (hexos(amine) trisaccharide) SE_Ctr_D</v>
      </c>
      <c r="O1468" s="2" t="str">
        <f t="shared" si="317"/>
        <v/>
      </c>
      <c r="P1468" s="1" t="str">
        <f t="array" ref="P1468">IF(O1468="","",AVERAGE(IF(L$1:L$2881=L1468,K$1:K$2881)))</f>
        <v/>
      </c>
      <c r="Q1468" s="1" t="str">
        <f t="array" ref="Q1468">IF(O1468="","",_xlfn.F.TEST(IF((L$1:L$2881=LEFT(L1468,LEN(L1468)-3)&amp;"ctr"),K$1:K$2881),IF((L$1:L$2881=L1468),K$1:K$2881)))</f>
        <v/>
      </c>
      <c r="R1468" s="1" t="str">
        <f t="array" ref="R1468">IF(O1468="","",TTEST(IF(L$1:L$2881=LEFT(L1468,LEN(L1468)-3)&amp;"ctr",K$1:K$2881),IF(L$1:L$2881=L1468,K$1:K$2881),2,IF(ISERROR(Q1468),3,IF(Q1468&lt;0.05,3,2))))</f>
        <v/>
      </c>
      <c r="S1468" s="1" t="str">
        <f t="shared" ca="1" si="318"/>
        <v/>
      </c>
      <c r="T1468" s="1" t="str">
        <f t="array" ref="T1468">IF(O1468="","",AVERAGE(IF(L$1:L$2881=L1468,I$1:I$2881)))</f>
        <v/>
      </c>
      <c r="U1468" s="1" t="str">
        <f t="shared" ca="1" si="319"/>
        <v/>
      </c>
      <c r="V1468" s="1" t="str">
        <f t="shared" ca="1" si="323"/>
        <v/>
      </c>
      <c r="W1468" s="1" t="str">
        <f t="array" aca="1" ref="W1468" ca="1">IF(V1468="","",IF(AVERAGE(IF(Z$2:Z$2881="Neg"&amp;" "&amp;B1468&amp;" "&amp;X1468,J$2:J$2881,0))&gt;AVERAGE(IF(Z$2:Z$2881="pos"&amp;" "&amp;B1468&amp;" "&amp;X1468,J$2:J$2881,0)),"neg","pos"))</f>
        <v/>
      </c>
      <c r="X1468" s="1" t="str">
        <f t="shared" ca="1" si="320"/>
        <v/>
      </c>
      <c r="Y1468" s="1" t="str">
        <f t="shared" ca="1" si="321"/>
        <v/>
      </c>
      <c r="Z1468" s="1" t="str">
        <f t="shared" si="322"/>
        <v>both (hexos(amine) trisaccharide) SE_</v>
      </c>
      <c r="AA1468" s="1" t="str">
        <f t="shared" si="324"/>
        <v/>
      </c>
    </row>
    <row r="1469" spans="1:27" x14ac:dyDescent="0.2">
      <c r="A1469" s="1" t="s">
        <v>94</v>
      </c>
      <c r="B1469" s="1" t="s">
        <v>167</v>
      </c>
      <c r="C1469" s="1" t="s">
        <v>121</v>
      </c>
      <c r="D1469" s="1">
        <v>656.22829999999999</v>
      </c>
      <c r="E1469" s="1">
        <v>19.07</v>
      </c>
      <c r="F1469" s="5" t="s">
        <v>146</v>
      </c>
      <c r="H1469" s="1" t="s">
        <v>153</v>
      </c>
      <c r="I1469" s="1">
        <v>7107271</v>
      </c>
      <c r="K1469" s="1">
        <f t="shared" si="325"/>
        <v>15.776629043202746</v>
      </c>
      <c r="L1469" s="1" t="str">
        <f t="shared" si="326"/>
        <v>both (hexos(amine) trisaccharide) SE_Ctr</v>
      </c>
      <c r="M1469" s="1" t="str">
        <f t="shared" si="315"/>
        <v>D</v>
      </c>
      <c r="N1469" s="1" t="str">
        <f t="shared" si="316"/>
        <v>both (hexos(amine) trisaccharide) SE_Ctr_D</v>
      </c>
      <c r="O1469" s="2" t="str">
        <f t="shared" si="317"/>
        <v/>
      </c>
      <c r="P1469" s="1" t="str">
        <f t="array" ref="P1469">IF(O1469="","",AVERAGE(IF(L$1:L$2881=L1469,K$1:K$2881)))</f>
        <v/>
      </c>
      <c r="Q1469" s="1" t="str">
        <f t="array" ref="Q1469">IF(O1469="","",_xlfn.F.TEST(IF((L$1:L$2881=LEFT(L1469,LEN(L1469)-3)&amp;"ctr"),K$1:K$2881),IF((L$1:L$2881=L1469),K$1:K$2881)))</f>
        <v/>
      </c>
      <c r="R1469" s="1" t="str">
        <f t="array" ref="R1469">IF(O1469="","",TTEST(IF(L$1:L$2881=LEFT(L1469,LEN(L1469)-3)&amp;"ctr",K$1:K$2881),IF(L$1:L$2881=L1469,K$1:K$2881),2,IF(ISERROR(Q1469),3,IF(Q1469&lt;0.05,3,2))))</f>
        <v/>
      </c>
      <c r="S1469" s="1" t="str">
        <f t="shared" ca="1" si="318"/>
        <v/>
      </c>
      <c r="T1469" s="1" t="str">
        <f t="array" ref="T1469">IF(O1469="","",AVERAGE(IF(L$1:L$2881=L1469,I$1:I$2881)))</f>
        <v/>
      </c>
      <c r="U1469" s="1" t="str">
        <f t="shared" ca="1" si="319"/>
        <v/>
      </c>
      <c r="V1469" s="1" t="str">
        <f t="shared" ca="1" si="323"/>
        <v/>
      </c>
      <c r="W1469" s="1" t="str">
        <f t="array" aca="1" ref="W1469" ca="1">IF(V1469="","",IF(AVERAGE(IF(Z$2:Z$2881="Neg"&amp;" "&amp;B1469&amp;" "&amp;X1469,J$2:J$2881,0))&gt;AVERAGE(IF(Z$2:Z$2881="pos"&amp;" "&amp;B1469&amp;" "&amp;X1469,J$2:J$2881,0)),"neg","pos"))</f>
        <v/>
      </c>
      <c r="X1469" s="1" t="str">
        <f t="shared" ca="1" si="320"/>
        <v/>
      </c>
      <c r="Y1469" s="1" t="str">
        <f t="shared" ca="1" si="321"/>
        <v/>
      </c>
      <c r="Z1469" s="1" t="str">
        <f t="shared" si="322"/>
        <v>both (hexos(amine) trisaccharide) SE_</v>
      </c>
      <c r="AA1469" s="1" t="str">
        <f t="shared" si="324"/>
        <v/>
      </c>
    </row>
    <row r="1470" spans="1:27" x14ac:dyDescent="0.2">
      <c r="A1470" s="1" t="s">
        <v>94</v>
      </c>
      <c r="B1470" s="1" t="s">
        <v>167</v>
      </c>
      <c r="C1470" s="1" t="s">
        <v>121</v>
      </c>
      <c r="D1470" s="1">
        <v>656.22829999999999</v>
      </c>
      <c r="E1470" s="1">
        <v>19.07</v>
      </c>
      <c r="F1470" s="5" t="s">
        <v>146</v>
      </c>
      <c r="H1470" s="1" t="s">
        <v>154</v>
      </c>
      <c r="I1470" s="1">
        <v>1085718</v>
      </c>
      <c r="K1470" s="1">
        <f t="shared" si="325"/>
        <v>13.897752998297083</v>
      </c>
      <c r="L1470" s="1" t="str">
        <f t="shared" si="326"/>
        <v>both (hexos(amine) trisaccharide) SE_Syn</v>
      </c>
      <c r="M1470" s="1" t="str">
        <f t="shared" si="315"/>
        <v>D</v>
      </c>
      <c r="N1470" s="1" t="str">
        <f t="shared" si="316"/>
        <v>both (hexos(amine) trisaccharide) SE_Syn_D</v>
      </c>
      <c r="O1470" s="2" t="str">
        <f t="shared" si="317"/>
        <v>D</v>
      </c>
      <c r="P1470" s="1">
        <f t="array" ref="P1470">IF(O1470="","",AVERAGE(IF(L$1:L$2881=L1470,K$1:K$2881)))</f>
        <v>13.74635978294191</v>
      </c>
      <c r="Q1470" s="1">
        <f t="array" ref="Q1470">IF(O1470="","",_xlfn.F.TEST(IF((L$1:L$2881=LEFT(L1470,LEN(L1470)-3)&amp;"ctr"),K$1:K$2881),IF((L$1:L$2881=L1470),K$1:K$2881)))</f>
        <v>1.290013604283604E-2</v>
      </c>
      <c r="R1470" s="1">
        <f t="array" ref="R1470">IF(O1470="","",TTEST(IF(L$1:L$2881=LEFT(L1470,LEN(L1470)-3)&amp;"ctr",K$1:K$2881),IF(L$1:L$2881=L1470,K$1:K$2881),2,IF(ISERROR(Q1470),3,IF(Q1470&lt;0.05,3,2))))</f>
        <v>3.6471505792102279E-4</v>
      </c>
      <c r="S1470" s="1" t="str">
        <f t="shared" ca="1" si="318"/>
        <v>I</v>
      </c>
      <c r="T1470" s="1">
        <f t="array" ref="T1470">IF(O1470="","",AVERAGE(IF(L$1:L$2881=L1470,I$1:I$2881)))</f>
        <v>954374.25</v>
      </c>
      <c r="U1470" s="1">
        <f t="shared" ca="1" si="319"/>
        <v>-2.9214760737440737</v>
      </c>
      <c r="V1470" s="1" t="str">
        <f t="shared" ca="1" si="323"/>
        <v>3</v>
      </c>
      <c r="W1470" s="1" t="str">
        <f t="array" aca="1" ref="W1470" ca="1">IF(V1470="","",IF(AVERAGE(IF(Z$2:Z$2881="Neg"&amp;" "&amp;B1470&amp;" "&amp;X1470,J$2:J$2881,0))&gt;AVERAGE(IF(Z$2:Z$2881="pos"&amp;" "&amp;B1470&amp;" "&amp;X1470,J$2:J$2881,0)),"neg","pos"))</f>
        <v>pos</v>
      </c>
      <c r="X1470" s="1" t="str">
        <f t="shared" ca="1" si="320"/>
        <v>SE_</v>
      </c>
      <c r="Y1470" s="1" t="str">
        <f t="shared" ca="1" si="321"/>
        <v>Syn</v>
      </c>
      <c r="Z1470" s="1" t="str">
        <f t="shared" si="322"/>
        <v>both (hexos(amine) trisaccharide) SE_</v>
      </c>
      <c r="AA1470" s="1" t="str">
        <f t="shared" si="324"/>
        <v>Good</v>
      </c>
    </row>
    <row r="1471" spans="1:27" x14ac:dyDescent="0.2">
      <c r="A1471" s="1" t="s">
        <v>94</v>
      </c>
      <c r="B1471" s="1" t="s">
        <v>167</v>
      </c>
      <c r="C1471" s="1" t="s">
        <v>121</v>
      </c>
      <c r="D1471" s="1">
        <v>656.22829999999999</v>
      </c>
      <c r="E1471" s="1">
        <v>19.07</v>
      </c>
      <c r="F1471" s="5" t="s">
        <v>146</v>
      </c>
      <c r="H1471" s="1" t="s">
        <v>154</v>
      </c>
      <c r="I1471" s="1">
        <v>1213061</v>
      </c>
      <c r="K1471" s="1">
        <f t="shared" si="325"/>
        <v>14.008658299563081</v>
      </c>
      <c r="L1471" s="1" t="str">
        <f t="shared" si="326"/>
        <v>both (hexos(amine) trisaccharide) SE_Syn</v>
      </c>
      <c r="M1471" s="1" t="str">
        <f t="shared" si="315"/>
        <v>D</v>
      </c>
      <c r="N1471" s="1" t="str">
        <f t="shared" si="316"/>
        <v>both (hexos(amine) trisaccharide) SE_Syn_D</v>
      </c>
      <c r="O1471" s="2" t="str">
        <f t="shared" si="317"/>
        <v/>
      </c>
      <c r="P1471" s="1" t="str">
        <f t="array" ref="P1471">IF(O1471="","",AVERAGE(IF(L$1:L$2881=L1471,K$1:K$2881)))</f>
        <v/>
      </c>
      <c r="Q1471" s="1" t="str">
        <f t="array" ref="Q1471">IF(O1471="","",_xlfn.F.TEST(IF((L$1:L$2881=LEFT(L1471,LEN(L1471)-3)&amp;"ctr"),K$1:K$2881),IF((L$1:L$2881=L1471),K$1:K$2881)))</f>
        <v/>
      </c>
      <c r="R1471" s="1" t="str">
        <f t="array" ref="R1471">IF(O1471="","",TTEST(IF(L$1:L$2881=LEFT(L1471,LEN(L1471)-3)&amp;"ctr",K$1:K$2881),IF(L$1:L$2881=L1471,K$1:K$2881),2,IF(ISERROR(Q1471),3,IF(Q1471&lt;0.05,3,2))))</f>
        <v/>
      </c>
      <c r="S1471" s="1" t="str">
        <f t="shared" ca="1" si="318"/>
        <v/>
      </c>
      <c r="T1471" s="1" t="str">
        <f t="array" ref="T1471">IF(O1471="","",AVERAGE(IF(L$1:L$2881=L1471,I$1:I$2881)))</f>
        <v/>
      </c>
      <c r="U1471" s="1" t="str">
        <f t="shared" ca="1" si="319"/>
        <v/>
      </c>
      <c r="V1471" s="1" t="str">
        <f t="shared" ca="1" si="323"/>
        <v/>
      </c>
      <c r="W1471" s="1" t="str">
        <f t="array" aca="1" ref="W1471" ca="1">IF(V1471="","",IF(AVERAGE(IF(Z$2:Z$2881="Neg"&amp;" "&amp;B1471&amp;" "&amp;X1471,J$2:J$2881,0))&gt;AVERAGE(IF(Z$2:Z$2881="pos"&amp;" "&amp;B1471&amp;" "&amp;X1471,J$2:J$2881,0)),"neg","pos"))</f>
        <v/>
      </c>
      <c r="X1471" s="1" t="str">
        <f t="shared" ca="1" si="320"/>
        <v/>
      </c>
      <c r="Y1471" s="1" t="str">
        <f t="shared" ca="1" si="321"/>
        <v/>
      </c>
      <c r="Z1471" s="1" t="str">
        <f t="shared" si="322"/>
        <v>both (hexos(amine) trisaccharide) SE_</v>
      </c>
      <c r="AA1471" s="1" t="str">
        <f t="shared" si="324"/>
        <v/>
      </c>
    </row>
    <row r="1472" spans="1:27" x14ac:dyDescent="0.2">
      <c r="A1472" s="1" t="s">
        <v>94</v>
      </c>
      <c r="B1472" s="1" t="s">
        <v>167</v>
      </c>
      <c r="C1472" s="1" t="s">
        <v>121</v>
      </c>
      <c r="D1472" s="1">
        <v>656.22829999999999</v>
      </c>
      <c r="E1472" s="1">
        <v>19.07</v>
      </c>
      <c r="F1472" s="5" t="s">
        <v>146</v>
      </c>
      <c r="H1472" s="1" t="s">
        <v>154</v>
      </c>
      <c r="I1472" s="1">
        <v>788111</v>
      </c>
      <c r="K1472" s="1">
        <f t="shared" si="325"/>
        <v>13.577395490719919</v>
      </c>
      <c r="L1472" s="1" t="str">
        <f t="shared" si="326"/>
        <v>both (hexos(amine) trisaccharide) SE_Syn</v>
      </c>
      <c r="M1472" s="1" t="str">
        <f t="shared" si="315"/>
        <v>D</v>
      </c>
      <c r="N1472" s="1" t="str">
        <f t="shared" si="316"/>
        <v>both (hexos(amine) trisaccharide) SE_Syn_D</v>
      </c>
      <c r="O1472" s="2" t="str">
        <f t="shared" si="317"/>
        <v/>
      </c>
      <c r="P1472" s="1" t="str">
        <f t="array" ref="P1472">IF(O1472="","",AVERAGE(IF(L$1:L$2881=L1472,K$1:K$2881)))</f>
        <v/>
      </c>
      <c r="Q1472" s="1" t="str">
        <f t="array" ref="Q1472">IF(O1472="","",_xlfn.F.TEST(IF((L$1:L$2881=LEFT(L1472,LEN(L1472)-3)&amp;"ctr"),K$1:K$2881),IF((L$1:L$2881=L1472),K$1:K$2881)))</f>
        <v/>
      </c>
      <c r="R1472" s="1" t="str">
        <f t="array" ref="R1472">IF(O1472="","",TTEST(IF(L$1:L$2881=LEFT(L1472,LEN(L1472)-3)&amp;"ctr",K$1:K$2881),IF(L$1:L$2881=L1472,K$1:K$2881),2,IF(ISERROR(Q1472),3,IF(Q1472&lt;0.05,3,2))))</f>
        <v/>
      </c>
      <c r="S1472" s="1" t="str">
        <f t="shared" ca="1" si="318"/>
        <v/>
      </c>
      <c r="T1472" s="1" t="str">
        <f t="array" ref="T1472">IF(O1472="","",AVERAGE(IF(L$1:L$2881=L1472,I$1:I$2881)))</f>
        <v/>
      </c>
      <c r="U1472" s="1" t="str">
        <f t="shared" ca="1" si="319"/>
        <v/>
      </c>
      <c r="V1472" s="1" t="str">
        <f t="shared" ca="1" si="323"/>
        <v/>
      </c>
      <c r="W1472" s="1" t="str">
        <f t="array" aca="1" ref="W1472" ca="1">IF(V1472="","",IF(AVERAGE(IF(Z$2:Z$2881="Neg"&amp;" "&amp;B1472&amp;" "&amp;X1472,J$2:J$2881,0))&gt;AVERAGE(IF(Z$2:Z$2881="pos"&amp;" "&amp;B1472&amp;" "&amp;X1472,J$2:J$2881,0)),"neg","pos"))</f>
        <v/>
      </c>
      <c r="X1472" s="1" t="str">
        <f t="shared" ca="1" si="320"/>
        <v/>
      </c>
      <c r="Y1472" s="1" t="str">
        <f t="shared" ca="1" si="321"/>
        <v/>
      </c>
      <c r="Z1472" s="1" t="str">
        <f t="shared" si="322"/>
        <v>both (hexos(amine) trisaccharide) SE_</v>
      </c>
      <c r="AA1472" s="1" t="str">
        <f t="shared" si="324"/>
        <v/>
      </c>
    </row>
    <row r="1473" spans="1:27" x14ac:dyDescent="0.2">
      <c r="A1473" s="1" t="s">
        <v>94</v>
      </c>
      <c r="B1473" s="1" t="s">
        <v>167</v>
      </c>
      <c r="C1473" s="1" t="s">
        <v>121</v>
      </c>
      <c r="D1473" s="1">
        <v>656.22829999999999</v>
      </c>
      <c r="E1473" s="1">
        <v>19.07</v>
      </c>
      <c r="F1473" s="5" t="s">
        <v>146</v>
      </c>
      <c r="H1473" s="1" t="s">
        <v>154</v>
      </c>
      <c r="I1473" s="1">
        <v>730607</v>
      </c>
      <c r="K1473" s="1">
        <f t="shared" si="325"/>
        <v>13.501632343187557</v>
      </c>
      <c r="L1473" s="1" t="str">
        <f t="shared" si="326"/>
        <v>both (hexos(amine) trisaccharide) SE_Syn</v>
      </c>
      <c r="M1473" s="1" t="str">
        <f t="shared" si="315"/>
        <v>D</v>
      </c>
      <c r="N1473" s="1" t="str">
        <f t="shared" si="316"/>
        <v>both (hexos(amine) trisaccharide) SE_Syn_D</v>
      </c>
      <c r="O1473" s="2" t="str">
        <f t="shared" si="317"/>
        <v/>
      </c>
      <c r="P1473" s="1" t="str">
        <f t="array" ref="P1473">IF(O1473="","",AVERAGE(IF(L$1:L$2881=L1473,K$1:K$2881)))</f>
        <v/>
      </c>
      <c r="Q1473" s="1" t="str">
        <f t="array" ref="Q1473">IF(O1473="","",_xlfn.F.TEST(IF((L$1:L$2881=LEFT(L1473,LEN(L1473)-3)&amp;"ctr"),K$1:K$2881),IF((L$1:L$2881=L1473),K$1:K$2881)))</f>
        <v/>
      </c>
      <c r="R1473" s="1" t="str">
        <f t="array" ref="R1473">IF(O1473="","",TTEST(IF(L$1:L$2881=LEFT(L1473,LEN(L1473)-3)&amp;"ctr",K$1:K$2881),IF(L$1:L$2881=L1473,K$1:K$2881),2,IF(ISERROR(Q1473),3,IF(Q1473&lt;0.05,3,2))))</f>
        <v/>
      </c>
      <c r="S1473" s="1" t="str">
        <f t="shared" ca="1" si="318"/>
        <v/>
      </c>
      <c r="T1473" s="1" t="str">
        <f t="array" ref="T1473">IF(O1473="","",AVERAGE(IF(L$1:L$2881=L1473,I$1:I$2881)))</f>
        <v/>
      </c>
      <c r="U1473" s="1" t="str">
        <f t="shared" ca="1" si="319"/>
        <v/>
      </c>
      <c r="V1473" s="1" t="str">
        <f t="shared" ca="1" si="323"/>
        <v/>
      </c>
      <c r="W1473" s="1" t="str">
        <f t="array" aca="1" ref="W1473" ca="1">IF(V1473="","",IF(AVERAGE(IF(Z$2:Z$2881="Neg"&amp;" "&amp;B1473&amp;" "&amp;X1473,J$2:J$2881,0))&gt;AVERAGE(IF(Z$2:Z$2881="pos"&amp;" "&amp;B1473&amp;" "&amp;X1473,J$2:J$2881,0)),"neg","pos"))</f>
        <v/>
      </c>
      <c r="X1473" s="1" t="str">
        <f t="shared" ca="1" si="320"/>
        <v/>
      </c>
      <c r="Y1473" s="1" t="str">
        <f t="shared" ca="1" si="321"/>
        <v/>
      </c>
      <c r="Z1473" s="1" t="str">
        <f t="shared" si="322"/>
        <v>both (hexos(amine) trisaccharide) SE_</v>
      </c>
      <c r="AA1473" s="1" t="str">
        <f t="shared" si="324"/>
        <v/>
      </c>
    </row>
    <row r="1474" spans="1:27" x14ac:dyDescent="0.2">
      <c r="A1474" s="1" t="s">
        <v>94</v>
      </c>
      <c r="B1474" s="1" t="s">
        <v>80</v>
      </c>
      <c r="C1474" s="1" t="s">
        <v>122</v>
      </c>
      <c r="D1474" s="1">
        <v>238.10570000000001</v>
      </c>
      <c r="E1474" s="1">
        <v>19.23</v>
      </c>
      <c r="F1474" s="5" t="s">
        <v>146</v>
      </c>
      <c r="H1474" s="1" t="s">
        <v>147</v>
      </c>
      <c r="K1474" s="1">
        <f t="shared" si="325"/>
        <v>0</v>
      </c>
      <c r="L1474" s="1" t="str">
        <f t="shared" si="326"/>
        <v>both HEPES Min_Ctr</v>
      </c>
      <c r="M1474" s="1" t="str">
        <f t="shared" ref="M1474:M1537" si="327">IF(I1474&lt;&gt;"","D","ND")</f>
        <v>ND</v>
      </c>
      <c r="N1474" s="1" t="str">
        <f t="shared" ref="N1474:N1537" si="328">L1474&amp;IF(LEN(M1474)=2,M1474,"_"&amp;M1474)</f>
        <v>both HEPES Min_CtrND</v>
      </c>
      <c r="O1474" s="2" t="str">
        <f t="shared" ref="O1474:O1537" si="329">IF(ROW()&lt;&gt;MATCH(L1474,L$1:L$2881,0),"",IF(COUNTIF(N$1:N$2881,LEFT(N1474,LEN(N1474)-2)&amp;"_D")=COUNTIF(L$1:L$2881,L1474),"D","ND"))</f>
        <v>ND</v>
      </c>
      <c r="P1474" s="1">
        <f t="array" ref="P1474">IF(O1474="","",AVERAGE(IF(L$1:L$2881=L1474,K$1:K$2881)))</f>
        <v>0</v>
      </c>
      <c r="Q1474" s="1" t="e">
        <f t="array" ref="Q1474">IF(O1474="","",_xlfn.F.TEST(IF((L$1:L$2881=LEFT(L1474,LEN(L1474)-3)&amp;"ctr"),K$1:K$2881),IF((L$1:L$2881=L1474),K$1:K$2881)))</f>
        <v>#DIV/0!</v>
      </c>
      <c r="R1474" s="1" t="e">
        <f t="array" ref="R1474">IF(O1474="","",TTEST(IF(L$1:L$2881=LEFT(L1474,LEN(L1474)-3)&amp;"ctr",K$1:K$2881),IF(L$1:L$2881=L1474,K$1:K$2881),2,IF(ISERROR(Q1474),3,IF(Q1474&lt;0.05,3,2))))</f>
        <v>#DIV/0!</v>
      </c>
      <c r="S1474" s="1" t="str">
        <f t="shared" ref="S1474:S1537" ca="1" si="330">IF(P1474="","",IF(RIGHT(L1474,3)="ctr",O1474,IF(AND(O1474="ND",INDIRECT("r"&amp;MATCH(LEFT(L1474,LEN(L1474)-3)&amp;"ctr",L$1:L$2881,0)&amp;"c"&amp;COLUMN(O1474),FALSE)="ND"),"ND",IF(R1474&gt;=0.05,"N",IF(AND(R1474&lt;0.05,P1474&lt;INDIRECT("r"&amp;MATCH(LEFT(L1474,LEN(L1474)-3)&amp;"ctr",L$1:L$2881,0)&amp;"C"&amp;COLUMN(P1474),FALSE)),"I",IF(AND(R1474&lt;0.05,P1474&gt;INDIRECT("r"&amp;MATCH(LEFT(L1474,LEN(L1474)-3)&amp;"ctr",L$1:L$2881,0)&amp;"c"&amp;COLUMN(P1474),FALSE)),"E","err"))))))</f>
        <v>ND</v>
      </c>
      <c r="T1474" s="1">
        <f t="array" ref="T1474">IF(O1474="","",AVERAGE(IF(L$1:L$2881=L1474,I$1:I$2881)))</f>
        <v>0</v>
      </c>
      <c r="U1474" s="1" t="str">
        <f t="shared" ref="U1474:U1537" ca="1" si="331">IF(O1474="","",IF(OR(S1474="ND",S1474="N"),"n/a",IF(OR(S1474="e",S1474="I"),IF(OR(T1474=0,INDIRECT("r"&amp;MATCH(LEFT(L1474,LEN(L1474)-3)&amp;"ctr",L$1:L$2881,0)&amp;"c"&amp;COLUMN(T1474),FALSE)=0),5,LOG(T1474/INDIRECT("r"&amp;MATCH(LEFT(L1474,LEN(L1474)-3)&amp;"ctr",L$1:L$2881,0)&amp;"c"&amp;COLUMN(T1474),FALSE),2)))))</f>
        <v>n/a</v>
      </c>
      <c r="V1474" s="1" t="str">
        <f t="shared" ca="1" si="323"/>
        <v/>
      </c>
      <c r="W1474" s="1" t="str">
        <f t="array" aca="1" ref="W1474" ca="1">IF(V1474="","",IF(AVERAGE(IF(Z$2:Z$2881="Neg"&amp;" "&amp;B1474&amp;" "&amp;X1474,J$2:J$2881,0))&gt;AVERAGE(IF(Z$2:Z$2881="pos"&amp;" "&amp;B1474&amp;" "&amp;X1474,J$2:J$2881,0)),"neg","pos"))</f>
        <v/>
      </c>
      <c r="X1474" s="1" t="str">
        <f t="shared" ref="X1474:X1537" ca="1" si="332">IF(V1474="","",LEFT(H1474,3))</f>
        <v/>
      </c>
      <c r="Y1474" s="1" t="str">
        <f t="shared" ref="Y1474:Y1537" ca="1" si="333">IF(W1474="","",RIGHT(H1474,3))</f>
        <v/>
      </c>
      <c r="Z1474" s="1" t="str">
        <f t="shared" ref="Z1474:Z1537" si="334">A1474&amp;" "&amp;B1474&amp;" "&amp;LEFT(H1474,3)</f>
        <v>both HEPES Min</v>
      </c>
      <c r="AA1474" s="1" t="str">
        <f t="shared" si="324"/>
        <v>Good</v>
      </c>
    </row>
    <row r="1475" spans="1:27" x14ac:dyDescent="0.2">
      <c r="A1475" s="1" t="s">
        <v>94</v>
      </c>
      <c r="B1475" s="1" t="s">
        <v>80</v>
      </c>
      <c r="C1475" s="1" t="s">
        <v>122</v>
      </c>
      <c r="D1475" s="1">
        <v>238.10570000000001</v>
      </c>
      <c r="E1475" s="1">
        <v>19.23</v>
      </c>
      <c r="F1475" s="5" t="s">
        <v>146</v>
      </c>
      <c r="H1475" s="1" t="s">
        <v>147</v>
      </c>
      <c r="K1475" s="1">
        <f t="shared" ref="K1475:K1506" si="335">LN(I1475+1)</f>
        <v>0</v>
      </c>
      <c r="L1475" s="1" t="str">
        <f t="shared" ref="L1475:L1506" si="336">A1475&amp;" "&amp;B1475&amp;" "&amp;H1475</f>
        <v>both HEPES Min_Ctr</v>
      </c>
      <c r="M1475" s="1" t="str">
        <f t="shared" si="327"/>
        <v>ND</v>
      </c>
      <c r="N1475" s="1" t="str">
        <f t="shared" si="328"/>
        <v>both HEPES Min_CtrND</v>
      </c>
      <c r="O1475" s="2" t="str">
        <f t="shared" si="329"/>
        <v/>
      </c>
      <c r="P1475" s="1" t="str">
        <f t="array" ref="P1475">IF(O1475="","",AVERAGE(IF(L$1:L$2881=L1475,K$1:K$2881)))</f>
        <v/>
      </c>
      <c r="Q1475" s="1" t="str">
        <f t="array" ref="Q1475">IF(O1475="","",_xlfn.F.TEST(IF((L$1:L$2881=LEFT(L1475,LEN(L1475)-3)&amp;"ctr"),K$1:K$2881),IF((L$1:L$2881=L1475),K$1:K$2881)))</f>
        <v/>
      </c>
      <c r="R1475" s="1" t="str">
        <f t="array" ref="R1475">IF(O1475="","",TTEST(IF(L$1:L$2881=LEFT(L1475,LEN(L1475)-3)&amp;"ctr",K$1:K$2881),IF(L$1:L$2881=L1475,K$1:K$2881),2,IF(ISERROR(Q1475),3,IF(Q1475&lt;0.05,3,2))))</f>
        <v/>
      </c>
      <c r="S1475" s="1" t="str">
        <f t="shared" ca="1" si="330"/>
        <v/>
      </c>
      <c r="T1475" s="1" t="str">
        <f t="array" ref="T1475">IF(O1475="","",AVERAGE(IF(L$1:L$2881=L1475,I$1:I$2881)))</f>
        <v/>
      </c>
      <c r="U1475" s="1" t="str">
        <f t="shared" ca="1" si="331"/>
        <v/>
      </c>
      <c r="V1475" s="1" t="str">
        <f t="shared" ref="V1475:V1538" ca="1" si="337">IF(S1475="N","1",IF(U1475="n/a","",IF(U1475="","",IF(ABS(U1475)&lt;1.5,"1",IF(ABS(U1475)&lt;2.5,"2",IF(ABS(U1475)&lt;3.5,"3",IF(ABS(U1475)&lt;4.5,"4",IF(ABS(U1475)&gt;=4.5,"5"))))))))</f>
        <v/>
      </c>
      <c r="W1475" s="1" t="str">
        <f t="array" aca="1" ref="W1475" ca="1">IF(V1475="","",IF(AVERAGE(IF(Z$2:Z$2881="Neg"&amp;" "&amp;B1475&amp;" "&amp;X1475,J$2:J$2881,0))&gt;AVERAGE(IF(Z$2:Z$2881="pos"&amp;" "&amp;B1475&amp;" "&amp;X1475,J$2:J$2881,0)),"neg","pos"))</f>
        <v/>
      </c>
      <c r="X1475" s="1" t="str">
        <f t="shared" ca="1" si="332"/>
        <v/>
      </c>
      <c r="Y1475" s="1" t="str">
        <f t="shared" ca="1" si="333"/>
        <v/>
      </c>
      <c r="Z1475" s="1" t="str">
        <f t="shared" si="334"/>
        <v>both HEPES Min</v>
      </c>
      <c r="AA1475" s="1" t="str">
        <f t="shared" ref="AA1475:AA1538" si="338">IF(T1475="","","Good")</f>
        <v/>
      </c>
    </row>
    <row r="1476" spans="1:27" x14ac:dyDescent="0.2">
      <c r="A1476" s="1" t="s">
        <v>94</v>
      </c>
      <c r="B1476" s="1" t="s">
        <v>80</v>
      </c>
      <c r="C1476" s="1" t="s">
        <v>122</v>
      </c>
      <c r="D1476" s="1">
        <v>238.10570000000001</v>
      </c>
      <c r="E1476" s="1">
        <v>19.23</v>
      </c>
      <c r="F1476" s="5" t="s">
        <v>146</v>
      </c>
      <c r="H1476" s="1" t="s">
        <v>147</v>
      </c>
      <c r="K1476" s="1">
        <f t="shared" si="335"/>
        <v>0</v>
      </c>
      <c r="L1476" s="1" t="str">
        <f t="shared" si="336"/>
        <v>both HEPES Min_Ctr</v>
      </c>
      <c r="M1476" s="1" t="str">
        <f t="shared" si="327"/>
        <v>ND</v>
      </c>
      <c r="N1476" s="1" t="str">
        <f t="shared" si="328"/>
        <v>both HEPES Min_CtrND</v>
      </c>
      <c r="O1476" s="2" t="str">
        <f t="shared" si="329"/>
        <v/>
      </c>
      <c r="P1476" s="1" t="str">
        <f t="array" ref="P1476">IF(O1476="","",AVERAGE(IF(L$1:L$2881=L1476,K$1:K$2881)))</f>
        <v/>
      </c>
      <c r="Q1476" s="1" t="str">
        <f t="array" ref="Q1476">IF(O1476="","",_xlfn.F.TEST(IF((L$1:L$2881=LEFT(L1476,LEN(L1476)-3)&amp;"ctr"),K$1:K$2881),IF((L$1:L$2881=L1476),K$1:K$2881)))</f>
        <v/>
      </c>
      <c r="R1476" s="1" t="str">
        <f t="array" ref="R1476">IF(O1476="","",TTEST(IF(L$1:L$2881=LEFT(L1476,LEN(L1476)-3)&amp;"ctr",K$1:K$2881),IF(L$1:L$2881=L1476,K$1:K$2881),2,IF(ISERROR(Q1476),3,IF(Q1476&lt;0.05,3,2))))</f>
        <v/>
      </c>
      <c r="S1476" s="1" t="str">
        <f t="shared" ca="1" si="330"/>
        <v/>
      </c>
      <c r="T1476" s="1" t="str">
        <f t="array" ref="T1476">IF(O1476="","",AVERAGE(IF(L$1:L$2881=L1476,I$1:I$2881)))</f>
        <v/>
      </c>
      <c r="U1476" s="1" t="str">
        <f t="shared" ca="1" si="331"/>
        <v/>
      </c>
      <c r="V1476" s="1" t="str">
        <f t="shared" ca="1" si="337"/>
        <v/>
      </c>
      <c r="W1476" s="1" t="str">
        <f t="array" aca="1" ref="W1476" ca="1">IF(V1476="","",IF(AVERAGE(IF(Z$2:Z$2881="Neg"&amp;" "&amp;B1476&amp;" "&amp;X1476,J$2:J$2881,0))&gt;AVERAGE(IF(Z$2:Z$2881="pos"&amp;" "&amp;B1476&amp;" "&amp;X1476,J$2:J$2881,0)),"neg","pos"))</f>
        <v/>
      </c>
      <c r="X1476" s="1" t="str">
        <f t="shared" ca="1" si="332"/>
        <v/>
      </c>
      <c r="Y1476" s="1" t="str">
        <f t="shared" ca="1" si="333"/>
        <v/>
      </c>
      <c r="Z1476" s="1" t="str">
        <f t="shared" si="334"/>
        <v>both HEPES Min</v>
      </c>
      <c r="AA1476" s="1" t="str">
        <f t="shared" si="338"/>
        <v/>
      </c>
    </row>
    <row r="1477" spans="1:27" x14ac:dyDescent="0.2">
      <c r="A1477" s="1" t="s">
        <v>94</v>
      </c>
      <c r="B1477" s="1" t="s">
        <v>80</v>
      </c>
      <c r="C1477" s="1" t="s">
        <v>122</v>
      </c>
      <c r="D1477" s="1">
        <v>238.10570000000001</v>
      </c>
      <c r="E1477" s="1">
        <v>19.23</v>
      </c>
      <c r="F1477" s="5" t="s">
        <v>146</v>
      </c>
      <c r="H1477" s="1" t="s">
        <v>147</v>
      </c>
      <c r="K1477" s="1">
        <f t="shared" si="335"/>
        <v>0</v>
      </c>
      <c r="L1477" s="1" t="str">
        <f t="shared" si="336"/>
        <v>both HEPES Min_Ctr</v>
      </c>
      <c r="M1477" s="1" t="str">
        <f t="shared" si="327"/>
        <v>ND</v>
      </c>
      <c r="N1477" s="1" t="str">
        <f t="shared" si="328"/>
        <v>both HEPES Min_CtrND</v>
      </c>
      <c r="O1477" s="2" t="str">
        <f t="shared" si="329"/>
        <v/>
      </c>
      <c r="P1477" s="1" t="str">
        <f t="array" ref="P1477">IF(O1477="","",AVERAGE(IF(L$1:L$2881=L1477,K$1:K$2881)))</f>
        <v/>
      </c>
      <c r="Q1477" s="1" t="str">
        <f t="array" ref="Q1477">IF(O1477="","",_xlfn.F.TEST(IF((L$1:L$2881=LEFT(L1477,LEN(L1477)-3)&amp;"ctr"),K$1:K$2881),IF((L$1:L$2881=L1477),K$1:K$2881)))</f>
        <v/>
      </c>
      <c r="R1477" s="1" t="str">
        <f t="array" ref="R1477">IF(O1477="","",TTEST(IF(L$1:L$2881=LEFT(L1477,LEN(L1477)-3)&amp;"ctr",K$1:K$2881),IF(L$1:L$2881=L1477,K$1:K$2881),2,IF(ISERROR(Q1477),3,IF(Q1477&lt;0.05,3,2))))</f>
        <v/>
      </c>
      <c r="S1477" s="1" t="str">
        <f t="shared" ca="1" si="330"/>
        <v/>
      </c>
      <c r="T1477" s="1" t="str">
        <f t="array" ref="T1477">IF(O1477="","",AVERAGE(IF(L$1:L$2881=L1477,I$1:I$2881)))</f>
        <v/>
      </c>
      <c r="U1477" s="1" t="str">
        <f t="shared" ca="1" si="331"/>
        <v/>
      </c>
      <c r="V1477" s="1" t="str">
        <f t="shared" ca="1" si="337"/>
        <v/>
      </c>
      <c r="W1477" s="1" t="str">
        <f t="array" aca="1" ref="W1477" ca="1">IF(V1477="","",IF(AVERAGE(IF(Z$2:Z$2881="Neg"&amp;" "&amp;B1477&amp;" "&amp;X1477,J$2:J$2881,0))&gt;AVERAGE(IF(Z$2:Z$2881="pos"&amp;" "&amp;B1477&amp;" "&amp;X1477,J$2:J$2881,0)),"neg","pos"))</f>
        <v/>
      </c>
      <c r="X1477" s="1" t="str">
        <f t="shared" ca="1" si="332"/>
        <v/>
      </c>
      <c r="Y1477" s="1" t="str">
        <f t="shared" ca="1" si="333"/>
        <v/>
      </c>
      <c r="Z1477" s="1" t="str">
        <f t="shared" si="334"/>
        <v>both HEPES Min</v>
      </c>
      <c r="AA1477" s="1" t="str">
        <f t="shared" si="338"/>
        <v/>
      </c>
    </row>
    <row r="1478" spans="1:27" x14ac:dyDescent="0.2">
      <c r="A1478" s="1" t="s">
        <v>94</v>
      </c>
      <c r="B1478" s="1" t="s">
        <v>80</v>
      </c>
      <c r="C1478" s="1" t="s">
        <v>122</v>
      </c>
      <c r="D1478" s="1">
        <v>238.10570000000001</v>
      </c>
      <c r="E1478" s="1">
        <v>19.23</v>
      </c>
      <c r="F1478" s="5" t="s">
        <v>146</v>
      </c>
      <c r="H1478" s="1" t="s">
        <v>148</v>
      </c>
      <c r="K1478" s="1">
        <f t="shared" si="335"/>
        <v>0</v>
      </c>
      <c r="L1478" s="1" t="str">
        <f t="shared" si="336"/>
        <v>both HEPES Min_Syn</v>
      </c>
      <c r="M1478" s="1" t="str">
        <f t="shared" si="327"/>
        <v>ND</v>
      </c>
      <c r="N1478" s="1" t="str">
        <f t="shared" si="328"/>
        <v>both HEPES Min_SynND</v>
      </c>
      <c r="O1478" s="2" t="str">
        <f t="shared" si="329"/>
        <v>ND</v>
      </c>
      <c r="P1478" s="1">
        <f t="array" ref="P1478">IF(O1478="","",AVERAGE(IF(L$1:L$2881=L1478,K$1:K$2881)))</f>
        <v>0</v>
      </c>
      <c r="Q1478" s="1" t="e">
        <f t="array" ref="Q1478">IF(O1478="","",_xlfn.F.TEST(IF((L$1:L$2881=LEFT(L1478,LEN(L1478)-3)&amp;"ctr"),K$1:K$2881),IF((L$1:L$2881=L1478),K$1:K$2881)))</f>
        <v>#DIV/0!</v>
      </c>
      <c r="R1478" s="1" t="e">
        <f t="array" ref="R1478">IF(O1478="","",TTEST(IF(L$1:L$2881=LEFT(L1478,LEN(L1478)-3)&amp;"ctr",K$1:K$2881),IF(L$1:L$2881=L1478,K$1:K$2881),2,IF(ISERROR(Q1478),3,IF(Q1478&lt;0.05,3,2))))</f>
        <v>#DIV/0!</v>
      </c>
      <c r="S1478" s="1" t="str">
        <f t="shared" ca="1" si="330"/>
        <v>ND</v>
      </c>
      <c r="T1478" s="1">
        <f t="array" ref="T1478">IF(O1478="","",AVERAGE(IF(L$1:L$2881=L1478,I$1:I$2881)))</f>
        <v>0</v>
      </c>
      <c r="U1478" s="1" t="str">
        <f t="shared" ca="1" si="331"/>
        <v>n/a</v>
      </c>
      <c r="V1478" s="1" t="str">
        <f t="shared" ca="1" si="337"/>
        <v/>
      </c>
      <c r="W1478" s="1" t="str">
        <f t="array" aca="1" ref="W1478" ca="1">IF(V1478="","",IF(AVERAGE(IF(Z$2:Z$2881="Neg"&amp;" "&amp;B1478&amp;" "&amp;X1478,J$2:J$2881,0))&gt;AVERAGE(IF(Z$2:Z$2881="pos"&amp;" "&amp;B1478&amp;" "&amp;X1478,J$2:J$2881,0)),"neg","pos"))</f>
        <v/>
      </c>
      <c r="X1478" s="1" t="str">
        <f t="shared" ca="1" si="332"/>
        <v/>
      </c>
      <c r="Y1478" s="1" t="str">
        <f t="shared" ca="1" si="333"/>
        <v/>
      </c>
      <c r="Z1478" s="1" t="str">
        <f t="shared" si="334"/>
        <v>both HEPES Min</v>
      </c>
      <c r="AA1478" s="1" t="str">
        <f t="shared" si="338"/>
        <v>Good</v>
      </c>
    </row>
    <row r="1479" spans="1:27" x14ac:dyDescent="0.2">
      <c r="A1479" s="1" t="s">
        <v>94</v>
      </c>
      <c r="B1479" s="1" t="s">
        <v>80</v>
      </c>
      <c r="C1479" s="1" t="s">
        <v>122</v>
      </c>
      <c r="D1479" s="1">
        <v>238.10570000000001</v>
      </c>
      <c r="E1479" s="1">
        <v>19.23</v>
      </c>
      <c r="F1479" s="5" t="s">
        <v>146</v>
      </c>
      <c r="H1479" s="1" t="s">
        <v>148</v>
      </c>
      <c r="K1479" s="1">
        <f t="shared" si="335"/>
        <v>0</v>
      </c>
      <c r="L1479" s="1" t="str">
        <f t="shared" si="336"/>
        <v>both HEPES Min_Syn</v>
      </c>
      <c r="M1479" s="1" t="str">
        <f t="shared" si="327"/>
        <v>ND</v>
      </c>
      <c r="N1479" s="1" t="str">
        <f t="shared" si="328"/>
        <v>both HEPES Min_SynND</v>
      </c>
      <c r="O1479" s="2" t="str">
        <f t="shared" si="329"/>
        <v/>
      </c>
      <c r="P1479" s="1" t="str">
        <f t="array" ref="P1479">IF(O1479="","",AVERAGE(IF(L$1:L$2881=L1479,K$1:K$2881)))</f>
        <v/>
      </c>
      <c r="Q1479" s="1" t="str">
        <f t="array" ref="Q1479">IF(O1479="","",_xlfn.F.TEST(IF((L$1:L$2881=LEFT(L1479,LEN(L1479)-3)&amp;"ctr"),K$1:K$2881),IF((L$1:L$2881=L1479),K$1:K$2881)))</f>
        <v/>
      </c>
      <c r="R1479" s="1" t="str">
        <f t="array" ref="R1479">IF(O1479="","",TTEST(IF(L$1:L$2881=LEFT(L1479,LEN(L1479)-3)&amp;"ctr",K$1:K$2881),IF(L$1:L$2881=L1479,K$1:K$2881),2,IF(ISERROR(Q1479),3,IF(Q1479&lt;0.05,3,2))))</f>
        <v/>
      </c>
      <c r="S1479" s="1" t="str">
        <f t="shared" ca="1" si="330"/>
        <v/>
      </c>
      <c r="T1479" s="1" t="str">
        <f t="array" ref="T1479">IF(O1479="","",AVERAGE(IF(L$1:L$2881=L1479,I$1:I$2881)))</f>
        <v/>
      </c>
      <c r="U1479" s="1" t="str">
        <f t="shared" ca="1" si="331"/>
        <v/>
      </c>
      <c r="V1479" s="1" t="str">
        <f t="shared" ca="1" si="337"/>
        <v/>
      </c>
      <c r="W1479" s="1" t="str">
        <f t="array" aca="1" ref="W1479" ca="1">IF(V1479="","",IF(AVERAGE(IF(Z$2:Z$2881="Neg"&amp;" "&amp;B1479&amp;" "&amp;X1479,J$2:J$2881,0))&gt;AVERAGE(IF(Z$2:Z$2881="pos"&amp;" "&amp;B1479&amp;" "&amp;X1479,J$2:J$2881,0)),"neg","pos"))</f>
        <v/>
      </c>
      <c r="X1479" s="1" t="str">
        <f t="shared" ca="1" si="332"/>
        <v/>
      </c>
      <c r="Y1479" s="1" t="str">
        <f t="shared" ca="1" si="333"/>
        <v/>
      </c>
      <c r="Z1479" s="1" t="str">
        <f t="shared" si="334"/>
        <v>both HEPES Min</v>
      </c>
      <c r="AA1479" s="1" t="str">
        <f t="shared" si="338"/>
        <v/>
      </c>
    </row>
    <row r="1480" spans="1:27" x14ac:dyDescent="0.2">
      <c r="A1480" s="1" t="s">
        <v>94</v>
      </c>
      <c r="B1480" s="1" t="s">
        <v>80</v>
      </c>
      <c r="C1480" s="1" t="s">
        <v>122</v>
      </c>
      <c r="D1480" s="1">
        <v>238.10570000000001</v>
      </c>
      <c r="E1480" s="1">
        <v>19.23</v>
      </c>
      <c r="F1480" s="5" t="s">
        <v>146</v>
      </c>
      <c r="H1480" s="1" t="s">
        <v>148</v>
      </c>
      <c r="K1480" s="1">
        <f t="shared" si="335"/>
        <v>0</v>
      </c>
      <c r="L1480" s="1" t="str">
        <f t="shared" si="336"/>
        <v>both HEPES Min_Syn</v>
      </c>
      <c r="M1480" s="1" t="str">
        <f t="shared" si="327"/>
        <v>ND</v>
      </c>
      <c r="N1480" s="1" t="str">
        <f t="shared" si="328"/>
        <v>both HEPES Min_SynND</v>
      </c>
      <c r="O1480" s="2" t="str">
        <f t="shared" si="329"/>
        <v/>
      </c>
      <c r="P1480" s="1" t="str">
        <f t="array" ref="P1480">IF(O1480="","",AVERAGE(IF(L$1:L$2881=L1480,K$1:K$2881)))</f>
        <v/>
      </c>
      <c r="Q1480" s="1" t="str">
        <f t="array" ref="Q1480">IF(O1480="","",_xlfn.F.TEST(IF((L$1:L$2881=LEFT(L1480,LEN(L1480)-3)&amp;"ctr"),K$1:K$2881),IF((L$1:L$2881=L1480),K$1:K$2881)))</f>
        <v/>
      </c>
      <c r="R1480" s="1" t="str">
        <f t="array" ref="R1480">IF(O1480="","",TTEST(IF(L$1:L$2881=LEFT(L1480,LEN(L1480)-3)&amp;"ctr",K$1:K$2881),IF(L$1:L$2881=L1480,K$1:K$2881),2,IF(ISERROR(Q1480),3,IF(Q1480&lt;0.05,3,2))))</f>
        <v/>
      </c>
      <c r="S1480" s="1" t="str">
        <f t="shared" ca="1" si="330"/>
        <v/>
      </c>
      <c r="T1480" s="1" t="str">
        <f t="array" ref="T1480">IF(O1480="","",AVERAGE(IF(L$1:L$2881=L1480,I$1:I$2881)))</f>
        <v/>
      </c>
      <c r="U1480" s="1" t="str">
        <f t="shared" ca="1" si="331"/>
        <v/>
      </c>
      <c r="V1480" s="1" t="str">
        <f t="shared" ca="1" si="337"/>
        <v/>
      </c>
      <c r="W1480" s="1" t="str">
        <f t="array" aca="1" ref="W1480" ca="1">IF(V1480="","",IF(AVERAGE(IF(Z$2:Z$2881="Neg"&amp;" "&amp;B1480&amp;" "&amp;X1480,J$2:J$2881,0))&gt;AVERAGE(IF(Z$2:Z$2881="pos"&amp;" "&amp;B1480&amp;" "&amp;X1480,J$2:J$2881,0)),"neg","pos"))</f>
        <v/>
      </c>
      <c r="X1480" s="1" t="str">
        <f t="shared" ca="1" si="332"/>
        <v/>
      </c>
      <c r="Y1480" s="1" t="str">
        <f t="shared" ca="1" si="333"/>
        <v/>
      </c>
      <c r="Z1480" s="1" t="str">
        <f t="shared" si="334"/>
        <v>both HEPES Min</v>
      </c>
      <c r="AA1480" s="1" t="str">
        <f t="shared" si="338"/>
        <v/>
      </c>
    </row>
    <row r="1481" spans="1:27" x14ac:dyDescent="0.2">
      <c r="A1481" s="1" t="s">
        <v>94</v>
      </c>
      <c r="B1481" s="1" t="s">
        <v>80</v>
      </c>
      <c r="C1481" s="1" t="s">
        <v>122</v>
      </c>
      <c r="D1481" s="1">
        <v>238.10570000000001</v>
      </c>
      <c r="E1481" s="1">
        <v>19.23</v>
      </c>
      <c r="F1481" s="5" t="s">
        <v>146</v>
      </c>
      <c r="H1481" s="1" t="s">
        <v>148</v>
      </c>
      <c r="K1481" s="1">
        <f t="shared" si="335"/>
        <v>0</v>
      </c>
      <c r="L1481" s="1" t="str">
        <f t="shared" si="336"/>
        <v>both HEPES Min_Syn</v>
      </c>
      <c r="M1481" s="1" t="str">
        <f t="shared" si="327"/>
        <v>ND</v>
      </c>
      <c r="N1481" s="1" t="str">
        <f t="shared" si="328"/>
        <v>both HEPES Min_SynND</v>
      </c>
      <c r="O1481" s="2" t="str">
        <f t="shared" si="329"/>
        <v/>
      </c>
      <c r="P1481" s="1" t="str">
        <f t="array" ref="P1481">IF(O1481="","",AVERAGE(IF(L$1:L$2881=L1481,K$1:K$2881)))</f>
        <v/>
      </c>
      <c r="Q1481" s="1" t="str">
        <f t="array" ref="Q1481">IF(O1481="","",_xlfn.F.TEST(IF((L$1:L$2881=LEFT(L1481,LEN(L1481)-3)&amp;"ctr"),K$1:K$2881),IF((L$1:L$2881=L1481),K$1:K$2881)))</f>
        <v/>
      </c>
      <c r="R1481" s="1" t="str">
        <f t="array" ref="R1481">IF(O1481="","",TTEST(IF(L$1:L$2881=LEFT(L1481,LEN(L1481)-3)&amp;"ctr",K$1:K$2881),IF(L$1:L$2881=L1481,K$1:K$2881),2,IF(ISERROR(Q1481),3,IF(Q1481&lt;0.05,3,2))))</f>
        <v/>
      </c>
      <c r="S1481" s="1" t="str">
        <f t="shared" ca="1" si="330"/>
        <v/>
      </c>
      <c r="T1481" s="1" t="str">
        <f t="array" ref="T1481">IF(O1481="","",AVERAGE(IF(L$1:L$2881=L1481,I$1:I$2881)))</f>
        <v/>
      </c>
      <c r="U1481" s="1" t="str">
        <f t="shared" ca="1" si="331"/>
        <v/>
      </c>
      <c r="V1481" s="1" t="str">
        <f t="shared" ca="1" si="337"/>
        <v/>
      </c>
      <c r="W1481" s="1" t="str">
        <f t="array" aca="1" ref="W1481" ca="1">IF(V1481="","",IF(AVERAGE(IF(Z$2:Z$2881="Neg"&amp;" "&amp;B1481&amp;" "&amp;X1481,J$2:J$2881,0))&gt;AVERAGE(IF(Z$2:Z$2881="pos"&amp;" "&amp;B1481&amp;" "&amp;X1481,J$2:J$2881,0)),"neg","pos"))</f>
        <v/>
      </c>
      <c r="X1481" s="1" t="str">
        <f t="shared" ca="1" si="332"/>
        <v/>
      </c>
      <c r="Y1481" s="1" t="str">
        <f t="shared" ca="1" si="333"/>
        <v/>
      </c>
      <c r="Z1481" s="1" t="str">
        <f t="shared" si="334"/>
        <v>both HEPES Min</v>
      </c>
      <c r="AA1481" s="1" t="str">
        <f t="shared" si="338"/>
        <v/>
      </c>
    </row>
    <row r="1482" spans="1:27" x14ac:dyDescent="0.2">
      <c r="A1482" s="1" t="s">
        <v>94</v>
      </c>
      <c r="B1482" s="1" t="s">
        <v>80</v>
      </c>
      <c r="C1482" s="1" t="s">
        <v>122</v>
      </c>
      <c r="D1482" s="1">
        <v>238.10570000000001</v>
      </c>
      <c r="E1482" s="1">
        <v>19.23</v>
      </c>
      <c r="F1482" s="5" t="s">
        <v>146</v>
      </c>
      <c r="H1482" s="1" t="s">
        <v>149</v>
      </c>
      <c r="I1482" s="1">
        <v>54932460</v>
      </c>
      <c r="K1482" s="1">
        <f t="shared" si="335"/>
        <v>17.821615006791081</v>
      </c>
      <c r="L1482" s="1" t="str">
        <f t="shared" si="336"/>
        <v>both HEPES MEBM_Ctr</v>
      </c>
      <c r="M1482" s="1" t="str">
        <f t="shared" si="327"/>
        <v>D</v>
      </c>
      <c r="N1482" s="1" t="str">
        <f t="shared" si="328"/>
        <v>both HEPES MEBM_Ctr_D</v>
      </c>
      <c r="O1482" s="2" t="str">
        <f t="shared" si="329"/>
        <v>D</v>
      </c>
      <c r="P1482" s="1">
        <f t="array" ref="P1482">IF(O1482="","",AVERAGE(IF(L$1:L$2881=L1482,K$1:K$2881)))</f>
        <v>17.734090478592492</v>
      </c>
      <c r="Q1482" s="1">
        <f t="array" ref="Q1482">IF(O1482="","",_xlfn.F.TEST(IF((L$1:L$2881=LEFT(L1482,LEN(L1482)-3)&amp;"ctr"),K$1:K$2881),IF((L$1:L$2881=L1482),K$1:K$2881)))</f>
        <v>1</v>
      </c>
      <c r="R1482" s="1">
        <f t="array" ref="R1482">IF(O1482="","",TTEST(IF(L$1:L$2881=LEFT(L1482,LEN(L1482)-3)&amp;"ctr",K$1:K$2881),IF(L$1:L$2881=L1482,K$1:K$2881),2,IF(ISERROR(Q1482),3,IF(Q1482&lt;0.05,3,2))))</f>
        <v>1</v>
      </c>
      <c r="S1482" s="1" t="str">
        <f t="shared" ca="1" si="330"/>
        <v>D</v>
      </c>
      <c r="T1482" s="1">
        <f t="array" ref="T1482">IF(O1482="","",AVERAGE(IF(L$1:L$2881=L1482,I$1:I$2881)))</f>
        <v>50401144.5</v>
      </c>
      <c r="U1482" s="1" t="b">
        <f t="shared" ca="1" si="331"/>
        <v>0</v>
      </c>
      <c r="V1482" s="1" t="str">
        <f t="shared" ca="1" si="337"/>
        <v>1</v>
      </c>
      <c r="W1482" s="1" t="str">
        <f t="array" aca="1" ref="W1482" ca="1">IF(V1482="","",IF(AVERAGE(IF(Z$2:Z$2881="Neg"&amp;" "&amp;B1482&amp;" "&amp;X1482,J$2:J$2881,0))&gt;AVERAGE(IF(Z$2:Z$2881="pos"&amp;" "&amp;B1482&amp;" "&amp;X1482,J$2:J$2881,0)),"neg","pos"))</f>
        <v>pos</v>
      </c>
      <c r="X1482" s="1" t="str">
        <f t="shared" ca="1" si="332"/>
        <v>MEB</v>
      </c>
      <c r="Y1482" s="1" t="str">
        <f t="shared" ca="1" si="333"/>
        <v>Ctr</v>
      </c>
      <c r="Z1482" s="1" t="str">
        <f t="shared" si="334"/>
        <v>both HEPES MEB</v>
      </c>
      <c r="AA1482" s="1" t="str">
        <f t="shared" si="338"/>
        <v>Good</v>
      </c>
    </row>
    <row r="1483" spans="1:27" x14ac:dyDescent="0.2">
      <c r="A1483" s="1" t="s">
        <v>94</v>
      </c>
      <c r="B1483" s="1" t="s">
        <v>80</v>
      </c>
      <c r="C1483" s="1" t="s">
        <v>122</v>
      </c>
      <c r="D1483" s="1">
        <v>238.10570000000001</v>
      </c>
      <c r="E1483" s="1">
        <v>19.23</v>
      </c>
      <c r="F1483" s="5" t="s">
        <v>146</v>
      </c>
      <c r="H1483" s="1" t="s">
        <v>149</v>
      </c>
      <c r="I1483" s="1">
        <v>47975420</v>
      </c>
      <c r="K1483" s="1">
        <f t="shared" si="335"/>
        <v>17.686199375223389</v>
      </c>
      <c r="L1483" s="1" t="str">
        <f t="shared" si="336"/>
        <v>both HEPES MEBM_Ctr</v>
      </c>
      <c r="M1483" s="1" t="str">
        <f t="shared" si="327"/>
        <v>D</v>
      </c>
      <c r="N1483" s="1" t="str">
        <f t="shared" si="328"/>
        <v>both HEPES MEBM_Ctr_D</v>
      </c>
      <c r="O1483" s="2" t="str">
        <f t="shared" si="329"/>
        <v/>
      </c>
      <c r="P1483" s="1" t="str">
        <f t="array" ref="P1483">IF(O1483="","",AVERAGE(IF(L$1:L$2881=L1483,K$1:K$2881)))</f>
        <v/>
      </c>
      <c r="Q1483" s="1" t="str">
        <f t="array" ref="Q1483">IF(O1483="","",_xlfn.F.TEST(IF((L$1:L$2881=LEFT(L1483,LEN(L1483)-3)&amp;"ctr"),K$1:K$2881),IF((L$1:L$2881=L1483),K$1:K$2881)))</f>
        <v/>
      </c>
      <c r="R1483" s="1" t="str">
        <f t="array" ref="R1483">IF(O1483="","",TTEST(IF(L$1:L$2881=LEFT(L1483,LEN(L1483)-3)&amp;"ctr",K$1:K$2881),IF(L$1:L$2881=L1483,K$1:K$2881),2,IF(ISERROR(Q1483),3,IF(Q1483&lt;0.05,3,2))))</f>
        <v/>
      </c>
      <c r="S1483" s="1" t="str">
        <f t="shared" ca="1" si="330"/>
        <v/>
      </c>
      <c r="T1483" s="1" t="str">
        <f t="array" ref="T1483">IF(O1483="","",AVERAGE(IF(L$1:L$2881=L1483,I$1:I$2881)))</f>
        <v/>
      </c>
      <c r="U1483" s="1" t="str">
        <f t="shared" ca="1" si="331"/>
        <v/>
      </c>
      <c r="V1483" s="1" t="str">
        <f t="shared" ca="1" si="337"/>
        <v/>
      </c>
      <c r="W1483" s="1" t="str">
        <f t="array" aca="1" ref="W1483" ca="1">IF(V1483="","",IF(AVERAGE(IF(Z$2:Z$2881="Neg"&amp;" "&amp;B1483&amp;" "&amp;X1483,J$2:J$2881,0))&gt;AVERAGE(IF(Z$2:Z$2881="pos"&amp;" "&amp;B1483&amp;" "&amp;X1483,J$2:J$2881,0)),"neg","pos"))</f>
        <v/>
      </c>
      <c r="X1483" s="1" t="str">
        <f t="shared" ca="1" si="332"/>
        <v/>
      </c>
      <c r="Y1483" s="1" t="str">
        <f t="shared" ca="1" si="333"/>
        <v/>
      </c>
      <c r="Z1483" s="1" t="str">
        <f t="shared" si="334"/>
        <v>both HEPES MEB</v>
      </c>
      <c r="AA1483" s="1" t="str">
        <f t="shared" si="338"/>
        <v/>
      </c>
    </row>
    <row r="1484" spans="1:27" x14ac:dyDescent="0.2">
      <c r="A1484" s="1" t="s">
        <v>94</v>
      </c>
      <c r="B1484" s="1" t="s">
        <v>80</v>
      </c>
      <c r="C1484" s="1" t="s">
        <v>122</v>
      </c>
      <c r="D1484" s="1">
        <v>238.10570000000001</v>
      </c>
      <c r="E1484" s="1">
        <v>19.23</v>
      </c>
      <c r="F1484" s="5" t="s">
        <v>146</v>
      </c>
      <c r="H1484" s="1" t="s">
        <v>149</v>
      </c>
      <c r="I1484" s="1">
        <v>48519348</v>
      </c>
      <c r="K1484" s="1">
        <f t="shared" si="335"/>
        <v>17.697473224802543</v>
      </c>
      <c r="L1484" s="1" t="str">
        <f t="shared" si="336"/>
        <v>both HEPES MEBM_Ctr</v>
      </c>
      <c r="M1484" s="1" t="str">
        <f t="shared" si="327"/>
        <v>D</v>
      </c>
      <c r="N1484" s="1" t="str">
        <f t="shared" si="328"/>
        <v>both HEPES MEBM_Ctr_D</v>
      </c>
      <c r="O1484" s="2" t="str">
        <f t="shared" si="329"/>
        <v/>
      </c>
      <c r="P1484" s="1" t="str">
        <f t="array" ref="P1484">IF(O1484="","",AVERAGE(IF(L$1:L$2881=L1484,K$1:K$2881)))</f>
        <v/>
      </c>
      <c r="Q1484" s="1" t="str">
        <f t="array" ref="Q1484">IF(O1484="","",_xlfn.F.TEST(IF((L$1:L$2881=LEFT(L1484,LEN(L1484)-3)&amp;"ctr"),K$1:K$2881),IF((L$1:L$2881=L1484),K$1:K$2881)))</f>
        <v/>
      </c>
      <c r="R1484" s="1" t="str">
        <f t="array" ref="R1484">IF(O1484="","",TTEST(IF(L$1:L$2881=LEFT(L1484,LEN(L1484)-3)&amp;"ctr",K$1:K$2881),IF(L$1:L$2881=L1484,K$1:K$2881),2,IF(ISERROR(Q1484),3,IF(Q1484&lt;0.05,3,2))))</f>
        <v/>
      </c>
      <c r="S1484" s="1" t="str">
        <f t="shared" ca="1" si="330"/>
        <v/>
      </c>
      <c r="T1484" s="1" t="str">
        <f t="array" ref="T1484">IF(O1484="","",AVERAGE(IF(L$1:L$2881=L1484,I$1:I$2881)))</f>
        <v/>
      </c>
      <c r="U1484" s="1" t="str">
        <f t="shared" ca="1" si="331"/>
        <v/>
      </c>
      <c r="V1484" s="1" t="str">
        <f t="shared" ca="1" si="337"/>
        <v/>
      </c>
      <c r="W1484" s="1" t="str">
        <f t="array" aca="1" ref="W1484" ca="1">IF(V1484="","",IF(AVERAGE(IF(Z$2:Z$2881="Neg"&amp;" "&amp;B1484&amp;" "&amp;X1484,J$2:J$2881,0))&gt;AVERAGE(IF(Z$2:Z$2881="pos"&amp;" "&amp;B1484&amp;" "&amp;X1484,J$2:J$2881,0)),"neg","pos"))</f>
        <v/>
      </c>
      <c r="X1484" s="1" t="str">
        <f t="shared" ca="1" si="332"/>
        <v/>
      </c>
      <c r="Y1484" s="1" t="str">
        <f t="shared" ca="1" si="333"/>
        <v/>
      </c>
      <c r="Z1484" s="1" t="str">
        <f t="shared" si="334"/>
        <v>both HEPES MEB</v>
      </c>
      <c r="AA1484" s="1" t="str">
        <f t="shared" si="338"/>
        <v/>
      </c>
    </row>
    <row r="1485" spans="1:27" x14ac:dyDescent="0.2">
      <c r="A1485" s="1" t="s">
        <v>94</v>
      </c>
      <c r="B1485" s="1" t="s">
        <v>80</v>
      </c>
      <c r="C1485" s="1" t="s">
        <v>122</v>
      </c>
      <c r="D1485" s="1">
        <v>238.10570000000001</v>
      </c>
      <c r="E1485" s="1">
        <v>19.23</v>
      </c>
      <c r="F1485" s="5" t="s">
        <v>146</v>
      </c>
      <c r="H1485" s="1" t="s">
        <v>149</v>
      </c>
      <c r="I1485" s="1">
        <v>50177350</v>
      </c>
      <c r="K1485" s="1">
        <f t="shared" si="335"/>
        <v>17.731074307552955</v>
      </c>
      <c r="L1485" s="1" t="str">
        <f t="shared" si="336"/>
        <v>both HEPES MEBM_Ctr</v>
      </c>
      <c r="M1485" s="1" t="str">
        <f t="shared" si="327"/>
        <v>D</v>
      </c>
      <c r="N1485" s="1" t="str">
        <f t="shared" si="328"/>
        <v>both HEPES MEBM_Ctr_D</v>
      </c>
      <c r="O1485" s="2" t="str">
        <f t="shared" si="329"/>
        <v/>
      </c>
      <c r="P1485" s="1" t="str">
        <f t="array" ref="P1485">IF(O1485="","",AVERAGE(IF(L$1:L$2881=L1485,K$1:K$2881)))</f>
        <v/>
      </c>
      <c r="Q1485" s="1" t="str">
        <f t="array" ref="Q1485">IF(O1485="","",_xlfn.F.TEST(IF((L$1:L$2881=LEFT(L1485,LEN(L1485)-3)&amp;"ctr"),K$1:K$2881),IF((L$1:L$2881=L1485),K$1:K$2881)))</f>
        <v/>
      </c>
      <c r="R1485" s="1" t="str">
        <f t="array" ref="R1485">IF(O1485="","",TTEST(IF(L$1:L$2881=LEFT(L1485,LEN(L1485)-3)&amp;"ctr",K$1:K$2881),IF(L$1:L$2881=L1485,K$1:K$2881),2,IF(ISERROR(Q1485),3,IF(Q1485&lt;0.05,3,2))))</f>
        <v/>
      </c>
      <c r="S1485" s="1" t="str">
        <f t="shared" ca="1" si="330"/>
        <v/>
      </c>
      <c r="T1485" s="1" t="str">
        <f t="array" ref="T1485">IF(O1485="","",AVERAGE(IF(L$1:L$2881=L1485,I$1:I$2881)))</f>
        <v/>
      </c>
      <c r="U1485" s="1" t="str">
        <f t="shared" ca="1" si="331"/>
        <v/>
      </c>
      <c r="V1485" s="1" t="str">
        <f t="shared" ca="1" si="337"/>
        <v/>
      </c>
      <c r="W1485" s="1" t="str">
        <f t="array" aca="1" ref="W1485" ca="1">IF(V1485="","",IF(AVERAGE(IF(Z$2:Z$2881="Neg"&amp;" "&amp;B1485&amp;" "&amp;X1485,J$2:J$2881,0))&gt;AVERAGE(IF(Z$2:Z$2881="pos"&amp;" "&amp;B1485&amp;" "&amp;X1485,J$2:J$2881,0)),"neg","pos"))</f>
        <v/>
      </c>
      <c r="X1485" s="1" t="str">
        <f t="shared" ca="1" si="332"/>
        <v/>
      </c>
      <c r="Y1485" s="1" t="str">
        <f t="shared" ca="1" si="333"/>
        <v/>
      </c>
      <c r="Z1485" s="1" t="str">
        <f t="shared" si="334"/>
        <v>both HEPES MEB</v>
      </c>
      <c r="AA1485" s="1" t="str">
        <f t="shared" si="338"/>
        <v/>
      </c>
    </row>
    <row r="1486" spans="1:27" x14ac:dyDescent="0.2">
      <c r="A1486" s="1" t="s">
        <v>94</v>
      </c>
      <c r="B1486" s="1" t="s">
        <v>80</v>
      </c>
      <c r="C1486" s="1" t="s">
        <v>122</v>
      </c>
      <c r="D1486" s="1">
        <v>238.10570000000001</v>
      </c>
      <c r="E1486" s="1">
        <v>19.23</v>
      </c>
      <c r="F1486" s="5" t="s">
        <v>146</v>
      </c>
      <c r="H1486" s="1" t="s">
        <v>150</v>
      </c>
      <c r="I1486" s="1">
        <v>46675130</v>
      </c>
      <c r="K1486" s="1">
        <f t="shared" si="335"/>
        <v>17.658722054029791</v>
      </c>
      <c r="L1486" s="1" t="str">
        <f t="shared" si="336"/>
        <v>both HEPES MEBM_Syn</v>
      </c>
      <c r="M1486" s="1" t="str">
        <f t="shared" si="327"/>
        <v>D</v>
      </c>
      <c r="N1486" s="1" t="str">
        <f t="shared" si="328"/>
        <v>both HEPES MEBM_Syn_D</v>
      </c>
      <c r="O1486" s="2" t="str">
        <f t="shared" si="329"/>
        <v>D</v>
      </c>
      <c r="P1486" s="1">
        <f t="array" ref="P1486">IF(O1486="","",AVERAGE(IF(L$1:L$2881=L1486,K$1:K$2881)))</f>
        <v>17.727580763269223</v>
      </c>
      <c r="Q1486" s="1">
        <f t="array" ref="Q1486">IF(O1486="","",_xlfn.F.TEST(IF((L$1:L$2881=LEFT(L1486,LEN(L1486)-3)&amp;"ctr"),K$1:K$2881),IF((L$1:L$2881=L1486),K$1:K$2881)))</f>
        <v>0.74073101739790292</v>
      </c>
      <c r="R1486" s="1">
        <f t="array" ref="R1486">IF(O1486="","",TTEST(IF(L$1:L$2881=LEFT(L1486,LEN(L1486)-3)&amp;"ctr",K$1:K$2881),IF(L$1:L$2881=L1486,K$1:K$2881),2,IF(ISERROR(Q1486),3,IF(Q1486&lt;0.05,3,2))))</f>
        <v>0.89799930771290559</v>
      </c>
      <c r="S1486" s="1" t="str">
        <f t="shared" ca="1" si="330"/>
        <v>N</v>
      </c>
      <c r="T1486" s="1">
        <f t="array" ref="T1486">IF(O1486="","",AVERAGE(IF(L$1:L$2881=L1486,I$1:I$2881)))</f>
        <v>50111125</v>
      </c>
      <c r="U1486" s="1" t="str">
        <f t="shared" ca="1" si="331"/>
        <v>n/a</v>
      </c>
      <c r="V1486" s="1" t="str">
        <f t="shared" ca="1" si="337"/>
        <v>1</v>
      </c>
      <c r="W1486" s="1" t="str">
        <f t="array" aca="1" ref="W1486" ca="1">IF(V1486="","",IF(AVERAGE(IF(Z$2:Z$2881="Neg"&amp;" "&amp;B1486&amp;" "&amp;X1486,J$2:J$2881,0))&gt;AVERAGE(IF(Z$2:Z$2881="pos"&amp;" "&amp;B1486&amp;" "&amp;X1486,J$2:J$2881,0)),"neg","pos"))</f>
        <v>pos</v>
      </c>
      <c r="X1486" s="1" t="str">
        <f t="shared" ca="1" si="332"/>
        <v>MEB</v>
      </c>
      <c r="Y1486" s="1" t="str">
        <f t="shared" ca="1" si="333"/>
        <v>Syn</v>
      </c>
      <c r="Z1486" s="1" t="str">
        <f t="shared" si="334"/>
        <v>both HEPES MEB</v>
      </c>
      <c r="AA1486" s="1" t="str">
        <f t="shared" si="338"/>
        <v>Good</v>
      </c>
    </row>
    <row r="1487" spans="1:27" x14ac:dyDescent="0.2">
      <c r="A1487" s="1" t="s">
        <v>94</v>
      </c>
      <c r="B1487" s="1" t="s">
        <v>80</v>
      </c>
      <c r="C1487" s="1" t="s">
        <v>122</v>
      </c>
      <c r="D1487" s="1">
        <v>238.10570000000001</v>
      </c>
      <c r="E1487" s="1">
        <v>19.23</v>
      </c>
      <c r="F1487" s="5" t="s">
        <v>146</v>
      </c>
      <c r="H1487" s="1" t="s">
        <v>150</v>
      </c>
      <c r="I1487" s="1">
        <v>55511300</v>
      </c>
      <c r="K1487" s="1">
        <f t="shared" si="335"/>
        <v>17.832097179610216</v>
      </c>
      <c r="L1487" s="1" t="str">
        <f t="shared" si="336"/>
        <v>both HEPES MEBM_Syn</v>
      </c>
      <c r="M1487" s="1" t="str">
        <f t="shared" si="327"/>
        <v>D</v>
      </c>
      <c r="N1487" s="1" t="str">
        <f t="shared" si="328"/>
        <v>both HEPES MEBM_Syn_D</v>
      </c>
      <c r="O1487" s="2" t="str">
        <f t="shared" si="329"/>
        <v/>
      </c>
      <c r="P1487" s="1" t="str">
        <f t="array" ref="P1487">IF(O1487="","",AVERAGE(IF(L$1:L$2881=L1487,K$1:K$2881)))</f>
        <v/>
      </c>
      <c r="Q1487" s="1" t="str">
        <f t="array" ref="Q1487">IF(O1487="","",_xlfn.F.TEST(IF((L$1:L$2881=LEFT(L1487,LEN(L1487)-3)&amp;"ctr"),K$1:K$2881),IF((L$1:L$2881=L1487),K$1:K$2881)))</f>
        <v/>
      </c>
      <c r="R1487" s="1" t="str">
        <f t="array" ref="R1487">IF(O1487="","",TTEST(IF(L$1:L$2881=LEFT(L1487,LEN(L1487)-3)&amp;"ctr",K$1:K$2881),IF(L$1:L$2881=L1487,K$1:K$2881),2,IF(ISERROR(Q1487),3,IF(Q1487&lt;0.05,3,2))))</f>
        <v/>
      </c>
      <c r="S1487" s="1" t="str">
        <f t="shared" ca="1" si="330"/>
        <v/>
      </c>
      <c r="T1487" s="1" t="str">
        <f t="array" ref="T1487">IF(O1487="","",AVERAGE(IF(L$1:L$2881=L1487,I$1:I$2881)))</f>
        <v/>
      </c>
      <c r="U1487" s="1" t="str">
        <f t="shared" ca="1" si="331"/>
        <v/>
      </c>
      <c r="V1487" s="1" t="str">
        <f t="shared" ca="1" si="337"/>
        <v/>
      </c>
      <c r="W1487" s="1" t="str">
        <f t="array" aca="1" ref="W1487" ca="1">IF(V1487="","",IF(AVERAGE(IF(Z$2:Z$2881="Neg"&amp;" "&amp;B1487&amp;" "&amp;X1487,J$2:J$2881,0))&gt;AVERAGE(IF(Z$2:Z$2881="pos"&amp;" "&amp;B1487&amp;" "&amp;X1487,J$2:J$2881,0)),"neg","pos"))</f>
        <v/>
      </c>
      <c r="X1487" s="1" t="str">
        <f t="shared" ca="1" si="332"/>
        <v/>
      </c>
      <c r="Y1487" s="1" t="str">
        <f t="shared" ca="1" si="333"/>
        <v/>
      </c>
      <c r="Z1487" s="1" t="str">
        <f t="shared" si="334"/>
        <v>both HEPES MEB</v>
      </c>
      <c r="AA1487" s="1" t="str">
        <f t="shared" si="338"/>
        <v/>
      </c>
    </row>
    <row r="1488" spans="1:27" x14ac:dyDescent="0.2">
      <c r="A1488" s="1" t="s">
        <v>94</v>
      </c>
      <c r="B1488" s="1" t="s">
        <v>80</v>
      </c>
      <c r="C1488" s="1" t="s">
        <v>122</v>
      </c>
      <c r="D1488" s="1">
        <v>238.10570000000001</v>
      </c>
      <c r="E1488" s="1">
        <v>19.23</v>
      </c>
      <c r="F1488" s="5" t="s">
        <v>146</v>
      </c>
      <c r="H1488" s="1" t="s">
        <v>150</v>
      </c>
      <c r="I1488" s="1">
        <v>50133070</v>
      </c>
      <c r="K1488" s="1">
        <f t="shared" si="335"/>
        <v>17.730191448085446</v>
      </c>
      <c r="L1488" s="1" t="str">
        <f t="shared" si="336"/>
        <v>both HEPES MEBM_Syn</v>
      </c>
      <c r="M1488" s="1" t="str">
        <f t="shared" si="327"/>
        <v>D</v>
      </c>
      <c r="N1488" s="1" t="str">
        <f t="shared" si="328"/>
        <v>both HEPES MEBM_Syn_D</v>
      </c>
      <c r="O1488" s="2" t="str">
        <f t="shared" si="329"/>
        <v/>
      </c>
      <c r="P1488" s="1" t="str">
        <f t="array" ref="P1488">IF(O1488="","",AVERAGE(IF(L$1:L$2881=L1488,K$1:K$2881)))</f>
        <v/>
      </c>
      <c r="Q1488" s="1" t="str">
        <f t="array" ref="Q1488">IF(O1488="","",_xlfn.F.TEST(IF((L$1:L$2881=LEFT(L1488,LEN(L1488)-3)&amp;"ctr"),K$1:K$2881),IF((L$1:L$2881=L1488),K$1:K$2881)))</f>
        <v/>
      </c>
      <c r="R1488" s="1" t="str">
        <f t="array" ref="R1488">IF(O1488="","",TTEST(IF(L$1:L$2881=LEFT(L1488,LEN(L1488)-3)&amp;"ctr",K$1:K$2881),IF(L$1:L$2881=L1488,K$1:K$2881),2,IF(ISERROR(Q1488),3,IF(Q1488&lt;0.05,3,2))))</f>
        <v/>
      </c>
      <c r="S1488" s="1" t="str">
        <f t="shared" ca="1" si="330"/>
        <v/>
      </c>
      <c r="T1488" s="1" t="str">
        <f t="array" ref="T1488">IF(O1488="","",AVERAGE(IF(L$1:L$2881=L1488,I$1:I$2881)))</f>
        <v/>
      </c>
      <c r="U1488" s="1" t="str">
        <f t="shared" ca="1" si="331"/>
        <v/>
      </c>
      <c r="V1488" s="1" t="str">
        <f t="shared" ca="1" si="337"/>
        <v/>
      </c>
      <c r="W1488" s="1" t="str">
        <f t="array" aca="1" ref="W1488" ca="1">IF(V1488="","",IF(AVERAGE(IF(Z$2:Z$2881="Neg"&amp;" "&amp;B1488&amp;" "&amp;X1488,J$2:J$2881,0))&gt;AVERAGE(IF(Z$2:Z$2881="pos"&amp;" "&amp;B1488&amp;" "&amp;X1488,J$2:J$2881,0)),"neg","pos"))</f>
        <v/>
      </c>
      <c r="X1488" s="1" t="str">
        <f t="shared" ca="1" si="332"/>
        <v/>
      </c>
      <c r="Y1488" s="1" t="str">
        <f t="shared" ca="1" si="333"/>
        <v/>
      </c>
      <c r="Z1488" s="1" t="str">
        <f t="shared" si="334"/>
        <v>both HEPES MEB</v>
      </c>
      <c r="AA1488" s="1" t="str">
        <f t="shared" si="338"/>
        <v/>
      </c>
    </row>
    <row r="1489" spans="1:27" x14ac:dyDescent="0.2">
      <c r="A1489" s="1" t="s">
        <v>94</v>
      </c>
      <c r="B1489" s="1" t="s">
        <v>80</v>
      </c>
      <c r="C1489" s="1" t="s">
        <v>122</v>
      </c>
      <c r="D1489" s="1">
        <v>238.10570000000001</v>
      </c>
      <c r="E1489" s="1">
        <v>19.23</v>
      </c>
      <c r="F1489" s="5" t="s">
        <v>146</v>
      </c>
      <c r="H1489" s="1" t="s">
        <v>150</v>
      </c>
      <c r="I1489" s="1">
        <v>48125000</v>
      </c>
      <c r="K1489" s="1">
        <f t="shared" si="335"/>
        <v>17.689312371351441</v>
      </c>
      <c r="L1489" s="1" t="str">
        <f t="shared" si="336"/>
        <v>both HEPES MEBM_Syn</v>
      </c>
      <c r="M1489" s="1" t="str">
        <f t="shared" si="327"/>
        <v>D</v>
      </c>
      <c r="N1489" s="1" t="str">
        <f t="shared" si="328"/>
        <v>both HEPES MEBM_Syn_D</v>
      </c>
      <c r="O1489" s="2" t="str">
        <f t="shared" si="329"/>
        <v/>
      </c>
      <c r="P1489" s="1" t="str">
        <f t="array" ref="P1489">IF(O1489="","",AVERAGE(IF(L$1:L$2881=L1489,K$1:K$2881)))</f>
        <v/>
      </c>
      <c r="Q1489" s="1" t="str">
        <f t="array" ref="Q1489">IF(O1489="","",_xlfn.F.TEST(IF((L$1:L$2881=LEFT(L1489,LEN(L1489)-3)&amp;"ctr"),K$1:K$2881),IF((L$1:L$2881=L1489),K$1:K$2881)))</f>
        <v/>
      </c>
      <c r="R1489" s="1" t="str">
        <f t="array" ref="R1489">IF(O1489="","",TTEST(IF(L$1:L$2881=LEFT(L1489,LEN(L1489)-3)&amp;"ctr",K$1:K$2881),IF(L$1:L$2881=L1489,K$1:K$2881),2,IF(ISERROR(Q1489),3,IF(Q1489&lt;0.05,3,2))))</f>
        <v/>
      </c>
      <c r="S1489" s="1" t="str">
        <f t="shared" ca="1" si="330"/>
        <v/>
      </c>
      <c r="T1489" s="1" t="str">
        <f t="array" ref="T1489">IF(O1489="","",AVERAGE(IF(L$1:L$2881=L1489,I$1:I$2881)))</f>
        <v/>
      </c>
      <c r="U1489" s="1" t="str">
        <f t="shared" ca="1" si="331"/>
        <v/>
      </c>
      <c r="V1489" s="1" t="str">
        <f t="shared" ca="1" si="337"/>
        <v/>
      </c>
      <c r="W1489" s="1" t="str">
        <f t="array" aca="1" ref="W1489" ca="1">IF(V1489="","",IF(AVERAGE(IF(Z$2:Z$2881="Neg"&amp;" "&amp;B1489&amp;" "&amp;X1489,J$2:J$2881,0))&gt;AVERAGE(IF(Z$2:Z$2881="pos"&amp;" "&amp;B1489&amp;" "&amp;X1489,J$2:J$2881,0)),"neg","pos"))</f>
        <v/>
      </c>
      <c r="X1489" s="1" t="str">
        <f t="shared" ca="1" si="332"/>
        <v/>
      </c>
      <c r="Y1489" s="1" t="str">
        <f t="shared" ca="1" si="333"/>
        <v/>
      </c>
      <c r="Z1489" s="1" t="str">
        <f t="shared" si="334"/>
        <v>both HEPES MEB</v>
      </c>
      <c r="AA1489" s="1" t="str">
        <f t="shared" si="338"/>
        <v/>
      </c>
    </row>
    <row r="1490" spans="1:27" x14ac:dyDescent="0.2">
      <c r="A1490" s="1" t="s">
        <v>94</v>
      </c>
      <c r="B1490" s="1" t="s">
        <v>80</v>
      </c>
      <c r="C1490" s="1" t="s">
        <v>122</v>
      </c>
      <c r="D1490" s="1">
        <v>238.10570000000001</v>
      </c>
      <c r="E1490" s="1">
        <v>19.23</v>
      </c>
      <c r="F1490" s="5" t="s">
        <v>146</v>
      </c>
      <c r="H1490" s="1" t="s">
        <v>151</v>
      </c>
      <c r="K1490" s="1">
        <f t="shared" si="335"/>
        <v>0</v>
      </c>
      <c r="L1490" s="1" t="str">
        <f t="shared" si="336"/>
        <v>both HEPES YE_Ctr</v>
      </c>
      <c r="M1490" s="1" t="str">
        <f t="shared" si="327"/>
        <v>ND</v>
      </c>
      <c r="N1490" s="1" t="str">
        <f t="shared" si="328"/>
        <v>both HEPES YE_CtrND</v>
      </c>
      <c r="O1490" s="2" t="str">
        <f t="shared" si="329"/>
        <v>ND</v>
      </c>
      <c r="P1490" s="1">
        <f t="array" ref="P1490">IF(O1490="","",AVERAGE(IF(L$1:L$2881=L1490,K$1:K$2881)))</f>
        <v>0</v>
      </c>
      <c r="Q1490" s="1" t="e">
        <f t="array" ref="Q1490">IF(O1490="","",_xlfn.F.TEST(IF((L$1:L$2881=LEFT(L1490,LEN(L1490)-3)&amp;"ctr"),K$1:K$2881),IF((L$1:L$2881=L1490),K$1:K$2881)))</f>
        <v>#DIV/0!</v>
      </c>
      <c r="R1490" s="1" t="e">
        <f t="array" ref="R1490">IF(O1490="","",TTEST(IF(L$1:L$2881=LEFT(L1490,LEN(L1490)-3)&amp;"ctr",K$1:K$2881),IF(L$1:L$2881=L1490,K$1:K$2881),2,IF(ISERROR(Q1490),3,IF(Q1490&lt;0.05,3,2))))</f>
        <v>#DIV/0!</v>
      </c>
      <c r="S1490" s="1" t="str">
        <f t="shared" ca="1" si="330"/>
        <v>ND</v>
      </c>
      <c r="T1490" s="1">
        <f t="array" ref="T1490">IF(O1490="","",AVERAGE(IF(L$1:L$2881=L1490,I$1:I$2881)))</f>
        <v>0</v>
      </c>
      <c r="U1490" s="1" t="str">
        <f t="shared" ca="1" si="331"/>
        <v>n/a</v>
      </c>
      <c r="V1490" s="1" t="str">
        <f t="shared" ca="1" si="337"/>
        <v/>
      </c>
      <c r="W1490" s="1" t="str">
        <f t="array" aca="1" ref="W1490" ca="1">IF(V1490="","",IF(AVERAGE(IF(Z$2:Z$2881="Neg"&amp;" "&amp;B1490&amp;" "&amp;X1490,J$2:J$2881,0))&gt;AVERAGE(IF(Z$2:Z$2881="pos"&amp;" "&amp;B1490&amp;" "&amp;X1490,J$2:J$2881,0)),"neg","pos"))</f>
        <v/>
      </c>
      <c r="X1490" s="1" t="str">
        <f t="shared" ca="1" si="332"/>
        <v/>
      </c>
      <c r="Y1490" s="1" t="str">
        <f t="shared" ca="1" si="333"/>
        <v/>
      </c>
      <c r="Z1490" s="1" t="str">
        <f t="shared" si="334"/>
        <v>both HEPES YE_</v>
      </c>
      <c r="AA1490" s="1" t="str">
        <f t="shared" si="338"/>
        <v>Good</v>
      </c>
    </row>
    <row r="1491" spans="1:27" x14ac:dyDescent="0.2">
      <c r="A1491" s="1" t="s">
        <v>94</v>
      </c>
      <c r="B1491" s="1" t="s">
        <v>80</v>
      </c>
      <c r="C1491" s="1" t="s">
        <v>122</v>
      </c>
      <c r="D1491" s="1">
        <v>238.10570000000001</v>
      </c>
      <c r="E1491" s="1">
        <v>19.23</v>
      </c>
      <c r="F1491" s="5" t="s">
        <v>146</v>
      </c>
      <c r="H1491" s="1" t="s">
        <v>151</v>
      </c>
      <c r="K1491" s="1">
        <f t="shared" si="335"/>
        <v>0</v>
      </c>
      <c r="L1491" s="1" t="str">
        <f t="shared" si="336"/>
        <v>both HEPES YE_Ctr</v>
      </c>
      <c r="M1491" s="1" t="str">
        <f t="shared" si="327"/>
        <v>ND</v>
      </c>
      <c r="N1491" s="1" t="str">
        <f t="shared" si="328"/>
        <v>both HEPES YE_CtrND</v>
      </c>
      <c r="O1491" s="2" t="str">
        <f t="shared" si="329"/>
        <v/>
      </c>
      <c r="P1491" s="1" t="str">
        <f t="array" ref="P1491">IF(O1491="","",AVERAGE(IF(L$1:L$2881=L1491,K$1:K$2881)))</f>
        <v/>
      </c>
      <c r="Q1491" s="1" t="str">
        <f t="array" ref="Q1491">IF(O1491="","",_xlfn.F.TEST(IF((L$1:L$2881=LEFT(L1491,LEN(L1491)-3)&amp;"ctr"),K$1:K$2881),IF((L$1:L$2881=L1491),K$1:K$2881)))</f>
        <v/>
      </c>
      <c r="R1491" s="1" t="str">
        <f t="array" ref="R1491">IF(O1491="","",TTEST(IF(L$1:L$2881=LEFT(L1491,LEN(L1491)-3)&amp;"ctr",K$1:K$2881),IF(L$1:L$2881=L1491,K$1:K$2881),2,IF(ISERROR(Q1491),3,IF(Q1491&lt;0.05,3,2))))</f>
        <v/>
      </c>
      <c r="S1491" s="1" t="str">
        <f t="shared" ca="1" si="330"/>
        <v/>
      </c>
      <c r="T1491" s="1" t="str">
        <f t="array" ref="T1491">IF(O1491="","",AVERAGE(IF(L$1:L$2881=L1491,I$1:I$2881)))</f>
        <v/>
      </c>
      <c r="U1491" s="1" t="str">
        <f t="shared" ca="1" si="331"/>
        <v/>
      </c>
      <c r="V1491" s="1" t="str">
        <f t="shared" ca="1" si="337"/>
        <v/>
      </c>
      <c r="W1491" s="1" t="str">
        <f t="array" aca="1" ref="W1491" ca="1">IF(V1491="","",IF(AVERAGE(IF(Z$2:Z$2881="Neg"&amp;" "&amp;B1491&amp;" "&amp;X1491,J$2:J$2881,0))&gt;AVERAGE(IF(Z$2:Z$2881="pos"&amp;" "&amp;B1491&amp;" "&amp;X1491,J$2:J$2881,0)),"neg","pos"))</f>
        <v/>
      </c>
      <c r="X1491" s="1" t="str">
        <f t="shared" ca="1" si="332"/>
        <v/>
      </c>
      <c r="Y1491" s="1" t="str">
        <f t="shared" ca="1" si="333"/>
        <v/>
      </c>
      <c r="Z1491" s="1" t="str">
        <f t="shared" si="334"/>
        <v>both HEPES YE_</v>
      </c>
      <c r="AA1491" s="1" t="str">
        <f t="shared" si="338"/>
        <v/>
      </c>
    </row>
    <row r="1492" spans="1:27" x14ac:dyDescent="0.2">
      <c r="A1492" s="1" t="s">
        <v>94</v>
      </c>
      <c r="B1492" s="1" t="s">
        <v>80</v>
      </c>
      <c r="C1492" s="1" t="s">
        <v>122</v>
      </c>
      <c r="D1492" s="1">
        <v>238.10570000000001</v>
      </c>
      <c r="E1492" s="1">
        <v>19.23</v>
      </c>
      <c r="F1492" s="5" t="s">
        <v>146</v>
      </c>
      <c r="H1492" s="1" t="s">
        <v>151</v>
      </c>
      <c r="K1492" s="1">
        <f t="shared" si="335"/>
        <v>0</v>
      </c>
      <c r="L1492" s="1" t="str">
        <f t="shared" si="336"/>
        <v>both HEPES YE_Ctr</v>
      </c>
      <c r="M1492" s="1" t="str">
        <f t="shared" si="327"/>
        <v>ND</v>
      </c>
      <c r="N1492" s="1" t="str">
        <f t="shared" si="328"/>
        <v>both HEPES YE_CtrND</v>
      </c>
      <c r="O1492" s="2" t="str">
        <f t="shared" si="329"/>
        <v/>
      </c>
      <c r="P1492" s="1" t="str">
        <f t="array" ref="P1492">IF(O1492="","",AVERAGE(IF(L$1:L$2881=L1492,K$1:K$2881)))</f>
        <v/>
      </c>
      <c r="Q1492" s="1" t="str">
        <f t="array" ref="Q1492">IF(O1492="","",_xlfn.F.TEST(IF((L$1:L$2881=LEFT(L1492,LEN(L1492)-3)&amp;"ctr"),K$1:K$2881),IF((L$1:L$2881=L1492),K$1:K$2881)))</f>
        <v/>
      </c>
      <c r="R1492" s="1" t="str">
        <f t="array" ref="R1492">IF(O1492="","",TTEST(IF(L$1:L$2881=LEFT(L1492,LEN(L1492)-3)&amp;"ctr",K$1:K$2881),IF(L$1:L$2881=L1492,K$1:K$2881),2,IF(ISERROR(Q1492),3,IF(Q1492&lt;0.05,3,2))))</f>
        <v/>
      </c>
      <c r="S1492" s="1" t="str">
        <f t="shared" ca="1" si="330"/>
        <v/>
      </c>
      <c r="T1492" s="1" t="str">
        <f t="array" ref="T1492">IF(O1492="","",AVERAGE(IF(L$1:L$2881=L1492,I$1:I$2881)))</f>
        <v/>
      </c>
      <c r="U1492" s="1" t="str">
        <f t="shared" ca="1" si="331"/>
        <v/>
      </c>
      <c r="V1492" s="1" t="str">
        <f t="shared" ca="1" si="337"/>
        <v/>
      </c>
      <c r="W1492" s="1" t="str">
        <f t="array" aca="1" ref="W1492" ca="1">IF(V1492="","",IF(AVERAGE(IF(Z$2:Z$2881="Neg"&amp;" "&amp;B1492&amp;" "&amp;X1492,J$2:J$2881,0))&gt;AVERAGE(IF(Z$2:Z$2881="pos"&amp;" "&amp;B1492&amp;" "&amp;X1492,J$2:J$2881,0)),"neg","pos"))</f>
        <v/>
      </c>
      <c r="X1492" s="1" t="str">
        <f t="shared" ca="1" si="332"/>
        <v/>
      </c>
      <c r="Y1492" s="1" t="str">
        <f t="shared" ca="1" si="333"/>
        <v/>
      </c>
      <c r="Z1492" s="1" t="str">
        <f t="shared" si="334"/>
        <v>both HEPES YE_</v>
      </c>
      <c r="AA1492" s="1" t="str">
        <f t="shared" si="338"/>
        <v/>
      </c>
    </row>
    <row r="1493" spans="1:27" x14ac:dyDescent="0.2">
      <c r="A1493" s="1" t="s">
        <v>94</v>
      </c>
      <c r="B1493" s="1" t="s">
        <v>80</v>
      </c>
      <c r="C1493" s="1" t="s">
        <v>122</v>
      </c>
      <c r="D1493" s="1">
        <v>238.10570000000001</v>
      </c>
      <c r="E1493" s="1">
        <v>19.23</v>
      </c>
      <c r="F1493" s="5" t="s">
        <v>146</v>
      </c>
      <c r="H1493" s="1" t="s">
        <v>151</v>
      </c>
      <c r="K1493" s="1">
        <f t="shared" si="335"/>
        <v>0</v>
      </c>
      <c r="L1493" s="1" t="str">
        <f t="shared" si="336"/>
        <v>both HEPES YE_Ctr</v>
      </c>
      <c r="M1493" s="1" t="str">
        <f t="shared" si="327"/>
        <v>ND</v>
      </c>
      <c r="N1493" s="1" t="str">
        <f t="shared" si="328"/>
        <v>both HEPES YE_CtrND</v>
      </c>
      <c r="O1493" s="2" t="str">
        <f t="shared" si="329"/>
        <v/>
      </c>
      <c r="P1493" s="1" t="str">
        <f t="array" ref="P1493">IF(O1493="","",AVERAGE(IF(L$1:L$2881=L1493,K$1:K$2881)))</f>
        <v/>
      </c>
      <c r="Q1493" s="1" t="str">
        <f t="array" ref="Q1493">IF(O1493="","",_xlfn.F.TEST(IF((L$1:L$2881=LEFT(L1493,LEN(L1493)-3)&amp;"ctr"),K$1:K$2881),IF((L$1:L$2881=L1493),K$1:K$2881)))</f>
        <v/>
      </c>
      <c r="R1493" s="1" t="str">
        <f t="array" ref="R1493">IF(O1493="","",TTEST(IF(L$1:L$2881=LEFT(L1493,LEN(L1493)-3)&amp;"ctr",K$1:K$2881),IF(L$1:L$2881=L1493,K$1:K$2881),2,IF(ISERROR(Q1493),3,IF(Q1493&lt;0.05,3,2))))</f>
        <v/>
      </c>
      <c r="S1493" s="1" t="str">
        <f t="shared" ca="1" si="330"/>
        <v/>
      </c>
      <c r="T1493" s="1" t="str">
        <f t="array" ref="T1493">IF(O1493="","",AVERAGE(IF(L$1:L$2881=L1493,I$1:I$2881)))</f>
        <v/>
      </c>
      <c r="U1493" s="1" t="str">
        <f t="shared" ca="1" si="331"/>
        <v/>
      </c>
      <c r="V1493" s="1" t="str">
        <f t="shared" ca="1" si="337"/>
        <v/>
      </c>
      <c r="W1493" s="1" t="str">
        <f t="array" aca="1" ref="W1493" ca="1">IF(V1493="","",IF(AVERAGE(IF(Z$2:Z$2881="Neg"&amp;" "&amp;B1493&amp;" "&amp;X1493,J$2:J$2881,0))&gt;AVERAGE(IF(Z$2:Z$2881="pos"&amp;" "&amp;B1493&amp;" "&amp;X1493,J$2:J$2881,0)),"neg","pos"))</f>
        <v/>
      </c>
      <c r="X1493" s="1" t="str">
        <f t="shared" ca="1" si="332"/>
        <v/>
      </c>
      <c r="Y1493" s="1" t="str">
        <f t="shared" ca="1" si="333"/>
        <v/>
      </c>
      <c r="Z1493" s="1" t="str">
        <f t="shared" si="334"/>
        <v>both HEPES YE_</v>
      </c>
      <c r="AA1493" s="1" t="str">
        <f t="shared" si="338"/>
        <v/>
      </c>
    </row>
    <row r="1494" spans="1:27" x14ac:dyDescent="0.2">
      <c r="A1494" s="1" t="s">
        <v>94</v>
      </c>
      <c r="B1494" s="1" t="s">
        <v>80</v>
      </c>
      <c r="C1494" s="1" t="s">
        <v>122</v>
      </c>
      <c r="D1494" s="1">
        <v>238.10570000000001</v>
      </c>
      <c r="E1494" s="1">
        <v>19.23</v>
      </c>
      <c r="F1494" s="5" t="s">
        <v>146</v>
      </c>
      <c r="H1494" s="1" t="s">
        <v>152</v>
      </c>
      <c r="K1494" s="1">
        <f t="shared" si="335"/>
        <v>0</v>
      </c>
      <c r="L1494" s="1" t="str">
        <f t="shared" si="336"/>
        <v>both HEPES YE_Syn</v>
      </c>
      <c r="M1494" s="1" t="str">
        <f t="shared" si="327"/>
        <v>ND</v>
      </c>
      <c r="N1494" s="1" t="str">
        <f t="shared" si="328"/>
        <v>both HEPES YE_SynND</v>
      </c>
      <c r="O1494" s="2" t="str">
        <f t="shared" si="329"/>
        <v>ND</v>
      </c>
      <c r="P1494" s="1">
        <f t="array" ref="P1494">IF(O1494="","",AVERAGE(IF(L$1:L$2881=L1494,K$1:K$2881)))</f>
        <v>0</v>
      </c>
      <c r="Q1494" s="1" t="e">
        <f t="array" ref="Q1494">IF(O1494="","",_xlfn.F.TEST(IF((L$1:L$2881=LEFT(L1494,LEN(L1494)-3)&amp;"ctr"),K$1:K$2881),IF((L$1:L$2881=L1494),K$1:K$2881)))</f>
        <v>#DIV/0!</v>
      </c>
      <c r="R1494" s="1" t="e">
        <f t="array" ref="R1494">IF(O1494="","",TTEST(IF(L$1:L$2881=LEFT(L1494,LEN(L1494)-3)&amp;"ctr",K$1:K$2881),IF(L$1:L$2881=L1494,K$1:K$2881),2,IF(ISERROR(Q1494),3,IF(Q1494&lt;0.05,3,2))))</f>
        <v>#DIV/0!</v>
      </c>
      <c r="S1494" s="1" t="str">
        <f t="shared" ca="1" si="330"/>
        <v>ND</v>
      </c>
      <c r="T1494" s="1">
        <f t="array" ref="T1494">IF(O1494="","",AVERAGE(IF(L$1:L$2881=L1494,I$1:I$2881)))</f>
        <v>0</v>
      </c>
      <c r="U1494" s="1" t="str">
        <f t="shared" ca="1" si="331"/>
        <v>n/a</v>
      </c>
      <c r="V1494" s="1" t="str">
        <f t="shared" ca="1" si="337"/>
        <v/>
      </c>
      <c r="W1494" s="1" t="str">
        <f t="array" aca="1" ref="W1494" ca="1">IF(V1494="","",IF(AVERAGE(IF(Z$2:Z$2881="Neg"&amp;" "&amp;B1494&amp;" "&amp;X1494,J$2:J$2881,0))&gt;AVERAGE(IF(Z$2:Z$2881="pos"&amp;" "&amp;B1494&amp;" "&amp;X1494,J$2:J$2881,0)),"neg","pos"))</f>
        <v/>
      </c>
      <c r="X1494" s="1" t="str">
        <f t="shared" ca="1" si="332"/>
        <v/>
      </c>
      <c r="Y1494" s="1" t="str">
        <f t="shared" ca="1" si="333"/>
        <v/>
      </c>
      <c r="Z1494" s="1" t="str">
        <f t="shared" si="334"/>
        <v>both HEPES YE_</v>
      </c>
      <c r="AA1494" s="1" t="str">
        <f t="shared" si="338"/>
        <v>Good</v>
      </c>
    </row>
    <row r="1495" spans="1:27" x14ac:dyDescent="0.2">
      <c r="A1495" s="1" t="s">
        <v>94</v>
      </c>
      <c r="B1495" s="1" t="s">
        <v>80</v>
      </c>
      <c r="C1495" s="1" t="s">
        <v>122</v>
      </c>
      <c r="D1495" s="1">
        <v>238.10570000000001</v>
      </c>
      <c r="E1495" s="1">
        <v>19.23</v>
      </c>
      <c r="F1495" s="5" t="s">
        <v>146</v>
      </c>
      <c r="H1495" s="1" t="s">
        <v>152</v>
      </c>
      <c r="K1495" s="1">
        <f t="shared" si="335"/>
        <v>0</v>
      </c>
      <c r="L1495" s="1" t="str">
        <f t="shared" si="336"/>
        <v>both HEPES YE_Syn</v>
      </c>
      <c r="M1495" s="1" t="str">
        <f t="shared" si="327"/>
        <v>ND</v>
      </c>
      <c r="N1495" s="1" t="str">
        <f t="shared" si="328"/>
        <v>both HEPES YE_SynND</v>
      </c>
      <c r="O1495" s="2" t="str">
        <f t="shared" si="329"/>
        <v/>
      </c>
      <c r="P1495" s="1" t="str">
        <f t="array" ref="P1495">IF(O1495="","",AVERAGE(IF(L$1:L$2881=L1495,K$1:K$2881)))</f>
        <v/>
      </c>
      <c r="Q1495" s="1" t="str">
        <f t="array" ref="Q1495">IF(O1495="","",_xlfn.F.TEST(IF((L$1:L$2881=LEFT(L1495,LEN(L1495)-3)&amp;"ctr"),K$1:K$2881),IF((L$1:L$2881=L1495),K$1:K$2881)))</f>
        <v/>
      </c>
      <c r="R1495" s="1" t="str">
        <f t="array" ref="R1495">IF(O1495="","",TTEST(IF(L$1:L$2881=LEFT(L1495,LEN(L1495)-3)&amp;"ctr",K$1:K$2881),IF(L$1:L$2881=L1495,K$1:K$2881),2,IF(ISERROR(Q1495),3,IF(Q1495&lt;0.05,3,2))))</f>
        <v/>
      </c>
      <c r="S1495" s="1" t="str">
        <f t="shared" ca="1" si="330"/>
        <v/>
      </c>
      <c r="T1495" s="1" t="str">
        <f t="array" ref="T1495">IF(O1495="","",AVERAGE(IF(L$1:L$2881=L1495,I$1:I$2881)))</f>
        <v/>
      </c>
      <c r="U1495" s="1" t="str">
        <f t="shared" ca="1" si="331"/>
        <v/>
      </c>
      <c r="V1495" s="1" t="str">
        <f t="shared" ca="1" si="337"/>
        <v/>
      </c>
      <c r="W1495" s="1" t="str">
        <f t="array" aca="1" ref="W1495" ca="1">IF(V1495="","",IF(AVERAGE(IF(Z$2:Z$2881="Neg"&amp;" "&amp;B1495&amp;" "&amp;X1495,J$2:J$2881,0))&gt;AVERAGE(IF(Z$2:Z$2881="pos"&amp;" "&amp;B1495&amp;" "&amp;X1495,J$2:J$2881,0)),"neg","pos"))</f>
        <v/>
      </c>
      <c r="X1495" s="1" t="str">
        <f t="shared" ca="1" si="332"/>
        <v/>
      </c>
      <c r="Y1495" s="1" t="str">
        <f t="shared" ca="1" si="333"/>
        <v/>
      </c>
      <c r="Z1495" s="1" t="str">
        <f t="shared" si="334"/>
        <v>both HEPES YE_</v>
      </c>
      <c r="AA1495" s="1" t="str">
        <f t="shared" si="338"/>
        <v/>
      </c>
    </row>
    <row r="1496" spans="1:27" x14ac:dyDescent="0.2">
      <c r="A1496" s="1" t="s">
        <v>94</v>
      </c>
      <c r="B1496" s="1" t="s">
        <v>80</v>
      </c>
      <c r="C1496" s="1" t="s">
        <v>122</v>
      </c>
      <c r="D1496" s="1">
        <v>238.10570000000001</v>
      </c>
      <c r="E1496" s="1">
        <v>19.23</v>
      </c>
      <c r="F1496" s="5" t="s">
        <v>146</v>
      </c>
      <c r="H1496" s="1" t="s">
        <v>152</v>
      </c>
      <c r="K1496" s="1">
        <f t="shared" si="335"/>
        <v>0</v>
      </c>
      <c r="L1496" s="1" t="str">
        <f t="shared" si="336"/>
        <v>both HEPES YE_Syn</v>
      </c>
      <c r="M1496" s="1" t="str">
        <f t="shared" si="327"/>
        <v>ND</v>
      </c>
      <c r="N1496" s="1" t="str">
        <f t="shared" si="328"/>
        <v>both HEPES YE_SynND</v>
      </c>
      <c r="O1496" s="2" t="str">
        <f t="shared" si="329"/>
        <v/>
      </c>
      <c r="P1496" s="1" t="str">
        <f t="array" ref="P1496">IF(O1496="","",AVERAGE(IF(L$1:L$2881=L1496,K$1:K$2881)))</f>
        <v/>
      </c>
      <c r="Q1496" s="1" t="str">
        <f t="array" ref="Q1496">IF(O1496="","",_xlfn.F.TEST(IF((L$1:L$2881=LEFT(L1496,LEN(L1496)-3)&amp;"ctr"),K$1:K$2881),IF((L$1:L$2881=L1496),K$1:K$2881)))</f>
        <v/>
      </c>
      <c r="R1496" s="1" t="str">
        <f t="array" ref="R1496">IF(O1496="","",TTEST(IF(L$1:L$2881=LEFT(L1496,LEN(L1496)-3)&amp;"ctr",K$1:K$2881),IF(L$1:L$2881=L1496,K$1:K$2881),2,IF(ISERROR(Q1496),3,IF(Q1496&lt;0.05,3,2))))</f>
        <v/>
      </c>
      <c r="S1496" s="1" t="str">
        <f t="shared" ca="1" si="330"/>
        <v/>
      </c>
      <c r="T1496" s="1" t="str">
        <f t="array" ref="T1496">IF(O1496="","",AVERAGE(IF(L$1:L$2881=L1496,I$1:I$2881)))</f>
        <v/>
      </c>
      <c r="U1496" s="1" t="str">
        <f t="shared" ca="1" si="331"/>
        <v/>
      </c>
      <c r="V1496" s="1" t="str">
        <f t="shared" ca="1" si="337"/>
        <v/>
      </c>
      <c r="W1496" s="1" t="str">
        <f t="array" aca="1" ref="W1496" ca="1">IF(V1496="","",IF(AVERAGE(IF(Z$2:Z$2881="Neg"&amp;" "&amp;B1496&amp;" "&amp;X1496,J$2:J$2881,0))&gt;AVERAGE(IF(Z$2:Z$2881="pos"&amp;" "&amp;B1496&amp;" "&amp;X1496,J$2:J$2881,0)),"neg","pos"))</f>
        <v/>
      </c>
      <c r="X1496" s="1" t="str">
        <f t="shared" ca="1" si="332"/>
        <v/>
      </c>
      <c r="Y1496" s="1" t="str">
        <f t="shared" ca="1" si="333"/>
        <v/>
      </c>
      <c r="Z1496" s="1" t="str">
        <f t="shared" si="334"/>
        <v>both HEPES YE_</v>
      </c>
      <c r="AA1496" s="1" t="str">
        <f t="shared" si="338"/>
        <v/>
      </c>
    </row>
    <row r="1497" spans="1:27" x14ac:dyDescent="0.2">
      <c r="A1497" s="1" t="s">
        <v>94</v>
      </c>
      <c r="B1497" s="1" t="s">
        <v>80</v>
      </c>
      <c r="C1497" s="1" t="s">
        <v>122</v>
      </c>
      <c r="D1497" s="1">
        <v>238.10570000000001</v>
      </c>
      <c r="E1497" s="1">
        <v>19.23</v>
      </c>
      <c r="F1497" s="5" t="s">
        <v>146</v>
      </c>
      <c r="H1497" s="1" t="s">
        <v>152</v>
      </c>
      <c r="K1497" s="1">
        <f t="shared" si="335"/>
        <v>0</v>
      </c>
      <c r="L1497" s="1" t="str">
        <f t="shared" si="336"/>
        <v>both HEPES YE_Syn</v>
      </c>
      <c r="M1497" s="1" t="str">
        <f t="shared" si="327"/>
        <v>ND</v>
      </c>
      <c r="N1497" s="1" t="str">
        <f t="shared" si="328"/>
        <v>both HEPES YE_SynND</v>
      </c>
      <c r="O1497" s="2" t="str">
        <f t="shared" si="329"/>
        <v/>
      </c>
      <c r="P1497" s="1" t="str">
        <f t="array" ref="P1497">IF(O1497="","",AVERAGE(IF(L$1:L$2881=L1497,K$1:K$2881)))</f>
        <v/>
      </c>
      <c r="Q1497" s="1" t="str">
        <f t="array" ref="Q1497">IF(O1497="","",_xlfn.F.TEST(IF((L$1:L$2881=LEFT(L1497,LEN(L1497)-3)&amp;"ctr"),K$1:K$2881),IF((L$1:L$2881=L1497),K$1:K$2881)))</f>
        <v/>
      </c>
      <c r="R1497" s="1" t="str">
        <f t="array" ref="R1497">IF(O1497="","",TTEST(IF(L$1:L$2881=LEFT(L1497,LEN(L1497)-3)&amp;"ctr",K$1:K$2881),IF(L$1:L$2881=L1497,K$1:K$2881),2,IF(ISERROR(Q1497),3,IF(Q1497&lt;0.05,3,2))))</f>
        <v/>
      </c>
      <c r="S1497" s="1" t="str">
        <f t="shared" ca="1" si="330"/>
        <v/>
      </c>
      <c r="T1497" s="1" t="str">
        <f t="array" ref="T1497">IF(O1497="","",AVERAGE(IF(L$1:L$2881=L1497,I$1:I$2881)))</f>
        <v/>
      </c>
      <c r="U1497" s="1" t="str">
        <f t="shared" ca="1" si="331"/>
        <v/>
      </c>
      <c r="V1497" s="1" t="str">
        <f t="shared" ca="1" si="337"/>
        <v/>
      </c>
      <c r="W1497" s="1" t="str">
        <f t="array" aca="1" ref="W1497" ca="1">IF(V1497="","",IF(AVERAGE(IF(Z$2:Z$2881="Neg"&amp;" "&amp;B1497&amp;" "&amp;X1497,J$2:J$2881,0))&gt;AVERAGE(IF(Z$2:Z$2881="pos"&amp;" "&amp;B1497&amp;" "&amp;X1497,J$2:J$2881,0)),"neg","pos"))</f>
        <v/>
      </c>
      <c r="X1497" s="1" t="str">
        <f t="shared" ca="1" si="332"/>
        <v/>
      </c>
      <c r="Y1497" s="1" t="str">
        <f t="shared" ca="1" si="333"/>
        <v/>
      </c>
      <c r="Z1497" s="1" t="str">
        <f t="shared" si="334"/>
        <v>both HEPES YE_</v>
      </c>
      <c r="AA1497" s="1" t="str">
        <f t="shared" si="338"/>
        <v/>
      </c>
    </row>
    <row r="1498" spans="1:27" x14ac:dyDescent="0.2">
      <c r="A1498" s="1" t="s">
        <v>94</v>
      </c>
      <c r="B1498" s="1" t="s">
        <v>80</v>
      </c>
      <c r="C1498" s="1" t="s">
        <v>122</v>
      </c>
      <c r="D1498" s="1">
        <v>238.10570000000001</v>
      </c>
      <c r="E1498" s="1">
        <v>19.23</v>
      </c>
      <c r="F1498" s="5" t="s">
        <v>146</v>
      </c>
      <c r="H1498" s="1" t="s">
        <v>153</v>
      </c>
      <c r="K1498" s="1">
        <f t="shared" si="335"/>
        <v>0</v>
      </c>
      <c r="L1498" s="1" t="str">
        <f t="shared" si="336"/>
        <v>both HEPES SE_Ctr</v>
      </c>
      <c r="M1498" s="1" t="str">
        <f t="shared" si="327"/>
        <v>ND</v>
      </c>
      <c r="N1498" s="1" t="str">
        <f t="shared" si="328"/>
        <v>both HEPES SE_CtrND</v>
      </c>
      <c r="O1498" s="2" t="str">
        <f t="shared" si="329"/>
        <v>ND</v>
      </c>
      <c r="P1498" s="1">
        <f t="array" ref="P1498">IF(O1498="","",AVERAGE(IF(L$1:L$2881=L1498,K$1:K$2881)))</f>
        <v>0</v>
      </c>
      <c r="Q1498" s="1" t="e">
        <f t="array" ref="Q1498">IF(O1498="","",_xlfn.F.TEST(IF((L$1:L$2881=LEFT(L1498,LEN(L1498)-3)&amp;"ctr"),K$1:K$2881),IF((L$1:L$2881=L1498),K$1:K$2881)))</f>
        <v>#DIV/0!</v>
      </c>
      <c r="R1498" s="1" t="e">
        <f t="array" ref="R1498">IF(O1498="","",TTEST(IF(L$1:L$2881=LEFT(L1498,LEN(L1498)-3)&amp;"ctr",K$1:K$2881),IF(L$1:L$2881=L1498,K$1:K$2881),2,IF(ISERROR(Q1498),3,IF(Q1498&lt;0.05,3,2))))</f>
        <v>#DIV/0!</v>
      </c>
      <c r="S1498" s="1" t="str">
        <f t="shared" ca="1" si="330"/>
        <v>ND</v>
      </c>
      <c r="T1498" s="1">
        <f t="array" ref="T1498">IF(O1498="","",AVERAGE(IF(L$1:L$2881=L1498,I$1:I$2881)))</f>
        <v>0</v>
      </c>
      <c r="U1498" s="1" t="str">
        <f t="shared" ca="1" si="331"/>
        <v>n/a</v>
      </c>
      <c r="V1498" s="1" t="str">
        <f t="shared" ca="1" si="337"/>
        <v/>
      </c>
      <c r="W1498" s="1" t="str">
        <f t="array" aca="1" ref="W1498" ca="1">IF(V1498="","",IF(AVERAGE(IF(Z$2:Z$2881="Neg"&amp;" "&amp;B1498&amp;" "&amp;X1498,J$2:J$2881,0))&gt;AVERAGE(IF(Z$2:Z$2881="pos"&amp;" "&amp;B1498&amp;" "&amp;X1498,J$2:J$2881,0)),"neg","pos"))</f>
        <v/>
      </c>
      <c r="X1498" s="1" t="str">
        <f t="shared" ca="1" si="332"/>
        <v/>
      </c>
      <c r="Y1498" s="1" t="str">
        <f t="shared" ca="1" si="333"/>
        <v/>
      </c>
      <c r="Z1498" s="1" t="str">
        <f t="shared" si="334"/>
        <v>both HEPES SE_</v>
      </c>
      <c r="AA1498" s="1" t="str">
        <f t="shared" si="338"/>
        <v>Good</v>
      </c>
    </row>
    <row r="1499" spans="1:27" x14ac:dyDescent="0.2">
      <c r="A1499" s="1" t="s">
        <v>94</v>
      </c>
      <c r="B1499" s="1" t="s">
        <v>80</v>
      </c>
      <c r="C1499" s="1" t="s">
        <v>122</v>
      </c>
      <c r="D1499" s="1">
        <v>238.10570000000001</v>
      </c>
      <c r="E1499" s="1">
        <v>19.23</v>
      </c>
      <c r="F1499" s="5" t="s">
        <v>146</v>
      </c>
      <c r="H1499" s="1" t="s">
        <v>153</v>
      </c>
      <c r="K1499" s="1">
        <f t="shared" si="335"/>
        <v>0</v>
      </c>
      <c r="L1499" s="1" t="str">
        <f t="shared" si="336"/>
        <v>both HEPES SE_Ctr</v>
      </c>
      <c r="M1499" s="1" t="str">
        <f t="shared" si="327"/>
        <v>ND</v>
      </c>
      <c r="N1499" s="1" t="str">
        <f t="shared" si="328"/>
        <v>both HEPES SE_CtrND</v>
      </c>
      <c r="O1499" s="2" t="str">
        <f t="shared" si="329"/>
        <v/>
      </c>
      <c r="P1499" s="1" t="str">
        <f t="array" ref="P1499">IF(O1499="","",AVERAGE(IF(L$1:L$2881=L1499,K$1:K$2881)))</f>
        <v/>
      </c>
      <c r="Q1499" s="1" t="str">
        <f t="array" ref="Q1499">IF(O1499="","",_xlfn.F.TEST(IF((L$1:L$2881=LEFT(L1499,LEN(L1499)-3)&amp;"ctr"),K$1:K$2881),IF((L$1:L$2881=L1499),K$1:K$2881)))</f>
        <v/>
      </c>
      <c r="R1499" s="1" t="str">
        <f t="array" ref="R1499">IF(O1499="","",TTEST(IF(L$1:L$2881=LEFT(L1499,LEN(L1499)-3)&amp;"ctr",K$1:K$2881),IF(L$1:L$2881=L1499,K$1:K$2881),2,IF(ISERROR(Q1499),3,IF(Q1499&lt;0.05,3,2))))</f>
        <v/>
      </c>
      <c r="S1499" s="1" t="str">
        <f t="shared" ca="1" si="330"/>
        <v/>
      </c>
      <c r="T1499" s="1" t="str">
        <f t="array" ref="T1499">IF(O1499="","",AVERAGE(IF(L$1:L$2881=L1499,I$1:I$2881)))</f>
        <v/>
      </c>
      <c r="U1499" s="1" t="str">
        <f t="shared" ca="1" si="331"/>
        <v/>
      </c>
      <c r="V1499" s="1" t="str">
        <f t="shared" ca="1" si="337"/>
        <v/>
      </c>
      <c r="W1499" s="1" t="str">
        <f t="array" aca="1" ref="W1499" ca="1">IF(V1499="","",IF(AVERAGE(IF(Z$2:Z$2881="Neg"&amp;" "&amp;B1499&amp;" "&amp;X1499,J$2:J$2881,0))&gt;AVERAGE(IF(Z$2:Z$2881="pos"&amp;" "&amp;B1499&amp;" "&amp;X1499,J$2:J$2881,0)),"neg","pos"))</f>
        <v/>
      </c>
      <c r="X1499" s="1" t="str">
        <f t="shared" ca="1" si="332"/>
        <v/>
      </c>
      <c r="Y1499" s="1" t="str">
        <f t="shared" ca="1" si="333"/>
        <v/>
      </c>
      <c r="Z1499" s="1" t="str">
        <f t="shared" si="334"/>
        <v>both HEPES SE_</v>
      </c>
      <c r="AA1499" s="1" t="str">
        <f t="shared" si="338"/>
        <v/>
      </c>
    </row>
    <row r="1500" spans="1:27" x14ac:dyDescent="0.2">
      <c r="A1500" s="1" t="s">
        <v>94</v>
      </c>
      <c r="B1500" s="1" t="s">
        <v>80</v>
      </c>
      <c r="C1500" s="1" t="s">
        <v>122</v>
      </c>
      <c r="D1500" s="1">
        <v>238.10570000000001</v>
      </c>
      <c r="E1500" s="1">
        <v>19.23</v>
      </c>
      <c r="F1500" s="5" t="s">
        <v>146</v>
      </c>
      <c r="H1500" s="1" t="s">
        <v>153</v>
      </c>
      <c r="K1500" s="1">
        <f t="shared" si="335"/>
        <v>0</v>
      </c>
      <c r="L1500" s="1" t="str">
        <f t="shared" si="336"/>
        <v>both HEPES SE_Ctr</v>
      </c>
      <c r="M1500" s="1" t="str">
        <f t="shared" si="327"/>
        <v>ND</v>
      </c>
      <c r="N1500" s="1" t="str">
        <f t="shared" si="328"/>
        <v>both HEPES SE_CtrND</v>
      </c>
      <c r="O1500" s="2" t="str">
        <f t="shared" si="329"/>
        <v/>
      </c>
      <c r="P1500" s="1" t="str">
        <f t="array" ref="P1500">IF(O1500="","",AVERAGE(IF(L$1:L$2881=L1500,K$1:K$2881)))</f>
        <v/>
      </c>
      <c r="Q1500" s="1" t="str">
        <f t="array" ref="Q1500">IF(O1500="","",_xlfn.F.TEST(IF((L$1:L$2881=LEFT(L1500,LEN(L1500)-3)&amp;"ctr"),K$1:K$2881),IF((L$1:L$2881=L1500),K$1:K$2881)))</f>
        <v/>
      </c>
      <c r="R1500" s="1" t="str">
        <f t="array" ref="R1500">IF(O1500="","",TTEST(IF(L$1:L$2881=LEFT(L1500,LEN(L1500)-3)&amp;"ctr",K$1:K$2881),IF(L$1:L$2881=L1500,K$1:K$2881),2,IF(ISERROR(Q1500),3,IF(Q1500&lt;0.05,3,2))))</f>
        <v/>
      </c>
      <c r="S1500" s="1" t="str">
        <f t="shared" ca="1" si="330"/>
        <v/>
      </c>
      <c r="T1500" s="1" t="str">
        <f t="array" ref="T1500">IF(O1500="","",AVERAGE(IF(L$1:L$2881=L1500,I$1:I$2881)))</f>
        <v/>
      </c>
      <c r="U1500" s="1" t="str">
        <f t="shared" ca="1" si="331"/>
        <v/>
      </c>
      <c r="V1500" s="1" t="str">
        <f t="shared" ca="1" si="337"/>
        <v/>
      </c>
      <c r="W1500" s="1" t="str">
        <f t="array" aca="1" ref="W1500" ca="1">IF(V1500="","",IF(AVERAGE(IF(Z$2:Z$2881="Neg"&amp;" "&amp;B1500&amp;" "&amp;X1500,J$2:J$2881,0))&gt;AVERAGE(IF(Z$2:Z$2881="pos"&amp;" "&amp;B1500&amp;" "&amp;X1500,J$2:J$2881,0)),"neg","pos"))</f>
        <v/>
      </c>
      <c r="X1500" s="1" t="str">
        <f t="shared" ca="1" si="332"/>
        <v/>
      </c>
      <c r="Y1500" s="1" t="str">
        <f t="shared" ca="1" si="333"/>
        <v/>
      </c>
      <c r="Z1500" s="1" t="str">
        <f t="shared" si="334"/>
        <v>both HEPES SE_</v>
      </c>
      <c r="AA1500" s="1" t="str">
        <f t="shared" si="338"/>
        <v/>
      </c>
    </row>
    <row r="1501" spans="1:27" x14ac:dyDescent="0.2">
      <c r="A1501" s="1" t="s">
        <v>94</v>
      </c>
      <c r="B1501" s="1" t="s">
        <v>80</v>
      </c>
      <c r="C1501" s="1" t="s">
        <v>122</v>
      </c>
      <c r="D1501" s="1">
        <v>238.10570000000001</v>
      </c>
      <c r="E1501" s="1">
        <v>19.23</v>
      </c>
      <c r="F1501" s="5" t="s">
        <v>146</v>
      </c>
      <c r="H1501" s="1" t="s">
        <v>153</v>
      </c>
      <c r="K1501" s="1">
        <f t="shared" si="335"/>
        <v>0</v>
      </c>
      <c r="L1501" s="1" t="str">
        <f t="shared" si="336"/>
        <v>both HEPES SE_Ctr</v>
      </c>
      <c r="M1501" s="1" t="str">
        <f t="shared" si="327"/>
        <v>ND</v>
      </c>
      <c r="N1501" s="1" t="str">
        <f t="shared" si="328"/>
        <v>both HEPES SE_CtrND</v>
      </c>
      <c r="O1501" s="2" t="str">
        <f t="shared" si="329"/>
        <v/>
      </c>
      <c r="P1501" s="1" t="str">
        <f t="array" ref="P1501">IF(O1501="","",AVERAGE(IF(L$1:L$2881=L1501,K$1:K$2881)))</f>
        <v/>
      </c>
      <c r="Q1501" s="1" t="str">
        <f t="array" ref="Q1501">IF(O1501="","",_xlfn.F.TEST(IF((L$1:L$2881=LEFT(L1501,LEN(L1501)-3)&amp;"ctr"),K$1:K$2881),IF((L$1:L$2881=L1501),K$1:K$2881)))</f>
        <v/>
      </c>
      <c r="R1501" s="1" t="str">
        <f t="array" ref="R1501">IF(O1501="","",TTEST(IF(L$1:L$2881=LEFT(L1501,LEN(L1501)-3)&amp;"ctr",K$1:K$2881),IF(L$1:L$2881=L1501,K$1:K$2881),2,IF(ISERROR(Q1501),3,IF(Q1501&lt;0.05,3,2))))</f>
        <v/>
      </c>
      <c r="S1501" s="1" t="str">
        <f t="shared" ca="1" si="330"/>
        <v/>
      </c>
      <c r="T1501" s="1" t="str">
        <f t="array" ref="T1501">IF(O1501="","",AVERAGE(IF(L$1:L$2881=L1501,I$1:I$2881)))</f>
        <v/>
      </c>
      <c r="U1501" s="1" t="str">
        <f t="shared" ca="1" si="331"/>
        <v/>
      </c>
      <c r="V1501" s="1" t="str">
        <f t="shared" ca="1" si="337"/>
        <v/>
      </c>
      <c r="W1501" s="1" t="str">
        <f t="array" aca="1" ref="W1501" ca="1">IF(V1501="","",IF(AVERAGE(IF(Z$2:Z$2881="Neg"&amp;" "&amp;B1501&amp;" "&amp;X1501,J$2:J$2881,0))&gt;AVERAGE(IF(Z$2:Z$2881="pos"&amp;" "&amp;B1501&amp;" "&amp;X1501,J$2:J$2881,0)),"neg","pos"))</f>
        <v/>
      </c>
      <c r="X1501" s="1" t="str">
        <f t="shared" ca="1" si="332"/>
        <v/>
      </c>
      <c r="Y1501" s="1" t="str">
        <f t="shared" ca="1" si="333"/>
        <v/>
      </c>
      <c r="Z1501" s="1" t="str">
        <f t="shared" si="334"/>
        <v>both HEPES SE_</v>
      </c>
      <c r="AA1501" s="1" t="str">
        <f t="shared" si="338"/>
        <v/>
      </c>
    </row>
    <row r="1502" spans="1:27" x14ac:dyDescent="0.2">
      <c r="A1502" s="1" t="s">
        <v>94</v>
      </c>
      <c r="B1502" s="1" t="s">
        <v>80</v>
      </c>
      <c r="C1502" s="1" t="s">
        <v>122</v>
      </c>
      <c r="D1502" s="1">
        <v>238.10570000000001</v>
      </c>
      <c r="E1502" s="1">
        <v>19.23</v>
      </c>
      <c r="F1502" s="5" t="s">
        <v>146</v>
      </c>
      <c r="H1502" s="1" t="s">
        <v>154</v>
      </c>
      <c r="K1502" s="1">
        <f t="shared" si="335"/>
        <v>0</v>
      </c>
      <c r="L1502" s="1" t="str">
        <f t="shared" si="336"/>
        <v>both HEPES SE_Syn</v>
      </c>
      <c r="M1502" s="1" t="str">
        <f t="shared" si="327"/>
        <v>ND</v>
      </c>
      <c r="N1502" s="1" t="str">
        <f t="shared" si="328"/>
        <v>both HEPES SE_SynND</v>
      </c>
      <c r="O1502" s="2" t="str">
        <f t="shared" si="329"/>
        <v>ND</v>
      </c>
      <c r="P1502" s="1">
        <f t="array" ref="P1502">IF(O1502="","",AVERAGE(IF(L$1:L$2881=L1502,K$1:K$2881)))</f>
        <v>0</v>
      </c>
      <c r="Q1502" s="1" t="e">
        <f t="array" ref="Q1502">IF(O1502="","",_xlfn.F.TEST(IF((L$1:L$2881=LEFT(L1502,LEN(L1502)-3)&amp;"ctr"),K$1:K$2881),IF((L$1:L$2881=L1502),K$1:K$2881)))</f>
        <v>#DIV/0!</v>
      </c>
      <c r="R1502" s="1" t="e">
        <f t="array" ref="R1502">IF(O1502="","",TTEST(IF(L$1:L$2881=LEFT(L1502,LEN(L1502)-3)&amp;"ctr",K$1:K$2881),IF(L$1:L$2881=L1502,K$1:K$2881),2,IF(ISERROR(Q1502),3,IF(Q1502&lt;0.05,3,2))))</f>
        <v>#DIV/0!</v>
      </c>
      <c r="S1502" s="1" t="str">
        <f t="shared" ca="1" si="330"/>
        <v>ND</v>
      </c>
      <c r="T1502" s="1">
        <f t="array" ref="T1502">IF(O1502="","",AVERAGE(IF(L$1:L$2881=L1502,I$1:I$2881)))</f>
        <v>0</v>
      </c>
      <c r="U1502" s="1" t="str">
        <f t="shared" ca="1" si="331"/>
        <v>n/a</v>
      </c>
      <c r="V1502" s="1" t="str">
        <f t="shared" ca="1" si="337"/>
        <v/>
      </c>
      <c r="W1502" s="1" t="str">
        <f t="array" aca="1" ref="W1502" ca="1">IF(V1502="","",IF(AVERAGE(IF(Z$2:Z$2881="Neg"&amp;" "&amp;B1502&amp;" "&amp;X1502,J$2:J$2881,0))&gt;AVERAGE(IF(Z$2:Z$2881="pos"&amp;" "&amp;B1502&amp;" "&amp;X1502,J$2:J$2881,0)),"neg","pos"))</f>
        <v/>
      </c>
      <c r="X1502" s="1" t="str">
        <f t="shared" ca="1" si="332"/>
        <v/>
      </c>
      <c r="Y1502" s="1" t="str">
        <f t="shared" ca="1" si="333"/>
        <v/>
      </c>
      <c r="Z1502" s="1" t="str">
        <f t="shared" si="334"/>
        <v>both HEPES SE_</v>
      </c>
      <c r="AA1502" s="1" t="str">
        <f t="shared" si="338"/>
        <v>Good</v>
      </c>
    </row>
    <row r="1503" spans="1:27" x14ac:dyDescent="0.2">
      <c r="A1503" s="1" t="s">
        <v>94</v>
      </c>
      <c r="B1503" s="1" t="s">
        <v>80</v>
      </c>
      <c r="C1503" s="1" t="s">
        <v>122</v>
      </c>
      <c r="D1503" s="1">
        <v>238.10570000000001</v>
      </c>
      <c r="E1503" s="1">
        <v>19.23</v>
      </c>
      <c r="F1503" s="5" t="s">
        <v>146</v>
      </c>
      <c r="H1503" s="1" t="s">
        <v>154</v>
      </c>
      <c r="K1503" s="1">
        <f t="shared" si="335"/>
        <v>0</v>
      </c>
      <c r="L1503" s="1" t="str">
        <f t="shared" si="336"/>
        <v>both HEPES SE_Syn</v>
      </c>
      <c r="M1503" s="1" t="str">
        <f t="shared" si="327"/>
        <v>ND</v>
      </c>
      <c r="N1503" s="1" t="str">
        <f t="shared" si="328"/>
        <v>both HEPES SE_SynND</v>
      </c>
      <c r="O1503" s="2" t="str">
        <f t="shared" si="329"/>
        <v/>
      </c>
      <c r="P1503" s="1" t="str">
        <f t="array" ref="P1503">IF(O1503="","",AVERAGE(IF(L$1:L$2881=L1503,K$1:K$2881)))</f>
        <v/>
      </c>
      <c r="Q1503" s="1" t="str">
        <f t="array" ref="Q1503">IF(O1503="","",_xlfn.F.TEST(IF((L$1:L$2881=LEFT(L1503,LEN(L1503)-3)&amp;"ctr"),K$1:K$2881),IF((L$1:L$2881=L1503),K$1:K$2881)))</f>
        <v/>
      </c>
      <c r="R1503" s="1" t="str">
        <f t="array" ref="R1503">IF(O1503="","",TTEST(IF(L$1:L$2881=LEFT(L1503,LEN(L1503)-3)&amp;"ctr",K$1:K$2881),IF(L$1:L$2881=L1503,K$1:K$2881),2,IF(ISERROR(Q1503),3,IF(Q1503&lt;0.05,3,2))))</f>
        <v/>
      </c>
      <c r="S1503" s="1" t="str">
        <f t="shared" ca="1" si="330"/>
        <v/>
      </c>
      <c r="T1503" s="1" t="str">
        <f t="array" ref="T1503">IF(O1503="","",AVERAGE(IF(L$1:L$2881=L1503,I$1:I$2881)))</f>
        <v/>
      </c>
      <c r="U1503" s="1" t="str">
        <f t="shared" ca="1" si="331"/>
        <v/>
      </c>
      <c r="V1503" s="1" t="str">
        <f t="shared" ca="1" si="337"/>
        <v/>
      </c>
      <c r="W1503" s="1" t="str">
        <f t="array" aca="1" ref="W1503" ca="1">IF(V1503="","",IF(AVERAGE(IF(Z$2:Z$2881="Neg"&amp;" "&amp;B1503&amp;" "&amp;X1503,J$2:J$2881,0))&gt;AVERAGE(IF(Z$2:Z$2881="pos"&amp;" "&amp;B1503&amp;" "&amp;X1503,J$2:J$2881,0)),"neg","pos"))</f>
        <v/>
      </c>
      <c r="X1503" s="1" t="str">
        <f t="shared" ca="1" si="332"/>
        <v/>
      </c>
      <c r="Y1503" s="1" t="str">
        <f t="shared" ca="1" si="333"/>
        <v/>
      </c>
      <c r="Z1503" s="1" t="str">
        <f t="shared" si="334"/>
        <v>both HEPES SE_</v>
      </c>
      <c r="AA1503" s="1" t="str">
        <f t="shared" si="338"/>
        <v/>
      </c>
    </row>
    <row r="1504" spans="1:27" x14ac:dyDescent="0.2">
      <c r="A1504" s="1" t="s">
        <v>94</v>
      </c>
      <c r="B1504" s="1" t="s">
        <v>80</v>
      </c>
      <c r="C1504" s="1" t="s">
        <v>122</v>
      </c>
      <c r="D1504" s="1">
        <v>238.10570000000001</v>
      </c>
      <c r="E1504" s="1">
        <v>19.23</v>
      </c>
      <c r="F1504" s="5" t="s">
        <v>146</v>
      </c>
      <c r="H1504" s="1" t="s">
        <v>154</v>
      </c>
      <c r="K1504" s="1">
        <f t="shared" si="335"/>
        <v>0</v>
      </c>
      <c r="L1504" s="1" t="str">
        <f t="shared" si="336"/>
        <v>both HEPES SE_Syn</v>
      </c>
      <c r="M1504" s="1" t="str">
        <f t="shared" si="327"/>
        <v>ND</v>
      </c>
      <c r="N1504" s="1" t="str">
        <f t="shared" si="328"/>
        <v>both HEPES SE_SynND</v>
      </c>
      <c r="O1504" s="2" t="str">
        <f t="shared" si="329"/>
        <v/>
      </c>
      <c r="P1504" s="1" t="str">
        <f t="array" ref="P1504">IF(O1504="","",AVERAGE(IF(L$1:L$2881=L1504,K$1:K$2881)))</f>
        <v/>
      </c>
      <c r="Q1504" s="1" t="str">
        <f t="array" ref="Q1504">IF(O1504="","",_xlfn.F.TEST(IF((L$1:L$2881=LEFT(L1504,LEN(L1504)-3)&amp;"ctr"),K$1:K$2881),IF((L$1:L$2881=L1504),K$1:K$2881)))</f>
        <v/>
      </c>
      <c r="R1504" s="1" t="str">
        <f t="array" ref="R1504">IF(O1504="","",TTEST(IF(L$1:L$2881=LEFT(L1504,LEN(L1504)-3)&amp;"ctr",K$1:K$2881),IF(L$1:L$2881=L1504,K$1:K$2881),2,IF(ISERROR(Q1504),3,IF(Q1504&lt;0.05,3,2))))</f>
        <v/>
      </c>
      <c r="S1504" s="1" t="str">
        <f t="shared" ca="1" si="330"/>
        <v/>
      </c>
      <c r="T1504" s="1" t="str">
        <f t="array" ref="T1504">IF(O1504="","",AVERAGE(IF(L$1:L$2881=L1504,I$1:I$2881)))</f>
        <v/>
      </c>
      <c r="U1504" s="1" t="str">
        <f t="shared" ca="1" si="331"/>
        <v/>
      </c>
      <c r="V1504" s="1" t="str">
        <f t="shared" ca="1" si="337"/>
        <v/>
      </c>
      <c r="W1504" s="1" t="str">
        <f t="array" aca="1" ref="W1504" ca="1">IF(V1504="","",IF(AVERAGE(IF(Z$2:Z$2881="Neg"&amp;" "&amp;B1504&amp;" "&amp;X1504,J$2:J$2881,0))&gt;AVERAGE(IF(Z$2:Z$2881="pos"&amp;" "&amp;B1504&amp;" "&amp;X1504,J$2:J$2881,0)),"neg","pos"))</f>
        <v/>
      </c>
      <c r="X1504" s="1" t="str">
        <f t="shared" ca="1" si="332"/>
        <v/>
      </c>
      <c r="Y1504" s="1" t="str">
        <f t="shared" ca="1" si="333"/>
        <v/>
      </c>
      <c r="Z1504" s="1" t="str">
        <f t="shared" si="334"/>
        <v>both HEPES SE_</v>
      </c>
      <c r="AA1504" s="1" t="str">
        <f t="shared" si="338"/>
        <v/>
      </c>
    </row>
    <row r="1505" spans="1:27" x14ac:dyDescent="0.2">
      <c r="A1505" s="1" t="s">
        <v>94</v>
      </c>
      <c r="B1505" s="1" t="s">
        <v>80</v>
      </c>
      <c r="C1505" s="1" t="s">
        <v>122</v>
      </c>
      <c r="D1505" s="1">
        <v>238.10570000000001</v>
      </c>
      <c r="E1505" s="1">
        <v>19.23</v>
      </c>
      <c r="F1505" s="5" t="s">
        <v>146</v>
      </c>
      <c r="H1505" s="1" t="s">
        <v>154</v>
      </c>
      <c r="K1505" s="1">
        <f t="shared" si="335"/>
        <v>0</v>
      </c>
      <c r="L1505" s="1" t="str">
        <f t="shared" si="336"/>
        <v>both HEPES SE_Syn</v>
      </c>
      <c r="M1505" s="1" t="str">
        <f t="shared" si="327"/>
        <v>ND</v>
      </c>
      <c r="N1505" s="1" t="str">
        <f t="shared" si="328"/>
        <v>both HEPES SE_SynND</v>
      </c>
      <c r="O1505" s="2" t="str">
        <f t="shared" si="329"/>
        <v/>
      </c>
      <c r="P1505" s="1" t="str">
        <f t="array" ref="P1505">IF(O1505="","",AVERAGE(IF(L$1:L$2881=L1505,K$1:K$2881)))</f>
        <v/>
      </c>
      <c r="Q1505" s="1" t="str">
        <f t="array" ref="Q1505">IF(O1505="","",_xlfn.F.TEST(IF((L$1:L$2881=LEFT(L1505,LEN(L1505)-3)&amp;"ctr"),K$1:K$2881),IF((L$1:L$2881=L1505),K$1:K$2881)))</f>
        <v/>
      </c>
      <c r="R1505" s="1" t="str">
        <f t="array" ref="R1505">IF(O1505="","",TTEST(IF(L$1:L$2881=LEFT(L1505,LEN(L1505)-3)&amp;"ctr",K$1:K$2881),IF(L$1:L$2881=L1505,K$1:K$2881),2,IF(ISERROR(Q1505),3,IF(Q1505&lt;0.05,3,2))))</f>
        <v/>
      </c>
      <c r="S1505" s="1" t="str">
        <f t="shared" ca="1" si="330"/>
        <v/>
      </c>
      <c r="T1505" s="1" t="str">
        <f t="array" ref="T1505">IF(O1505="","",AVERAGE(IF(L$1:L$2881=L1505,I$1:I$2881)))</f>
        <v/>
      </c>
      <c r="U1505" s="1" t="str">
        <f t="shared" ca="1" si="331"/>
        <v/>
      </c>
      <c r="V1505" s="1" t="str">
        <f t="shared" ca="1" si="337"/>
        <v/>
      </c>
      <c r="W1505" s="1" t="str">
        <f t="array" aca="1" ref="W1505" ca="1">IF(V1505="","",IF(AVERAGE(IF(Z$2:Z$2881="Neg"&amp;" "&amp;B1505&amp;" "&amp;X1505,J$2:J$2881,0))&gt;AVERAGE(IF(Z$2:Z$2881="pos"&amp;" "&amp;B1505&amp;" "&amp;X1505,J$2:J$2881,0)),"neg","pos"))</f>
        <v/>
      </c>
      <c r="X1505" s="1" t="str">
        <f t="shared" ca="1" si="332"/>
        <v/>
      </c>
      <c r="Y1505" s="1" t="str">
        <f t="shared" ca="1" si="333"/>
        <v/>
      </c>
      <c r="Z1505" s="1" t="str">
        <f t="shared" si="334"/>
        <v>both HEPES SE_</v>
      </c>
      <c r="AA1505" s="1" t="str">
        <f t="shared" si="338"/>
        <v/>
      </c>
    </row>
    <row r="1506" spans="1:27" x14ac:dyDescent="0.2">
      <c r="A1506" s="1" t="s">
        <v>93</v>
      </c>
      <c r="B1506" s="1" t="s">
        <v>211</v>
      </c>
      <c r="C1506" s="1" t="s">
        <v>38</v>
      </c>
      <c r="D1506" s="1">
        <v>105.0424</v>
      </c>
      <c r="E1506" s="1">
        <v>19.29</v>
      </c>
      <c r="F1506" s="5" t="s">
        <v>146</v>
      </c>
      <c r="H1506" s="1" t="s">
        <v>147</v>
      </c>
      <c r="K1506" s="1">
        <f t="shared" si="335"/>
        <v>0</v>
      </c>
      <c r="L1506" s="1" t="str">
        <f t="shared" si="336"/>
        <v>neg serine Min_Ctr</v>
      </c>
      <c r="M1506" s="1" t="str">
        <f t="shared" si="327"/>
        <v>ND</v>
      </c>
      <c r="N1506" s="1" t="str">
        <f t="shared" si="328"/>
        <v>neg serine Min_CtrND</v>
      </c>
      <c r="O1506" s="2" t="str">
        <f t="shared" si="329"/>
        <v>ND</v>
      </c>
      <c r="P1506" s="1">
        <f t="array" ref="P1506">IF(O1506="","",AVERAGE(IF(L$1:L$2881=L1506,K$1:K$2881)))</f>
        <v>0</v>
      </c>
      <c r="Q1506" s="1" t="e">
        <f t="array" ref="Q1506">IF(O1506="","",_xlfn.F.TEST(IF((L$1:L$2881=LEFT(L1506,LEN(L1506)-3)&amp;"ctr"),K$1:K$2881),IF((L$1:L$2881=L1506),K$1:K$2881)))</f>
        <v>#DIV/0!</v>
      </c>
      <c r="R1506" s="1" t="e">
        <f t="array" ref="R1506">IF(O1506="","",TTEST(IF(L$1:L$2881=LEFT(L1506,LEN(L1506)-3)&amp;"ctr",K$1:K$2881),IF(L$1:L$2881=L1506,K$1:K$2881),2,IF(ISERROR(Q1506),3,IF(Q1506&lt;0.05,3,2))))</f>
        <v>#DIV/0!</v>
      </c>
      <c r="S1506" s="1" t="str">
        <f t="shared" ca="1" si="330"/>
        <v>ND</v>
      </c>
      <c r="T1506" s="1">
        <f t="array" ref="T1506">IF(O1506="","",AVERAGE(IF(L$1:L$2881=L1506,I$1:I$2881)))</f>
        <v>0</v>
      </c>
      <c r="U1506" s="1" t="str">
        <f t="shared" ca="1" si="331"/>
        <v>n/a</v>
      </c>
      <c r="V1506" s="1" t="str">
        <f t="shared" ca="1" si="337"/>
        <v/>
      </c>
      <c r="W1506" s="1" t="str">
        <f t="array" aca="1" ref="W1506" ca="1">IF(V1506="","",IF(AVERAGE(IF(Z$2:Z$2881="Neg"&amp;" "&amp;B1506&amp;" "&amp;X1506,J$2:J$2881,0))&gt;AVERAGE(IF(Z$2:Z$2881="pos"&amp;" "&amp;B1506&amp;" "&amp;X1506,J$2:J$2881,0)),"neg","pos"))</f>
        <v/>
      </c>
      <c r="X1506" s="1" t="str">
        <f t="shared" ca="1" si="332"/>
        <v/>
      </c>
      <c r="Y1506" s="1" t="str">
        <f t="shared" ca="1" si="333"/>
        <v/>
      </c>
      <c r="Z1506" s="1" t="str">
        <f t="shared" si="334"/>
        <v>neg serine Min</v>
      </c>
      <c r="AA1506" s="1" t="str">
        <f t="shared" si="338"/>
        <v>Good</v>
      </c>
    </row>
    <row r="1507" spans="1:27" x14ac:dyDescent="0.2">
      <c r="A1507" s="1" t="s">
        <v>93</v>
      </c>
      <c r="B1507" s="1" t="s">
        <v>211</v>
      </c>
      <c r="C1507" s="1" t="s">
        <v>38</v>
      </c>
      <c r="D1507" s="1">
        <v>105.0424</v>
      </c>
      <c r="E1507" s="1">
        <v>19.29</v>
      </c>
      <c r="F1507" s="5" t="s">
        <v>146</v>
      </c>
      <c r="H1507" s="1" t="s">
        <v>147</v>
      </c>
      <c r="K1507" s="1">
        <f t="shared" ref="K1507:K1570" si="339">LN(I1507+1)</f>
        <v>0</v>
      </c>
      <c r="L1507" s="1" t="str">
        <f t="shared" ref="L1507:L1570" si="340">A1507&amp;" "&amp;B1507&amp;" "&amp;H1507</f>
        <v>neg serine Min_Ctr</v>
      </c>
      <c r="M1507" s="1" t="str">
        <f t="shared" si="327"/>
        <v>ND</v>
      </c>
      <c r="N1507" s="1" t="str">
        <f t="shared" si="328"/>
        <v>neg serine Min_CtrND</v>
      </c>
      <c r="O1507" s="2" t="str">
        <f t="shared" si="329"/>
        <v/>
      </c>
      <c r="P1507" s="1" t="str">
        <f t="array" ref="P1507">IF(O1507="","",AVERAGE(IF(L$1:L$2881=L1507,K$1:K$2881)))</f>
        <v/>
      </c>
      <c r="Q1507" s="1" t="str">
        <f t="array" ref="Q1507">IF(O1507="","",_xlfn.F.TEST(IF((L$1:L$2881=LEFT(L1507,LEN(L1507)-3)&amp;"ctr"),K$1:K$2881),IF((L$1:L$2881=L1507),K$1:K$2881)))</f>
        <v/>
      </c>
      <c r="R1507" s="1" t="str">
        <f t="array" ref="R1507">IF(O1507="","",TTEST(IF(L$1:L$2881=LEFT(L1507,LEN(L1507)-3)&amp;"ctr",K$1:K$2881),IF(L$1:L$2881=L1507,K$1:K$2881),2,IF(ISERROR(Q1507),3,IF(Q1507&lt;0.05,3,2))))</f>
        <v/>
      </c>
      <c r="S1507" s="1" t="str">
        <f t="shared" ca="1" si="330"/>
        <v/>
      </c>
      <c r="T1507" s="1" t="str">
        <f t="array" ref="T1507">IF(O1507="","",AVERAGE(IF(L$1:L$2881=L1507,I$1:I$2881)))</f>
        <v/>
      </c>
      <c r="U1507" s="1" t="str">
        <f t="shared" ca="1" si="331"/>
        <v/>
      </c>
      <c r="V1507" s="1" t="str">
        <f t="shared" ca="1" si="337"/>
        <v/>
      </c>
      <c r="W1507" s="1" t="str">
        <f t="array" aca="1" ref="W1507" ca="1">IF(V1507="","",IF(AVERAGE(IF(Z$2:Z$2881="Neg"&amp;" "&amp;B1507&amp;" "&amp;X1507,J$2:J$2881,0))&gt;AVERAGE(IF(Z$2:Z$2881="pos"&amp;" "&amp;B1507&amp;" "&amp;X1507,J$2:J$2881,0)),"neg","pos"))</f>
        <v/>
      </c>
      <c r="X1507" s="1" t="str">
        <f t="shared" ca="1" si="332"/>
        <v/>
      </c>
      <c r="Y1507" s="1" t="str">
        <f t="shared" ca="1" si="333"/>
        <v/>
      </c>
      <c r="Z1507" s="1" t="str">
        <f t="shared" si="334"/>
        <v>neg serine Min</v>
      </c>
      <c r="AA1507" s="1" t="str">
        <f t="shared" si="338"/>
        <v/>
      </c>
    </row>
    <row r="1508" spans="1:27" x14ac:dyDescent="0.2">
      <c r="A1508" s="1" t="s">
        <v>93</v>
      </c>
      <c r="B1508" s="1" t="s">
        <v>211</v>
      </c>
      <c r="C1508" s="1" t="s">
        <v>38</v>
      </c>
      <c r="D1508" s="1">
        <v>105.0424</v>
      </c>
      <c r="E1508" s="1">
        <v>19.29</v>
      </c>
      <c r="F1508" s="5" t="s">
        <v>146</v>
      </c>
      <c r="H1508" s="1" t="s">
        <v>147</v>
      </c>
      <c r="K1508" s="1">
        <f t="shared" si="339"/>
        <v>0</v>
      </c>
      <c r="L1508" s="1" t="str">
        <f t="shared" si="340"/>
        <v>neg serine Min_Ctr</v>
      </c>
      <c r="M1508" s="1" t="str">
        <f t="shared" si="327"/>
        <v>ND</v>
      </c>
      <c r="N1508" s="1" t="str">
        <f t="shared" si="328"/>
        <v>neg serine Min_CtrND</v>
      </c>
      <c r="O1508" s="2" t="str">
        <f t="shared" si="329"/>
        <v/>
      </c>
      <c r="P1508" s="1" t="str">
        <f t="array" ref="P1508">IF(O1508="","",AVERAGE(IF(L$1:L$2881=L1508,K$1:K$2881)))</f>
        <v/>
      </c>
      <c r="Q1508" s="1" t="str">
        <f t="array" ref="Q1508">IF(O1508="","",_xlfn.F.TEST(IF((L$1:L$2881=LEFT(L1508,LEN(L1508)-3)&amp;"ctr"),K$1:K$2881),IF((L$1:L$2881=L1508),K$1:K$2881)))</f>
        <v/>
      </c>
      <c r="R1508" s="1" t="str">
        <f t="array" ref="R1508">IF(O1508="","",TTEST(IF(L$1:L$2881=LEFT(L1508,LEN(L1508)-3)&amp;"ctr",K$1:K$2881),IF(L$1:L$2881=L1508,K$1:K$2881),2,IF(ISERROR(Q1508),3,IF(Q1508&lt;0.05,3,2))))</f>
        <v/>
      </c>
      <c r="S1508" s="1" t="str">
        <f t="shared" ca="1" si="330"/>
        <v/>
      </c>
      <c r="T1508" s="1" t="str">
        <f t="array" ref="T1508">IF(O1508="","",AVERAGE(IF(L$1:L$2881=L1508,I$1:I$2881)))</f>
        <v/>
      </c>
      <c r="U1508" s="1" t="str">
        <f t="shared" ca="1" si="331"/>
        <v/>
      </c>
      <c r="V1508" s="1" t="str">
        <f t="shared" ca="1" si="337"/>
        <v/>
      </c>
      <c r="W1508" s="1" t="str">
        <f t="array" aca="1" ref="W1508" ca="1">IF(V1508="","",IF(AVERAGE(IF(Z$2:Z$2881="Neg"&amp;" "&amp;B1508&amp;" "&amp;X1508,J$2:J$2881,0))&gt;AVERAGE(IF(Z$2:Z$2881="pos"&amp;" "&amp;B1508&amp;" "&amp;X1508,J$2:J$2881,0)),"neg","pos"))</f>
        <v/>
      </c>
      <c r="X1508" s="1" t="str">
        <f t="shared" ca="1" si="332"/>
        <v/>
      </c>
      <c r="Y1508" s="1" t="str">
        <f t="shared" ca="1" si="333"/>
        <v/>
      </c>
      <c r="Z1508" s="1" t="str">
        <f t="shared" si="334"/>
        <v>neg serine Min</v>
      </c>
      <c r="AA1508" s="1" t="str">
        <f t="shared" si="338"/>
        <v/>
      </c>
    </row>
    <row r="1509" spans="1:27" x14ac:dyDescent="0.2">
      <c r="A1509" s="1" t="s">
        <v>93</v>
      </c>
      <c r="B1509" s="1" t="s">
        <v>211</v>
      </c>
      <c r="C1509" s="1" t="s">
        <v>38</v>
      </c>
      <c r="D1509" s="1">
        <v>105.0424</v>
      </c>
      <c r="E1509" s="1">
        <v>19.29</v>
      </c>
      <c r="F1509" s="5" t="s">
        <v>146</v>
      </c>
      <c r="H1509" s="1" t="s">
        <v>147</v>
      </c>
      <c r="K1509" s="1">
        <f t="shared" si="339"/>
        <v>0</v>
      </c>
      <c r="L1509" s="1" t="str">
        <f t="shared" si="340"/>
        <v>neg serine Min_Ctr</v>
      </c>
      <c r="M1509" s="1" t="str">
        <f t="shared" si="327"/>
        <v>ND</v>
      </c>
      <c r="N1509" s="1" t="str">
        <f t="shared" si="328"/>
        <v>neg serine Min_CtrND</v>
      </c>
      <c r="O1509" s="2" t="str">
        <f t="shared" si="329"/>
        <v/>
      </c>
      <c r="P1509" s="1" t="str">
        <f t="array" ref="P1509">IF(O1509="","",AVERAGE(IF(L$1:L$2881=L1509,K$1:K$2881)))</f>
        <v/>
      </c>
      <c r="Q1509" s="1" t="str">
        <f t="array" ref="Q1509">IF(O1509="","",_xlfn.F.TEST(IF((L$1:L$2881=LEFT(L1509,LEN(L1509)-3)&amp;"ctr"),K$1:K$2881),IF((L$1:L$2881=L1509),K$1:K$2881)))</f>
        <v/>
      </c>
      <c r="R1509" s="1" t="str">
        <f t="array" ref="R1509">IF(O1509="","",TTEST(IF(L$1:L$2881=LEFT(L1509,LEN(L1509)-3)&amp;"ctr",K$1:K$2881),IF(L$1:L$2881=L1509,K$1:K$2881),2,IF(ISERROR(Q1509),3,IF(Q1509&lt;0.05,3,2))))</f>
        <v/>
      </c>
      <c r="S1509" s="1" t="str">
        <f t="shared" ca="1" si="330"/>
        <v/>
      </c>
      <c r="T1509" s="1" t="str">
        <f t="array" ref="T1509">IF(O1509="","",AVERAGE(IF(L$1:L$2881=L1509,I$1:I$2881)))</f>
        <v/>
      </c>
      <c r="U1509" s="1" t="str">
        <f t="shared" ca="1" si="331"/>
        <v/>
      </c>
      <c r="V1509" s="1" t="str">
        <f t="shared" ca="1" si="337"/>
        <v/>
      </c>
      <c r="W1509" s="1" t="str">
        <f t="array" aca="1" ref="W1509" ca="1">IF(V1509="","",IF(AVERAGE(IF(Z$2:Z$2881="Neg"&amp;" "&amp;B1509&amp;" "&amp;X1509,J$2:J$2881,0))&gt;AVERAGE(IF(Z$2:Z$2881="pos"&amp;" "&amp;B1509&amp;" "&amp;X1509,J$2:J$2881,0)),"neg","pos"))</f>
        <v/>
      </c>
      <c r="X1509" s="1" t="str">
        <f t="shared" ca="1" si="332"/>
        <v/>
      </c>
      <c r="Y1509" s="1" t="str">
        <f t="shared" ca="1" si="333"/>
        <v/>
      </c>
      <c r="Z1509" s="1" t="str">
        <f t="shared" si="334"/>
        <v>neg serine Min</v>
      </c>
      <c r="AA1509" s="1" t="str">
        <f t="shared" si="338"/>
        <v/>
      </c>
    </row>
    <row r="1510" spans="1:27" x14ac:dyDescent="0.2">
      <c r="A1510" s="1" t="s">
        <v>93</v>
      </c>
      <c r="B1510" s="1" t="s">
        <v>211</v>
      </c>
      <c r="C1510" s="1" t="s">
        <v>38</v>
      </c>
      <c r="D1510" s="1">
        <v>105.0424</v>
      </c>
      <c r="E1510" s="1">
        <v>19.29</v>
      </c>
      <c r="F1510" s="5" t="s">
        <v>146</v>
      </c>
      <c r="H1510" s="1" t="s">
        <v>148</v>
      </c>
      <c r="K1510" s="1">
        <f t="shared" si="339"/>
        <v>0</v>
      </c>
      <c r="L1510" s="1" t="str">
        <f t="shared" si="340"/>
        <v>neg serine Min_Syn</v>
      </c>
      <c r="M1510" s="1" t="str">
        <f t="shared" si="327"/>
        <v>ND</v>
      </c>
      <c r="N1510" s="1" t="str">
        <f t="shared" si="328"/>
        <v>neg serine Min_SynND</v>
      </c>
      <c r="O1510" s="2" t="str">
        <f t="shared" si="329"/>
        <v>ND</v>
      </c>
      <c r="P1510" s="1">
        <f t="array" ref="P1510">IF(O1510="","",AVERAGE(IF(L$1:L$2881=L1510,K$1:K$2881)))</f>
        <v>0</v>
      </c>
      <c r="Q1510" s="1" t="e">
        <f t="array" ref="Q1510">IF(O1510="","",_xlfn.F.TEST(IF((L$1:L$2881=LEFT(L1510,LEN(L1510)-3)&amp;"ctr"),K$1:K$2881),IF((L$1:L$2881=L1510),K$1:K$2881)))</f>
        <v>#DIV/0!</v>
      </c>
      <c r="R1510" s="1" t="e">
        <f t="array" ref="R1510">IF(O1510="","",TTEST(IF(L$1:L$2881=LEFT(L1510,LEN(L1510)-3)&amp;"ctr",K$1:K$2881),IF(L$1:L$2881=L1510,K$1:K$2881),2,IF(ISERROR(Q1510),3,IF(Q1510&lt;0.05,3,2))))</f>
        <v>#DIV/0!</v>
      </c>
      <c r="S1510" s="1" t="str">
        <f t="shared" ca="1" si="330"/>
        <v>ND</v>
      </c>
      <c r="T1510" s="1">
        <f t="array" ref="T1510">IF(O1510="","",AVERAGE(IF(L$1:L$2881=L1510,I$1:I$2881)))</f>
        <v>0</v>
      </c>
      <c r="U1510" s="1" t="str">
        <f t="shared" ca="1" si="331"/>
        <v>n/a</v>
      </c>
      <c r="V1510" s="1" t="str">
        <f t="shared" ca="1" si="337"/>
        <v/>
      </c>
      <c r="W1510" s="1" t="str">
        <f t="array" aca="1" ref="W1510" ca="1">IF(V1510="","",IF(AVERAGE(IF(Z$2:Z$2881="Neg"&amp;" "&amp;B1510&amp;" "&amp;X1510,J$2:J$2881,0))&gt;AVERAGE(IF(Z$2:Z$2881="pos"&amp;" "&amp;B1510&amp;" "&amp;X1510,J$2:J$2881,0)),"neg","pos"))</f>
        <v/>
      </c>
      <c r="X1510" s="1" t="str">
        <f t="shared" ca="1" si="332"/>
        <v/>
      </c>
      <c r="Y1510" s="1" t="str">
        <f t="shared" ca="1" si="333"/>
        <v/>
      </c>
      <c r="Z1510" s="1" t="str">
        <f t="shared" si="334"/>
        <v>neg serine Min</v>
      </c>
      <c r="AA1510" s="1" t="str">
        <f t="shared" si="338"/>
        <v>Good</v>
      </c>
    </row>
    <row r="1511" spans="1:27" x14ac:dyDescent="0.2">
      <c r="A1511" s="1" t="s">
        <v>93</v>
      </c>
      <c r="B1511" s="1" t="s">
        <v>211</v>
      </c>
      <c r="C1511" s="1" t="s">
        <v>38</v>
      </c>
      <c r="D1511" s="1">
        <v>105.0424</v>
      </c>
      <c r="E1511" s="1">
        <v>19.29</v>
      </c>
      <c r="F1511" s="5" t="s">
        <v>146</v>
      </c>
      <c r="H1511" s="1" t="s">
        <v>148</v>
      </c>
      <c r="K1511" s="1">
        <f t="shared" si="339"/>
        <v>0</v>
      </c>
      <c r="L1511" s="1" t="str">
        <f t="shared" si="340"/>
        <v>neg serine Min_Syn</v>
      </c>
      <c r="M1511" s="1" t="str">
        <f t="shared" si="327"/>
        <v>ND</v>
      </c>
      <c r="N1511" s="1" t="str">
        <f t="shared" si="328"/>
        <v>neg serine Min_SynND</v>
      </c>
      <c r="O1511" s="2" t="str">
        <f t="shared" si="329"/>
        <v/>
      </c>
      <c r="P1511" s="1" t="str">
        <f t="array" ref="P1511">IF(O1511="","",AVERAGE(IF(L$1:L$2881=L1511,K$1:K$2881)))</f>
        <v/>
      </c>
      <c r="Q1511" s="1" t="str">
        <f t="array" ref="Q1511">IF(O1511="","",_xlfn.F.TEST(IF((L$1:L$2881=LEFT(L1511,LEN(L1511)-3)&amp;"ctr"),K$1:K$2881),IF((L$1:L$2881=L1511),K$1:K$2881)))</f>
        <v/>
      </c>
      <c r="R1511" s="1" t="str">
        <f t="array" ref="R1511">IF(O1511="","",TTEST(IF(L$1:L$2881=LEFT(L1511,LEN(L1511)-3)&amp;"ctr",K$1:K$2881),IF(L$1:L$2881=L1511,K$1:K$2881),2,IF(ISERROR(Q1511),3,IF(Q1511&lt;0.05,3,2))))</f>
        <v/>
      </c>
      <c r="S1511" s="1" t="str">
        <f t="shared" ca="1" si="330"/>
        <v/>
      </c>
      <c r="T1511" s="1" t="str">
        <f t="array" ref="T1511">IF(O1511="","",AVERAGE(IF(L$1:L$2881=L1511,I$1:I$2881)))</f>
        <v/>
      </c>
      <c r="U1511" s="1" t="str">
        <f t="shared" ca="1" si="331"/>
        <v/>
      </c>
      <c r="V1511" s="1" t="str">
        <f t="shared" ca="1" si="337"/>
        <v/>
      </c>
      <c r="W1511" s="1" t="str">
        <f t="array" aca="1" ref="W1511" ca="1">IF(V1511="","",IF(AVERAGE(IF(Z$2:Z$2881="Neg"&amp;" "&amp;B1511&amp;" "&amp;X1511,J$2:J$2881,0))&gt;AVERAGE(IF(Z$2:Z$2881="pos"&amp;" "&amp;B1511&amp;" "&amp;X1511,J$2:J$2881,0)),"neg","pos"))</f>
        <v/>
      </c>
      <c r="X1511" s="1" t="str">
        <f t="shared" ca="1" si="332"/>
        <v/>
      </c>
      <c r="Y1511" s="1" t="str">
        <f t="shared" ca="1" si="333"/>
        <v/>
      </c>
      <c r="Z1511" s="1" t="str">
        <f t="shared" si="334"/>
        <v>neg serine Min</v>
      </c>
      <c r="AA1511" s="1" t="str">
        <f t="shared" si="338"/>
        <v/>
      </c>
    </row>
    <row r="1512" spans="1:27" x14ac:dyDescent="0.2">
      <c r="A1512" s="1" t="s">
        <v>93</v>
      </c>
      <c r="B1512" s="1" t="s">
        <v>211</v>
      </c>
      <c r="C1512" s="1" t="s">
        <v>38</v>
      </c>
      <c r="D1512" s="1">
        <v>105.0424</v>
      </c>
      <c r="E1512" s="1">
        <v>19.29</v>
      </c>
      <c r="F1512" s="5" t="s">
        <v>146</v>
      </c>
      <c r="H1512" s="1" t="s">
        <v>148</v>
      </c>
      <c r="K1512" s="1">
        <f t="shared" si="339"/>
        <v>0</v>
      </c>
      <c r="L1512" s="1" t="str">
        <f t="shared" si="340"/>
        <v>neg serine Min_Syn</v>
      </c>
      <c r="M1512" s="1" t="str">
        <f t="shared" si="327"/>
        <v>ND</v>
      </c>
      <c r="N1512" s="1" t="str">
        <f t="shared" si="328"/>
        <v>neg serine Min_SynND</v>
      </c>
      <c r="O1512" s="2" t="str">
        <f t="shared" si="329"/>
        <v/>
      </c>
      <c r="P1512" s="1" t="str">
        <f t="array" ref="P1512">IF(O1512="","",AVERAGE(IF(L$1:L$2881=L1512,K$1:K$2881)))</f>
        <v/>
      </c>
      <c r="Q1512" s="1" t="str">
        <f t="array" ref="Q1512">IF(O1512="","",_xlfn.F.TEST(IF((L$1:L$2881=LEFT(L1512,LEN(L1512)-3)&amp;"ctr"),K$1:K$2881),IF((L$1:L$2881=L1512),K$1:K$2881)))</f>
        <v/>
      </c>
      <c r="R1512" s="1" t="str">
        <f t="array" ref="R1512">IF(O1512="","",TTEST(IF(L$1:L$2881=LEFT(L1512,LEN(L1512)-3)&amp;"ctr",K$1:K$2881),IF(L$1:L$2881=L1512,K$1:K$2881),2,IF(ISERROR(Q1512),3,IF(Q1512&lt;0.05,3,2))))</f>
        <v/>
      </c>
      <c r="S1512" s="1" t="str">
        <f t="shared" ca="1" si="330"/>
        <v/>
      </c>
      <c r="T1512" s="1" t="str">
        <f t="array" ref="T1512">IF(O1512="","",AVERAGE(IF(L$1:L$2881=L1512,I$1:I$2881)))</f>
        <v/>
      </c>
      <c r="U1512" s="1" t="str">
        <f t="shared" ca="1" si="331"/>
        <v/>
      </c>
      <c r="V1512" s="1" t="str">
        <f t="shared" ca="1" si="337"/>
        <v/>
      </c>
      <c r="W1512" s="1" t="str">
        <f t="array" aca="1" ref="W1512" ca="1">IF(V1512="","",IF(AVERAGE(IF(Z$2:Z$2881="Neg"&amp;" "&amp;B1512&amp;" "&amp;X1512,J$2:J$2881,0))&gt;AVERAGE(IF(Z$2:Z$2881="pos"&amp;" "&amp;B1512&amp;" "&amp;X1512,J$2:J$2881,0)),"neg","pos"))</f>
        <v/>
      </c>
      <c r="X1512" s="1" t="str">
        <f t="shared" ca="1" si="332"/>
        <v/>
      </c>
      <c r="Y1512" s="1" t="str">
        <f t="shared" ca="1" si="333"/>
        <v/>
      </c>
      <c r="Z1512" s="1" t="str">
        <f t="shared" si="334"/>
        <v>neg serine Min</v>
      </c>
      <c r="AA1512" s="1" t="str">
        <f t="shared" si="338"/>
        <v/>
      </c>
    </row>
    <row r="1513" spans="1:27" x14ac:dyDescent="0.2">
      <c r="A1513" s="1" t="s">
        <v>93</v>
      </c>
      <c r="B1513" s="1" t="s">
        <v>211</v>
      </c>
      <c r="C1513" s="1" t="s">
        <v>38</v>
      </c>
      <c r="D1513" s="1">
        <v>105.0424</v>
      </c>
      <c r="E1513" s="1">
        <v>19.29</v>
      </c>
      <c r="F1513" s="5" t="s">
        <v>146</v>
      </c>
      <c r="H1513" s="1" t="s">
        <v>148</v>
      </c>
      <c r="K1513" s="1">
        <f t="shared" si="339"/>
        <v>0</v>
      </c>
      <c r="L1513" s="1" t="str">
        <f t="shared" si="340"/>
        <v>neg serine Min_Syn</v>
      </c>
      <c r="M1513" s="1" t="str">
        <f t="shared" si="327"/>
        <v>ND</v>
      </c>
      <c r="N1513" s="1" t="str">
        <f t="shared" si="328"/>
        <v>neg serine Min_SynND</v>
      </c>
      <c r="O1513" s="2" t="str">
        <f t="shared" si="329"/>
        <v/>
      </c>
      <c r="P1513" s="1" t="str">
        <f t="array" ref="P1513">IF(O1513="","",AVERAGE(IF(L$1:L$2881=L1513,K$1:K$2881)))</f>
        <v/>
      </c>
      <c r="Q1513" s="1" t="str">
        <f t="array" ref="Q1513">IF(O1513="","",_xlfn.F.TEST(IF((L$1:L$2881=LEFT(L1513,LEN(L1513)-3)&amp;"ctr"),K$1:K$2881),IF((L$1:L$2881=L1513),K$1:K$2881)))</f>
        <v/>
      </c>
      <c r="R1513" s="1" t="str">
        <f t="array" ref="R1513">IF(O1513="","",TTEST(IF(L$1:L$2881=LEFT(L1513,LEN(L1513)-3)&amp;"ctr",K$1:K$2881),IF(L$1:L$2881=L1513,K$1:K$2881),2,IF(ISERROR(Q1513),3,IF(Q1513&lt;0.05,3,2))))</f>
        <v/>
      </c>
      <c r="S1513" s="1" t="str">
        <f t="shared" ca="1" si="330"/>
        <v/>
      </c>
      <c r="T1513" s="1" t="str">
        <f t="array" ref="T1513">IF(O1513="","",AVERAGE(IF(L$1:L$2881=L1513,I$1:I$2881)))</f>
        <v/>
      </c>
      <c r="U1513" s="1" t="str">
        <f t="shared" ca="1" si="331"/>
        <v/>
      </c>
      <c r="V1513" s="1" t="str">
        <f t="shared" ca="1" si="337"/>
        <v/>
      </c>
      <c r="W1513" s="1" t="str">
        <f t="array" aca="1" ref="W1513" ca="1">IF(V1513="","",IF(AVERAGE(IF(Z$2:Z$2881="Neg"&amp;" "&amp;B1513&amp;" "&amp;X1513,J$2:J$2881,0))&gt;AVERAGE(IF(Z$2:Z$2881="pos"&amp;" "&amp;B1513&amp;" "&amp;X1513,J$2:J$2881,0)),"neg","pos"))</f>
        <v/>
      </c>
      <c r="X1513" s="1" t="str">
        <f t="shared" ca="1" si="332"/>
        <v/>
      </c>
      <c r="Y1513" s="1" t="str">
        <f t="shared" ca="1" si="333"/>
        <v/>
      </c>
      <c r="Z1513" s="1" t="str">
        <f t="shared" si="334"/>
        <v>neg serine Min</v>
      </c>
      <c r="AA1513" s="1" t="str">
        <f t="shared" si="338"/>
        <v/>
      </c>
    </row>
    <row r="1514" spans="1:27" x14ac:dyDescent="0.2">
      <c r="A1514" s="1" t="s">
        <v>93</v>
      </c>
      <c r="B1514" s="1" t="s">
        <v>211</v>
      </c>
      <c r="C1514" s="1" t="s">
        <v>38</v>
      </c>
      <c r="D1514" s="1">
        <v>105.0424</v>
      </c>
      <c r="E1514" s="1">
        <v>19.29</v>
      </c>
      <c r="F1514" s="5" t="s">
        <v>146</v>
      </c>
      <c r="H1514" s="1" t="s">
        <v>149</v>
      </c>
      <c r="K1514" s="1">
        <f t="shared" si="339"/>
        <v>0</v>
      </c>
      <c r="L1514" s="1" t="str">
        <f t="shared" si="340"/>
        <v>neg serine MEBM_Ctr</v>
      </c>
      <c r="M1514" s="1" t="str">
        <f t="shared" si="327"/>
        <v>ND</v>
      </c>
      <c r="N1514" s="1" t="str">
        <f t="shared" si="328"/>
        <v>neg serine MEBM_CtrND</v>
      </c>
      <c r="O1514" s="2" t="str">
        <f t="shared" si="329"/>
        <v>ND</v>
      </c>
      <c r="P1514" s="1">
        <f t="array" ref="P1514">IF(O1514="","",AVERAGE(IF(L$1:L$2881=L1514,K$1:K$2881)))</f>
        <v>0</v>
      </c>
      <c r="Q1514" s="1" t="e">
        <f t="array" ref="Q1514">IF(O1514="","",_xlfn.F.TEST(IF((L$1:L$2881=LEFT(L1514,LEN(L1514)-3)&amp;"ctr"),K$1:K$2881),IF((L$1:L$2881=L1514),K$1:K$2881)))</f>
        <v>#DIV/0!</v>
      </c>
      <c r="R1514" s="1" t="e">
        <f t="array" ref="R1514">IF(O1514="","",TTEST(IF(L$1:L$2881=LEFT(L1514,LEN(L1514)-3)&amp;"ctr",K$1:K$2881),IF(L$1:L$2881=L1514,K$1:K$2881),2,IF(ISERROR(Q1514),3,IF(Q1514&lt;0.05,3,2))))</f>
        <v>#DIV/0!</v>
      </c>
      <c r="S1514" s="1" t="str">
        <f t="shared" ca="1" si="330"/>
        <v>ND</v>
      </c>
      <c r="T1514" s="1">
        <f t="array" ref="T1514">IF(O1514="","",AVERAGE(IF(L$1:L$2881=L1514,I$1:I$2881)))</f>
        <v>0</v>
      </c>
      <c r="U1514" s="1" t="str">
        <f t="shared" ca="1" si="331"/>
        <v>n/a</v>
      </c>
      <c r="V1514" s="1" t="str">
        <f t="shared" ca="1" si="337"/>
        <v/>
      </c>
      <c r="W1514" s="1" t="str">
        <f t="array" aca="1" ref="W1514" ca="1">IF(V1514="","",IF(AVERAGE(IF(Z$2:Z$2881="Neg"&amp;" "&amp;B1514&amp;" "&amp;X1514,J$2:J$2881,0))&gt;AVERAGE(IF(Z$2:Z$2881="pos"&amp;" "&amp;B1514&amp;" "&amp;X1514,J$2:J$2881,0)),"neg","pos"))</f>
        <v/>
      </c>
      <c r="X1514" s="1" t="str">
        <f t="shared" ca="1" si="332"/>
        <v/>
      </c>
      <c r="Y1514" s="1" t="str">
        <f t="shared" ca="1" si="333"/>
        <v/>
      </c>
      <c r="Z1514" s="1" t="str">
        <f t="shared" si="334"/>
        <v>neg serine MEB</v>
      </c>
      <c r="AA1514" s="1" t="str">
        <f t="shared" si="338"/>
        <v>Good</v>
      </c>
    </row>
    <row r="1515" spans="1:27" x14ac:dyDescent="0.2">
      <c r="A1515" s="1" t="s">
        <v>93</v>
      </c>
      <c r="B1515" s="1" t="s">
        <v>211</v>
      </c>
      <c r="C1515" s="1" t="s">
        <v>38</v>
      </c>
      <c r="D1515" s="1">
        <v>105.0424</v>
      </c>
      <c r="E1515" s="1">
        <v>19.29</v>
      </c>
      <c r="F1515" s="5" t="s">
        <v>146</v>
      </c>
      <c r="H1515" s="1" t="s">
        <v>149</v>
      </c>
      <c r="K1515" s="1">
        <f t="shared" si="339"/>
        <v>0</v>
      </c>
      <c r="L1515" s="1" t="str">
        <f t="shared" si="340"/>
        <v>neg serine MEBM_Ctr</v>
      </c>
      <c r="M1515" s="1" t="str">
        <f t="shared" si="327"/>
        <v>ND</v>
      </c>
      <c r="N1515" s="1" t="str">
        <f t="shared" si="328"/>
        <v>neg serine MEBM_CtrND</v>
      </c>
      <c r="O1515" s="2" t="str">
        <f t="shared" si="329"/>
        <v/>
      </c>
      <c r="P1515" s="1" t="str">
        <f t="array" ref="P1515">IF(O1515="","",AVERAGE(IF(L$1:L$2881=L1515,K$1:K$2881)))</f>
        <v/>
      </c>
      <c r="Q1515" s="1" t="str">
        <f t="array" ref="Q1515">IF(O1515="","",_xlfn.F.TEST(IF((L$1:L$2881=LEFT(L1515,LEN(L1515)-3)&amp;"ctr"),K$1:K$2881),IF((L$1:L$2881=L1515),K$1:K$2881)))</f>
        <v/>
      </c>
      <c r="R1515" s="1" t="str">
        <f t="array" ref="R1515">IF(O1515="","",TTEST(IF(L$1:L$2881=LEFT(L1515,LEN(L1515)-3)&amp;"ctr",K$1:K$2881),IF(L$1:L$2881=L1515,K$1:K$2881),2,IF(ISERROR(Q1515),3,IF(Q1515&lt;0.05,3,2))))</f>
        <v/>
      </c>
      <c r="S1515" s="1" t="str">
        <f t="shared" ca="1" si="330"/>
        <v/>
      </c>
      <c r="T1515" s="1" t="str">
        <f t="array" ref="T1515">IF(O1515="","",AVERAGE(IF(L$1:L$2881=L1515,I$1:I$2881)))</f>
        <v/>
      </c>
      <c r="U1515" s="1" t="str">
        <f t="shared" ca="1" si="331"/>
        <v/>
      </c>
      <c r="V1515" s="1" t="str">
        <f t="shared" ca="1" si="337"/>
        <v/>
      </c>
      <c r="W1515" s="1" t="str">
        <f t="array" aca="1" ref="W1515" ca="1">IF(V1515="","",IF(AVERAGE(IF(Z$2:Z$2881="Neg"&amp;" "&amp;B1515&amp;" "&amp;X1515,J$2:J$2881,0))&gt;AVERAGE(IF(Z$2:Z$2881="pos"&amp;" "&amp;B1515&amp;" "&amp;X1515,J$2:J$2881,0)),"neg","pos"))</f>
        <v/>
      </c>
      <c r="X1515" s="1" t="str">
        <f t="shared" ca="1" si="332"/>
        <v/>
      </c>
      <c r="Y1515" s="1" t="str">
        <f t="shared" ca="1" si="333"/>
        <v/>
      </c>
      <c r="Z1515" s="1" t="str">
        <f t="shared" si="334"/>
        <v>neg serine MEB</v>
      </c>
      <c r="AA1515" s="1" t="str">
        <f t="shared" si="338"/>
        <v/>
      </c>
    </row>
    <row r="1516" spans="1:27" x14ac:dyDescent="0.2">
      <c r="A1516" s="1" t="s">
        <v>93</v>
      </c>
      <c r="B1516" s="1" t="s">
        <v>211</v>
      </c>
      <c r="C1516" s="1" t="s">
        <v>38</v>
      </c>
      <c r="D1516" s="1">
        <v>105.0424</v>
      </c>
      <c r="E1516" s="1">
        <v>19.29</v>
      </c>
      <c r="F1516" s="5" t="s">
        <v>146</v>
      </c>
      <c r="H1516" s="1" t="s">
        <v>149</v>
      </c>
      <c r="K1516" s="1">
        <f t="shared" si="339"/>
        <v>0</v>
      </c>
      <c r="L1516" s="1" t="str">
        <f t="shared" si="340"/>
        <v>neg serine MEBM_Ctr</v>
      </c>
      <c r="M1516" s="1" t="str">
        <f t="shared" si="327"/>
        <v>ND</v>
      </c>
      <c r="N1516" s="1" t="str">
        <f t="shared" si="328"/>
        <v>neg serine MEBM_CtrND</v>
      </c>
      <c r="O1516" s="2" t="str">
        <f t="shared" si="329"/>
        <v/>
      </c>
      <c r="P1516" s="1" t="str">
        <f t="array" ref="P1516">IF(O1516="","",AVERAGE(IF(L$1:L$2881=L1516,K$1:K$2881)))</f>
        <v/>
      </c>
      <c r="Q1516" s="1" t="str">
        <f t="array" ref="Q1516">IF(O1516="","",_xlfn.F.TEST(IF((L$1:L$2881=LEFT(L1516,LEN(L1516)-3)&amp;"ctr"),K$1:K$2881),IF((L$1:L$2881=L1516),K$1:K$2881)))</f>
        <v/>
      </c>
      <c r="R1516" s="1" t="str">
        <f t="array" ref="R1516">IF(O1516="","",TTEST(IF(L$1:L$2881=LEFT(L1516,LEN(L1516)-3)&amp;"ctr",K$1:K$2881),IF(L$1:L$2881=L1516,K$1:K$2881),2,IF(ISERROR(Q1516),3,IF(Q1516&lt;0.05,3,2))))</f>
        <v/>
      </c>
      <c r="S1516" s="1" t="str">
        <f t="shared" ca="1" si="330"/>
        <v/>
      </c>
      <c r="T1516" s="1" t="str">
        <f t="array" ref="T1516">IF(O1516="","",AVERAGE(IF(L$1:L$2881=L1516,I$1:I$2881)))</f>
        <v/>
      </c>
      <c r="U1516" s="1" t="str">
        <f t="shared" ca="1" si="331"/>
        <v/>
      </c>
      <c r="V1516" s="1" t="str">
        <f t="shared" ca="1" si="337"/>
        <v/>
      </c>
      <c r="W1516" s="1" t="str">
        <f t="array" aca="1" ref="W1516" ca="1">IF(V1516="","",IF(AVERAGE(IF(Z$2:Z$2881="Neg"&amp;" "&amp;B1516&amp;" "&amp;X1516,J$2:J$2881,0))&gt;AVERAGE(IF(Z$2:Z$2881="pos"&amp;" "&amp;B1516&amp;" "&amp;X1516,J$2:J$2881,0)),"neg","pos"))</f>
        <v/>
      </c>
      <c r="X1516" s="1" t="str">
        <f t="shared" ca="1" si="332"/>
        <v/>
      </c>
      <c r="Y1516" s="1" t="str">
        <f t="shared" ca="1" si="333"/>
        <v/>
      </c>
      <c r="Z1516" s="1" t="str">
        <f t="shared" si="334"/>
        <v>neg serine MEB</v>
      </c>
      <c r="AA1516" s="1" t="str">
        <f t="shared" si="338"/>
        <v/>
      </c>
    </row>
    <row r="1517" spans="1:27" x14ac:dyDescent="0.2">
      <c r="A1517" s="1" t="s">
        <v>93</v>
      </c>
      <c r="B1517" s="1" t="s">
        <v>211</v>
      </c>
      <c r="C1517" s="1" t="s">
        <v>38</v>
      </c>
      <c r="D1517" s="1">
        <v>105.0424</v>
      </c>
      <c r="E1517" s="1">
        <v>19.29</v>
      </c>
      <c r="F1517" s="5" t="s">
        <v>146</v>
      </c>
      <c r="H1517" s="1" t="s">
        <v>149</v>
      </c>
      <c r="K1517" s="1">
        <f t="shared" si="339"/>
        <v>0</v>
      </c>
      <c r="L1517" s="1" t="str">
        <f t="shared" si="340"/>
        <v>neg serine MEBM_Ctr</v>
      </c>
      <c r="M1517" s="1" t="str">
        <f t="shared" si="327"/>
        <v>ND</v>
      </c>
      <c r="N1517" s="1" t="str">
        <f t="shared" si="328"/>
        <v>neg serine MEBM_CtrND</v>
      </c>
      <c r="O1517" s="2" t="str">
        <f t="shared" si="329"/>
        <v/>
      </c>
      <c r="P1517" s="1" t="str">
        <f t="array" ref="P1517">IF(O1517="","",AVERAGE(IF(L$1:L$2881=L1517,K$1:K$2881)))</f>
        <v/>
      </c>
      <c r="Q1517" s="1" t="str">
        <f t="array" ref="Q1517">IF(O1517="","",_xlfn.F.TEST(IF((L$1:L$2881=LEFT(L1517,LEN(L1517)-3)&amp;"ctr"),K$1:K$2881),IF((L$1:L$2881=L1517),K$1:K$2881)))</f>
        <v/>
      </c>
      <c r="R1517" s="1" t="str">
        <f t="array" ref="R1517">IF(O1517="","",TTEST(IF(L$1:L$2881=LEFT(L1517,LEN(L1517)-3)&amp;"ctr",K$1:K$2881),IF(L$1:L$2881=L1517,K$1:K$2881),2,IF(ISERROR(Q1517),3,IF(Q1517&lt;0.05,3,2))))</f>
        <v/>
      </c>
      <c r="S1517" s="1" t="str">
        <f t="shared" ca="1" si="330"/>
        <v/>
      </c>
      <c r="T1517" s="1" t="str">
        <f t="array" ref="T1517">IF(O1517="","",AVERAGE(IF(L$1:L$2881=L1517,I$1:I$2881)))</f>
        <v/>
      </c>
      <c r="U1517" s="1" t="str">
        <f t="shared" ca="1" si="331"/>
        <v/>
      </c>
      <c r="V1517" s="1" t="str">
        <f t="shared" ca="1" si="337"/>
        <v/>
      </c>
      <c r="W1517" s="1" t="str">
        <f t="array" aca="1" ref="W1517" ca="1">IF(V1517="","",IF(AVERAGE(IF(Z$2:Z$2881="Neg"&amp;" "&amp;B1517&amp;" "&amp;X1517,J$2:J$2881,0))&gt;AVERAGE(IF(Z$2:Z$2881="pos"&amp;" "&amp;B1517&amp;" "&amp;X1517,J$2:J$2881,0)),"neg","pos"))</f>
        <v/>
      </c>
      <c r="X1517" s="1" t="str">
        <f t="shared" ca="1" si="332"/>
        <v/>
      </c>
      <c r="Y1517" s="1" t="str">
        <f t="shared" ca="1" si="333"/>
        <v/>
      </c>
      <c r="Z1517" s="1" t="str">
        <f t="shared" si="334"/>
        <v>neg serine MEB</v>
      </c>
      <c r="AA1517" s="1" t="str">
        <f t="shared" si="338"/>
        <v/>
      </c>
    </row>
    <row r="1518" spans="1:27" x14ac:dyDescent="0.2">
      <c r="A1518" s="1" t="s">
        <v>93</v>
      </c>
      <c r="B1518" s="1" t="s">
        <v>211</v>
      </c>
      <c r="C1518" s="1" t="s">
        <v>38</v>
      </c>
      <c r="D1518" s="1">
        <v>105.0424</v>
      </c>
      <c r="E1518" s="1">
        <v>19.29</v>
      </c>
      <c r="F1518" s="5" t="s">
        <v>146</v>
      </c>
      <c r="H1518" s="1" t="s">
        <v>150</v>
      </c>
      <c r="K1518" s="1">
        <f t="shared" si="339"/>
        <v>0</v>
      </c>
      <c r="L1518" s="1" t="str">
        <f t="shared" si="340"/>
        <v>neg serine MEBM_Syn</v>
      </c>
      <c r="M1518" s="1" t="str">
        <f t="shared" si="327"/>
        <v>ND</v>
      </c>
      <c r="N1518" s="1" t="str">
        <f t="shared" si="328"/>
        <v>neg serine MEBM_SynND</v>
      </c>
      <c r="O1518" s="2" t="str">
        <f t="shared" si="329"/>
        <v>ND</v>
      </c>
      <c r="P1518" s="1">
        <f t="array" ref="P1518">IF(O1518="","",AVERAGE(IF(L$1:L$2881=L1518,K$1:K$2881)))</f>
        <v>0</v>
      </c>
      <c r="Q1518" s="1" t="e">
        <f t="array" ref="Q1518">IF(O1518="","",_xlfn.F.TEST(IF((L$1:L$2881=LEFT(L1518,LEN(L1518)-3)&amp;"ctr"),K$1:K$2881),IF((L$1:L$2881=L1518),K$1:K$2881)))</f>
        <v>#DIV/0!</v>
      </c>
      <c r="R1518" s="1" t="e">
        <f t="array" ref="R1518">IF(O1518="","",TTEST(IF(L$1:L$2881=LEFT(L1518,LEN(L1518)-3)&amp;"ctr",K$1:K$2881),IF(L$1:L$2881=L1518,K$1:K$2881),2,IF(ISERROR(Q1518),3,IF(Q1518&lt;0.05,3,2))))</f>
        <v>#DIV/0!</v>
      </c>
      <c r="S1518" s="1" t="str">
        <f t="shared" ca="1" si="330"/>
        <v>ND</v>
      </c>
      <c r="T1518" s="1">
        <f t="array" ref="T1518">IF(O1518="","",AVERAGE(IF(L$1:L$2881=L1518,I$1:I$2881)))</f>
        <v>0</v>
      </c>
      <c r="U1518" s="1" t="str">
        <f t="shared" ca="1" si="331"/>
        <v>n/a</v>
      </c>
      <c r="V1518" s="1" t="str">
        <f t="shared" ca="1" si="337"/>
        <v/>
      </c>
      <c r="W1518" s="1" t="str">
        <f t="array" aca="1" ref="W1518" ca="1">IF(V1518="","",IF(AVERAGE(IF(Z$2:Z$2881="Neg"&amp;" "&amp;B1518&amp;" "&amp;X1518,J$2:J$2881,0))&gt;AVERAGE(IF(Z$2:Z$2881="pos"&amp;" "&amp;B1518&amp;" "&amp;X1518,J$2:J$2881,0)),"neg","pos"))</f>
        <v/>
      </c>
      <c r="X1518" s="1" t="str">
        <f t="shared" ca="1" si="332"/>
        <v/>
      </c>
      <c r="Y1518" s="1" t="str">
        <f t="shared" ca="1" si="333"/>
        <v/>
      </c>
      <c r="Z1518" s="1" t="str">
        <f t="shared" si="334"/>
        <v>neg serine MEB</v>
      </c>
      <c r="AA1518" s="1" t="str">
        <f t="shared" si="338"/>
        <v>Good</v>
      </c>
    </row>
    <row r="1519" spans="1:27" x14ac:dyDescent="0.2">
      <c r="A1519" s="1" t="s">
        <v>93</v>
      </c>
      <c r="B1519" s="1" t="s">
        <v>211</v>
      </c>
      <c r="C1519" s="1" t="s">
        <v>38</v>
      </c>
      <c r="D1519" s="1">
        <v>105.0424</v>
      </c>
      <c r="E1519" s="1">
        <v>19.29</v>
      </c>
      <c r="F1519" s="5" t="s">
        <v>146</v>
      </c>
      <c r="H1519" s="1" t="s">
        <v>150</v>
      </c>
      <c r="K1519" s="1">
        <f t="shared" si="339"/>
        <v>0</v>
      </c>
      <c r="L1519" s="1" t="str">
        <f t="shared" si="340"/>
        <v>neg serine MEBM_Syn</v>
      </c>
      <c r="M1519" s="1" t="str">
        <f t="shared" si="327"/>
        <v>ND</v>
      </c>
      <c r="N1519" s="1" t="str">
        <f t="shared" si="328"/>
        <v>neg serine MEBM_SynND</v>
      </c>
      <c r="O1519" s="2" t="str">
        <f t="shared" si="329"/>
        <v/>
      </c>
      <c r="P1519" s="1" t="str">
        <f t="array" ref="P1519">IF(O1519="","",AVERAGE(IF(L$1:L$2881=L1519,K$1:K$2881)))</f>
        <v/>
      </c>
      <c r="Q1519" s="1" t="str">
        <f t="array" ref="Q1519">IF(O1519="","",_xlfn.F.TEST(IF((L$1:L$2881=LEFT(L1519,LEN(L1519)-3)&amp;"ctr"),K$1:K$2881),IF((L$1:L$2881=L1519),K$1:K$2881)))</f>
        <v/>
      </c>
      <c r="R1519" s="1" t="str">
        <f t="array" ref="R1519">IF(O1519="","",TTEST(IF(L$1:L$2881=LEFT(L1519,LEN(L1519)-3)&amp;"ctr",K$1:K$2881),IF(L$1:L$2881=L1519,K$1:K$2881),2,IF(ISERROR(Q1519),3,IF(Q1519&lt;0.05,3,2))))</f>
        <v/>
      </c>
      <c r="S1519" s="1" t="str">
        <f t="shared" ca="1" si="330"/>
        <v/>
      </c>
      <c r="T1519" s="1" t="str">
        <f t="array" ref="T1519">IF(O1519="","",AVERAGE(IF(L$1:L$2881=L1519,I$1:I$2881)))</f>
        <v/>
      </c>
      <c r="U1519" s="1" t="str">
        <f t="shared" ca="1" si="331"/>
        <v/>
      </c>
      <c r="V1519" s="1" t="str">
        <f t="shared" ca="1" si="337"/>
        <v/>
      </c>
      <c r="W1519" s="1" t="str">
        <f t="array" aca="1" ref="W1519" ca="1">IF(V1519="","",IF(AVERAGE(IF(Z$2:Z$2881="Neg"&amp;" "&amp;B1519&amp;" "&amp;X1519,J$2:J$2881,0))&gt;AVERAGE(IF(Z$2:Z$2881="pos"&amp;" "&amp;B1519&amp;" "&amp;X1519,J$2:J$2881,0)),"neg","pos"))</f>
        <v/>
      </c>
      <c r="X1519" s="1" t="str">
        <f t="shared" ca="1" si="332"/>
        <v/>
      </c>
      <c r="Y1519" s="1" t="str">
        <f t="shared" ca="1" si="333"/>
        <v/>
      </c>
      <c r="Z1519" s="1" t="str">
        <f t="shared" si="334"/>
        <v>neg serine MEB</v>
      </c>
      <c r="AA1519" s="1" t="str">
        <f t="shared" si="338"/>
        <v/>
      </c>
    </row>
    <row r="1520" spans="1:27" x14ac:dyDescent="0.2">
      <c r="A1520" s="1" t="s">
        <v>93</v>
      </c>
      <c r="B1520" s="1" t="s">
        <v>211</v>
      </c>
      <c r="C1520" s="1" t="s">
        <v>38</v>
      </c>
      <c r="D1520" s="1">
        <v>105.0424</v>
      </c>
      <c r="E1520" s="1">
        <v>19.29</v>
      </c>
      <c r="F1520" s="5" t="s">
        <v>146</v>
      </c>
      <c r="H1520" s="1" t="s">
        <v>150</v>
      </c>
      <c r="K1520" s="1">
        <f t="shared" si="339"/>
        <v>0</v>
      </c>
      <c r="L1520" s="1" t="str">
        <f t="shared" si="340"/>
        <v>neg serine MEBM_Syn</v>
      </c>
      <c r="M1520" s="1" t="str">
        <f t="shared" si="327"/>
        <v>ND</v>
      </c>
      <c r="N1520" s="1" t="str">
        <f t="shared" si="328"/>
        <v>neg serine MEBM_SynND</v>
      </c>
      <c r="O1520" s="2" t="str">
        <f t="shared" si="329"/>
        <v/>
      </c>
      <c r="P1520" s="1" t="str">
        <f t="array" ref="P1520">IF(O1520="","",AVERAGE(IF(L$1:L$2881=L1520,K$1:K$2881)))</f>
        <v/>
      </c>
      <c r="Q1520" s="1" t="str">
        <f t="array" ref="Q1520">IF(O1520="","",_xlfn.F.TEST(IF((L$1:L$2881=LEFT(L1520,LEN(L1520)-3)&amp;"ctr"),K$1:K$2881),IF((L$1:L$2881=L1520),K$1:K$2881)))</f>
        <v/>
      </c>
      <c r="R1520" s="1" t="str">
        <f t="array" ref="R1520">IF(O1520="","",TTEST(IF(L$1:L$2881=LEFT(L1520,LEN(L1520)-3)&amp;"ctr",K$1:K$2881),IF(L$1:L$2881=L1520,K$1:K$2881),2,IF(ISERROR(Q1520),3,IF(Q1520&lt;0.05,3,2))))</f>
        <v/>
      </c>
      <c r="S1520" s="1" t="str">
        <f t="shared" ca="1" si="330"/>
        <v/>
      </c>
      <c r="T1520" s="1" t="str">
        <f t="array" ref="T1520">IF(O1520="","",AVERAGE(IF(L$1:L$2881=L1520,I$1:I$2881)))</f>
        <v/>
      </c>
      <c r="U1520" s="1" t="str">
        <f t="shared" ca="1" si="331"/>
        <v/>
      </c>
      <c r="V1520" s="1" t="str">
        <f t="shared" ca="1" si="337"/>
        <v/>
      </c>
      <c r="W1520" s="1" t="str">
        <f t="array" aca="1" ref="W1520" ca="1">IF(V1520="","",IF(AVERAGE(IF(Z$2:Z$2881="Neg"&amp;" "&amp;B1520&amp;" "&amp;X1520,J$2:J$2881,0))&gt;AVERAGE(IF(Z$2:Z$2881="pos"&amp;" "&amp;B1520&amp;" "&amp;X1520,J$2:J$2881,0)),"neg","pos"))</f>
        <v/>
      </c>
      <c r="X1520" s="1" t="str">
        <f t="shared" ca="1" si="332"/>
        <v/>
      </c>
      <c r="Y1520" s="1" t="str">
        <f t="shared" ca="1" si="333"/>
        <v/>
      </c>
      <c r="Z1520" s="1" t="str">
        <f t="shared" si="334"/>
        <v>neg serine MEB</v>
      </c>
      <c r="AA1520" s="1" t="str">
        <f t="shared" si="338"/>
        <v/>
      </c>
    </row>
    <row r="1521" spans="1:27" x14ac:dyDescent="0.2">
      <c r="A1521" s="1" t="s">
        <v>93</v>
      </c>
      <c r="B1521" s="1" t="s">
        <v>211</v>
      </c>
      <c r="C1521" s="1" t="s">
        <v>38</v>
      </c>
      <c r="D1521" s="1">
        <v>105.0424</v>
      </c>
      <c r="E1521" s="1">
        <v>19.29</v>
      </c>
      <c r="F1521" s="5" t="s">
        <v>146</v>
      </c>
      <c r="H1521" s="1" t="s">
        <v>150</v>
      </c>
      <c r="K1521" s="1">
        <f t="shared" si="339"/>
        <v>0</v>
      </c>
      <c r="L1521" s="1" t="str">
        <f t="shared" si="340"/>
        <v>neg serine MEBM_Syn</v>
      </c>
      <c r="M1521" s="1" t="str">
        <f t="shared" si="327"/>
        <v>ND</v>
      </c>
      <c r="N1521" s="1" t="str">
        <f t="shared" si="328"/>
        <v>neg serine MEBM_SynND</v>
      </c>
      <c r="O1521" s="2" t="str">
        <f t="shared" si="329"/>
        <v/>
      </c>
      <c r="P1521" s="1" t="str">
        <f t="array" ref="P1521">IF(O1521="","",AVERAGE(IF(L$1:L$2881=L1521,K$1:K$2881)))</f>
        <v/>
      </c>
      <c r="Q1521" s="1" t="str">
        <f t="array" ref="Q1521">IF(O1521="","",_xlfn.F.TEST(IF((L$1:L$2881=LEFT(L1521,LEN(L1521)-3)&amp;"ctr"),K$1:K$2881),IF((L$1:L$2881=L1521),K$1:K$2881)))</f>
        <v/>
      </c>
      <c r="R1521" s="1" t="str">
        <f t="array" ref="R1521">IF(O1521="","",TTEST(IF(L$1:L$2881=LEFT(L1521,LEN(L1521)-3)&amp;"ctr",K$1:K$2881),IF(L$1:L$2881=L1521,K$1:K$2881),2,IF(ISERROR(Q1521),3,IF(Q1521&lt;0.05,3,2))))</f>
        <v/>
      </c>
      <c r="S1521" s="1" t="str">
        <f t="shared" ca="1" si="330"/>
        <v/>
      </c>
      <c r="T1521" s="1" t="str">
        <f t="array" ref="T1521">IF(O1521="","",AVERAGE(IF(L$1:L$2881=L1521,I$1:I$2881)))</f>
        <v/>
      </c>
      <c r="U1521" s="1" t="str">
        <f t="shared" ca="1" si="331"/>
        <v/>
      </c>
      <c r="V1521" s="1" t="str">
        <f t="shared" ca="1" si="337"/>
        <v/>
      </c>
      <c r="W1521" s="1" t="str">
        <f t="array" aca="1" ref="W1521" ca="1">IF(V1521="","",IF(AVERAGE(IF(Z$2:Z$2881="Neg"&amp;" "&amp;B1521&amp;" "&amp;X1521,J$2:J$2881,0))&gt;AVERAGE(IF(Z$2:Z$2881="pos"&amp;" "&amp;B1521&amp;" "&amp;X1521,J$2:J$2881,0)),"neg","pos"))</f>
        <v/>
      </c>
      <c r="X1521" s="1" t="str">
        <f t="shared" ca="1" si="332"/>
        <v/>
      </c>
      <c r="Y1521" s="1" t="str">
        <f t="shared" ca="1" si="333"/>
        <v/>
      </c>
      <c r="Z1521" s="1" t="str">
        <f t="shared" si="334"/>
        <v>neg serine MEB</v>
      </c>
      <c r="AA1521" s="1" t="str">
        <f t="shared" si="338"/>
        <v/>
      </c>
    </row>
    <row r="1522" spans="1:27" x14ac:dyDescent="0.2">
      <c r="A1522" s="1" t="s">
        <v>93</v>
      </c>
      <c r="B1522" s="1" t="s">
        <v>211</v>
      </c>
      <c r="C1522" s="1" t="s">
        <v>38</v>
      </c>
      <c r="D1522" s="1">
        <v>105.0424</v>
      </c>
      <c r="E1522" s="1">
        <v>19.29</v>
      </c>
      <c r="F1522" s="5" t="s">
        <v>146</v>
      </c>
      <c r="H1522" s="1" t="s">
        <v>151</v>
      </c>
      <c r="I1522" s="1">
        <v>10511</v>
      </c>
      <c r="K1522" s="1">
        <f t="shared" si="339"/>
        <v>9.2602727407243925</v>
      </c>
      <c r="L1522" s="1" t="str">
        <f t="shared" si="340"/>
        <v>neg serine YE_Ctr</v>
      </c>
      <c r="M1522" s="1" t="str">
        <f t="shared" si="327"/>
        <v>D</v>
      </c>
      <c r="N1522" s="1" t="str">
        <f t="shared" si="328"/>
        <v>neg serine YE_Ctr_D</v>
      </c>
      <c r="O1522" s="2" t="str">
        <f t="shared" si="329"/>
        <v>D</v>
      </c>
      <c r="P1522" s="1">
        <f t="array" ref="P1522">IF(O1522="","",AVERAGE(IF(L$1:L$2881=L1522,K$1:K$2881)))</f>
        <v>8.9698384383131131</v>
      </c>
      <c r="Q1522" s="1">
        <f t="array" ref="Q1522">IF(O1522="","",_xlfn.F.TEST(IF((L$1:L$2881=LEFT(L1522,LEN(L1522)-3)&amp;"ctr"),K$1:K$2881),IF((L$1:L$2881=L1522),K$1:K$2881)))</f>
        <v>1</v>
      </c>
      <c r="R1522" s="1">
        <f t="array" ref="R1522">IF(O1522="","",TTEST(IF(L$1:L$2881=LEFT(L1522,LEN(L1522)-3)&amp;"ctr",K$1:K$2881),IF(L$1:L$2881=L1522,K$1:K$2881),2,IF(ISERROR(Q1522),3,IF(Q1522&lt;0.05,3,2))))</f>
        <v>1</v>
      </c>
      <c r="S1522" s="1" t="str">
        <f t="shared" ca="1" si="330"/>
        <v>D</v>
      </c>
      <c r="T1522" s="1">
        <f t="array" ref="T1522">IF(O1522="","",AVERAGE(IF(L$1:L$2881=L1522,I$1:I$2881)))</f>
        <v>8221.25</v>
      </c>
      <c r="U1522" s="1" t="b">
        <f t="shared" ca="1" si="331"/>
        <v>0</v>
      </c>
      <c r="V1522" s="1" t="str">
        <f t="shared" ca="1" si="337"/>
        <v>1</v>
      </c>
      <c r="W1522" s="1" t="str">
        <f t="array" aca="1" ref="W1522" ca="1">IF(V1522="","",IF(AVERAGE(IF(Z$2:Z$2881="Neg"&amp;" "&amp;B1522&amp;" "&amp;X1522,J$2:J$2881,0))&gt;AVERAGE(IF(Z$2:Z$2881="pos"&amp;" "&amp;B1522&amp;" "&amp;X1522,J$2:J$2881,0)),"neg","pos"))</f>
        <v>pos</v>
      </c>
      <c r="X1522" s="1" t="str">
        <f t="shared" ca="1" si="332"/>
        <v>YE_</v>
      </c>
      <c r="Y1522" s="1" t="str">
        <f t="shared" ca="1" si="333"/>
        <v>Ctr</v>
      </c>
      <c r="Z1522" s="1" t="str">
        <f t="shared" si="334"/>
        <v>neg serine YE_</v>
      </c>
      <c r="AA1522" s="1" t="str">
        <f t="shared" si="338"/>
        <v>Good</v>
      </c>
    </row>
    <row r="1523" spans="1:27" x14ac:dyDescent="0.2">
      <c r="A1523" s="1" t="s">
        <v>93</v>
      </c>
      <c r="B1523" s="1" t="s">
        <v>211</v>
      </c>
      <c r="C1523" s="1" t="s">
        <v>38</v>
      </c>
      <c r="D1523" s="1">
        <v>105.0424</v>
      </c>
      <c r="E1523" s="1">
        <v>19.29</v>
      </c>
      <c r="F1523" s="5" t="s">
        <v>146</v>
      </c>
      <c r="H1523" s="1" t="s">
        <v>151</v>
      </c>
      <c r="I1523" s="1">
        <v>5141</v>
      </c>
      <c r="K1523" s="1">
        <f t="shared" si="339"/>
        <v>8.5451973878258354</v>
      </c>
      <c r="L1523" s="1" t="str">
        <f t="shared" si="340"/>
        <v>neg serine YE_Ctr</v>
      </c>
      <c r="M1523" s="1" t="str">
        <f t="shared" si="327"/>
        <v>D</v>
      </c>
      <c r="N1523" s="1" t="str">
        <f t="shared" si="328"/>
        <v>neg serine YE_Ctr_D</v>
      </c>
      <c r="O1523" s="2" t="str">
        <f t="shared" si="329"/>
        <v/>
      </c>
      <c r="P1523" s="1" t="str">
        <f t="array" ref="P1523">IF(O1523="","",AVERAGE(IF(L$1:L$2881=L1523,K$1:K$2881)))</f>
        <v/>
      </c>
      <c r="Q1523" s="1" t="str">
        <f t="array" ref="Q1523">IF(O1523="","",_xlfn.F.TEST(IF((L$1:L$2881=LEFT(L1523,LEN(L1523)-3)&amp;"ctr"),K$1:K$2881),IF((L$1:L$2881=L1523),K$1:K$2881)))</f>
        <v/>
      </c>
      <c r="R1523" s="1" t="str">
        <f t="array" ref="R1523">IF(O1523="","",TTEST(IF(L$1:L$2881=LEFT(L1523,LEN(L1523)-3)&amp;"ctr",K$1:K$2881),IF(L$1:L$2881=L1523,K$1:K$2881),2,IF(ISERROR(Q1523),3,IF(Q1523&lt;0.05,3,2))))</f>
        <v/>
      </c>
      <c r="S1523" s="1" t="str">
        <f t="shared" ca="1" si="330"/>
        <v/>
      </c>
      <c r="T1523" s="1" t="str">
        <f t="array" ref="T1523">IF(O1523="","",AVERAGE(IF(L$1:L$2881=L1523,I$1:I$2881)))</f>
        <v/>
      </c>
      <c r="U1523" s="1" t="str">
        <f t="shared" ca="1" si="331"/>
        <v/>
      </c>
      <c r="V1523" s="1" t="str">
        <f t="shared" ca="1" si="337"/>
        <v/>
      </c>
      <c r="W1523" s="1" t="str">
        <f t="array" aca="1" ref="W1523" ca="1">IF(V1523="","",IF(AVERAGE(IF(Z$2:Z$2881="Neg"&amp;" "&amp;B1523&amp;" "&amp;X1523,J$2:J$2881,0))&gt;AVERAGE(IF(Z$2:Z$2881="pos"&amp;" "&amp;B1523&amp;" "&amp;X1523,J$2:J$2881,0)),"neg","pos"))</f>
        <v/>
      </c>
      <c r="X1523" s="1" t="str">
        <f t="shared" ca="1" si="332"/>
        <v/>
      </c>
      <c r="Y1523" s="1" t="str">
        <f t="shared" ca="1" si="333"/>
        <v/>
      </c>
      <c r="Z1523" s="1" t="str">
        <f t="shared" si="334"/>
        <v>neg serine YE_</v>
      </c>
      <c r="AA1523" s="1" t="str">
        <f t="shared" si="338"/>
        <v/>
      </c>
    </row>
    <row r="1524" spans="1:27" x14ac:dyDescent="0.2">
      <c r="A1524" s="1" t="s">
        <v>93</v>
      </c>
      <c r="B1524" s="1" t="s">
        <v>211</v>
      </c>
      <c r="C1524" s="1" t="s">
        <v>38</v>
      </c>
      <c r="D1524" s="1">
        <v>105.0424</v>
      </c>
      <c r="E1524" s="1">
        <v>19.29</v>
      </c>
      <c r="F1524" s="5" t="s">
        <v>146</v>
      </c>
      <c r="H1524" s="1" t="s">
        <v>151</v>
      </c>
      <c r="I1524" s="1">
        <v>10505</v>
      </c>
      <c r="K1524" s="1">
        <f t="shared" si="339"/>
        <v>9.2597018015139074</v>
      </c>
      <c r="L1524" s="1" t="str">
        <f t="shared" si="340"/>
        <v>neg serine YE_Ctr</v>
      </c>
      <c r="M1524" s="1" t="str">
        <f t="shared" si="327"/>
        <v>D</v>
      </c>
      <c r="N1524" s="1" t="str">
        <f t="shared" si="328"/>
        <v>neg serine YE_Ctr_D</v>
      </c>
      <c r="O1524" s="2" t="str">
        <f t="shared" si="329"/>
        <v/>
      </c>
      <c r="P1524" s="1" t="str">
        <f t="array" ref="P1524">IF(O1524="","",AVERAGE(IF(L$1:L$2881=L1524,K$1:K$2881)))</f>
        <v/>
      </c>
      <c r="Q1524" s="1" t="str">
        <f t="array" ref="Q1524">IF(O1524="","",_xlfn.F.TEST(IF((L$1:L$2881=LEFT(L1524,LEN(L1524)-3)&amp;"ctr"),K$1:K$2881),IF((L$1:L$2881=L1524),K$1:K$2881)))</f>
        <v/>
      </c>
      <c r="R1524" s="1" t="str">
        <f t="array" ref="R1524">IF(O1524="","",TTEST(IF(L$1:L$2881=LEFT(L1524,LEN(L1524)-3)&amp;"ctr",K$1:K$2881),IF(L$1:L$2881=L1524,K$1:K$2881),2,IF(ISERROR(Q1524),3,IF(Q1524&lt;0.05,3,2))))</f>
        <v/>
      </c>
      <c r="S1524" s="1" t="str">
        <f t="shared" ca="1" si="330"/>
        <v/>
      </c>
      <c r="T1524" s="1" t="str">
        <f t="array" ref="T1524">IF(O1524="","",AVERAGE(IF(L$1:L$2881=L1524,I$1:I$2881)))</f>
        <v/>
      </c>
      <c r="U1524" s="1" t="str">
        <f t="shared" ca="1" si="331"/>
        <v/>
      </c>
      <c r="V1524" s="1" t="str">
        <f t="shared" ca="1" si="337"/>
        <v/>
      </c>
      <c r="W1524" s="1" t="str">
        <f t="array" aca="1" ref="W1524" ca="1">IF(V1524="","",IF(AVERAGE(IF(Z$2:Z$2881="Neg"&amp;" "&amp;B1524&amp;" "&amp;X1524,J$2:J$2881,0))&gt;AVERAGE(IF(Z$2:Z$2881="pos"&amp;" "&amp;B1524&amp;" "&amp;X1524,J$2:J$2881,0)),"neg","pos"))</f>
        <v/>
      </c>
      <c r="X1524" s="1" t="str">
        <f t="shared" ca="1" si="332"/>
        <v/>
      </c>
      <c r="Y1524" s="1" t="str">
        <f t="shared" ca="1" si="333"/>
        <v/>
      </c>
      <c r="Z1524" s="1" t="str">
        <f t="shared" si="334"/>
        <v>neg serine YE_</v>
      </c>
      <c r="AA1524" s="1" t="str">
        <f t="shared" si="338"/>
        <v/>
      </c>
    </row>
    <row r="1525" spans="1:27" x14ac:dyDescent="0.2">
      <c r="A1525" s="1" t="s">
        <v>93</v>
      </c>
      <c r="B1525" s="1" t="s">
        <v>211</v>
      </c>
      <c r="C1525" s="1" t="s">
        <v>38</v>
      </c>
      <c r="D1525" s="1">
        <v>105.0424</v>
      </c>
      <c r="E1525" s="1">
        <v>19.29</v>
      </c>
      <c r="F1525" s="5" t="s">
        <v>146</v>
      </c>
      <c r="H1525" s="1" t="s">
        <v>151</v>
      </c>
      <c r="I1525" s="1">
        <v>6728</v>
      </c>
      <c r="K1525" s="1">
        <f t="shared" si="339"/>
        <v>8.8141818231883189</v>
      </c>
      <c r="L1525" s="1" t="str">
        <f t="shared" si="340"/>
        <v>neg serine YE_Ctr</v>
      </c>
      <c r="M1525" s="1" t="str">
        <f t="shared" si="327"/>
        <v>D</v>
      </c>
      <c r="N1525" s="1" t="str">
        <f t="shared" si="328"/>
        <v>neg serine YE_Ctr_D</v>
      </c>
      <c r="O1525" s="2" t="str">
        <f t="shared" si="329"/>
        <v/>
      </c>
      <c r="P1525" s="1" t="str">
        <f t="array" ref="P1525">IF(O1525="","",AVERAGE(IF(L$1:L$2881=L1525,K$1:K$2881)))</f>
        <v/>
      </c>
      <c r="Q1525" s="1" t="str">
        <f t="array" ref="Q1525">IF(O1525="","",_xlfn.F.TEST(IF((L$1:L$2881=LEFT(L1525,LEN(L1525)-3)&amp;"ctr"),K$1:K$2881),IF((L$1:L$2881=L1525),K$1:K$2881)))</f>
        <v/>
      </c>
      <c r="R1525" s="1" t="str">
        <f t="array" ref="R1525">IF(O1525="","",TTEST(IF(L$1:L$2881=LEFT(L1525,LEN(L1525)-3)&amp;"ctr",K$1:K$2881),IF(L$1:L$2881=L1525,K$1:K$2881),2,IF(ISERROR(Q1525),3,IF(Q1525&lt;0.05,3,2))))</f>
        <v/>
      </c>
      <c r="S1525" s="1" t="str">
        <f t="shared" ca="1" si="330"/>
        <v/>
      </c>
      <c r="T1525" s="1" t="str">
        <f t="array" ref="T1525">IF(O1525="","",AVERAGE(IF(L$1:L$2881=L1525,I$1:I$2881)))</f>
        <v/>
      </c>
      <c r="U1525" s="1" t="str">
        <f t="shared" ca="1" si="331"/>
        <v/>
      </c>
      <c r="V1525" s="1" t="str">
        <f t="shared" ca="1" si="337"/>
        <v/>
      </c>
      <c r="W1525" s="1" t="str">
        <f t="array" aca="1" ref="W1525" ca="1">IF(V1525="","",IF(AVERAGE(IF(Z$2:Z$2881="Neg"&amp;" "&amp;B1525&amp;" "&amp;X1525,J$2:J$2881,0))&gt;AVERAGE(IF(Z$2:Z$2881="pos"&amp;" "&amp;B1525&amp;" "&amp;X1525,J$2:J$2881,0)),"neg","pos"))</f>
        <v/>
      </c>
      <c r="X1525" s="1" t="str">
        <f t="shared" ca="1" si="332"/>
        <v/>
      </c>
      <c r="Y1525" s="1" t="str">
        <f t="shared" ca="1" si="333"/>
        <v/>
      </c>
      <c r="Z1525" s="1" t="str">
        <f t="shared" si="334"/>
        <v>neg serine YE_</v>
      </c>
      <c r="AA1525" s="1" t="str">
        <f t="shared" si="338"/>
        <v/>
      </c>
    </row>
    <row r="1526" spans="1:27" x14ac:dyDescent="0.2">
      <c r="A1526" s="1" t="s">
        <v>93</v>
      </c>
      <c r="B1526" s="1" t="s">
        <v>211</v>
      </c>
      <c r="C1526" s="1" t="s">
        <v>38</v>
      </c>
      <c r="D1526" s="1">
        <v>105.0424</v>
      </c>
      <c r="E1526" s="1">
        <v>19.29</v>
      </c>
      <c r="F1526" s="5" t="s">
        <v>146</v>
      </c>
      <c r="H1526" s="1" t="s">
        <v>152</v>
      </c>
      <c r="I1526" s="1">
        <v>6571</v>
      </c>
      <c r="K1526" s="1">
        <f t="shared" si="339"/>
        <v>8.7905734791571586</v>
      </c>
      <c r="L1526" s="1" t="str">
        <f t="shared" si="340"/>
        <v>neg serine YE_Syn</v>
      </c>
      <c r="M1526" s="1" t="str">
        <f t="shared" si="327"/>
        <v>D</v>
      </c>
      <c r="N1526" s="1" t="str">
        <f t="shared" si="328"/>
        <v>neg serine YE_Syn_D</v>
      </c>
      <c r="O1526" s="2" t="str">
        <f t="shared" si="329"/>
        <v>D</v>
      </c>
      <c r="P1526" s="1">
        <f t="array" ref="P1526">IF(O1526="","",AVERAGE(IF(L$1:L$2881=L1526,K$1:K$2881)))</f>
        <v>8.7661983452246766</v>
      </c>
      <c r="Q1526" s="1">
        <f t="array" ref="Q1526">IF(O1526="","",_xlfn.F.TEST(IF((L$1:L$2881=LEFT(L1526,LEN(L1526)-3)&amp;"ctr"),K$1:K$2881),IF((L$1:L$2881=L1526),K$1:K$2881)))</f>
        <v>2.3054519018678107E-2</v>
      </c>
      <c r="R1526" s="1">
        <f t="array" ref="R1526">IF(O1526="","",TTEST(IF(L$1:L$2881=LEFT(L1526,LEN(L1526)-3)&amp;"ctr",K$1:K$2881),IF(L$1:L$2881=L1526,K$1:K$2881),2,IF(ISERROR(Q1526),3,IF(Q1526&lt;0.05,3,2))))</f>
        <v>0.33396477717041545</v>
      </c>
      <c r="S1526" s="1" t="str">
        <f t="shared" ca="1" si="330"/>
        <v>N</v>
      </c>
      <c r="T1526" s="1">
        <f t="array" ref="T1526">IF(O1526="","",AVERAGE(IF(L$1:L$2881=L1526,I$1:I$2881)))</f>
        <v>6423.75</v>
      </c>
      <c r="U1526" s="1" t="str">
        <f t="shared" ca="1" si="331"/>
        <v>n/a</v>
      </c>
      <c r="V1526" s="1" t="str">
        <f t="shared" ca="1" si="337"/>
        <v>1</v>
      </c>
      <c r="W1526" s="1" t="str">
        <f t="array" aca="1" ref="W1526" ca="1">IF(V1526="","",IF(AVERAGE(IF(Z$2:Z$2881="Neg"&amp;" "&amp;B1526&amp;" "&amp;X1526,J$2:J$2881,0))&gt;AVERAGE(IF(Z$2:Z$2881="pos"&amp;" "&amp;B1526&amp;" "&amp;X1526,J$2:J$2881,0)),"neg","pos"))</f>
        <v>pos</v>
      </c>
      <c r="X1526" s="1" t="str">
        <f t="shared" ca="1" si="332"/>
        <v>YE_</v>
      </c>
      <c r="Y1526" s="1" t="str">
        <f t="shared" ca="1" si="333"/>
        <v>Syn</v>
      </c>
      <c r="Z1526" s="1" t="str">
        <f t="shared" si="334"/>
        <v>neg serine YE_</v>
      </c>
      <c r="AA1526" s="1" t="str">
        <f t="shared" si="338"/>
        <v>Good</v>
      </c>
    </row>
    <row r="1527" spans="1:27" x14ac:dyDescent="0.2">
      <c r="A1527" s="1" t="s">
        <v>93</v>
      </c>
      <c r="B1527" s="1" t="s">
        <v>211</v>
      </c>
      <c r="C1527" s="1" t="s">
        <v>38</v>
      </c>
      <c r="D1527" s="1">
        <v>105.0424</v>
      </c>
      <c r="E1527" s="1">
        <v>19.29</v>
      </c>
      <c r="F1527" s="5" t="s">
        <v>146</v>
      </c>
      <c r="H1527" s="1" t="s">
        <v>152</v>
      </c>
      <c r="I1527" s="1">
        <v>6790</v>
      </c>
      <c r="K1527" s="1">
        <f t="shared" si="339"/>
        <v>8.8233534851137918</v>
      </c>
      <c r="L1527" s="1" t="str">
        <f t="shared" si="340"/>
        <v>neg serine YE_Syn</v>
      </c>
      <c r="M1527" s="1" t="str">
        <f t="shared" si="327"/>
        <v>D</v>
      </c>
      <c r="N1527" s="1" t="str">
        <f t="shared" si="328"/>
        <v>neg serine YE_Syn_D</v>
      </c>
      <c r="O1527" s="2" t="str">
        <f t="shared" si="329"/>
        <v/>
      </c>
      <c r="P1527" s="1" t="str">
        <f t="array" ref="P1527">IF(O1527="","",AVERAGE(IF(L$1:L$2881=L1527,K$1:K$2881)))</f>
        <v/>
      </c>
      <c r="Q1527" s="1" t="str">
        <f t="array" ref="Q1527">IF(O1527="","",_xlfn.F.TEST(IF((L$1:L$2881=LEFT(L1527,LEN(L1527)-3)&amp;"ctr"),K$1:K$2881),IF((L$1:L$2881=L1527),K$1:K$2881)))</f>
        <v/>
      </c>
      <c r="R1527" s="1" t="str">
        <f t="array" ref="R1527">IF(O1527="","",TTEST(IF(L$1:L$2881=LEFT(L1527,LEN(L1527)-3)&amp;"ctr",K$1:K$2881),IF(L$1:L$2881=L1527,K$1:K$2881),2,IF(ISERROR(Q1527),3,IF(Q1527&lt;0.05,3,2))))</f>
        <v/>
      </c>
      <c r="S1527" s="1" t="str">
        <f t="shared" ca="1" si="330"/>
        <v/>
      </c>
      <c r="T1527" s="1" t="str">
        <f t="array" ref="T1527">IF(O1527="","",AVERAGE(IF(L$1:L$2881=L1527,I$1:I$2881)))</f>
        <v/>
      </c>
      <c r="U1527" s="1" t="str">
        <f t="shared" ca="1" si="331"/>
        <v/>
      </c>
      <c r="V1527" s="1" t="str">
        <f t="shared" ca="1" si="337"/>
        <v/>
      </c>
      <c r="W1527" s="1" t="str">
        <f t="array" aca="1" ref="W1527" ca="1">IF(V1527="","",IF(AVERAGE(IF(Z$2:Z$2881="Neg"&amp;" "&amp;B1527&amp;" "&amp;X1527,J$2:J$2881,0))&gt;AVERAGE(IF(Z$2:Z$2881="pos"&amp;" "&amp;B1527&amp;" "&amp;X1527,J$2:J$2881,0)),"neg","pos"))</f>
        <v/>
      </c>
      <c r="X1527" s="1" t="str">
        <f t="shared" ca="1" si="332"/>
        <v/>
      </c>
      <c r="Y1527" s="1" t="str">
        <f t="shared" ca="1" si="333"/>
        <v/>
      </c>
      <c r="Z1527" s="1" t="str">
        <f t="shared" si="334"/>
        <v>neg serine YE_</v>
      </c>
      <c r="AA1527" s="1" t="str">
        <f t="shared" si="338"/>
        <v/>
      </c>
    </row>
    <row r="1528" spans="1:27" x14ac:dyDescent="0.2">
      <c r="A1528" s="1" t="s">
        <v>93</v>
      </c>
      <c r="B1528" s="1" t="s">
        <v>211</v>
      </c>
      <c r="C1528" s="1" t="s">
        <v>38</v>
      </c>
      <c r="D1528" s="1">
        <v>105.0424</v>
      </c>
      <c r="E1528" s="1">
        <v>19.29</v>
      </c>
      <c r="F1528" s="5" t="s">
        <v>146</v>
      </c>
      <c r="H1528" s="1" t="s">
        <v>152</v>
      </c>
      <c r="I1528" s="1">
        <v>5808</v>
      </c>
      <c r="K1528" s="1">
        <f t="shared" si="339"/>
        <v>8.6671637179925334</v>
      </c>
      <c r="L1528" s="1" t="str">
        <f t="shared" si="340"/>
        <v>neg serine YE_Syn</v>
      </c>
      <c r="M1528" s="1" t="str">
        <f t="shared" si="327"/>
        <v>D</v>
      </c>
      <c r="N1528" s="1" t="str">
        <f t="shared" si="328"/>
        <v>neg serine YE_Syn_D</v>
      </c>
      <c r="O1528" s="2" t="str">
        <f t="shared" si="329"/>
        <v/>
      </c>
      <c r="P1528" s="1" t="str">
        <f t="array" ref="P1528">IF(O1528="","",AVERAGE(IF(L$1:L$2881=L1528,K$1:K$2881)))</f>
        <v/>
      </c>
      <c r="Q1528" s="1" t="str">
        <f t="array" ref="Q1528">IF(O1528="","",_xlfn.F.TEST(IF((L$1:L$2881=LEFT(L1528,LEN(L1528)-3)&amp;"ctr"),K$1:K$2881),IF((L$1:L$2881=L1528),K$1:K$2881)))</f>
        <v/>
      </c>
      <c r="R1528" s="1" t="str">
        <f t="array" ref="R1528">IF(O1528="","",TTEST(IF(L$1:L$2881=LEFT(L1528,LEN(L1528)-3)&amp;"ctr",K$1:K$2881),IF(L$1:L$2881=L1528,K$1:K$2881),2,IF(ISERROR(Q1528),3,IF(Q1528&lt;0.05,3,2))))</f>
        <v/>
      </c>
      <c r="S1528" s="1" t="str">
        <f t="shared" ca="1" si="330"/>
        <v/>
      </c>
      <c r="T1528" s="1" t="str">
        <f t="array" ref="T1528">IF(O1528="","",AVERAGE(IF(L$1:L$2881=L1528,I$1:I$2881)))</f>
        <v/>
      </c>
      <c r="U1528" s="1" t="str">
        <f t="shared" ca="1" si="331"/>
        <v/>
      </c>
      <c r="V1528" s="1" t="str">
        <f t="shared" ca="1" si="337"/>
        <v/>
      </c>
      <c r="W1528" s="1" t="str">
        <f t="array" aca="1" ref="W1528" ca="1">IF(V1528="","",IF(AVERAGE(IF(Z$2:Z$2881="Neg"&amp;" "&amp;B1528&amp;" "&amp;X1528,J$2:J$2881,0))&gt;AVERAGE(IF(Z$2:Z$2881="pos"&amp;" "&amp;B1528&amp;" "&amp;X1528,J$2:J$2881,0)),"neg","pos"))</f>
        <v/>
      </c>
      <c r="X1528" s="1" t="str">
        <f t="shared" ca="1" si="332"/>
        <v/>
      </c>
      <c r="Y1528" s="1" t="str">
        <f t="shared" ca="1" si="333"/>
        <v/>
      </c>
      <c r="Z1528" s="1" t="str">
        <f t="shared" si="334"/>
        <v>neg serine YE_</v>
      </c>
      <c r="AA1528" s="1" t="str">
        <f t="shared" si="338"/>
        <v/>
      </c>
    </row>
    <row r="1529" spans="1:27" x14ac:dyDescent="0.2">
      <c r="A1529" s="1" t="s">
        <v>93</v>
      </c>
      <c r="B1529" s="1" t="s">
        <v>211</v>
      </c>
      <c r="C1529" s="1" t="s">
        <v>38</v>
      </c>
      <c r="D1529" s="1">
        <v>105.0424</v>
      </c>
      <c r="E1529" s="1">
        <v>19.29</v>
      </c>
      <c r="F1529" s="5" t="s">
        <v>146</v>
      </c>
      <c r="H1529" s="1" t="s">
        <v>152</v>
      </c>
      <c r="I1529" s="1">
        <v>6526</v>
      </c>
      <c r="K1529" s="1">
        <f t="shared" si="339"/>
        <v>8.7837026986352171</v>
      </c>
      <c r="L1529" s="1" t="str">
        <f t="shared" si="340"/>
        <v>neg serine YE_Syn</v>
      </c>
      <c r="M1529" s="1" t="str">
        <f t="shared" si="327"/>
        <v>D</v>
      </c>
      <c r="N1529" s="1" t="str">
        <f t="shared" si="328"/>
        <v>neg serine YE_Syn_D</v>
      </c>
      <c r="O1529" s="2" t="str">
        <f t="shared" si="329"/>
        <v/>
      </c>
      <c r="P1529" s="1" t="str">
        <f t="array" ref="P1529">IF(O1529="","",AVERAGE(IF(L$1:L$2881=L1529,K$1:K$2881)))</f>
        <v/>
      </c>
      <c r="Q1529" s="1" t="str">
        <f t="array" ref="Q1529">IF(O1529="","",_xlfn.F.TEST(IF((L$1:L$2881=LEFT(L1529,LEN(L1529)-3)&amp;"ctr"),K$1:K$2881),IF((L$1:L$2881=L1529),K$1:K$2881)))</f>
        <v/>
      </c>
      <c r="R1529" s="1" t="str">
        <f t="array" ref="R1529">IF(O1529="","",TTEST(IF(L$1:L$2881=LEFT(L1529,LEN(L1529)-3)&amp;"ctr",K$1:K$2881),IF(L$1:L$2881=L1529,K$1:K$2881),2,IF(ISERROR(Q1529),3,IF(Q1529&lt;0.05,3,2))))</f>
        <v/>
      </c>
      <c r="S1529" s="1" t="str">
        <f t="shared" ca="1" si="330"/>
        <v/>
      </c>
      <c r="T1529" s="1" t="str">
        <f t="array" ref="T1529">IF(O1529="","",AVERAGE(IF(L$1:L$2881=L1529,I$1:I$2881)))</f>
        <v/>
      </c>
      <c r="U1529" s="1" t="str">
        <f t="shared" ca="1" si="331"/>
        <v/>
      </c>
      <c r="V1529" s="1" t="str">
        <f t="shared" ca="1" si="337"/>
        <v/>
      </c>
      <c r="W1529" s="1" t="str">
        <f t="array" aca="1" ref="W1529" ca="1">IF(V1529="","",IF(AVERAGE(IF(Z$2:Z$2881="Neg"&amp;" "&amp;B1529&amp;" "&amp;X1529,J$2:J$2881,0))&gt;AVERAGE(IF(Z$2:Z$2881="pos"&amp;" "&amp;B1529&amp;" "&amp;X1529,J$2:J$2881,0)),"neg","pos"))</f>
        <v/>
      </c>
      <c r="X1529" s="1" t="str">
        <f t="shared" ca="1" si="332"/>
        <v/>
      </c>
      <c r="Y1529" s="1" t="str">
        <f t="shared" ca="1" si="333"/>
        <v/>
      </c>
      <c r="Z1529" s="1" t="str">
        <f t="shared" si="334"/>
        <v>neg serine YE_</v>
      </c>
      <c r="AA1529" s="1" t="str">
        <f t="shared" si="338"/>
        <v/>
      </c>
    </row>
    <row r="1530" spans="1:27" x14ac:dyDescent="0.2">
      <c r="A1530" s="1" t="s">
        <v>93</v>
      </c>
      <c r="B1530" s="1" t="s">
        <v>211</v>
      </c>
      <c r="C1530" s="1" t="s">
        <v>38</v>
      </c>
      <c r="D1530" s="1">
        <v>105.0424</v>
      </c>
      <c r="E1530" s="1">
        <v>19.29</v>
      </c>
      <c r="F1530" s="5" t="s">
        <v>146</v>
      </c>
      <c r="H1530" s="1" t="s">
        <v>153</v>
      </c>
      <c r="K1530" s="1">
        <f t="shared" si="339"/>
        <v>0</v>
      </c>
      <c r="L1530" s="1" t="str">
        <f t="shared" si="340"/>
        <v>neg serine SE_Ctr</v>
      </c>
      <c r="M1530" s="1" t="str">
        <f t="shared" si="327"/>
        <v>ND</v>
      </c>
      <c r="N1530" s="1" t="str">
        <f t="shared" si="328"/>
        <v>neg serine SE_CtrND</v>
      </c>
      <c r="O1530" s="2" t="str">
        <f t="shared" si="329"/>
        <v>ND</v>
      </c>
      <c r="P1530" s="1">
        <f t="array" ref="P1530">IF(O1530="","",AVERAGE(IF(L$1:L$2881=L1530,K$1:K$2881)))</f>
        <v>0</v>
      </c>
      <c r="Q1530" s="1" t="e">
        <f t="array" ref="Q1530">IF(O1530="","",_xlfn.F.TEST(IF((L$1:L$2881=LEFT(L1530,LEN(L1530)-3)&amp;"ctr"),K$1:K$2881),IF((L$1:L$2881=L1530),K$1:K$2881)))</f>
        <v>#DIV/0!</v>
      </c>
      <c r="R1530" s="1" t="e">
        <f t="array" ref="R1530">IF(O1530="","",TTEST(IF(L$1:L$2881=LEFT(L1530,LEN(L1530)-3)&amp;"ctr",K$1:K$2881),IF(L$1:L$2881=L1530,K$1:K$2881),2,IF(ISERROR(Q1530),3,IF(Q1530&lt;0.05,3,2))))</f>
        <v>#DIV/0!</v>
      </c>
      <c r="S1530" s="1" t="str">
        <f t="shared" ca="1" si="330"/>
        <v>ND</v>
      </c>
      <c r="T1530" s="1">
        <f t="array" ref="T1530">IF(O1530="","",AVERAGE(IF(L$1:L$2881=L1530,I$1:I$2881)))</f>
        <v>0</v>
      </c>
      <c r="U1530" s="1" t="str">
        <f t="shared" ca="1" si="331"/>
        <v>n/a</v>
      </c>
      <c r="V1530" s="1" t="str">
        <f t="shared" ca="1" si="337"/>
        <v/>
      </c>
      <c r="W1530" s="1" t="str">
        <f t="array" aca="1" ref="W1530" ca="1">IF(V1530="","",IF(AVERAGE(IF(Z$2:Z$2881="Neg"&amp;" "&amp;B1530&amp;" "&amp;X1530,J$2:J$2881,0))&gt;AVERAGE(IF(Z$2:Z$2881="pos"&amp;" "&amp;B1530&amp;" "&amp;X1530,J$2:J$2881,0)),"neg","pos"))</f>
        <v/>
      </c>
      <c r="X1530" s="1" t="str">
        <f t="shared" ca="1" si="332"/>
        <v/>
      </c>
      <c r="Y1530" s="1" t="str">
        <f t="shared" ca="1" si="333"/>
        <v/>
      </c>
      <c r="Z1530" s="1" t="str">
        <f t="shared" si="334"/>
        <v>neg serine SE_</v>
      </c>
      <c r="AA1530" s="1" t="str">
        <f t="shared" si="338"/>
        <v>Good</v>
      </c>
    </row>
    <row r="1531" spans="1:27" x14ac:dyDescent="0.2">
      <c r="A1531" s="1" t="s">
        <v>93</v>
      </c>
      <c r="B1531" s="1" t="s">
        <v>211</v>
      </c>
      <c r="C1531" s="1" t="s">
        <v>38</v>
      </c>
      <c r="D1531" s="1">
        <v>105.0424</v>
      </c>
      <c r="E1531" s="1">
        <v>19.29</v>
      </c>
      <c r="F1531" s="5" t="s">
        <v>146</v>
      </c>
      <c r="H1531" s="1" t="s">
        <v>153</v>
      </c>
      <c r="K1531" s="1">
        <f t="shared" si="339"/>
        <v>0</v>
      </c>
      <c r="L1531" s="1" t="str">
        <f t="shared" si="340"/>
        <v>neg serine SE_Ctr</v>
      </c>
      <c r="M1531" s="1" t="str">
        <f t="shared" si="327"/>
        <v>ND</v>
      </c>
      <c r="N1531" s="1" t="str">
        <f t="shared" si="328"/>
        <v>neg serine SE_CtrND</v>
      </c>
      <c r="O1531" s="2" t="str">
        <f t="shared" si="329"/>
        <v/>
      </c>
      <c r="P1531" s="1" t="str">
        <f t="array" ref="P1531">IF(O1531="","",AVERAGE(IF(L$1:L$2881=L1531,K$1:K$2881)))</f>
        <v/>
      </c>
      <c r="Q1531" s="1" t="str">
        <f t="array" ref="Q1531">IF(O1531="","",_xlfn.F.TEST(IF((L$1:L$2881=LEFT(L1531,LEN(L1531)-3)&amp;"ctr"),K$1:K$2881),IF((L$1:L$2881=L1531),K$1:K$2881)))</f>
        <v/>
      </c>
      <c r="R1531" s="1" t="str">
        <f t="array" ref="R1531">IF(O1531="","",TTEST(IF(L$1:L$2881=LEFT(L1531,LEN(L1531)-3)&amp;"ctr",K$1:K$2881),IF(L$1:L$2881=L1531,K$1:K$2881),2,IF(ISERROR(Q1531),3,IF(Q1531&lt;0.05,3,2))))</f>
        <v/>
      </c>
      <c r="S1531" s="1" t="str">
        <f t="shared" ca="1" si="330"/>
        <v/>
      </c>
      <c r="T1531" s="1" t="str">
        <f t="array" ref="T1531">IF(O1531="","",AVERAGE(IF(L$1:L$2881=L1531,I$1:I$2881)))</f>
        <v/>
      </c>
      <c r="U1531" s="1" t="str">
        <f t="shared" ca="1" si="331"/>
        <v/>
      </c>
      <c r="V1531" s="1" t="str">
        <f t="shared" ca="1" si="337"/>
        <v/>
      </c>
      <c r="W1531" s="1" t="str">
        <f t="array" aca="1" ref="W1531" ca="1">IF(V1531="","",IF(AVERAGE(IF(Z$2:Z$2881="Neg"&amp;" "&amp;B1531&amp;" "&amp;X1531,J$2:J$2881,0))&gt;AVERAGE(IF(Z$2:Z$2881="pos"&amp;" "&amp;B1531&amp;" "&amp;X1531,J$2:J$2881,0)),"neg","pos"))</f>
        <v/>
      </c>
      <c r="X1531" s="1" t="str">
        <f t="shared" ca="1" si="332"/>
        <v/>
      </c>
      <c r="Y1531" s="1" t="str">
        <f t="shared" ca="1" si="333"/>
        <v/>
      </c>
      <c r="Z1531" s="1" t="str">
        <f t="shared" si="334"/>
        <v>neg serine SE_</v>
      </c>
      <c r="AA1531" s="1" t="str">
        <f t="shared" si="338"/>
        <v/>
      </c>
    </row>
    <row r="1532" spans="1:27" x14ac:dyDescent="0.2">
      <c r="A1532" s="1" t="s">
        <v>93</v>
      </c>
      <c r="B1532" s="1" t="s">
        <v>211</v>
      </c>
      <c r="C1532" s="1" t="s">
        <v>38</v>
      </c>
      <c r="D1532" s="1">
        <v>105.0424</v>
      </c>
      <c r="E1532" s="1">
        <v>19.29</v>
      </c>
      <c r="F1532" s="5" t="s">
        <v>146</v>
      </c>
      <c r="H1532" s="1" t="s">
        <v>153</v>
      </c>
      <c r="K1532" s="1">
        <f t="shared" si="339"/>
        <v>0</v>
      </c>
      <c r="L1532" s="1" t="str">
        <f t="shared" si="340"/>
        <v>neg serine SE_Ctr</v>
      </c>
      <c r="M1532" s="1" t="str">
        <f t="shared" si="327"/>
        <v>ND</v>
      </c>
      <c r="N1532" s="1" t="str">
        <f t="shared" si="328"/>
        <v>neg serine SE_CtrND</v>
      </c>
      <c r="O1532" s="2" t="str">
        <f t="shared" si="329"/>
        <v/>
      </c>
      <c r="P1532" s="1" t="str">
        <f t="array" ref="P1532">IF(O1532="","",AVERAGE(IF(L$1:L$2881=L1532,K$1:K$2881)))</f>
        <v/>
      </c>
      <c r="Q1532" s="1" t="str">
        <f t="array" ref="Q1532">IF(O1532="","",_xlfn.F.TEST(IF((L$1:L$2881=LEFT(L1532,LEN(L1532)-3)&amp;"ctr"),K$1:K$2881),IF((L$1:L$2881=L1532),K$1:K$2881)))</f>
        <v/>
      </c>
      <c r="R1532" s="1" t="str">
        <f t="array" ref="R1532">IF(O1532="","",TTEST(IF(L$1:L$2881=LEFT(L1532,LEN(L1532)-3)&amp;"ctr",K$1:K$2881),IF(L$1:L$2881=L1532,K$1:K$2881),2,IF(ISERROR(Q1532),3,IF(Q1532&lt;0.05,3,2))))</f>
        <v/>
      </c>
      <c r="S1532" s="1" t="str">
        <f t="shared" ca="1" si="330"/>
        <v/>
      </c>
      <c r="T1532" s="1" t="str">
        <f t="array" ref="T1532">IF(O1532="","",AVERAGE(IF(L$1:L$2881=L1532,I$1:I$2881)))</f>
        <v/>
      </c>
      <c r="U1532" s="1" t="str">
        <f t="shared" ca="1" si="331"/>
        <v/>
      </c>
      <c r="V1532" s="1" t="str">
        <f t="shared" ca="1" si="337"/>
        <v/>
      </c>
      <c r="W1532" s="1" t="str">
        <f t="array" aca="1" ref="W1532" ca="1">IF(V1532="","",IF(AVERAGE(IF(Z$2:Z$2881="Neg"&amp;" "&amp;B1532&amp;" "&amp;X1532,J$2:J$2881,0))&gt;AVERAGE(IF(Z$2:Z$2881="pos"&amp;" "&amp;B1532&amp;" "&amp;X1532,J$2:J$2881,0)),"neg","pos"))</f>
        <v/>
      </c>
      <c r="X1532" s="1" t="str">
        <f t="shared" ca="1" si="332"/>
        <v/>
      </c>
      <c r="Y1532" s="1" t="str">
        <f t="shared" ca="1" si="333"/>
        <v/>
      </c>
      <c r="Z1532" s="1" t="str">
        <f t="shared" si="334"/>
        <v>neg serine SE_</v>
      </c>
      <c r="AA1532" s="1" t="str">
        <f t="shared" si="338"/>
        <v/>
      </c>
    </row>
    <row r="1533" spans="1:27" x14ac:dyDescent="0.2">
      <c r="A1533" s="1" t="s">
        <v>93</v>
      </c>
      <c r="B1533" s="1" t="s">
        <v>211</v>
      </c>
      <c r="C1533" s="1" t="s">
        <v>38</v>
      </c>
      <c r="D1533" s="1">
        <v>105.0424</v>
      </c>
      <c r="E1533" s="1">
        <v>19.29</v>
      </c>
      <c r="F1533" s="5" t="s">
        <v>146</v>
      </c>
      <c r="H1533" s="1" t="s">
        <v>153</v>
      </c>
      <c r="K1533" s="1">
        <f t="shared" si="339"/>
        <v>0</v>
      </c>
      <c r="L1533" s="1" t="str">
        <f t="shared" si="340"/>
        <v>neg serine SE_Ctr</v>
      </c>
      <c r="M1533" s="1" t="str">
        <f t="shared" si="327"/>
        <v>ND</v>
      </c>
      <c r="N1533" s="1" t="str">
        <f t="shared" si="328"/>
        <v>neg serine SE_CtrND</v>
      </c>
      <c r="O1533" s="2" t="str">
        <f t="shared" si="329"/>
        <v/>
      </c>
      <c r="P1533" s="1" t="str">
        <f t="array" ref="P1533">IF(O1533="","",AVERAGE(IF(L$1:L$2881=L1533,K$1:K$2881)))</f>
        <v/>
      </c>
      <c r="Q1533" s="1" t="str">
        <f t="array" ref="Q1533">IF(O1533="","",_xlfn.F.TEST(IF((L$1:L$2881=LEFT(L1533,LEN(L1533)-3)&amp;"ctr"),K$1:K$2881),IF((L$1:L$2881=L1533),K$1:K$2881)))</f>
        <v/>
      </c>
      <c r="R1533" s="1" t="str">
        <f t="array" ref="R1533">IF(O1533="","",TTEST(IF(L$1:L$2881=LEFT(L1533,LEN(L1533)-3)&amp;"ctr",K$1:K$2881),IF(L$1:L$2881=L1533,K$1:K$2881),2,IF(ISERROR(Q1533),3,IF(Q1533&lt;0.05,3,2))))</f>
        <v/>
      </c>
      <c r="S1533" s="1" t="str">
        <f t="shared" ca="1" si="330"/>
        <v/>
      </c>
      <c r="T1533" s="1" t="str">
        <f t="array" ref="T1533">IF(O1533="","",AVERAGE(IF(L$1:L$2881=L1533,I$1:I$2881)))</f>
        <v/>
      </c>
      <c r="U1533" s="1" t="str">
        <f t="shared" ca="1" si="331"/>
        <v/>
      </c>
      <c r="V1533" s="1" t="str">
        <f t="shared" ca="1" si="337"/>
        <v/>
      </c>
      <c r="W1533" s="1" t="str">
        <f t="array" aca="1" ref="W1533" ca="1">IF(V1533="","",IF(AVERAGE(IF(Z$2:Z$2881="Neg"&amp;" "&amp;B1533&amp;" "&amp;X1533,J$2:J$2881,0))&gt;AVERAGE(IF(Z$2:Z$2881="pos"&amp;" "&amp;B1533&amp;" "&amp;X1533,J$2:J$2881,0)),"neg","pos"))</f>
        <v/>
      </c>
      <c r="X1533" s="1" t="str">
        <f t="shared" ca="1" si="332"/>
        <v/>
      </c>
      <c r="Y1533" s="1" t="str">
        <f t="shared" ca="1" si="333"/>
        <v/>
      </c>
      <c r="Z1533" s="1" t="str">
        <f t="shared" si="334"/>
        <v>neg serine SE_</v>
      </c>
      <c r="AA1533" s="1" t="str">
        <f t="shared" si="338"/>
        <v/>
      </c>
    </row>
    <row r="1534" spans="1:27" x14ac:dyDescent="0.2">
      <c r="A1534" s="1" t="s">
        <v>93</v>
      </c>
      <c r="B1534" s="1" t="s">
        <v>211</v>
      </c>
      <c r="C1534" s="1" t="s">
        <v>38</v>
      </c>
      <c r="D1534" s="1">
        <v>105.0424</v>
      </c>
      <c r="E1534" s="1">
        <v>19.29</v>
      </c>
      <c r="F1534" s="5" t="s">
        <v>146</v>
      </c>
      <c r="H1534" s="1" t="s">
        <v>154</v>
      </c>
      <c r="K1534" s="1">
        <f t="shared" si="339"/>
        <v>0</v>
      </c>
      <c r="L1534" s="1" t="str">
        <f t="shared" si="340"/>
        <v>neg serine SE_Syn</v>
      </c>
      <c r="M1534" s="1" t="str">
        <f t="shared" si="327"/>
        <v>ND</v>
      </c>
      <c r="N1534" s="1" t="str">
        <f t="shared" si="328"/>
        <v>neg serine SE_SynND</v>
      </c>
      <c r="O1534" s="2" t="str">
        <f t="shared" si="329"/>
        <v>ND</v>
      </c>
      <c r="P1534" s="1">
        <f t="array" ref="P1534">IF(O1534="","",AVERAGE(IF(L$1:L$2881=L1534,K$1:K$2881)))</f>
        <v>0</v>
      </c>
      <c r="Q1534" s="1" t="e">
        <f t="array" ref="Q1534">IF(O1534="","",_xlfn.F.TEST(IF((L$1:L$2881=LEFT(L1534,LEN(L1534)-3)&amp;"ctr"),K$1:K$2881),IF((L$1:L$2881=L1534),K$1:K$2881)))</f>
        <v>#DIV/0!</v>
      </c>
      <c r="R1534" s="1" t="e">
        <f t="array" ref="R1534">IF(O1534="","",TTEST(IF(L$1:L$2881=LEFT(L1534,LEN(L1534)-3)&amp;"ctr",K$1:K$2881),IF(L$1:L$2881=L1534,K$1:K$2881),2,IF(ISERROR(Q1534),3,IF(Q1534&lt;0.05,3,2))))</f>
        <v>#DIV/0!</v>
      </c>
      <c r="S1534" s="1" t="str">
        <f t="shared" ca="1" si="330"/>
        <v>ND</v>
      </c>
      <c r="T1534" s="1">
        <f t="array" ref="T1534">IF(O1534="","",AVERAGE(IF(L$1:L$2881=L1534,I$1:I$2881)))</f>
        <v>0</v>
      </c>
      <c r="U1534" s="1" t="str">
        <f t="shared" ca="1" si="331"/>
        <v>n/a</v>
      </c>
      <c r="V1534" s="1" t="str">
        <f t="shared" ca="1" si="337"/>
        <v/>
      </c>
      <c r="W1534" s="1" t="str">
        <f t="array" aca="1" ref="W1534" ca="1">IF(V1534="","",IF(AVERAGE(IF(Z$2:Z$2881="Neg"&amp;" "&amp;B1534&amp;" "&amp;X1534,J$2:J$2881,0))&gt;AVERAGE(IF(Z$2:Z$2881="pos"&amp;" "&amp;B1534&amp;" "&amp;X1534,J$2:J$2881,0)),"neg","pos"))</f>
        <v/>
      </c>
      <c r="X1534" s="1" t="str">
        <f t="shared" ca="1" si="332"/>
        <v/>
      </c>
      <c r="Y1534" s="1" t="str">
        <f t="shared" ca="1" si="333"/>
        <v/>
      </c>
      <c r="Z1534" s="1" t="str">
        <f t="shared" si="334"/>
        <v>neg serine SE_</v>
      </c>
      <c r="AA1534" s="1" t="str">
        <f t="shared" si="338"/>
        <v>Good</v>
      </c>
    </row>
    <row r="1535" spans="1:27" x14ac:dyDescent="0.2">
      <c r="A1535" s="1" t="s">
        <v>93</v>
      </c>
      <c r="B1535" s="1" t="s">
        <v>211</v>
      </c>
      <c r="C1535" s="1" t="s">
        <v>38</v>
      </c>
      <c r="D1535" s="1">
        <v>105.0424</v>
      </c>
      <c r="E1535" s="1">
        <v>19.29</v>
      </c>
      <c r="F1535" s="5" t="s">
        <v>146</v>
      </c>
      <c r="H1535" s="1" t="s">
        <v>154</v>
      </c>
      <c r="K1535" s="1">
        <f t="shared" si="339"/>
        <v>0</v>
      </c>
      <c r="L1535" s="1" t="str">
        <f t="shared" si="340"/>
        <v>neg serine SE_Syn</v>
      </c>
      <c r="M1535" s="1" t="str">
        <f t="shared" si="327"/>
        <v>ND</v>
      </c>
      <c r="N1535" s="1" t="str">
        <f t="shared" si="328"/>
        <v>neg serine SE_SynND</v>
      </c>
      <c r="O1535" s="2" t="str">
        <f t="shared" si="329"/>
        <v/>
      </c>
      <c r="P1535" s="1" t="str">
        <f t="array" ref="P1535">IF(O1535="","",AVERAGE(IF(L$1:L$2881=L1535,K$1:K$2881)))</f>
        <v/>
      </c>
      <c r="Q1535" s="1" t="str">
        <f t="array" ref="Q1535">IF(O1535="","",_xlfn.F.TEST(IF((L$1:L$2881=LEFT(L1535,LEN(L1535)-3)&amp;"ctr"),K$1:K$2881),IF((L$1:L$2881=L1535),K$1:K$2881)))</f>
        <v/>
      </c>
      <c r="R1535" s="1" t="str">
        <f t="array" ref="R1535">IF(O1535="","",TTEST(IF(L$1:L$2881=LEFT(L1535,LEN(L1535)-3)&amp;"ctr",K$1:K$2881),IF(L$1:L$2881=L1535,K$1:K$2881),2,IF(ISERROR(Q1535),3,IF(Q1535&lt;0.05,3,2))))</f>
        <v/>
      </c>
      <c r="S1535" s="1" t="str">
        <f t="shared" ca="1" si="330"/>
        <v/>
      </c>
      <c r="T1535" s="1" t="str">
        <f t="array" ref="T1535">IF(O1535="","",AVERAGE(IF(L$1:L$2881=L1535,I$1:I$2881)))</f>
        <v/>
      </c>
      <c r="U1535" s="1" t="str">
        <f t="shared" ca="1" si="331"/>
        <v/>
      </c>
      <c r="V1535" s="1" t="str">
        <f t="shared" ca="1" si="337"/>
        <v/>
      </c>
      <c r="W1535" s="1" t="str">
        <f t="array" aca="1" ref="W1535" ca="1">IF(V1535="","",IF(AVERAGE(IF(Z$2:Z$2881="Neg"&amp;" "&amp;B1535&amp;" "&amp;X1535,J$2:J$2881,0))&gt;AVERAGE(IF(Z$2:Z$2881="pos"&amp;" "&amp;B1535&amp;" "&amp;X1535,J$2:J$2881,0)),"neg","pos"))</f>
        <v/>
      </c>
      <c r="X1535" s="1" t="str">
        <f t="shared" ca="1" si="332"/>
        <v/>
      </c>
      <c r="Y1535" s="1" t="str">
        <f t="shared" ca="1" si="333"/>
        <v/>
      </c>
      <c r="Z1535" s="1" t="str">
        <f t="shared" si="334"/>
        <v>neg serine SE_</v>
      </c>
      <c r="AA1535" s="1" t="str">
        <f t="shared" si="338"/>
        <v/>
      </c>
    </row>
    <row r="1536" spans="1:27" x14ac:dyDescent="0.2">
      <c r="A1536" s="1" t="s">
        <v>93</v>
      </c>
      <c r="B1536" s="1" t="s">
        <v>211</v>
      </c>
      <c r="C1536" s="1" t="s">
        <v>38</v>
      </c>
      <c r="D1536" s="1">
        <v>105.0424</v>
      </c>
      <c r="E1536" s="1">
        <v>19.29</v>
      </c>
      <c r="F1536" s="5" t="s">
        <v>146</v>
      </c>
      <c r="H1536" s="1" t="s">
        <v>154</v>
      </c>
      <c r="K1536" s="1">
        <f t="shared" si="339"/>
        <v>0</v>
      </c>
      <c r="L1536" s="1" t="str">
        <f t="shared" si="340"/>
        <v>neg serine SE_Syn</v>
      </c>
      <c r="M1536" s="1" t="str">
        <f t="shared" si="327"/>
        <v>ND</v>
      </c>
      <c r="N1536" s="1" t="str">
        <f t="shared" si="328"/>
        <v>neg serine SE_SynND</v>
      </c>
      <c r="O1536" s="2" t="str">
        <f t="shared" si="329"/>
        <v/>
      </c>
      <c r="P1536" s="1" t="str">
        <f t="array" ref="P1536">IF(O1536="","",AVERAGE(IF(L$1:L$2881=L1536,K$1:K$2881)))</f>
        <v/>
      </c>
      <c r="Q1536" s="1" t="str">
        <f t="array" ref="Q1536">IF(O1536="","",_xlfn.F.TEST(IF((L$1:L$2881=LEFT(L1536,LEN(L1536)-3)&amp;"ctr"),K$1:K$2881),IF((L$1:L$2881=L1536),K$1:K$2881)))</f>
        <v/>
      </c>
      <c r="R1536" s="1" t="str">
        <f t="array" ref="R1536">IF(O1536="","",TTEST(IF(L$1:L$2881=LEFT(L1536,LEN(L1536)-3)&amp;"ctr",K$1:K$2881),IF(L$1:L$2881=L1536,K$1:K$2881),2,IF(ISERROR(Q1536),3,IF(Q1536&lt;0.05,3,2))))</f>
        <v/>
      </c>
      <c r="S1536" s="1" t="str">
        <f t="shared" ca="1" si="330"/>
        <v/>
      </c>
      <c r="T1536" s="1" t="str">
        <f t="array" ref="T1536">IF(O1536="","",AVERAGE(IF(L$1:L$2881=L1536,I$1:I$2881)))</f>
        <v/>
      </c>
      <c r="U1536" s="1" t="str">
        <f t="shared" ca="1" si="331"/>
        <v/>
      </c>
      <c r="V1536" s="1" t="str">
        <f t="shared" ca="1" si="337"/>
        <v/>
      </c>
      <c r="W1536" s="1" t="str">
        <f t="array" aca="1" ref="W1536" ca="1">IF(V1536="","",IF(AVERAGE(IF(Z$2:Z$2881="Neg"&amp;" "&amp;B1536&amp;" "&amp;X1536,J$2:J$2881,0))&gt;AVERAGE(IF(Z$2:Z$2881="pos"&amp;" "&amp;B1536&amp;" "&amp;X1536,J$2:J$2881,0)),"neg","pos"))</f>
        <v/>
      </c>
      <c r="X1536" s="1" t="str">
        <f t="shared" ca="1" si="332"/>
        <v/>
      </c>
      <c r="Y1536" s="1" t="str">
        <f t="shared" ca="1" si="333"/>
        <v/>
      </c>
      <c r="Z1536" s="1" t="str">
        <f t="shared" si="334"/>
        <v>neg serine SE_</v>
      </c>
      <c r="AA1536" s="1" t="str">
        <f t="shared" si="338"/>
        <v/>
      </c>
    </row>
    <row r="1537" spans="1:27" x14ac:dyDescent="0.2">
      <c r="A1537" s="1" t="s">
        <v>93</v>
      </c>
      <c r="B1537" s="1" t="s">
        <v>211</v>
      </c>
      <c r="C1537" s="1" t="s">
        <v>38</v>
      </c>
      <c r="D1537" s="1">
        <v>105.0424</v>
      </c>
      <c r="E1537" s="1">
        <v>19.29</v>
      </c>
      <c r="F1537" s="5" t="s">
        <v>146</v>
      </c>
      <c r="H1537" s="1" t="s">
        <v>154</v>
      </c>
      <c r="K1537" s="1">
        <f t="shared" si="339"/>
        <v>0</v>
      </c>
      <c r="L1537" s="1" t="str">
        <f t="shared" si="340"/>
        <v>neg serine SE_Syn</v>
      </c>
      <c r="M1537" s="1" t="str">
        <f t="shared" si="327"/>
        <v>ND</v>
      </c>
      <c r="N1537" s="1" t="str">
        <f t="shared" si="328"/>
        <v>neg serine SE_SynND</v>
      </c>
      <c r="O1537" s="2" t="str">
        <f t="shared" si="329"/>
        <v/>
      </c>
      <c r="P1537" s="1" t="str">
        <f t="array" ref="P1537">IF(O1537="","",AVERAGE(IF(L$1:L$2881=L1537,K$1:K$2881)))</f>
        <v/>
      </c>
      <c r="Q1537" s="1" t="str">
        <f t="array" ref="Q1537">IF(O1537="","",_xlfn.F.TEST(IF((L$1:L$2881=LEFT(L1537,LEN(L1537)-3)&amp;"ctr"),K$1:K$2881),IF((L$1:L$2881=L1537),K$1:K$2881)))</f>
        <v/>
      </c>
      <c r="R1537" s="1" t="str">
        <f t="array" ref="R1537">IF(O1537="","",TTEST(IF(L$1:L$2881=LEFT(L1537,LEN(L1537)-3)&amp;"ctr",K$1:K$2881),IF(L$1:L$2881=L1537,K$1:K$2881),2,IF(ISERROR(Q1537),3,IF(Q1537&lt;0.05,3,2))))</f>
        <v/>
      </c>
      <c r="S1537" s="1" t="str">
        <f t="shared" ca="1" si="330"/>
        <v/>
      </c>
      <c r="T1537" s="1" t="str">
        <f t="array" ref="T1537">IF(O1537="","",AVERAGE(IF(L$1:L$2881=L1537,I$1:I$2881)))</f>
        <v/>
      </c>
      <c r="U1537" s="1" t="str">
        <f t="shared" ca="1" si="331"/>
        <v/>
      </c>
      <c r="V1537" s="1" t="str">
        <f t="shared" ca="1" si="337"/>
        <v/>
      </c>
      <c r="W1537" s="1" t="str">
        <f t="array" aca="1" ref="W1537" ca="1">IF(V1537="","",IF(AVERAGE(IF(Z$2:Z$2881="Neg"&amp;" "&amp;B1537&amp;" "&amp;X1537,J$2:J$2881,0))&gt;AVERAGE(IF(Z$2:Z$2881="pos"&amp;" "&amp;B1537&amp;" "&amp;X1537,J$2:J$2881,0)),"neg","pos"))</f>
        <v/>
      </c>
      <c r="X1537" s="1" t="str">
        <f t="shared" ca="1" si="332"/>
        <v/>
      </c>
      <c r="Y1537" s="1" t="str">
        <f t="shared" ca="1" si="333"/>
        <v/>
      </c>
      <c r="Z1537" s="1" t="str">
        <f t="shared" si="334"/>
        <v>neg serine SE_</v>
      </c>
      <c r="AA1537" s="1" t="str">
        <f t="shared" si="338"/>
        <v/>
      </c>
    </row>
    <row r="1538" spans="1:27" x14ac:dyDescent="0.2">
      <c r="A1538" s="1" t="s">
        <v>93</v>
      </c>
      <c r="B1538" s="1" t="s">
        <v>81</v>
      </c>
      <c r="C1538" s="1" t="s">
        <v>123</v>
      </c>
      <c r="D1538" s="1">
        <v>206.0881</v>
      </c>
      <c r="E1538" s="1">
        <v>19.38</v>
      </c>
      <c r="F1538" s="5" t="s">
        <v>146</v>
      </c>
      <c r="H1538" s="1" t="s">
        <v>147</v>
      </c>
      <c r="K1538" s="1">
        <f t="shared" si="339"/>
        <v>0</v>
      </c>
      <c r="L1538" s="1" t="str">
        <f t="shared" si="340"/>
        <v>neg Thr-Ser Min_Ctr</v>
      </c>
      <c r="M1538" s="1" t="str">
        <f t="shared" ref="M1538:M1601" si="341">IF(I1538&lt;&gt;"","D","ND")</f>
        <v>ND</v>
      </c>
      <c r="N1538" s="1" t="str">
        <f t="shared" ref="N1538:N1601" si="342">L1538&amp;IF(LEN(M1538)=2,M1538,"_"&amp;M1538)</f>
        <v>neg Thr-Ser Min_CtrND</v>
      </c>
      <c r="O1538" s="2" t="str">
        <f t="shared" ref="O1538:O1601" si="343">IF(ROW()&lt;&gt;MATCH(L1538,L$1:L$2881,0),"",IF(COUNTIF(N$1:N$2881,LEFT(N1538,LEN(N1538)-2)&amp;"_D")=COUNTIF(L$1:L$2881,L1538),"D","ND"))</f>
        <v>ND</v>
      </c>
      <c r="P1538" s="1">
        <f t="array" ref="P1538">IF(O1538="","",AVERAGE(IF(L$1:L$2881=L1538,K$1:K$2881)))</f>
        <v>0</v>
      </c>
      <c r="Q1538" s="1" t="e">
        <f t="array" ref="Q1538">IF(O1538="","",_xlfn.F.TEST(IF((L$1:L$2881=LEFT(L1538,LEN(L1538)-3)&amp;"ctr"),K$1:K$2881),IF((L$1:L$2881=L1538),K$1:K$2881)))</f>
        <v>#DIV/0!</v>
      </c>
      <c r="R1538" s="1" t="e">
        <f t="array" ref="R1538">IF(O1538="","",TTEST(IF(L$1:L$2881=LEFT(L1538,LEN(L1538)-3)&amp;"ctr",K$1:K$2881),IF(L$1:L$2881=L1538,K$1:K$2881),2,IF(ISERROR(Q1538),3,IF(Q1538&lt;0.05,3,2))))</f>
        <v>#DIV/0!</v>
      </c>
      <c r="S1538" s="1" t="str">
        <f t="shared" ref="S1538:S1601" ca="1" si="344">IF(P1538="","",IF(RIGHT(L1538,3)="ctr",O1538,IF(AND(O1538="ND",INDIRECT("r"&amp;MATCH(LEFT(L1538,LEN(L1538)-3)&amp;"ctr",L$1:L$2881,0)&amp;"c"&amp;COLUMN(O1538),FALSE)="ND"),"ND",IF(R1538&gt;=0.05,"N",IF(AND(R1538&lt;0.05,P1538&lt;INDIRECT("r"&amp;MATCH(LEFT(L1538,LEN(L1538)-3)&amp;"ctr",L$1:L$2881,0)&amp;"C"&amp;COLUMN(P1538),FALSE)),"I",IF(AND(R1538&lt;0.05,P1538&gt;INDIRECT("r"&amp;MATCH(LEFT(L1538,LEN(L1538)-3)&amp;"ctr",L$1:L$2881,0)&amp;"c"&amp;COLUMN(P1538),FALSE)),"E","err"))))))</f>
        <v>ND</v>
      </c>
      <c r="T1538" s="1">
        <f t="array" ref="T1538">IF(O1538="","",AVERAGE(IF(L$1:L$2881=L1538,I$1:I$2881)))</f>
        <v>0</v>
      </c>
      <c r="U1538" s="1" t="str">
        <f t="shared" ref="U1538:U1601" ca="1" si="345">IF(O1538="","",IF(OR(S1538="ND",S1538="N"),"n/a",IF(OR(S1538="e",S1538="I"),IF(OR(T1538=0,INDIRECT("r"&amp;MATCH(LEFT(L1538,LEN(L1538)-3)&amp;"ctr",L$1:L$2881,0)&amp;"c"&amp;COLUMN(T1538),FALSE)=0),5,LOG(T1538/INDIRECT("r"&amp;MATCH(LEFT(L1538,LEN(L1538)-3)&amp;"ctr",L$1:L$2881,0)&amp;"c"&amp;COLUMN(T1538),FALSE),2)))))</f>
        <v>n/a</v>
      </c>
      <c r="V1538" s="1" t="str">
        <f t="shared" ca="1" si="337"/>
        <v/>
      </c>
      <c r="W1538" s="1" t="str">
        <f t="array" aca="1" ref="W1538" ca="1">IF(V1538="","",IF(AVERAGE(IF(Z$2:Z$2881="Neg"&amp;" "&amp;B1538&amp;" "&amp;X1538,J$2:J$2881,0))&gt;AVERAGE(IF(Z$2:Z$2881="pos"&amp;" "&amp;B1538&amp;" "&amp;X1538,J$2:J$2881,0)),"neg","pos"))</f>
        <v/>
      </c>
      <c r="X1538" s="1" t="str">
        <f t="shared" ref="X1538:X1601" ca="1" si="346">IF(V1538="","",LEFT(H1538,3))</f>
        <v/>
      </c>
      <c r="Y1538" s="1" t="str">
        <f t="shared" ref="Y1538:Y1601" ca="1" si="347">IF(W1538="","",RIGHT(H1538,3))</f>
        <v/>
      </c>
      <c r="Z1538" s="1" t="str">
        <f t="shared" ref="Z1538:Z1601" si="348">A1538&amp;" "&amp;B1538&amp;" "&amp;LEFT(H1538,3)</f>
        <v>neg Thr-Ser Min</v>
      </c>
      <c r="AA1538" s="1" t="str">
        <f t="shared" si="338"/>
        <v>Good</v>
      </c>
    </row>
    <row r="1539" spans="1:27" x14ac:dyDescent="0.2">
      <c r="A1539" s="1" t="s">
        <v>93</v>
      </c>
      <c r="B1539" s="1" t="s">
        <v>81</v>
      </c>
      <c r="C1539" s="1" t="s">
        <v>123</v>
      </c>
      <c r="D1539" s="1">
        <v>206.0881</v>
      </c>
      <c r="E1539" s="1">
        <v>19.38</v>
      </c>
      <c r="F1539" s="5" t="s">
        <v>146</v>
      </c>
      <c r="H1539" s="1" t="s">
        <v>147</v>
      </c>
      <c r="K1539" s="1">
        <f t="shared" si="339"/>
        <v>0</v>
      </c>
      <c r="L1539" s="1" t="str">
        <f t="shared" si="340"/>
        <v>neg Thr-Ser Min_Ctr</v>
      </c>
      <c r="M1539" s="1" t="str">
        <f t="shared" si="341"/>
        <v>ND</v>
      </c>
      <c r="N1539" s="1" t="str">
        <f t="shared" si="342"/>
        <v>neg Thr-Ser Min_CtrND</v>
      </c>
      <c r="O1539" s="2" t="str">
        <f t="shared" si="343"/>
        <v/>
      </c>
      <c r="P1539" s="1" t="str">
        <f t="array" ref="P1539">IF(O1539="","",AVERAGE(IF(L$1:L$2881=L1539,K$1:K$2881)))</f>
        <v/>
      </c>
      <c r="Q1539" s="1" t="str">
        <f t="array" ref="Q1539">IF(O1539="","",_xlfn.F.TEST(IF((L$1:L$2881=LEFT(L1539,LEN(L1539)-3)&amp;"ctr"),K$1:K$2881),IF((L$1:L$2881=L1539),K$1:K$2881)))</f>
        <v/>
      </c>
      <c r="R1539" s="1" t="str">
        <f t="array" ref="R1539">IF(O1539="","",TTEST(IF(L$1:L$2881=LEFT(L1539,LEN(L1539)-3)&amp;"ctr",K$1:K$2881),IF(L$1:L$2881=L1539,K$1:K$2881),2,IF(ISERROR(Q1539),3,IF(Q1539&lt;0.05,3,2))))</f>
        <v/>
      </c>
      <c r="S1539" s="1" t="str">
        <f t="shared" ca="1" si="344"/>
        <v/>
      </c>
      <c r="T1539" s="1" t="str">
        <f t="array" ref="T1539">IF(O1539="","",AVERAGE(IF(L$1:L$2881=L1539,I$1:I$2881)))</f>
        <v/>
      </c>
      <c r="U1539" s="1" t="str">
        <f t="shared" ca="1" si="345"/>
        <v/>
      </c>
      <c r="V1539" s="1" t="str">
        <f t="shared" ref="V1539:V1602" ca="1" si="349">IF(S1539="N","1",IF(U1539="n/a","",IF(U1539="","",IF(ABS(U1539)&lt;1.5,"1",IF(ABS(U1539)&lt;2.5,"2",IF(ABS(U1539)&lt;3.5,"3",IF(ABS(U1539)&lt;4.5,"4",IF(ABS(U1539)&gt;=4.5,"5"))))))))</f>
        <v/>
      </c>
      <c r="W1539" s="1" t="str">
        <f t="array" aca="1" ref="W1539" ca="1">IF(V1539="","",IF(AVERAGE(IF(Z$2:Z$2881="Neg"&amp;" "&amp;B1539&amp;" "&amp;X1539,J$2:J$2881,0))&gt;AVERAGE(IF(Z$2:Z$2881="pos"&amp;" "&amp;B1539&amp;" "&amp;X1539,J$2:J$2881,0)),"neg","pos"))</f>
        <v/>
      </c>
      <c r="X1539" s="1" t="str">
        <f t="shared" ca="1" si="346"/>
        <v/>
      </c>
      <c r="Y1539" s="1" t="str">
        <f t="shared" ca="1" si="347"/>
        <v/>
      </c>
      <c r="Z1539" s="1" t="str">
        <f t="shared" si="348"/>
        <v>neg Thr-Ser Min</v>
      </c>
      <c r="AA1539" s="1" t="str">
        <f t="shared" ref="AA1539:AA1602" si="350">IF(T1539="","","Good")</f>
        <v/>
      </c>
    </row>
    <row r="1540" spans="1:27" x14ac:dyDescent="0.2">
      <c r="A1540" s="1" t="s">
        <v>93</v>
      </c>
      <c r="B1540" s="1" t="s">
        <v>81</v>
      </c>
      <c r="C1540" s="1" t="s">
        <v>123</v>
      </c>
      <c r="D1540" s="1">
        <v>206.0881</v>
      </c>
      <c r="E1540" s="1">
        <v>19.38</v>
      </c>
      <c r="F1540" s="5" t="s">
        <v>146</v>
      </c>
      <c r="H1540" s="1" t="s">
        <v>147</v>
      </c>
      <c r="K1540" s="1">
        <f t="shared" si="339"/>
        <v>0</v>
      </c>
      <c r="L1540" s="1" t="str">
        <f t="shared" si="340"/>
        <v>neg Thr-Ser Min_Ctr</v>
      </c>
      <c r="M1540" s="1" t="str">
        <f t="shared" si="341"/>
        <v>ND</v>
      </c>
      <c r="N1540" s="1" t="str">
        <f t="shared" si="342"/>
        <v>neg Thr-Ser Min_CtrND</v>
      </c>
      <c r="O1540" s="2" t="str">
        <f t="shared" si="343"/>
        <v/>
      </c>
      <c r="P1540" s="1" t="str">
        <f t="array" ref="P1540">IF(O1540="","",AVERAGE(IF(L$1:L$2881=L1540,K$1:K$2881)))</f>
        <v/>
      </c>
      <c r="Q1540" s="1" t="str">
        <f t="array" ref="Q1540">IF(O1540="","",_xlfn.F.TEST(IF((L$1:L$2881=LEFT(L1540,LEN(L1540)-3)&amp;"ctr"),K$1:K$2881),IF((L$1:L$2881=L1540),K$1:K$2881)))</f>
        <v/>
      </c>
      <c r="R1540" s="1" t="str">
        <f t="array" ref="R1540">IF(O1540="","",TTEST(IF(L$1:L$2881=LEFT(L1540,LEN(L1540)-3)&amp;"ctr",K$1:K$2881),IF(L$1:L$2881=L1540,K$1:K$2881),2,IF(ISERROR(Q1540),3,IF(Q1540&lt;0.05,3,2))))</f>
        <v/>
      </c>
      <c r="S1540" s="1" t="str">
        <f t="shared" ca="1" si="344"/>
        <v/>
      </c>
      <c r="T1540" s="1" t="str">
        <f t="array" ref="T1540">IF(O1540="","",AVERAGE(IF(L$1:L$2881=L1540,I$1:I$2881)))</f>
        <v/>
      </c>
      <c r="U1540" s="1" t="str">
        <f t="shared" ca="1" si="345"/>
        <v/>
      </c>
      <c r="V1540" s="1" t="str">
        <f t="shared" ca="1" si="349"/>
        <v/>
      </c>
      <c r="W1540" s="1" t="str">
        <f t="array" aca="1" ref="W1540" ca="1">IF(V1540="","",IF(AVERAGE(IF(Z$2:Z$2881="Neg"&amp;" "&amp;B1540&amp;" "&amp;X1540,J$2:J$2881,0))&gt;AVERAGE(IF(Z$2:Z$2881="pos"&amp;" "&amp;B1540&amp;" "&amp;X1540,J$2:J$2881,0)),"neg","pos"))</f>
        <v/>
      </c>
      <c r="X1540" s="1" t="str">
        <f t="shared" ca="1" si="346"/>
        <v/>
      </c>
      <c r="Y1540" s="1" t="str">
        <f t="shared" ca="1" si="347"/>
        <v/>
      </c>
      <c r="Z1540" s="1" t="str">
        <f t="shared" si="348"/>
        <v>neg Thr-Ser Min</v>
      </c>
      <c r="AA1540" s="1" t="str">
        <f t="shared" si="350"/>
        <v/>
      </c>
    </row>
    <row r="1541" spans="1:27" x14ac:dyDescent="0.2">
      <c r="A1541" s="1" t="s">
        <v>93</v>
      </c>
      <c r="B1541" s="1" t="s">
        <v>81</v>
      </c>
      <c r="C1541" s="1" t="s">
        <v>123</v>
      </c>
      <c r="D1541" s="1">
        <v>206.0881</v>
      </c>
      <c r="E1541" s="1">
        <v>19.38</v>
      </c>
      <c r="F1541" s="5" t="s">
        <v>146</v>
      </c>
      <c r="H1541" s="1" t="s">
        <v>147</v>
      </c>
      <c r="K1541" s="1">
        <f t="shared" si="339"/>
        <v>0</v>
      </c>
      <c r="L1541" s="1" t="str">
        <f t="shared" si="340"/>
        <v>neg Thr-Ser Min_Ctr</v>
      </c>
      <c r="M1541" s="1" t="str">
        <f t="shared" si="341"/>
        <v>ND</v>
      </c>
      <c r="N1541" s="1" t="str">
        <f t="shared" si="342"/>
        <v>neg Thr-Ser Min_CtrND</v>
      </c>
      <c r="O1541" s="2" t="str">
        <f t="shared" si="343"/>
        <v/>
      </c>
      <c r="P1541" s="1" t="str">
        <f t="array" ref="P1541">IF(O1541="","",AVERAGE(IF(L$1:L$2881=L1541,K$1:K$2881)))</f>
        <v/>
      </c>
      <c r="Q1541" s="1" t="str">
        <f t="array" ref="Q1541">IF(O1541="","",_xlfn.F.TEST(IF((L$1:L$2881=LEFT(L1541,LEN(L1541)-3)&amp;"ctr"),K$1:K$2881),IF((L$1:L$2881=L1541),K$1:K$2881)))</f>
        <v/>
      </c>
      <c r="R1541" s="1" t="str">
        <f t="array" ref="R1541">IF(O1541="","",TTEST(IF(L$1:L$2881=LEFT(L1541,LEN(L1541)-3)&amp;"ctr",K$1:K$2881),IF(L$1:L$2881=L1541,K$1:K$2881),2,IF(ISERROR(Q1541),3,IF(Q1541&lt;0.05,3,2))))</f>
        <v/>
      </c>
      <c r="S1541" s="1" t="str">
        <f t="shared" ca="1" si="344"/>
        <v/>
      </c>
      <c r="T1541" s="1" t="str">
        <f t="array" ref="T1541">IF(O1541="","",AVERAGE(IF(L$1:L$2881=L1541,I$1:I$2881)))</f>
        <v/>
      </c>
      <c r="U1541" s="1" t="str">
        <f t="shared" ca="1" si="345"/>
        <v/>
      </c>
      <c r="V1541" s="1" t="str">
        <f t="shared" ca="1" si="349"/>
        <v/>
      </c>
      <c r="W1541" s="1" t="str">
        <f t="array" aca="1" ref="W1541" ca="1">IF(V1541="","",IF(AVERAGE(IF(Z$2:Z$2881="Neg"&amp;" "&amp;B1541&amp;" "&amp;X1541,J$2:J$2881,0))&gt;AVERAGE(IF(Z$2:Z$2881="pos"&amp;" "&amp;B1541&amp;" "&amp;X1541,J$2:J$2881,0)),"neg","pos"))</f>
        <v/>
      </c>
      <c r="X1541" s="1" t="str">
        <f t="shared" ca="1" si="346"/>
        <v/>
      </c>
      <c r="Y1541" s="1" t="str">
        <f t="shared" ca="1" si="347"/>
        <v/>
      </c>
      <c r="Z1541" s="1" t="str">
        <f t="shared" si="348"/>
        <v>neg Thr-Ser Min</v>
      </c>
      <c r="AA1541" s="1" t="str">
        <f t="shared" si="350"/>
        <v/>
      </c>
    </row>
    <row r="1542" spans="1:27" x14ac:dyDescent="0.2">
      <c r="A1542" s="1" t="s">
        <v>93</v>
      </c>
      <c r="B1542" s="1" t="s">
        <v>81</v>
      </c>
      <c r="C1542" s="1" t="s">
        <v>123</v>
      </c>
      <c r="D1542" s="1">
        <v>206.0881</v>
      </c>
      <c r="E1542" s="1">
        <v>19.38</v>
      </c>
      <c r="F1542" s="5" t="s">
        <v>146</v>
      </c>
      <c r="H1542" s="1" t="s">
        <v>148</v>
      </c>
      <c r="K1542" s="1">
        <f t="shared" si="339"/>
        <v>0</v>
      </c>
      <c r="L1542" s="1" t="str">
        <f t="shared" si="340"/>
        <v>neg Thr-Ser Min_Syn</v>
      </c>
      <c r="M1542" s="1" t="str">
        <f t="shared" si="341"/>
        <v>ND</v>
      </c>
      <c r="N1542" s="1" t="str">
        <f t="shared" si="342"/>
        <v>neg Thr-Ser Min_SynND</v>
      </c>
      <c r="O1542" s="2" t="str">
        <f t="shared" si="343"/>
        <v>ND</v>
      </c>
      <c r="P1542" s="1">
        <f t="array" ref="P1542">IF(O1542="","",AVERAGE(IF(L$1:L$2881=L1542,K$1:K$2881)))</f>
        <v>0</v>
      </c>
      <c r="Q1542" s="1" t="e">
        <f t="array" ref="Q1542">IF(O1542="","",_xlfn.F.TEST(IF((L$1:L$2881=LEFT(L1542,LEN(L1542)-3)&amp;"ctr"),K$1:K$2881),IF((L$1:L$2881=L1542),K$1:K$2881)))</f>
        <v>#DIV/0!</v>
      </c>
      <c r="R1542" s="1" t="e">
        <f t="array" ref="R1542">IF(O1542="","",TTEST(IF(L$1:L$2881=LEFT(L1542,LEN(L1542)-3)&amp;"ctr",K$1:K$2881),IF(L$1:L$2881=L1542,K$1:K$2881),2,IF(ISERROR(Q1542),3,IF(Q1542&lt;0.05,3,2))))</f>
        <v>#DIV/0!</v>
      </c>
      <c r="S1542" s="1" t="str">
        <f t="shared" ca="1" si="344"/>
        <v>ND</v>
      </c>
      <c r="T1542" s="1">
        <f t="array" ref="T1542">IF(O1542="","",AVERAGE(IF(L$1:L$2881=L1542,I$1:I$2881)))</f>
        <v>0</v>
      </c>
      <c r="U1542" s="1" t="str">
        <f t="shared" ca="1" si="345"/>
        <v>n/a</v>
      </c>
      <c r="V1542" s="1" t="str">
        <f t="shared" ca="1" si="349"/>
        <v/>
      </c>
      <c r="W1542" s="1" t="str">
        <f t="array" aca="1" ref="W1542" ca="1">IF(V1542="","",IF(AVERAGE(IF(Z$2:Z$2881="Neg"&amp;" "&amp;B1542&amp;" "&amp;X1542,J$2:J$2881,0))&gt;AVERAGE(IF(Z$2:Z$2881="pos"&amp;" "&amp;B1542&amp;" "&amp;X1542,J$2:J$2881,0)),"neg","pos"))</f>
        <v/>
      </c>
      <c r="X1542" s="1" t="str">
        <f t="shared" ca="1" si="346"/>
        <v/>
      </c>
      <c r="Y1542" s="1" t="str">
        <f t="shared" ca="1" si="347"/>
        <v/>
      </c>
      <c r="Z1542" s="1" t="str">
        <f t="shared" si="348"/>
        <v>neg Thr-Ser Min</v>
      </c>
      <c r="AA1542" s="1" t="str">
        <f t="shared" si="350"/>
        <v>Good</v>
      </c>
    </row>
    <row r="1543" spans="1:27" x14ac:dyDescent="0.2">
      <c r="A1543" s="1" t="s">
        <v>93</v>
      </c>
      <c r="B1543" s="1" t="s">
        <v>81</v>
      </c>
      <c r="C1543" s="1" t="s">
        <v>123</v>
      </c>
      <c r="D1543" s="1">
        <v>206.0881</v>
      </c>
      <c r="E1543" s="1">
        <v>19.38</v>
      </c>
      <c r="F1543" s="5" t="s">
        <v>146</v>
      </c>
      <c r="H1543" s="1" t="s">
        <v>148</v>
      </c>
      <c r="K1543" s="1">
        <f t="shared" si="339"/>
        <v>0</v>
      </c>
      <c r="L1543" s="1" t="str">
        <f t="shared" si="340"/>
        <v>neg Thr-Ser Min_Syn</v>
      </c>
      <c r="M1543" s="1" t="str">
        <f t="shared" si="341"/>
        <v>ND</v>
      </c>
      <c r="N1543" s="1" t="str">
        <f t="shared" si="342"/>
        <v>neg Thr-Ser Min_SynND</v>
      </c>
      <c r="O1543" s="2" t="str">
        <f t="shared" si="343"/>
        <v/>
      </c>
      <c r="P1543" s="1" t="str">
        <f t="array" ref="P1543">IF(O1543="","",AVERAGE(IF(L$1:L$2881=L1543,K$1:K$2881)))</f>
        <v/>
      </c>
      <c r="Q1543" s="1" t="str">
        <f t="array" ref="Q1543">IF(O1543="","",_xlfn.F.TEST(IF((L$1:L$2881=LEFT(L1543,LEN(L1543)-3)&amp;"ctr"),K$1:K$2881),IF((L$1:L$2881=L1543),K$1:K$2881)))</f>
        <v/>
      </c>
      <c r="R1543" s="1" t="str">
        <f t="array" ref="R1543">IF(O1543="","",TTEST(IF(L$1:L$2881=LEFT(L1543,LEN(L1543)-3)&amp;"ctr",K$1:K$2881),IF(L$1:L$2881=L1543,K$1:K$2881),2,IF(ISERROR(Q1543),3,IF(Q1543&lt;0.05,3,2))))</f>
        <v/>
      </c>
      <c r="S1543" s="1" t="str">
        <f t="shared" ca="1" si="344"/>
        <v/>
      </c>
      <c r="T1543" s="1" t="str">
        <f t="array" ref="T1543">IF(O1543="","",AVERAGE(IF(L$1:L$2881=L1543,I$1:I$2881)))</f>
        <v/>
      </c>
      <c r="U1543" s="1" t="str">
        <f t="shared" ca="1" si="345"/>
        <v/>
      </c>
      <c r="V1543" s="1" t="str">
        <f t="shared" ca="1" si="349"/>
        <v/>
      </c>
      <c r="W1543" s="1" t="str">
        <f t="array" aca="1" ref="W1543" ca="1">IF(V1543="","",IF(AVERAGE(IF(Z$2:Z$2881="Neg"&amp;" "&amp;B1543&amp;" "&amp;X1543,J$2:J$2881,0))&gt;AVERAGE(IF(Z$2:Z$2881="pos"&amp;" "&amp;B1543&amp;" "&amp;X1543,J$2:J$2881,0)),"neg","pos"))</f>
        <v/>
      </c>
      <c r="X1543" s="1" t="str">
        <f t="shared" ca="1" si="346"/>
        <v/>
      </c>
      <c r="Y1543" s="1" t="str">
        <f t="shared" ca="1" si="347"/>
        <v/>
      </c>
      <c r="Z1543" s="1" t="str">
        <f t="shared" si="348"/>
        <v>neg Thr-Ser Min</v>
      </c>
      <c r="AA1543" s="1" t="str">
        <f t="shared" si="350"/>
        <v/>
      </c>
    </row>
    <row r="1544" spans="1:27" x14ac:dyDescent="0.2">
      <c r="A1544" s="1" t="s">
        <v>93</v>
      </c>
      <c r="B1544" s="1" t="s">
        <v>81</v>
      </c>
      <c r="C1544" s="1" t="s">
        <v>123</v>
      </c>
      <c r="D1544" s="1">
        <v>206.0881</v>
      </c>
      <c r="E1544" s="1">
        <v>19.38</v>
      </c>
      <c r="F1544" s="5" t="s">
        <v>146</v>
      </c>
      <c r="H1544" s="1" t="s">
        <v>148</v>
      </c>
      <c r="K1544" s="1">
        <f t="shared" si="339"/>
        <v>0</v>
      </c>
      <c r="L1544" s="1" t="str">
        <f t="shared" si="340"/>
        <v>neg Thr-Ser Min_Syn</v>
      </c>
      <c r="M1544" s="1" t="str">
        <f t="shared" si="341"/>
        <v>ND</v>
      </c>
      <c r="N1544" s="1" t="str">
        <f t="shared" si="342"/>
        <v>neg Thr-Ser Min_SynND</v>
      </c>
      <c r="O1544" s="2" t="str">
        <f t="shared" si="343"/>
        <v/>
      </c>
      <c r="P1544" s="1" t="str">
        <f t="array" ref="P1544">IF(O1544="","",AVERAGE(IF(L$1:L$2881=L1544,K$1:K$2881)))</f>
        <v/>
      </c>
      <c r="Q1544" s="1" t="str">
        <f t="array" ref="Q1544">IF(O1544="","",_xlfn.F.TEST(IF((L$1:L$2881=LEFT(L1544,LEN(L1544)-3)&amp;"ctr"),K$1:K$2881),IF((L$1:L$2881=L1544),K$1:K$2881)))</f>
        <v/>
      </c>
      <c r="R1544" s="1" t="str">
        <f t="array" ref="R1544">IF(O1544="","",TTEST(IF(L$1:L$2881=LEFT(L1544,LEN(L1544)-3)&amp;"ctr",K$1:K$2881),IF(L$1:L$2881=L1544,K$1:K$2881),2,IF(ISERROR(Q1544),3,IF(Q1544&lt;0.05,3,2))))</f>
        <v/>
      </c>
      <c r="S1544" s="1" t="str">
        <f t="shared" ca="1" si="344"/>
        <v/>
      </c>
      <c r="T1544" s="1" t="str">
        <f t="array" ref="T1544">IF(O1544="","",AVERAGE(IF(L$1:L$2881=L1544,I$1:I$2881)))</f>
        <v/>
      </c>
      <c r="U1544" s="1" t="str">
        <f t="shared" ca="1" si="345"/>
        <v/>
      </c>
      <c r="V1544" s="1" t="str">
        <f t="shared" ca="1" si="349"/>
        <v/>
      </c>
      <c r="W1544" s="1" t="str">
        <f t="array" aca="1" ref="W1544" ca="1">IF(V1544="","",IF(AVERAGE(IF(Z$2:Z$2881="Neg"&amp;" "&amp;B1544&amp;" "&amp;X1544,J$2:J$2881,0))&gt;AVERAGE(IF(Z$2:Z$2881="pos"&amp;" "&amp;B1544&amp;" "&amp;X1544,J$2:J$2881,0)),"neg","pos"))</f>
        <v/>
      </c>
      <c r="X1544" s="1" t="str">
        <f t="shared" ca="1" si="346"/>
        <v/>
      </c>
      <c r="Y1544" s="1" t="str">
        <f t="shared" ca="1" si="347"/>
        <v/>
      </c>
      <c r="Z1544" s="1" t="str">
        <f t="shared" si="348"/>
        <v>neg Thr-Ser Min</v>
      </c>
      <c r="AA1544" s="1" t="str">
        <f t="shared" si="350"/>
        <v/>
      </c>
    </row>
    <row r="1545" spans="1:27" x14ac:dyDescent="0.2">
      <c r="A1545" s="1" t="s">
        <v>93</v>
      </c>
      <c r="B1545" s="1" t="s">
        <v>81</v>
      </c>
      <c r="C1545" s="1" t="s">
        <v>123</v>
      </c>
      <c r="D1545" s="1">
        <v>206.0881</v>
      </c>
      <c r="E1545" s="1">
        <v>19.38</v>
      </c>
      <c r="F1545" s="5" t="s">
        <v>146</v>
      </c>
      <c r="H1545" s="1" t="s">
        <v>148</v>
      </c>
      <c r="K1545" s="1">
        <f t="shared" si="339"/>
        <v>0</v>
      </c>
      <c r="L1545" s="1" t="str">
        <f t="shared" si="340"/>
        <v>neg Thr-Ser Min_Syn</v>
      </c>
      <c r="M1545" s="1" t="str">
        <f t="shared" si="341"/>
        <v>ND</v>
      </c>
      <c r="N1545" s="1" t="str">
        <f t="shared" si="342"/>
        <v>neg Thr-Ser Min_SynND</v>
      </c>
      <c r="O1545" s="2" t="str">
        <f t="shared" si="343"/>
        <v/>
      </c>
      <c r="P1545" s="1" t="str">
        <f t="array" ref="P1545">IF(O1545="","",AVERAGE(IF(L$1:L$2881=L1545,K$1:K$2881)))</f>
        <v/>
      </c>
      <c r="Q1545" s="1" t="str">
        <f t="array" ref="Q1545">IF(O1545="","",_xlfn.F.TEST(IF((L$1:L$2881=LEFT(L1545,LEN(L1545)-3)&amp;"ctr"),K$1:K$2881),IF((L$1:L$2881=L1545),K$1:K$2881)))</f>
        <v/>
      </c>
      <c r="R1545" s="1" t="str">
        <f t="array" ref="R1545">IF(O1545="","",TTEST(IF(L$1:L$2881=LEFT(L1545,LEN(L1545)-3)&amp;"ctr",K$1:K$2881),IF(L$1:L$2881=L1545,K$1:K$2881),2,IF(ISERROR(Q1545),3,IF(Q1545&lt;0.05,3,2))))</f>
        <v/>
      </c>
      <c r="S1545" s="1" t="str">
        <f t="shared" ca="1" si="344"/>
        <v/>
      </c>
      <c r="T1545" s="1" t="str">
        <f t="array" ref="T1545">IF(O1545="","",AVERAGE(IF(L$1:L$2881=L1545,I$1:I$2881)))</f>
        <v/>
      </c>
      <c r="U1545" s="1" t="str">
        <f t="shared" ca="1" si="345"/>
        <v/>
      </c>
      <c r="V1545" s="1" t="str">
        <f t="shared" ca="1" si="349"/>
        <v/>
      </c>
      <c r="W1545" s="1" t="str">
        <f t="array" aca="1" ref="W1545" ca="1">IF(V1545="","",IF(AVERAGE(IF(Z$2:Z$2881="Neg"&amp;" "&amp;B1545&amp;" "&amp;X1545,J$2:J$2881,0))&gt;AVERAGE(IF(Z$2:Z$2881="pos"&amp;" "&amp;B1545&amp;" "&amp;X1545,J$2:J$2881,0)),"neg","pos"))</f>
        <v/>
      </c>
      <c r="X1545" s="1" t="str">
        <f t="shared" ca="1" si="346"/>
        <v/>
      </c>
      <c r="Y1545" s="1" t="str">
        <f t="shared" ca="1" si="347"/>
        <v/>
      </c>
      <c r="Z1545" s="1" t="str">
        <f t="shared" si="348"/>
        <v>neg Thr-Ser Min</v>
      </c>
      <c r="AA1545" s="1" t="str">
        <f t="shared" si="350"/>
        <v/>
      </c>
    </row>
    <row r="1546" spans="1:27" x14ac:dyDescent="0.2">
      <c r="A1546" s="1" t="s">
        <v>93</v>
      </c>
      <c r="B1546" s="1" t="s">
        <v>81</v>
      </c>
      <c r="C1546" s="1" t="s">
        <v>123</v>
      </c>
      <c r="D1546" s="1">
        <v>206.0881</v>
      </c>
      <c r="E1546" s="1">
        <v>19.38</v>
      </c>
      <c r="F1546" s="5" t="s">
        <v>146</v>
      </c>
      <c r="H1546" s="1" t="s">
        <v>149</v>
      </c>
      <c r="K1546" s="1">
        <f t="shared" si="339"/>
        <v>0</v>
      </c>
      <c r="L1546" s="1" t="str">
        <f t="shared" si="340"/>
        <v>neg Thr-Ser MEBM_Ctr</v>
      </c>
      <c r="M1546" s="1" t="str">
        <f t="shared" si="341"/>
        <v>ND</v>
      </c>
      <c r="N1546" s="1" t="str">
        <f t="shared" si="342"/>
        <v>neg Thr-Ser MEBM_CtrND</v>
      </c>
      <c r="O1546" s="2" t="str">
        <f t="shared" si="343"/>
        <v>ND</v>
      </c>
      <c r="P1546" s="1">
        <f t="array" ref="P1546">IF(O1546="","",AVERAGE(IF(L$1:L$2881=L1546,K$1:K$2881)))</f>
        <v>0</v>
      </c>
      <c r="Q1546" s="1" t="e">
        <f t="array" ref="Q1546">IF(O1546="","",_xlfn.F.TEST(IF((L$1:L$2881=LEFT(L1546,LEN(L1546)-3)&amp;"ctr"),K$1:K$2881),IF((L$1:L$2881=L1546),K$1:K$2881)))</f>
        <v>#DIV/0!</v>
      </c>
      <c r="R1546" s="1" t="e">
        <f t="array" ref="R1546">IF(O1546="","",TTEST(IF(L$1:L$2881=LEFT(L1546,LEN(L1546)-3)&amp;"ctr",K$1:K$2881),IF(L$1:L$2881=L1546,K$1:K$2881),2,IF(ISERROR(Q1546),3,IF(Q1546&lt;0.05,3,2))))</f>
        <v>#DIV/0!</v>
      </c>
      <c r="S1546" s="1" t="str">
        <f t="shared" ca="1" si="344"/>
        <v>ND</v>
      </c>
      <c r="T1546" s="1">
        <f t="array" ref="T1546">IF(O1546="","",AVERAGE(IF(L$1:L$2881=L1546,I$1:I$2881)))</f>
        <v>0</v>
      </c>
      <c r="U1546" s="1" t="str">
        <f t="shared" ca="1" si="345"/>
        <v>n/a</v>
      </c>
      <c r="V1546" s="1" t="str">
        <f t="shared" ca="1" si="349"/>
        <v/>
      </c>
      <c r="W1546" s="1" t="str">
        <f t="array" aca="1" ref="W1546" ca="1">IF(V1546="","",IF(AVERAGE(IF(Z$2:Z$2881="Neg"&amp;" "&amp;B1546&amp;" "&amp;X1546,J$2:J$2881,0))&gt;AVERAGE(IF(Z$2:Z$2881="pos"&amp;" "&amp;B1546&amp;" "&amp;X1546,J$2:J$2881,0)),"neg","pos"))</f>
        <v/>
      </c>
      <c r="X1546" s="1" t="str">
        <f t="shared" ca="1" si="346"/>
        <v/>
      </c>
      <c r="Y1546" s="1" t="str">
        <f t="shared" ca="1" si="347"/>
        <v/>
      </c>
      <c r="Z1546" s="1" t="str">
        <f t="shared" si="348"/>
        <v>neg Thr-Ser MEB</v>
      </c>
      <c r="AA1546" s="1" t="str">
        <f t="shared" si="350"/>
        <v>Good</v>
      </c>
    </row>
    <row r="1547" spans="1:27" x14ac:dyDescent="0.2">
      <c r="A1547" s="1" t="s">
        <v>93</v>
      </c>
      <c r="B1547" s="1" t="s">
        <v>81</v>
      </c>
      <c r="C1547" s="1" t="s">
        <v>123</v>
      </c>
      <c r="D1547" s="1">
        <v>206.0881</v>
      </c>
      <c r="E1547" s="1">
        <v>19.38</v>
      </c>
      <c r="F1547" s="5" t="s">
        <v>146</v>
      </c>
      <c r="H1547" s="1" t="s">
        <v>149</v>
      </c>
      <c r="K1547" s="1">
        <f t="shared" si="339"/>
        <v>0</v>
      </c>
      <c r="L1547" s="1" t="str">
        <f t="shared" si="340"/>
        <v>neg Thr-Ser MEBM_Ctr</v>
      </c>
      <c r="M1547" s="1" t="str">
        <f t="shared" si="341"/>
        <v>ND</v>
      </c>
      <c r="N1547" s="1" t="str">
        <f t="shared" si="342"/>
        <v>neg Thr-Ser MEBM_CtrND</v>
      </c>
      <c r="O1547" s="2" t="str">
        <f t="shared" si="343"/>
        <v/>
      </c>
      <c r="P1547" s="1" t="str">
        <f t="array" ref="P1547">IF(O1547="","",AVERAGE(IF(L$1:L$2881=L1547,K$1:K$2881)))</f>
        <v/>
      </c>
      <c r="Q1547" s="1" t="str">
        <f t="array" ref="Q1547">IF(O1547="","",_xlfn.F.TEST(IF((L$1:L$2881=LEFT(L1547,LEN(L1547)-3)&amp;"ctr"),K$1:K$2881),IF((L$1:L$2881=L1547),K$1:K$2881)))</f>
        <v/>
      </c>
      <c r="R1547" s="1" t="str">
        <f t="array" ref="R1547">IF(O1547="","",TTEST(IF(L$1:L$2881=LEFT(L1547,LEN(L1547)-3)&amp;"ctr",K$1:K$2881),IF(L$1:L$2881=L1547,K$1:K$2881),2,IF(ISERROR(Q1547),3,IF(Q1547&lt;0.05,3,2))))</f>
        <v/>
      </c>
      <c r="S1547" s="1" t="str">
        <f t="shared" ca="1" si="344"/>
        <v/>
      </c>
      <c r="T1547" s="1" t="str">
        <f t="array" ref="T1547">IF(O1547="","",AVERAGE(IF(L$1:L$2881=L1547,I$1:I$2881)))</f>
        <v/>
      </c>
      <c r="U1547" s="1" t="str">
        <f t="shared" ca="1" si="345"/>
        <v/>
      </c>
      <c r="V1547" s="1" t="str">
        <f t="shared" ca="1" si="349"/>
        <v/>
      </c>
      <c r="W1547" s="1" t="str">
        <f t="array" aca="1" ref="W1547" ca="1">IF(V1547="","",IF(AVERAGE(IF(Z$2:Z$2881="Neg"&amp;" "&amp;B1547&amp;" "&amp;X1547,J$2:J$2881,0))&gt;AVERAGE(IF(Z$2:Z$2881="pos"&amp;" "&amp;B1547&amp;" "&amp;X1547,J$2:J$2881,0)),"neg","pos"))</f>
        <v/>
      </c>
      <c r="X1547" s="1" t="str">
        <f t="shared" ca="1" si="346"/>
        <v/>
      </c>
      <c r="Y1547" s="1" t="str">
        <f t="shared" ca="1" si="347"/>
        <v/>
      </c>
      <c r="Z1547" s="1" t="str">
        <f t="shared" si="348"/>
        <v>neg Thr-Ser MEB</v>
      </c>
      <c r="AA1547" s="1" t="str">
        <f t="shared" si="350"/>
        <v/>
      </c>
    </row>
    <row r="1548" spans="1:27" x14ac:dyDescent="0.2">
      <c r="A1548" s="1" t="s">
        <v>93</v>
      </c>
      <c r="B1548" s="1" t="s">
        <v>81</v>
      </c>
      <c r="C1548" s="1" t="s">
        <v>123</v>
      </c>
      <c r="D1548" s="1">
        <v>206.0881</v>
      </c>
      <c r="E1548" s="1">
        <v>19.38</v>
      </c>
      <c r="F1548" s="5" t="s">
        <v>146</v>
      </c>
      <c r="H1548" s="1" t="s">
        <v>149</v>
      </c>
      <c r="K1548" s="1">
        <f t="shared" si="339"/>
        <v>0</v>
      </c>
      <c r="L1548" s="1" t="str">
        <f t="shared" si="340"/>
        <v>neg Thr-Ser MEBM_Ctr</v>
      </c>
      <c r="M1548" s="1" t="str">
        <f t="shared" si="341"/>
        <v>ND</v>
      </c>
      <c r="N1548" s="1" t="str">
        <f t="shared" si="342"/>
        <v>neg Thr-Ser MEBM_CtrND</v>
      </c>
      <c r="O1548" s="2" t="str">
        <f t="shared" si="343"/>
        <v/>
      </c>
      <c r="P1548" s="1" t="str">
        <f t="array" ref="P1548">IF(O1548="","",AVERAGE(IF(L$1:L$2881=L1548,K$1:K$2881)))</f>
        <v/>
      </c>
      <c r="Q1548" s="1" t="str">
        <f t="array" ref="Q1548">IF(O1548="","",_xlfn.F.TEST(IF((L$1:L$2881=LEFT(L1548,LEN(L1548)-3)&amp;"ctr"),K$1:K$2881),IF((L$1:L$2881=L1548),K$1:K$2881)))</f>
        <v/>
      </c>
      <c r="R1548" s="1" t="str">
        <f t="array" ref="R1548">IF(O1548="","",TTEST(IF(L$1:L$2881=LEFT(L1548,LEN(L1548)-3)&amp;"ctr",K$1:K$2881),IF(L$1:L$2881=L1548,K$1:K$2881),2,IF(ISERROR(Q1548),3,IF(Q1548&lt;0.05,3,2))))</f>
        <v/>
      </c>
      <c r="S1548" s="1" t="str">
        <f t="shared" ca="1" si="344"/>
        <v/>
      </c>
      <c r="T1548" s="1" t="str">
        <f t="array" ref="T1548">IF(O1548="","",AVERAGE(IF(L$1:L$2881=L1548,I$1:I$2881)))</f>
        <v/>
      </c>
      <c r="U1548" s="1" t="str">
        <f t="shared" ca="1" si="345"/>
        <v/>
      </c>
      <c r="V1548" s="1" t="str">
        <f t="shared" ca="1" si="349"/>
        <v/>
      </c>
      <c r="W1548" s="1" t="str">
        <f t="array" aca="1" ref="W1548" ca="1">IF(V1548="","",IF(AVERAGE(IF(Z$2:Z$2881="Neg"&amp;" "&amp;B1548&amp;" "&amp;X1548,J$2:J$2881,0))&gt;AVERAGE(IF(Z$2:Z$2881="pos"&amp;" "&amp;B1548&amp;" "&amp;X1548,J$2:J$2881,0)),"neg","pos"))</f>
        <v/>
      </c>
      <c r="X1548" s="1" t="str">
        <f t="shared" ca="1" si="346"/>
        <v/>
      </c>
      <c r="Y1548" s="1" t="str">
        <f t="shared" ca="1" si="347"/>
        <v/>
      </c>
      <c r="Z1548" s="1" t="str">
        <f t="shared" si="348"/>
        <v>neg Thr-Ser MEB</v>
      </c>
      <c r="AA1548" s="1" t="str">
        <f t="shared" si="350"/>
        <v/>
      </c>
    </row>
    <row r="1549" spans="1:27" x14ac:dyDescent="0.2">
      <c r="A1549" s="1" t="s">
        <v>93</v>
      </c>
      <c r="B1549" s="1" t="s">
        <v>81</v>
      </c>
      <c r="C1549" s="1" t="s">
        <v>123</v>
      </c>
      <c r="D1549" s="1">
        <v>206.0881</v>
      </c>
      <c r="E1549" s="1">
        <v>19.38</v>
      </c>
      <c r="F1549" s="5" t="s">
        <v>146</v>
      </c>
      <c r="H1549" s="1" t="s">
        <v>149</v>
      </c>
      <c r="K1549" s="1">
        <f t="shared" si="339"/>
        <v>0</v>
      </c>
      <c r="L1549" s="1" t="str">
        <f t="shared" si="340"/>
        <v>neg Thr-Ser MEBM_Ctr</v>
      </c>
      <c r="M1549" s="1" t="str">
        <f t="shared" si="341"/>
        <v>ND</v>
      </c>
      <c r="N1549" s="1" t="str">
        <f t="shared" si="342"/>
        <v>neg Thr-Ser MEBM_CtrND</v>
      </c>
      <c r="O1549" s="2" t="str">
        <f t="shared" si="343"/>
        <v/>
      </c>
      <c r="P1549" s="1" t="str">
        <f t="array" ref="P1549">IF(O1549="","",AVERAGE(IF(L$1:L$2881=L1549,K$1:K$2881)))</f>
        <v/>
      </c>
      <c r="Q1549" s="1" t="str">
        <f t="array" ref="Q1549">IF(O1549="","",_xlfn.F.TEST(IF((L$1:L$2881=LEFT(L1549,LEN(L1549)-3)&amp;"ctr"),K$1:K$2881),IF((L$1:L$2881=L1549),K$1:K$2881)))</f>
        <v/>
      </c>
      <c r="R1549" s="1" t="str">
        <f t="array" ref="R1549">IF(O1549="","",TTEST(IF(L$1:L$2881=LEFT(L1549,LEN(L1549)-3)&amp;"ctr",K$1:K$2881),IF(L$1:L$2881=L1549,K$1:K$2881),2,IF(ISERROR(Q1549),3,IF(Q1549&lt;0.05,3,2))))</f>
        <v/>
      </c>
      <c r="S1549" s="1" t="str">
        <f t="shared" ca="1" si="344"/>
        <v/>
      </c>
      <c r="T1549" s="1" t="str">
        <f t="array" ref="T1549">IF(O1549="","",AVERAGE(IF(L$1:L$2881=L1549,I$1:I$2881)))</f>
        <v/>
      </c>
      <c r="U1549" s="1" t="str">
        <f t="shared" ca="1" si="345"/>
        <v/>
      </c>
      <c r="V1549" s="1" t="str">
        <f t="shared" ca="1" si="349"/>
        <v/>
      </c>
      <c r="W1549" s="1" t="str">
        <f t="array" aca="1" ref="W1549" ca="1">IF(V1549="","",IF(AVERAGE(IF(Z$2:Z$2881="Neg"&amp;" "&amp;B1549&amp;" "&amp;X1549,J$2:J$2881,0))&gt;AVERAGE(IF(Z$2:Z$2881="pos"&amp;" "&amp;B1549&amp;" "&amp;X1549,J$2:J$2881,0)),"neg","pos"))</f>
        <v/>
      </c>
      <c r="X1549" s="1" t="str">
        <f t="shared" ca="1" si="346"/>
        <v/>
      </c>
      <c r="Y1549" s="1" t="str">
        <f t="shared" ca="1" si="347"/>
        <v/>
      </c>
      <c r="Z1549" s="1" t="str">
        <f t="shared" si="348"/>
        <v>neg Thr-Ser MEB</v>
      </c>
      <c r="AA1549" s="1" t="str">
        <f t="shared" si="350"/>
        <v/>
      </c>
    </row>
    <row r="1550" spans="1:27" x14ac:dyDescent="0.2">
      <c r="A1550" s="1" t="s">
        <v>93</v>
      </c>
      <c r="B1550" s="1" t="s">
        <v>81</v>
      </c>
      <c r="C1550" s="1" t="s">
        <v>123</v>
      </c>
      <c r="D1550" s="1">
        <v>206.0881</v>
      </c>
      <c r="E1550" s="1">
        <v>19.38</v>
      </c>
      <c r="F1550" s="5" t="s">
        <v>146</v>
      </c>
      <c r="H1550" s="1" t="s">
        <v>150</v>
      </c>
      <c r="K1550" s="1">
        <f t="shared" si="339"/>
        <v>0</v>
      </c>
      <c r="L1550" s="1" t="str">
        <f t="shared" si="340"/>
        <v>neg Thr-Ser MEBM_Syn</v>
      </c>
      <c r="M1550" s="1" t="str">
        <f t="shared" si="341"/>
        <v>ND</v>
      </c>
      <c r="N1550" s="1" t="str">
        <f t="shared" si="342"/>
        <v>neg Thr-Ser MEBM_SynND</v>
      </c>
      <c r="O1550" s="2" t="str">
        <f t="shared" si="343"/>
        <v>ND</v>
      </c>
      <c r="P1550" s="1">
        <f t="array" ref="P1550">IF(O1550="","",AVERAGE(IF(L$1:L$2881=L1550,K$1:K$2881)))</f>
        <v>0</v>
      </c>
      <c r="Q1550" s="1" t="e">
        <f t="array" ref="Q1550">IF(O1550="","",_xlfn.F.TEST(IF((L$1:L$2881=LEFT(L1550,LEN(L1550)-3)&amp;"ctr"),K$1:K$2881),IF((L$1:L$2881=L1550),K$1:K$2881)))</f>
        <v>#DIV/0!</v>
      </c>
      <c r="R1550" s="1" t="e">
        <f t="array" ref="R1550">IF(O1550="","",TTEST(IF(L$1:L$2881=LEFT(L1550,LEN(L1550)-3)&amp;"ctr",K$1:K$2881),IF(L$1:L$2881=L1550,K$1:K$2881),2,IF(ISERROR(Q1550),3,IF(Q1550&lt;0.05,3,2))))</f>
        <v>#DIV/0!</v>
      </c>
      <c r="S1550" s="1" t="str">
        <f t="shared" ca="1" si="344"/>
        <v>ND</v>
      </c>
      <c r="T1550" s="1">
        <f t="array" ref="T1550">IF(O1550="","",AVERAGE(IF(L$1:L$2881=L1550,I$1:I$2881)))</f>
        <v>0</v>
      </c>
      <c r="U1550" s="1" t="str">
        <f t="shared" ca="1" si="345"/>
        <v>n/a</v>
      </c>
      <c r="V1550" s="1" t="str">
        <f t="shared" ca="1" si="349"/>
        <v/>
      </c>
      <c r="W1550" s="1" t="str">
        <f t="array" aca="1" ref="W1550" ca="1">IF(V1550="","",IF(AVERAGE(IF(Z$2:Z$2881="Neg"&amp;" "&amp;B1550&amp;" "&amp;X1550,J$2:J$2881,0))&gt;AVERAGE(IF(Z$2:Z$2881="pos"&amp;" "&amp;B1550&amp;" "&amp;X1550,J$2:J$2881,0)),"neg","pos"))</f>
        <v/>
      </c>
      <c r="X1550" s="1" t="str">
        <f t="shared" ca="1" si="346"/>
        <v/>
      </c>
      <c r="Y1550" s="1" t="str">
        <f t="shared" ca="1" si="347"/>
        <v/>
      </c>
      <c r="Z1550" s="1" t="str">
        <f t="shared" si="348"/>
        <v>neg Thr-Ser MEB</v>
      </c>
      <c r="AA1550" s="1" t="str">
        <f t="shared" si="350"/>
        <v>Good</v>
      </c>
    </row>
    <row r="1551" spans="1:27" x14ac:dyDescent="0.2">
      <c r="A1551" s="1" t="s">
        <v>93</v>
      </c>
      <c r="B1551" s="1" t="s">
        <v>81</v>
      </c>
      <c r="C1551" s="1" t="s">
        <v>123</v>
      </c>
      <c r="D1551" s="1">
        <v>206.0881</v>
      </c>
      <c r="E1551" s="1">
        <v>19.38</v>
      </c>
      <c r="F1551" s="5" t="s">
        <v>146</v>
      </c>
      <c r="H1551" s="1" t="s">
        <v>150</v>
      </c>
      <c r="K1551" s="1">
        <f t="shared" si="339"/>
        <v>0</v>
      </c>
      <c r="L1551" s="1" t="str">
        <f t="shared" si="340"/>
        <v>neg Thr-Ser MEBM_Syn</v>
      </c>
      <c r="M1551" s="1" t="str">
        <f t="shared" si="341"/>
        <v>ND</v>
      </c>
      <c r="N1551" s="1" t="str">
        <f t="shared" si="342"/>
        <v>neg Thr-Ser MEBM_SynND</v>
      </c>
      <c r="O1551" s="2" t="str">
        <f t="shared" si="343"/>
        <v/>
      </c>
      <c r="P1551" s="1" t="str">
        <f t="array" ref="P1551">IF(O1551="","",AVERAGE(IF(L$1:L$2881=L1551,K$1:K$2881)))</f>
        <v/>
      </c>
      <c r="Q1551" s="1" t="str">
        <f t="array" ref="Q1551">IF(O1551="","",_xlfn.F.TEST(IF((L$1:L$2881=LEFT(L1551,LEN(L1551)-3)&amp;"ctr"),K$1:K$2881),IF((L$1:L$2881=L1551),K$1:K$2881)))</f>
        <v/>
      </c>
      <c r="R1551" s="1" t="str">
        <f t="array" ref="R1551">IF(O1551="","",TTEST(IF(L$1:L$2881=LEFT(L1551,LEN(L1551)-3)&amp;"ctr",K$1:K$2881),IF(L$1:L$2881=L1551,K$1:K$2881),2,IF(ISERROR(Q1551),3,IF(Q1551&lt;0.05,3,2))))</f>
        <v/>
      </c>
      <c r="S1551" s="1" t="str">
        <f t="shared" ca="1" si="344"/>
        <v/>
      </c>
      <c r="T1551" s="1" t="str">
        <f t="array" ref="T1551">IF(O1551="","",AVERAGE(IF(L$1:L$2881=L1551,I$1:I$2881)))</f>
        <v/>
      </c>
      <c r="U1551" s="1" t="str">
        <f t="shared" ca="1" si="345"/>
        <v/>
      </c>
      <c r="V1551" s="1" t="str">
        <f t="shared" ca="1" si="349"/>
        <v/>
      </c>
      <c r="W1551" s="1" t="str">
        <f t="array" aca="1" ref="W1551" ca="1">IF(V1551="","",IF(AVERAGE(IF(Z$2:Z$2881="Neg"&amp;" "&amp;B1551&amp;" "&amp;X1551,J$2:J$2881,0))&gt;AVERAGE(IF(Z$2:Z$2881="pos"&amp;" "&amp;B1551&amp;" "&amp;X1551,J$2:J$2881,0)),"neg","pos"))</f>
        <v/>
      </c>
      <c r="X1551" s="1" t="str">
        <f t="shared" ca="1" si="346"/>
        <v/>
      </c>
      <c r="Y1551" s="1" t="str">
        <f t="shared" ca="1" si="347"/>
        <v/>
      </c>
      <c r="Z1551" s="1" t="str">
        <f t="shared" si="348"/>
        <v>neg Thr-Ser MEB</v>
      </c>
      <c r="AA1551" s="1" t="str">
        <f t="shared" si="350"/>
        <v/>
      </c>
    </row>
    <row r="1552" spans="1:27" x14ac:dyDescent="0.2">
      <c r="A1552" s="1" t="s">
        <v>93</v>
      </c>
      <c r="B1552" s="1" t="s">
        <v>81</v>
      </c>
      <c r="C1552" s="1" t="s">
        <v>123</v>
      </c>
      <c r="D1552" s="1">
        <v>206.0881</v>
      </c>
      <c r="E1552" s="1">
        <v>19.38</v>
      </c>
      <c r="F1552" s="5" t="s">
        <v>146</v>
      </c>
      <c r="H1552" s="1" t="s">
        <v>150</v>
      </c>
      <c r="K1552" s="1">
        <f t="shared" si="339"/>
        <v>0</v>
      </c>
      <c r="L1552" s="1" t="str">
        <f t="shared" si="340"/>
        <v>neg Thr-Ser MEBM_Syn</v>
      </c>
      <c r="M1552" s="1" t="str">
        <f t="shared" si="341"/>
        <v>ND</v>
      </c>
      <c r="N1552" s="1" t="str">
        <f t="shared" si="342"/>
        <v>neg Thr-Ser MEBM_SynND</v>
      </c>
      <c r="O1552" s="2" t="str">
        <f t="shared" si="343"/>
        <v/>
      </c>
      <c r="P1552" s="1" t="str">
        <f t="array" ref="P1552">IF(O1552="","",AVERAGE(IF(L$1:L$2881=L1552,K$1:K$2881)))</f>
        <v/>
      </c>
      <c r="Q1552" s="1" t="str">
        <f t="array" ref="Q1552">IF(O1552="","",_xlfn.F.TEST(IF((L$1:L$2881=LEFT(L1552,LEN(L1552)-3)&amp;"ctr"),K$1:K$2881),IF((L$1:L$2881=L1552),K$1:K$2881)))</f>
        <v/>
      </c>
      <c r="R1552" s="1" t="str">
        <f t="array" ref="R1552">IF(O1552="","",TTEST(IF(L$1:L$2881=LEFT(L1552,LEN(L1552)-3)&amp;"ctr",K$1:K$2881),IF(L$1:L$2881=L1552,K$1:K$2881),2,IF(ISERROR(Q1552),3,IF(Q1552&lt;0.05,3,2))))</f>
        <v/>
      </c>
      <c r="S1552" s="1" t="str">
        <f t="shared" ca="1" si="344"/>
        <v/>
      </c>
      <c r="T1552" s="1" t="str">
        <f t="array" ref="T1552">IF(O1552="","",AVERAGE(IF(L$1:L$2881=L1552,I$1:I$2881)))</f>
        <v/>
      </c>
      <c r="U1552" s="1" t="str">
        <f t="shared" ca="1" si="345"/>
        <v/>
      </c>
      <c r="V1552" s="1" t="str">
        <f t="shared" ca="1" si="349"/>
        <v/>
      </c>
      <c r="W1552" s="1" t="str">
        <f t="array" aca="1" ref="W1552" ca="1">IF(V1552="","",IF(AVERAGE(IF(Z$2:Z$2881="Neg"&amp;" "&amp;B1552&amp;" "&amp;X1552,J$2:J$2881,0))&gt;AVERAGE(IF(Z$2:Z$2881="pos"&amp;" "&amp;B1552&amp;" "&amp;X1552,J$2:J$2881,0)),"neg","pos"))</f>
        <v/>
      </c>
      <c r="X1552" s="1" t="str">
        <f t="shared" ca="1" si="346"/>
        <v/>
      </c>
      <c r="Y1552" s="1" t="str">
        <f t="shared" ca="1" si="347"/>
        <v/>
      </c>
      <c r="Z1552" s="1" t="str">
        <f t="shared" si="348"/>
        <v>neg Thr-Ser MEB</v>
      </c>
      <c r="AA1552" s="1" t="str">
        <f t="shared" si="350"/>
        <v/>
      </c>
    </row>
    <row r="1553" spans="1:27" x14ac:dyDescent="0.2">
      <c r="A1553" s="1" t="s">
        <v>93</v>
      </c>
      <c r="B1553" s="1" t="s">
        <v>81</v>
      </c>
      <c r="C1553" s="1" t="s">
        <v>123</v>
      </c>
      <c r="D1553" s="1">
        <v>206.0881</v>
      </c>
      <c r="E1553" s="1">
        <v>19.38</v>
      </c>
      <c r="F1553" s="5" t="s">
        <v>146</v>
      </c>
      <c r="H1553" s="1" t="s">
        <v>150</v>
      </c>
      <c r="K1553" s="1">
        <f t="shared" si="339"/>
        <v>0</v>
      </c>
      <c r="L1553" s="1" t="str">
        <f t="shared" si="340"/>
        <v>neg Thr-Ser MEBM_Syn</v>
      </c>
      <c r="M1553" s="1" t="str">
        <f t="shared" si="341"/>
        <v>ND</v>
      </c>
      <c r="N1553" s="1" t="str">
        <f t="shared" si="342"/>
        <v>neg Thr-Ser MEBM_SynND</v>
      </c>
      <c r="O1553" s="2" t="str">
        <f t="shared" si="343"/>
        <v/>
      </c>
      <c r="P1553" s="1" t="str">
        <f t="array" ref="P1553">IF(O1553="","",AVERAGE(IF(L$1:L$2881=L1553,K$1:K$2881)))</f>
        <v/>
      </c>
      <c r="Q1553" s="1" t="str">
        <f t="array" ref="Q1553">IF(O1553="","",_xlfn.F.TEST(IF((L$1:L$2881=LEFT(L1553,LEN(L1553)-3)&amp;"ctr"),K$1:K$2881),IF((L$1:L$2881=L1553),K$1:K$2881)))</f>
        <v/>
      </c>
      <c r="R1553" s="1" t="str">
        <f t="array" ref="R1553">IF(O1553="","",TTEST(IF(L$1:L$2881=LEFT(L1553,LEN(L1553)-3)&amp;"ctr",K$1:K$2881),IF(L$1:L$2881=L1553,K$1:K$2881),2,IF(ISERROR(Q1553),3,IF(Q1553&lt;0.05,3,2))))</f>
        <v/>
      </c>
      <c r="S1553" s="1" t="str">
        <f t="shared" ca="1" si="344"/>
        <v/>
      </c>
      <c r="T1553" s="1" t="str">
        <f t="array" ref="T1553">IF(O1553="","",AVERAGE(IF(L$1:L$2881=L1553,I$1:I$2881)))</f>
        <v/>
      </c>
      <c r="U1553" s="1" t="str">
        <f t="shared" ca="1" si="345"/>
        <v/>
      </c>
      <c r="V1553" s="1" t="str">
        <f t="shared" ca="1" si="349"/>
        <v/>
      </c>
      <c r="W1553" s="1" t="str">
        <f t="array" aca="1" ref="W1553" ca="1">IF(V1553="","",IF(AVERAGE(IF(Z$2:Z$2881="Neg"&amp;" "&amp;B1553&amp;" "&amp;X1553,J$2:J$2881,0))&gt;AVERAGE(IF(Z$2:Z$2881="pos"&amp;" "&amp;B1553&amp;" "&amp;X1553,J$2:J$2881,0)),"neg","pos"))</f>
        <v/>
      </c>
      <c r="X1553" s="1" t="str">
        <f t="shared" ca="1" si="346"/>
        <v/>
      </c>
      <c r="Y1553" s="1" t="str">
        <f t="shared" ca="1" si="347"/>
        <v/>
      </c>
      <c r="Z1553" s="1" t="str">
        <f t="shared" si="348"/>
        <v>neg Thr-Ser MEB</v>
      </c>
      <c r="AA1553" s="1" t="str">
        <f t="shared" si="350"/>
        <v/>
      </c>
    </row>
    <row r="1554" spans="1:27" x14ac:dyDescent="0.2">
      <c r="A1554" s="1" t="s">
        <v>93</v>
      </c>
      <c r="B1554" s="1" t="s">
        <v>81</v>
      </c>
      <c r="C1554" s="1" t="s">
        <v>123</v>
      </c>
      <c r="D1554" s="1">
        <v>206.0881</v>
      </c>
      <c r="E1554" s="1">
        <v>19.38</v>
      </c>
      <c r="F1554" s="5" t="s">
        <v>146</v>
      </c>
      <c r="H1554" s="1" t="s">
        <v>151</v>
      </c>
      <c r="I1554" s="1">
        <v>62666</v>
      </c>
      <c r="K1554" s="1">
        <f t="shared" si="339"/>
        <v>11.045590272278766</v>
      </c>
      <c r="L1554" s="1" t="str">
        <f t="shared" si="340"/>
        <v>neg Thr-Ser YE_Ctr</v>
      </c>
      <c r="M1554" s="1" t="str">
        <f t="shared" si="341"/>
        <v>D</v>
      </c>
      <c r="N1554" s="1" t="str">
        <f t="shared" si="342"/>
        <v>neg Thr-Ser YE_Ctr_D</v>
      </c>
      <c r="O1554" s="2" t="str">
        <f t="shared" si="343"/>
        <v>D</v>
      </c>
      <c r="P1554" s="1">
        <f t="array" ref="P1554">IF(O1554="","",AVERAGE(IF(L$1:L$2881=L1554,K$1:K$2881)))</f>
        <v>10.820267102326723</v>
      </c>
      <c r="Q1554" s="1">
        <f t="array" ref="Q1554">IF(O1554="","",_xlfn.F.TEST(IF((L$1:L$2881=LEFT(L1554,LEN(L1554)-3)&amp;"ctr"),K$1:K$2881),IF((L$1:L$2881=L1554),K$1:K$2881)))</f>
        <v>1</v>
      </c>
      <c r="R1554" s="1">
        <f t="array" ref="R1554">IF(O1554="","",TTEST(IF(L$1:L$2881=LEFT(L1554,LEN(L1554)-3)&amp;"ctr",K$1:K$2881),IF(L$1:L$2881=L1554,K$1:K$2881),2,IF(ISERROR(Q1554),3,IF(Q1554&lt;0.05,3,2))))</f>
        <v>1</v>
      </c>
      <c r="S1554" s="1" t="str">
        <f t="shared" ca="1" si="344"/>
        <v>D</v>
      </c>
      <c r="T1554" s="1">
        <f t="array" ref="T1554">IF(O1554="","",AVERAGE(IF(L$1:L$2881=L1554,I$1:I$2881)))</f>
        <v>50892.5</v>
      </c>
      <c r="U1554" s="1" t="b">
        <f t="shared" ca="1" si="345"/>
        <v>0</v>
      </c>
      <c r="V1554" s="1" t="str">
        <f t="shared" ca="1" si="349"/>
        <v>1</v>
      </c>
      <c r="W1554" s="1" t="str">
        <f t="array" aca="1" ref="W1554" ca="1">IF(V1554="","",IF(AVERAGE(IF(Z$2:Z$2881="Neg"&amp;" "&amp;B1554&amp;" "&amp;X1554,J$2:J$2881,0))&gt;AVERAGE(IF(Z$2:Z$2881="pos"&amp;" "&amp;B1554&amp;" "&amp;X1554,J$2:J$2881,0)),"neg","pos"))</f>
        <v>pos</v>
      </c>
      <c r="X1554" s="1" t="str">
        <f t="shared" ca="1" si="346"/>
        <v>YE_</v>
      </c>
      <c r="Y1554" s="1" t="str">
        <f t="shared" ca="1" si="347"/>
        <v>Ctr</v>
      </c>
      <c r="Z1554" s="1" t="str">
        <f t="shared" si="348"/>
        <v>neg Thr-Ser YE_</v>
      </c>
      <c r="AA1554" s="1" t="str">
        <f t="shared" si="350"/>
        <v>Good</v>
      </c>
    </row>
    <row r="1555" spans="1:27" x14ac:dyDescent="0.2">
      <c r="A1555" s="1" t="s">
        <v>93</v>
      </c>
      <c r="B1555" s="1" t="s">
        <v>81</v>
      </c>
      <c r="C1555" s="1" t="s">
        <v>123</v>
      </c>
      <c r="D1555" s="1">
        <v>206.0881</v>
      </c>
      <c r="E1555" s="1">
        <v>19.38</v>
      </c>
      <c r="F1555" s="5" t="s">
        <v>146</v>
      </c>
      <c r="H1555" s="1" t="s">
        <v>151</v>
      </c>
      <c r="I1555" s="1">
        <v>37076</v>
      </c>
      <c r="K1555" s="1">
        <f t="shared" si="339"/>
        <v>10.520752110257845</v>
      </c>
      <c r="L1555" s="1" t="str">
        <f t="shared" si="340"/>
        <v>neg Thr-Ser YE_Ctr</v>
      </c>
      <c r="M1555" s="1" t="str">
        <f t="shared" si="341"/>
        <v>D</v>
      </c>
      <c r="N1555" s="1" t="str">
        <f t="shared" si="342"/>
        <v>neg Thr-Ser YE_Ctr_D</v>
      </c>
      <c r="O1555" s="2" t="str">
        <f t="shared" si="343"/>
        <v/>
      </c>
      <c r="P1555" s="1" t="str">
        <f t="array" ref="P1555">IF(O1555="","",AVERAGE(IF(L$1:L$2881=L1555,K$1:K$2881)))</f>
        <v/>
      </c>
      <c r="Q1555" s="1" t="str">
        <f t="array" ref="Q1555">IF(O1555="","",_xlfn.F.TEST(IF((L$1:L$2881=LEFT(L1555,LEN(L1555)-3)&amp;"ctr"),K$1:K$2881),IF((L$1:L$2881=L1555),K$1:K$2881)))</f>
        <v/>
      </c>
      <c r="R1555" s="1" t="str">
        <f t="array" ref="R1555">IF(O1555="","",TTEST(IF(L$1:L$2881=LEFT(L1555,LEN(L1555)-3)&amp;"ctr",K$1:K$2881),IF(L$1:L$2881=L1555,K$1:K$2881),2,IF(ISERROR(Q1555),3,IF(Q1555&lt;0.05,3,2))))</f>
        <v/>
      </c>
      <c r="S1555" s="1" t="str">
        <f t="shared" ca="1" si="344"/>
        <v/>
      </c>
      <c r="T1555" s="1" t="str">
        <f t="array" ref="T1555">IF(O1555="","",AVERAGE(IF(L$1:L$2881=L1555,I$1:I$2881)))</f>
        <v/>
      </c>
      <c r="U1555" s="1" t="str">
        <f t="shared" ca="1" si="345"/>
        <v/>
      </c>
      <c r="V1555" s="1" t="str">
        <f t="shared" ca="1" si="349"/>
        <v/>
      </c>
      <c r="W1555" s="1" t="str">
        <f t="array" aca="1" ref="W1555" ca="1">IF(V1555="","",IF(AVERAGE(IF(Z$2:Z$2881="Neg"&amp;" "&amp;B1555&amp;" "&amp;X1555,J$2:J$2881,0))&gt;AVERAGE(IF(Z$2:Z$2881="pos"&amp;" "&amp;B1555&amp;" "&amp;X1555,J$2:J$2881,0)),"neg","pos"))</f>
        <v/>
      </c>
      <c r="X1555" s="1" t="str">
        <f t="shared" ca="1" si="346"/>
        <v/>
      </c>
      <c r="Y1555" s="1" t="str">
        <f t="shared" ca="1" si="347"/>
        <v/>
      </c>
      <c r="Z1555" s="1" t="str">
        <f t="shared" si="348"/>
        <v>neg Thr-Ser YE_</v>
      </c>
      <c r="AA1555" s="1" t="str">
        <f t="shared" si="350"/>
        <v/>
      </c>
    </row>
    <row r="1556" spans="1:27" x14ac:dyDescent="0.2">
      <c r="A1556" s="1" t="s">
        <v>93</v>
      </c>
      <c r="B1556" s="1" t="s">
        <v>81</v>
      </c>
      <c r="C1556" s="1" t="s">
        <v>123</v>
      </c>
      <c r="D1556" s="1">
        <v>206.0881</v>
      </c>
      <c r="E1556" s="1">
        <v>19.38</v>
      </c>
      <c r="F1556" s="5" t="s">
        <v>146</v>
      </c>
      <c r="H1556" s="1" t="s">
        <v>151</v>
      </c>
      <c r="I1556" s="1">
        <v>51927</v>
      </c>
      <c r="K1556" s="1">
        <f t="shared" si="339"/>
        <v>10.857613422713305</v>
      </c>
      <c r="L1556" s="1" t="str">
        <f t="shared" si="340"/>
        <v>neg Thr-Ser YE_Ctr</v>
      </c>
      <c r="M1556" s="1" t="str">
        <f t="shared" si="341"/>
        <v>D</v>
      </c>
      <c r="N1556" s="1" t="str">
        <f t="shared" si="342"/>
        <v>neg Thr-Ser YE_Ctr_D</v>
      </c>
      <c r="O1556" s="2" t="str">
        <f t="shared" si="343"/>
        <v/>
      </c>
      <c r="P1556" s="1" t="str">
        <f t="array" ref="P1556">IF(O1556="","",AVERAGE(IF(L$1:L$2881=L1556,K$1:K$2881)))</f>
        <v/>
      </c>
      <c r="Q1556" s="1" t="str">
        <f t="array" ref="Q1556">IF(O1556="","",_xlfn.F.TEST(IF((L$1:L$2881=LEFT(L1556,LEN(L1556)-3)&amp;"ctr"),K$1:K$2881),IF((L$1:L$2881=L1556),K$1:K$2881)))</f>
        <v/>
      </c>
      <c r="R1556" s="1" t="str">
        <f t="array" ref="R1556">IF(O1556="","",TTEST(IF(L$1:L$2881=LEFT(L1556,LEN(L1556)-3)&amp;"ctr",K$1:K$2881),IF(L$1:L$2881=L1556,K$1:K$2881),2,IF(ISERROR(Q1556),3,IF(Q1556&lt;0.05,3,2))))</f>
        <v/>
      </c>
      <c r="S1556" s="1" t="str">
        <f t="shared" ca="1" si="344"/>
        <v/>
      </c>
      <c r="T1556" s="1" t="str">
        <f t="array" ref="T1556">IF(O1556="","",AVERAGE(IF(L$1:L$2881=L1556,I$1:I$2881)))</f>
        <v/>
      </c>
      <c r="U1556" s="1" t="str">
        <f t="shared" ca="1" si="345"/>
        <v/>
      </c>
      <c r="V1556" s="1" t="str">
        <f t="shared" ca="1" si="349"/>
        <v/>
      </c>
      <c r="W1556" s="1" t="str">
        <f t="array" aca="1" ref="W1556" ca="1">IF(V1556="","",IF(AVERAGE(IF(Z$2:Z$2881="Neg"&amp;" "&amp;B1556&amp;" "&amp;X1556,J$2:J$2881,0))&gt;AVERAGE(IF(Z$2:Z$2881="pos"&amp;" "&amp;B1556&amp;" "&amp;X1556,J$2:J$2881,0)),"neg","pos"))</f>
        <v/>
      </c>
      <c r="X1556" s="1" t="str">
        <f t="shared" ca="1" si="346"/>
        <v/>
      </c>
      <c r="Y1556" s="1" t="str">
        <f t="shared" ca="1" si="347"/>
        <v/>
      </c>
      <c r="Z1556" s="1" t="str">
        <f t="shared" si="348"/>
        <v>neg Thr-Ser YE_</v>
      </c>
      <c r="AA1556" s="1" t="str">
        <f t="shared" si="350"/>
        <v/>
      </c>
    </row>
    <row r="1557" spans="1:27" x14ac:dyDescent="0.2">
      <c r="A1557" s="1" t="s">
        <v>93</v>
      </c>
      <c r="B1557" s="1" t="s">
        <v>81</v>
      </c>
      <c r="C1557" s="1" t="s">
        <v>123</v>
      </c>
      <c r="D1557" s="1">
        <v>206.0881</v>
      </c>
      <c r="E1557" s="1">
        <v>19.38</v>
      </c>
      <c r="F1557" s="5" t="s">
        <v>146</v>
      </c>
      <c r="H1557" s="1" t="s">
        <v>151</v>
      </c>
      <c r="I1557" s="1">
        <v>51901</v>
      </c>
      <c r="K1557" s="1">
        <f t="shared" si="339"/>
        <v>10.857112604056972</v>
      </c>
      <c r="L1557" s="1" t="str">
        <f t="shared" si="340"/>
        <v>neg Thr-Ser YE_Ctr</v>
      </c>
      <c r="M1557" s="1" t="str">
        <f t="shared" si="341"/>
        <v>D</v>
      </c>
      <c r="N1557" s="1" t="str">
        <f t="shared" si="342"/>
        <v>neg Thr-Ser YE_Ctr_D</v>
      </c>
      <c r="O1557" s="2" t="str">
        <f t="shared" si="343"/>
        <v/>
      </c>
      <c r="P1557" s="1" t="str">
        <f t="array" ref="P1557">IF(O1557="","",AVERAGE(IF(L$1:L$2881=L1557,K$1:K$2881)))</f>
        <v/>
      </c>
      <c r="Q1557" s="1" t="str">
        <f t="array" ref="Q1557">IF(O1557="","",_xlfn.F.TEST(IF((L$1:L$2881=LEFT(L1557,LEN(L1557)-3)&amp;"ctr"),K$1:K$2881),IF((L$1:L$2881=L1557),K$1:K$2881)))</f>
        <v/>
      </c>
      <c r="R1557" s="1" t="str">
        <f t="array" ref="R1557">IF(O1557="","",TTEST(IF(L$1:L$2881=LEFT(L1557,LEN(L1557)-3)&amp;"ctr",K$1:K$2881),IF(L$1:L$2881=L1557,K$1:K$2881),2,IF(ISERROR(Q1557),3,IF(Q1557&lt;0.05,3,2))))</f>
        <v/>
      </c>
      <c r="S1557" s="1" t="str">
        <f t="shared" ca="1" si="344"/>
        <v/>
      </c>
      <c r="T1557" s="1" t="str">
        <f t="array" ref="T1557">IF(O1557="","",AVERAGE(IF(L$1:L$2881=L1557,I$1:I$2881)))</f>
        <v/>
      </c>
      <c r="U1557" s="1" t="str">
        <f t="shared" ca="1" si="345"/>
        <v/>
      </c>
      <c r="V1557" s="1" t="str">
        <f t="shared" ca="1" si="349"/>
        <v/>
      </c>
      <c r="W1557" s="1" t="str">
        <f t="array" aca="1" ref="W1557" ca="1">IF(V1557="","",IF(AVERAGE(IF(Z$2:Z$2881="Neg"&amp;" "&amp;B1557&amp;" "&amp;X1557,J$2:J$2881,0))&gt;AVERAGE(IF(Z$2:Z$2881="pos"&amp;" "&amp;B1557&amp;" "&amp;X1557,J$2:J$2881,0)),"neg","pos"))</f>
        <v/>
      </c>
      <c r="X1557" s="1" t="str">
        <f t="shared" ca="1" si="346"/>
        <v/>
      </c>
      <c r="Y1557" s="1" t="str">
        <f t="shared" ca="1" si="347"/>
        <v/>
      </c>
      <c r="Z1557" s="1" t="str">
        <f t="shared" si="348"/>
        <v>neg Thr-Ser YE_</v>
      </c>
      <c r="AA1557" s="1" t="str">
        <f t="shared" si="350"/>
        <v/>
      </c>
    </row>
    <row r="1558" spans="1:27" x14ac:dyDescent="0.2">
      <c r="A1558" s="1" t="s">
        <v>93</v>
      </c>
      <c r="B1558" s="1" t="s">
        <v>81</v>
      </c>
      <c r="C1558" s="1" t="s">
        <v>123</v>
      </c>
      <c r="D1558" s="1">
        <v>206.0881</v>
      </c>
      <c r="E1558" s="1">
        <v>19.38</v>
      </c>
      <c r="F1558" s="5" t="s">
        <v>146</v>
      </c>
      <c r="H1558" s="1" t="s">
        <v>152</v>
      </c>
      <c r="I1558" s="1">
        <v>45262</v>
      </c>
      <c r="K1558" s="1">
        <f t="shared" si="339"/>
        <v>10.720245200685072</v>
      </c>
      <c r="L1558" s="1" t="str">
        <f t="shared" si="340"/>
        <v>neg Thr-Ser YE_Syn</v>
      </c>
      <c r="M1558" s="1" t="str">
        <f t="shared" si="341"/>
        <v>D</v>
      </c>
      <c r="N1558" s="1" t="str">
        <f t="shared" si="342"/>
        <v>neg Thr-Ser YE_Syn_D</v>
      </c>
      <c r="O1558" s="2" t="str">
        <f t="shared" si="343"/>
        <v>D</v>
      </c>
      <c r="P1558" s="1">
        <f t="array" ref="P1558">IF(O1558="","",AVERAGE(IF(L$1:L$2881=L1558,K$1:K$2881)))</f>
        <v>10.69738768716137</v>
      </c>
      <c r="Q1558" s="1">
        <f t="array" ref="Q1558">IF(O1558="","",_xlfn.F.TEST(IF((L$1:L$2881=LEFT(L1558,LEN(L1558)-3)&amp;"ctr"),K$1:K$2881),IF((L$1:L$2881=L1558),K$1:K$2881)))</f>
        <v>0.94160414719157748</v>
      </c>
      <c r="R1558" s="1">
        <f t="array" ref="R1558">IF(O1558="","",TTEST(IF(L$1:L$2881=LEFT(L1558,LEN(L1558)-3)&amp;"ctr",K$1:K$2881),IF(L$1:L$2881=L1558,K$1:K$2881),2,IF(ISERROR(Q1558),3,IF(Q1558&lt;0.05,3,2))))</f>
        <v>0.44708549457962254</v>
      </c>
      <c r="S1558" s="1" t="str">
        <f t="shared" ca="1" si="344"/>
        <v>N</v>
      </c>
      <c r="T1558" s="1">
        <f t="array" ref="T1558">IF(O1558="","",AVERAGE(IF(L$1:L$2881=L1558,I$1:I$2881)))</f>
        <v>44992.25</v>
      </c>
      <c r="U1558" s="1" t="str">
        <f t="shared" ca="1" si="345"/>
        <v>n/a</v>
      </c>
      <c r="V1558" s="1" t="str">
        <f t="shared" ca="1" si="349"/>
        <v>1</v>
      </c>
      <c r="W1558" s="1" t="str">
        <f t="array" aca="1" ref="W1558" ca="1">IF(V1558="","",IF(AVERAGE(IF(Z$2:Z$2881="Neg"&amp;" "&amp;B1558&amp;" "&amp;X1558,J$2:J$2881,0))&gt;AVERAGE(IF(Z$2:Z$2881="pos"&amp;" "&amp;B1558&amp;" "&amp;X1558,J$2:J$2881,0)),"neg","pos"))</f>
        <v>pos</v>
      </c>
      <c r="X1558" s="1" t="str">
        <f t="shared" ca="1" si="346"/>
        <v>YE_</v>
      </c>
      <c r="Y1558" s="1" t="str">
        <f t="shared" ca="1" si="347"/>
        <v>Syn</v>
      </c>
      <c r="Z1558" s="1" t="str">
        <f t="shared" si="348"/>
        <v>neg Thr-Ser YE_</v>
      </c>
      <c r="AA1558" s="1" t="str">
        <f t="shared" si="350"/>
        <v>Good</v>
      </c>
    </row>
    <row r="1559" spans="1:27" x14ac:dyDescent="0.2">
      <c r="A1559" s="1" t="s">
        <v>93</v>
      </c>
      <c r="B1559" s="1" t="s">
        <v>81</v>
      </c>
      <c r="C1559" s="1" t="s">
        <v>123</v>
      </c>
      <c r="D1559" s="1">
        <v>206.0881</v>
      </c>
      <c r="E1559" s="1">
        <v>19.38</v>
      </c>
      <c r="F1559" s="5" t="s">
        <v>146</v>
      </c>
      <c r="H1559" s="1" t="s">
        <v>152</v>
      </c>
      <c r="I1559" s="1">
        <v>39331</v>
      </c>
      <c r="K1559" s="1">
        <f t="shared" si="339"/>
        <v>10.579793715900047</v>
      </c>
      <c r="L1559" s="1" t="str">
        <f t="shared" si="340"/>
        <v>neg Thr-Ser YE_Syn</v>
      </c>
      <c r="M1559" s="1" t="str">
        <f t="shared" si="341"/>
        <v>D</v>
      </c>
      <c r="N1559" s="1" t="str">
        <f t="shared" si="342"/>
        <v>neg Thr-Ser YE_Syn_D</v>
      </c>
      <c r="O1559" s="2" t="str">
        <f t="shared" si="343"/>
        <v/>
      </c>
      <c r="P1559" s="1" t="str">
        <f t="array" ref="P1559">IF(O1559="","",AVERAGE(IF(L$1:L$2881=L1559,K$1:K$2881)))</f>
        <v/>
      </c>
      <c r="Q1559" s="1" t="str">
        <f t="array" ref="Q1559">IF(O1559="","",_xlfn.F.TEST(IF((L$1:L$2881=LEFT(L1559,LEN(L1559)-3)&amp;"ctr"),K$1:K$2881),IF((L$1:L$2881=L1559),K$1:K$2881)))</f>
        <v/>
      </c>
      <c r="R1559" s="1" t="str">
        <f t="array" ref="R1559">IF(O1559="","",TTEST(IF(L$1:L$2881=LEFT(L1559,LEN(L1559)-3)&amp;"ctr",K$1:K$2881),IF(L$1:L$2881=L1559,K$1:K$2881),2,IF(ISERROR(Q1559),3,IF(Q1559&lt;0.05,3,2))))</f>
        <v/>
      </c>
      <c r="S1559" s="1" t="str">
        <f t="shared" ca="1" si="344"/>
        <v/>
      </c>
      <c r="T1559" s="1" t="str">
        <f t="array" ref="T1559">IF(O1559="","",AVERAGE(IF(L$1:L$2881=L1559,I$1:I$2881)))</f>
        <v/>
      </c>
      <c r="U1559" s="1" t="str">
        <f t="shared" ca="1" si="345"/>
        <v/>
      </c>
      <c r="V1559" s="1" t="str">
        <f t="shared" ca="1" si="349"/>
        <v/>
      </c>
      <c r="W1559" s="1" t="str">
        <f t="array" aca="1" ref="W1559" ca="1">IF(V1559="","",IF(AVERAGE(IF(Z$2:Z$2881="Neg"&amp;" "&amp;B1559&amp;" "&amp;X1559,J$2:J$2881,0))&gt;AVERAGE(IF(Z$2:Z$2881="pos"&amp;" "&amp;B1559&amp;" "&amp;X1559,J$2:J$2881,0)),"neg","pos"))</f>
        <v/>
      </c>
      <c r="X1559" s="1" t="str">
        <f t="shared" ca="1" si="346"/>
        <v/>
      </c>
      <c r="Y1559" s="1" t="str">
        <f t="shared" ca="1" si="347"/>
        <v/>
      </c>
      <c r="Z1559" s="1" t="str">
        <f t="shared" si="348"/>
        <v>neg Thr-Ser YE_</v>
      </c>
      <c r="AA1559" s="1" t="str">
        <f t="shared" si="350"/>
        <v/>
      </c>
    </row>
    <row r="1560" spans="1:27" x14ac:dyDescent="0.2">
      <c r="A1560" s="1" t="s">
        <v>93</v>
      </c>
      <c r="B1560" s="1" t="s">
        <v>81</v>
      </c>
      <c r="C1560" s="1" t="s">
        <v>123</v>
      </c>
      <c r="D1560" s="1">
        <v>206.0881</v>
      </c>
      <c r="E1560" s="1">
        <v>19.38</v>
      </c>
      <c r="F1560" s="5" t="s">
        <v>146</v>
      </c>
      <c r="H1560" s="1" t="s">
        <v>152</v>
      </c>
      <c r="I1560" s="1">
        <v>36617</v>
      </c>
      <c r="K1560" s="1">
        <f t="shared" si="339"/>
        <v>10.508295201772549</v>
      </c>
      <c r="L1560" s="1" t="str">
        <f t="shared" si="340"/>
        <v>neg Thr-Ser YE_Syn</v>
      </c>
      <c r="M1560" s="1" t="str">
        <f t="shared" si="341"/>
        <v>D</v>
      </c>
      <c r="N1560" s="1" t="str">
        <f t="shared" si="342"/>
        <v>neg Thr-Ser YE_Syn_D</v>
      </c>
      <c r="O1560" s="2" t="str">
        <f t="shared" si="343"/>
        <v/>
      </c>
      <c r="P1560" s="1" t="str">
        <f t="array" ref="P1560">IF(O1560="","",AVERAGE(IF(L$1:L$2881=L1560,K$1:K$2881)))</f>
        <v/>
      </c>
      <c r="Q1560" s="1" t="str">
        <f t="array" ref="Q1560">IF(O1560="","",_xlfn.F.TEST(IF((L$1:L$2881=LEFT(L1560,LEN(L1560)-3)&amp;"ctr"),K$1:K$2881),IF((L$1:L$2881=L1560),K$1:K$2881)))</f>
        <v/>
      </c>
      <c r="R1560" s="1" t="str">
        <f t="array" ref="R1560">IF(O1560="","",TTEST(IF(L$1:L$2881=LEFT(L1560,LEN(L1560)-3)&amp;"ctr",K$1:K$2881),IF(L$1:L$2881=L1560,K$1:K$2881),2,IF(ISERROR(Q1560),3,IF(Q1560&lt;0.05,3,2))))</f>
        <v/>
      </c>
      <c r="S1560" s="1" t="str">
        <f t="shared" ca="1" si="344"/>
        <v/>
      </c>
      <c r="T1560" s="1" t="str">
        <f t="array" ref="T1560">IF(O1560="","",AVERAGE(IF(L$1:L$2881=L1560,I$1:I$2881)))</f>
        <v/>
      </c>
      <c r="U1560" s="1" t="str">
        <f t="shared" ca="1" si="345"/>
        <v/>
      </c>
      <c r="V1560" s="1" t="str">
        <f t="shared" ca="1" si="349"/>
        <v/>
      </c>
      <c r="W1560" s="1" t="str">
        <f t="array" aca="1" ref="W1560" ca="1">IF(V1560="","",IF(AVERAGE(IF(Z$2:Z$2881="Neg"&amp;" "&amp;B1560&amp;" "&amp;X1560,J$2:J$2881,0))&gt;AVERAGE(IF(Z$2:Z$2881="pos"&amp;" "&amp;B1560&amp;" "&amp;X1560,J$2:J$2881,0)),"neg","pos"))</f>
        <v/>
      </c>
      <c r="X1560" s="1" t="str">
        <f t="shared" ca="1" si="346"/>
        <v/>
      </c>
      <c r="Y1560" s="1" t="str">
        <f t="shared" ca="1" si="347"/>
        <v/>
      </c>
      <c r="Z1560" s="1" t="str">
        <f t="shared" si="348"/>
        <v>neg Thr-Ser YE_</v>
      </c>
      <c r="AA1560" s="1" t="str">
        <f t="shared" si="350"/>
        <v/>
      </c>
    </row>
    <row r="1561" spans="1:27" x14ac:dyDescent="0.2">
      <c r="A1561" s="1" t="s">
        <v>93</v>
      </c>
      <c r="B1561" s="1" t="s">
        <v>81</v>
      </c>
      <c r="C1561" s="1" t="s">
        <v>123</v>
      </c>
      <c r="D1561" s="1">
        <v>206.0881</v>
      </c>
      <c r="E1561" s="1">
        <v>19.38</v>
      </c>
      <c r="F1561" s="5" t="s">
        <v>146</v>
      </c>
      <c r="H1561" s="1" t="s">
        <v>152</v>
      </c>
      <c r="I1561" s="1">
        <v>58759</v>
      </c>
      <c r="K1561" s="1">
        <f t="shared" si="339"/>
        <v>10.981216630287813</v>
      </c>
      <c r="L1561" s="1" t="str">
        <f t="shared" si="340"/>
        <v>neg Thr-Ser YE_Syn</v>
      </c>
      <c r="M1561" s="1" t="str">
        <f t="shared" si="341"/>
        <v>D</v>
      </c>
      <c r="N1561" s="1" t="str">
        <f t="shared" si="342"/>
        <v>neg Thr-Ser YE_Syn_D</v>
      </c>
      <c r="O1561" s="2" t="str">
        <f t="shared" si="343"/>
        <v/>
      </c>
      <c r="P1561" s="1" t="str">
        <f t="array" ref="P1561">IF(O1561="","",AVERAGE(IF(L$1:L$2881=L1561,K$1:K$2881)))</f>
        <v/>
      </c>
      <c r="Q1561" s="1" t="str">
        <f t="array" ref="Q1561">IF(O1561="","",_xlfn.F.TEST(IF((L$1:L$2881=LEFT(L1561,LEN(L1561)-3)&amp;"ctr"),K$1:K$2881),IF((L$1:L$2881=L1561),K$1:K$2881)))</f>
        <v/>
      </c>
      <c r="R1561" s="1" t="str">
        <f t="array" ref="R1561">IF(O1561="","",TTEST(IF(L$1:L$2881=LEFT(L1561,LEN(L1561)-3)&amp;"ctr",K$1:K$2881),IF(L$1:L$2881=L1561,K$1:K$2881),2,IF(ISERROR(Q1561),3,IF(Q1561&lt;0.05,3,2))))</f>
        <v/>
      </c>
      <c r="S1561" s="1" t="str">
        <f t="shared" ca="1" si="344"/>
        <v/>
      </c>
      <c r="T1561" s="1" t="str">
        <f t="array" ref="T1561">IF(O1561="","",AVERAGE(IF(L$1:L$2881=L1561,I$1:I$2881)))</f>
        <v/>
      </c>
      <c r="U1561" s="1" t="str">
        <f t="shared" ca="1" si="345"/>
        <v/>
      </c>
      <c r="V1561" s="1" t="str">
        <f t="shared" ca="1" si="349"/>
        <v/>
      </c>
      <c r="W1561" s="1" t="str">
        <f t="array" aca="1" ref="W1561" ca="1">IF(V1561="","",IF(AVERAGE(IF(Z$2:Z$2881="Neg"&amp;" "&amp;B1561&amp;" "&amp;X1561,J$2:J$2881,0))&gt;AVERAGE(IF(Z$2:Z$2881="pos"&amp;" "&amp;B1561&amp;" "&amp;X1561,J$2:J$2881,0)),"neg","pos"))</f>
        <v/>
      </c>
      <c r="X1561" s="1" t="str">
        <f t="shared" ca="1" si="346"/>
        <v/>
      </c>
      <c r="Y1561" s="1" t="str">
        <f t="shared" ca="1" si="347"/>
        <v/>
      </c>
      <c r="Z1561" s="1" t="str">
        <f t="shared" si="348"/>
        <v>neg Thr-Ser YE_</v>
      </c>
      <c r="AA1561" s="1" t="str">
        <f t="shared" si="350"/>
        <v/>
      </c>
    </row>
    <row r="1562" spans="1:27" x14ac:dyDescent="0.2">
      <c r="A1562" s="1" t="s">
        <v>93</v>
      </c>
      <c r="B1562" s="1" t="s">
        <v>81</v>
      </c>
      <c r="C1562" s="1" t="s">
        <v>123</v>
      </c>
      <c r="D1562" s="1">
        <v>206.0881</v>
      </c>
      <c r="E1562" s="1">
        <v>19.38</v>
      </c>
      <c r="F1562" s="5" t="s">
        <v>146</v>
      </c>
      <c r="H1562" s="1" t="s">
        <v>153</v>
      </c>
      <c r="K1562" s="1">
        <f t="shared" si="339"/>
        <v>0</v>
      </c>
      <c r="L1562" s="1" t="str">
        <f t="shared" si="340"/>
        <v>neg Thr-Ser SE_Ctr</v>
      </c>
      <c r="M1562" s="1" t="str">
        <f t="shared" si="341"/>
        <v>ND</v>
      </c>
      <c r="N1562" s="1" t="str">
        <f t="shared" si="342"/>
        <v>neg Thr-Ser SE_CtrND</v>
      </c>
      <c r="O1562" s="2" t="str">
        <f t="shared" si="343"/>
        <v>ND</v>
      </c>
      <c r="P1562" s="1">
        <f t="array" ref="P1562">IF(O1562="","",AVERAGE(IF(L$1:L$2881=L1562,K$1:K$2881)))</f>
        <v>0</v>
      </c>
      <c r="Q1562" s="1" t="e">
        <f t="array" ref="Q1562">IF(O1562="","",_xlfn.F.TEST(IF((L$1:L$2881=LEFT(L1562,LEN(L1562)-3)&amp;"ctr"),K$1:K$2881),IF((L$1:L$2881=L1562),K$1:K$2881)))</f>
        <v>#DIV/0!</v>
      </c>
      <c r="R1562" s="1" t="e">
        <f t="array" ref="R1562">IF(O1562="","",TTEST(IF(L$1:L$2881=LEFT(L1562,LEN(L1562)-3)&amp;"ctr",K$1:K$2881),IF(L$1:L$2881=L1562,K$1:K$2881),2,IF(ISERROR(Q1562),3,IF(Q1562&lt;0.05,3,2))))</f>
        <v>#DIV/0!</v>
      </c>
      <c r="S1562" s="1" t="str">
        <f t="shared" ca="1" si="344"/>
        <v>ND</v>
      </c>
      <c r="T1562" s="1">
        <f t="array" ref="T1562">IF(O1562="","",AVERAGE(IF(L$1:L$2881=L1562,I$1:I$2881)))</f>
        <v>0</v>
      </c>
      <c r="U1562" s="1" t="str">
        <f t="shared" ca="1" si="345"/>
        <v>n/a</v>
      </c>
      <c r="V1562" s="1" t="str">
        <f t="shared" ca="1" si="349"/>
        <v/>
      </c>
      <c r="W1562" s="1" t="str">
        <f t="array" aca="1" ref="W1562" ca="1">IF(V1562="","",IF(AVERAGE(IF(Z$2:Z$2881="Neg"&amp;" "&amp;B1562&amp;" "&amp;X1562,J$2:J$2881,0))&gt;AVERAGE(IF(Z$2:Z$2881="pos"&amp;" "&amp;B1562&amp;" "&amp;X1562,J$2:J$2881,0)),"neg","pos"))</f>
        <v/>
      </c>
      <c r="X1562" s="1" t="str">
        <f t="shared" ca="1" si="346"/>
        <v/>
      </c>
      <c r="Y1562" s="1" t="str">
        <f t="shared" ca="1" si="347"/>
        <v/>
      </c>
      <c r="Z1562" s="1" t="str">
        <f t="shared" si="348"/>
        <v>neg Thr-Ser SE_</v>
      </c>
      <c r="AA1562" s="1" t="str">
        <f t="shared" si="350"/>
        <v>Good</v>
      </c>
    </row>
    <row r="1563" spans="1:27" x14ac:dyDescent="0.2">
      <c r="A1563" s="1" t="s">
        <v>93</v>
      </c>
      <c r="B1563" s="1" t="s">
        <v>81</v>
      </c>
      <c r="C1563" s="1" t="s">
        <v>123</v>
      </c>
      <c r="D1563" s="1">
        <v>206.0881</v>
      </c>
      <c r="E1563" s="1">
        <v>19.38</v>
      </c>
      <c r="F1563" s="5" t="s">
        <v>146</v>
      </c>
      <c r="H1563" s="1" t="s">
        <v>153</v>
      </c>
      <c r="K1563" s="1">
        <f t="shared" si="339"/>
        <v>0</v>
      </c>
      <c r="L1563" s="1" t="str">
        <f t="shared" si="340"/>
        <v>neg Thr-Ser SE_Ctr</v>
      </c>
      <c r="M1563" s="1" t="str">
        <f t="shared" si="341"/>
        <v>ND</v>
      </c>
      <c r="N1563" s="1" t="str">
        <f t="shared" si="342"/>
        <v>neg Thr-Ser SE_CtrND</v>
      </c>
      <c r="O1563" s="2" t="str">
        <f t="shared" si="343"/>
        <v/>
      </c>
      <c r="P1563" s="1" t="str">
        <f t="array" ref="P1563">IF(O1563="","",AVERAGE(IF(L$1:L$2881=L1563,K$1:K$2881)))</f>
        <v/>
      </c>
      <c r="Q1563" s="1" t="str">
        <f t="array" ref="Q1563">IF(O1563="","",_xlfn.F.TEST(IF((L$1:L$2881=LEFT(L1563,LEN(L1563)-3)&amp;"ctr"),K$1:K$2881),IF((L$1:L$2881=L1563),K$1:K$2881)))</f>
        <v/>
      </c>
      <c r="R1563" s="1" t="str">
        <f t="array" ref="R1563">IF(O1563="","",TTEST(IF(L$1:L$2881=LEFT(L1563,LEN(L1563)-3)&amp;"ctr",K$1:K$2881),IF(L$1:L$2881=L1563,K$1:K$2881),2,IF(ISERROR(Q1563),3,IF(Q1563&lt;0.05,3,2))))</f>
        <v/>
      </c>
      <c r="S1563" s="1" t="str">
        <f t="shared" ca="1" si="344"/>
        <v/>
      </c>
      <c r="T1563" s="1" t="str">
        <f t="array" ref="T1563">IF(O1563="","",AVERAGE(IF(L$1:L$2881=L1563,I$1:I$2881)))</f>
        <v/>
      </c>
      <c r="U1563" s="1" t="str">
        <f t="shared" ca="1" si="345"/>
        <v/>
      </c>
      <c r="V1563" s="1" t="str">
        <f t="shared" ca="1" si="349"/>
        <v/>
      </c>
      <c r="W1563" s="1" t="str">
        <f t="array" aca="1" ref="W1563" ca="1">IF(V1563="","",IF(AVERAGE(IF(Z$2:Z$2881="Neg"&amp;" "&amp;B1563&amp;" "&amp;X1563,J$2:J$2881,0))&gt;AVERAGE(IF(Z$2:Z$2881="pos"&amp;" "&amp;B1563&amp;" "&amp;X1563,J$2:J$2881,0)),"neg","pos"))</f>
        <v/>
      </c>
      <c r="X1563" s="1" t="str">
        <f t="shared" ca="1" si="346"/>
        <v/>
      </c>
      <c r="Y1563" s="1" t="str">
        <f t="shared" ca="1" si="347"/>
        <v/>
      </c>
      <c r="Z1563" s="1" t="str">
        <f t="shared" si="348"/>
        <v>neg Thr-Ser SE_</v>
      </c>
      <c r="AA1563" s="1" t="str">
        <f t="shared" si="350"/>
        <v/>
      </c>
    </row>
    <row r="1564" spans="1:27" x14ac:dyDescent="0.2">
      <c r="A1564" s="1" t="s">
        <v>93</v>
      </c>
      <c r="B1564" s="1" t="s">
        <v>81</v>
      </c>
      <c r="C1564" s="1" t="s">
        <v>123</v>
      </c>
      <c r="D1564" s="1">
        <v>206.0881</v>
      </c>
      <c r="E1564" s="1">
        <v>19.38</v>
      </c>
      <c r="F1564" s="5" t="s">
        <v>146</v>
      </c>
      <c r="H1564" s="1" t="s">
        <v>153</v>
      </c>
      <c r="K1564" s="1">
        <f t="shared" si="339"/>
        <v>0</v>
      </c>
      <c r="L1564" s="1" t="str">
        <f t="shared" si="340"/>
        <v>neg Thr-Ser SE_Ctr</v>
      </c>
      <c r="M1564" s="1" t="str">
        <f t="shared" si="341"/>
        <v>ND</v>
      </c>
      <c r="N1564" s="1" t="str">
        <f t="shared" si="342"/>
        <v>neg Thr-Ser SE_CtrND</v>
      </c>
      <c r="O1564" s="2" t="str">
        <f t="shared" si="343"/>
        <v/>
      </c>
      <c r="P1564" s="1" t="str">
        <f t="array" ref="P1564">IF(O1564="","",AVERAGE(IF(L$1:L$2881=L1564,K$1:K$2881)))</f>
        <v/>
      </c>
      <c r="Q1564" s="1" t="str">
        <f t="array" ref="Q1564">IF(O1564="","",_xlfn.F.TEST(IF((L$1:L$2881=LEFT(L1564,LEN(L1564)-3)&amp;"ctr"),K$1:K$2881),IF((L$1:L$2881=L1564),K$1:K$2881)))</f>
        <v/>
      </c>
      <c r="R1564" s="1" t="str">
        <f t="array" ref="R1564">IF(O1564="","",TTEST(IF(L$1:L$2881=LEFT(L1564,LEN(L1564)-3)&amp;"ctr",K$1:K$2881),IF(L$1:L$2881=L1564,K$1:K$2881),2,IF(ISERROR(Q1564),3,IF(Q1564&lt;0.05,3,2))))</f>
        <v/>
      </c>
      <c r="S1564" s="1" t="str">
        <f t="shared" ca="1" si="344"/>
        <v/>
      </c>
      <c r="T1564" s="1" t="str">
        <f t="array" ref="T1564">IF(O1564="","",AVERAGE(IF(L$1:L$2881=L1564,I$1:I$2881)))</f>
        <v/>
      </c>
      <c r="U1564" s="1" t="str">
        <f t="shared" ca="1" si="345"/>
        <v/>
      </c>
      <c r="V1564" s="1" t="str">
        <f t="shared" ca="1" si="349"/>
        <v/>
      </c>
      <c r="W1564" s="1" t="str">
        <f t="array" aca="1" ref="W1564" ca="1">IF(V1564="","",IF(AVERAGE(IF(Z$2:Z$2881="Neg"&amp;" "&amp;B1564&amp;" "&amp;X1564,J$2:J$2881,0))&gt;AVERAGE(IF(Z$2:Z$2881="pos"&amp;" "&amp;B1564&amp;" "&amp;X1564,J$2:J$2881,0)),"neg","pos"))</f>
        <v/>
      </c>
      <c r="X1564" s="1" t="str">
        <f t="shared" ca="1" si="346"/>
        <v/>
      </c>
      <c r="Y1564" s="1" t="str">
        <f t="shared" ca="1" si="347"/>
        <v/>
      </c>
      <c r="Z1564" s="1" t="str">
        <f t="shared" si="348"/>
        <v>neg Thr-Ser SE_</v>
      </c>
      <c r="AA1564" s="1" t="str">
        <f t="shared" si="350"/>
        <v/>
      </c>
    </row>
    <row r="1565" spans="1:27" x14ac:dyDescent="0.2">
      <c r="A1565" s="1" t="s">
        <v>93</v>
      </c>
      <c r="B1565" s="1" t="s">
        <v>81</v>
      </c>
      <c r="C1565" s="1" t="s">
        <v>123</v>
      </c>
      <c r="D1565" s="1">
        <v>206.0881</v>
      </c>
      <c r="E1565" s="1">
        <v>19.38</v>
      </c>
      <c r="F1565" s="5" t="s">
        <v>146</v>
      </c>
      <c r="H1565" s="1" t="s">
        <v>153</v>
      </c>
      <c r="K1565" s="1">
        <f t="shared" si="339"/>
        <v>0</v>
      </c>
      <c r="L1565" s="1" t="str">
        <f t="shared" si="340"/>
        <v>neg Thr-Ser SE_Ctr</v>
      </c>
      <c r="M1565" s="1" t="str">
        <f t="shared" si="341"/>
        <v>ND</v>
      </c>
      <c r="N1565" s="1" t="str">
        <f t="shared" si="342"/>
        <v>neg Thr-Ser SE_CtrND</v>
      </c>
      <c r="O1565" s="2" t="str">
        <f t="shared" si="343"/>
        <v/>
      </c>
      <c r="P1565" s="1" t="str">
        <f t="array" ref="P1565">IF(O1565="","",AVERAGE(IF(L$1:L$2881=L1565,K$1:K$2881)))</f>
        <v/>
      </c>
      <c r="Q1565" s="1" t="str">
        <f t="array" ref="Q1565">IF(O1565="","",_xlfn.F.TEST(IF((L$1:L$2881=LEFT(L1565,LEN(L1565)-3)&amp;"ctr"),K$1:K$2881),IF((L$1:L$2881=L1565),K$1:K$2881)))</f>
        <v/>
      </c>
      <c r="R1565" s="1" t="str">
        <f t="array" ref="R1565">IF(O1565="","",TTEST(IF(L$1:L$2881=LEFT(L1565,LEN(L1565)-3)&amp;"ctr",K$1:K$2881),IF(L$1:L$2881=L1565,K$1:K$2881),2,IF(ISERROR(Q1565),3,IF(Q1565&lt;0.05,3,2))))</f>
        <v/>
      </c>
      <c r="S1565" s="1" t="str">
        <f t="shared" ca="1" si="344"/>
        <v/>
      </c>
      <c r="T1565" s="1" t="str">
        <f t="array" ref="T1565">IF(O1565="","",AVERAGE(IF(L$1:L$2881=L1565,I$1:I$2881)))</f>
        <v/>
      </c>
      <c r="U1565" s="1" t="str">
        <f t="shared" ca="1" si="345"/>
        <v/>
      </c>
      <c r="V1565" s="1" t="str">
        <f t="shared" ca="1" si="349"/>
        <v/>
      </c>
      <c r="W1565" s="1" t="str">
        <f t="array" aca="1" ref="W1565" ca="1">IF(V1565="","",IF(AVERAGE(IF(Z$2:Z$2881="Neg"&amp;" "&amp;B1565&amp;" "&amp;X1565,J$2:J$2881,0))&gt;AVERAGE(IF(Z$2:Z$2881="pos"&amp;" "&amp;B1565&amp;" "&amp;X1565,J$2:J$2881,0)),"neg","pos"))</f>
        <v/>
      </c>
      <c r="X1565" s="1" t="str">
        <f t="shared" ca="1" si="346"/>
        <v/>
      </c>
      <c r="Y1565" s="1" t="str">
        <f t="shared" ca="1" si="347"/>
        <v/>
      </c>
      <c r="Z1565" s="1" t="str">
        <f t="shared" si="348"/>
        <v>neg Thr-Ser SE_</v>
      </c>
      <c r="AA1565" s="1" t="str">
        <f t="shared" si="350"/>
        <v/>
      </c>
    </row>
    <row r="1566" spans="1:27" x14ac:dyDescent="0.2">
      <c r="A1566" s="1" t="s">
        <v>93</v>
      </c>
      <c r="B1566" s="1" t="s">
        <v>81</v>
      </c>
      <c r="C1566" s="1" t="s">
        <v>123</v>
      </c>
      <c r="D1566" s="1">
        <v>206.0881</v>
      </c>
      <c r="E1566" s="1">
        <v>19.38</v>
      </c>
      <c r="F1566" s="5" t="s">
        <v>146</v>
      </c>
      <c r="H1566" s="1" t="s">
        <v>154</v>
      </c>
      <c r="K1566" s="1">
        <f t="shared" si="339"/>
        <v>0</v>
      </c>
      <c r="L1566" s="1" t="str">
        <f t="shared" si="340"/>
        <v>neg Thr-Ser SE_Syn</v>
      </c>
      <c r="M1566" s="1" t="str">
        <f t="shared" si="341"/>
        <v>ND</v>
      </c>
      <c r="N1566" s="1" t="str">
        <f t="shared" si="342"/>
        <v>neg Thr-Ser SE_SynND</v>
      </c>
      <c r="O1566" s="2" t="str">
        <f t="shared" si="343"/>
        <v>ND</v>
      </c>
      <c r="P1566" s="1">
        <f t="array" ref="P1566">IF(O1566="","",AVERAGE(IF(L$1:L$2881=L1566,K$1:K$2881)))</f>
        <v>0</v>
      </c>
      <c r="Q1566" s="1" t="e">
        <f t="array" ref="Q1566">IF(O1566="","",_xlfn.F.TEST(IF((L$1:L$2881=LEFT(L1566,LEN(L1566)-3)&amp;"ctr"),K$1:K$2881),IF((L$1:L$2881=L1566),K$1:K$2881)))</f>
        <v>#DIV/0!</v>
      </c>
      <c r="R1566" s="1" t="e">
        <f t="array" ref="R1566">IF(O1566="","",TTEST(IF(L$1:L$2881=LEFT(L1566,LEN(L1566)-3)&amp;"ctr",K$1:K$2881),IF(L$1:L$2881=L1566,K$1:K$2881),2,IF(ISERROR(Q1566),3,IF(Q1566&lt;0.05,3,2))))</f>
        <v>#DIV/0!</v>
      </c>
      <c r="S1566" s="1" t="str">
        <f t="shared" ca="1" si="344"/>
        <v>ND</v>
      </c>
      <c r="T1566" s="1">
        <f t="array" ref="T1566">IF(O1566="","",AVERAGE(IF(L$1:L$2881=L1566,I$1:I$2881)))</f>
        <v>0</v>
      </c>
      <c r="U1566" s="1" t="str">
        <f t="shared" ca="1" si="345"/>
        <v>n/a</v>
      </c>
      <c r="V1566" s="1" t="str">
        <f t="shared" ca="1" si="349"/>
        <v/>
      </c>
      <c r="W1566" s="1" t="str">
        <f t="array" aca="1" ref="W1566" ca="1">IF(V1566="","",IF(AVERAGE(IF(Z$2:Z$2881="Neg"&amp;" "&amp;B1566&amp;" "&amp;X1566,J$2:J$2881,0))&gt;AVERAGE(IF(Z$2:Z$2881="pos"&amp;" "&amp;B1566&amp;" "&amp;X1566,J$2:J$2881,0)),"neg","pos"))</f>
        <v/>
      </c>
      <c r="X1566" s="1" t="str">
        <f t="shared" ca="1" si="346"/>
        <v/>
      </c>
      <c r="Y1566" s="1" t="str">
        <f t="shared" ca="1" si="347"/>
        <v/>
      </c>
      <c r="Z1566" s="1" t="str">
        <f t="shared" si="348"/>
        <v>neg Thr-Ser SE_</v>
      </c>
      <c r="AA1566" s="1" t="str">
        <f t="shared" si="350"/>
        <v>Good</v>
      </c>
    </row>
    <row r="1567" spans="1:27" x14ac:dyDescent="0.2">
      <c r="A1567" s="1" t="s">
        <v>93</v>
      </c>
      <c r="B1567" s="1" t="s">
        <v>81</v>
      </c>
      <c r="C1567" s="1" t="s">
        <v>123</v>
      </c>
      <c r="D1567" s="1">
        <v>206.0881</v>
      </c>
      <c r="E1567" s="1">
        <v>19.38</v>
      </c>
      <c r="F1567" s="5" t="s">
        <v>146</v>
      </c>
      <c r="H1567" s="1" t="s">
        <v>154</v>
      </c>
      <c r="K1567" s="1">
        <f t="shared" si="339"/>
        <v>0</v>
      </c>
      <c r="L1567" s="1" t="str">
        <f t="shared" si="340"/>
        <v>neg Thr-Ser SE_Syn</v>
      </c>
      <c r="M1567" s="1" t="str">
        <f t="shared" si="341"/>
        <v>ND</v>
      </c>
      <c r="N1567" s="1" t="str">
        <f t="shared" si="342"/>
        <v>neg Thr-Ser SE_SynND</v>
      </c>
      <c r="O1567" s="2" t="str">
        <f t="shared" si="343"/>
        <v/>
      </c>
      <c r="P1567" s="1" t="str">
        <f t="array" ref="P1567">IF(O1567="","",AVERAGE(IF(L$1:L$2881=L1567,K$1:K$2881)))</f>
        <v/>
      </c>
      <c r="Q1567" s="1" t="str">
        <f t="array" ref="Q1567">IF(O1567="","",_xlfn.F.TEST(IF((L$1:L$2881=LEFT(L1567,LEN(L1567)-3)&amp;"ctr"),K$1:K$2881),IF((L$1:L$2881=L1567),K$1:K$2881)))</f>
        <v/>
      </c>
      <c r="R1567" s="1" t="str">
        <f t="array" ref="R1567">IF(O1567="","",TTEST(IF(L$1:L$2881=LEFT(L1567,LEN(L1567)-3)&amp;"ctr",K$1:K$2881),IF(L$1:L$2881=L1567,K$1:K$2881),2,IF(ISERROR(Q1567),3,IF(Q1567&lt;0.05,3,2))))</f>
        <v/>
      </c>
      <c r="S1567" s="1" t="str">
        <f t="shared" ca="1" si="344"/>
        <v/>
      </c>
      <c r="T1567" s="1" t="str">
        <f t="array" ref="T1567">IF(O1567="","",AVERAGE(IF(L$1:L$2881=L1567,I$1:I$2881)))</f>
        <v/>
      </c>
      <c r="U1567" s="1" t="str">
        <f t="shared" ca="1" si="345"/>
        <v/>
      </c>
      <c r="V1567" s="1" t="str">
        <f t="shared" ca="1" si="349"/>
        <v/>
      </c>
      <c r="W1567" s="1" t="str">
        <f t="array" aca="1" ref="W1567" ca="1">IF(V1567="","",IF(AVERAGE(IF(Z$2:Z$2881="Neg"&amp;" "&amp;B1567&amp;" "&amp;X1567,J$2:J$2881,0))&gt;AVERAGE(IF(Z$2:Z$2881="pos"&amp;" "&amp;B1567&amp;" "&amp;X1567,J$2:J$2881,0)),"neg","pos"))</f>
        <v/>
      </c>
      <c r="X1567" s="1" t="str">
        <f t="shared" ca="1" si="346"/>
        <v/>
      </c>
      <c r="Y1567" s="1" t="str">
        <f t="shared" ca="1" si="347"/>
        <v/>
      </c>
      <c r="Z1567" s="1" t="str">
        <f t="shared" si="348"/>
        <v>neg Thr-Ser SE_</v>
      </c>
      <c r="AA1567" s="1" t="str">
        <f t="shared" si="350"/>
        <v/>
      </c>
    </row>
    <row r="1568" spans="1:27" x14ac:dyDescent="0.2">
      <c r="A1568" s="1" t="s">
        <v>93</v>
      </c>
      <c r="B1568" s="1" t="s">
        <v>81</v>
      </c>
      <c r="C1568" s="1" t="s">
        <v>123</v>
      </c>
      <c r="D1568" s="1">
        <v>206.0881</v>
      </c>
      <c r="E1568" s="1">
        <v>19.38</v>
      </c>
      <c r="F1568" s="5" t="s">
        <v>146</v>
      </c>
      <c r="H1568" s="1" t="s">
        <v>154</v>
      </c>
      <c r="K1568" s="1">
        <f t="shared" si="339"/>
        <v>0</v>
      </c>
      <c r="L1568" s="1" t="str">
        <f t="shared" si="340"/>
        <v>neg Thr-Ser SE_Syn</v>
      </c>
      <c r="M1568" s="1" t="str">
        <f t="shared" si="341"/>
        <v>ND</v>
      </c>
      <c r="N1568" s="1" t="str">
        <f t="shared" si="342"/>
        <v>neg Thr-Ser SE_SynND</v>
      </c>
      <c r="O1568" s="2" t="str">
        <f t="shared" si="343"/>
        <v/>
      </c>
      <c r="P1568" s="1" t="str">
        <f t="array" ref="P1568">IF(O1568="","",AVERAGE(IF(L$1:L$2881=L1568,K$1:K$2881)))</f>
        <v/>
      </c>
      <c r="Q1568" s="1" t="str">
        <f t="array" ref="Q1568">IF(O1568="","",_xlfn.F.TEST(IF((L$1:L$2881=LEFT(L1568,LEN(L1568)-3)&amp;"ctr"),K$1:K$2881),IF((L$1:L$2881=L1568),K$1:K$2881)))</f>
        <v/>
      </c>
      <c r="R1568" s="1" t="str">
        <f t="array" ref="R1568">IF(O1568="","",TTEST(IF(L$1:L$2881=LEFT(L1568,LEN(L1568)-3)&amp;"ctr",K$1:K$2881),IF(L$1:L$2881=L1568,K$1:K$2881),2,IF(ISERROR(Q1568),3,IF(Q1568&lt;0.05,3,2))))</f>
        <v/>
      </c>
      <c r="S1568" s="1" t="str">
        <f t="shared" ca="1" si="344"/>
        <v/>
      </c>
      <c r="T1568" s="1" t="str">
        <f t="array" ref="T1568">IF(O1568="","",AVERAGE(IF(L$1:L$2881=L1568,I$1:I$2881)))</f>
        <v/>
      </c>
      <c r="U1568" s="1" t="str">
        <f t="shared" ca="1" si="345"/>
        <v/>
      </c>
      <c r="V1568" s="1" t="str">
        <f t="shared" ca="1" si="349"/>
        <v/>
      </c>
      <c r="W1568" s="1" t="str">
        <f t="array" aca="1" ref="W1568" ca="1">IF(V1568="","",IF(AVERAGE(IF(Z$2:Z$2881="Neg"&amp;" "&amp;B1568&amp;" "&amp;X1568,J$2:J$2881,0))&gt;AVERAGE(IF(Z$2:Z$2881="pos"&amp;" "&amp;B1568&amp;" "&amp;X1568,J$2:J$2881,0)),"neg","pos"))</f>
        <v/>
      </c>
      <c r="X1568" s="1" t="str">
        <f t="shared" ca="1" si="346"/>
        <v/>
      </c>
      <c r="Y1568" s="1" t="str">
        <f t="shared" ca="1" si="347"/>
        <v/>
      </c>
      <c r="Z1568" s="1" t="str">
        <f t="shared" si="348"/>
        <v>neg Thr-Ser SE_</v>
      </c>
      <c r="AA1568" s="1" t="str">
        <f t="shared" si="350"/>
        <v/>
      </c>
    </row>
    <row r="1569" spans="1:27" x14ac:dyDescent="0.2">
      <c r="A1569" s="1" t="s">
        <v>93</v>
      </c>
      <c r="B1569" s="1" t="s">
        <v>81</v>
      </c>
      <c r="C1569" s="1" t="s">
        <v>123</v>
      </c>
      <c r="D1569" s="1">
        <v>206.0881</v>
      </c>
      <c r="E1569" s="1">
        <v>19.38</v>
      </c>
      <c r="F1569" s="5" t="s">
        <v>146</v>
      </c>
      <c r="H1569" s="1" t="s">
        <v>154</v>
      </c>
      <c r="K1569" s="1">
        <f t="shared" si="339"/>
        <v>0</v>
      </c>
      <c r="L1569" s="1" t="str">
        <f t="shared" si="340"/>
        <v>neg Thr-Ser SE_Syn</v>
      </c>
      <c r="M1569" s="1" t="str">
        <f t="shared" si="341"/>
        <v>ND</v>
      </c>
      <c r="N1569" s="1" t="str">
        <f t="shared" si="342"/>
        <v>neg Thr-Ser SE_SynND</v>
      </c>
      <c r="O1569" s="2" t="str">
        <f t="shared" si="343"/>
        <v/>
      </c>
      <c r="P1569" s="1" t="str">
        <f t="array" ref="P1569">IF(O1569="","",AVERAGE(IF(L$1:L$2881=L1569,K$1:K$2881)))</f>
        <v/>
      </c>
      <c r="Q1569" s="1" t="str">
        <f t="array" ref="Q1569">IF(O1569="","",_xlfn.F.TEST(IF((L$1:L$2881=LEFT(L1569,LEN(L1569)-3)&amp;"ctr"),K$1:K$2881),IF((L$1:L$2881=L1569),K$1:K$2881)))</f>
        <v/>
      </c>
      <c r="R1569" s="1" t="str">
        <f t="array" ref="R1569">IF(O1569="","",TTEST(IF(L$1:L$2881=LEFT(L1569,LEN(L1569)-3)&amp;"ctr",K$1:K$2881),IF(L$1:L$2881=L1569,K$1:K$2881),2,IF(ISERROR(Q1569),3,IF(Q1569&lt;0.05,3,2))))</f>
        <v/>
      </c>
      <c r="S1569" s="1" t="str">
        <f t="shared" ca="1" si="344"/>
        <v/>
      </c>
      <c r="T1569" s="1" t="str">
        <f t="array" ref="T1569">IF(O1569="","",AVERAGE(IF(L$1:L$2881=L1569,I$1:I$2881)))</f>
        <v/>
      </c>
      <c r="U1569" s="1" t="str">
        <f t="shared" ca="1" si="345"/>
        <v/>
      </c>
      <c r="V1569" s="1" t="str">
        <f t="shared" ca="1" si="349"/>
        <v/>
      </c>
      <c r="W1569" s="1" t="str">
        <f t="array" aca="1" ref="W1569" ca="1">IF(V1569="","",IF(AVERAGE(IF(Z$2:Z$2881="Neg"&amp;" "&amp;B1569&amp;" "&amp;X1569,J$2:J$2881,0))&gt;AVERAGE(IF(Z$2:Z$2881="pos"&amp;" "&amp;B1569&amp;" "&amp;X1569,J$2:J$2881,0)),"neg","pos"))</f>
        <v/>
      </c>
      <c r="X1569" s="1" t="str">
        <f t="shared" ca="1" si="346"/>
        <v/>
      </c>
      <c r="Y1569" s="1" t="str">
        <f t="shared" ca="1" si="347"/>
        <v/>
      </c>
      <c r="Z1569" s="1" t="str">
        <f t="shared" si="348"/>
        <v>neg Thr-Ser SE_</v>
      </c>
      <c r="AA1569" s="1" t="str">
        <f t="shared" si="350"/>
        <v/>
      </c>
    </row>
    <row r="1570" spans="1:27" x14ac:dyDescent="0.2">
      <c r="A1570" s="1" t="s">
        <v>28</v>
      </c>
      <c r="B1570" s="1" t="s">
        <v>162</v>
      </c>
      <c r="C1570" s="1" t="s">
        <v>124</v>
      </c>
      <c r="D1570" s="1">
        <v>416.15300000000002</v>
      </c>
      <c r="E1570" s="1">
        <v>19.39</v>
      </c>
      <c r="F1570" s="5" t="s">
        <v>146</v>
      </c>
      <c r="H1570" s="1" t="s">
        <v>147</v>
      </c>
      <c r="K1570" s="1">
        <f t="shared" si="339"/>
        <v>0</v>
      </c>
      <c r="L1570" s="1" t="str">
        <f t="shared" si="340"/>
        <v>pos (2hexoses + glycerol minus 2H2O) Min_Ctr</v>
      </c>
      <c r="M1570" s="1" t="str">
        <f t="shared" si="341"/>
        <v>ND</v>
      </c>
      <c r="N1570" s="1" t="str">
        <f t="shared" si="342"/>
        <v>pos (2hexoses + glycerol minus 2H2O) Min_CtrND</v>
      </c>
      <c r="O1570" s="2" t="str">
        <f t="shared" si="343"/>
        <v>ND</v>
      </c>
      <c r="P1570" s="1">
        <f t="array" ref="P1570">IF(O1570="","",AVERAGE(IF(L$1:L$2881=L1570,K$1:K$2881)))</f>
        <v>0</v>
      </c>
      <c r="Q1570" s="1" t="e">
        <f t="array" ref="Q1570">IF(O1570="","",_xlfn.F.TEST(IF((L$1:L$2881=LEFT(L1570,LEN(L1570)-3)&amp;"ctr"),K$1:K$2881),IF((L$1:L$2881=L1570),K$1:K$2881)))</f>
        <v>#DIV/0!</v>
      </c>
      <c r="R1570" s="1" t="e">
        <f t="array" ref="R1570">IF(O1570="","",TTEST(IF(L$1:L$2881=LEFT(L1570,LEN(L1570)-3)&amp;"ctr",K$1:K$2881),IF(L$1:L$2881=L1570,K$1:K$2881),2,IF(ISERROR(Q1570),3,IF(Q1570&lt;0.05,3,2))))</f>
        <v>#DIV/0!</v>
      </c>
      <c r="S1570" s="1" t="str">
        <f t="shared" ca="1" si="344"/>
        <v>ND</v>
      </c>
      <c r="T1570" s="1">
        <f t="array" ref="T1570">IF(O1570="","",AVERAGE(IF(L$1:L$2881=L1570,I$1:I$2881)))</f>
        <v>0</v>
      </c>
      <c r="U1570" s="1" t="str">
        <f t="shared" ca="1" si="345"/>
        <v>n/a</v>
      </c>
      <c r="V1570" s="1" t="str">
        <f t="shared" ca="1" si="349"/>
        <v/>
      </c>
      <c r="W1570" s="1" t="str">
        <f t="array" aca="1" ref="W1570" ca="1">IF(V1570="","",IF(AVERAGE(IF(Z$2:Z$2881="Neg"&amp;" "&amp;B1570&amp;" "&amp;X1570,J$2:J$2881,0))&gt;AVERAGE(IF(Z$2:Z$2881="pos"&amp;" "&amp;B1570&amp;" "&amp;X1570,J$2:J$2881,0)),"neg","pos"))</f>
        <v/>
      </c>
      <c r="X1570" s="1" t="str">
        <f t="shared" ca="1" si="346"/>
        <v/>
      </c>
      <c r="Y1570" s="1" t="str">
        <f t="shared" ca="1" si="347"/>
        <v/>
      </c>
      <c r="Z1570" s="1" t="str">
        <f t="shared" si="348"/>
        <v>pos (2hexoses + glycerol minus 2H2O) Min</v>
      </c>
      <c r="AA1570" s="1" t="str">
        <f t="shared" si="350"/>
        <v>Good</v>
      </c>
    </row>
    <row r="1571" spans="1:27" x14ac:dyDescent="0.2">
      <c r="A1571" s="1" t="s">
        <v>28</v>
      </c>
      <c r="B1571" s="1" t="s">
        <v>162</v>
      </c>
      <c r="C1571" s="1" t="s">
        <v>124</v>
      </c>
      <c r="D1571" s="1">
        <v>416.15300000000002</v>
      </c>
      <c r="E1571" s="1">
        <v>19.39</v>
      </c>
      <c r="F1571" s="5" t="s">
        <v>146</v>
      </c>
      <c r="H1571" s="1" t="s">
        <v>147</v>
      </c>
      <c r="K1571" s="1">
        <f t="shared" ref="K1571:K1633" si="351">LN(I1571+1)</f>
        <v>0</v>
      </c>
      <c r="L1571" s="1" t="str">
        <f t="shared" ref="L1571:L1633" si="352">A1571&amp;" "&amp;B1571&amp;" "&amp;H1571</f>
        <v>pos (2hexoses + glycerol minus 2H2O) Min_Ctr</v>
      </c>
      <c r="M1571" s="1" t="str">
        <f t="shared" si="341"/>
        <v>ND</v>
      </c>
      <c r="N1571" s="1" t="str">
        <f t="shared" si="342"/>
        <v>pos (2hexoses + glycerol minus 2H2O) Min_CtrND</v>
      </c>
      <c r="O1571" s="2" t="str">
        <f t="shared" si="343"/>
        <v/>
      </c>
      <c r="P1571" s="1" t="str">
        <f t="array" ref="P1571">IF(O1571="","",AVERAGE(IF(L$1:L$2881=L1571,K$1:K$2881)))</f>
        <v/>
      </c>
      <c r="Q1571" s="1" t="str">
        <f t="array" ref="Q1571">IF(O1571="","",_xlfn.F.TEST(IF((L$1:L$2881=LEFT(L1571,LEN(L1571)-3)&amp;"ctr"),K$1:K$2881),IF((L$1:L$2881=L1571),K$1:K$2881)))</f>
        <v/>
      </c>
      <c r="R1571" s="1" t="str">
        <f t="array" ref="R1571">IF(O1571="","",TTEST(IF(L$1:L$2881=LEFT(L1571,LEN(L1571)-3)&amp;"ctr",K$1:K$2881),IF(L$1:L$2881=L1571,K$1:K$2881),2,IF(ISERROR(Q1571),3,IF(Q1571&lt;0.05,3,2))))</f>
        <v/>
      </c>
      <c r="S1571" s="1" t="str">
        <f t="shared" ca="1" si="344"/>
        <v/>
      </c>
      <c r="T1571" s="1" t="str">
        <f t="array" ref="T1571">IF(O1571="","",AVERAGE(IF(L$1:L$2881=L1571,I$1:I$2881)))</f>
        <v/>
      </c>
      <c r="U1571" s="1" t="str">
        <f t="shared" ca="1" si="345"/>
        <v/>
      </c>
      <c r="V1571" s="1" t="str">
        <f t="shared" ca="1" si="349"/>
        <v/>
      </c>
      <c r="W1571" s="1" t="str">
        <f t="array" aca="1" ref="W1571" ca="1">IF(V1571="","",IF(AVERAGE(IF(Z$2:Z$2881="Neg"&amp;" "&amp;B1571&amp;" "&amp;X1571,J$2:J$2881,0))&gt;AVERAGE(IF(Z$2:Z$2881="pos"&amp;" "&amp;B1571&amp;" "&amp;X1571,J$2:J$2881,0)),"neg","pos"))</f>
        <v/>
      </c>
      <c r="X1571" s="1" t="str">
        <f t="shared" ca="1" si="346"/>
        <v/>
      </c>
      <c r="Y1571" s="1" t="str">
        <f t="shared" ca="1" si="347"/>
        <v/>
      </c>
      <c r="Z1571" s="1" t="str">
        <f t="shared" si="348"/>
        <v>pos (2hexoses + glycerol minus 2H2O) Min</v>
      </c>
      <c r="AA1571" s="1" t="str">
        <f t="shared" si="350"/>
        <v/>
      </c>
    </row>
    <row r="1572" spans="1:27" x14ac:dyDescent="0.2">
      <c r="A1572" s="1" t="s">
        <v>28</v>
      </c>
      <c r="B1572" s="1" t="s">
        <v>162</v>
      </c>
      <c r="C1572" s="1" t="s">
        <v>124</v>
      </c>
      <c r="D1572" s="1">
        <v>416.15300000000002</v>
      </c>
      <c r="E1572" s="1">
        <v>19.39</v>
      </c>
      <c r="F1572" s="5" t="s">
        <v>146</v>
      </c>
      <c r="H1572" s="1" t="s">
        <v>147</v>
      </c>
      <c r="K1572" s="1">
        <f t="shared" si="351"/>
        <v>0</v>
      </c>
      <c r="L1572" s="1" t="str">
        <f t="shared" si="352"/>
        <v>pos (2hexoses + glycerol minus 2H2O) Min_Ctr</v>
      </c>
      <c r="M1572" s="1" t="str">
        <f t="shared" si="341"/>
        <v>ND</v>
      </c>
      <c r="N1572" s="1" t="str">
        <f t="shared" si="342"/>
        <v>pos (2hexoses + glycerol minus 2H2O) Min_CtrND</v>
      </c>
      <c r="O1572" s="2" t="str">
        <f t="shared" si="343"/>
        <v/>
      </c>
      <c r="P1572" s="1" t="str">
        <f t="array" ref="P1572">IF(O1572="","",AVERAGE(IF(L$1:L$2881=L1572,K$1:K$2881)))</f>
        <v/>
      </c>
      <c r="Q1572" s="1" t="str">
        <f t="array" ref="Q1572">IF(O1572="","",_xlfn.F.TEST(IF((L$1:L$2881=LEFT(L1572,LEN(L1572)-3)&amp;"ctr"),K$1:K$2881),IF((L$1:L$2881=L1572),K$1:K$2881)))</f>
        <v/>
      </c>
      <c r="R1572" s="1" t="str">
        <f t="array" ref="R1572">IF(O1572="","",TTEST(IF(L$1:L$2881=LEFT(L1572,LEN(L1572)-3)&amp;"ctr",K$1:K$2881),IF(L$1:L$2881=L1572,K$1:K$2881),2,IF(ISERROR(Q1572),3,IF(Q1572&lt;0.05,3,2))))</f>
        <v/>
      </c>
      <c r="S1572" s="1" t="str">
        <f t="shared" ca="1" si="344"/>
        <v/>
      </c>
      <c r="T1572" s="1" t="str">
        <f t="array" ref="T1572">IF(O1572="","",AVERAGE(IF(L$1:L$2881=L1572,I$1:I$2881)))</f>
        <v/>
      </c>
      <c r="U1572" s="1" t="str">
        <f t="shared" ca="1" si="345"/>
        <v/>
      </c>
      <c r="V1572" s="1" t="str">
        <f t="shared" ca="1" si="349"/>
        <v/>
      </c>
      <c r="W1572" s="1" t="str">
        <f t="array" aca="1" ref="W1572" ca="1">IF(V1572="","",IF(AVERAGE(IF(Z$2:Z$2881="Neg"&amp;" "&amp;B1572&amp;" "&amp;X1572,J$2:J$2881,0))&gt;AVERAGE(IF(Z$2:Z$2881="pos"&amp;" "&amp;B1572&amp;" "&amp;X1572,J$2:J$2881,0)),"neg","pos"))</f>
        <v/>
      </c>
      <c r="X1572" s="1" t="str">
        <f t="shared" ca="1" si="346"/>
        <v/>
      </c>
      <c r="Y1572" s="1" t="str">
        <f t="shared" ca="1" si="347"/>
        <v/>
      </c>
      <c r="Z1572" s="1" t="str">
        <f t="shared" si="348"/>
        <v>pos (2hexoses + glycerol minus 2H2O) Min</v>
      </c>
      <c r="AA1572" s="1" t="str">
        <f t="shared" si="350"/>
        <v/>
      </c>
    </row>
    <row r="1573" spans="1:27" x14ac:dyDescent="0.2">
      <c r="A1573" s="1" t="s">
        <v>28</v>
      </c>
      <c r="B1573" s="1" t="s">
        <v>162</v>
      </c>
      <c r="C1573" s="1" t="s">
        <v>124</v>
      </c>
      <c r="D1573" s="1">
        <v>416.15300000000002</v>
      </c>
      <c r="E1573" s="1">
        <v>19.39</v>
      </c>
      <c r="F1573" s="5" t="s">
        <v>146</v>
      </c>
      <c r="H1573" s="1" t="s">
        <v>147</v>
      </c>
      <c r="K1573" s="1">
        <f t="shared" si="351"/>
        <v>0</v>
      </c>
      <c r="L1573" s="1" t="str">
        <f t="shared" si="352"/>
        <v>pos (2hexoses + glycerol minus 2H2O) Min_Ctr</v>
      </c>
      <c r="M1573" s="1" t="str">
        <f t="shared" si="341"/>
        <v>ND</v>
      </c>
      <c r="N1573" s="1" t="str">
        <f t="shared" si="342"/>
        <v>pos (2hexoses + glycerol minus 2H2O) Min_CtrND</v>
      </c>
      <c r="O1573" s="2" t="str">
        <f t="shared" si="343"/>
        <v/>
      </c>
      <c r="P1573" s="1" t="str">
        <f t="array" ref="P1573">IF(O1573="","",AVERAGE(IF(L$1:L$2881=L1573,K$1:K$2881)))</f>
        <v/>
      </c>
      <c r="Q1573" s="1" t="str">
        <f t="array" ref="Q1573">IF(O1573="","",_xlfn.F.TEST(IF((L$1:L$2881=LEFT(L1573,LEN(L1573)-3)&amp;"ctr"),K$1:K$2881),IF((L$1:L$2881=L1573),K$1:K$2881)))</f>
        <v/>
      </c>
      <c r="R1573" s="1" t="str">
        <f t="array" ref="R1573">IF(O1573="","",TTEST(IF(L$1:L$2881=LEFT(L1573,LEN(L1573)-3)&amp;"ctr",K$1:K$2881),IF(L$1:L$2881=L1573,K$1:K$2881),2,IF(ISERROR(Q1573),3,IF(Q1573&lt;0.05,3,2))))</f>
        <v/>
      </c>
      <c r="S1573" s="1" t="str">
        <f t="shared" ca="1" si="344"/>
        <v/>
      </c>
      <c r="T1573" s="1" t="str">
        <f t="array" ref="T1573">IF(O1573="","",AVERAGE(IF(L$1:L$2881=L1573,I$1:I$2881)))</f>
        <v/>
      </c>
      <c r="U1573" s="1" t="str">
        <f t="shared" ca="1" si="345"/>
        <v/>
      </c>
      <c r="V1573" s="1" t="str">
        <f t="shared" ca="1" si="349"/>
        <v/>
      </c>
      <c r="W1573" s="1" t="str">
        <f t="array" aca="1" ref="W1573" ca="1">IF(V1573="","",IF(AVERAGE(IF(Z$2:Z$2881="Neg"&amp;" "&amp;B1573&amp;" "&amp;X1573,J$2:J$2881,0))&gt;AVERAGE(IF(Z$2:Z$2881="pos"&amp;" "&amp;B1573&amp;" "&amp;X1573,J$2:J$2881,0)),"neg","pos"))</f>
        <v/>
      </c>
      <c r="X1573" s="1" t="str">
        <f t="shared" ca="1" si="346"/>
        <v/>
      </c>
      <c r="Y1573" s="1" t="str">
        <f t="shared" ca="1" si="347"/>
        <v/>
      </c>
      <c r="Z1573" s="1" t="str">
        <f t="shared" si="348"/>
        <v>pos (2hexoses + glycerol minus 2H2O) Min</v>
      </c>
      <c r="AA1573" s="1" t="str">
        <f t="shared" si="350"/>
        <v/>
      </c>
    </row>
    <row r="1574" spans="1:27" x14ac:dyDescent="0.2">
      <c r="A1574" s="1" t="s">
        <v>28</v>
      </c>
      <c r="B1574" s="1" t="s">
        <v>162</v>
      </c>
      <c r="C1574" s="1" t="s">
        <v>124</v>
      </c>
      <c r="D1574" s="1">
        <v>416.15300000000002</v>
      </c>
      <c r="E1574" s="1">
        <v>19.39</v>
      </c>
      <c r="F1574" s="5" t="s">
        <v>146</v>
      </c>
      <c r="H1574" s="1" t="s">
        <v>148</v>
      </c>
      <c r="K1574" s="1">
        <f t="shared" si="351"/>
        <v>0</v>
      </c>
      <c r="L1574" s="1" t="str">
        <f t="shared" si="352"/>
        <v>pos (2hexoses + glycerol minus 2H2O) Min_Syn</v>
      </c>
      <c r="M1574" s="1" t="str">
        <f t="shared" si="341"/>
        <v>ND</v>
      </c>
      <c r="N1574" s="1" t="str">
        <f t="shared" si="342"/>
        <v>pos (2hexoses + glycerol minus 2H2O) Min_SynND</v>
      </c>
      <c r="O1574" s="2" t="str">
        <f t="shared" si="343"/>
        <v>ND</v>
      </c>
      <c r="P1574" s="1">
        <f t="array" ref="P1574">IF(O1574="","",AVERAGE(IF(L$1:L$2881=L1574,K$1:K$2881)))</f>
        <v>0</v>
      </c>
      <c r="Q1574" s="1" t="e">
        <f t="array" ref="Q1574">IF(O1574="","",_xlfn.F.TEST(IF((L$1:L$2881=LEFT(L1574,LEN(L1574)-3)&amp;"ctr"),K$1:K$2881),IF((L$1:L$2881=L1574),K$1:K$2881)))</f>
        <v>#DIV/0!</v>
      </c>
      <c r="R1574" s="1" t="e">
        <f t="array" ref="R1574">IF(O1574="","",TTEST(IF(L$1:L$2881=LEFT(L1574,LEN(L1574)-3)&amp;"ctr",K$1:K$2881),IF(L$1:L$2881=L1574,K$1:K$2881),2,IF(ISERROR(Q1574),3,IF(Q1574&lt;0.05,3,2))))</f>
        <v>#DIV/0!</v>
      </c>
      <c r="S1574" s="1" t="str">
        <f t="shared" ca="1" si="344"/>
        <v>ND</v>
      </c>
      <c r="T1574" s="1">
        <f t="array" ref="T1574">IF(O1574="","",AVERAGE(IF(L$1:L$2881=L1574,I$1:I$2881)))</f>
        <v>0</v>
      </c>
      <c r="U1574" s="1" t="str">
        <f t="shared" ca="1" si="345"/>
        <v>n/a</v>
      </c>
      <c r="V1574" s="1" t="str">
        <f t="shared" ca="1" si="349"/>
        <v/>
      </c>
      <c r="W1574" s="1" t="str">
        <f t="array" aca="1" ref="W1574" ca="1">IF(V1574="","",IF(AVERAGE(IF(Z$2:Z$2881="Neg"&amp;" "&amp;B1574&amp;" "&amp;X1574,J$2:J$2881,0))&gt;AVERAGE(IF(Z$2:Z$2881="pos"&amp;" "&amp;B1574&amp;" "&amp;X1574,J$2:J$2881,0)),"neg","pos"))</f>
        <v/>
      </c>
      <c r="X1574" s="1" t="str">
        <f t="shared" ca="1" si="346"/>
        <v/>
      </c>
      <c r="Y1574" s="1" t="str">
        <f t="shared" ca="1" si="347"/>
        <v/>
      </c>
      <c r="Z1574" s="1" t="str">
        <f t="shared" si="348"/>
        <v>pos (2hexoses + glycerol minus 2H2O) Min</v>
      </c>
      <c r="AA1574" s="1" t="str">
        <f t="shared" si="350"/>
        <v>Good</v>
      </c>
    </row>
    <row r="1575" spans="1:27" x14ac:dyDescent="0.2">
      <c r="A1575" s="1" t="s">
        <v>28</v>
      </c>
      <c r="B1575" s="1" t="s">
        <v>162</v>
      </c>
      <c r="C1575" s="1" t="s">
        <v>124</v>
      </c>
      <c r="D1575" s="1">
        <v>416.15300000000002</v>
      </c>
      <c r="E1575" s="1">
        <v>19.39</v>
      </c>
      <c r="F1575" s="5" t="s">
        <v>146</v>
      </c>
      <c r="H1575" s="1" t="s">
        <v>148</v>
      </c>
      <c r="K1575" s="1">
        <f t="shared" si="351"/>
        <v>0</v>
      </c>
      <c r="L1575" s="1" t="str">
        <f t="shared" si="352"/>
        <v>pos (2hexoses + glycerol minus 2H2O) Min_Syn</v>
      </c>
      <c r="M1575" s="1" t="str">
        <f t="shared" si="341"/>
        <v>ND</v>
      </c>
      <c r="N1575" s="1" t="str">
        <f t="shared" si="342"/>
        <v>pos (2hexoses + glycerol minus 2H2O) Min_SynND</v>
      </c>
      <c r="O1575" s="2" t="str">
        <f t="shared" si="343"/>
        <v/>
      </c>
      <c r="P1575" s="1" t="str">
        <f t="array" ref="P1575">IF(O1575="","",AVERAGE(IF(L$1:L$2881=L1575,K$1:K$2881)))</f>
        <v/>
      </c>
      <c r="Q1575" s="1" t="str">
        <f t="array" ref="Q1575">IF(O1575="","",_xlfn.F.TEST(IF((L$1:L$2881=LEFT(L1575,LEN(L1575)-3)&amp;"ctr"),K$1:K$2881),IF((L$1:L$2881=L1575),K$1:K$2881)))</f>
        <v/>
      </c>
      <c r="R1575" s="1" t="str">
        <f t="array" ref="R1575">IF(O1575="","",TTEST(IF(L$1:L$2881=LEFT(L1575,LEN(L1575)-3)&amp;"ctr",K$1:K$2881),IF(L$1:L$2881=L1575,K$1:K$2881),2,IF(ISERROR(Q1575),3,IF(Q1575&lt;0.05,3,2))))</f>
        <v/>
      </c>
      <c r="S1575" s="1" t="str">
        <f t="shared" ca="1" si="344"/>
        <v/>
      </c>
      <c r="T1575" s="1" t="str">
        <f t="array" ref="T1575">IF(O1575="","",AVERAGE(IF(L$1:L$2881=L1575,I$1:I$2881)))</f>
        <v/>
      </c>
      <c r="U1575" s="1" t="str">
        <f t="shared" ca="1" si="345"/>
        <v/>
      </c>
      <c r="V1575" s="1" t="str">
        <f t="shared" ca="1" si="349"/>
        <v/>
      </c>
      <c r="W1575" s="1" t="str">
        <f t="array" aca="1" ref="W1575" ca="1">IF(V1575="","",IF(AVERAGE(IF(Z$2:Z$2881="Neg"&amp;" "&amp;B1575&amp;" "&amp;X1575,J$2:J$2881,0))&gt;AVERAGE(IF(Z$2:Z$2881="pos"&amp;" "&amp;B1575&amp;" "&amp;X1575,J$2:J$2881,0)),"neg","pos"))</f>
        <v/>
      </c>
      <c r="X1575" s="1" t="str">
        <f t="shared" ca="1" si="346"/>
        <v/>
      </c>
      <c r="Y1575" s="1" t="str">
        <f t="shared" ca="1" si="347"/>
        <v/>
      </c>
      <c r="Z1575" s="1" t="str">
        <f t="shared" si="348"/>
        <v>pos (2hexoses + glycerol minus 2H2O) Min</v>
      </c>
      <c r="AA1575" s="1" t="str">
        <f t="shared" si="350"/>
        <v/>
      </c>
    </row>
    <row r="1576" spans="1:27" x14ac:dyDescent="0.2">
      <c r="A1576" s="1" t="s">
        <v>28</v>
      </c>
      <c r="B1576" s="1" t="s">
        <v>162</v>
      </c>
      <c r="C1576" s="1" t="s">
        <v>124</v>
      </c>
      <c r="D1576" s="1">
        <v>416.15300000000002</v>
      </c>
      <c r="E1576" s="1">
        <v>19.39</v>
      </c>
      <c r="F1576" s="5" t="s">
        <v>146</v>
      </c>
      <c r="H1576" s="1" t="s">
        <v>148</v>
      </c>
      <c r="K1576" s="1">
        <f t="shared" si="351"/>
        <v>0</v>
      </c>
      <c r="L1576" s="1" t="str">
        <f t="shared" si="352"/>
        <v>pos (2hexoses + glycerol minus 2H2O) Min_Syn</v>
      </c>
      <c r="M1576" s="1" t="str">
        <f t="shared" si="341"/>
        <v>ND</v>
      </c>
      <c r="N1576" s="1" t="str">
        <f t="shared" si="342"/>
        <v>pos (2hexoses + glycerol minus 2H2O) Min_SynND</v>
      </c>
      <c r="O1576" s="2" t="str">
        <f t="shared" si="343"/>
        <v/>
      </c>
      <c r="P1576" s="1" t="str">
        <f t="array" ref="P1576">IF(O1576="","",AVERAGE(IF(L$1:L$2881=L1576,K$1:K$2881)))</f>
        <v/>
      </c>
      <c r="Q1576" s="1" t="str">
        <f t="array" ref="Q1576">IF(O1576="","",_xlfn.F.TEST(IF((L$1:L$2881=LEFT(L1576,LEN(L1576)-3)&amp;"ctr"),K$1:K$2881),IF((L$1:L$2881=L1576),K$1:K$2881)))</f>
        <v/>
      </c>
      <c r="R1576" s="1" t="str">
        <f t="array" ref="R1576">IF(O1576="","",TTEST(IF(L$1:L$2881=LEFT(L1576,LEN(L1576)-3)&amp;"ctr",K$1:K$2881),IF(L$1:L$2881=L1576,K$1:K$2881),2,IF(ISERROR(Q1576),3,IF(Q1576&lt;0.05,3,2))))</f>
        <v/>
      </c>
      <c r="S1576" s="1" t="str">
        <f t="shared" ca="1" si="344"/>
        <v/>
      </c>
      <c r="T1576" s="1" t="str">
        <f t="array" ref="T1576">IF(O1576="","",AVERAGE(IF(L$1:L$2881=L1576,I$1:I$2881)))</f>
        <v/>
      </c>
      <c r="U1576" s="1" t="str">
        <f t="shared" ca="1" si="345"/>
        <v/>
      </c>
      <c r="V1576" s="1" t="str">
        <f t="shared" ca="1" si="349"/>
        <v/>
      </c>
      <c r="W1576" s="1" t="str">
        <f t="array" aca="1" ref="W1576" ca="1">IF(V1576="","",IF(AVERAGE(IF(Z$2:Z$2881="Neg"&amp;" "&amp;B1576&amp;" "&amp;X1576,J$2:J$2881,0))&gt;AVERAGE(IF(Z$2:Z$2881="pos"&amp;" "&amp;B1576&amp;" "&amp;X1576,J$2:J$2881,0)),"neg","pos"))</f>
        <v/>
      </c>
      <c r="X1576" s="1" t="str">
        <f t="shared" ca="1" si="346"/>
        <v/>
      </c>
      <c r="Y1576" s="1" t="str">
        <f t="shared" ca="1" si="347"/>
        <v/>
      </c>
      <c r="Z1576" s="1" t="str">
        <f t="shared" si="348"/>
        <v>pos (2hexoses + glycerol minus 2H2O) Min</v>
      </c>
      <c r="AA1576" s="1" t="str">
        <f t="shared" si="350"/>
        <v/>
      </c>
    </row>
    <row r="1577" spans="1:27" x14ac:dyDescent="0.2">
      <c r="A1577" s="1" t="s">
        <v>28</v>
      </c>
      <c r="B1577" s="1" t="s">
        <v>162</v>
      </c>
      <c r="C1577" s="1" t="s">
        <v>124</v>
      </c>
      <c r="D1577" s="1">
        <v>416.15300000000002</v>
      </c>
      <c r="E1577" s="1">
        <v>19.39</v>
      </c>
      <c r="F1577" s="5" t="s">
        <v>146</v>
      </c>
      <c r="H1577" s="1" t="s">
        <v>148</v>
      </c>
      <c r="K1577" s="1">
        <f t="shared" si="351"/>
        <v>0</v>
      </c>
      <c r="L1577" s="1" t="str">
        <f t="shared" si="352"/>
        <v>pos (2hexoses + glycerol minus 2H2O) Min_Syn</v>
      </c>
      <c r="M1577" s="1" t="str">
        <f t="shared" si="341"/>
        <v>ND</v>
      </c>
      <c r="N1577" s="1" t="str">
        <f t="shared" si="342"/>
        <v>pos (2hexoses + glycerol minus 2H2O) Min_SynND</v>
      </c>
      <c r="O1577" s="2" t="str">
        <f t="shared" si="343"/>
        <v/>
      </c>
      <c r="P1577" s="1" t="str">
        <f t="array" ref="P1577">IF(O1577="","",AVERAGE(IF(L$1:L$2881=L1577,K$1:K$2881)))</f>
        <v/>
      </c>
      <c r="Q1577" s="1" t="str">
        <f t="array" ref="Q1577">IF(O1577="","",_xlfn.F.TEST(IF((L$1:L$2881=LEFT(L1577,LEN(L1577)-3)&amp;"ctr"),K$1:K$2881),IF((L$1:L$2881=L1577),K$1:K$2881)))</f>
        <v/>
      </c>
      <c r="R1577" s="1" t="str">
        <f t="array" ref="R1577">IF(O1577="","",TTEST(IF(L$1:L$2881=LEFT(L1577,LEN(L1577)-3)&amp;"ctr",K$1:K$2881),IF(L$1:L$2881=L1577,K$1:K$2881),2,IF(ISERROR(Q1577),3,IF(Q1577&lt;0.05,3,2))))</f>
        <v/>
      </c>
      <c r="S1577" s="1" t="str">
        <f t="shared" ca="1" si="344"/>
        <v/>
      </c>
      <c r="T1577" s="1" t="str">
        <f t="array" ref="T1577">IF(O1577="","",AVERAGE(IF(L$1:L$2881=L1577,I$1:I$2881)))</f>
        <v/>
      </c>
      <c r="U1577" s="1" t="str">
        <f t="shared" ca="1" si="345"/>
        <v/>
      </c>
      <c r="V1577" s="1" t="str">
        <f t="shared" ca="1" si="349"/>
        <v/>
      </c>
      <c r="W1577" s="1" t="str">
        <f t="array" aca="1" ref="W1577" ca="1">IF(V1577="","",IF(AVERAGE(IF(Z$2:Z$2881="Neg"&amp;" "&amp;B1577&amp;" "&amp;X1577,J$2:J$2881,0))&gt;AVERAGE(IF(Z$2:Z$2881="pos"&amp;" "&amp;B1577&amp;" "&amp;X1577,J$2:J$2881,0)),"neg","pos"))</f>
        <v/>
      </c>
      <c r="X1577" s="1" t="str">
        <f t="shared" ca="1" si="346"/>
        <v/>
      </c>
      <c r="Y1577" s="1" t="str">
        <f t="shared" ca="1" si="347"/>
        <v/>
      </c>
      <c r="Z1577" s="1" t="str">
        <f t="shared" si="348"/>
        <v>pos (2hexoses + glycerol minus 2H2O) Min</v>
      </c>
      <c r="AA1577" s="1" t="str">
        <f t="shared" si="350"/>
        <v/>
      </c>
    </row>
    <row r="1578" spans="1:27" x14ac:dyDescent="0.2">
      <c r="A1578" s="1" t="s">
        <v>28</v>
      </c>
      <c r="B1578" s="1" t="s">
        <v>162</v>
      </c>
      <c r="C1578" s="1" t="s">
        <v>124</v>
      </c>
      <c r="D1578" s="1">
        <v>416.15300000000002</v>
      </c>
      <c r="E1578" s="1">
        <v>19.39</v>
      </c>
      <c r="F1578" s="5" t="s">
        <v>146</v>
      </c>
      <c r="H1578" s="1" t="s">
        <v>149</v>
      </c>
      <c r="K1578" s="1">
        <f t="shared" si="351"/>
        <v>0</v>
      </c>
      <c r="L1578" s="1" t="str">
        <f t="shared" si="352"/>
        <v>pos (2hexoses + glycerol minus 2H2O) MEBM_Ctr</v>
      </c>
      <c r="M1578" s="1" t="str">
        <f t="shared" si="341"/>
        <v>ND</v>
      </c>
      <c r="N1578" s="1" t="str">
        <f t="shared" si="342"/>
        <v>pos (2hexoses + glycerol minus 2H2O) MEBM_CtrND</v>
      </c>
      <c r="O1578" s="2" t="str">
        <f t="shared" si="343"/>
        <v>ND</v>
      </c>
      <c r="P1578" s="1">
        <f t="array" ref="P1578">IF(O1578="","",AVERAGE(IF(L$1:L$2881=L1578,K$1:K$2881)))</f>
        <v>0</v>
      </c>
      <c r="Q1578" s="1" t="e">
        <f t="array" ref="Q1578">IF(O1578="","",_xlfn.F.TEST(IF((L$1:L$2881=LEFT(L1578,LEN(L1578)-3)&amp;"ctr"),K$1:K$2881),IF((L$1:L$2881=L1578),K$1:K$2881)))</f>
        <v>#DIV/0!</v>
      </c>
      <c r="R1578" s="1" t="e">
        <f t="array" ref="R1578">IF(O1578="","",TTEST(IF(L$1:L$2881=LEFT(L1578,LEN(L1578)-3)&amp;"ctr",K$1:K$2881),IF(L$1:L$2881=L1578,K$1:K$2881),2,IF(ISERROR(Q1578),3,IF(Q1578&lt;0.05,3,2))))</f>
        <v>#DIV/0!</v>
      </c>
      <c r="S1578" s="1" t="str">
        <f t="shared" ca="1" si="344"/>
        <v>ND</v>
      </c>
      <c r="T1578" s="1">
        <f t="array" ref="T1578">IF(O1578="","",AVERAGE(IF(L$1:L$2881=L1578,I$1:I$2881)))</f>
        <v>0</v>
      </c>
      <c r="U1578" s="1" t="str">
        <f t="shared" ca="1" si="345"/>
        <v>n/a</v>
      </c>
      <c r="V1578" s="1" t="str">
        <f t="shared" ca="1" si="349"/>
        <v/>
      </c>
      <c r="W1578" s="1" t="str">
        <f t="array" aca="1" ref="W1578" ca="1">IF(V1578="","",IF(AVERAGE(IF(Z$2:Z$2881="Neg"&amp;" "&amp;B1578&amp;" "&amp;X1578,J$2:J$2881,0))&gt;AVERAGE(IF(Z$2:Z$2881="pos"&amp;" "&amp;B1578&amp;" "&amp;X1578,J$2:J$2881,0)),"neg","pos"))</f>
        <v/>
      </c>
      <c r="X1578" s="1" t="str">
        <f t="shared" ca="1" si="346"/>
        <v/>
      </c>
      <c r="Y1578" s="1" t="str">
        <f t="shared" ca="1" si="347"/>
        <v/>
      </c>
      <c r="Z1578" s="1" t="str">
        <f t="shared" si="348"/>
        <v>pos (2hexoses + glycerol minus 2H2O) MEB</v>
      </c>
      <c r="AA1578" s="1" t="str">
        <f t="shared" si="350"/>
        <v>Good</v>
      </c>
    </row>
    <row r="1579" spans="1:27" x14ac:dyDescent="0.2">
      <c r="A1579" s="1" t="s">
        <v>28</v>
      </c>
      <c r="B1579" s="1" t="s">
        <v>162</v>
      </c>
      <c r="C1579" s="1" t="s">
        <v>124</v>
      </c>
      <c r="D1579" s="1">
        <v>416.15300000000002</v>
      </c>
      <c r="E1579" s="1">
        <v>19.39</v>
      </c>
      <c r="F1579" s="5" t="s">
        <v>146</v>
      </c>
      <c r="H1579" s="1" t="s">
        <v>149</v>
      </c>
      <c r="K1579" s="1">
        <f t="shared" si="351"/>
        <v>0</v>
      </c>
      <c r="L1579" s="1" t="str">
        <f t="shared" si="352"/>
        <v>pos (2hexoses + glycerol minus 2H2O) MEBM_Ctr</v>
      </c>
      <c r="M1579" s="1" t="str">
        <f t="shared" si="341"/>
        <v>ND</v>
      </c>
      <c r="N1579" s="1" t="str">
        <f t="shared" si="342"/>
        <v>pos (2hexoses + glycerol minus 2H2O) MEBM_CtrND</v>
      </c>
      <c r="O1579" s="2" t="str">
        <f t="shared" si="343"/>
        <v/>
      </c>
      <c r="P1579" s="1" t="str">
        <f t="array" ref="P1579">IF(O1579="","",AVERAGE(IF(L$1:L$2881=L1579,K$1:K$2881)))</f>
        <v/>
      </c>
      <c r="Q1579" s="1" t="str">
        <f t="array" ref="Q1579">IF(O1579="","",_xlfn.F.TEST(IF((L$1:L$2881=LEFT(L1579,LEN(L1579)-3)&amp;"ctr"),K$1:K$2881),IF((L$1:L$2881=L1579),K$1:K$2881)))</f>
        <v/>
      </c>
      <c r="R1579" s="1" t="str">
        <f t="array" ref="R1579">IF(O1579="","",TTEST(IF(L$1:L$2881=LEFT(L1579,LEN(L1579)-3)&amp;"ctr",K$1:K$2881),IF(L$1:L$2881=L1579,K$1:K$2881),2,IF(ISERROR(Q1579),3,IF(Q1579&lt;0.05,3,2))))</f>
        <v/>
      </c>
      <c r="S1579" s="1" t="str">
        <f t="shared" ca="1" si="344"/>
        <v/>
      </c>
      <c r="T1579" s="1" t="str">
        <f t="array" ref="T1579">IF(O1579="","",AVERAGE(IF(L$1:L$2881=L1579,I$1:I$2881)))</f>
        <v/>
      </c>
      <c r="U1579" s="1" t="str">
        <f t="shared" ca="1" si="345"/>
        <v/>
      </c>
      <c r="V1579" s="1" t="str">
        <f t="shared" ca="1" si="349"/>
        <v/>
      </c>
      <c r="W1579" s="1" t="str">
        <f t="array" aca="1" ref="W1579" ca="1">IF(V1579="","",IF(AVERAGE(IF(Z$2:Z$2881="Neg"&amp;" "&amp;B1579&amp;" "&amp;X1579,J$2:J$2881,0))&gt;AVERAGE(IF(Z$2:Z$2881="pos"&amp;" "&amp;B1579&amp;" "&amp;X1579,J$2:J$2881,0)),"neg","pos"))</f>
        <v/>
      </c>
      <c r="X1579" s="1" t="str">
        <f t="shared" ca="1" si="346"/>
        <v/>
      </c>
      <c r="Y1579" s="1" t="str">
        <f t="shared" ca="1" si="347"/>
        <v/>
      </c>
      <c r="Z1579" s="1" t="str">
        <f t="shared" si="348"/>
        <v>pos (2hexoses + glycerol minus 2H2O) MEB</v>
      </c>
      <c r="AA1579" s="1" t="str">
        <f t="shared" si="350"/>
        <v/>
      </c>
    </row>
    <row r="1580" spans="1:27" x14ac:dyDescent="0.2">
      <c r="A1580" s="1" t="s">
        <v>28</v>
      </c>
      <c r="B1580" s="1" t="s">
        <v>162</v>
      </c>
      <c r="C1580" s="1" t="s">
        <v>124</v>
      </c>
      <c r="D1580" s="1">
        <v>416.15300000000002</v>
      </c>
      <c r="E1580" s="1">
        <v>19.39</v>
      </c>
      <c r="F1580" s="5" t="s">
        <v>146</v>
      </c>
      <c r="H1580" s="1" t="s">
        <v>149</v>
      </c>
      <c r="K1580" s="1">
        <f t="shared" si="351"/>
        <v>0</v>
      </c>
      <c r="L1580" s="1" t="str">
        <f t="shared" si="352"/>
        <v>pos (2hexoses + glycerol minus 2H2O) MEBM_Ctr</v>
      </c>
      <c r="M1580" s="1" t="str">
        <f t="shared" si="341"/>
        <v>ND</v>
      </c>
      <c r="N1580" s="1" t="str">
        <f t="shared" si="342"/>
        <v>pos (2hexoses + glycerol minus 2H2O) MEBM_CtrND</v>
      </c>
      <c r="O1580" s="2" t="str">
        <f t="shared" si="343"/>
        <v/>
      </c>
      <c r="P1580" s="1" t="str">
        <f t="array" ref="P1580">IF(O1580="","",AVERAGE(IF(L$1:L$2881=L1580,K$1:K$2881)))</f>
        <v/>
      </c>
      <c r="Q1580" s="1" t="str">
        <f t="array" ref="Q1580">IF(O1580="","",_xlfn.F.TEST(IF((L$1:L$2881=LEFT(L1580,LEN(L1580)-3)&amp;"ctr"),K$1:K$2881),IF((L$1:L$2881=L1580),K$1:K$2881)))</f>
        <v/>
      </c>
      <c r="R1580" s="1" t="str">
        <f t="array" ref="R1580">IF(O1580="","",TTEST(IF(L$1:L$2881=LEFT(L1580,LEN(L1580)-3)&amp;"ctr",K$1:K$2881),IF(L$1:L$2881=L1580,K$1:K$2881),2,IF(ISERROR(Q1580),3,IF(Q1580&lt;0.05,3,2))))</f>
        <v/>
      </c>
      <c r="S1580" s="1" t="str">
        <f t="shared" ca="1" si="344"/>
        <v/>
      </c>
      <c r="T1580" s="1" t="str">
        <f t="array" ref="T1580">IF(O1580="","",AVERAGE(IF(L$1:L$2881=L1580,I$1:I$2881)))</f>
        <v/>
      </c>
      <c r="U1580" s="1" t="str">
        <f t="shared" ca="1" si="345"/>
        <v/>
      </c>
      <c r="V1580" s="1" t="str">
        <f t="shared" ca="1" si="349"/>
        <v/>
      </c>
      <c r="W1580" s="1" t="str">
        <f t="array" aca="1" ref="W1580" ca="1">IF(V1580="","",IF(AVERAGE(IF(Z$2:Z$2881="Neg"&amp;" "&amp;B1580&amp;" "&amp;X1580,J$2:J$2881,0))&gt;AVERAGE(IF(Z$2:Z$2881="pos"&amp;" "&amp;B1580&amp;" "&amp;X1580,J$2:J$2881,0)),"neg","pos"))</f>
        <v/>
      </c>
      <c r="X1580" s="1" t="str">
        <f t="shared" ca="1" si="346"/>
        <v/>
      </c>
      <c r="Y1580" s="1" t="str">
        <f t="shared" ca="1" si="347"/>
        <v/>
      </c>
      <c r="Z1580" s="1" t="str">
        <f t="shared" si="348"/>
        <v>pos (2hexoses + glycerol minus 2H2O) MEB</v>
      </c>
      <c r="AA1580" s="1" t="str">
        <f t="shared" si="350"/>
        <v/>
      </c>
    </row>
    <row r="1581" spans="1:27" x14ac:dyDescent="0.2">
      <c r="A1581" s="1" t="s">
        <v>28</v>
      </c>
      <c r="B1581" s="1" t="s">
        <v>162</v>
      </c>
      <c r="C1581" s="1" t="s">
        <v>124</v>
      </c>
      <c r="D1581" s="1">
        <v>416.15300000000002</v>
      </c>
      <c r="E1581" s="1">
        <v>19.39</v>
      </c>
      <c r="F1581" s="5" t="s">
        <v>146</v>
      </c>
      <c r="H1581" s="1" t="s">
        <v>149</v>
      </c>
      <c r="K1581" s="1">
        <f t="shared" si="351"/>
        <v>0</v>
      </c>
      <c r="L1581" s="1" t="str">
        <f t="shared" si="352"/>
        <v>pos (2hexoses + glycerol minus 2H2O) MEBM_Ctr</v>
      </c>
      <c r="M1581" s="1" t="str">
        <f t="shared" si="341"/>
        <v>ND</v>
      </c>
      <c r="N1581" s="1" t="str">
        <f t="shared" si="342"/>
        <v>pos (2hexoses + glycerol minus 2H2O) MEBM_CtrND</v>
      </c>
      <c r="O1581" s="2" t="str">
        <f t="shared" si="343"/>
        <v/>
      </c>
      <c r="P1581" s="1" t="str">
        <f t="array" ref="P1581">IF(O1581="","",AVERAGE(IF(L$1:L$2881=L1581,K$1:K$2881)))</f>
        <v/>
      </c>
      <c r="Q1581" s="1" t="str">
        <f t="array" ref="Q1581">IF(O1581="","",_xlfn.F.TEST(IF((L$1:L$2881=LEFT(L1581,LEN(L1581)-3)&amp;"ctr"),K$1:K$2881),IF((L$1:L$2881=L1581),K$1:K$2881)))</f>
        <v/>
      </c>
      <c r="R1581" s="1" t="str">
        <f t="array" ref="R1581">IF(O1581="","",TTEST(IF(L$1:L$2881=LEFT(L1581,LEN(L1581)-3)&amp;"ctr",K$1:K$2881),IF(L$1:L$2881=L1581,K$1:K$2881),2,IF(ISERROR(Q1581),3,IF(Q1581&lt;0.05,3,2))))</f>
        <v/>
      </c>
      <c r="S1581" s="1" t="str">
        <f t="shared" ca="1" si="344"/>
        <v/>
      </c>
      <c r="T1581" s="1" t="str">
        <f t="array" ref="T1581">IF(O1581="","",AVERAGE(IF(L$1:L$2881=L1581,I$1:I$2881)))</f>
        <v/>
      </c>
      <c r="U1581" s="1" t="str">
        <f t="shared" ca="1" si="345"/>
        <v/>
      </c>
      <c r="V1581" s="1" t="str">
        <f t="shared" ca="1" si="349"/>
        <v/>
      </c>
      <c r="W1581" s="1" t="str">
        <f t="array" aca="1" ref="W1581" ca="1">IF(V1581="","",IF(AVERAGE(IF(Z$2:Z$2881="Neg"&amp;" "&amp;B1581&amp;" "&amp;X1581,J$2:J$2881,0))&gt;AVERAGE(IF(Z$2:Z$2881="pos"&amp;" "&amp;B1581&amp;" "&amp;X1581,J$2:J$2881,0)),"neg","pos"))</f>
        <v/>
      </c>
      <c r="X1581" s="1" t="str">
        <f t="shared" ca="1" si="346"/>
        <v/>
      </c>
      <c r="Y1581" s="1" t="str">
        <f t="shared" ca="1" si="347"/>
        <v/>
      </c>
      <c r="Z1581" s="1" t="str">
        <f t="shared" si="348"/>
        <v>pos (2hexoses + glycerol minus 2H2O) MEB</v>
      </c>
      <c r="AA1581" s="1" t="str">
        <f t="shared" si="350"/>
        <v/>
      </c>
    </row>
    <row r="1582" spans="1:27" x14ac:dyDescent="0.2">
      <c r="A1582" s="1" t="s">
        <v>28</v>
      </c>
      <c r="B1582" s="1" t="s">
        <v>162</v>
      </c>
      <c r="C1582" s="1" t="s">
        <v>124</v>
      </c>
      <c r="D1582" s="1">
        <v>416.15300000000002</v>
      </c>
      <c r="E1582" s="1">
        <v>19.39</v>
      </c>
      <c r="F1582" s="5" t="s">
        <v>146</v>
      </c>
      <c r="H1582" s="1" t="s">
        <v>150</v>
      </c>
      <c r="K1582" s="1">
        <f t="shared" si="351"/>
        <v>0</v>
      </c>
      <c r="L1582" s="1" t="str">
        <f t="shared" si="352"/>
        <v>pos (2hexoses + glycerol minus 2H2O) MEBM_Syn</v>
      </c>
      <c r="M1582" s="1" t="str">
        <f t="shared" si="341"/>
        <v>ND</v>
      </c>
      <c r="N1582" s="1" t="str">
        <f t="shared" si="342"/>
        <v>pos (2hexoses + glycerol minus 2H2O) MEBM_SynND</v>
      </c>
      <c r="O1582" s="2" t="str">
        <f t="shared" si="343"/>
        <v>ND</v>
      </c>
      <c r="P1582" s="1">
        <f t="array" ref="P1582">IF(O1582="","",AVERAGE(IF(L$1:L$2881=L1582,K$1:K$2881)))</f>
        <v>0</v>
      </c>
      <c r="Q1582" s="1" t="e">
        <f t="array" ref="Q1582">IF(O1582="","",_xlfn.F.TEST(IF((L$1:L$2881=LEFT(L1582,LEN(L1582)-3)&amp;"ctr"),K$1:K$2881),IF((L$1:L$2881=L1582),K$1:K$2881)))</f>
        <v>#DIV/0!</v>
      </c>
      <c r="R1582" s="1" t="e">
        <f t="array" ref="R1582">IF(O1582="","",TTEST(IF(L$1:L$2881=LEFT(L1582,LEN(L1582)-3)&amp;"ctr",K$1:K$2881),IF(L$1:L$2881=L1582,K$1:K$2881),2,IF(ISERROR(Q1582),3,IF(Q1582&lt;0.05,3,2))))</f>
        <v>#DIV/0!</v>
      </c>
      <c r="S1582" s="1" t="str">
        <f t="shared" ca="1" si="344"/>
        <v>ND</v>
      </c>
      <c r="T1582" s="1">
        <f t="array" ref="T1582">IF(O1582="","",AVERAGE(IF(L$1:L$2881=L1582,I$1:I$2881)))</f>
        <v>0</v>
      </c>
      <c r="U1582" s="1" t="str">
        <f t="shared" ca="1" si="345"/>
        <v>n/a</v>
      </c>
      <c r="V1582" s="1" t="str">
        <f t="shared" ca="1" si="349"/>
        <v/>
      </c>
      <c r="W1582" s="1" t="str">
        <f t="array" aca="1" ref="W1582" ca="1">IF(V1582="","",IF(AVERAGE(IF(Z$2:Z$2881="Neg"&amp;" "&amp;B1582&amp;" "&amp;X1582,J$2:J$2881,0))&gt;AVERAGE(IF(Z$2:Z$2881="pos"&amp;" "&amp;B1582&amp;" "&amp;X1582,J$2:J$2881,0)),"neg","pos"))</f>
        <v/>
      </c>
      <c r="X1582" s="1" t="str">
        <f t="shared" ca="1" si="346"/>
        <v/>
      </c>
      <c r="Y1582" s="1" t="str">
        <f t="shared" ca="1" si="347"/>
        <v/>
      </c>
      <c r="Z1582" s="1" t="str">
        <f t="shared" si="348"/>
        <v>pos (2hexoses + glycerol minus 2H2O) MEB</v>
      </c>
      <c r="AA1582" s="1" t="str">
        <f t="shared" si="350"/>
        <v>Good</v>
      </c>
    </row>
    <row r="1583" spans="1:27" x14ac:dyDescent="0.2">
      <c r="A1583" s="1" t="s">
        <v>28</v>
      </c>
      <c r="B1583" s="1" t="s">
        <v>162</v>
      </c>
      <c r="C1583" s="1" t="s">
        <v>124</v>
      </c>
      <c r="D1583" s="1">
        <v>416.15300000000002</v>
      </c>
      <c r="E1583" s="1">
        <v>19.39</v>
      </c>
      <c r="F1583" s="5" t="s">
        <v>146</v>
      </c>
      <c r="H1583" s="1" t="s">
        <v>150</v>
      </c>
      <c r="K1583" s="1">
        <f t="shared" si="351"/>
        <v>0</v>
      </c>
      <c r="L1583" s="1" t="str">
        <f t="shared" si="352"/>
        <v>pos (2hexoses + glycerol minus 2H2O) MEBM_Syn</v>
      </c>
      <c r="M1583" s="1" t="str">
        <f t="shared" si="341"/>
        <v>ND</v>
      </c>
      <c r="N1583" s="1" t="str">
        <f t="shared" si="342"/>
        <v>pos (2hexoses + glycerol minus 2H2O) MEBM_SynND</v>
      </c>
      <c r="O1583" s="2" t="str">
        <f t="shared" si="343"/>
        <v/>
      </c>
      <c r="P1583" s="1" t="str">
        <f t="array" ref="P1583">IF(O1583="","",AVERAGE(IF(L$1:L$2881=L1583,K$1:K$2881)))</f>
        <v/>
      </c>
      <c r="Q1583" s="1" t="str">
        <f t="array" ref="Q1583">IF(O1583="","",_xlfn.F.TEST(IF((L$1:L$2881=LEFT(L1583,LEN(L1583)-3)&amp;"ctr"),K$1:K$2881),IF((L$1:L$2881=L1583),K$1:K$2881)))</f>
        <v/>
      </c>
      <c r="R1583" s="1" t="str">
        <f t="array" ref="R1583">IF(O1583="","",TTEST(IF(L$1:L$2881=LEFT(L1583,LEN(L1583)-3)&amp;"ctr",K$1:K$2881),IF(L$1:L$2881=L1583,K$1:K$2881),2,IF(ISERROR(Q1583),3,IF(Q1583&lt;0.05,3,2))))</f>
        <v/>
      </c>
      <c r="S1583" s="1" t="str">
        <f t="shared" ca="1" si="344"/>
        <v/>
      </c>
      <c r="T1583" s="1" t="str">
        <f t="array" ref="T1583">IF(O1583="","",AVERAGE(IF(L$1:L$2881=L1583,I$1:I$2881)))</f>
        <v/>
      </c>
      <c r="U1583" s="1" t="str">
        <f t="shared" ca="1" si="345"/>
        <v/>
      </c>
      <c r="V1583" s="1" t="str">
        <f t="shared" ca="1" si="349"/>
        <v/>
      </c>
      <c r="W1583" s="1" t="str">
        <f t="array" aca="1" ref="W1583" ca="1">IF(V1583="","",IF(AVERAGE(IF(Z$2:Z$2881="Neg"&amp;" "&amp;B1583&amp;" "&amp;X1583,J$2:J$2881,0))&gt;AVERAGE(IF(Z$2:Z$2881="pos"&amp;" "&amp;B1583&amp;" "&amp;X1583,J$2:J$2881,0)),"neg","pos"))</f>
        <v/>
      </c>
      <c r="X1583" s="1" t="str">
        <f t="shared" ca="1" si="346"/>
        <v/>
      </c>
      <c r="Y1583" s="1" t="str">
        <f t="shared" ca="1" si="347"/>
        <v/>
      </c>
      <c r="Z1583" s="1" t="str">
        <f t="shared" si="348"/>
        <v>pos (2hexoses + glycerol minus 2H2O) MEB</v>
      </c>
      <c r="AA1583" s="1" t="str">
        <f t="shared" si="350"/>
        <v/>
      </c>
    </row>
    <row r="1584" spans="1:27" x14ac:dyDescent="0.2">
      <c r="A1584" s="1" t="s">
        <v>28</v>
      </c>
      <c r="B1584" s="1" t="s">
        <v>162</v>
      </c>
      <c r="C1584" s="1" t="s">
        <v>124</v>
      </c>
      <c r="D1584" s="1">
        <v>416.15300000000002</v>
      </c>
      <c r="E1584" s="1">
        <v>19.39</v>
      </c>
      <c r="F1584" s="5" t="s">
        <v>146</v>
      </c>
      <c r="H1584" s="1" t="s">
        <v>150</v>
      </c>
      <c r="K1584" s="1">
        <f t="shared" si="351"/>
        <v>0</v>
      </c>
      <c r="L1584" s="1" t="str">
        <f t="shared" si="352"/>
        <v>pos (2hexoses + glycerol minus 2H2O) MEBM_Syn</v>
      </c>
      <c r="M1584" s="1" t="str">
        <f t="shared" si="341"/>
        <v>ND</v>
      </c>
      <c r="N1584" s="1" t="str">
        <f t="shared" si="342"/>
        <v>pos (2hexoses + glycerol minus 2H2O) MEBM_SynND</v>
      </c>
      <c r="O1584" s="2" t="str">
        <f t="shared" si="343"/>
        <v/>
      </c>
      <c r="P1584" s="1" t="str">
        <f t="array" ref="P1584">IF(O1584="","",AVERAGE(IF(L$1:L$2881=L1584,K$1:K$2881)))</f>
        <v/>
      </c>
      <c r="Q1584" s="1" t="str">
        <f t="array" ref="Q1584">IF(O1584="","",_xlfn.F.TEST(IF((L$1:L$2881=LEFT(L1584,LEN(L1584)-3)&amp;"ctr"),K$1:K$2881),IF((L$1:L$2881=L1584),K$1:K$2881)))</f>
        <v/>
      </c>
      <c r="R1584" s="1" t="str">
        <f t="array" ref="R1584">IF(O1584="","",TTEST(IF(L$1:L$2881=LEFT(L1584,LEN(L1584)-3)&amp;"ctr",K$1:K$2881),IF(L$1:L$2881=L1584,K$1:K$2881),2,IF(ISERROR(Q1584),3,IF(Q1584&lt;0.05,3,2))))</f>
        <v/>
      </c>
      <c r="S1584" s="1" t="str">
        <f t="shared" ca="1" si="344"/>
        <v/>
      </c>
      <c r="T1584" s="1" t="str">
        <f t="array" ref="T1584">IF(O1584="","",AVERAGE(IF(L$1:L$2881=L1584,I$1:I$2881)))</f>
        <v/>
      </c>
      <c r="U1584" s="1" t="str">
        <f t="shared" ca="1" si="345"/>
        <v/>
      </c>
      <c r="V1584" s="1" t="str">
        <f t="shared" ca="1" si="349"/>
        <v/>
      </c>
      <c r="W1584" s="1" t="str">
        <f t="array" aca="1" ref="W1584" ca="1">IF(V1584="","",IF(AVERAGE(IF(Z$2:Z$2881="Neg"&amp;" "&amp;B1584&amp;" "&amp;X1584,J$2:J$2881,0))&gt;AVERAGE(IF(Z$2:Z$2881="pos"&amp;" "&amp;B1584&amp;" "&amp;X1584,J$2:J$2881,0)),"neg","pos"))</f>
        <v/>
      </c>
      <c r="X1584" s="1" t="str">
        <f t="shared" ca="1" si="346"/>
        <v/>
      </c>
      <c r="Y1584" s="1" t="str">
        <f t="shared" ca="1" si="347"/>
        <v/>
      </c>
      <c r="Z1584" s="1" t="str">
        <f t="shared" si="348"/>
        <v>pos (2hexoses + glycerol minus 2H2O) MEB</v>
      </c>
      <c r="AA1584" s="1" t="str">
        <f t="shared" si="350"/>
        <v/>
      </c>
    </row>
    <row r="1585" spans="1:27" x14ac:dyDescent="0.2">
      <c r="A1585" s="1" t="s">
        <v>28</v>
      </c>
      <c r="B1585" s="1" t="s">
        <v>162</v>
      </c>
      <c r="C1585" s="1" t="s">
        <v>124</v>
      </c>
      <c r="D1585" s="1">
        <v>416.15300000000002</v>
      </c>
      <c r="E1585" s="1">
        <v>19.39</v>
      </c>
      <c r="F1585" s="5" t="s">
        <v>146</v>
      </c>
      <c r="H1585" s="1" t="s">
        <v>150</v>
      </c>
      <c r="K1585" s="1">
        <f t="shared" si="351"/>
        <v>0</v>
      </c>
      <c r="L1585" s="1" t="str">
        <f t="shared" si="352"/>
        <v>pos (2hexoses + glycerol minus 2H2O) MEBM_Syn</v>
      </c>
      <c r="M1585" s="1" t="str">
        <f t="shared" si="341"/>
        <v>ND</v>
      </c>
      <c r="N1585" s="1" t="str">
        <f t="shared" si="342"/>
        <v>pos (2hexoses + glycerol minus 2H2O) MEBM_SynND</v>
      </c>
      <c r="O1585" s="2" t="str">
        <f t="shared" si="343"/>
        <v/>
      </c>
      <c r="P1585" s="1" t="str">
        <f t="array" ref="P1585">IF(O1585="","",AVERAGE(IF(L$1:L$2881=L1585,K$1:K$2881)))</f>
        <v/>
      </c>
      <c r="Q1585" s="1" t="str">
        <f t="array" ref="Q1585">IF(O1585="","",_xlfn.F.TEST(IF((L$1:L$2881=LEFT(L1585,LEN(L1585)-3)&amp;"ctr"),K$1:K$2881),IF((L$1:L$2881=L1585),K$1:K$2881)))</f>
        <v/>
      </c>
      <c r="R1585" s="1" t="str">
        <f t="array" ref="R1585">IF(O1585="","",TTEST(IF(L$1:L$2881=LEFT(L1585,LEN(L1585)-3)&amp;"ctr",K$1:K$2881),IF(L$1:L$2881=L1585,K$1:K$2881),2,IF(ISERROR(Q1585),3,IF(Q1585&lt;0.05,3,2))))</f>
        <v/>
      </c>
      <c r="S1585" s="1" t="str">
        <f t="shared" ca="1" si="344"/>
        <v/>
      </c>
      <c r="T1585" s="1" t="str">
        <f t="array" ref="T1585">IF(O1585="","",AVERAGE(IF(L$1:L$2881=L1585,I$1:I$2881)))</f>
        <v/>
      </c>
      <c r="U1585" s="1" t="str">
        <f t="shared" ca="1" si="345"/>
        <v/>
      </c>
      <c r="V1585" s="1" t="str">
        <f t="shared" ca="1" si="349"/>
        <v/>
      </c>
      <c r="W1585" s="1" t="str">
        <f t="array" aca="1" ref="W1585" ca="1">IF(V1585="","",IF(AVERAGE(IF(Z$2:Z$2881="Neg"&amp;" "&amp;B1585&amp;" "&amp;X1585,J$2:J$2881,0))&gt;AVERAGE(IF(Z$2:Z$2881="pos"&amp;" "&amp;B1585&amp;" "&amp;X1585,J$2:J$2881,0)),"neg","pos"))</f>
        <v/>
      </c>
      <c r="X1585" s="1" t="str">
        <f t="shared" ca="1" si="346"/>
        <v/>
      </c>
      <c r="Y1585" s="1" t="str">
        <f t="shared" ca="1" si="347"/>
        <v/>
      </c>
      <c r="Z1585" s="1" t="str">
        <f t="shared" si="348"/>
        <v>pos (2hexoses + glycerol minus 2H2O) MEB</v>
      </c>
      <c r="AA1585" s="1" t="str">
        <f t="shared" si="350"/>
        <v/>
      </c>
    </row>
    <row r="1586" spans="1:27" x14ac:dyDescent="0.2">
      <c r="A1586" s="1" t="s">
        <v>28</v>
      </c>
      <c r="B1586" s="1" t="s">
        <v>162</v>
      </c>
      <c r="C1586" s="1" t="s">
        <v>124</v>
      </c>
      <c r="D1586" s="1">
        <v>416.15300000000002</v>
      </c>
      <c r="E1586" s="1">
        <v>19.39</v>
      </c>
      <c r="F1586" s="5" t="s">
        <v>146</v>
      </c>
      <c r="H1586" s="1" t="s">
        <v>151</v>
      </c>
      <c r="K1586" s="1">
        <f t="shared" si="351"/>
        <v>0</v>
      </c>
      <c r="L1586" s="1" t="str">
        <f t="shared" si="352"/>
        <v>pos (2hexoses + glycerol minus 2H2O) YE_Ctr</v>
      </c>
      <c r="M1586" s="1" t="str">
        <f t="shared" si="341"/>
        <v>ND</v>
      </c>
      <c r="N1586" s="1" t="str">
        <f t="shared" si="342"/>
        <v>pos (2hexoses + glycerol minus 2H2O) YE_CtrND</v>
      </c>
      <c r="O1586" s="2" t="str">
        <f t="shared" si="343"/>
        <v>ND</v>
      </c>
      <c r="P1586" s="1">
        <f t="array" ref="P1586">IF(O1586="","",AVERAGE(IF(L$1:L$2881=L1586,K$1:K$2881)))</f>
        <v>0</v>
      </c>
      <c r="Q1586" s="1" t="e">
        <f t="array" ref="Q1586">IF(O1586="","",_xlfn.F.TEST(IF((L$1:L$2881=LEFT(L1586,LEN(L1586)-3)&amp;"ctr"),K$1:K$2881),IF((L$1:L$2881=L1586),K$1:K$2881)))</f>
        <v>#DIV/0!</v>
      </c>
      <c r="R1586" s="1" t="e">
        <f t="array" ref="R1586">IF(O1586="","",TTEST(IF(L$1:L$2881=LEFT(L1586,LEN(L1586)-3)&amp;"ctr",K$1:K$2881),IF(L$1:L$2881=L1586,K$1:K$2881),2,IF(ISERROR(Q1586),3,IF(Q1586&lt;0.05,3,2))))</f>
        <v>#DIV/0!</v>
      </c>
      <c r="S1586" s="1" t="str">
        <f t="shared" ca="1" si="344"/>
        <v>ND</v>
      </c>
      <c r="T1586" s="1">
        <f t="array" ref="T1586">IF(O1586="","",AVERAGE(IF(L$1:L$2881=L1586,I$1:I$2881)))</f>
        <v>0</v>
      </c>
      <c r="U1586" s="1" t="str">
        <f t="shared" ca="1" si="345"/>
        <v>n/a</v>
      </c>
      <c r="V1586" s="1" t="str">
        <f t="shared" ca="1" si="349"/>
        <v/>
      </c>
      <c r="W1586" s="1" t="str">
        <f t="array" aca="1" ref="W1586" ca="1">IF(V1586="","",IF(AVERAGE(IF(Z$2:Z$2881="Neg"&amp;" "&amp;B1586&amp;" "&amp;X1586,J$2:J$2881,0))&gt;AVERAGE(IF(Z$2:Z$2881="pos"&amp;" "&amp;B1586&amp;" "&amp;X1586,J$2:J$2881,0)),"neg","pos"))</f>
        <v/>
      </c>
      <c r="X1586" s="1" t="str">
        <f t="shared" ca="1" si="346"/>
        <v/>
      </c>
      <c r="Y1586" s="1" t="str">
        <f t="shared" ca="1" si="347"/>
        <v/>
      </c>
      <c r="Z1586" s="1" t="str">
        <f t="shared" si="348"/>
        <v>pos (2hexoses + glycerol minus 2H2O) YE_</v>
      </c>
      <c r="AA1586" s="1" t="str">
        <f t="shared" si="350"/>
        <v>Good</v>
      </c>
    </row>
    <row r="1587" spans="1:27" x14ac:dyDescent="0.2">
      <c r="A1587" s="1" t="s">
        <v>28</v>
      </c>
      <c r="B1587" s="1" t="s">
        <v>162</v>
      </c>
      <c r="C1587" s="1" t="s">
        <v>124</v>
      </c>
      <c r="D1587" s="1">
        <v>416.15300000000002</v>
      </c>
      <c r="E1587" s="1">
        <v>19.39</v>
      </c>
      <c r="F1587" s="5" t="s">
        <v>146</v>
      </c>
      <c r="H1587" s="1" t="s">
        <v>151</v>
      </c>
      <c r="K1587" s="1">
        <f t="shared" si="351"/>
        <v>0</v>
      </c>
      <c r="L1587" s="1" t="str">
        <f t="shared" si="352"/>
        <v>pos (2hexoses + glycerol minus 2H2O) YE_Ctr</v>
      </c>
      <c r="M1587" s="1" t="str">
        <f t="shared" si="341"/>
        <v>ND</v>
      </c>
      <c r="N1587" s="1" t="str">
        <f t="shared" si="342"/>
        <v>pos (2hexoses + glycerol minus 2H2O) YE_CtrND</v>
      </c>
      <c r="O1587" s="2" t="str">
        <f t="shared" si="343"/>
        <v/>
      </c>
      <c r="P1587" s="1" t="str">
        <f t="array" ref="P1587">IF(O1587="","",AVERAGE(IF(L$1:L$2881=L1587,K$1:K$2881)))</f>
        <v/>
      </c>
      <c r="Q1587" s="1" t="str">
        <f t="array" ref="Q1587">IF(O1587="","",_xlfn.F.TEST(IF((L$1:L$2881=LEFT(L1587,LEN(L1587)-3)&amp;"ctr"),K$1:K$2881),IF((L$1:L$2881=L1587),K$1:K$2881)))</f>
        <v/>
      </c>
      <c r="R1587" s="1" t="str">
        <f t="array" ref="R1587">IF(O1587="","",TTEST(IF(L$1:L$2881=LEFT(L1587,LEN(L1587)-3)&amp;"ctr",K$1:K$2881),IF(L$1:L$2881=L1587,K$1:K$2881),2,IF(ISERROR(Q1587),3,IF(Q1587&lt;0.05,3,2))))</f>
        <v/>
      </c>
      <c r="S1587" s="1" t="str">
        <f t="shared" ca="1" si="344"/>
        <v/>
      </c>
      <c r="T1587" s="1" t="str">
        <f t="array" ref="T1587">IF(O1587="","",AVERAGE(IF(L$1:L$2881=L1587,I$1:I$2881)))</f>
        <v/>
      </c>
      <c r="U1587" s="1" t="str">
        <f t="shared" ca="1" si="345"/>
        <v/>
      </c>
      <c r="V1587" s="1" t="str">
        <f t="shared" ca="1" si="349"/>
        <v/>
      </c>
      <c r="W1587" s="1" t="str">
        <f t="array" aca="1" ref="W1587" ca="1">IF(V1587="","",IF(AVERAGE(IF(Z$2:Z$2881="Neg"&amp;" "&amp;B1587&amp;" "&amp;X1587,J$2:J$2881,0))&gt;AVERAGE(IF(Z$2:Z$2881="pos"&amp;" "&amp;B1587&amp;" "&amp;X1587,J$2:J$2881,0)),"neg","pos"))</f>
        <v/>
      </c>
      <c r="X1587" s="1" t="str">
        <f t="shared" ca="1" si="346"/>
        <v/>
      </c>
      <c r="Y1587" s="1" t="str">
        <f t="shared" ca="1" si="347"/>
        <v/>
      </c>
      <c r="Z1587" s="1" t="str">
        <f t="shared" si="348"/>
        <v>pos (2hexoses + glycerol minus 2H2O) YE_</v>
      </c>
      <c r="AA1587" s="1" t="str">
        <f t="shared" si="350"/>
        <v/>
      </c>
    </row>
    <row r="1588" spans="1:27" x14ac:dyDescent="0.2">
      <c r="A1588" s="1" t="s">
        <v>28</v>
      </c>
      <c r="B1588" s="1" t="s">
        <v>162</v>
      </c>
      <c r="C1588" s="1" t="s">
        <v>124</v>
      </c>
      <c r="D1588" s="1">
        <v>416.15300000000002</v>
      </c>
      <c r="E1588" s="1">
        <v>19.39</v>
      </c>
      <c r="F1588" s="5" t="s">
        <v>146</v>
      </c>
      <c r="H1588" s="1" t="s">
        <v>151</v>
      </c>
      <c r="K1588" s="1">
        <f t="shared" si="351"/>
        <v>0</v>
      </c>
      <c r="L1588" s="1" t="str">
        <f t="shared" si="352"/>
        <v>pos (2hexoses + glycerol minus 2H2O) YE_Ctr</v>
      </c>
      <c r="M1588" s="1" t="str">
        <f t="shared" si="341"/>
        <v>ND</v>
      </c>
      <c r="N1588" s="1" t="str">
        <f t="shared" si="342"/>
        <v>pos (2hexoses + glycerol minus 2H2O) YE_CtrND</v>
      </c>
      <c r="O1588" s="2" t="str">
        <f t="shared" si="343"/>
        <v/>
      </c>
      <c r="P1588" s="1" t="str">
        <f t="array" ref="P1588">IF(O1588="","",AVERAGE(IF(L$1:L$2881=L1588,K$1:K$2881)))</f>
        <v/>
      </c>
      <c r="Q1588" s="1" t="str">
        <f t="array" ref="Q1588">IF(O1588="","",_xlfn.F.TEST(IF((L$1:L$2881=LEFT(L1588,LEN(L1588)-3)&amp;"ctr"),K$1:K$2881),IF((L$1:L$2881=L1588),K$1:K$2881)))</f>
        <v/>
      </c>
      <c r="R1588" s="1" t="str">
        <f t="array" ref="R1588">IF(O1588="","",TTEST(IF(L$1:L$2881=LEFT(L1588,LEN(L1588)-3)&amp;"ctr",K$1:K$2881),IF(L$1:L$2881=L1588,K$1:K$2881),2,IF(ISERROR(Q1588),3,IF(Q1588&lt;0.05,3,2))))</f>
        <v/>
      </c>
      <c r="S1588" s="1" t="str">
        <f t="shared" ca="1" si="344"/>
        <v/>
      </c>
      <c r="T1588" s="1" t="str">
        <f t="array" ref="T1588">IF(O1588="","",AVERAGE(IF(L$1:L$2881=L1588,I$1:I$2881)))</f>
        <v/>
      </c>
      <c r="U1588" s="1" t="str">
        <f t="shared" ca="1" si="345"/>
        <v/>
      </c>
      <c r="V1588" s="1" t="str">
        <f t="shared" ca="1" si="349"/>
        <v/>
      </c>
      <c r="W1588" s="1" t="str">
        <f t="array" aca="1" ref="W1588" ca="1">IF(V1588="","",IF(AVERAGE(IF(Z$2:Z$2881="Neg"&amp;" "&amp;B1588&amp;" "&amp;X1588,J$2:J$2881,0))&gt;AVERAGE(IF(Z$2:Z$2881="pos"&amp;" "&amp;B1588&amp;" "&amp;X1588,J$2:J$2881,0)),"neg","pos"))</f>
        <v/>
      </c>
      <c r="X1588" s="1" t="str">
        <f t="shared" ca="1" si="346"/>
        <v/>
      </c>
      <c r="Y1588" s="1" t="str">
        <f t="shared" ca="1" si="347"/>
        <v/>
      </c>
      <c r="Z1588" s="1" t="str">
        <f t="shared" si="348"/>
        <v>pos (2hexoses + glycerol minus 2H2O) YE_</v>
      </c>
      <c r="AA1588" s="1" t="str">
        <f t="shared" si="350"/>
        <v/>
      </c>
    </row>
    <row r="1589" spans="1:27" x14ac:dyDescent="0.2">
      <c r="A1589" s="1" t="s">
        <v>28</v>
      </c>
      <c r="B1589" s="1" t="s">
        <v>162</v>
      </c>
      <c r="C1589" s="1" t="s">
        <v>124</v>
      </c>
      <c r="D1589" s="1">
        <v>416.15300000000002</v>
      </c>
      <c r="E1589" s="1">
        <v>19.39</v>
      </c>
      <c r="F1589" s="5" t="s">
        <v>146</v>
      </c>
      <c r="H1589" s="1" t="s">
        <v>151</v>
      </c>
      <c r="K1589" s="1">
        <f t="shared" si="351"/>
        <v>0</v>
      </c>
      <c r="L1589" s="1" t="str">
        <f t="shared" si="352"/>
        <v>pos (2hexoses + glycerol minus 2H2O) YE_Ctr</v>
      </c>
      <c r="M1589" s="1" t="str">
        <f t="shared" si="341"/>
        <v>ND</v>
      </c>
      <c r="N1589" s="1" t="str">
        <f t="shared" si="342"/>
        <v>pos (2hexoses + glycerol minus 2H2O) YE_CtrND</v>
      </c>
      <c r="O1589" s="2" t="str">
        <f t="shared" si="343"/>
        <v/>
      </c>
      <c r="P1589" s="1" t="str">
        <f t="array" ref="P1589">IF(O1589="","",AVERAGE(IF(L$1:L$2881=L1589,K$1:K$2881)))</f>
        <v/>
      </c>
      <c r="Q1589" s="1" t="str">
        <f t="array" ref="Q1589">IF(O1589="","",_xlfn.F.TEST(IF((L$1:L$2881=LEFT(L1589,LEN(L1589)-3)&amp;"ctr"),K$1:K$2881),IF((L$1:L$2881=L1589),K$1:K$2881)))</f>
        <v/>
      </c>
      <c r="R1589" s="1" t="str">
        <f t="array" ref="R1589">IF(O1589="","",TTEST(IF(L$1:L$2881=LEFT(L1589,LEN(L1589)-3)&amp;"ctr",K$1:K$2881),IF(L$1:L$2881=L1589,K$1:K$2881),2,IF(ISERROR(Q1589),3,IF(Q1589&lt;0.05,3,2))))</f>
        <v/>
      </c>
      <c r="S1589" s="1" t="str">
        <f t="shared" ca="1" si="344"/>
        <v/>
      </c>
      <c r="T1589" s="1" t="str">
        <f t="array" ref="T1589">IF(O1589="","",AVERAGE(IF(L$1:L$2881=L1589,I$1:I$2881)))</f>
        <v/>
      </c>
      <c r="U1589" s="1" t="str">
        <f t="shared" ca="1" si="345"/>
        <v/>
      </c>
      <c r="V1589" s="1" t="str">
        <f t="shared" ca="1" si="349"/>
        <v/>
      </c>
      <c r="W1589" s="1" t="str">
        <f t="array" aca="1" ref="W1589" ca="1">IF(V1589="","",IF(AVERAGE(IF(Z$2:Z$2881="Neg"&amp;" "&amp;B1589&amp;" "&amp;X1589,J$2:J$2881,0))&gt;AVERAGE(IF(Z$2:Z$2881="pos"&amp;" "&amp;B1589&amp;" "&amp;X1589,J$2:J$2881,0)),"neg","pos"))</f>
        <v/>
      </c>
      <c r="X1589" s="1" t="str">
        <f t="shared" ca="1" si="346"/>
        <v/>
      </c>
      <c r="Y1589" s="1" t="str">
        <f t="shared" ca="1" si="347"/>
        <v/>
      </c>
      <c r="Z1589" s="1" t="str">
        <f t="shared" si="348"/>
        <v>pos (2hexoses + glycerol minus 2H2O) YE_</v>
      </c>
      <c r="AA1589" s="1" t="str">
        <f t="shared" si="350"/>
        <v/>
      </c>
    </row>
    <row r="1590" spans="1:27" x14ac:dyDescent="0.2">
      <c r="A1590" s="1" t="s">
        <v>28</v>
      </c>
      <c r="B1590" s="1" t="s">
        <v>162</v>
      </c>
      <c r="C1590" s="1" t="s">
        <v>124</v>
      </c>
      <c r="D1590" s="1">
        <v>416.15300000000002</v>
      </c>
      <c r="E1590" s="1">
        <v>19.39</v>
      </c>
      <c r="F1590" s="5" t="s">
        <v>146</v>
      </c>
      <c r="H1590" s="1" t="s">
        <v>152</v>
      </c>
      <c r="K1590" s="1">
        <f t="shared" si="351"/>
        <v>0</v>
      </c>
      <c r="L1590" s="1" t="str">
        <f t="shared" si="352"/>
        <v>pos (2hexoses + glycerol minus 2H2O) YE_Syn</v>
      </c>
      <c r="M1590" s="1" t="str">
        <f t="shared" si="341"/>
        <v>ND</v>
      </c>
      <c r="N1590" s="1" t="str">
        <f t="shared" si="342"/>
        <v>pos (2hexoses + glycerol minus 2H2O) YE_SynND</v>
      </c>
      <c r="O1590" s="2" t="str">
        <f t="shared" si="343"/>
        <v>ND</v>
      </c>
      <c r="P1590" s="1">
        <f t="array" ref="P1590">IF(O1590="","",AVERAGE(IF(L$1:L$2881=L1590,K$1:K$2881)))</f>
        <v>0</v>
      </c>
      <c r="Q1590" s="1" t="e">
        <f t="array" ref="Q1590">IF(O1590="","",_xlfn.F.TEST(IF((L$1:L$2881=LEFT(L1590,LEN(L1590)-3)&amp;"ctr"),K$1:K$2881),IF((L$1:L$2881=L1590),K$1:K$2881)))</f>
        <v>#DIV/0!</v>
      </c>
      <c r="R1590" s="1" t="e">
        <f t="array" ref="R1590">IF(O1590="","",TTEST(IF(L$1:L$2881=LEFT(L1590,LEN(L1590)-3)&amp;"ctr",K$1:K$2881),IF(L$1:L$2881=L1590,K$1:K$2881),2,IF(ISERROR(Q1590),3,IF(Q1590&lt;0.05,3,2))))</f>
        <v>#DIV/0!</v>
      </c>
      <c r="S1590" s="1" t="str">
        <f t="shared" ca="1" si="344"/>
        <v>ND</v>
      </c>
      <c r="T1590" s="1">
        <f t="array" ref="T1590">IF(O1590="","",AVERAGE(IF(L$1:L$2881=L1590,I$1:I$2881)))</f>
        <v>0</v>
      </c>
      <c r="U1590" s="1" t="str">
        <f t="shared" ca="1" si="345"/>
        <v>n/a</v>
      </c>
      <c r="V1590" s="1" t="str">
        <f t="shared" ca="1" si="349"/>
        <v/>
      </c>
      <c r="W1590" s="1" t="str">
        <f t="array" aca="1" ref="W1590" ca="1">IF(V1590="","",IF(AVERAGE(IF(Z$2:Z$2881="Neg"&amp;" "&amp;B1590&amp;" "&amp;X1590,J$2:J$2881,0))&gt;AVERAGE(IF(Z$2:Z$2881="pos"&amp;" "&amp;B1590&amp;" "&amp;X1590,J$2:J$2881,0)),"neg","pos"))</f>
        <v/>
      </c>
      <c r="X1590" s="1" t="str">
        <f t="shared" ca="1" si="346"/>
        <v/>
      </c>
      <c r="Y1590" s="1" t="str">
        <f t="shared" ca="1" si="347"/>
        <v/>
      </c>
      <c r="Z1590" s="1" t="str">
        <f t="shared" si="348"/>
        <v>pos (2hexoses + glycerol minus 2H2O) YE_</v>
      </c>
      <c r="AA1590" s="1" t="str">
        <f t="shared" si="350"/>
        <v>Good</v>
      </c>
    </row>
    <row r="1591" spans="1:27" x14ac:dyDescent="0.2">
      <c r="A1591" s="1" t="s">
        <v>28</v>
      </c>
      <c r="B1591" s="1" t="s">
        <v>162</v>
      </c>
      <c r="C1591" s="1" t="s">
        <v>124</v>
      </c>
      <c r="D1591" s="1">
        <v>416.15300000000002</v>
      </c>
      <c r="E1591" s="1">
        <v>19.39</v>
      </c>
      <c r="F1591" s="5" t="s">
        <v>146</v>
      </c>
      <c r="H1591" s="1" t="s">
        <v>152</v>
      </c>
      <c r="K1591" s="1">
        <f t="shared" si="351"/>
        <v>0</v>
      </c>
      <c r="L1591" s="1" t="str">
        <f t="shared" si="352"/>
        <v>pos (2hexoses + glycerol minus 2H2O) YE_Syn</v>
      </c>
      <c r="M1591" s="1" t="str">
        <f t="shared" si="341"/>
        <v>ND</v>
      </c>
      <c r="N1591" s="1" t="str">
        <f t="shared" si="342"/>
        <v>pos (2hexoses + glycerol minus 2H2O) YE_SynND</v>
      </c>
      <c r="O1591" s="2" t="str">
        <f t="shared" si="343"/>
        <v/>
      </c>
      <c r="P1591" s="1" t="str">
        <f t="array" ref="P1591">IF(O1591="","",AVERAGE(IF(L$1:L$2881=L1591,K$1:K$2881)))</f>
        <v/>
      </c>
      <c r="Q1591" s="1" t="str">
        <f t="array" ref="Q1591">IF(O1591="","",_xlfn.F.TEST(IF((L$1:L$2881=LEFT(L1591,LEN(L1591)-3)&amp;"ctr"),K$1:K$2881),IF((L$1:L$2881=L1591),K$1:K$2881)))</f>
        <v/>
      </c>
      <c r="R1591" s="1" t="str">
        <f t="array" ref="R1591">IF(O1591="","",TTEST(IF(L$1:L$2881=LEFT(L1591,LEN(L1591)-3)&amp;"ctr",K$1:K$2881),IF(L$1:L$2881=L1591,K$1:K$2881),2,IF(ISERROR(Q1591),3,IF(Q1591&lt;0.05,3,2))))</f>
        <v/>
      </c>
      <c r="S1591" s="1" t="str">
        <f t="shared" ca="1" si="344"/>
        <v/>
      </c>
      <c r="T1591" s="1" t="str">
        <f t="array" ref="T1591">IF(O1591="","",AVERAGE(IF(L$1:L$2881=L1591,I$1:I$2881)))</f>
        <v/>
      </c>
      <c r="U1591" s="1" t="str">
        <f t="shared" ca="1" si="345"/>
        <v/>
      </c>
      <c r="V1591" s="1" t="str">
        <f t="shared" ca="1" si="349"/>
        <v/>
      </c>
      <c r="W1591" s="1" t="str">
        <f t="array" aca="1" ref="W1591" ca="1">IF(V1591="","",IF(AVERAGE(IF(Z$2:Z$2881="Neg"&amp;" "&amp;B1591&amp;" "&amp;X1591,J$2:J$2881,0))&gt;AVERAGE(IF(Z$2:Z$2881="pos"&amp;" "&amp;B1591&amp;" "&amp;X1591,J$2:J$2881,0)),"neg","pos"))</f>
        <v/>
      </c>
      <c r="X1591" s="1" t="str">
        <f t="shared" ca="1" si="346"/>
        <v/>
      </c>
      <c r="Y1591" s="1" t="str">
        <f t="shared" ca="1" si="347"/>
        <v/>
      </c>
      <c r="Z1591" s="1" t="str">
        <f t="shared" si="348"/>
        <v>pos (2hexoses + glycerol minus 2H2O) YE_</v>
      </c>
      <c r="AA1591" s="1" t="str">
        <f t="shared" si="350"/>
        <v/>
      </c>
    </row>
    <row r="1592" spans="1:27" x14ac:dyDescent="0.2">
      <c r="A1592" s="1" t="s">
        <v>28</v>
      </c>
      <c r="B1592" s="1" t="s">
        <v>162</v>
      </c>
      <c r="C1592" s="1" t="s">
        <v>124</v>
      </c>
      <c r="D1592" s="1">
        <v>416.15300000000002</v>
      </c>
      <c r="E1592" s="1">
        <v>19.39</v>
      </c>
      <c r="F1592" s="5" t="s">
        <v>146</v>
      </c>
      <c r="H1592" s="1" t="s">
        <v>152</v>
      </c>
      <c r="K1592" s="1">
        <f t="shared" si="351"/>
        <v>0</v>
      </c>
      <c r="L1592" s="1" t="str">
        <f t="shared" si="352"/>
        <v>pos (2hexoses + glycerol minus 2H2O) YE_Syn</v>
      </c>
      <c r="M1592" s="1" t="str">
        <f t="shared" si="341"/>
        <v>ND</v>
      </c>
      <c r="N1592" s="1" t="str">
        <f t="shared" si="342"/>
        <v>pos (2hexoses + glycerol minus 2H2O) YE_SynND</v>
      </c>
      <c r="O1592" s="2" t="str">
        <f t="shared" si="343"/>
        <v/>
      </c>
      <c r="P1592" s="1" t="str">
        <f t="array" ref="P1592">IF(O1592="","",AVERAGE(IF(L$1:L$2881=L1592,K$1:K$2881)))</f>
        <v/>
      </c>
      <c r="Q1592" s="1" t="str">
        <f t="array" ref="Q1592">IF(O1592="","",_xlfn.F.TEST(IF((L$1:L$2881=LEFT(L1592,LEN(L1592)-3)&amp;"ctr"),K$1:K$2881),IF((L$1:L$2881=L1592),K$1:K$2881)))</f>
        <v/>
      </c>
      <c r="R1592" s="1" t="str">
        <f t="array" ref="R1592">IF(O1592="","",TTEST(IF(L$1:L$2881=LEFT(L1592,LEN(L1592)-3)&amp;"ctr",K$1:K$2881),IF(L$1:L$2881=L1592,K$1:K$2881),2,IF(ISERROR(Q1592),3,IF(Q1592&lt;0.05,3,2))))</f>
        <v/>
      </c>
      <c r="S1592" s="1" t="str">
        <f t="shared" ca="1" si="344"/>
        <v/>
      </c>
      <c r="T1592" s="1" t="str">
        <f t="array" ref="T1592">IF(O1592="","",AVERAGE(IF(L$1:L$2881=L1592,I$1:I$2881)))</f>
        <v/>
      </c>
      <c r="U1592" s="1" t="str">
        <f t="shared" ca="1" si="345"/>
        <v/>
      </c>
      <c r="V1592" s="1" t="str">
        <f t="shared" ca="1" si="349"/>
        <v/>
      </c>
      <c r="W1592" s="1" t="str">
        <f t="array" aca="1" ref="W1592" ca="1">IF(V1592="","",IF(AVERAGE(IF(Z$2:Z$2881="Neg"&amp;" "&amp;B1592&amp;" "&amp;X1592,J$2:J$2881,0))&gt;AVERAGE(IF(Z$2:Z$2881="pos"&amp;" "&amp;B1592&amp;" "&amp;X1592,J$2:J$2881,0)),"neg","pos"))</f>
        <v/>
      </c>
      <c r="X1592" s="1" t="str">
        <f t="shared" ca="1" si="346"/>
        <v/>
      </c>
      <c r="Y1592" s="1" t="str">
        <f t="shared" ca="1" si="347"/>
        <v/>
      </c>
      <c r="Z1592" s="1" t="str">
        <f t="shared" si="348"/>
        <v>pos (2hexoses + glycerol minus 2H2O) YE_</v>
      </c>
      <c r="AA1592" s="1" t="str">
        <f t="shared" si="350"/>
        <v/>
      </c>
    </row>
    <row r="1593" spans="1:27" x14ac:dyDescent="0.2">
      <c r="A1593" s="1" t="s">
        <v>28</v>
      </c>
      <c r="B1593" s="1" t="s">
        <v>162</v>
      </c>
      <c r="C1593" s="1" t="s">
        <v>124</v>
      </c>
      <c r="D1593" s="1">
        <v>416.15300000000002</v>
      </c>
      <c r="E1593" s="1">
        <v>19.39</v>
      </c>
      <c r="F1593" s="5" t="s">
        <v>146</v>
      </c>
      <c r="H1593" s="1" t="s">
        <v>152</v>
      </c>
      <c r="K1593" s="1">
        <f t="shared" si="351"/>
        <v>0</v>
      </c>
      <c r="L1593" s="1" t="str">
        <f t="shared" si="352"/>
        <v>pos (2hexoses + glycerol minus 2H2O) YE_Syn</v>
      </c>
      <c r="M1593" s="1" t="str">
        <f t="shared" si="341"/>
        <v>ND</v>
      </c>
      <c r="N1593" s="1" t="str">
        <f t="shared" si="342"/>
        <v>pos (2hexoses + glycerol minus 2H2O) YE_SynND</v>
      </c>
      <c r="O1593" s="2" t="str">
        <f t="shared" si="343"/>
        <v/>
      </c>
      <c r="P1593" s="1" t="str">
        <f t="array" ref="P1593">IF(O1593="","",AVERAGE(IF(L$1:L$2881=L1593,K$1:K$2881)))</f>
        <v/>
      </c>
      <c r="Q1593" s="1" t="str">
        <f t="array" ref="Q1593">IF(O1593="","",_xlfn.F.TEST(IF((L$1:L$2881=LEFT(L1593,LEN(L1593)-3)&amp;"ctr"),K$1:K$2881),IF((L$1:L$2881=L1593),K$1:K$2881)))</f>
        <v/>
      </c>
      <c r="R1593" s="1" t="str">
        <f t="array" ref="R1593">IF(O1593="","",TTEST(IF(L$1:L$2881=LEFT(L1593,LEN(L1593)-3)&amp;"ctr",K$1:K$2881),IF(L$1:L$2881=L1593,K$1:K$2881),2,IF(ISERROR(Q1593),3,IF(Q1593&lt;0.05,3,2))))</f>
        <v/>
      </c>
      <c r="S1593" s="1" t="str">
        <f t="shared" ca="1" si="344"/>
        <v/>
      </c>
      <c r="T1593" s="1" t="str">
        <f t="array" ref="T1593">IF(O1593="","",AVERAGE(IF(L$1:L$2881=L1593,I$1:I$2881)))</f>
        <v/>
      </c>
      <c r="U1593" s="1" t="str">
        <f t="shared" ca="1" si="345"/>
        <v/>
      </c>
      <c r="V1593" s="1" t="str">
        <f t="shared" ca="1" si="349"/>
        <v/>
      </c>
      <c r="W1593" s="1" t="str">
        <f t="array" aca="1" ref="W1593" ca="1">IF(V1593="","",IF(AVERAGE(IF(Z$2:Z$2881="Neg"&amp;" "&amp;B1593&amp;" "&amp;X1593,J$2:J$2881,0))&gt;AVERAGE(IF(Z$2:Z$2881="pos"&amp;" "&amp;B1593&amp;" "&amp;X1593,J$2:J$2881,0)),"neg","pos"))</f>
        <v/>
      </c>
      <c r="X1593" s="1" t="str">
        <f t="shared" ca="1" si="346"/>
        <v/>
      </c>
      <c r="Y1593" s="1" t="str">
        <f t="shared" ca="1" si="347"/>
        <v/>
      </c>
      <c r="Z1593" s="1" t="str">
        <f t="shared" si="348"/>
        <v>pos (2hexoses + glycerol minus 2H2O) YE_</v>
      </c>
      <c r="AA1593" s="1" t="str">
        <f t="shared" si="350"/>
        <v/>
      </c>
    </row>
    <row r="1594" spans="1:27" x14ac:dyDescent="0.2">
      <c r="A1594" s="1" t="s">
        <v>28</v>
      </c>
      <c r="B1594" s="1" t="s">
        <v>162</v>
      </c>
      <c r="C1594" s="1" t="s">
        <v>124</v>
      </c>
      <c r="D1594" s="1">
        <v>416.15300000000002</v>
      </c>
      <c r="E1594" s="1">
        <v>19.39</v>
      </c>
      <c r="F1594" s="5" t="s">
        <v>146</v>
      </c>
      <c r="H1594" s="1" t="s">
        <v>153</v>
      </c>
      <c r="I1594" s="1">
        <v>60381</v>
      </c>
      <c r="K1594" s="1">
        <f t="shared" si="351"/>
        <v>11.008446326263101</v>
      </c>
      <c r="L1594" s="1" t="str">
        <f t="shared" si="352"/>
        <v>pos (2hexoses + glycerol minus 2H2O) SE_Ctr</v>
      </c>
      <c r="M1594" s="1" t="str">
        <f t="shared" si="341"/>
        <v>D</v>
      </c>
      <c r="N1594" s="1" t="str">
        <f t="shared" si="342"/>
        <v>pos (2hexoses + glycerol minus 2H2O) SE_Ctr_D</v>
      </c>
      <c r="O1594" s="2" t="str">
        <f t="shared" si="343"/>
        <v>D</v>
      </c>
      <c r="P1594" s="1">
        <f t="array" ref="P1594">IF(O1594="","",AVERAGE(IF(L$1:L$2881=L1594,K$1:K$2881)))</f>
        <v>10.670334965180967</v>
      </c>
      <c r="Q1594" s="1">
        <f t="array" ref="Q1594">IF(O1594="","",_xlfn.F.TEST(IF((L$1:L$2881=LEFT(L1594,LEN(L1594)-3)&amp;"ctr"),K$1:K$2881),IF((L$1:L$2881=L1594),K$1:K$2881)))</f>
        <v>1</v>
      </c>
      <c r="R1594" s="1">
        <f t="array" ref="R1594">IF(O1594="","",TTEST(IF(L$1:L$2881=LEFT(L1594,LEN(L1594)-3)&amp;"ctr",K$1:K$2881),IF(L$1:L$2881=L1594,K$1:K$2881),2,IF(ISERROR(Q1594),3,IF(Q1594&lt;0.05,3,2))))</f>
        <v>1</v>
      </c>
      <c r="S1594" s="1" t="str">
        <f t="shared" ca="1" si="344"/>
        <v>D</v>
      </c>
      <c r="T1594" s="1">
        <f t="array" ref="T1594">IF(O1594="","",AVERAGE(IF(L$1:L$2881=L1594,I$1:I$2881)))</f>
        <v>46043</v>
      </c>
      <c r="U1594" s="1" t="b">
        <f t="shared" ca="1" si="345"/>
        <v>0</v>
      </c>
      <c r="V1594" s="1" t="str">
        <f t="shared" ca="1" si="349"/>
        <v>1</v>
      </c>
      <c r="W1594" s="1" t="str">
        <f t="array" aca="1" ref="W1594" ca="1">IF(V1594="","",IF(AVERAGE(IF(Z$2:Z$2881="Neg"&amp;" "&amp;B1594&amp;" "&amp;X1594,J$2:J$2881,0))&gt;AVERAGE(IF(Z$2:Z$2881="pos"&amp;" "&amp;B1594&amp;" "&amp;X1594,J$2:J$2881,0)),"neg","pos"))</f>
        <v>pos</v>
      </c>
      <c r="X1594" s="1" t="str">
        <f t="shared" ca="1" si="346"/>
        <v>SE_</v>
      </c>
      <c r="Y1594" s="1" t="str">
        <f t="shared" ca="1" si="347"/>
        <v>Ctr</v>
      </c>
      <c r="Z1594" s="1" t="str">
        <f t="shared" si="348"/>
        <v>pos (2hexoses + glycerol minus 2H2O) SE_</v>
      </c>
      <c r="AA1594" s="1" t="str">
        <f t="shared" si="350"/>
        <v>Good</v>
      </c>
    </row>
    <row r="1595" spans="1:27" x14ac:dyDescent="0.2">
      <c r="A1595" s="1" t="s">
        <v>28</v>
      </c>
      <c r="B1595" s="1" t="s">
        <v>162</v>
      </c>
      <c r="C1595" s="1" t="s">
        <v>124</v>
      </c>
      <c r="D1595" s="1">
        <v>416.15300000000002</v>
      </c>
      <c r="E1595" s="1">
        <v>19.39</v>
      </c>
      <c r="F1595" s="5" t="s">
        <v>146</v>
      </c>
      <c r="H1595" s="1" t="s">
        <v>153</v>
      </c>
      <c r="I1595" s="1">
        <v>22174</v>
      </c>
      <c r="K1595" s="1">
        <f t="shared" si="351"/>
        <v>10.00672080717778</v>
      </c>
      <c r="L1595" s="1" t="str">
        <f t="shared" si="352"/>
        <v>pos (2hexoses + glycerol minus 2H2O) SE_Ctr</v>
      </c>
      <c r="M1595" s="1" t="str">
        <f t="shared" si="341"/>
        <v>D</v>
      </c>
      <c r="N1595" s="1" t="str">
        <f t="shared" si="342"/>
        <v>pos (2hexoses + glycerol minus 2H2O) SE_Ctr_D</v>
      </c>
      <c r="O1595" s="2" t="str">
        <f t="shared" si="343"/>
        <v/>
      </c>
      <c r="P1595" s="1" t="str">
        <f t="array" ref="P1595">IF(O1595="","",AVERAGE(IF(L$1:L$2881=L1595,K$1:K$2881)))</f>
        <v/>
      </c>
      <c r="Q1595" s="1" t="str">
        <f t="array" ref="Q1595">IF(O1595="","",_xlfn.F.TEST(IF((L$1:L$2881=LEFT(L1595,LEN(L1595)-3)&amp;"ctr"),K$1:K$2881),IF((L$1:L$2881=L1595),K$1:K$2881)))</f>
        <v/>
      </c>
      <c r="R1595" s="1" t="str">
        <f t="array" ref="R1595">IF(O1595="","",TTEST(IF(L$1:L$2881=LEFT(L1595,LEN(L1595)-3)&amp;"ctr",K$1:K$2881),IF(L$1:L$2881=L1595,K$1:K$2881),2,IF(ISERROR(Q1595),3,IF(Q1595&lt;0.05,3,2))))</f>
        <v/>
      </c>
      <c r="S1595" s="1" t="str">
        <f t="shared" ca="1" si="344"/>
        <v/>
      </c>
      <c r="T1595" s="1" t="str">
        <f t="array" ref="T1595">IF(O1595="","",AVERAGE(IF(L$1:L$2881=L1595,I$1:I$2881)))</f>
        <v/>
      </c>
      <c r="U1595" s="1" t="str">
        <f t="shared" ca="1" si="345"/>
        <v/>
      </c>
      <c r="V1595" s="1" t="str">
        <f t="shared" ca="1" si="349"/>
        <v/>
      </c>
      <c r="W1595" s="1" t="str">
        <f t="array" aca="1" ref="W1595" ca="1">IF(V1595="","",IF(AVERAGE(IF(Z$2:Z$2881="Neg"&amp;" "&amp;B1595&amp;" "&amp;X1595,J$2:J$2881,0))&gt;AVERAGE(IF(Z$2:Z$2881="pos"&amp;" "&amp;B1595&amp;" "&amp;X1595,J$2:J$2881,0)),"neg","pos"))</f>
        <v/>
      </c>
      <c r="X1595" s="1" t="str">
        <f t="shared" ca="1" si="346"/>
        <v/>
      </c>
      <c r="Y1595" s="1" t="str">
        <f t="shared" ca="1" si="347"/>
        <v/>
      </c>
      <c r="Z1595" s="1" t="str">
        <f t="shared" si="348"/>
        <v>pos (2hexoses + glycerol minus 2H2O) SE_</v>
      </c>
      <c r="AA1595" s="1" t="str">
        <f t="shared" si="350"/>
        <v/>
      </c>
    </row>
    <row r="1596" spans="1:27" x14ac:dyDescent="0.2">
      <c r="A1596" s="1" t="s">
        <v>28</v>
      </c>
      <c r="B1596" s="1" t="s">
        <v>162</v>
      </c>
      <c r="C1596" s="1" t="s">
        <v>124</v>
      </c>
      <c r="D1596" s="1">
        <v>416.15300000000002</v>
      </c>
      <c r="E1596" s="1">
        <v>19.39</v>
      </c>
      <c r="F1596" s="5" t="s">
        <v>146</v>
      </c>
      <c r="H1596" s="1" t="s">
        <v>153</v>
      </c>
      <c r="I1596" s="1">
        <v>54573</v>
      </c>
      <c r="K1596" s="1">
        <f t="shared" si="351"/>
        <v>10.907312857842115</v>
      </c>
      <c r="L1596" s="1" t="str">
        <f t="shared" si="352"/>
        <v>pos (2hexoses + glycerol minus 2H2O) SE_Ctr</v>
      </c>
      <c r="M1596" s="1" t="str">
        <f t="shared" si="341"/>
        <v>D</v>
      </c>
      <c r="N1596" s="1" t="str">
        <f t="shared" si="342"/>
        <v>pos (2hexoses + glycerol minus 2H2O) SE_Ctr_D</v>
      </c>
      <c r="O1596" s="2" t="str">
        <f t="shared" si="343"/>
        <v/>
      </c>
      <c r="P1596" s="1" t="str">
        <f t="array" ref="P1596">IF(O1596="","",AVERAGE(IF(L$1:L$2881=L1596,K$1:K$2881)))</f>
        <v/>
      </c>
      <c r="Q1596" s="1" t="str">
        <f t="array" ref="Q1596">IF(O1596="","",_xlfn.F.TEST(IF((L$1:L$2881=LEFT(L1596,LEN(L1596)-3)&amp;"ctr"),K$1:K$2881),IF((L$1:L$2881=L1596),K$1:K$2881)))</f>
        <v/>
      </c>
      <c r="R1596" s="1" t="str">
        <f t="array" ref="R1596">IF(O1596="","",TTEST(IF(L$1:L$2881=LEFT(L1596,LEN(L1596)-3)&amp;"ctr",K$1:K$2881),IF(L$1:L$2881=L1596,K$1:K$2881),2,IF(ISERROR(Q1596),3,IF(Q1596&lt;0.05,3,2))))</f>
        <v/>
      </c>
      <c r="S1596" s="1" t="str">
        <f t="shared" ca="1" si="344"/>
        <v/>
      </c>
      <c r="T1596" s="1" t="str">
        <f t="array" ref="T1596">IF(O1596="","",AVERAGE(IF(L$1:L$2881=L1596,I$1:I$2881)))</f>
        <v/>
      </c>
      <c r="U1596" s="1" t="str">
        <f t="shared" ca="1" si="345"/>
        <v/>
      </c>
      <c r="V1596" s="1" t="str">
        <f t="shared" ca="1" si="349"/>
        <v/>
      </c>
      <c r="W1596" s="1" t="str">
        <f t="array" aca="1" ref="W1596" ca="1">IF(V1596="","",IF(AVERAGE(IF(Z$2:Z$2881="Neg"&amp;" "&amp;B1596&amp;" "&amp;X1596,J$2:J$2881,0))&gt;AVERAGE(IF(Z$2:Z$2881="pos"&amp;" "&amp;B1596&amp;" "&amp;X1596,J$2:J$2881,0)),"neg","pos"))</f>
        <v/>
      </c>
      <c r="X1596" s="1" t="str">
        <f t="shared" ca="1" si="346"/>
        <v/>
      </c>
      <c r="Y1596" s="1" t="str">
        <f t="shared" ca="1" si="347"/>
        <v/>
      </c>
      <c r="Z1596" s="1" t="str">
        <f t="shared" si="348"/>
        <v>pos (2hexoses + glycerol minus 2H2O) SE_</v>
      </c>
      <c r="AA1596" s="1" t="str">
        <f t="shared" si="350"/>
        <v/>
      </c>
    </row>
    <row r="1597" spans="1:27" x14ac:dyDescent="0.2">
      <c r="A1597" s="1" t="s">
        <v>28</v>
      </c>
      <c r="B1597" s="1" t="s">
        <v>162</v>
      </c>
      <c r="C1597" s="1" t="s">
        <v>124</v>
      </c>
      <c r="D1597" s="1">
        <v>416.15300000000002</v>
      </c>
      <c r="E1597" s="1">
        <v>19.39</v>
      </c>
      <c r="F1597" s="5" t="s">
        <v>146</v>
      </c>
      <c r="H1597" s="1" t="s">
        <v>153</v>
      </c>
      <c r="I1597" s="1">
        <v>47044</v>
      </c>
      <c r="K1597" s="1">
        <f t="shared" si="351"/>
        <v>10.758859869440865</v>
      </c>
      <c r="L1597" s="1" t="str">
        <f t="shared" si="352"/>
        <v>pos (2hexoses + glycerol minus 2H2O) SE_Ctr</v>
      </c>
      <c r="M1597" s="1" t="str">
        <f t="shared" si="341"/>
        <v>D</v>
      </c>
      <c r="N1597" s="1" t="str">
        <f t="shared" si="342"/>
        <v>pos (2hexoses + glycerol minus 2H2O) SE_Ctr_D</v>
      </c>
      <c r="O1597" s="2" t="str">
        <f t="shared" si="343"/>
        <v/>
      </c>
      <c r="P1597" s="1" t="str">
        <f t="array" ref="P1597">IF(O1597="","",AVERAGE(IF(L$1:L$2881=L1597,K$1:K$2881)))</f>
        <v/>
      </c>
      <c r="Q1597" s="1" t="str">
        <f t="array" ref="Q1597">IF(O1597="","",_xlfn.F.TEST(IF((L$1:L$2881=LEFT(L1597,LEN(L1597)-3)&amp;"ctr"),K$1:K$2881),IF((L$1:L$2881=L1597),K$1:K$2881)))</f>
        <v/>
      </c>
      <c r="R1597" s="1" t="str">
        <f t="array" ref="R1597">IF(O1597="","",TTEST(IF(L$1:L$2881=LEFT(L1597,LEN(L1597)-3)&amp;"ctr",K$1:K$2881),IF(L$1:L$2881=L1597,K$1:K$2881),2,IF(ISERROR(Q1597),3,IF(Q1597&lt;0.05,3,2))))</f>
        <v/>
      </c>
      <c r="S1597" s="1" t="str">
        <f t="shared" ca="1" si="344"/>
        <v/>
      </c>
      <c r="T1597" s="1" t="str">
        <f t="array" ref="T1597">IF(O1597="","",AVERAGE(IF(L$1:L$2881=L1597,I$1:I$2881)))</f>
        <v/>
      </c>
      <c r="U1597" s="1" t="str">
        <f t="shared" ca="1" si="345"/>
        <v/>
      </c>
      <c r="V1597" s="1" t="str">
        <f t="shared" ca="1" si="349"/>
        <v/>
      </c>
      <c r="W1597" s="1" t="str">
        <f t="array" aca="1" ref="W1597" ca="1">IF(V1597="","",IF(AVERAGE(IF(Z$2:Z$2881="Neg"&amp;" "&amp;B1597&amp;" "&amp;X1597,J$2:J$2881,0))&gt;AVERAGE(IF(Z$2:Z$2881="pos"&amp;" "&amp;B1597&amp;" "&amp;X1597,J$2:J$2881,0)),"neg","pos"))</f>
        <v/>
      </c>
      <c r="X1597" s="1" t="str">
        <f t="shared" ca="1" si="346"/>
        <v/>
      </c>
      <c r="Y1597" s="1" t="str">
        <f t="shared" ca="1" si="347"/>
        <v/>
      </c>
      <c r="Z1597" s="1" t="str">
        <f t="shared" si="348"/>
        <v>pos (2hexoses + glycerol minus 2H2O) SE_</v>
      </c>
      <c r="AA1597" s="1" t="str">
        <f t="shared" si="350"/>
        <v/>
      </c>
    </row>
    <row r="1598" spans="1:27" x14ac:dyDescent="0.2">
      <c r="A1598" s="1" t="s">
        <v>28</v>
      </c>
      <c r="B1598" s="1" t="s">
        <v>162</v>
      </c>
      <c r="C1598" s="1" t="s">
        <v>124</v>
      </c>
      <c r="D1598" s="1">
        <v>416.15300000000002</v>
      </c>
      <c r="E1598" s="1">
        <v>19.39</v>
      </c>
      <c r="F1598" s="5" t="s">
        <v>146</v>
      </c>
      <c r="H1598" s="1" t="s">
        <v>154</v>
      </c>
      <c r="I1598" s="1">
        <v>62491</v>
      </c>
      <c r="K1598" s="1">
        <f t="shared" si="351"/>
        <v>11.042793827531794</v>
      </c>
      <c r="L1598" s="1" t="str">
        <f t="shared" si="352"/>
        <v>pos (2hexoses + glycerol minus 2H2O) SE_Syn</v>
      </c>
      <c r="M1598" s="1" t="str">
        <f t="shared" si="341"/>
        <v>D</v>
      </c>
      <c r="N1598" s="1" t="str">
        <f t="shared" si="342"/>
        <v>pos (2hexoses + glycerol minus 2H2O) SE_Syn_D</v>
      </c>
      <c r="O1598" s="2" t="str">
        <f t="shared" si="343"/>
        <v>D</v>
      </c>
      <c r="P1598" s="1">
        <f t="array" ref="P1598">IF(O1598="","",AVERAGE(IF(L$1:L$2881=L1598,K$1:K$2881)))</f>
        <v>10.467039792392807</v>
      </c>
      <c r="Q1598" s="1">
        <f t="array" ref="Q1598">IF(O1598="","",_xlfn.F.TEST(IF((L$1:L$2881=LEFT(L1598,LEN(L1598)-3)&amp;"ctr"),K$1:K$2881),IF((L$1:L$2881=L1598),K$1:K$2881)))</f>
        <v>0.57221895314200111</v>
      </c>
      <c r="R1598" s="1">
        <f t="array" ref="R1598">IF(O1598="","",TTEST(IF(L$1:L$2881=LEFT(L1598,LEN(L1598)-3)&amp;"ctr",K$1:K$2881),IF(L$1:L$2881=L1598,K$1:K$2881),2,IF(ISERROR(Q1598),3,IF(Q1598&lt;0.05,3,2))))</f>
        <v>0.6261382631745227</v>
      </c>
      <c r="S1598" s="1" t="str">
        <f t="shared" ca="1" si="344"/>
        <v>N</v>
      </c>
      <c r="T1598" s="1">
        <f t="array" ref="T1598">IF(O1598="","",AVERAGE(IF(L$1:L$2881=L1598,I$1:I$2881)))</f>
        <v>40686.75</v>
      </c>
      <c r="U1598" s="1" t="str">
        <f t="shared" ca="1" si="345"/>
        <v>n/a</v>
      </c>
      <c r="V1598" s="1" t="str">
        <f t="shared" ca="1" si="349"/>
        <v>1</v>
      </c>
      <c r="W1598" s="1" t="str">
        <f t="array" aca="1" ref="W1598" ca="1">IF(V1598="","",IF(AVERAGE(IF(Z$2:Z$2881="Neg"&amp;" "&amp;B1598&amp;" "&amp;X1598,J$2:J$2881,0))&gt;AVERAGE(IF(Z$2:Z$2881="pos"&amp;" "&amp;B1598&amp;" "&amp;X1598,J$2:J$2881,0)),"neg","pos"))</f>
        <v>pos</v>
      </c>
      <c r="X1598" s="1" t="str">
        <f t="shared" ca="1" si="346"/>
        <v>SE_</v>
      </c>
      <c r="Y1598" s="1" t="str">
        <f t="shared" ca="1" si="347"/>
        <v>Syn</v>
      </c>
      <c r="Z1598" s="1" t="str">
        <f t="shared" si="348"/>
        <v>pos (2hexoses + glycerol minus 2H2O) SE_</v>
      </c>
      <c r="AA1598" s="1" t="str">
        <f t="shared" si="350"/>
        <v>Good</v>
      </c>
    </row>
    <row r="1599" spans="1:27" x14ac:dyDescent="0.2">
      <c r="A1599" s="1" t="s">
        <v>28</v>
      </c>
      <c r="B1599" s="1" t="s">
        <v>162</v>
      </c>
      <c r="C1599" s="1" t="s">
        <v>124</v>
      </c>
      <c r="D1599" s="1">
        <v>416.15300000000002</v>
      </c>
      <c r="E1599" s="1">
        <v>19.39</v>
      </c>
      <c r="F1599" s="5" t="s">
        <v>146</v>
      </c>
      <c r="H1599" s="1" t="s">
        <v>154</v>
      </c>
      <c r="I1599" s="1">
        <v>58719</v>
      </c>
      <c r="K1599" s="1">
        <f t="shared" si="351"/>
        <v>10.980535663288396</v>
      </c>
      <c r="L1599" s="1" t="str">
        <f t="shared" si="352"/>
        <v>pos (2hexoses + glycerol minus 2H2O) SE_Syn</v>
      </c>
      <c r="M1599" s="1" t="str">
        <f t="shared" si="341"/>
        <v>D</v>
      </c>
      <c r="N1599" s="1" t="str">
        <f t="shared" si="342"/>
        <v>pos (2hexoses + glycerol minus 2H2O) SE_Syn_D</v>
      </c>
      <c r="O1599" s="2" t="str">
        <f t="shared" si="343"/>
        <v/>
      </c>
      <c r="P1599" s="1" t="str">
        <f t="array" ref="P1599">IF(O1599="","",AVERAGE(IF(L$1:L$2881=L1599,K$1:K$2881)))</f>
        <v/>
      </c>
      <c r="Q1599" s="1" t="str">
        <f t="array" ref="Q1599">IF(O1599="","",_xlfn.F.TEST(IF((L$1:L$2881=LEFT(L1599,LEN(L1599)-3)&amp;"ctr"),K$1:K$2881),IF((L$1:L$2881=L1599),K$1:K$2881)))</f>
        <v/>
      </c>
      <c r="R1599" s="1" t="str">
        <f t="array" ref="R1599">IF(O1599="","",TTEST(IF(L$1:L$2881=LEFT(L1599,LEN(L1599)-3)&amp;"ctr",K$1:K$2881),IF(L$1:L$2881=L1599,K$1:K$2881),2,IF(ISERROR(Q1599),3,IF(Q1599&lt;0.05,3,2))))</f>
        <v/>
      </c>
      <c r="S1599" s="1" t="str">
        <f t="shared" ca="1" si="344"/>
        <v/>
      </c>
      <c r="T1599" s="1" t="str">
        <f t="array" ref="T1599">IF(O1599="","",AVERAGE(IF(L$1:L$2881=L1599,I$1:I$2881)))</f>
        <v/>
      </c>
      <c r="U1599" s="1" t="str">
        <f t="shared" ca="1" si="345"/>
        <v/>
      </c>
      <c r="V1599" s="1" t="str">
        <f t="shared" ca="1" si="349"/>
        <v/>
      </c>
      <c r="W1599" s="1" t="str">
        <f t="array" aca="1" ref="W1599" ca="1">IF(V1599="","",IF(AVERAGE(IF(Z$2:Z$2881="Neg"&amp;" "&amp;B1599&amp;" "&amp;X1599,J$2:J$2881,0))&gt;AVERAGE(IF(Z$2:Z$2881="pos"&amp;" "&amp;B1599&amp;" "&amp;X1599,J$2:J$2881,0)),"neg","pos"))</f>
        <v/>
      </c>
      <c r="X1599" s="1" t="str">
        <f t="shared" ca="1" si="346"/>
        <v/>
      </c>
      <c r="Y1599" s="1" t="str">
        <f t="shared" ca="1" si="347"/>
        <v/>
      </c>
      <c r="Z1599" s="1" t="str">
        <f t="shared" si="348"/>
        <v>pos (2hexoses + glycerol minus 2H2O) SE_</v>
      </c>
      <c r="AA1599" s="1" t="str">
        <f t="shared" si="350"/>
        <v/>
      </c>
    </row>
    <row r="1600" spans="1:27" x14ac:dyDescent="0.2">
      <c r="A1600" s="1" t="s">
        <v>28</v>
      </c>
      <c r="B1600" s="1" t="s">
        <v>162</v>
      </c>
      <c r="C1600" s="1" t="s">
        <v>124</v>
      </c>
      <c r="D1600" s="1">
        <v>416.15300000000002</v>
      </c>
      <c r="E1600" s="1">
        <v>19.39</v>
      </c>
      <c r="F1600" s="5" t="s">
        <v>146</v>
      </c>
      <c r="H1600" s="1" t="s">
        <v>154</v>
      </c>
      <c r="I1600" s="1">
        <v>24761</v>
      </c>
      <c r="K1600" s="1">
        <f t="shared" si="351"/>
        <v>10.117065498980637</v>
      </c>
      <c r="L1600" s="1" t="str">
        <f t="shared" si="352"/>
        <v>pos (2hexoses + glycerol minus 2H2O) SE_Syn</v>
      </c>
      <c r="M1600" s="1" t="str">
        <f t="shared" si="341"/>
        <v>D</v>
      </c>
      <c r="N1600" s="1" t="str">
        <f t="shared" si="342"/>
        <v>pos (2hexoses + glycerol minus 2H2O) SE_Syn_D</v>
      </c>
      <c r="O1600" s="2" t="str">
        <f t="shared" si="343"/>
        <v/>
      </c>
      <c r="P1600" s="1" t="str">
        <f t="array" ref="P1600">IF(O1600="","",AVERAGE(IF(L$1:L$2881=L1600,K$1:K$2881)))</f>
        <v/>
      </c>
      <c r="Q1600" s="1" t="str">
        <f t="array" ref="Q1600">IF(O1600="","",_xlfn.F.TEST(IF((L$1:L$2881=LEFT(L1600,LEN(L1600)-3)&amp;"ctr"),K$1:K$2881),IF((L$1:L$2881=L1600),K$1:K$2881)))</f>
        <v/>
      </c>
      <c r="R1600" s="1" t="str">
        <f t="array" ref="R1600">IF(O1600="","",TTEST(IF(L$1:L$2881=LEFT(L1600,LEN(L1600)-3)&amp;"ctr",K$1:K$2881),IF(L$1:L$2881=L1600,K$1:K$2881),2,IF(ISERROR(Q1600),3,IF(Q1600&lt;0.05,3,2))))</f>
        <v/>
      </c>
      <c r="S1600" s="1" t="str">
        <f t="shared" ca="1" si="344"/>
        <v/>
      </c>
      <c r="T1600" s="1" t="str">
        <f t="array" ref="T1600">IF(O1600="","",AVERAGE(IF(L$1:L$2881=L1600,I$1:I$2881)))</f>
        <v/>
      </c>
      <c r="U1600" s="1" t="str">
        <f t="shared" ca="1" si="345"/>
        <v/>
      </c>
      <c r="V1600" s="1" t="str">
        <f t="shared" ca="1" si="349"/>
        <v/>
      </c>
      <c r="W1600" s="1" t="str">
        <f t="array" aca="1" ref="W1600" ca="1">IF(V1600="","",IF(AVERAGE(IF(Z$2:Z$2881="Neg"&amp;" "&amp;B1600&amp;" "&amp;X1600,J$2:J$2881,0))&gt;AVERAGE(IF(Z$2:Z$2881="pos"&amp;" "&amp;B1600&amp;" "&amp;X1600,J$2:J$2881,0)),"neg","pos"))</f>
        <v/>
      </c>
      <c r="X1600" s="1" t="str">
        <f t="shared" ca="1" si="346"/>
        <v/>
      </c>
      <c r="Y1600" s="1" t="str">
        <f t="shared" ca="1" si="347"/>
        <v/>
      </c>
      <c r="Z1600" s="1" t="str">
        <f t="shared" si="348"/>
        <v>pos (2hexoses + glycerol minus 2H2O) SE_</v>
      </c>
      <c r="AA1600" s="1" t="str">
        <f t="shared" si="350"/>
        <v/>
      </c>
    </row>
    <row r="1601" spans="1:27" x14ac:dyDescent="0.2">
      <c r="A1601" s="1" t="s">
        <v>28</v>
      </c>
      <c r="B1601" s="1" t="s">
        <v>162</v>
      </c>
      <c r="C1601" s="1" t="s">
        <v>124</v>
      </c>
      <c r="D1601" s="1">
        <v>416.15300000000002</v>
      </c>
      <c r="E1601" s="1">
        <v>19.39</v>
      </c>
      <c r="F1601" s="5" t="s">
        <v>146</v>
      </c>
      <c r="H1601" s="1" t="s">
        <v>154</v>
      </c>
      <c r="I1601" s="1">
        <v>16776</v>
      </c>
      <c r="K1601" s="1">
        <f t="shared" si="351"/>
        <v>9.7277641797704</v>
      </c>
      <c r="L1601" s="1" t="str">
        <f t="shared" si="352"/>
        <v>pos (2hexoses + glycerol minus 2H2O) SE_Syn</v>
      </c>
      <c r="M1601" s="1" t="str">
        <f t="shared" si="341"/>
        <v>D</v>
      </c>
      <c r="N1601" s="1" t="str">
        <f t="shared" si="342"/>
        <v>pos (2hexoses + glycerol minus 2H2O) SE_Syn_D</v>
      </c>
      <c r="O1601" s="2" t="str">
        <f t="shared" si="343"/>
        <v/>
      </c>
      <c r="P1601" s="1" t="str">
        <f t="array" ref="P1601">IF(O1601="","",AVERAGE(IF(L$1:L$2881=L1601,K$1:K$2881)))</f>
        <v/>
      </c>
      <c r="Q1601" s="1" t="str">
        <f t="array" ref="Q1601">IF(O1601="","",_xlfn.F.TEST(IF((L$1:L$2881=LEFT(L1601,LEN(L1601)-3)&amp;"ctr"),K$1:K$2881),IF((L$1:L$2881=L1601),K$1:K$2881)))</f>
        <v/>
      </c>
      <c r="R1601" s="1" t="str">
        <f t="array" ref="R1601">IF(O1601="","",TTEST(IF(L$1:L$2881=LEFT(L1601,LEN(L1601)-3)&amp;"ctr",K$1:K$2881),IF(L$1:L$2881=L1601,K$1:K$2881),2,IF(ISERROR(Q1601),3,IF(Q1601&lt;0.05,3,2))))</f>
        <v/>
      </c>
      <c r="S1601" s="1" t="str">
        <f t="shared" ca="1" si="344"/>
        <v/>
      </c>
      <c r="T1601" s="1" t="str">
        <f t="array" ref="T1601">IF(O1601="","",AVERAGE(IF(L$1:L$2881=L1601,I$1:I$2881)))</f>
        <v/>
      </c>
      <c r="U1601" s="1" t="str">
        <f t="shared" ca="1" si="345"/>
        <v/>
      </c>
      <c r="V1601" s="1" t="str">
        <f t="shared" ca="1" si="349"/>
        <v/>
      </c>
      <c r="W1601" s="1" t="str">
        <f t="array" aca="1" ref="W1601" ca="1">IF(V1601="","",IF(AVERAGE(IF(Z$2:Z$2881="Neg"&amp;" "&amp;B1601&amp;" "&amp;X1601,J$2:J$2881,0))&gt;AVERAGE(IF(Z$2:Z$2881="pos"&amp;" "&amp;B1601&amp;" "&amp;X1601,J$2:J$2881,0)),"neg","pos"))</f>
        <v/>
      </c>
      <c r="X1601" s="1" t="str">
        <f t="shared" ca="1" si="346"/>
        <v/>
      </c>
      <c r="Y1601" s="1" t="str">
        <f t="shared" ca="1" si="347"/>
        <v/>
      </c>
      <c r="Z1601" s="1" t="str">
        <f t="shared" si="348"/>
        <v>pos (2hexoses + glycerol minus 2H2O) SE_</v>
      </c>
      <c r="AA1601" s="1" t="str">
        <f t="shared" si="350"/>
        <v/>
      </c>
    </row>
    <row r="1602" spans="1:27" x14ac:dyDescent="0.2">
      <c r="A1602" s="1" t="s">
        <v>94</v>
      </c>
      <c r="B1602" s="1" t="s">
        <v>82</v>
      </c>
      <c r="C1602" s="1" t="s">
        <v>125</v>
      </c>
      <c r="D1602" s="1">
        <v>254.1369</v>
      </c>
      <c r="E1602" s="1">
        <v>19.36</v>
      </c>
      <c r="F1602" s="5" t="s">
        <v>146</v>
      </c>
      <c r="H1602" s="1" t="s">
        <v>147</v>
      </c>
      <c r="K1602" s="1">
        <f t="shared" si="351"/>
        <v>0</v>
      </c>
      <c r="L1602" s="1" t="str">
        <f t="shared" si="352"/>
        <v>both His-Val Min_Ctr</v>
      </c>
      <c r="M1602" s="1" t="str">
        <f t="shared" ref="M1602:M1665" si="353">IF(I1602&lt;&gt;"","D","ND")</f>
        <v>ND</v>
      </c>
      <c r="N1602" s="1" t="str">
        <f t="shared" ref="N1602:N1665" si="354">L1602&amp;IF(LEN(M1602)=2,M1602,"_"&amp;M1602)</f>
        <v>both His-Val Min_CtrND</v>
      </c>
      <c r="O1602" s="2" t="str">
        <f t="shared" ref="O1602:O1665" si="355">IF(ROW()&lt;&gt;MATCH(L1602,L$1:L$2881,0),"",IF(COUNTIF(N$1:N$2881,LEFT(N1602,LEN(N1602)-2)&amp;"_D")=COUNTIF(L$1:L$2881,L1602),"D","ND"))</f>
        <v>ND</v>
      </c>
      <c r="P1602" s="1">
        <f t="array" ref="P1602">IF(O1602="","",AVERAGE(IF(L$1:L$2881=L1602,K$1:K$2881)))</f>
        <v>0</v>
      </c>
      <c r="Q1602" s="1" t="e">
        <f t="array" ref="Q1602">IF(O1602="","",_xlfn.F.TEST(IF((L$1:L$2881=LEFT(L1602,LEN(L1602)-3)&amp;"ctr"),K$1:K$2881),IF((L$1:L$2881=L1602),K$1:K$2881)))</f>
        <v>#DIV/0!</v>
      </c>
      <c r="R1602" s="1" t="e">
        <f t="array" ref="R1602">IF(O1602="","",TTEST(IF(L$1:L$2881=LEFT(L1602,LEN(L1602)-3)&amp;"ctr",K$1:K$2881),IF(L$1:L$2881=L1602,K$1:K$2881),2,IF(ISERROR(Q1602),3,IF(Q1602&lt;0.05,3,2))))</f>
        <v>#DIV/0!</v>
      </c>
      <c r="S1602" s="1" t="str">
        <f t="shared" ref="S1602:S1665" ca="1" si="356">IF(P1602="","",IF(RIGHT(L1602,3)="ctr",O1602,IF(AND(O1602="ND",INDIRECT("r"&amp;MATCH(LEFT(L1602,LEN(L1602)-3)&amp;"ctr",L$1:L$2881,0)&amp;"c"&amp;COLUMN(O1602),FALSE)="ND"),"ND",IF(R1602&gt;=0.05,"N",IF(AND(R1602&lt;0.05,P1602&lt;INDIRECT("r"&amp;MATCH(LEFT(L1602,LEN(L1602)-3)&amp;"ctr",L$1:L$2881,0)&amp;"C"&amp;COLUMN(P1602),FALSE)),"I",IF(AND(R1602&lt;0.05,P1602&gt;INDIRECT("r"&amp;MATCH(LEFT(L1602,LEN(L1602)-3)&amp;"ctr",L$1:L$2881,0)&amp;"c"&amp;COLUMN(P1602),FALSE)),"E","err"))))))</f>
        <v>ND</v>
      </c>
      <c r="T1602" s="1">
        <f t="array" ref="T1602">IF(O1602="","",AVERAGE(IF(L$1:L$2881=L1602,I$1:I$2881)))</f>
        <v>0</v>
      </c>
      <c r="U1602" s="1" t="str">
        <f t="shared" ref="U1602:U1665" ca="1" si="357">IF(O1602="","",IF(OR(S1602="ND",S1602="N"),"n/a",IF(OR(S1602="e",S1602="I"),IF(OR(T1602=0,INDIRECT("r"&amp;MATCH(LEFT(L1602,LEN(L1602)-3)&amp;"ctr",L$1:L$2881,0)&amp;"c"&amp;COLUMN(T1602),FALSE)=0),5,LOG(T1602/INDIRECT("r"&amp;MATCH(LEFT(L1602,LEN(L1602)-3)&amp;"ctr",L$1:L$2881,0)&amp;"c"&amp;COLUMN(T1602),FALSE),2)))))</f>
        <v>n/a</v>
      </c>
      <c r="V1602" s="1" t="str">
        <f t="shared" ca="1" si="349"/>
        <v/>
      </c>
      <c r="W1602" s="1" t="str">
        <f t="array" aca="1" ref="W1602" ca="1">IF(V1602="","",IF(AVERAGE(IF(Z$2:Z$2881="Neg"&amp;" "&amp;B1602&amp;" "&amp;X1602,J$2:J$2881,0))&gt;AVERAGE(IF(Z$2:Z$2881="pos"&amp;" "&amp;B1602&amp;" "&amp;X1602,J$2:J$2881,0)),"neg","pos"))</f>
        <v/>
      </c>
      <c r="X1602" s="1" t="str">
        <f t="shared" ref="X1602:X1665" ca="1" si="358">IF(V1602="","",LEFT(H1602,3))</f>
        <v/>
      </c>
      <c r="Y1602" s="1" t="str">
        <f t="shared" ref="Y1602:Y1665" ca="1" si="359">IF(W1602="","",RIGHT(H1602,3))</f>
        <v/>
      </c>
      <c r="Z1602" s="1" t="str">
        <f t="shared" ref="Z1602:Z1665" si="360">A1602&amp;" "&amp;B1602&amp;" "&amp;LEFT(H1602,3)</f>
        <v>both His-Val Min</v>
      </c>
      <c r="AA1602" s="1" t="str">
        <f t="shared" si="350"/>
        <v>Good</v>
      </c>
    </row>
    <row r="1603" spans="1:27" x14ac:dyDescent="0.2">
      <c r="A1603" s="1" t="s">
        <v>94</v>
      </c>
      <c r="B1603" s="1" t="s">
        <v>82</v>
      </c>
      <c r="C1603" s="1" t="s">
        <v>125</v>
      </c>
      <c r="D1603" s="1">
        <v>254.1369</v>
      </c>
      <c r="E1603" s="1">
        <v>19.36</v>
      </c>
      <c r="F1603" s="5" t="s">
        <v>146</v>
      </c>
      <c r="H1603" s="1" t="s">
        <v>147</v>
      </c>
      <c r="K1603" s="1">
        <f t="shared" si="351"/>
        <v>0</v>
      </c>
      <c r="L1603" s="1" t="str">
        <f t="shared" si="352"/>
        <v>both His-Val Min_Ctr</v>
      </c>
      <c r="M1603" s="1" t="str">
        <f t="shared" si="353"/>
        <v>ND</v>
      </c>
      <c r="N1603" s="1" t="str">
        <f t="shared" si="354"/>
        <v>both His-Val Min_CtrND</v>
      </c>
      <c r="O1603" s="2" t="str">
        <f t="shared" si="355"/>
        <v/>
      </c>
      <c r="P1603" s="1" t="str">
        <f t="array" ref="P1603">IF(O1603="","",AVERAGE(IF(L$1:L$2881=L1603,K$1:K$2881)))</f>
        <v/>
      </c>
      <c r="Q1603" s="1" t="str">
        <f t="array" ref="Q1603">IF(O1603="","",_xlfn.F.TEST(IF((L$1:L$2881=LEFT(L1603,LEN(L1603)-3)&amp;"ctr"),K$1:K$2881),IF((L$1:L$2881=L1603),K$1:K$2881)))</f>
        <v/>
      </c>
      <c r="R1603" s="1" t="str">
        <f t="array" ref="R1603">IF(O1603="","",TTEST(IF(L$1:L$2881=LEFT(L1603,LEN(L1603)-3)&amp;"ctr",K$1:K$2881),IF(L$1:L$2881=L1603,K$1:K$2881),2,IF(ISERROR(Q1603),3,IF(Q1603&lt;0.05,3,2))))</f>
        <v/>
      </c>
      <c r="S1603" s="1" t="str">
        <f t="shared" ca="1" si="356"/>
        <v/>
      </c>
      <c r="T1603" s="1" t="str">
        <f t="array" ref="T1603">IF(O1603="","",AVERAGE(IF(L$1:L$2881=L1603,I$1:I$2881)))</f>
        <v/>
      </c>
      <c r="U1603" s="1" t="str">
        <f t="shared" ca="1" si="357"/>
        <v/>
      </c>
      <c r="V1603" s="1" t="str">
        <f t="shared" ref="V1603:V1666" ca="1" si="361">IF(S1603="N","1",IF(U1603="n/a","",IF(U1603="","",IF(ABS(U1603)&lt;1.5,"1",IF(ABS(U1603)&lt;2.5,"2",IF(ABS(U1603)&lt;3.5,"3",IF(ABS(U1603)&lt;4.5,"4",IF(ABS(U1603)&gt;=4.5,"5"))))))))</f>
        <v/>
      </c>
      <c r="W1603" s="1" t="str">
        <f t="array" aca="1" ref="W1603" ca="1">IF(V1603="","",IF(AVERAGE(IF(Z$2:Z$2881="Neg"&amp;" "&amp;B1603&amp;" "&amp;X1603,J$2:J$2881,0))&gt;AVERAGE(IF(Z$2:Z$2881="pos"&amp;" "&amp;B1603&amp;" "&amp;X1603,J$2:J$2881,0)),"neg","pos"))</f>
        <v/>
      </c>
      <c r="X1603" s="1" t="str">
        <f t="shared" ca="1" si="358"/>
        <v/>
      </c>
      <c r="Y1603" s="1" t="str">
        <f t="shared" ca="1" si="359"/>
        <v/>
      </c>
      <c r="Z1603" s="1" t="str">
        <f t="shared" si="360"/>
        <v>both His-Val Min</v>
      </c>
      <c r="AA1603" s="1" t="str">
        <f t="shared" ref="AA1603:AA1666" si="362">IF(T1603="","","Good")</f>
        <v/>
      </c>
    </row>
    <row r="1604" spans="1:27" x14ac:dyDescent="0.2">
      <c r="A1604" s="1" t="s">
        <v>94</v>
      </c>
      <c r="B1604" s="1" t="s">
        <v>82</v>
      </c>
      <c r="C1604" s="1" t="s">
        <v>125</v>
      </c>
      <c r="D1604" s="1">
        <v>254.1369</v>
      </c>
      <c r="E1604" s="1">
        <v>19.36</v>
      </c>
      <c r="F1604" s="5" t="s">
        <v>146</v>
      </c>
      <c r="H1604" s="1" t="s">
        <v>147</v>
      </c>
      <c r="K1604" s="1">
        <f t="shared" si="351"/>
        <v>0</v>
      </c>
      <c r="L1604" s="1" t="str">
        <f t="shared" si="352"/>
        <v>both His-Val Min_Ctr</v>
      </c>
      <c r="M1604" s="1" t="str">
        <f t="shared" si="353"/>
        <v>ND</v>
      </c>
      <c r="N1604" s="1" t="str">
        <f t="shared" si="354"/>
        <v>both His-Val Min_CtrND</v>
      </c>
      <c r="O1604" s="2" t="str">
        <f t="shared" si="355"/>
        <v/>
      </c>
      <c r="P1604" s="1" t="str">
        <f t="array" ref="P1604">IF(O1604="","",AVERAGE(IF(L$1:L$2881=L1604,K$1:K$2881)))</f>
        <v/>
      </c>
      <c r="Q1604" s="1" t="str">
        <f t="array" ref="Q1604">IF(O1604="","",_xlfn.F.TEST(IF((L$1:L$2881=LEFT(L1604,LEN(L1604)-3)&amp;"ctr"),K$1:K$2881),IF((L$1:L$2881=L1604),K$1:K$2881)))</f>
        <v/>
      </c>
      <c r="R1604" s="1" t="str">
        <f t="array" ref="R1604">IF(O1604="","",TTEST(IF(L$1:L$2881=LEFT(L1604,LEN(L1604)-3)&amp;"ctr",K$1:K$2881),IF(L$1:L$2881=L1604,K$1:K$2881),2,IF(ISERROR(Q1604),3,IF(Q1604&lt;0.05,3,2))))</f>
        <v/>
      </c>
      <c r="S1604" s="1" t="str">
        <f t="shared" ca="1" si="356"/>
        <v/>
      </c>
      <c r="T1604" s="1" t="str">
        <f t="array" ref="T1604">IF(O1604="","",AVERAGE(IF(L$1:L$2881=L1604,I$1:I$2881)))</f>
        <v/>
      </c>
      <c r="U1604" s="1" t="str">
        <f t="shared" ca="1" si="357"/>
        <v/>
      </c>
      <c r="V1604" s="1" t="str">
        <f t="shared" ca="1" si="361"/>
        <v/>
      </c>
      <c r="W1604" s="1" t="str">
        <f t="array" aca="1" ref="W1604" ca="1">IF(V1604="","",IF(AVERAGE(IF(Z$2:Z$2881="Neg"&amp;" "&amp;B1604&amp;" "&amp;X1604,J$2:J$2881,0))&gt;AVERAGE(IF(Z$2:Z$2881="pos"&amp;" "&amp;B1604&amp;" "&amp;X1604,J$2:J$2881,0)),"neg","pos"))</f>
        <v/>
      </c>
      <c r="X1604" s="1" t="str">
        <f t="shared" ca="1" si="358"/>
        <v/>
      </c>
      <c r="Y1604" s="1" t="str">
        <f t="shared" ca="1" si="359"/>
        <v/>
      </c>
      <c r="Z1604" s="1" t="str">
        <f t="shared" si="360"/>
        <v>both His-Val Min</v>
      </c>
      <c r="AA1604" s="1" t="str">
        <f t="shared" si="362"/>
        <v/>
      </c>
    </row>
    <row r="1605" spans="1:27" x14ac:dyDescent="0.2">
      <c r="A1605" s="1" t="s">
        <v>94</v>
      </c>
      <c r="B1605" s="1" t="s">
        <v>82</v>
      </c>
      <c r="C1605" s="1" t="s">
        <v>125</v>
      </c>
      <c r="D1605" s="1">
        <v>254.1369</v>
      </c>
      <c r="E1605" s="1">
        <v>19.36</v>
      </c>
      <c r="F1605" s="5" t="s">
        <v>146</v>
      </c>
      <c r="H1605" s="1" t="s">
        <v>147</v>
      </c>
      <c r="K1605" s="1">
        <f t="shared" si="351"/>
        <v>0</v>
      </c>
      <c r="L1605" s="1" t="str">
        <f t="shared" si="352"/>
        <v>both His-Val Min_Ctr</v>
      </c>
      <c r="M1605" s="1" t="str">
        <f t="shared" si="353"/>
        <v>ND</v>
      </c>
      <c r="N1605" s="1" t="str">
        <f t="shared" si="354"/>
        <v>both His-Val Min_CtrND</v>
      </c>
      <c r="O1605" s="2" t="str">
        <f t="shared" si="355"/>
        <v/>
      </c>
      <c r="P1605" s="1" t="str">
        <f t="array" ref="P1605">IF(O1605="","",AVERAGE(IF(L$1:L$2881=L1605,K$1:K$2881)))</f>
        <v/>
      </c>
      <c r="Q1605" s="1" t="str">
        <f t="array" ref="Q1605">IF(O1605="","",_xlfn.F.TEST(IF((L$1:L$2881=LEFT(L1605,LEN(L1605)-3)&amp;"ctr"),K$1:K$2881),IF((L$1:L$2881=L1605),K$1:K$2881)))</f>
        <v/>
      </c>
      <c r="R1605" s="1" t="str">
        <f t="array" ref="R1605">IF(O1605="","",TTEST(IF(L$1:L$2881=LEFT(L1605,LEN(L1605)-3)&amp;"ctr",K$1:K$2881),IF(L$1:L$2881=L1605,K$1:K$2881),2,IF(ISERROR(Q1605),3,IF(Q1605&lt;0.05,3,2))))</f>
        <v/>
      </c>
      <c r="S1605" s="1" t="str">
        <f t="shared" ca="1" si="356"/>
        <v/>
      </c>
      <c r="T1605" s="1" t="str">
        <f t="array" ref="T1605">IF(O1605="","",AVERAGE(IF(L$1:L$2881=L1605,I$1:I$2881)))</f>
        <v/>
      </c>
      <c r="U1605" s="1" t="str">
        <f t="shared" ca="1" si="357"/>
        <v/>
      </c>
      <c r="V1605" s="1" t="str">
        <f t="shared" ca="1" si="361"/>
        <v/>
      </c>
      <c r="W1605" s="1" t="str">
        <f t="array" aca="1" ref="W1605" ca="1">IF(V1605="","",IF(AVERAGE(IF(Z$2:Z$2881="Neg"&amp;" "&amp;B1605&amp;" "&amp;X1605,J$2:J$2881,0))&gt;AVERAGE(IF(Z$2:Z$2881="pos"&amp;" "&amp;B1605&amp;" "&amp;X1605,J$2:J$2881,0)),"neg","pos"))</f>
        <v/>
      </c>
      <c r="X1605" s="1" t="str">
        <f t="shared" ca="1" si="358"/>
        <v/>
      </c>
      <c r="Y1605" s="1" t="str">
        <f t="shared" ca="1" si="359"/>
        <v/>
      </c>
      <c r="Z1605" s="1" t="str">
        <f t="shared" si="360"/>
        <v>both His-Val Min</v>
      </c>
      <c r="AA1605" s="1" t="str">
        <f t="shared" si="362"/>
        <v/>
      </c>
    </row>
    <row r="1606" spans="1:27" x14ac:dyDescent="0.2">
      <c r="A1606" s="1" t="s">
        <v>94</v>
      </c>
      <c r="B1606" s="1" t="s">
        <v>82</v>
      </c>
      <c r="C1606" s="1" t="s">
        <v>125</v>
      </c>
      <c r="D1606" s="1">
        <v>254.1369</v>
      </c>
      <c r="E1606" s="1">
        <v>19.36</v>
      </c>
      <c r="F1606" s="5" t="s">
        <v>146</v>
      </c>
      <c r="H1606" s="1" t="s">
        <v>148</v>
      </c>
      <c r="K1606" s="1">
        <f t="shared" si="351"/>
        <v>0</v>
      </c>
      <c r="L1606" s="1" t="str">
        <f t="shared" si="352"/>
        <v>both His-Val Min_Syn</v>
      </c>
      <c r="M1606" s="1" t="str">
        <f t="shared" si="353"/>
        <v>ND</v>
      </c>
      <c r="N1606" s="1" t="str">
        <f t="shared" si="354"/>
        <v>both His-Val Min_SynND</v>
      </c>
      <c r="O1606" s="2" t="str">
        <f t="shared" si="355"/>
        <v>ND</v>
      </c>
      <c r="P1606" s="1">
        <f t="array" ref="P1606">IF(O1606="","",AVERAGE(IF(L$1:L$2881=L1606,K$1:K$2881)))</f>
        <v>0</v>
      </c>
      <c r="Q1606" s="1" t="e">
        <f t="array" ref="Q1606">IF(O1606="","",_xlfn.F.TEST(IF((L$1:L$2881=LEFT(L1606,LEN(L1606)-3)&amp;"ctr"),K$1:K$2881),IF((L$1:L$2881=L1606),K$1:K$2881)))</f>
        <v>#DIV/0!</v>
      </c>
      <c r="R1606" s="1" t="e">
        <f t="array" ref="R1606">IF(O1606="","",TTEST(IF(L$1:L$2881=LEFT(L1606,LEN(L1606)-3)&amp;"ctr",K$1:K$2881),IF(L$1:L$2881=L1606,K$1:K$2881),2,IF(ISERROR(Q1606),3,IF(Q1606&lt;0.05,3,2))))</f>
        <v>#DIV/0!</v>
      </c>
      <c r="S1606" s="1" t="str">
        <f t="shared" ca="1" si="356"/>
        <v>ND</v>
      </c>
      <c r="T1606" s="1">
        <f t="array" ref="T1606">IF(O1606="","",AVERAGE(IF(L$1:L$2881=L1606,I$1:I$2881)))</f>
        <v>0</v>
      </c>
      <c r="U1606" s="1" t="str">
        <f t="shared" ca="1" si="357"/>
        <v>n/a</v>
      </c>
      <c r="V1606" s="1" t="str">
        <f t="shared" ca="1" si="361"/>
        <v/>
      </c>
      <c r="W1606" s="1" t="str">
        <f t="array" aca="1" ref="W1606" ca="1">IF(V1606="","",IF(AVERAGE(IF(Z$2:Z$2881="Neg"&amp;" "&amp;B1606&amp;" "&amp;X1606,J$2:J$2881,0))&gt;AVERAGE(IF(Z$2:Z$2881="pos"&amp;" "&amp;B1606&amp;" "&amp;X1606,J$2:J$2881,0)),"neg","pos"))</f>
        <v/>
      </c>
      <c r="X1606" s="1" t="str">
        <f t="shared" ca="1" si="358"/>
        <v/>
      </c>
      <c r="Y1606" s="1" t="str">
        <f t="shared" ca="1" si="359"/>
        <v/>
      </c>
      <c r="Z1606" s="1" t="str">
        <f t="shared" si="360"/>
        <v>both His-Val Min</v>
      </c>
      <c r="AA1606" s="1" t="str">
        <f t="shared" si="362"/>
        <v>Good</v>
      </c>
    </row>
    <row r="1607" spans="1:27" x14ac:dyDescent="0.2">
      <c r="A1607" s="1" t="s">
        <v>94</v>
      </c>
      <c r="B1607" s="1" t="s">
        <v>82</v>
      </c>
      <c r="C1607" s="1" t="s">
        <v>125</v>
      </c>
      <c r="D1607" s="1">
        <v>254.1369</v>
      </c>
      <c r="E1607" s="1">
        <v>19.36</v>
      </c>
      <c r="F1607" s="5" t="s">
        <v>146</v>
      </c>
      <c r="H1607" s="1" t="s">
        <v>148</v>
      </c>
      <c r="K1607" s="1">
        <f t="shared" si="351"/>
        <v>0</v>
      </c>
      <c r="L1607" s="1" t="str">
        <f t="shared" si="352"/>
        <v>both His-Val Min_Syn</v>
      </c>
      <c r="M1607" s="1" t="str">
        <f t="shared" si="353"/>
        <v>ND</v>
      </c>
      <c r="N1607" s="1" t="str">
        <f t="shared" si="354"/>
        <v>both His-Val Min_SynND</v>
      </c>
      <c r="O1607" s="2" t="str">
        <f t="shared" si="355"/>
        <v/>
      </c>
      <c r="P1607" s="1" t="str">
        <f t="array" ref="P1607">IF(O1607="","",AVERAGE(IF(L$1:L$2881=L1607,K$1:K$2881)))</f>
        <v/>
      </c>
      <c r="Q1607" s="1" t="str">
        <f t="array" ref="Q1607">IF(O1607="","",_xlfn.F.TEST(IF((L$1:L$2881=LEFT(L1607,LEN(L1607)-3)&amp;"ctr"),K$1:K$2881),IF((L$1:L$2881=L1607),K$1:K$2881)))</f>
        <v/>
      </c>
      <c r="R1607" s="1" t="str">
        <f t="array" ref="R1607">IF(O1607="","",TTEST(IF(L$1:L$2881=LEFT(L1607,LEN(L1607)-3)&amp;"ctr",K$1:K$2881),IF(L$1:L$2881=L1607,K$1:K$2881),2,IF(ISERROR(Q1607),3,IF(Q1607&lt;0.05,3,2))))</f>
        <v/>
      </c>
      <c r="S1607" s="1" t="str">
        <f t="shared" ca="1" si="356"/>
        <v/>
      </c>
      <c r="T1607" s="1" t="str">
        <f t="array" ref="T1607">IF(O1607="","",AVERAGE(IF(L$1:L$2881=L1607,I$1:I$2881)))</f>
        <v/>
      </c>
      <c r="U1607" s="1" t="str">
        <f t="shared" ca="1" si="357"/>
        <v/>
      </c>
      <c r="V1607" s="1" t="str">
        <f t="shared" ca="1" si="361"/>
        <v/>
      </c>
      <c r="W1607" s="1" t="str">
        <f t="array" aca="1" ref="W1607" ca="1">IF(V1607="","",IF(AVERAGE(IF(Z$2:Z$2881="Neg"&amp;" "&amp;B1607&amp;" "&amp;X1607,J$2:J$2881,0))&gt;AVERAGE(IF(Z$2:Z$2881="pos"&amp;" "&amp;B1607&amp;" "&amp;X1607,J$2:J$2881,0)),"neg","pos"))</f>
        <v/>
      </c>
      <c r="X1607" s="1" t="str">
        <f t="shared" ca="1" si="358"/>
        <v/>
      </c>
      <c r="Y1607" s="1" t="str">
        <f t="shared" ca="1" si="359"/>
        <v/>
      </c>
      <c r="Z1607" s="1" t="str">
        <f t="shared" si="360"/>
        <v>both His-Val Min</v>
      </c>
      <c r="AA1607" s="1" t="str">
        <f t="shared" si="362"/>
        <v/>
      </c>
    </row>
    <row r="1608" spans="1:27" x14ac:dyDescent="0.2">
      <c r="A1608" s="1" t="s">
        <v>94</v>
      </c>
      <c r="B1608" s="1" t="s">
        <v>82</v>
      </c>
      <c r="C1608" s="1" t="s">
        <v>125</v>
      </c>
      <c r="D1608" s="1">
        <v>254.1369</v>
      </c>
      <c r="E1608" s="1">
        <v>19.36</v>
      </c>
      <c r="F1608" s="5" t="s">
        <v>146</v>
      </c>
      <c r="H1608" s="1" t="s">
        <v>148</v>
      </c>
      <c r="K1608" s="1">
        <f t="shared" si="351"/>
        <v>0</v>
      </c>
      <c r="L1608" s="1" t="str">
        <f t="shared" si="352"/>
        <v>both His-Val Min_Syn</v>
      </c>
      <c r="M1608" s="1" t="str">
        <f t="shared" si="353"/>
        <v>ND</v>
      </c>
      <c r="N1608" s="1" t="str">
        <f t="shared" si="354"/>
        <v>both His-Val Min_SynND</v>
      </c>
      <c r="O1608" s="2" t="str">
        <f t="shared" si="355"/>
        <v/>
      </c>
      <c r="P1608" s="1" t="str">
        <f t="array" ref="P1608">IF(O1608="","",AVERAGE(IF(L$1:L$2881=L1608,K$1:K$2881)))</f>
        <v/>
      </c>
      <c r="Q1608" s="1" t="str">
        <f t="array" ref="Q1608">IF(O1608="","",_xlfn.F.TEST(IF((L$1:L$2881=LEFT(L1608,LEN(L1608)-3)&amp;"ctr"),K$1:K$2881),IF((L$1:L$2881=L1608),K$1:K$2881)))</f>
        <v/>
      </c>
      <c r="R1608" s="1" t="str">
        <f t="array" ref="R1608">IF(O1608="","",TTEST(IF(L$1:L$2881=LEFT(L1608,LEN(L1608)-3)&amp;"ctr",K$1:K$2881),IF(L$1:L$2881=L1608,K$1:K$2881),2,IF(ISERROR(Q1608),3,IF(Q1608&lt;0.05,3,2))))</f>
        <v/>
      </c>
      <c r="S1608" s="1" t="str">
        <f t="shared" ca="1" si="356"/>
        <v/>
      </c>
      <c r="T1608" s="1" t="str">
        <f t="array" ref="T1608">IF(O1608="","",AVERAGE(IF(L$1:L$2881=L1608,I$1:I$2881)))</f>
        <v/>
      </c>
      <c r="U1608" s="1" t="str">
        <f t="shared" ca="1" si="357"/>
        <v/>
      </c>
      <c r="V1608" s="1" t="str">
        <f t="shared" ca="1" si="361"/>
        <v/>
      </c>
      <c r="W1608" s="1" t="str">
        <f t="array" aca="1" ref="W1608" ca="1">IF(V1608="","",IF(AVERAGE(IF(Z$2:Z$2881="Neg"&amp;" "&amp;B1608&amp;" "&amp;X1608,J$2:J$2881,0))&gt;AVERAGE(IF(Z$2:Z$2881="pos"&amp;" "&amp;B1608&amp;" "&amp;X1608,J$2:J$2881,0)),"neg","pos"))</f>
        <v/>
      </c>
      <c r="X1608" s="1" t="str">
        <f t="shared" ca="1" si="358"/>
        <v/>
      </c>
      <c r="Y1608" s="1" t="str">
        <f t="shared" ca="1" si="359"/>
        <v/>
      </c>
      <c r="Z1608" s="1" t="str">
        <f t="shared" si="360"/>
        <v>both His-Val Min</v>
      </c>
      <c r="AA1608" s="1" t="str">
        <f t="shared" si="362"/>
        <v/>
      </c>
    </row>
    <row r="1609" spans="1:27" x14ac:dyDescent="0.2">
      <c r="A1609" s="1" t="s">
        <v>94</v>
      </c>
      <c r="B1609" s="1" t="s">
        <v>82</v>
      </c>
      <c r="C1609" s="1" t="s">
        <v>125</v>
      </c>
      <c r="D1609" s="1">
        <v>254.1369</v>
      </c>
      <c r="E1609" s="1">
        <v>19.36</v>
      </c>
      <c r="F1609" s="5" t="s">
        <v>146</v>
      </c>
      <c r="H1609" s="1" t="s">
        <v>148</v>
      </c>
      <c r="K1609" s="1">
        <f t="shared" si="351"/>
        <v>0</v>
      </c>
      <c r="L1609" s="1" t="str">
        <f t="shared" si="352"/>
        <v>both His-Val Min_Syn</v>
      </c>
      <c r="M1609" s="1" t="str">
        <f t="shared" si="353"/>
        <v>ND</v>
      </c>
      <c r="N1609" s="1" t="str">
        <f t="shared" si="354"/>
        <v>both His-Val Min_SynND</v>
      </c>
      <c r="O1609" s="2" t="str">
        <f t="shared" si="355"/>
        <v/>
      </c>
      <c r="P1609" s="1" t="str">
        <f t="array" ref="P1609">IF(O1609="","",AVERAGE(IF(L$1:L$2881=L1609,K$1:K$2881)))</f>
        <v/>
      </c>
      <c r="Q1609" s="1" t="str">
        <f t="array" ref="Q1609">IF(O1609="","",_xlfn.F.TEST(IF((L$1:L$2881=LEFT(L1609,LEN(L1609)-3)&amp;"ctr"),K$1:K$2881),IF((L$1:L$2881=L1609),K$1:K$2881)))</f>
        <v/>
      </c>
      <c r="R1609" s="1" t="str">
        <f t="array" ref="R1609">IF(O1609="","",TTEST(IF(L$1:L$2881=LEFT(L1609,LEN(L1609)-3)&amp;"ctr",K$1:K$2881),IF(L$1:L$2881=L1609,K$1:K$2881),2,IF(ISERROR(Q1609),3,IF(Q1609&lt;0.05,3,2))))</f>
        <v/>
      </c>
      <c r="S1609" s="1" t="str">
        <f t="shared" ca="1" si="356"/>
        <v/>
      </c>
      <c r="T1609" s="1" t="str">
        <f t="array" ref="T1609">IF(O1609="","",AVERAGE(IF(L$1:L$2881=L1609,I$1:I$2881)))</f>
        <v/>
      </c>
      <c r="U1609" s="1" t="str">
        <f t="shared" ca="1" si="357"/>
        <v/>
      </c>
      <c r="V1609" s="1" t="str">
        <f t="shared" ca="1" si="361"/>
        <v/>
      </c>
      <c r="W1609" s="1" t="str">
        <f t="array" aca="1" ref="W1609" ca="1">IF(V1609="","",IF(AVERAGE(IF(Z$2:Z$2881="Neg"&amp;" "&amp;B1609&amp;" "&amp;X1609,J$2:J$2881,0))&gt;AVERAGE(IF(Z$2:Z$2881="pos"&amp;" "&amp;B1609&amp;" "&amp;X1609,J$2:J$2881,0)),"neg","pos"))</f>
        <v/>
      </c>
      <c r="X1609" s="1" t="str">
        <f t="shared" ca="1" si="358"/>
        <v/>
      </c>
      <c r="Y1609" s="1" t="str">
        <f t="shared" ca="1" si="359"/>
        <v/>
      </c>
      <c r="Z1609" s="1" t="str">
        <f t="shared" si="360"/>
        <v>both His-Val Min</v>
      </c>
      <c r="AA1609" s="1" t="str">
        <f t="shared" si="362"/>
        <v/>
      </c>
    </row>
    <row r="1610" spans="1:27" x14ac:dyDescent="0.2">
      <c r="A1610" s="1" t="s">
        <v>94</v>
      </c>
      <c r="B1610" s="1" t="s">
        <v>82</v>
      </c>
      <c r="C1610" s="1" t="s">
        <v>125</v>
      </c>
      <c r="D1610" s="1">
        <v>254.1369</v>
      </c>
      <c r="E1610" s="1">
        <v>19.36</v>
      </c>
      <c r="F1610" s="5" t="s">
        <v>146</v>
      </c>
      <c r="H1610" s="1" t="s">
        <v>149</v>
      </c>
      <c r="K1610" s="1">
        <f t="shared" si="351"/>
        <v>0</v>
      </c>
      <c r="L1610" s="1" t="str">
        <f t="shared" si="352"/>
        <v>both His-Val MEBM_Ctr</v>
      </c>
      <c r="M1610" s="1" t="str">
        <f t="shared" si="353"/>
        <v>ND</v>
      </c>
      <c r="N1610" s="1" t="str">
        <f t="shared" si="354"/>
        <v>both His-Val MEBM_CtrND</v>
      </c>
      <c r="O1610" s="2" t="str">
        <f t="shared" si="355"/>
        <v>ND</v>
      </c>
      <c r="P1610" s="1">
        <f t="array" ref="P1610">IF(O1610="","",AVERAGE(IF(L$1:L$2881=L1610,K$1:K$2881)))</f>
        <v>0</v>
      </c>
      <c r="Q1610" s="1" t="e">
        <f t="array" ref="Q1610">IF(O1610="","",_xlfn.F.TEST(IF((L$1:L$2881=LEFT(L1610,LEN(L1610)-3)&amp;"ctr"),K$1:K$2881),IF((L$1:L$2881=L1610),K$1:K$2881)))</f>
        <v>#DIV/0!</v>
      </c>
      <c r="R1610" s="1" t="e">
        <f t="array" ref="R1610">IF(O1610="","",TTEST(IF(L$1:L$2881=LEFT(L1610,LEN(L1610)-3)&amp;"ctr",K$1:K$2881),IF(L$1:L$2881=L1610,K$1:K$2881),2,IF(ISERROR(Q1610),3,IF(Q1610&lt;0.05,3,2))))</f>
        <v>#DIV/0!</v>
      </c>
      <c r="S1610" s="1" t="str">
        <f t="shared" ca="1" si="356"/>
        <v>ND</v>
      </c>
      <c r="T1610" s="1">
        <f t="array" ref="T1610">IF(O1610="","",AVERAGE(IF(L$1:L$2881=L1610,I$1:I$2881)))</f>
        <v>0</v>
      </c>
      <c r="U1610" s="1" t="str">
        <f t="shared" ca="1" si="357"/>
        <v>n/a</v>
      </c>
      <c r="V1610" s="1" t="str">
        <f t="shared" ca="1" si="361"/>
        <v/>
      </c>
      <c r="W1610" s="1" t="str">
        <f t="array" aca="1" ref="W1610" ca="1">IF(V1610="","",IF(AVERAGE(IF(Z$2:Z$2881="Neg"&amp;" "&amp;B1610&amp;" "&amp;X1610,J$2:J$2881,0))&gt;AVERAGE(IF(Z$2:Z$2881="pos"&amp;" "&amp;B1610&amp;" "&amp;X1610,J$2:J$2881,0)),"neg","pos"))</f>
        <v/>
      </c>
      <c r="X1610" s="1" t="str">
        <f t="shared" ca="1" si="358"/>
        <v/>
      </c>
      <c r="Y1610" s="1" t="str">
        <f t="shared" ca="1" si="359"/>
        <v/>
      </c>
      <c r="Z1610" s="1" t="str">
        <f t="shared" si="360"/>
        <v>both His-Val MEB</v>
      </c>
      <c r="AA1610" s="1" t="str">
        <f t="shared" si="362"/>
        <v>Good</v>
      </c>
    </row>
    <row r="1611" spans="1:27" x14ac:dyDescent="0.2">
      <c r="A1611" s="1" t="s">
        <v>94</v>
      </c>
      <c r="B1611" s="1" t="s">
        <v>82</v>
      </c>
      <c r="C1611" s="1" t="s">
        <v>125</v>
      </c>
      <c r="D1611" s="1">
        <v>254.1369</v>
      </c>
      <c r="E1611" s="1">
        <v>19.36</v>
      </c>
      <c r="F1611" s="5" t="s">
        <v>146</v>
      </c>
      <c r="H1611" s="1" t="s">
        <v>149</v>
      </c>
      <c r="K1611" s="1">
        <f t="shared" si="351"/>
        <v>0</v>
      </c>
      <c r="L1611" s="1" t="str">
        <f t="shared" si="352"/>
        <v>both His-Val MEBM_Ctr</v>
      </c>
      <c r="M1611" s="1" t="str">
        <f t="shared" si="353"/>
        <v>ND</v>
      </c>
      <c r="N1611" s="1" t="str">
        <f t="shared" si="354"/>
        <v>both His-Val MEBM_CtrND</v>
      </c>
      <c r="O1611" s="2" t="str">
        <f t="shared" si="355"/>
        <v/>
      </c>
      <c r="P1611" s="1" t="str">
        <f t="array" ref="P1611">IF(O1611="","",AVERAGE(IF(L$1:L$2881=L1611,K$1:K$2881)))</f>
        <v/>
      </c>
      <c r="Q1611" s="1" t="str">
        <f t="array" ref="Q1611">IF(O1611="","",_xlfn.F.TEST(IF((L$1:L$2881=LEFT(L1611,LEN(L1611)-3)&amp;"ctr"),K$1:K$2881),IF((L$1:L$2881=L1611),K$1:K$2881)))</f>
        <v/>
      </c>
      <c r="R1611" s="1" t="str">
        <f t="array" ref="R1611">IF(O1611="","",TTEST(IF(L$1:L$2881=LEFT(L1611,LEN(L1611)-3)&amp;"ctr",K$1:K$2881),IF(L$1:L$2881=L1611,K$1:K$2881),2,IF(ISERROR(Q1611),3,IF(Q1611&lt;0.05,3,2))))</f>
        <v/>
      </c>
      <c r="S1611" s="1" t="str">
        <f t="shared" ca="1" si="356"/>
        <v/>
      </c>
      <c r="T1611" s="1" t="str">
        <f t="array" ref="T1611">IF(O1611="","",AVERAGE(IF(L$1:L$2881=L1611,I$1:I$2881)))</f>
        <v/>
      </c>
      <c r="U1611" s="1" t="str">
        <f t="shared" ca="1" si="357"/>
        <v/>
      </c>
      <c r="V1611" s="1" t="str">
        <f t="shared" ca="1" si="361"/>
        <v/>
      </c>
      <c r="W1611" s="1" t="str">
        <f t="array" aca="1" ref="W1611" ca="1">IF(V1611="","",IF(AVERAGE(IF(Z$2:Z$2881="Neg"&amp;" "&amp;B1611&amp;" "&amp;X1611,J$2:J$2881,0))&gt;AVERAGE(IF(Z$2:Z$2881="pos"&amp;" "&amp;B1611&amp;" "&amp;X1611,J$2:J$2881,0)),"neg","pos"))</f>
        <v/>
      </c>
      <c r="X1611" s="1" t="str">
        <f t="shared" ca="1" si="358"/>
        <v/>
      </c>
      <c r="Y1611" s="1" t="str">
        <f t="shared" ca="1" si="359"/>
        <v/>
      </c>
      <c r="Z1611" s="1" t="str">
        <f t="shared" si="360"/>
        <v>both His-Val MEB</v>
      </c>
      <c r="AA1611" s="1" t="str">
        <f t="shared" si="362"/>
        <v/>
      </c>
    </row>
    <row r="1612" spans="1:27" x14ac:dyDescent="0.2">
      <c r="A1612" s="1" t="s">
        <v>94</v>
      </c>
      <c r="B1612" s="1" t="s">
        <v>82</v>
      </c>
      <c r="C1612" s="1" t="s">
        <v>125</v>
      </c>
      <c r="D1612" s="1">
        <v>254.1369</v>
      </c>
      <c r="E1612" s="1">
        <v>19.36</v>
      </c>
      <c r="F1612" s="5" t="s">
        <v>146</v>
      </c>
      <c r="H1612" s="1" t="s">
        <v>149</v>
      </c>
      <c r="K1612" s="1">
        <f t="shared" si="351"/>
        <v>0</v>
      </c>
      <c r="L1612" s="1" t="str">
        <f t="shared" si="352"/>
        <v>both His-Val MEBM_Ctr</v>
      </c>
      <c r="M1612" s="1" t="str">
        <f t="shared" si="353"/>
        <v>ND</v>
      </c>
      <c r="N1612" s="1" t="str">
        <f t="shared" si="354"/>
        <v>both His-Val MEBM_CtrND</v>
      </c>
      <c r="O1612" s="2" t="str">
        <f t="shared" si="355"/>
        <v/>
      </c>
      <c r="P1612" s="1" t="str">
        <f t="array" ref="P1612">IF(O1612="","",AVERAGE(IF(L$1:L$2881=L1612,K$1:K$2881)))</f>
        <v/>
      </c>
      <c r="Q1612" s="1" t="str">
        <f t="array" ref="Q1612">IF(O1612="","",_xlfn.F.TEST(IF((L$1:L$2881=LEFT(L1612,LEN(L1612)-3)&amp;"ctr"),K$1:K$2881),IF((L$1:L$2881=L1612),K$1:K$2881)))</f>
        <v/>
      </c>
      <c r="R1612" s="1" t="str">
        <f t="array" ref="R1612">IF(O1612="","",TTEST(IF(L$1:L$2881=LEFT(L1612,LEN(L1612)-3)&amp;"ctr",K$1:K$2881),IF(L$1:L$2881=L1612,K$1:K$2881),2,IF(ISERROR(Q1612),3,IF(Q1612&lt;0.05,3,2))))</f>
        <v/>
      </c>
      <c r="S1612" s="1" t="str">
        <f t="shared" ca="1" si="356"/>
        <v/>
      </c>
      <c r="T1612" s="1" t="str">
        <f t="array" ref="T1612">IF(O1612="","",AVERAGE(IF(L$1:L$2881=L1612,I$1:I$2881)))</f>
        <v/>
      </c>
      <c r="U1612" s="1" t="str">
        <f t="shared" ca="1" si="357"/>
        <v/>
      </c>
      <c r="V1612" s="1" t="str">
        <f t="shared" ca="1" si="361"/>
        <v/>
      </c>
      <c r="W1612" s="1" t="str">
        <f t="array" aca="1" ref="W1612" ca="1">IF(V1612="","",IF(AVERAGE(IF(Z$2:Z$2881="Neg"&amp;" "&amp;B1612&amp;" "&amp;X1612,J$2:J$2881,0))&gt;AVERAGE(IF(Z$2:Z$2881="pos"&amp;" "&amp;B1612&amp;" "&amp;X1612,J$2:J$2881,0)),"neg","pos"))</f>
        <v/>
      </c>
      <c r="X1612" s="1" t="str">
        <f t="shared" ca="1" si="358"/>
        <v/>
      </c>
      <c r="Y1612" s="1" t="str">
        <f t="shared" ca="1" si="359"/>
        <v/>
      </c>
      <c r="Z1612" s="1" t="str">
        <f t="shared" si="360"/>
        <v>both His-Val MEB</v>
      </c>
      <c r="AA1612" s="1" t="str">
        <f t="shared" si="362"/>
        <v/>
      </c>
    </row>
    <row r="1613" spans="1:27" x14ac:dyDescent="0.2">
      <c r="A1613" s="1" t="s">
        <v>94</v>
      </c>
      <c r="B1613" s="1" t="s">
        <v>82</v>
      </c>
      <c r="C1613" s="1" t="s">
        <v>125</v>
      </c>
      <c r="D1613" s="1">
        <v>254.1369</v>
      </c>
      <c r="E1613" s="1">
        <v>19.36</v>
      </c>
      <c r="F1613" s="5" t="s">
        <v>146</v>
      </c>
      <c r="H1613" s="1" t="s">
        <v>149</v>
      </c>
      <c r="K1613" s="1">
        <f t="shared" si="351"/>
        <v>0</v>
      </c>
      <c r="L1613" s="1" t="str">
        <f t="shared" si="352"/>
        <v>both His-Val MEBM_Ctr</v>
      </c>
      <c r="M1613" s="1" t="str">
        <f t="shared" si="353"/>
        <v>ND</v>
      </c>
      <c r="N1613" s="1" t="str">
        <f t="shared" si="354"/>
        <v>both His-Val MEBM_CtrND</v>
      </c>
      <c r="O1613" s="2" t="str">
        <f t="shared" si="355"/>
        <v/>
      </c>
      <c r="P1613" s="1" t="str">
        <f t="array" ref="P1613">IF(O1613="","",AVERAGE(IF(L$1:L$2881=L1613,K$1:K$2881)))</f>
        <v/>
      </c>
      <c r="Q1613" s="1" t="str">
        <f t="array" ref="Q1613">IF(O1613="","",_xlfn.F.TEST(IF((L$1:L$2881=LEFT(L1613,LEN(L1613)-3)&amp;"ctr"),K$1:K$2881),IF((L$1:L$2881=L1613),K$1:K$2881)))</f>
        <v/>
      </c>
      <c r="R1613" s="1" t="str">
        <f t="array" ref="R1613">IF(O1613="","",TTEST(IF(L$1:L$2881=LEFT(L1613,LEN(L1613)-3)&amp;"ctr",K$1:K$2881),IF(L$1:L$2881=L1613,K$1:K$2881),2,IF(ISERROR(Q1613),3,IF(Q1613&lt;0.05,3,2))))</f>
        <v/>
      </c>
      <c r="S1613" s="1" t="str">
        <f t="shared" ca="1" si="356"/>
        <v/>
      </c>
      <c r="T1613" s="1" t="str">
        <f t="array" ref="T1613">IF(O1613="","",AVERAGE(IF(L$1:L$2881=L1613,I$1:I$2881)))</f>
        <v/>
      </c>
      <c r="U1613" s="1" t="str">
        <f t="shared" ca="1" si="357"/>
        <v/>
      </c>
      <c r="V1613" s="1" t="str">
        <f t="shared" ca="1" si="361"/>
        <v/>
      </c>
      <c r="W1613" s="1" t="str">
        <f t="array" aca="1" ref="W1613" ca="1">IF(V1613="","",IF(AVERAGE(IF(Z$2:Z$2881="Neg"&amp;" "&amp;B1613&amp;" "&amp;X1613,J$2:J$2881,0))&gt;AVERAGE(IF(Z$2:Z$2881="pos"&amp;" "&amp;B1613&amp;" "&amp;X1613,J$2:J$2881,0)),"neg","pos"))</f>
        <v/>
      </c>
      <c r="X1613" s="1" t="str">
        <f t="shared" ca="1" si="358"/>
        <v/>
      </c>
      <c r="Y1613" s="1" t="str">
        <f t="shared" ca="1" si="359"/>
        <v/>
      </c>
      <c r="Z1613" s="1" t="str">
        <f t="shared" si="360"/>
        <v>both His-Val MEB</v>
      </c>
      <c r="AA1613" s="1" t="str">
        <f t="shared" si="362"/>
        <v/>
      </c>
    </row>
    <row r="1614" spans="1:27" x14ac:dyDescent="0.2">
      <c r="A1614" s="1" t="s">
        <v>94</v>
      </c>
      <c r="B1614" s="1" t="s">
        <v>82</v>
      </c>
      <c r="C1614" s="1" t="s">
        <v>125</v>
      </c>
      <c r="D1614" s="1">
        <v>254.1369</v>
      </c>
      <c r="E1614" s="1">
        <v>19.36</v>
      </c>
      <c r="F1614" s="5" t="s">
        <v>146</v>
      </c>
      <c r="H1614" s="1" t="s">
        <v>150</v>
      </c>
      <c r="K1614" s="1">
        <f t="shared" si="351"/>
        <v>0</v>
      </c>
      <c r="L1614" s="1" t="str">
        <f t="shared" si="352"/>
        <v>both His-Val MEBM_Syn</v>
      </c>
      <c r="M1614" s="1" t="str">
        <f t="shared" si="353"/>
        <v>ND</v>
      </c>
      <c r="N1614" s="1" t="str">
        <f t="shared" si="354"/>
        <v>both His-Val MEBM_SynND</v>
      </c>
      <c r="O1614" s="2" t="str">
        <f t="shared" si="355"/>
        <v>ND</v>
      </c>
      <c r="P1614" s="1">
        <f t="array" ref="P1614">IF(O1614="","",AVERAGE(IF(L$1:L$2881=L1614,K$1:K$2881)))</f>
        <v>0</v>
      </c>
      <c r="Q1614" s="1" t="e">
        <f t="array" ref="Q1614">IF(O1614="","",_xlfn.F.TEST(IF((L$1:L$2881=LEFT(L1614,LEN(L1614)-3)&amp;"ctr"),K$1:K$2881),IF((L$1:L$2881=L1614),K$1:K$2881)))</f>
        <v>#DIV/0!</v>
      </c>
      <c r="R1614" s="1" t="e">
        <f t="array" ref="R1614">IF(O1614="","",TTEST(IF(L$1:L$2881=LEFT(L1614,LEN(L1614)-3)&amp;"ctr",K$1:K$2881),IF(L$1:L$2881=L1614,K$1:K$2881),2,IF(ISERROR(Q1614),3,IF(Q1614&lt;0.05,3,2))))</f>
        <v>#DIV/0!</v>
      </c>
      <c r="S1614" s="1" t="str">
        <f t="shared" ca="1" si="356"/>
        <v>ND</v>
      </c>
      <c r="T1614" s="1">
        <f t="array" ref="T1614">IF(O1614="","",AVERAGE(IF(L$1:L$2881=L1614,I$1:I$2881)))</f>
        <v>0</v>
      </c>
      <c r="U1614" s="1" t="str">
        <f t="shared" ca="1" si="357"/>
        <v>n/a</v>
      </c>
      <c r="V1614" s="1" t="str">
        <f t="shared" ca="1" si="361"/>
        <v/>
      </c>
      <c r="W1614" s="1" t="str">
        <f t="array" aca="1" ref="W1614" ca="1">IF(V1614="","",IF(AVERAGE(IF(Z$2:Z$2881="Neg"&amp;" "&amp;B1614&amp;" "&amp;X1614,J$2:J$2881,0))&gt;AVERAGE(IF(Z$2:Z$2881="pos"&amp;" "&amp;B1614&amp;" "&amp;X1614,J$2:J$2881,0)),"neg","pos"))</f>
        <v/>
      </c>
      <c r="X1614" s="1" t="str">
        <f t="shared" ca="1" si="358"/>
        <v/>
      </c>
      <c r="Y1614" s="1" t="str">
        <f t="shared" ca="1" si="359"/>
        <v/>
      </c>
      <c r="Z1614" s="1" t="str">
        <f t="shared" si="360"/>
        <v>both His-Val MEB</v>
      </c>
      <c r="AA1614" s="1" t="str">
        <f t="shared" si="362"/>
        <v>Good</v>
      </c>
    </row>
    <row r="1615" spans="1:27" x14ac:dyDescent="0.2">
      <c r="A1615" s="1" t="s">
        <v>94</v>
      </c>
      <c r="B1615" s="1" t="s">
        <v>82</v>
      </c>
      <c r="C1615" s="1" t="s">
        <v>125</v>
      </c>
      <c r="D1615" s="1">
        <v>254.1369</v>
      </c>
      <c r="E1615" s="1">
        <v>19.36</v>
      </c>
      <c r="F1615" s="5" t="s">
        <v>146</v>
      </c>
      <c r="H1615" s="1" t="s">
        <v>150</v>
      </c>
      <c r="K1615" s="1">
        <f t="shared" si="351"/>
        <v>0</v>
      </c>
      <c r="L1615" s="1" t="str">
        <f t="shared" si="352"/>
        <v>both His-Val MEBM_Syn</v>
      </c>
      <c r="M1615" s="1" t="str">
        <f t="shared" si="353"/>
        <v>ND</v>
      </c>
      <c r="N1615" s="1" t="str">
        <f t="shared" si="354"/>
        <v>both His-Val MEBM_SynND</v>
      </c>
      <c r="O1615" s="2" t="str">
        <f t="shared" si="355"/>
        <v/>
      </c>
      <c r="P1615" s="1" t="str">
        <f t="array" ref="P1615">IF(O1615="","",AVERAGE(IF(L$1:L$2881=L1615,K$1:K$2881)))</f>
        <v/>
      </c>
      <c r="Q1615" s="1" t="str">
        <f t="array" ref="Q1615">IF(O1615="","",_xlfn.F.TEST(IF((L$1:L$2881=LEFT(L1615,LEN(L1615)-3)&amp;"ctr"),K$1:K$2881),IF((L$1:L$2881=L1615),K$1:K$2881)))</f>
        <v/>
      </c>
      <c r="R1615" s="1" t="str">
        <f t="array" ref="R1615">IF(O1615="","",TTEST(IF(L$1:L$2881=LEFT(L1615,LEN(L1615)-3)&amp;"ctr",K$1:K$2881),IF(L$1:L$2881=L1615,K$1:K$2881),2,IF(ISERROR(Q1615),3,IF(Q1615&lt;0.05,3,2))))</f>
        <v/>
      </c>
      <c r="S1615" s="1" t="str">
        <f t="shared" ca="1" si="356"/>
        <v/>
      </c>
      <c r="T1615" s="1" t="str">
        <f t="array" ref="T1615">IF(O1615="","",AVERAGE(IF(L$1:L$2881=L1615,I$1:I$2881)))</f>
        <v/>
      </c>
      <c r="U1615" s="1" t="str">
        <f t="shared" ca="1" si="357"/>
        <v/>
      </c>
      <c r="V1615" s="1" t="str">
        <f t="shared" ca="1" si="361"/>
        <v/>
      </c>
      <c r="W1615" s="1" t="str">
        <f t="array" aca="1" ref="W1615" ca="1">IF(V1615="","",IF(AVERAGE(IF(Z$2:Z$2881="Neg"&amp;" "&amp;B1615&amp;" "&amp;X1615,J$2:J$2881,0))&gt;AVERAGE(IF(Z$2:Z$2881="pos"&amp;" "&amp;B1615&amp;" "&amp;X1615,J$2:J$2881,0)),"neg","pos"))</f>
        <v/>
      </c>
      <c r="X1615" s="1" t="str">
        <f t="shared" ca="1" si="358"/>
        <v/>
      </c>
      <c r="Y1615" s="1" t="str">
        <f t="shared" ca="1" si="359"/>
        <v/>
      </c>
      <c r="Z1615" s="1" t="str">
        <f t="shared" si="360"/>
        <v>both His-Val MEB</v>
      </c>
      <c r="AA1615" s="1" t="str">
        <f t="shared" si="362"/>
        <v/>
      </c>
    </row>
    <row r="1616" spans="1:27" x14ac:dyDescent="0.2">
      <c r="A1616" s="1" t="s">
        <v>94</v>
      </c>
      <c r="B1616" s="1" t="s">
        <v>82</v>
      </c>
      <c r="C1616" s="1" t="s">
        <v>125</v>
      </c>
      <c r="D1616" s="1">
        <v>254.1369</v>
      </c>
      <c r="E1616" s="1">
        <v>19.36</v>
      </c>
      <c r="F1616" s="5" t="s">
        <v>146</v>
      </c>
      <c r="H1616" s="1" t="s">
        <v>150</v>
      </c>
      <c r="K1616" s="1">
        <f t="shared" si="351"/>
        <v>0</v>
      </c>
      <c r="L1616" s="1" t="str">
        <f t="shared" si="352"/>
        <v>both His-Val MEBM_Syn</v>
      </c>
      <c r="M1616" s="1" t="str">
        <f t="shared" si="353"/>
        <v>ND</v>
      </c>
      <c r="N1616" s="1" t="str">
        <f t="shared" si="354"/>
        <v>both His-Val MEBM_SynND</v>
      </c>
      <c r="O1616" s="2" t="str">
        <f t="shared" si="355"/>
        <v/>
      </c>
      <c r="P1616" s="1" t="str">
        <f t="array" ref="P1616">IF(O1616="","",AVERAGE(IF(L$1:L$2881=L1616,K$1:K$2881)))</f>
        <v/>
      </c>
      <c r="Q1616" s="1" t="str">
        <f t="array" ref="Q1616">IF(O1616="","",_xlfn.F.TEST(IF((L$1:L$2881=LEFT(L1616,LEN(L1616)-3)&amp;"ctr"),K$1:K$2881),IF((L$1:L$2881=L1616),K$1:K$2881)))</f>
        <v/>
      </c>
      <c r="R1616" s="1" t="str">
        <f t="array" ref="R1616">IF(O1616="","",TTEST(IF(L$1:L$2881=LEFT(L1616,LEN(L1616)-3)&amp;"ctr",K$1:K$2881),IF(L$1:L$2881=L1616,K$1:K$2881),2,IF(ISERROR(Q1616),3,IF(Q1616&lt;0.05,3,2))))</f>
        <v/>
      </c>
      <c r="S1616" s="1" t="str">
        <f t="shared" ca="1" si="356"/>
        <v/>
      </c>
      <c r="T1616" s="1" t="str">
        <f t="array" ref="T1616">IF(O1616="","",AVERAGE(IF(L$1:L$2881=L1616,I$1:I$2881)))</f>
        <v/>
      </c>
      <c r="U1616" s="1" t="str">
        <f t="shared" ca="1" si="357"/>
        <v/>
      </c>
      <c r="V1616" s="1" t="str">
        <f t="shared" ca="1" si="361"/>
        <v/>
      </c>
      <c r="W1616" s="1" t="str">
        <f t="array" aca="1" ref="W1616" ca="1">IF(V1616="","",IF(AVERAGE(IF(Z$2:Z$2881="Neg"&amp;" "&amp;B1616&amp;" "&amp;X1616,J$2:J$2881,0))&gt;AVERAGE(IF(Z$2:Z$2881="pos"&amp;" "&amp;B1616&amp;" "&amp;X1616,J$2:J$2881,0)),"neg","pos"))</f>
        <v/>
      </c>
      <c r="X1616" s="1" t="str">
        <f t="shared" ca="1" si="358"/>
        <v/>
      </c>
      <c r="Y1616" s="1" t="str">
        <f t="shared" ca="1" si="359"/>
        <v/>
      </c>
      <c r="Z1616" s="1" t="str">
        <f t="shared" si="360"/>
        <v>both His-Val MEB</v>
      </c>
      <c r="AA1616" s="1" t="str">
        <f t="shared" si="362"/>
        <v/>
      </c>
    </row>
    <row r="1617" spans="1:27" x14ac:dyDescent="0.2">
      <c r="A1617" s="1" t="s">
        <v>94</v>
      </c>
      <c r="B1617" s="1" t="s">
        <v>82</v>
      </c>
      <c r="C1617" s="1" t="s">
        <v>125</v>
      </c>
      <c r="D1617" s="1">
        <v>254.1369</v>
      </c>
      <c r="E1617" s="1">
        <v>19.36</v>
      </c>
      <c r="F1617" s="5" t="s">
        <v>146</v>
      </c>
      <c r="H1617" s="1" t="s">
        <v>150</v>
      </c>
      <c r="K1617" s="1">
        <f t="shared" si="351"/>
        <v>0</v>
      </c>
      <c r="L1617" s="1" t="str">
        <f t="shared" si="352"/>
        <v>both His-Val MEBM_Syn</v>
      </c>
      <c r="M1617" s="1" t="str">
        <f t="shared" si="353"/>
        <v>ND</v>
      </c>
      <c r="N1617" s="1" t="str">
        <f t="shared" si="354"/>
        <v>both His-Val MEBM_SynND</v>
      </c>
      <c r="O1617" s="2" t="str">
        <f t="shared" si="355"/>
        <v/>
      </c>
      <c r="P1617" s="1" t="str">
        <f t="array" ref="P1617">IF(O1617="","",AVERAGE(IF(L$1:L$2881=L1617,K$1:K$2881)))</f>
        <v/>
      </c>
      <c r="Q1617" s="1" t="str">
        <f t="array" ref="Q1617">IF(O1617="","",_xlfn.F.TEST(IF((L$1:L$2881=LEFT(L1617,LEN(L1617)-3)&amp;"ctr"),K$1:K$2881),IF((L$1:L$2881=L1617),K$1:K$2881)))</f>
        <v/>
      </c>
      <c r="R1617" s="1" t="str">
        <f t="array" ref="R1617">IF(O1617="","",TTEST(IF(L$1:L$2881=LEFT(L1617,LEN(L1617)-3)&amp;"ctr",K$1:K$2881),IF(L$1:L$2881=L1617,K$1:K$2881),2,IF(ISERROR(Q1617),3,IF(Q1617&lt;0.05,3,2))))</f>
        <v/>
      </c>
      <c r="S1617" s="1" t="str">
        <f t="shared" ca="1" si="356"/>
        <v/>
      </c>
      <c r="T1617" s="1" t="str">
        <f t="array" ref="T1617">IF(O1617="","",AVERAGE(IF(L$1:L$2881=L1617,I$1:I$2881)))</f>
        <v/>
      </c>
      <c r="U1617" s="1" t="str">
        <f t="shared" ca="1" si="357"/>
        <v/>
      </c>
      <c r="V1617" s="1" t="str">
        <f t="shared" ca="1" si="361"/>
        <v/>
      </c>
      <c r="W1617" s="1" t="str">
        <f t="array" aca="1" ref="W1617" ca="1">IF(V1617="","",IF(AVERAGE(IF(Z$2:Z$2881="Neg"&amp;" "&amp;B1617&amp;" "&amp;X1617,J$2:J$2881,0))&gt;AVERAGE(IF(Z$2:Z$2881="pos"&amp;" "&amp;B1617&amp;" "&amp;X1617,J$2:J$2881,0)),"neg","pos"))</f>
        <v/>
      </c>
      <c r="X1617" s="1" t="str">
        <f t="shared" ca="1" si="358"/>
        <v/>
      </c>
      <c r="Y1617" s="1" t="str">
        <f t="shared" ca="1" si="359"/>
        <v/>
      </c>
      <c r="Z1617" s="1" t="str">
        <f t="shared" si="360"/>
        <v>both His-Val MEB</v>
      </c>
      <c r="AA1617" s="1" t="str">
        <f t="shared" si="362"/>
        <v/>
      </c>
    </row>
    <row r="1618" spans="1:27" x14ac:dyDescent="0.2">
      <c r="A1618" s="1" t="s">
        <v>94</v>
      </c>
      <c r="B1618" s="1" t="s">
        <v>82</v>
      </c>
      <c r="C1618" s="1" t="s">
        <v>125</v>
      </c>
      <c r="D1618" s="1">
        <v>254.1369</v>
      </c>
      <c r="E1618" s="1">
        <v>19.36</v>
      </c>
      <c r="F1618" s="5" t="s">
        <v>146</v>
      </c>
      <c r="H1618" s="1" t="s">
        <v>151</v>
      </c>
      <c r="I1618" s="1">
        <v>49111</v>
      </c>
      <c r="K1618" s="1">
        <f t="shared" si="351"/>
        <v>10.801858683107332</v>
      </c>
      <c r="L1618" s="1" t="str">
        <f t="shared" si="352"/>
        <v>both His-Val YE_Ctr</v>
      </c>
      <c r="M1618" s="1" t="str">
        <f t="shared" si="353"/>
        <v>D</v>
      </c>
      <c r="N1618" s="1" t="str">
        <f t="shared" si="354"/>
        <v>both His-Val YE_Ctr_D</v>
      </c>
      <c r="O1618" s="2" t="str">
        <f t="shared" si="355"/>
        <v>D</v>
      </c>
      <c r="P1618" s="1">
        <f t="array" ref="P1618">IF(O1618="","",AVERAGE(IF(L$1:L$2881=L1618,K$1:K$2881)))</f>
        <v>10.719246068458373</v>
      </c>
      <c r="Q1618" s="1">
        <f t="array" ref="Q1618">IF(O1618="","",_xlfn.F.TEST(IF((L$1:L$2881=LEFT(L1618,LEN(L1618)-3)&amp;"ctr"),K$1:K$2881),IF((L$1:L$2881=L1618),K$1:K$2881)))</f>
        <v>1</v>
      </c>
      <c r="R1618" s="1">
        <f t="array" ref="R1618">IF(O1618="","",TTEST(IF(L$1:L$2881=LEFT(L1618,LEN(L1618)-3)&amp;"ctr",K$1:K$2881),IF(L$1:L$2881=L1618,K$1:K$2881),2,IF(ISERROR(Q1618),3,IF(Q1618&lt;0.05,3,2))))</f>
        <v>1</v>
      </c>
      <c r="S1618" s="1" t="str">
        <f t="shared" ca="1" si="356"/>
        <v>D</v>
      </c>
      <c r="T1618" s="1">
        <f t="array" ref="T1618">IF(O1618="","",AVERAGE(IF(L$1:L$2881=L1618,I$1:I$2881)))</f>
        <v>45390</v>
      </c>
      <c r="U1618" s="1" t="b">
        <f t="shared" ca="1" si="357"/>
        <v>0</v>
      </c>
      <c r="V1618" s="1" t="str">
        <f t="shared" ca="1" si="361"/>
        <v>1</v>
      </c>
      <c r="W1618" s="1" t="str">
        <f t="array" aca="1" ref="W1618" ca="1">IF(V1618="","",IF(AVERAGE(IF(Z$2:Z$2881="Neg"&amp;" "&amp;B1618&amp;" "&amp;X1618,J$2:J$2881,0))&gt;AVERAGE(IF(Z$2:Z$2881="pos"&amp;" "&amp;B1618&amp;" "&amp;X1618,J$2:J$2881,0)),"neg","pos"))</f>
        <v>pos</v>
      </c>
      <c r="X1618" s="1" t="str">
        <f t="shared" ca="1" si="358"/>
        <v>YE_</v>
      </c>
      <c r="Y1618" s="1" t="str">
        <f t="shared" ca="1" si="359"/>
        <v>Ctr</v>
      </c>
      <c r="Z1618" s="1" t="str">
        <f t="shared" si="360"/>
        <v>both His-Val YE_</v>
      </c>
      <c r="AA1618" s="1" t="str">
        <f t="shared" si="362"/>
        <v>Good</v>
      </c>
    </row>
    <row r="1619" spans="1:27" x14ac:dyDescent="0.2">
      <c r="A1619" s="1" t="s">
        <v>94</v>
      </c>
      <c r="B1619" s="1" t="s">
        <v>82</v>
      </c>
      <c r="C1619" s="1" t="s">
        <v>125</v>
      </c>
      <c r="D1619" s="1">
        <v>254.1369</v>
      </c>
      <c r="E1619" s="1">
        <v>19.36</v>
      </c>
      <c r="F1619" s="5" t="s">
        <v>146</v>
      </c>
      <c r="H1619" s="1" t="s">
        <v>151</v>
      </c>
      <c r="I1619" s="1">
        <v>45863</v>
      </c>
      <c r="K1619" s="1">
        <f t="shared" si="351"/>
        <v>10.733435774588219</v>
      </c>
      <c r="L1619" s="1" t="str">
        <f t="shared" si="352"/>
        <v>both His-Val YE_Ctr</v>
      </c>
      <c r="M1619" s="1" t="str">
        <f t="shared" si="353"/>
        <v>D</v>
      </c>
      <c r="N1619" s="1" t="str">
        <f t="shared" si="354"/>
        <v>both His-Val YE_Ctr_D</v>
      </c>
      <c r="O1619" s="2" t="str">
        <f t="shared" si="355"/>
        <v/>
      </c>
      <c r="P1619" s="1" t="str">
        <f t="array" ref="P1619">IF(O1619="","",AVERAGE(IF(L$1:L$2881=L1619,K$1:K$2881)))</f>
        <v/>
      </c>
      <c r="Q1619" s="1" t="str">
        <f t="array" ref="Q1619">IF(O1619="","",_xlfn.F.TEST(IF((L$1:L$2881=LEFT(L1619,LEN(L1619)-3)&amp;"ctr"),K$1:K$2881),IF((L$1:L$2881=L1619),K$1:K$2881)))</f>
        <v/>
      </c>
      <c r="R1619" s="1" t="str">
        <f t="array" ref="R1619">IF(O1619="","",TTEST(IF(L$1:L$2881=LEFT(L1619,LEN(L1619)-3)&amp;"ctr",K$1:K$2881),IF(L$1:L$2881=L1619,K$1:K$2881),2,IF(ISERROR(Q1619),3,IF(Q1619&lt;0.05,3,2))))</f>
        <v/>
      </c>
      <c r="S1619" s="1" t="str">
        <f t="shared" ca="1" si="356"/>
        <v/>
      </c>
      <c r="T1619" s="1" t="str">
        <f t="array" ref="T1619">IF(O1619="","",AVERAGE(IF(L$1:L$2881=L1619,I$1:I$2881)))</f>
        <v/>
      </c>
      <c r="U1619" s="1" t="str">
        <f t="shared" ca="1" si="357"/>
        <v/>
      </c>
      <c r="V1619" s="1" t="str">
        <f t="shared" ca="1" si="361"/>
        <v/>
      </c>
      <c r="W1619" s="1" t="str">
        <f t="array" aca="1" ref="W1619" ca="1">IF(V1619="","",IF(AVERAGE(IF(Z$2:Z$2881="Neg"&amp;" "&amp;B1619&amp;" "&amp;X1619,J$2:J$2881,0))&gt;AVERAGE(IF(Z$2:Z$2881="pos"&amp;" "&amp;B1619&amp;" "&amp;X1619,J$2:J$2881,0)),"neg","pos"))</f>
        <v/>
      </c>
      <c r="X1619" s="1" t="str">
        <f t="shared" ca="1" si="358"/>
        <v/>
      </c>
      <c r="Y1619" s="1" t="str">
        <f t="shared" ca="1" si="359"/>
        <v/>
      </c>
      <c r="Z1619" s="1" t="str">
        <f t="shared" si="360"/>
        <v>both His-Val YE_</v>
      </c>
      <c r="AA1619" s="1" t="str">
        <f t="shared" si="362"/>
        <v/>
      </c>
    </row>
    <row r="1620" spans="1:27" x14ac:dyDescent="0.2">
      <c r="A1620" s="1" t="s">
        <v>94</v>
      </c>
      <c r="B1620" s="1" t="s">
        <v>82</v>
      </c>
      <c r="C1620" s="1" t="s">
        <v>125</v>
      </c>
      <c r="D1620" s="1">
        <v>254.1369</v>
      </c>
      <c r="E1620" s="1">
        <v>19.36</v>
      </c>
      <c r="F1620" s="5" t="s">
        <v>146</v>
      </c>
      <c r="H1620" s="1" t="s">
        <v>151</v>
      </c>
      <c r="I1620" s="1">
        <v>39007</v>
      </c>
      <c r="K1620" s="1">
        <f t="shared" si="351"/>
        <v>10.571522032280997</v>
      </c>
      <c r="L1620" s="1" t="str">
        <f t="shared" si="352"/>
        <v>both His-Val YE_Ctr</v>
      </c>
      <c r="M1620" s="1" t="str">
        <f t="shared" si="353"/>
        <v>D</v>
      </c>
      <c r="N1620" s="1" t="str">
        <f t="shared" si="354"/>
        <v>both His-Val YE_Ctr_D</v>
      </c>
      <c r="O1620" s="2" t="str">
        <f t="shared" si="355"/>
        <v/>
      </c>
      <c r="P1620" s="1" t="str">
        <f t="array" ref="P1620">IF(O1620="","",AVERAGE(IF(L$1:L$2881=L1620,K$1:K$2881)))</f>
        <v/>
      </c>
      <c r="Q1620" s="1" t="str">
        <f t="array" ref="Q1620">IF(O1620="","",_xlfn.F.TEST(IF((L$1:L$2881=LEFT(L1620,LEN(L1620)-3)&amp;"ctr"),K$1:K$2881),IF((L$1:L$2881=L1620),K$1:K$2881)))</f>
        <v/>
      </c>
      <c r="R1620" s="1" t="str">
        <f t="array" ref="R1620">IF(O1620="","",TTEST(IF(L$1:L$2881=LEFT(L1620,LEN(L1620)-3)&amp;"ctr",K$1:K$2881),IF(L$1:L$2881=L1620,K$1:K$2881),2,IF(ISERROR(Q1620),3,IF(Q1620&lt;0.05,3,2))))</f>
        <v/>
      </c>
      <c r="S1620" s="1" t="str">
        <f t="shared" ca="1" si="356"/>
        <v/>
      </c>
      <c r="T1620" s="1" t="str">
        <f t="array" ref="T1620">IF(O1620="","",AVERAGE(IF(L$1:L$2881=L1620,I$1:I$2881)))</f>
        <v/>
      </c>
      <c r="U1620" s="1" t="str">
        <f t="shared" ca="1" si="357"/>
        <v/>
      </c>
      <c r="V1620" s="1" t="str">
        <f t="shared" ca="1" si="361"/>
        <v/>
      </c>
      <c r="W1620" s="1" t="str">
        <f t="array" aca="1" ref="W1620" ca="1">IF(V1620="","",IF(AVERAGE(IF(Z$2:Z$2881="Neg"&amp;" "&amp;B1620&amp;" "&amp;X1620,J$2:J$2881,0))&gt;AVERAGE(IF(Z$2:Z$2881="pos"&amp;" "&amp;B1620&amp;" "&amp;X1620,J$2:J$2881,0)),"neg","pos"))</f>
        <v/>
      </c>
      <c r="X1620" s="1" t="str">
        <f t="shared" ca="1" si="358"/>
        <v/>
      </c>
      <c r="Y1620" s="1" t="str">
        <f t="shared" ca="1" si="359"/>
        <v/>
      </c>
      <c r="Z1620" s="1" t="str">
        <f t="shared" si="360"/>
        <v>both His-Val YE_</v>
      </c>
      <c r="AA1620" s="1" t="str">
        <f t="shared" si="362"/>
        <v/>
      </c>
    </row>
    <row r="1621" spans="1:27" x14ac:dyDescent="0.2">
      <c r="A1621" s="1" t="s">
        <v>94</v>
      </c>
      <c r="B1621" s="1" t="s">
        <v>82</v>
      </c>
      <c r="C1621" s="1" t="s">
        <v>125</v>
      </c>
      <c r="D1621" s="1">
        <v>254.1369</v>
      </c>
      <c r="E1621" s="1">
        <v>19.36</v>
      </c>
      <c r="F1621" s="5" t="s">
        <v>146</v>
      </c>
      <c r="H1621" s="1" t="s">
        <v>151</v>
      </c>
      <c r="I1621" s="1">
        <v>47579</v>
      </c>
      <c r="K1621" s="1">
        <f t="shared" si="351"/>
        <v>10.770167783856948</v>
      </c>
      <c r="L1621" s="1" t="str">
        <f t="shared" si="352"/>
        <v>both His-Val YE_Ctr</v>
      </c>
      <c r="M1621" s="1" t="str">
        <f t="shared" si="353"/>
        <v>D</v>
      </c>
      <c r="N1621" s="1" t="str">
        <f t="shared" si="354"/>
        <v>both His-Val YE_Ctr_D</v>
      </c>
      <c r="O1621" s="2" t="str">
        <f t="shared" si="355"/>
        <v/>
      </c>
      <c r="P1621" s="1" t="str">
        <f t="array" ref="P1621">IF(O1621="","",AVERAGE(IF(L$1:L$2881=L1621,K$1:K$2881)))</f>
        <v/>
      </c>
      <c r="Q1621" s="1" t="str">
        <f t="array" ref="Q1621">IF(O1621="","",_xlfn.F.TEST(IF((L$1:L$2881=LEFT(L1621,LEN(L1621)-3)&amp;"ctr"),K$1:K$2881),IF((L$1:L$2881=L1621),K$1:K$2881)))</f>
        <v/>
      </c>
      <c r="R1621" s="1" t="str">
        <f t="array" ref="R1621">IF(O1621="","",TTEST(IF(L$1:L$2881=LEFT(L1621,LEN(L1621)-3)&amp;"ctr",K$1:K$2881),IF(L$1:L$2881=L1621,K$1:K$2881),2,IF(ISERROR(Q1621),3,IF(Q1621&lt;0.05,3,2))))</f>
        <v/>
      </c>
      <c r="S1621" s="1" t="str">
        <f t="shared" ca="1" si="356"/>
        <v/>
      </c>
      <c r="T1621" s="1" t="str">
        <f t="array" ref="T1621">IF(O1621="","",AVERAGE(IF(L$1:L$2881=L1621,I$1:I$2881)))</f>
        <v/>
      </c>
      <c r="U1621" s="1" t="str">
        <f t="shared" ca="1" si="357"/>
        <v/>
      </c>
      <c r="V1621" s="1" t="str">
        <f t="shared" ca="1" si="361"/>
        <v/>
      </c>
      <c r="W1621" s="1" t="str">
        <f t="array" aca="1" ref="W1621" ca="1">IF(V1621="","",IF(AVERAGE(IF(Z$2:Z$2881="Neg"&amp;" "&amp;B1621&amp;" "&amp;X1621,J$2:J$2881,0))&gt;AVERAGE(IF(Z$2:Z$2881="pos"&amp;" "&amp;B1621&amp;" "&amp;X1621,J$2:J$2881,0)),"neg","pos"))</f>
        <v/>
      </c>
      <c r="X1621" s="1" t="str">
        <f t="shared" ca="1" si="358"/>
        <v/>
      </c>
      <c r="Y1621" s="1" t="str">
        <f t="shared" ca="1" si="359"/>
        <v/>
      </c>
      <c r="Z1621" s="1" t="str">
        <f t="shared" si="360"/>
        <v>both His-Val YE_</v>
      </c>
      <c r="AA1621" s="1" t="str">
        <f t="shared" si="362"/>
        <v/>
      </c>
    </row>
    <row r="1622" spans="1:27" x14ac:dyDescent="0.2">
      <c r="A1622" s="1" t="s">
        <v>94</v>
      </c>
      <c r="B1622" s="1" t="s">
        <v>82</v>
      </c>
      <c r="C1622" s="1" t="s">
        <v>125</v>
      </c>
      <c r="D1622" s="1">
        <v>254.1369</v>
      </c>
      <c r="E1622" s="1">
        <v>19.36</v>
      </c>
      <c r="F1622" s="5" t="s">
        <v>146</v>
      </c>
      <c r="H1622" s="1" t="s">
        <v>152</v>
      </c>
      <c r="I1622" s="1">
        <v>33154</v>
      </c>
      <c r="K1622" s="1">
        <f t="shared" si="351"/>
        <v>10.408948813802969</v>
      </c>
      <c r="L1622" s="1" t="str">
        <f t="shared" si="352"/>
        <v>both His-Val YE_Syn</v>
      </c>
      <c r="M1622" s="1" t="str">
        <f t="shared" si="353"/>
        <v>D</v>
      </c>
      <c r="N1622" s="1" t="str">
        <f t="shared" si="354"/>
        <v>both His-Val YE_Syn_D</v>
      </c>
      <c r="O1622" s="2" t="str">
        <f t="shared" si="355"/>
        <v>D</v>
      </c>
      <c r="P1622" s="1">
        <f t="array" ref="P1622">IF(O1622="","",AVERAGE(IF(L$1:L$2881=L1622,K$1:K$2881)))</f>
        <v>10.464995498549683</v>
      </c>
      <c r="Q1622" s="1">
        <f t="array" ref="Q1622">IF(O1622="","",_xlfn.F.TEST(IF((L$1:L$2881=LEFT(L1622,LEN(L1622)-3)&amp;"ctr"),K$1:K$2881),IF((L$1:L$2881=L1622),K$1:K$2881)))</f>
        <v>5.001603370548556E-2</v>
      </c>
      <c r="R1622" s="1">
        <f t="array" ref="R1622">IF(O1622="","",TTEST(IF(L$1:L$2881=LEFT(L1622,LEN(L1622)-3)&amp;"ctr",K$1:K$2881),IF(L$1:L$2881=L1622,K$1:K$2881),2,IF(ISERROR(Q1622),3,IF(Q1622&lt;0.05,3,2))))</f>
        <v>0.26641007609692569</v>
      </c>
      <c r="S1622" s="1" t="str">
        <f t="shared" ca="1" si="356"/>
        <v>N</v>
      </c>
      <c r="T1622" s="1">
        <f t="array" ref="T1622">IF(O1622="","",AVERAGE(IF(L$1:L$2881=L1622,I$1:I$2881)))</f>
        <v>37251.5</v>
      </c>
      <c r="U1622" s="1" t="str">
        <f t="shared" ca="1" si="357"/>
        <v>n/a</v>
      </c>
      <c r="V1622" s="1" t="str">
        <f t="shared" ca="1" si="361"/>
        <v>1</v>
      </c>
      <c r="W1622" s="1" t="str">
        <f t="array" aca="1" ref="W1622" ca="1">IF(V1622="","",IF(AVERAGE(IF(Z$2:Z$2881="Neg"&amp;" "&amp;B1622&amp;" "&amp;X1622,J$2:J$2881,0))&gt;AVERAGE(IF(Z$2:Z$2881="pos"&amp;" "&amp;B1622&amp;" "&amp;X1622,J$2:J$2881,0)),"neg","pos"))</f>
        <v>pos</v>
      </c>
      <c r="X1622" s="1" t="str">
        <f t="shared" ca="1" si="358"/>
        <v>YE_</v>
      </c>
      <c r="Y1622" s="1" t="str">
        <f t="shared" ca="1" si="359"/>
        <v>Syn</v>
      </c>
      <c r="Z1622" s="1" t="str">
        <f t="shared" si="360"/>
        <v>both His-Val YE_</v>
      </c>
      <c r="AA1622" s="1" t="str">
        <f t="shared" si="362"/>
        <v>Good</v>
      </c>
    </row>
    <row r="1623" spans="1:27" x14ac:dyDescent="0.2">
      <c r="A1623" s="1" t="s">
        <v>94</v>
      </c>
      <c r="B1623" s="1" t="s">
        <v>82</v>
      </c>
      <c r="C1623" s="1" t="s">
        <v>125</v>
      </c>
      <c r="D1623" s="1">
        <v>254.1369</v>
      </c>
      <c r="E1623" s="1">
        <v>19.36</v>
      </c>
      <c r="F1623" s="5" t="s">
        <v>146</v>
      </c>
      <c r="H1623" s="1" t="s">
        <v>152</v>
      </c>
      <c r="I1623" s="1">
        <v>36521</v>
      </c>
      <c r="K1623" s="1">
        <f t="shared" si="351"/>
        <v>10.50567009772198</v>
      </c>
      <c r="L1623" s="1" t="str">
        <f t="shared" si="352"/>
        <v>both His-Val YE_Syn</v>
      </c>
      <c r="M1623" s="1" t="str">
        <f t="shared" si="353"/>
        <v>D</v>
      </c>
      <c r="N1623" s="1" t="str">
        <f t="shared" si="354"/>
        <v>both His-Val YE_Syn_D</v>
      </c>
      <c r="O1623" s="2" t="str">
        <f t="shared" si="355"/>
        <v/>
      </c>
      <c r="P1623" s="1" t="str">
        <f t="array" ref="P1623">IF(O1623="","",AVERAGE(IF(L$1:L$2881=L1623,K$1:K$2881)))</f>
        <v/>
      </c>
      <c r="Q1623" s="1" t="str">
        <f t="array" ref="Q1623">IF(O1623="","",_xlfn.F.TEST(IF((L$1:L$2881=LEFT(L1623,LEN(L1623)-3)&amp;"ctr"),K$1:K$2881),IF((L$1:L$2881=L1623),K$1:K$2881)))</f>
        <v/>
      </c>
      <c r="R1623" s="1" t="str">
        <f t="array" ref="R1623">IF(O1623="","",TTEST(IF(L$1:L$2881=LEFT(L1623,LEN(L1623)-3)&amp;"ctr",K$1:K$2881),IF(L$1:L$2881=L1623,K$1:K$2881),2,IF(ISERROR(Q1623),3,IF(Q1623&lt;0.05,3,2))))</f>
        <v/>
      </c>
      <c r="S1623" s="1" t="str">
        <f t="shared" ca="1" si="356"/>
        <v/>
      </c>
      <c r="T1623" s="1" t="str">
        <f t="array" ref="T1623">IF(O1623="","",AVERAGE(IF(L$1:L$2881=L1623,I$1:I$2881)))</f>
        <v/>
      </c>
      <c r="U1623" s="1" t="str">
        <f t="shared" ca="1" si="357"/>
        <v/>
      </c>
      <c r="V1623" s="1" t="str">
        <f t="shared" ca="1" si="361"/>
        <v/>
      </c>
      <c r="W1623" s="1" t="str">
        <f t="array" aca="1" ref="W1623" ca="1">IF(V1623="","",IF(AVERAGE(IF(Z$2:Z$2881="Neg"&amp;" "&amp;B1623&amp;" "&amp;X1623,J$2:J$2881,0))&gt;AVERAGE(IF(Z$2:Z$2881="pos"&amp;" "&amp;B1623&amp;" "&amp;X1623,J$2:J$2881,0)),"neg","pos"))</f>
        <v/>
      </c>
      <c r="X1623" s="1" t="str">
        <f t="shared" ca="1" si="358"/>
        <v/>
      </c>
      <c r="Y1623" s="1" t="str">
        <f t="shared" ca="1" si="359"/>
        <v/>
      </c>
      <c r="Z1623" s="1" t="str">
        <f t="shared" si="360"/>
        <v>both His-Val YE_</v>
      </c>
      <c r="AA1623" s="1" t="str">
        <f t="shared" si="362"/>
        <v/>
      </c>
    </row>
    <row r="1624" spans="1:27" x14ac:dyDescent="0.2">
      <c r="A1624" s="1" t="s">
        <v>94</v>
      </c>
      <c r="B1624" s="1" t="s">
        <v>82</v>
      </c>
      <c r="C1624" s="1" t="s">
        <v>125</v>
      </c>
      <c r="D1624" s="1">
        <v>254.1369</v>
      </c>
      <c r="E1624" s="1">
        <v>19.36</v>
      </c>
      <c r="F1624" s="5" t="s">
        <v>146</v>
      </c>
      <c r="H1624" s="1" t="s">
        <v>152</v>
      </c>
      <c r="I1624" s="1">
        <v>21645</v>
      </c>
      <c r="K1624" s="1">
        <f t="shared" si="351"/>
        <v>9.982575958855092</v>
      </c>
      <c r="L1624" s="1" t="str">
        <f t="shared" si="352"/>
        <v>both His-Val YE_Syn</v>
      </c>
      <c r="M1624" s="1" t="str">
        <f t="shared" si="353"/>
        <v>D</v>
      </c>
      <c r="N1624" s="1" t="str">
        <f t="shared" si="354"/>
        <v>both His-Val YE_Syn_D</v>
      </c>
      <c r="O1624" s="2" t="str">
        <f t="shared" si="355"/>
        <v/>
      </c>
      <c r="P1624" s="1" t="str">
        <f t="array" ref="P1624">IF(O1624="","",AVERAGE(IF(L$1:L$2881=L1624,K$1:K$2881)))</f>
        <v/>
      </c>
      <c r="Q1624" s="1" t="str">
        <f t="array" ref="Q1624">IF(O1624="","",_xlfn.F.TEST(IF((L$1:L$2881=LEFT(L1624,LEN(L1624)-3)&amp;"ctr"),K$1:K$2881),IF((L$1:L$2881=L1624),K$1:K$2881)))</f>
        <v/>
      </c>
      <c r="R1624" s="1" t="str">
        <f t="array" ref="R1624">IF(O1624="","",TTEST(IF(L$1:L$2881=LEFT(L1624,LEN(L1624)-3)&amp;"ctr",K$1:K$2881),IF(L$1:L$2881=L1624,K$1:K$2881),2,IF(ISERROR(Q1624),3,IF(Q1624&lt;0.05,3,2))))</f>
        <v/>
      </c>
      <c r="S1624" s="1" t="str">
        <f t="shared" ca="1" si="356"/>
        <v/>
      </c>
      <c r="T1624" s="1" t="str">
        <f t="array" ref="T1624">IF(O1624="","",AVERAGE(IF(L$1:L$2881=L1624,I$1:I$2881)))</f>
        <v/>
      </c>
      <c r="U1624" s="1" t="str">
        <f t="shared" ca="1" si="357"/>
        <v/>
      </c>
      <c r="V1624" s="1" t="str">
        <f t="shared" ca="1" si="361"/>
        <v/>
      </c>
      <c r="W1624" s="1" t="str">
        <f t="array" aca="1" ref="W1624" ca="1">IF(V1624="","",IF(AVERAGE(IF(Z$2:Z$2881="Neg"&amp;" "&amp;B1624&amp;" "&amp;X1624,J$2:J$2881,0))&gt;AVERAGE(IF(Z$2:Z$2881="pos"&amp;" "&amp;B1624&amp;" "&amp;X1624,J$2:J$2881,0)),"neg","pos"))</f>
        <v/>
      </c>
      <c r="X1624" s="1" t="str">
        <f t="shared" ca="1" si="358"/>
        <v/>
      </c>
      <c r="Y1624" s="1" t="str">
        <f t="shared" ca="1" si="359"/>
        <v/>
      </c>
      <c r="Z1624" s="1" t="str">
        <f t="shared" si="360"/>
        <v>both His-Val YE_</v>
      </c>
      <c r="AA1624" s="1" t="str">
        <f t="shared" si="362"/>
        <v/>
      </c>
    </row>
    <row r="1625" spans="1:27" x14ac:dyDescent="0.2">
      <c r="A1625" s="1" t="s">
        <v>94</v>
      </c>
      <c r="B1625" s="1" t="s">
        <v>82</v>
      </c>
      <c r="C1625" s="1" t="s">
        <v>125</v>
      </c>
      <c r="D1625" s="1">
        <v>254.1369</v>
      </c>
      <c r="E1625" s="1">
        <v>19.36</v>
      </c>
      <c r="F1625" s="5" t="s">
        <v>146</v>
      </c>
      <c r="H1625" s="1" t="s">
        <v>152</v>
      </c>
      <c r="I1625" s="1">
        <v>57686</v>
      </c>
      <c r="K1625" s="1">
        <f t="shared" si="351"/>
        <v>10.962787123818696</v>
      </c>
      <c r="L1625" s="1" t="str">
        <f t="shared" si="352"/>
        <v>both His-Val YE_Syn</v>
      </c>
      <c r="M1625" s="1" t="str">
        <f t="shared" si="353"/>
        <v>D</v>
      </c>
      <c r="N1625" s="1" t="str">
        <f t="shared" si="354"/>
        <v>both His-Val YE_Syn_D</v>
      </c>
      <c r="O1625" s="2" t="str">
        <f t="shared" si="355"/>
        <v/>
      </c>
      <c r="P1625" s="1" t="str">
        <f t="array" ref="P1625">IF(O1625="","",AVERAGE(IF(L$1:L$2881=L1625,K$1:K$2881)))</f>
        <v/>
      </c>
      <c r="Q1625" s="1" t="str">
        <f t="array" ref="Q1625">IF(O1625="","",_xlfn.F.TEST(IF((L$1:L$2881=LEFT(L1625,LEN(L1625)-3)&amp;"ctr"),K$1:K$2881),IF((L$1:L$2881=L1625),K$1:K$2881)))</f>
        <v/>
      </c>
      <c r="R1625" s="1" t="str">
        <f t="array" ref="R1625">IF(O1625="","",TTEST(IF(L$1:L$2881=LEFT(L1625,LEN(L1625)-3)&amp;"ctr",K$1:K$2881),IF(L$1:L$2881=L1625,K$1:K$2881),2,IF(ISERROR(Q1625),3,IF(Q1625&lt;0.05,3,2))))</f>
        <v/>
      </c>
      <c r="S1625" s="1" t="str">
        <f t="shared" ca="1" si="356"/>
        <v/>
      </c>
      <c r="T1625" s="1" t="str">
        <f t="array" ref="T1625">IF(O1625="","",AVERAGE(IF(L$1:L$2881=L1625,I$1:I$2881)))</f>
        <v/>
      </c>
      <c r="U1625" s="1" t="str">
        <f t="shared" ca="1" si="357"/>
        <v/>
      </c>
      <c r="V1625" s="1" t="str">
        <f t="shared" ca="1" si="361"/>
        <v/>
      </c>
      <c r="W1625" s="1" t="str">
        <f t="array" aca="1" ref="W1625" ca="1">IF(V1625="","",IF(AVERAGE(IF(Z$2:Z$2881="Neg"&amp;" "&amp;B1625&amp;" "&amp;X1625,J$2:J$2881,0))&gt;AVERAGE(IF(Z$2:Z$2881="pos"&amp;" "&amp;B1625&amp;" "&amp;X1625,J$2:J$2881,0)),"neg","pos"))</f>
        <v/>
      </c>
      <c r="X1625" s="1" t="str">
        <f t="shared" ca="1" si="358"/>
        <v/>
      </c>
      <c r="Y1625" s="1" t="str">
        <f t="shared" ca="1" si="359"/>
        <v/>
      </c>
      <c r="Z1625" s="1" t="str">
        <f t="shared" si="360"/>
        <v>both His-Val YE_</v>
      </c>
      <c r="AA1625" s="1" t="str">
        <f t="shared" si="362"/>
        <v/>
      </c>
    </row>
    <row r="1626" spans="1:27" x14ac:dyDescent="0.2">
      <c r="A1626" s="1" t="s">
        <v>94</v>
      </c>
      <c r="B1626" s="1" t="s">
        <v>82</v>
      </c>
      <c r="C1626" s="1" t="s">
        <v>125</v>
      </c>
      <c r="D1626" s="1">
        <v>254.1369</v>
      </c>
      <c r="E1626" s="1">
        <v>19.36</v>
      </c>
      <c r="F1626" s="5" t="s">
        <v>146</v>
      </c>
      <c r="H1626" s="1" t="s">
        <v>153</v>
      </c>
      <c r="K1626" s="1">
        <f t="shared" si="351"/>
        <v>0</v>
      </c>
      <c r="L1626" s="1" t="str">
        <f t="shared" si="352"/>
        <v>both His-Val SE_Ctr</v>
      </c>
      <c r="M1626" s="1" t="str">
        <f t="shared" si="353"/>
        <v>ND</v>
      </c>
      <c r="N1626" s="1" t="str">
        <f t="shared" si="354"/>
        <v>both His-Val SE_CtrND</v>
      </c>
      <c r="O1626" s="2" t="str">
        <f t="shared" si="355"/>
        <v>ND</v>
      </c>
      <c r="P1626" s="1">
        <f t="array" ref="P1626">IF(O1626="","",AVERAGE(IF(L$1:L$2881=L1626,K$1:K$2881)))</f>
        <v>0</v>
      </c>
      <c r="Q1626" s="1" t="e">
        <f t="array" ref="Q1626">IF(O1626="","",_xlfn.F.TEST(IF((L$1:L$2881=LEFT(L1626,LEN(L1626)-3)&amp;"ctr"),K$1:K$2881),IF((L$1:L$2881=L1626),K$1:K$2881)))</f>
        <v>#DIV/0!</v>
      </c>
      <c r="R1626" s="1" t="e">
        <f t="array" ref="R1626">IF(O1626="","",TTEST(IF(L$1:L$2881=LEFT(L1626,LEN(L1626)-3)&amp;"ctr",K$1:K$2881),IF(L$1:L$2881=L1626,K$1:K$2881),2,IF(ISERROR(Q1626),3,IF(Q1626&lt;0.05,3,2))))</f>
        <v>#DIV/0!</v>
      </c>
      <c r="S1626" s="1" t="str">
        <f t="shared" ca="1" si="356"/>
        <v>ND</v>
      </c>
      <c r="T1626" s="1">
        <f t="array" ref="T1626">IF(O1626="","",AVERAGE(IF(L$1:L$2881=L1626,I$1:I$2881)))</f>
        <v>0</v>
      </c>
      <c r="U1626" s="1" t="str">
        <f t="shared" ca="1" si="357"/>
        <v>n/a</v>
      </c>
      <c r="V1626" s="1" t="str">
        <f t="shared" ca="1" si="361"/>
        <v/>
      </c>
      <c r="W1626" s="1" t="str">
        <f t="array" aca="1" ref="W1626" ca="1">IF(V1626="","",IF(AVERAGE(IF(Z$2:Z$2881="Neg"&amp;" "&amp;B1626&amp;" "&amp;X1626,J$2:J$2881,0))&gt;AVERAGE(IF(Z$2:Z$2881="pos"&amp;" "&amp;B1626&amp;" "&amp;X1626,J$2:J$2881,0)),"neg","pos"))</f>
        <v/>
      </c>
      <c r="X1626" s="1" t="str">
        <f t="shared" ca="1" si="358"/>
        <v/>
      </c>
      <c r="Y1626" s="1" t="str">
        <f t="shared" ca="1" si="359"/>
        <v/>
      </c>
      <c r="Z1626" s="1" t="str">
        <f t="shared" si="360"/>
        <v>both His-Val SE_</v>
      </c>
      <c r="AA1626" s="1" t="str">
        <f t="shared" si="362"/>
        <v>Good</v>
      </c>
    </row>
    <row r="1627" spans="1:27" x14ac:dyDescent="0.2">
      <c r="A1627" s="1" t="s">
        <v>94</v>
      </c>
      <c r="B1627" s="1" t="s">
        <v>82</v>
      </c>
      <c r="C1627" s="1" t="s">
        <v>125</v>
      </c>
      <c r="D1627" s="1">
        <v>254.1369</v>
      </c>
      <c r="E1627" s="1">
        <v>19.36</v>
      </c>
      <c r="F1627" s="5" t="s">
        <v>146</v>
      </c>
      <c r="H1627" s="1" t="s">
        <v>153</v>
      </c>
      <c r="K1627" s="1">
        <f t="shared" si="351"/>
        <v>0</v>
      </c>
      <c r="L1627" s="1" t="str">
        <f t="shared" si="352"/>
        <v>both His-Val SE_Ctr</v>
      </c>
      <c r="M1627" s="1" t="str">
        <f t="shared" si="353"/>
        <v>ND</v>
      </c>
      <c r="N1627" s="1" t="str">
        <f t="shared" si="354"/>
        <v>both His-Val SE_CtrND</v>
      </c>
      <c r="O1627" s="2" t="str">
        <f t="shared" si="355"/>
        <v/>
      </c>
      <c r="P1627" s="1" t="str">
        <f t="array" ref="P1627">IF(O1627="","",AVERAGE(IF(L$1:L$2881=L1627,K$1:K$2881)))</f>
        <v/>
      </c>
      <c r="Q1627" s="1" t="str">
        <f t="array" ref="Q1627">IF(O1627="","",_xlfn.F.TEST(IF((L$1:L$2881=LEFT(L1627,LEN(L1627)-3)&amp;"ctr"),K$1:K$2881),IF((L$1:L$2881=L1627),K$1:K$2881)))</f>
        <v/>
      </c>
      <c r="R1627" s="1" t="str">
        <f t="array" ref="R1627">IF(O1627="","",TTEST(IF(L$1:L$2881=LEFT(L1627,LEN(L1627)-3)&amp;"ctr",K$1:K$2881),IF(L$1:L$2881=L1627,K$1:K$2881),2,IF(ISERROR(Q1627),3,IF(Q1627&lt;0.05,3,2))))</f>
        <v/>
      </c>
      <c r="S1627" s="1" t="str">
        <f t="shared" ca="1" si="356"/>
        <v/>
      </c>
      <c r="T1627" s="1" t="str">
        <f t="array" ref="T1627">IF(O1627="","",AVERAGE(IF(L$1:L$2881=L1627,I$1:I$2881)))</f>
        <v/>
      </c>
      <c r="U1627" s="1" t="str">
        <f t="shared" ca="1" si="357"/>
        <v/>
      </c>
      <c r="V1627" s="1" t="str">
        <f t="shared" ca="1" si="361"/>
        <v/>
      </c>
      <c r="W1627" s="1" t="str">
        <f t="array" aca="1" ref="W1627" ca="1">IF(V1627="","",IF(AVERAGE(IF(Z$2:Z$2881="Neg"&amp;" "&amp;B1627&amp;" "&amp;X1627,J$2:J$2881,0))&gt;AVERAGE(IF(Z$2:Z$2881="pos"&amp;" "&amp;B1627&amp;" "&amp;X1627,J$2:J$2881,0)),"neg","pos"))</f>
        <v/>
      </c>
      <c r="X1627" s="1" t="str">
        <f t="shared" ca="1" si="358"/>
        <v/>
      </c>
      <c r="Y1627" s="1" t="str">
        <f t="shared" ca="1" si="359"/>
        <v/>
      </c>
      <c r="Z1627" s="1" t="str">
        <f t="shared" si="360"/>
        <v>both His-Val SE_</v>
      </c>
      <c r="AA1627" s="1" t="str">
        <f t="shared" si="362"/>
        <v/>
      </c>
    </row>
    <row r="1628" spans="1:27" x14ac:dyDescent="0.2">
      <c r="A1628" s="1" t="s">
        <v>94</v>
      </c>
      <c r="B1628" s="1" t="s">
        <v>82</v>
      </c>
      <c r="C1628" s="1" t="s">
        <v>125</v>
      </c>
      <c r="D1628" s="1">
        <v>254.1369</v>
      </c>
      <c r="E1628" s="1">
        <v>19.36</v>
      </c>
      <c r="F1628" s="5" t="s">
        <v>146</v>
      </c>
      <c r="H1628" s="1" t="s">
        <v>153</v>
      </c>
      <c r="K1628" s="1">
        <f t="shared" si="351"/>
        <v>0</v>
      </c>
      <c r="L1628" s="1" t="str">
        <f t="shared" si="352"/>
        <v>both His-Val SE_Ctr</v>
      </c>
      <c r="M1628" s="1" t="str">
        <f t="shared" si="353"/>
        <v>ND</v>
      </c>
      <c r="N1628" s="1" t="str">
        <f t="shared" si="354"/>
        <v>both His-Val SE_CtrND</v>
      </c>
      <c r="O1628" s="2" t="str">
        <f t="shared" si="355"/>
        <v/>
      </c>
      <c r="P1628" s="1" t="str">
        <f t="array" ref="P1628">IF(O1628="","",AVERAGE(IF(L$1:L$2881=L1628,K$1:K$2881)))</f>
        <v/>
      </c>
      <c r="Q1628" s="1" t="str">
        <f t="array" ref="Q1628">IF(O1628="","",_xlfn.F.TEST(IF((L$1:L$2881=LEFT(L1628,LEN(L1628)-3)&amp;"ctr"),K$1:K$2881),IF((L$1:L$2881=L1628),K$1:K$2881)))</f>
        <v/>
      </c>
      <c r="R1628" s="1" t="str">
        <f t="array" ref="R1628">IF(O1628="","",TTEST(IF(L$1:L$2881=LEFT(L1628,LEN(L1628)-3)&amp;"ctr",K$1:K$2881),IF(L$1:L$2881=L1628,K$1:K$2881),2,IF(ISERROR(Q1628),3,IF(Q1628&lt;0.05,3,2))))</f>
        <v/>
      </c>
      <c r="S1628" s="1" t="str">
        <f t="shared" ca="1" si="356"/>
        <v/>
      </c>
      <c r="T1628" s="1" t="str">
        <f t="array" ref="T1628">IF(O1628="","",AVERAGE(IF(L$1:L$2881=L1628,I$1:I$2881)))</f>
        <v/>
      </c>
      <c r="U1628" s="1" t="str">
        <f t="shared" ca="1" si="357"/>
        <v/>
      </c>
      <c r="V1628" s="1" t="str">
        <f t="shared" ca="1" si="361"/>
        <v/>
      </c>
      <c r="W1628" s="1" t="str">
        <f t="array" aca="1" ref="W1628" ca="1">IF(V1628="","",IF(AVERAGE(IF(Z$2:Z$2881="Neg"&amp;" "&amp;B1628&amp;" "&amp;X1628,J$2:J$2881,0))&gt;AVERAGE(IF(Z$2:Z$2881="pos"&amp;" "&amp;B1628&amp;" "&amp;X1628,J$2:J$2881,0)),"neg","pos"))</f>
        <v/>
      </c>
      <c r="X1628" s="1" t="str">
        <f t="shared" ca="1" si="358"/>
        <v/>
      </c>
      <c r="Y1628" s="1" t="str">
        <f t="shared" ca="1" si="359"/>
        <v/>
      </c>
      <c r="Z1628" s="1" t="str">
        <f t="shared" si="360"/>
        <v>both His-Val SE_</v>
      </c>
      <c r="AA1628" s="1" t="str">
        <f t="shared" si="362"/>
        <v/>
      </c>
    </row>
    <row r="1629" spans="1:27" x14ac:dyDescent="0.2">
      <c r="A1629" s="1" t="s">
        <v>94</v>
      </c>
      <c r="B1629" s="1" t="s">
        <v>82</v>
      </c>
      <c r="C1629" s="1" t="s">
        <v>125</v>
      </c>
      <c r="D1629" s="1">
        <v>254.1369</v>
      </c>
      <c r="E1629" s="1">
        <v>19.36</v>
      </c>
      <c r="F1629" s="5" t="s">
        <v>146</v>
      </c>
      <c r="H1629" s="1" t="s">
        <v>153</v>
      </c>
      <c r="K1629" s="1">
        <f t="shared" si="351"/>
        <v>0</v>
      </c>
      <c r="L1629" s="1" t="str">
        <f t="shared" si="352"/>
        <v>both His-Val SE_Ctr</v>
      </c>
      <c r="M1629" s="1" t="str">
        <f t="shared" si="353"/>
        <v>ND</v>
      </c>
      <c r="N1629" s="1" t="str">
        <f t="shared" si="354"/>
        <v>both His-Val SE_CtrND</v>
      </c>
      <c r="O1629" s="2" t="str">
        <f t="shared" si="355"/>
        <v/>
      </c>
      <c r="P1629" s="1" t="str">
        <f t="array" ref="P1629">IF(O1629="","",AVERAGE(IF(L$1:L$2881=L1629,K$1:K$2881)))</f>
        <v/>
      </c>
      <c r="Q1629" s="1" t="str">
        <f t="array" ref="Q1629">IF(O1629="","",_xlfn.F.TEST(IF((L$1:L$2881=LEFT(L1629,LEN(L1629)-3)&amp;"ctr"),K$1:K$2881),IF((L$1:L$2881=L1629),K$1:K$2881)))</f>
        <v/>
      </c>
      <c r="R1629" s="1" t="str">
        <f t="array" ref="R1629">IF(O1629="","",TTEST(IF(L$1:L$2881=LEFT(L1629,LEN(L1629)-3)&amp;"ctr",K$1:K$2881),IF(L$1:L$2881=L1629,K$1:K$2881),2,IF(ISERROR(Q1629),3,IF(Q1629&lt;0.05,3,2))))</f>
        <v/>
      </c>
      <c r="S1629" s="1" t="str">
        <f t="shared" ca="1" si="356"/>
        <v/>
      </c>
      <c r="T1629" s="1" t="str">
        <f t="array" ref="T1629">IF(O1629="","",AVERAGE(IF(L$1:L$2881=L1629,I$1:I$2881)))</f>
        <v/>
      </c>
      <c r="U1629" s="1" t="str">
        <f t="shared" ca="1" si="357"/>
        <v/>
      </c>
      <c r="V1629" s="1" t="str">
        <f t="shared" ca="1" si="361"/>
        <v/>
      </c>
      <c r="W1629" s="1" t="str">
        <f t="array" aca="1" ref="W1629" ca="1">IF(V1629="","",IF(AVERAGE(IF(Z$2:Z$2881="Neg"&amp;" "&amp;B1629&amp;" "&amp;X1629,J$2:J$2881,0))&gt;AVERAGE(IF(Z$2:Z$2881="pos"&amp;" "&amp;B1629&amp;" "&amp;X1629,J$2:J$2881,0)),"neg","pos"))</f>
        <v/>
      </c>
      <c r="X1629" s="1" t="str">
        <f t="shared" ca="1" si="358"/>
        <v/>
      </c>
      <c r="Y1629" s="1" t="str">
        <f t="shared" ca="1" si="359"/>
        <v/>
      </c>
      <c r="Z1629" s="1" t="str">
        <f t="shared" si="360"/>
        <v>both His-Val SE_</v>
      </c>
      <c r="AA1629" s="1" t="str">
        <f t="shared" si="362"/>
        <v/>
      </c>
    </row>
    <row r="1630" spans="1:27" x14ac:dyDescent="0.2">
      <c r="A1630" s="1" t="s">
        <v>94</v>
      </c>
      <c r="B1630" s="1" t="s">
        <v>82</v>
      </c>
      <c r="C1630" s="1" t="s">
        <v>125</v>
      </c>
      <c r="D1630" s="1">
        <v>254.1369</v>
      </c>
      <c r="E1630" s="1">
        <v>19.36</v>
      </c>
      <c r="F1630" s="5" t="s">
        <v>146</v>
      </c>
      <c r="H1630" s="1" t="s">
        <v>154</v>
      </c>
      <c r="K1630" s="1">
        <f t="shared" si="351"/>
        <v>0</v>
      </c>
      <c r="L1630" s="1" t="str">
        <f t="shared" si="352"/>
        <v>both His-Val SE_Syn</v>
      </c>
      <c r="M1630" s="1" t="str">
        <f t="shared" si="353"/>
        <v>ND</v>
      </c>
      <c r="N1630" s="1" t="str">
        <f t="shared" si="354"/>
        <v>both His-Val SE_SynND</v>
      </c>
      <c r="O1630" s="2" t="str">
        <f t="shared" si="355"/>
        <v>ND</v>
      </c>
      <c r="P1630" s="1">
        <f t="array" ref="P1630">IF(O1630="","",AVERAGE(IF(L$1:L$2881=L1630,K$1:K$2881)))</f>
        <v>0</v>
      </c>
      <c r="Q1630" s="1" t="e">
        <f t="array" ref="Q1630">IF(O1630="","",_xlfn.F.TEST(IF((L$1:L$2881=LEFT(L1630,LEN(L1630)-3)&amp;"ctr"),K$1:K$2881),IF((L$1:L$2881=L1630),K$1:K$2881)))</f>
        <v>#DIV/0!</v>
      </c>
      <c r="R1630" s="1" t="e">
        <f t="array" ref="R1630">IF(O1630="","",TTEST(IF(L$1:L$2881=LEFT(L1630,LEN(L1630)-3)&amp;"ctr",K$1:K$2881),IF(L$1:L$2881=L1630,K$1:K$2881),2,IF(ISERROR(Q1630),3,IF(Q1630&lt;0.05,3,2))))</f>
        <v>#DIV/0!</v>
      </c>
      <c r="S1630" s="1" t="str">
        <f t="shared" ca="1" si="356"/>
        <v>ND</v>
      </c>
      <c r="T1630" s="1">
        <f t="array" ref="T1630">IF(O1630="","",AVERAGE(IF(L$1:L$2881=L1630,I$1:I$2881)))</f>
        <v>0</v>
      </c>
      <c r="U1630" s="1" t="str">
        <f t="shared" ca="1" si="357"/>
        <v>n/a</v>
      </c>
      <c r="V1630" s="1" t="str">
        <f t="shared" ca="1" si="361"/>
        <v/>
      </c>
      <c r="W1630" s="1" t="str">
        <f t="array" aca="1" ref="W1630" ca="1">IF(V1630="","",IF(AVERAGE(IF(Z$2:Z$2881="Neg"&amp;" "&amp;B1630&amp;" "&amp;X1630,J$2:J$2881,0))&gt;AVERAGE(IF(Z$2:Z$2881="pos"&amp;" "&amp;B1630&amp;" "&amp;X1630,J$2:J$2881,0)),"neg","pos"))</f>
        <v/>
      </c>
      <c r="X1630" s="1" t="str">
        <f t="shared" ca="1" si="358"/>
        <v/>
      </c>
      <c r="Y1630" s="1" t="str">
        <f t="shared" ca="1" si="359"/>
        <v/>
      </c>
      <c r="Z1630" s="1" t="str">
        <f t="shared" si="360"/>
        <v>both His-Val SE_</v>
      </c>
      <c r="AA1630" s="1" t="str">
        <f t="shared" si="362"/>
        <v>Good</v>
      </c>
    </row>
    <row r="1631" spans="1:27" x14ac:dyDescent="0.2">
      <c r="A1631" s="1" t="s">
        <v>94</v>
      </c>
      <c r="B1631" s="1" t="s">
        <v>82</v>
      </c>
      <c r="C1631" s="1" t="s">
        <v>125</v>
      </c>
      <c r="D1631" s="1">
        <v>254.1369</v>
      </c>
      <c r="E1631" s="1">
        <v>19.36</v>
      </c>
      <c r="F1631" s="5" t="s">
        <v>146</v>
      </c>
      <c r="H1631" s="1" t="s">
        <v>154</v>
      </c>
      <c r="K1631" s="1">
        <f t="shared" si="351"/>
        <v>0</v>
      </c>
      <c r="L1631" s="1" t="str">
        <f t="shared" si="352"/>
        <v>both His-Val SE_Syn</v>
      </c>
      <c r="M1631" s="1" t="str">
        <f t="shared" si="353"/>
        <v>ND</v>
      </c>
      <c r="N1631" s="1" t="str">
        <f t="shared" si="354"/>
        <v>both His-Val SE_SynND</v>
      </c>
      <c r="O1631" s="2" t="str">
        <f t="shared" si="355"/>
        <v/>
      </c>
      <c r="P1631" s="1" t="str">
        <f t="array" ref="P1631">IF(O1631="","",AVERAGE(IF(L$1:L$2881=L1631,K$1:K$2881)))</f>
        <v/>
      </c>
      <c r="Q1631" s="1" t="str">
        <f t="array" ref="Q1631">IF(O1631="","",_xlfn.F.TEST(IF((L$1:L$2881=LEFT(L1631,LEN(L1631)-3)&amp;"ctr"),K$1:K$2881),IF((L$1:L$2881=L1631),K$1:K$2881)))</f>
        <v/>
      </c>
      <c r="R1631" s="1" t="str">
        <f t="array" ref="R1631">IF(O1631="","",TTEST(IF(L$1:L$2881=LEFT(L1631,LEN(L1631)-3)&amp;"ctr",K$1:K$2881),IF(L$1:L$2881=L1631,K$1:K$2881),2,IF(ISERROR(Q1631),3,IF(Q1631&lt;0.05,3,2))))</f>
        <v/>
      </c>
      <c r="S1631" s="1" t="str">
        <f t="shared" ca="1" si="356"/>
        <v/>
      </c>
      <c r="T1631" s="1" t="str">
        <f t="array" ref="T1631">IF(O1631="","",AVERAGE(IF(L$1:L$2881=L1631,I$1:I$2881)))</f>
        <v/>
      </c>
      <c r="U1631" s="1" t="str">
        <f t="shared" ca="1" si="357"/>
        <v/>
      </c>
      <c r="V1631" s="1" t="str">
        <f t="shared" ca="1" si="361"/>
        <v/>
      </c>
      <c r="W1631" s="1" t="str">
        <f t="array" aca="1" ref="W1631" ca="1">IF(V1631="","",IF(AVERAGE(IF(Z$2:Z$2881="Neg"&amp;" "&amp;B1631&amp;" "&amp;X1631,J$2:J$2881,0))&gt;AVERAGE(IF(Z$2:Z$2881="pos"&amp;" "&amp;B1631&amp;" "&amp;X1631,J$2:J$2881,0)),"neg","pos"))</f>
        <v/>
      </c>
      <c r="X1631" s="1" t="str">
        <f t="shared" ca="1" si="358"/>
        <v/>
      </c>
      <c r="Y1631" s="1" t="str">
        <f t="shared" ca="1" si="359"/>
        <v/>
      </c>
      <c r="Z1631" s="1" t="str">
        <f t="shared" si="360"/>
        <v>both His-Val SE_</v>
      </c>
      <c r="AA1631" s="1" t="str">
        <f t="shared" si="362"/>
        <v/>
      </c>
    </row>
    <row r="1632" spans="1:27" x14ac:dyDescent="0.2">
      <c r="A1632" s="1" t="s">
        <v>94</v>
      </c>
      <c r="B1632" s="1" t="s">
        <v>82</v>
      </c>
      <c r="C1632" s="1" t="s">
        <v>125</v>
      </c>
      <c r="D1632" s="1">
        <v>254.1369</v>
      </c>
      <c r="E1632" s="1">
        <v>19.36</v>
      </c>
      <c r="F1632" s="5" t="s">
        <v>146</v>
      </c>
      <c r="H1632" s="1" t="s">
        <v>154</v>
      </c>
      <c r="K1632" s="1">
        <f t="shared" si="351"/>
        <v>0</v>
      </c>
      <c r="L1632" s="1" t="str">
        <f t="shared" si="352"/>
        <v>both His-Val SE_Syn</v>
      </c>
      <c r="M1632" s="1" t="str">
        <f t="shared" si="353"/>
        <v>ND</v>
      </c>
      <c r="N1632" s="1" t="str">
        <f t="shared" si="354"/>
        <v>both His-Val SE_SynND</v>
      </c>
      <c r="O1632" s="2" t="str">
        <f t="shared" si="355"/>
        <v/>
      </c>
      <c r="P1632" s="1" t="str">
        <f t="array" ref="P1632">IF(O1632="","",AVERAGE(IF(L$1:L$2881=L1632,K$1:K$2881)))</f>
        <v/>
      </c>
      <c r="Q1632" s="1" t="str">
        <f t="array" ref="Q1632">IF(O1632="","",_xlfn.F.TEST(IF((L$1:L$2881=LEFT(L1632,LEN(L1632)-3)&amp;"ctr"),K$1:K$2881),IF((L$1:L$2881=L1632),K$1:K$2881)))</f>
        <v/>
      </c>
      <c r="R1632" s="1" t="str">
        <f t="array" ref="R1632">IF(O1632="","",TTEST(IF(L$1:L$2881=LEFT(L1632,LEN(L1632)-3)&amp;"ctr",K$1:K$2881),IF(L$1:L$2881=L1632,K$1:K$2881),2,IF(ISERROR(Q1632),3,IF(Q1632&lt;0.05,3,2))))</f>
        <v/>
      </c>
      <c r="S1632" s="1" t="str">
        <f t="shared" ca="1" si="356"/>
        <v/>
      </c>
      <c r="T1632" s="1" t="str">
        <f t="array" ref="T1632">IF(O1632="","",AVERAGE(IF(L$1:L$2881=L1632,I$1:I$2881)))</f>
        <v/>
      </c>
      <c r="U1632" s="1" t="str">
        <f t="shared" ca="1" si="357"/>
        <v/>
      </c>
      <c r="V1632" s="1" t="str">
        <f t="shared" ca="1" si="361"/>
        <v/>
      </c>
      <c r="W1632" s="1" t="str">
        <f t="array" aca="1" ref="W1632" ca="1">IF(V1632="","",IF(AVERAGE(IF(Z$2:Z$2881="Neg"&amp;" "&amp;B1632&amp;" "&amp;X1632,J$2:J$2881,0))&gt;AVERAGE(IF(Z$2:Z$2881="pos"&amp;" "&amp;B1632&amp;" "&amp;X1632,J$2:J$2881,0)),"neg","pos"))</f>
        <v/>
      </c>
      <c r="X1632" s="1" t="str">
        <f t="shared" ca="1" si="358"/>
        <v/>
      </c>
      <c r="Y1632" s="1" t="str">
        <f t="shared" ca="1" si="359"/>
        <v/>
      </c>
      <c r="Z1632" s="1" t="str">
        <f t="shared" si="360"/>
        <v>both His-Val SE_</v>
      </c>
      <c r="AA1632" s="1" t="str">
        <f t="shared" si="362"/>
        <v/>
      </c>
    </row>
    <row r="1633" spans="1:27" x14ac:dyDescent="0.2">
      <c r="A1633" s="1" t="s">
        <v>94</v>
      </c>
      <c r="B1633" s="1" t="s">
        <v>82</v>
      </c>
      <c r="C1633" s="1" t="s">
        <v>125</v>
      </c>
      <c r="D1633" s="1">
        <v>254.1369</v>
      </c>
      <c r="E1633" s="1">
        <v>19.36</v>
      </c>
      <c r="F1633" s="5" t="s">
        <v>146</v>
      </c>
      <c r="H1633" s="1" t="s">
        <v>154</v>
      </c>
      <c r="K1633" s="1">
        <f t="shared" si="351"/>
        <v>0</v>
      </c>
      <c r="L1633" s="1" t="str">
        <f t="shared" si="352"/>
        <v>both His-Val SE_Syn</v>
      </c>
      <c r="M1633" s="1" t="str">
        <f t="shared" si="353"/>
        <v>ND</v>
      </c>
      <c r="N1633" s="1" t="str">
        <f t="shared" si="354"/>
        <v>both His-Val SE_SynND</v>
      </c>
      <c r="O1633" s="2" t="str">
        <f t="shared" si="355"/>
        <v/>
      </c>
      <c r="P1633" s="1" t="str">
        <f t="array" ref="P1633">IF(O1633="","",AVERAGE(IF(L$1:L$2881=L1633,K$1:K$2881)))</f>
        <v/>
      </c>
      <c r="Q1633" s="1" t="str">
        <f t="array" ref="Q1633">IF(O1633="","",_xlfn.F.TEST(IF((L$1:L$2881=LEFT(L1633,LEN(L1633)-3)&amp;"ctr"),K$1:K$2881),IF((L$1:L$2881=L1633),K$1:K$2881)))</f>
        <v/>
      </c>
      <c r="R1633" s="1" t="str">
        <f t="array" ref="R1633">IF(O1633="","",TTEST(IF(L$1:L$2881=LEFT(L1633,LEN(L1633)-3)&amp;"ctr",K$1:K$2881),IF(L$1:L$2881=L1633,K$1:K$2881),2,IF(ISERROR(Q1633),3,IF(Q1633&lt;0.05,3,2))))</f>
        <v/>
      </c>
      <c r="S1633" s="1" t="str">
        <f t="shared" ca="1" si="356"/>
        <v/>
      </c>
      <c r="T1633" s="1" t="str">
        <f t="array" ref="T1633">IF(O1633="","",AVERAGE(IF(L$1:L$2881=L1633,I$1:I$2881)))</f>
        <v/>
      </c>
      <c r="U1633" s="1" t="str">
        <f t="shared" ca="1" si="357"/>
        <v/>
      </c>
      <c r="V1633" s="1" t="str">
        <f t="shared" ca="1" si="361"/>
        <v/>
      </c>
      <c r="W1633" s="1" t="str">
        <f t="array" aca="1" ref="W1633" ca="1">IF(V1633="","",IF(AVERAGE(IF(Z$2:Z$2881="Neg"&amp;" "&amp;B1633&amp;" "&amp;X1633,J$2:J$2881,0))&gt;AVERAGE(IF(Z$2:Z$2881="pos"&amp;" "&amp;B1633&amp;" "&amp;X1633,J$2:J$2881,0)),"neg","pos"))</f>
        <v/>
      </c>
      <c r="X1633" s="1" t="str">
        <f t="shared" ca="1" si="358"/>
        <v/>
      </c>
      <c r="Y1633" s="1" t="str">
        <f t="shared" ca="1" si="359"/>
        <v/>
      </c>
      <c r="Z1633" s="1" t="str">
        <f t="shared" si="360"/>
        <v>both His-Val SE_</v>
      </c>
      <c r="AA1633" s="1" t="str">
        <f t="shared" si="362"/>
        <v/>
      </c>
    </row>
    <row r="1634" spans="1:27" x14ac:dyDescent="0.2">
      <c r="A1634" s="1" t="s">
        <v>94</v>
      </c>
      <c r="B1634" s="1" t="s">
        <v>83</v>
      </c>
      <c r="C1634" s="1" t="s">
        <v>126</v>
      </c>
      <c r="D1634" s="1">
        <v>321.17840000000001</v>
      </c>
      <c r="E1634" s="1">
        <v>19.43</v>
      </c>
      <c r="F1634" s="5" t="s">
        <v>146</v>
      </c>
      <c r="H1634" s="1" t="s">
        <v>147</v>
      </c>
      <c r="K1634" s="1">
        <f t="shared" ref="K1634" si="363">LN(I1634+1)</f>
        <v>0</v>
      </c>
      <c r="L1634" s="1" t="str">
        <f t="shared" ref="L1634" si="364">A1634&amp;" "&amp;B1634&amp;" "&amp;H1634</f>
        <v>both (Phe-Arg) Min_Ctr</v>
      </c>
      <c r="M1634" s="1" t="str">
        <f t="shared" si="353"/>
        <v>ND</v>
      </c>
      <c r="N1634" s="1" t="str">
        <f t="shared" si="354"/>
        <v>both (Phe-Arg) Min_CtrND</v>
      </c>
      <c r="O1634" s="2" t="str">
        <f t="shared" si="355"/>
        <v>ND</v>
      </c>
      <c r="P1634" s="1">
        <f t="array" ref="P1634">IF(O1634="","",AVERAGE(IF(L$1:L$2881=L1634,K$1:K$2881)))</f>
        <v>0</v>
      </c>
      <c r="Q1634" s="1" t="e">
        <f t="array" ref="Q1634">IF(O1634="","",_xlfn.F.TEST(IF((L$1:L$2881=LEFT(L1634,LEN(L1634)-3)&amp;"ctr"),K$1:K$2881),IF((L$1:L$2881=L1634),K$1:K$2881)))</f>
        <v>#DIV/0!</v>
      </c>
      <c r="R1634" s="1" t="e">
        <f t="array" ref="R1634">IF(O1634="","",TTEST(IF(L$1:L$2881=LEFT(L1634,LEN(L1634)-3)&amp;"ctr",K$1:K$2881),IF(L$1:L$2881=L1634,K$1:K$2881),2,IF(ISERROR(Q1634),3,IF(Q1634&lt;0.05,3,2))))</f>
        <v>#DIV/0!</v>
      </c>
      <c r="S1634" s="1" t="str">
        <f t="shared" ca="1" si="356"/>
        <v>ND</v>
      </c>
      <c r="T1634" s="1">
        <f t="array" ref="T1634">IF(O1634="","",AVERAGE(IF(L$1:L$2881=L1634,I$1:I$2881)))</f>
        <v>0</v>
      </c>
      <c r="U1634" s="1" t="str">
        <f t="shared" ca="1" si="357"/>
        <v>n/a</v>
      </c>
      <c r="V1634" s="1" t="str">
        <f t="shared" ca="1" si="361"/>
        <v/>
      </c>
      <c r="W1634" s="1" t="str">
        <f t="array" aca="1" ref="W1634" ca="1">IF(V1634="","",IF(AVERAGE(IF(Z$2:Z$2881="Neg"&amp;" "&amp;B1634&amp;" "&amp;X1634,J$2:J$2881,0))&gt;AVERAGE(IF(Z$2:Z$2881="pos"&amp;" "&amp;B1634&amp;" "&amp;X1634,J$2:J$2881,0)),"neg","pos"))</f>
        <v/>
      </c>
      <c r="X1634" s="1" t="str">
        <f t="shared" ca="1" si="358"/>
        <v/>
      </c>
      <c r="Y1634" s="1" t="str">
        <f t="shared" ca="1" si="359"/>
        <v/>
      </c>
      <c r="Z1634" s="1" t="str">
        <f t="shared" si="360"/>
        <v>both (Phe-Arg) Min</v>
      </c>
      <c r="AA1634" s="1" t="str">
        <f t="shared" si="362"/>
        <v>Good</v>
      </c>
    </row>
    <row r="1635" spans="1:27" x14ac:dyDescent="0.2">
      <c r="A1635" s="1" t="s">
        <v>94</v>
      </c>
      <c r="B1635" s="1" t="s">
        <v>83</v>
      </c>
      <c r="C1635" s="1" t="s">
        <v>126</v>
      </c>
      <c r="D1635" s="1">
        <v>321.17840000000001</v>
      </c>
      <c r="E1635" s="1">
        <v>19.43</v>
      </c>
      <c r="F1635" s="5" t="s">
        <v>146</v>
      </c>
      <c r="H1635" s="1" t="s">
        <v>147</v>
      </c>
      <c r="K1635" s="1">
        <f t="shared" ref="K1635:K1698" si="365">LN(I1635+1)</f>
        <v>0</v>
      </c>
      <c r="L1635" s="1" t="str">
        <f t="shared" ref="L1635:L1698" si="366">A1635&amp;" "&amp;B1635&amp;" "&amp;H1635</f>
        <v>both (Phe-Arg) Min_Ctr</v>
      </c>
      <c r="M1635" s="1" t="str">
        <f t="shared" si="353"/>
        <v>ND</v>
      </c>
      <c r="N1635" s="1" t="str">
        <f t="shared" si="354"/>
        <v>both (Phe-Arg) Min_CtrND</v>
      </c>
      <c r="O1635" s="2" t="str">
        <f t="shared" si="355"/>
        <v/>
      </c>
      <c r="P1635" s="1" t="str">
        <f t="array" ref="P1635">IF(O1635="","",AVERAGE(IF(L$1:L$2881=L1635,K$1:K$2881)))</f>
        <v/>
      </c>
      <c r="Q1635" s="1" t="str">
        <f t="array" ref="Q1635">IF(O1635="","",_xlfn.F.TEST(IF((L$1:L$2881=LEFT(L1635,LEN(L1635)-3)&amp;"ctr"),K$1:K$2881),IF((L$1:L$2881=L1635),K$1:K$2881)))</f>
        <v/>
      </c>
      <c r="R1635" s="1" t="str">
        <f t="array" ref="R1635">IF(O1635="","",TTEST(IF(L$1:L$2881=LEFT(L1635,LEN(L1635)-3)&amp;"ctr",K$1:K$2881),IF(L$1:L$2881=L1635,K$1:K$2881),2,IF(ISERROR(Q1635),3,IF(Q1635&lt;0.05,3,2))))</f>
        <v/>
      </c>
      <c r="S1635" s="1" t="str">
        <f t="shared" ca="1" si="356"/>
        <v/>
      </c>
      <c r="T1635" s="1" t="str">
        <f t="array" ref="T1635">IF(O1635="","",AVERAGE(IF(L$1:L$2881=L1635,I$1:I$2881)))</f>
        <v/>
      </c>
      <c r="U1635" s="1" t="str">
        <f t="shared" ca="1" si="357"/>
        <v/>
      </c>
      <c r="V1635" s="1" t="str">
        <f t="shared" ca="1" si="361"/>
        <v/>
      </c>
      <c r="W1635" s="1" t="str">
        <f t="array" aca="1" ref="W1635" ca="1">IF(V1635="","",IF(AVERAGE(IF(Z$2:Z$2881="Neg"&amp;" "&amp;B1635&amp;" "&amp;X1635,J$2:J$2881,0))&gt;AVERAGE(IF(Z$2:Z$2881="pos"&amp;" "&amp;B1635&amp;" "&amp;X1635,J$2:J$2881,0)),"neg","pos"))</f>
        <v/>
      </c>
      <c r="X1635" s="1" t="str">
        <f t="shared" ca="1" si="358"/>
        <v/>
      </c>
      <c r="Y1635" s="1" t="str">
        <f t="shared" ca="1" si="359"/>
        <v/>
      </c>
      <c r="Z1635" s="1" t="str">
        <f t="shared" si="360"/>
        <v>both (Phe-Arg) Min</v>
      </c>
      <c r="AA1635" s="1" t="str">
        <f t="shared" si="362"/>
        <v/>
      </c>
    </row>
    <row r="1636" spans="1:27" x14ac:dyDescent="0.2">
      <c r="A1636" s="1" t="s">
        <v>94</v>
      </c>
      <c r="B1636" s="1" t="s">
        <v>83</v>
      </c>
      <c r="C1636" s="1" t="s">
        <v>126</v>
      </c>
      <c r="D1636" s="1">
        <v>321.17840000000001</v>
      </c>
      <c r="E1636" s="1">
        <v>19.43</v>
      </c>
      <c r="F1636" s="5" t="s">
        <v>146</v>
      </c>
      <c r="H1636" s="1" t="s">
        <v>147</v>
      </c>
      <c r="K1636" s="1">
        <f t="shared" si="365"/>
        <v>0</v>
      </c>
      <c r="L1636" s="1" t="str">
        <f t="shared" si="366"/>
        <v>both (Phe-Arg) Min_Ctr</v>
      </c>
      <c r="M1636" s="1" t="str">
        <f t="shared" si="353"/>
        <v>ND</v>
      </c>
      <c r="N1636" s="1" t="str">
        <f t="shared" si="354"/>
        <v>both (Phe-Arg) Min_CtrND</v>
      </c>
      <c r="O1636" s="2" t="str">
        <f t="shared" si="355"/>
        <v/>
      </c>
      <c r="P1636" s="1" t="str">
        <f t="array" ref="P1636">IF(O1636="","",AVERAGE(IF(L$1:L$2881=L1636,K$1:K$2881)))</f>
        <v/>
      </c>
      <c r="Q1636" s="1" t="str">
        <f t="array" ref="Q1636">IF(O1636="","",_xlfn.F.TEST(IF((L$1:L$2881=LEFT(L1636,LEN(L1636)-3)&amp;"ctr"),K$1:K$2881),IF((L$1:L$2881=L1636),K$1:K$2881)))</f>
        <v/>
      </c>
      <c r="R1636" s="1" t="str">
        <f t="array" ref="R1636">IF(O1636="","",TTEST(IF(L$1:L$2881=LEFT(L1636,LEN(L1636)-3)&amp;"ctr",K$1:K$2881),IF(L$1:L$2881=L1636,K$1:K$2881),2,IF(ISERROR(Q1636),3,IF(Q1636&lt;0.05,3,2))))</f>
        <v/>
      </c>
      <c r="S1636" s="1" t="str">
        <f t="shared" ca="1" si="356"/>
        <v/>
      </c>
      <c r="T1636" s="1" t="str">
        <f t="array" ref="T1636">IF(O1636="","",AVERAGE(IF(L$1:L$2881=L1636,I$1:I$2881)))</f>
        <v/>
      </c>
      <c r="U1636" s="1" t="str">
        <f t="shared" ca="1" si="357"/>
        <v/>
      </c>
      <c r="V1636" s="1" t="str">
        <f t="shared" ca="1" si="361"/>
        <v/>
      </c>
      <c r="W1636" s="1" t="str">
        <f t="array" aca="1" ref="W1636" ca="1">IF(V1636="","",IF(AVERAGE(IF(Z$2:Z$2881="Neg"&amp;" "&amp;B1636&amp;" "&amp;X1636,J$2:J$2881,0))&gt;AVERAGE(IF(Z$2:Z$2881="pos"&amp;" "&amp;B1636&amp;" "&amp;X1636,J$2:J$2881,0)),"neg","pos"))</f>
        <v/>
      </c>
      <c r="X1636" s="1" t="str">
        <f t="shared" ca="1" si="358"/>
        <v/>
      </c>
      <c r="Y1636" s="1" t="str">
        <f t="shared" ca="1" si="359"/>
        <v/>
      </c>
      <c r="Z1636" s="1" t="str">
        <f t="shared" si="360"/>
        <v>both (Phe-Arg) Min</v>
      </c>
      <c r="AA1636" s="1" t="str">
        <f t="shared" si="362"/>
        <v/>
      </c>
    </row>
    <row r="1637" spans="1:27" x14ac:dyDescent="0.2">
      <c r="A1637" s="1" t="s">
        <v>94</v>
      </c>
      <c r="B1637" s="1" t="s">
        <v>83</v>
      </c>
      <c r="C1637" s="1" t="s">
        <v>126</v>
      </c>
      <c r="D1637" s="1">
        <v>321.17840000000001</v>
      </c>
      <c r="E1637" s="1">
        <v>19.43</v>
      </c>
      <c r="F1637" s="5" t="s">
        <v>146</v>
      </c>
      <c r="H1637" s="1" t="s">
        <v>147</v>
      </c>
      <c r="K1637" s="1">
        <f t="shared" si="365"/>
        <v>0</v>
      </c>
      <c r="L1637" s="1" t="str">
        <f t="shared" si="366"/>
        <v>both (Phe-Arg) Min_Ctr</v>
      </c>
      <c r="M1637" s="1" t="str">
        <f t="shared" si="353"/>
        <v>ND</v>
      </c>
      <c r="N1637" s="1" t="str">
        <f t="shared" si="354"/>
        <v>both (Phe-Arg) Min_CtrND</v>
      </c>
      <c r="O1637" s="2" t="str">
        <f t="shared" si="355"/>
        <v/>
      </c>
      <c r="P1637" s="1" t="str">
        <f t="array" ref="P1637">IF(O1637="","",AVERAGE(IF(L$1:L$2881=L1637,K$1:K$2881)))</f>
        <v/>
      </c>
      <c r="Q1637" s="1" t="str">
        <f t="array" ref="Q1637">IF(O1637="","",_xlfn.F.TEST(IF((L$1:L$2881=LEFT(L1637,LEN(L1637)-3)&amp;"ctr"),K$1:K$2881),IF((L$1:L$2881=L1637),K$1:K$2881)))</f>
        <v/>
      </c>
      <c r="R1637" s="1" t="str">
        <f t="array" ref="R1637">IF(O1637="","",TTEST(IF(L$1:L$2881=LEFT(L1637,LEN(L1637)-3)&amp;"ctr",K$1:K$2881),IF(L$1:L$2881=L1637,K$1:K$2881),2,IF(ISERROR(Q1637),3,IF(Q1637&lt;0.05,3,2))))</f>
        <v/>
      </c>
      <c r="S1637" s="1" t="str">
        <f t="shared" ca="1" si="356"/>
        <v/>
      </c>
      <c r="T1637" s="1" t="str">
        <f t="array" ref="T1637">IF(O1637="","",AVERAGE(IF(L$1:L$2881=L1637,I$1:I$2881)))</f>
        <v/>
      </c>
      <c r="U1637" s="1" t="str">
        <f t="shared" ca="1" si="357"/>
        <v/>
      </c>
      <c r="V1637" s="1" t="str">
        <f t="shared" ca="1" si="361"/>
        <v/>
      </c>
      <c r="W1637" s="1" t="str">
        <f t="array" aca="1" ref="W1637" ca="1">IF(V1637="","",IF(AVERAGE(IF(Z$2:Z$2881="Neg"&amp;" "&amp;B1637&amp;" "&amp;X1637,J$2:J$2881,0))&gt;AVERAGE(IF(Z$2:Z$2881="pos"&amp;" "&amp;B1637&amp;" "&amp;X1637,J$2:J$2881,0)),"neg","pos"))</f>
        <v/>
      </c>
      <c r="X1637" s="1" t="str">
        <f t="shared" ca="1" si="358"/>
        <v/>
      </c>
      <c r="Y1637" s="1" t="str">
        <f t="shared" ca="1" si="359"/>
        <v/>
      </c>
      <c r="Z1637" s="1" t="str">
        <f t="shared" si="360"/>
        <v>both (Phe-Arg) Min</v>
      </c>
      <c r="AA1637" s="1" t="str">
        <f t="shared" si="362"/>
        <v/>
      </c>
    </row>
    <row r="1638" spans="1:27" x14ac:dyDescent="0.2">
      <c r="A1638" s="1" t="s">
        <v>94</v>
      </c>
      <c r="B1638" s="1" t="s">
        <v>83</v>
      </c>
      <c r="C1638" s="1" t="s">
        <v>126</v>
      </c>
      <c r="D1638" s="1">
        <v>321.17840000000001</v>
      </c>
      <c r="E1638" s="1">
        <v>19.43</v>
      </c>
      <c r="F1638" s="5" t="s">
        <v>146</v>
      </c>
      <c r="H1638" s="1" t="s">
        <v>148</v>
      </c>
      <c r="K1638" s="1">
        <f t="shared" si="365"/>
        <v>0</v>
      </c>
      <c r="L1638" s="1" t="str">
        <f t="shared" si="366"/>
        <v>both (Phe-Arg) Min_Syn</v>
      </c>
      <c r="M1638" s="1" t="str">
        <f t="shared" si="353"/>
        <v>ND</v>
      </c>
      <c r="N1638" s="1" t="str">
        <f t="shared" si="354"/>
        <v>both (Phe-Arg) Min_SynND</v>
      </c>
      <c r="O1638" s="2" t="str">
        <f t="shared" si="355"/>
        <v>ND</v>
      </c>
      <c r="P1638" s="1">
        <f t="array" ref="P1638">IF(O1638="","",AVERAGE(IF(L$1:L$2881=L1638,K$1:K$2881)))</f>
        <v>0</v>
      </c>
      <c r="Q1638" s="1" t="e">
        <f t="array" ref="Q1638">IF(O1638="","",_xlfn.F.TEST(IF((L$1:L$2881=LEFT(L1638,LEN(L1638)-3)&amp;"ctr"),K$1:K$2881),IF((L$1:L$2881=L1638),K$1:K$2881)))</f>
        <v>#DIV/0!</v>
      </c>
      <c r="R1638" s="1" t="e">
        <f t="array" ref="R1638">IF(O1638="","",TTEST(IF(L$1:L$2881=LEFT(L1638,LEN(L1638)-3)&amp;"ctr",K$1:K$2881),IF(L$1:L$2881=L1638,K$1:K$2881),2,IF(ISERROR(Q1638),3,IF(Q1638&lt;0.05,3,2))))</f>
        <v>#DIV/0!</v>
      </c>
      <c r="S1638" s="1" t="str">
        <f t="shared" ca="1" si="356"/>
        <v>ND</v>
      </c>
      <c r="T1638" s="1">
        <f t="array" ref="T1638">IF(O1638="","",AVERAGE(IF(L$1:L$2881=L1638,I$1:I$2881)))</f>
        <v>0</v>
      </c>
      <c r="U1638" s="1" t="str">
        <f t="shared" ca="1" si="357"/>
        <v>n/a</v>
      </c>
      <c r="V1638" s="1" t="str">
        <f t="shared" ca="1" si="361"/>
        <v/>
      </c>
      <c r="W1638" s="1" t="str">
        <f t="array" aca="1" ref="W1638" ca="1">IF(V1638="","",IF(AVERAGE(IF(Z$2:Z$2881="Neg"&amp;" "&amp;B1638&amp;" "&amp;X1638,J$2:J$2881,0))&gt;AVERAGE(IF(Z$2:Z$2881="pos"&amp;" "&amp;B1638&amp;" "&amp;X1638,J$2:J$2881,0)),"neg","pos"))</f>
        <v/>
      </c>
      <c r="X1638" s="1" t="str">
        <f t="shared" ca="1" si="358"/>
        <v/>
      </c>
      <c r="Y1638" s="1" t="str">
        <f t="shared" ca="1" si="359"/>
        <v/>
      </c>
      <c r="Z1638" s="1" t="str">
        <f t="shared" si="360"/>
        <v>both (Phe-Arg) Min</v>
      </c>
      <c r="AA1638" s="1" t="str">
        <f t="shared" si="362"/>
        <v>Good</v>
      </c>
    </row>
    <row r="1639" spans="1:27" x14ac:dyDescent="0.2">
      <c r="A1639" s="1" t="s">
        <v>94</v>
      </c>
      <c r="B1639" s="1" t="s">
        <v>83</v>
      </c>
      <c r="C1639" s="1" t="s">
        <v>126</v>
      </c>
      <c r="D1639" s="1">
        <v>321.17840000000001</v>
      </c>
      <c r="E1639" s="1">
        <v>19.43</v>
      </c>
      <c r="F1639" s="5" t="s">
        <v>146</v>
      </c>
      <c r="H1639" s="1" t="s">
        <v>148</v>
      </c>
      <c r="K1639" s="1">
        <f t="shared" si="365"/>
        <v>0</v>
      </c>
      <c r="L1639" s="1" t="str">
        <f t="shared" si="366"/>
        <v>both (Phe-Arg) Min_Syn</v>
      </c>
      <c r="M1639" s="1" t="str">
        <f t="shared" si="353"/>
        <v>ND</v>
      </c>
      <c r="N1639" s="1" t="str">
        <f t="shared" si="354"/>
        <v>both (Phe-Arg) Min_SynND</v>
      </c>
      <c r="O1639" s="2" t="str">
        <f t="shared" si="355"/>
        <v/>
      </c>
      <c r="P1639" s="1" t="str">
        <f t="array" ref="P1639">IF(O1639="","",AVERAGE(IF(L$1:L$2881=L1639,K$1:K$2881)))</f>
        <v/>
      </c>
      <c r="Q1639" s="1" t="str">
        <f t="array" ref="Q1639">IF(O1639="","",_xlfn.F.TEST(IF((L$1:L$2881=LEFT(L1639,LEN(L1639)-3)&amp;"ctr"),K$1:K$2881),IF((L$1:L$2881=L1639),K$1:K$2881)))</f>
        <v/>
      </c>
      <c r="R1639" s="1" t="str">
        <f t="array" ref="R1639">IF(O1639="","",TTEST(IF(L$1:L$2881=LEFT(L1639,LEN(L1639)-3)&amp;"ctr",K$1:K$2881),IF(L$1:L$2881=L1639,K$1:K$2881),2,IF(ISERROR(Q1639),3,IF(Q1639&lt;0.05,3,2))))</f>
        <v/>
      </c>
      <c r="S1639" s="1" t="str">
        <f t="shared" ca="1" si="356"/>
        <v/>
      </c>
      <c r="T1639" s="1" t="str">
        <f t="array" ref="T1639">IF(O1639="","",AVERAGE(IF(L$1:L$2881=L1639,I$1:I$2881)))</f>
        <v/>
      </c>
      <c r="U1639" s="1" t="str">
        <f t="shared" ca="1" si="357"/>
        <v/>
      </c>
      <c r="V1639" s="1" t="str">
        <f t="shared" ca="1" si="361"/>
        <v/>
      </c>
      <c r="W1639" s="1" t="str">
        <f t="array" aca="1" ref="W1639" ca="1">IF(V1639="","",IF(AVERAGE(IF(Z$2:Z$2881="Neg"&amp;" "&amp;B1639&amp;" "&amp;X1639,J$2:J$2881,0))&gt;AVERAGE(IF(Z$2:Z$2881="pos"&amp;" "&amp;B1639&amp;" "&amp;X1639,J$2:J$2881,0)),"neg","pos"))</f>
        <v/>
      </c>
      <c r="X1639" s="1" t="str">
        <f t="shared" ca="1" si="358"/>
        <v/>
      </c>
      <c r="Y1639" s="1" t="str">
        <f t="shared" ca="1" si="359"/>
        <v/>
      </c>
      <c r="Z1639" s="1" t="str">
        <f t="shared" si="360"/>
        <v>both (Phe-Arg) Min</v>
      </c>
      <c r="AA1639" s="1" t="str">
        <f t="shared" si="362"/>
        <v/>
      </c>
    </row>
    <row r="1640" spans="1:27" x14ac:dyDescent="0.2">
      <c r="A1640" s="1" t="s">
        <v>94</v>
      </c>
      <c r="B1640" s="1" t="s">
        <v>83</v>
      </c>
      <c r="C1640" s="1" t="s">
        <v>126</v>
      </c>
      <c r="D1640" s="1">
        <v>321.17840000000001</v>
      </c>
      <c r="E1640" s="1">
        <v>19.43</v>
      </c>
      <c r="F1640" s="5" t="s">
        <v>146</v>
      </c>
      <c r="H1640" s="1" t="s">
        <v>148</v>
      </c>
      <c r="K1640" s="1">
        <f t="shared" si="365"/>
        <v>0</v>
      </c>
      <c r="L1640" s="1" t="str">
        <f t="shared" si="366"/>
        <v>both (Phe-Arg) Min_Syn</v>
      </c>
      <c r="M1640" s="1" t="str">
        <f t="shared" si="353"/>
        <v>ND</v>
      </c>
      <c r="N1640" s="1" t="str">
        <f t="shared" si="354"/>
        <v>both (Phe-Arg) Min_SynND</v>
      </c>
      <c r="O1640" s="2" t="str">
        <f t="shared" si="355"/>
        <v/>
      </c>
      <c r="P1640" s="1" t="str">
        <f t="array" ref="P1640">IF(O1640="","",AVERAGE(IF(L$1:L$2881=L1640,K$1:K$2881)))</f>
        <v/>
      </c>
      <c r="Q1640" s="1" t="str">
        <f t="array" ref="Q1640">IF(O1640="","",_xlfn.F.TEST(IF((L$1:L$2881=LEFT(L1640,LEN(L1640)-3)&amp;"ctr"),K$1:K$2881),IF((L$1:L$2881=L1640),K$1:K$2881)))</f>
        <v/>
      </c>
      <c r="R1640" s="1" t="str">
        <f t="array" ref="R1640">IF(O1640="","",TTEST(IF(L$1:L$2881=LEFT(L1640,LEN(L1640)-3)&amp;"ctr",K$1:K$2881),IF(L$1:L$2881=L1640,K$1:K$2881),2,IF(ISERROR(Q1640),3,IF(Q1640&lt;0.05,3,2))))</f>
        <v/>
      </c>
      <c r="S1640" s="1" t="str">
        <f t="shared" ca="1" si="356"/>
        <v/>
      </c>
      <c r="T1640" s="1" t="str">
        <f t="array" ref="T1640">IF(O1640="","",AVERAGE(IF(L$1:L$2881=L1640,I$1:I$2881)))</f>
        <v/>
      </c>
      <c r="U1640" s="1" t="str">
        <f t="shared" ca="1" si="357"/>
        <v/>
      </c>
      <c r="V1640" s="1" t="str">
        <f t="shared" ca="1" si="361"/>
        <v/>
      </c>
      <c r="W1640" s="1" t="str">
        <f t="array" aca="1" ref="W1640" ca="1">IF(V1640="","",IF(AVERAGE(IF(Z$2:Z$2881="Neg"&amp;" "&amp;B1640&amp;" "&amp;X1640,J$2:J$2881,0))&gt;AVERAGE(IF(Z$2:Z$2881="pos"&amp;" "&amp;B1640&amp;" "&amp;X1640,J$2:J$2881,0)),"neg","pos"))</f>
        <v/>
      </c>
      <c r="X1640" s="1" t="str">
        <f t="shared" ca="1" si="358"/>
        <v/>
      </c>
      <c r="Y1640" s="1" t="str">
        <f t="shared" ca="1" si="359"/>
        <v/>
      </c>
      <c r="Z1640" s="1" t="str">
        <f t="shared" si="360"/>
        <v>both (Phe-Arg) Min</v>
      </c>
      <c r="AA1640" s="1" t="str">
        <f t="shared" si="362"/>
        <v/>
      </c>
    </row>
    <row r="1641" spans="1:27" x14ac:dyDescent="0.2">
      <c r="A1641" s="1" t="s">
        <v>94</v>
      </c>
      <c r="B1641" s="1" t="s">
        <v>83</v>
      </c>
      <c r="C1641" s="1" t="s">
        <v>126</v>
      </c>
      <c r="D1641" s="1">
        <v>321.17840000000001</v>
      </c>
      <c r="E1641" s="1">
        <v>19.43</v>
      </c>
      <c r="F1641" s="5" t="s">
        <v>146</v>
      </c>
      <c r="H1641" s="1" t="s">
        <v>148</v>
      </c>
      <c r="K1641" s="1">
        <f t="shared" si="365"/>
        <v>0</v>
      </c>
      <c r="L1641" s="1" t="str">
        <f t="shared" si="366"/>
        <v>both (Phe-Arg) Min_Syn</v>
      </c>
      <c r="M1641" s="1" t="str">
        <f t="shared" si="353"/>
        <v>ND</v>
      </c>
      <c r="N1641" s="1" t="str">
        <f t="shared" si="354"/>
        <v>both (Phe-Arg) Min_SynND</v>
      </c>
      <c r="O1641" s="2" t="str">
        <f t="shared" si="355"/>
        <v/>
      </c>
      <c r="P1641" s="1" t="str">
        <f t="array" ref="P1641">IF(O1641="","",AVERAGE(IF(L$1:L$2881=L1641,K$1:K$2881)))</f>
        <v/>
      </c>
      <c r="Q1641" s="1" t="str">
        <f t="array" ref="Q1641">IF(O1641="","",_xlfn.F.TEST(IF((L$1:L$2881=LEFT(L1641,LEN(L1641)-3)&amp;"ctr"),K$1:K$2881),IF((L$1:L$2881=L1641),K$1:K$2881)))</f>
        <v/>
      </c>
      <c r="R1641" s="1" t="str">
        <f t="array" ref="R1641">IF(O1641="","",TTEST(IF(L$1:L$2881=LEFT(L1641,LEN(L1641)-3)&amp;"ctr",K$1:K$2881),IF(L$1:L$2881=L1641,K$1:K$2881),2,IF(ISERROR(Q1641),3,IF(Q1641&lt;0.05,3,2))))</f>
        <v/>
      </c>
      <c r="S1641" s="1" t="str">
        <f t="shared" ca="1" si="356"/>
        <v/>
      </c>
      <c r="T1641" s="1" t="str">
        <f t="array" ref="T1641">IF(O1641="","",AVERAGE(IF(L$1:L$2881=L1641,I$1:I$2881)))</f>
        <v/>
      </c>
      <c r="U1641" s="1" t="str">
        <f t="shared" ca="1" si="357"/>
        <v/>
      </c>
      <c r="V1641" s="1" t="str">
        <f t="shared" ca="1" si="361"/>
        <v/>
      </c>
      <c r="W1641" s="1" t="str">
        <f t="array" aca="1" ref="W1641" ca="1">IF(V1641="","",IF(AVERAGE(IF(Z$2:Z$2881="Neg"&amp;" "&amp;B1641&amp;" "&amp;X1641,J$2:J$2881,0))&gt;AVERAGE(IF(Z$2:Z$2881="pos"&amp;" "&amp;B1641&amp;" "&amp;X1641,J$2:J$2881,0)),"neg","pos"))</f>
        <v/>
      </c>
      <c r="X1641" s="1" t="str">
        <f t="shared" ca="1" si="358"/>
        <v/>
      </c>
      <c r="Y1641" s="1" t="str">
        <f t="shared" ca="1" si="359"/>
        <v/>
      </c>
      <c r="Z1641" s="1" t="str">
        <f t="shared" si="360"/>
        <v>both (Phe-Arg) Min</v>
      </c>
      <c r="AA1641" s="1" t="str">
        <f t="shared" si="362"/>
        <v/>
      </c>
    </row>
    <row r="1642" spans="1:27" x14ac:dyDescent="0.2">
      <c r="A1642" s="1" t="s">
        <v>94</v>
      </c>
      <c r="B1642" s="1" t="s">
        <v>83</v>
      </c>
      <c r="C1642" s="1" t="s">
        <v>126</v>
      </c>
      <c r="D1642" s="1">
        <v>321.17840000000001</v>
      </c>
      <c r="E1642" s="1">
        <v>19.43</v>
      </c>
      <c r="F1642" s="5" t="s">
        <v>146</v>
      </c>
      <c r="H1642" s="1" t="s">
        <v>149</v>
      </c>
      <c r="K1642" s="1">
        <f t="shared" si="365"/>
        <v>0</v>
      </c>
      <c r="L1642" s="1" t="str">
        <f t="shared" si="366"/>
        <v>both (Phe-Arg) MEBM_Ctr</v>
      </c>
      <c r="M1642" s="1" t="str">
        <f t="shared" si="353"/>
        <v>ND</v>
      </c>
      <c r="N1642" s="1" t="str">
        <f t="shared" si="354"/>
        <v>both (Phe-Arg) MEBM_CtrND</v>
      </c>
      <c r="O1642" s="2" t="str">
        <f t="shared" si="355"/>
        <v>ND</v>
      </c>
      <c r="P1642" s="1">
        <f t="array" ref="P1642">IF(O1642="","",AVERAGE(IF(L$1:L$2881=L1642,K$1:K$2881)))</f>
        <v>0</v>
      </c>
      <c r="Q1642" s="1" t="e">
        <f t="array" ref="Q1642">IF(O1642="","",_xlfn.F.TEST(IF((L$1:L$2881=LEFT(L1642,LEN(L1642)-3)&amp;"ctr"),K$1:K$2881),IF((L$1:L$2881=L1642),K$1:K$2881)))</f>
        <v>#DIV/0!</v>
      </c>
      <c r="R1642" s="1" t="e">
        <f t="array" ref="R1642">IF(O1642="","",TTEST(IF(L$1:L$2881=LEFT(L1642,LEN(L1642)-3)&amp;"ctr",K$1:K$2881),IF(L$1:L$2881=L1642,K$1:K$2881),2,IF(ISERROR(Q1642),3,IF(Q1642&lt;0.05,3,2))))</f>
        <v>#DIV/0!</v>
      </c>
      <c r="S1642" s="1" t="str">
        <f t="shared" ca="1" si="356"/>
        <v>ND</v>
      </c>
      <c r="T1642" s="1">
        <f t="array" ref="T1642">IF(O1642="","",AVERAGE(IF(L$1:L$2881=L1642,I$1:I$2881)))</f>
        <v>0</v>
      </c>
      <c r="U1642" s="1" t="str">
        <f t="shared" ca="1" si="357"/>
        <v>n/a</v>
      </c>
      <c r="V1642" s="1" t="str">
        <f t="shared" ca="1" si="361"/>
        <v/>
      </c>
      <c r="W1642" s="1" t="str">
        <f t="array" aca="1" ref="W1642" ca="1">IF(V1642="","",IF(AVERAGE(IF(Z$2:Z$2881="Neg"&amp;" "&amp;B1642&amp;" "&amp;X1642,J$2:J$2881,0))&gt;AVERAGE(IF(Z$2:Z$2881="pos"&amp;" "&amp;B1642&amp;" "&amp;X1642,J$2:J$2881,0)),"neg","pos"))</f>
        <v/>
      </c>
      <c r="X1642" s="1" t="str">
        <f t="shared" ca="1" si="358"/>
        <v/>
      </c>
      <c r="Y1642" s="1" t="str">
        <f t="shared" ca="1" si="359"/>
        <v/>
      </c>
      <c r="Z1642" s="1" t="str">
        <f t="shared" si="360"/>
        <v>both (Phe-Arg) MEB</v>
      </c>
      <c r="AA1642" s="1" t="str">
        <f t="shared" si="362"/>
        <v>Good</v>
      </c>
    </row>
    <row r="1643" spans="1:27" x14ac:dyDescent="0.2">
      <c r="A1643" s="1" t="s">
        <v>94</v>
      </c>
      <c r="B1643" s="1" t="s">
        <v>83</v>
      </c>
      <c r="C1643" s="1" t="s">
        <v>126</v>
      </c>
      <c r="D1643" s="1">
        <v>321.17840000000001</v>
      </c>
      <c r="E1643" s="1">
        <v>19.43</v>
      </c>
      <c r="F1643" s="5" t="s">
        <v>146</v>
      </c>
      <c r="H1643" s="1" t="s">
        <v>149</v>
      </c>
      <c r="K1643" s="1">
        <f t="shared" si="365"/>
        <v>0</v>
      </c>
      <c r="L1643" s="1" t="str">
        <f t="shared" si="366"/>
        <v>both (Phe-Arg) MEBM_Ctr</v>
      </c>
      <c r="M1643" s="1" t="str">
        <f t="shared" si="353"/>
        <v>ND</v>
      </c>
      <c r="N1643" s="1" t="str">
        <f t="shared" si="354"/>
        <v>both (Phe-Arg) MEBM_CtrND</v>
      </c>
      <c r="O1643" s="2" t="str">
        <f t="shared" si="355"/>
        <v/>
      </c>
      <c r="P1643" s="1" t="str">
        <f t="array" ref="P1643">IF(O1643="","",AVERAGE(IF(L$1:L$2881=L1643,K$1:K$2881)))</f>
        <v/>
      </c>
      <c r="Q1643" s="1" t="str">
        <f t="array" ref="Q1643">IF(O1643="","",_xlfn.F.TEST(IF((L$1:L$2881=LEFT(L1643,LEN(L1643)-3)&amp;"ctr"),K$1:K$2881),IF((L$1:L$2881=L1643),K$1:K$2881)))</f>
        <v/>
      </c>
      <c r="R1643" s="1" t="str">
        <f t="array" ref="R1643">IF(O1643="","",TTEST(IF(L$1:L$2881=LEFT(L1643,LEN(L1643)-3)&amp;"ctr",K$1:K$2881),IF(L$1:L$2881=L1643,K$1:K$2881),2,IF(ISERROR(Q1643),3,IF(Q1643&lt;0.05,3,2))))</f>
        <v/>
      </c>
      <c r="S1643" s="1" t="str">
        <f t="shared" ca="1" si="356"/>
        <v/>
      </c>
      <c r="T1643" s="1" t="str">
        <f t="array" ref="T1643">IF(O1643="","",AVERAGE(IF(L$1:L$2881=L1643,I$1:I$2881)))</f>
        <v/>
      </c>
      <c r="U1643" s="1" t="str">
        <f t="shared" ca="1" si="357"/>
        <v/>
      </c>
      <c r="V1643" s="1" t="str">
        <f t="shared" ca="1" si="361"/>
        <v/>
      </c>
      <c r="W1643" s="1" t="str">
        <f t="array" aca="1" ref="W1643" ca="1">IF(V1643="","",IF(AVERAGE(IF(Z$2:Z$2881="Neg"&amp;" "&amp;B1643&amp;" "&amp;X1643,J$2:J$2881,0))&gt;AVERAGE(IF(Z$2:Z$2881="pos"&amp;" "&amp;B1643&amp;" "&amp;X1643,J$2:J$2881,0)),"neg","pos"))</f>
        <v/>
      </c>
      <c r="X1643" s="1" t="str">
        <f t="shared" ca="1" si="358"/>
        <v/>
      </c>
      <c r="Y1643" s="1" t="str">
        <f t="shared" ca="1" si="359"/>
        <v/>
      </c>
      <c r="Z1643" s="1" t="str">
        <f t="shared" si="360"/>
        <v>both (Phe-Arg) MEB</v>
      </c>
      <c r="AA1643" s="1" t="str">
        <f t="shared" si="362"/>
        <v/>
      </c>
    </row>
    <row r="1644" spans="1:27" x14ac:dyDescent="0.2">
      <c r="A1644" s="1" t="s">
        <v>94</v>
      </c>
      <c r="B1644" s="1" t="s">
        <v>83</v>
      </c>
      <c r="C1644" s="1" t="s">
        <v>126</v>
      </c>
      <c r="D1644" s="1">
        <v>321.17840000000001</v>
      </c>
      <c r="E1644" s="1">
        <v>19.43</v>
      </c>
      <c r="F1644" s="5" t="s">
        <v>146</v>
      </c>
      <c r="H1644" s="1" t="s">
        <v>149</v>
      </c>
      <c r="K1644" s="1">
        <f t="shared" si="365"/>
        <v>0</v>
      </c>
      <c r="L1644" s="1" t="str">
        <f t="shared" si="366"/>
        <v>both (Phe-Arg) MEBM_Ctr</v>
      </c>
      <c r="M1644" s="1" t="str">
        <f t="shared" si="353"/>
        <v>ND</v>
      </c>
      <c r="N1644" s="1" t="str">
        <f t="shared" si="354"/>
        <v>both (Phe-Arg) MEBM_CtrND</v>
      </c>
      <c r="O1644" s="2" t="str">
        <f t="shared" si="355"/>
        <v/>
      </c>
      <c r="P1644" s="1" t="str">
        <f t="array" ref="P1644">IF(O1644="","",AVERAGE(IF(L$1:L$2881=L1644,K$1:K$2881)))</f>
        <v/>
      </c>
      <c r="Q1644" s="1" t="str">
        <f t="array" ref="Q1644">IF(O1644="","",_xlfn.F.TEST(IF((L$1:L$2881=LEFT(L1644,LEN(L1644)-3)&amp;"ctr"),K$1:K$2881),IF((L$1:L$2881=L1644),K$1:K$2881)))</f>
        <v/>
      </c>
      <c r="R1644" s="1" t="str">
        <f t="array" ref="R1644">IF(O1644="","",TTEST(IF(L$1:L$2881=LEFT(L1644,LEN(L1644)-3)&amp;"ctr",K$1:K$2881),IF(L$1:L$2881=L1644,K$1:K$2881),2,IF(ISERROR(Q1644),3,IF(Q1644&lt;0.05,3,2))))</f>
        <v/>
      </c>
      <c r="S1644" s="1" t="str">
        <f t="shared" ca="1" si="356"/>
        <v/>
      </c>
      <c r="T1644" s="1" t="str">
        <f t="array" ref="T1644">IF(O1644="","",AVERAGE(IF(L$1:L$2881=L1644,I$1:I$2881)))</f>
        <v/>
      </c>
      <c r="U1644" s="1" t="str">
        <f t="shared" ca="1" si="357"/>
        <v/>
      </c>
      <c r="V1644" s="1" t="str">
        <f t="shared" ca="1" si="361"/>
        <v/>
      </c>
      <c r="W1644" s="1" t="str">
        <f t="array" aca="1" ref="W1644" ca="1">IF(V1644="","",IF(AVERAGE(IF(Z$2:Z$2881="Neg"&amp;" "&amp;B1644&amp;" "&amp;X1644,J$2:J$2881,0))&gt;AVERAGE(IF(Z$2:Z$2881="pos"&amp;" "&amp;B1644&amp;" "&amp;X1644,J$2:J$2881,0)),"neg","pos"))</f>
        <v/>
      </c>
      <c r="X1644" s="1" t="str">
        <f t="shared" ca="1" si="358"/>
        <v/>
      </c>
      <c r="Y1644" s="1" t="str">
        <f t="shared" ca="1" si="359"/>
        <v/>
      </c>
      <c r="Z1644" s="1" t="str">
        <f t="shared" si="360"/>
        <v>both (Phe-Arg) MEB</v>
      </c>
      <c r="AA1644" s="1" t="str">
        <f t="shared" si="362"/>
        <v/>
      </c>
    </row>
    <row r="1645" spans="1:27" x14ac:dyDescent="0.2">
      <c r="A1645" s="1" t="s">
        <v>94</v>
      </c>
      <c r="B1645" s="1" t="s">
        <v>83</v>
      </c>
      <c r="C1645" s="1" t="s">
        <v>126</v>
      </c>
      <c r="D1645" s="1">
        <v>321.17840000000001</v>
      </c>
      <c r="E1645" s="1">
        <v>19.43</v>
      </c>
      <c r="F1645" s="5" t="s">
        <v>146</v>
      </c>
      <c r="H1645" s="1" t="s">
        <v>149</v>
      </c>
      <c r="K1645" s="1">
        <f t="shared" si="365"/>
        <v>0</v>
      </c>
      <c r="L1645" s="1" t="str">
        <f t="shared" si="366"/>
        <v>both (Phe-Arg) MEBM_Ctr</v>
      </c>
      <c r="M1645" s="1" t="str">
        <f t="shared" si="353"/>
        <v>ND</v>
      </c>
      <c r="N1645" s="1" t="str">
        <f t="shared" si="354"/>
        <v>both (Phe-Arg) MEBM_CtrND</v>
      </c>
      <c r="O1645" s="2" t="str">
        <f t="shared" si="355"/>
        <v/>
      </c>
      <c r="P1645" s="1" t="str">
        <f t="array" ref="P1645">IF(O1645="","",AVERAGE(IF(L$1:L$2881=L1645,K$1:K$2881)))</f>
        <v/>
      </c>
      <c r="Q1645" s="1" t="str">
        <f t="array" ref="Q1645">IF(O1645="","",_xlfn.F.TEST(IF((L$1:L$2881=LEFT(L1645,LEN(L1645)-3)&amp;"ctr"),K$1:K$2881),IF((L$1:L$2881=L1645),K$1:K$2881)))</f>
        <v/>
      </c>
      <c r="R1645" s="1" t="str">
        <f t="array" ref="R1645">IF(O1645="","",TTEST(IF(L$1:L$2881=LEFT(L1645,LEN(L1645)-3)&amp;"ctr",K$1:K$2881),IF(L$1:L$2881=L1645,K$1:K$2881),2,IF(ISERROR(Q1645),3,IF(Q1645&lt;0.05,3,2))))</f>
        <v/>
      </c>
      <c r="S1645" s="1" t="str">
        <f t="shared" ca="1" si="356"/>
        <v/>
      </c>
      <c r="T1645" s="1" t="str">
        <f t="array" ref="T1645">IF(O1645="","",AVERAGE(IF(L$1:L$2881=L1645,I$1:I$2881)))</f>
        <v/>
      </c>
      <c r="U1645" s="1" t="str">
        <f t="shared" ca="1" si="357"/>
        <v/>
      </c>
      <c r="V1645" s="1" t="str">
        <f t="shared" ca="1" si="361"/>
        <v/>
      </c>
      <c r="W1645" s="1" t="str">
        <f t="array" aca="1" ref="W1645" ca="1">IF(V1645="","",IF(AVERAGE(IF(Z$2:Z$2881="Neg"&amp;" "&amp;B1645&amp;" "&amp;X1645,J$2:J$2881,0))&gt;AVERAGE(IF(Z$2:Z$2881="pos"&amp;" "&amp;B1645&amp;" "&amp;X1645,J$2:J$2881,0)),"neg","pos"))</f>
        <v/>
      </c>
      <c r="X1645" s="1" t="str">
        <f t="shared" ca="1" si="358"/>
        <v/>
      </c>
      <c r="Y1645" s="1" t="str">
        <f t="shared" ca="1" si="359"/>
        <v/>
      </c>
      <c r="Z1645" s="1" t="str">
        <f t="shared" si="360"/>
        <v>both (Phe-Arg) MEB</v>
      </c>
      <c r="AA1645" s="1" t="str">
        <f t="shared" si="362"/>
        <v/>
      </c>
    </row>
    <row r="1646" spans="1:27" x14ac:dyDescent="0.2">
      <c r="A1646" s="1" t="s">
        <v>94</v>
      </c>
      <c r="B1646" s="1" t="s">
        <v>83</v>
      </c>
      <c r="C1646" s="1" t="s">
        <v>126</v>
      </c>
      <c r="D1646" s="1">
        <v>321.17840000000001</v>
      </c>
      <c r="E1646" s="1">
        <v>19.43</v>
      </c>
      <c r="F1646" s="5" t="s">
        <v>146</v>
      </c>
      <c r="H1646" s="1" t="s">
        <v>150</v>
      </c>
      <c r="K1646" s="1">
        <f t="shared" si="365"/>
        <v>0</v>
      </c>
      <c r="L1646" s="1" t="str">
        <f t="shared" si="366"/>
        <v>both (Phe-Arg) MEBM_Syn</v>
      </c>
      <c r="M1646" s="1" t="str">
        <f t="shared" si="353"/>
        <v>ND</v>
      </c>
      <c r="N1646" s="1" t="str">
        <f t="shared" si="354"/>
        <v>both (Phe-Arg) MEBM_SynND</v>
      </c>
      <c r="O1646" s="2" t="str">
        <f t="shared" si="355"/>
        <v>ND</v>
      </c>
      <c r="P1646" s="1">
        <f t="array" ref="P1646">IF(O1646="","",AVERAGE(IF(L$1:L$2881=L1646,K$1:K$2881)))</f>
        <v>0</v>
      </c>
      <c r="Q1646" s="1" t="e">
        <f t="array" ref="Q1646">IF(O1646="","",_xlfn.F.TEST(IF((L$1:L$2881=LEFT(L1646,LEN(L1646)-3)&amp;"ctr"),K$1:K$2881),IF((L$1:L$2881=L1646),K$1:K$2881)))</f>
        <v>#DIV/0!</v>
      </c>
      <c r="R1646" s="1" t="e">
        <f t="array" ref="R1646">IF(O1646="","",TTEST(IF(L$1:L$2881=LEFT(L1646,LEN(L1646)-3)&amp;"ctr",K$1:K$2881),IF(L$1:L$2881=L1646,K$1:K$2881),2,IF(ISERROR(Q1646),3,IF(Q1646&lt;0.05,3,2))))</f>
        <v>#DIV/0!</v>
      </c>
      <c r="S1646" s="1" t="str">
        <f t="shared" ca="1" si="356"/>
        <v>ND</v>
      </c>
      <c r="T1646" s="1">
        <f t="array" ref="T1646">IF(O1646="","",AVERAGE(IF(L$1:L$2881=L1646,I$1:I$2881)))</f>
        <v>0</v>
      </c>
      <c r="U1646" s="1" t="str">
        <f t="shared" ca="1" si="357"/>
        <v>n/a</v>
      </c>
      <c r="V1646" s="1" t="str">
        <f t="shared" ca="1" si="361"/>
        <v/>
      </c>
      <c r="W1646" s="1" t="str">
        <f t="array" aca="1" ref="W1646" ca="1">IF(V1646="","",IF(AVERAGE(IF(Z$2:Z$2881="Neg"&amp;" "&amp;B1646&amp;" "&amp;X1646,J$2:J$2881,0))&gt;AVERAGE(IF(Z$2:Z$2881="pos"&amp;" "&amp;B1646&amp;" "&amp;X1646,J$2:J$2881,0)),"neg","pos"))</f>
        <v/>
      </c>
      <c r="X1646" s="1" t="str">
        <f t="shared" ca="1" si="358"/>
        <v/>
      </c>
      <c r="Y1646" s="1" t="str">
        <f t="shared" ca="1" si="359"/>
        <v/>
      </c>
      <c r="Z1646" s="1" t="str">
        <f t="shared" si="360"/>
        <v>both (Phe-Arg) MEB</v>
      </c>
      <c r="AA1646" s="1" t="str">
        <f t="shared" si="362"/>
        <v>Good</v>
      </c>
    </row>
    <row r="1647" spans="1:27" x14ac:dyDescent="0.2">
      <c r="A1647" s="1" t="s">
        <v>94</v>
      </c>
      <c r="B1647" s="1" t="s">
        <v>83</v>
      </c>
      <c r="C1647" s="1" t="s">
        <v>126</v>
      </c>
      <c r="D1647" s="1">
        <v>321.17840000000001</v>
      </c>
      <c r="E1647" s="1">
        <v>19.43</v>
      </c>
      <c r="F1647" s="5" t="s">
        <v>146</v>
      </c>
      <c r="H1647" s="1" t="s">
        <v>150</v>
      </c>
      <c r="K1647" s="1">
        <f t="shared" si="365"/>
        <v>0</v>
      </c>
      <c r="L1647" s="1" t="str">
        <f t="shared" si="366"/>
        <v>both (Phe-Arg) MEBM_Syn</v>
      </c>
      <c r="M1647" s="1" t="str">
        <f t="shared" si="353"/>
        <v>ND</v>
      </c>
      <c r="N1647" s="1" t="str">
        <f t="shared" si="354"/>
        <v>both (Phe-Arg) MEBM_SynND</v>
      </c>
      <c r="O1647" s="2" t="str">
        <f t="shared" si="355"/>
        <v/>
      </c>
      <c r="P1647" s="1" t="str">
        <f t="array" ref="P1647">IF(O1647="","",AVERAGE(IF(L$1:L$2881=L1647,K$1:K$2881)))</f>
        <v/>
      </c>
      <c r="Q1647" s="1" t="str">
        <f t="array" ref="Q1647">IF(O1647="","",_xlfn.F.TEST(IF((L$1:L$2881=LEFT(L1647,LEN(L1647)-3)&amp;"ctr"),K$1:K$2881),IF((L$1:L$2881=L1647),K$1:K$2881)))</f>
        <v/>
      </c>
      <c r="R1647" s="1" t="str">
        <f t="array" ref="R1647">IF(O1647="","",TTEST(IF(L$1:L$2881=LEFT(L1647,LEN(L1647)-3)&amp;"ctr",K$1:K$2881),IF(L$1:L$2881=L1647,K$1:K$2881),2,IF(ISERROR(Q1647),3,IF(Q1647&lt;0.05,3,2))))</f>
        <v/>
      </c>
      <c r="S1647" s="1" t="str">
        <f t="shared" ca="1" si="356"/>
        <v/>
      </c>
      <c r="T1647" s="1" t="str">
        <f t="array" ref="T1647">IF(O1647="","",AVERAGE(IF(L$1:L$2881=L1647,I$1:I$2881)))</f>
        <v/>
      </c>
      <c r="U1647" s="1" t="str">
        <f t="shared" ca="1" si="357"/>
        <v/>
      </c>
      <c r="V1647" s="1" t="str">
        <f t="shared" ca="1" si="361"/>
        <v/>
      </c>
      <c r="W1647" s="1" t="str">
        <f t="array" aca="1" ref="W1647" ca="1">IF(V1647="","",IF(AVERAGE(IF(Z$2:Z$2881="Neg"&amp;" "&amp;B1647&amp;" "&amp;X1647,J$2:J$2881,0))&gt;AVERAGE(IF(Z$2:Z$2881="pos"&amp;" "&amp;B1647&amp;" "&amp;X1647,J$2:J$2881,0)),"neg","pos"))</f>
        <v/>
      </c>
      <c r="X1647" s="1" t="str">
        <f t="shared" ca="1" si="358"/>
        <v/>
      </c>
      <c r="Y1647" s="1" t="str">
        <f t="shared" ca="1" si="359"/>
        <v/>
      </c>
      <c r="Z1647" s="1" t="str">
        <f t="shared" si="360"/>
        <v>both (Phe-Arg) MEB</v>
      </c>
      <c r="AA1647" s="1" t="str">
        <f t="shared" si="362"/>
        <v/>
      </c>
    </row>
    <row r="1648" spans="1:27" x14ac:dyDescent="0.2">
      <c r="A1648" s="1" t="s">
        <v>94</v>
      </c>
      <c r="B1648" s="1" t="s">
        <v>83</v>
      </c>
      <c r="C1648" s="1" t="s">
        <v>126</v>
      </c>
      <c r="D1648" s="1">
        <v>321.17840000000001</v>
      </c>
      <c r="E1648" s="1">
        <v>19.43</v>
      </c>
      <c r="F1648" s="5" t="s">
        <v>146</v>
      </c>
      <c r="H1648" s="1" t="s">
        <v>150</v>
      </c>
      <c r="K1648" s="1">
        <f t="shared" si="365"/>
        <v>0</v>
      </c>
      <c r="L1648" s="1" t="str">
        <f t="shared" si="366"/>
        <v>both (Phe-Arg) MEBM_Syn</v>
      </c>
      <c r="M1648" s="1" t="str">
        <f t="shared" si="353"/>
        <v>ND</v>
      </c>
      <c r="N1648" s="1" t="str">
        <f t="shared" si="354"/>
        <v>both (Phe-Arg) MEBM_SynND</v>
      </c>
      <c r="O1648" s="2" t="str">
        <f t="shared" si="355"/>
        <v/>
      </c>
      <c r="P1648" s="1" t="str">
        <f t="array" ref="P1648">IF(O1648="","",AVERAGE(IF(L$1:L$2881=L1648,K$1:K$2881)))</f>
        <v/>
      </c>
      <c r="Q1648" s="1" t="str">
        <f t="array" ref="Q1648">IF(O1648="","",_xlfn.F.TEST(IF((L$1:L$2881=LEFT(L1648,LEN(L1648)-3)&amp;"ctr"),K$1:K$2881),IF((L$1:L$2881=L1648),K$1:K$2881)))</f>
        <v/>
      </c>
      <c r="R1648" s="1" t="str">
        <f t="array" ref="R1648">IF(O1648="","",TTEST(IF(L$1:L$2881=LEFT(L1648,LEN(L1648)-3)&amp;"ctr",K$1:K$2881),IF(L$1:L$2881=L1648,K$1:K$2881),2,IF(ISERROR(Q1648),3,IF(Q1648&lt;0.05,3,2))))</f>
        <v/>
      </c>
      <c r="S1648" s="1" t="str">
        <f t="shared" ca="1" si="356"/>
        <v/>
      </c>
      <c r="T1648" s="1" t="str">
        <f t="array" ref="T1648">IF(O1648="","",AVERAGE(IF(L$1:L$2881=L1648,I$1:I$2881)))</f>
        <v/>
      </c>
      <c r="U1648" s="1" t="str">
        <f t="shared" ca="1" si="357"/>
        <v/>
      </c>
      <c r="V1648" s="1" t="str">
        <f t="shared" ca="1" si="361"/>
        <v/>
      </c>
      <c r="W1648" s="1" t="str">
        <f t="array" aca="1" ref="W1648" ca="1">IF(V1648="","",IF(AVERAGE(IF(Z$2:Z$2881="Neg"&amp;" "&amp;B1648&amp;" "&amp;X1648,J$2:J$2881,0))&gt;AVERAGE(IF(Z$2:Z$2881="pos"&amp;" "&amp;B1648&amp;" "&amp;X1648,J$2:J$2881,0)),"neg","pos"))</f>
        <v/>
      </c>
      <c r="X1648" s="1" t="str">
        <f t="shared" ca="1" si="358"/>
        <v/>
      </c>
      <c r="Y1648" s="1" t="str">
        <f t="shared" ca="1" si="359"/>
        <v/>
      </c>
      <c r="Z1648" s="1" t="str">
        <f t="shared" si="360"/>
        <v>both (Phe-Arg) MEB</v>
      </c>
      <c r="AA1648" s="1" t="str">
        <f t="shared" si="362"/>
        <v/>
      </c>
    </row>
    <row r="1649" spans="1:27" x14ac:dyDescent="0.2">
      <c r="A1649" s="1" t="s">
        <v>94</v>
      </c>
      <c r="B1649" s="1" t="s">
        <v>83</v>
      </c>
      <c r="C1649" s="1" t="s">
        <v>126</v>
      </c>
      <c r="D1649" s="1">
        <v>321.17840000000001</v>
      </c>
      <c r="E1649" s="1">
        <v>19.43</v>
      </c>
      <c r="F1649" s="5" t="s">
        <v>146</v>
      </c>
      <c r="H1649" s="1" t="s">
        <v>150</v>
      </c>
      <c r="K1649" s="1">
        <f t="shared" si="365"/>
        <v>0</v>
      </c>
      <c r="L1649" s="1" t="str">
        <f t="shared" si="366"/>
        <v>both (Phe-Arg) MEBM_Syn</v>
      </c>
      <c r="M1649" s="1" t="str">
        <f t="shared" si="353"/>
        <v>ND</v>
      </c>
      <c r="N1649" s="1" t="str">
        <f t="shared" si="354"/>
        <v>both (Phe-Arg) MEBM_SynND</v>
      </c>
      <c r="O1649" s="2" t="str">
        <f t="shared" si="355"/>
        <v/>
      </c>
      <c r="P1649" s="1" t="str">
        <f t="array" ref="P1649">IF(O1649="","",AVERAGE(IF(L$1:L$2881=L1649,K$1:K$2881)))</f>
        <v/>
      </c>
      <c r="Q1649" s="1" t="str">
        <f t="array" ref="Q1649">IF(O1649="","",_xlfn.F.TEST(IF((L$1:L$2881=LEFT(L1649,LEN(L1649)-3)&amp;"ctr"),K$1:K$2881),IF((L$1:L$2881=L1649),K$1:K$2881)))</f>
        <v/>
      </c>
      <c r="R1649" s="1" t="str">
        <f t="array" ref="R1649">IF(O1649="","",TTEST(IF(L$1:L$2881=LEFT(L1649,LEN(L1649)-3)&amp;"ctr",K$1:K$2881),IF(L$1:L$2881=L1649,K$1:K$2881),2,IF(ISERROR(Q1649),3,IF(Q1649&lt;0.05,3,2))))</f>
        <v/>
      </c>
      <c r="S1649" s="1" t="str">
        <f t="shared" ca="1" si="356"/>
        <v/>
      </c>
      <c r="T1649" s="1" t="str">
        <f t="array" ref="T1649">IF(O1649="","",AVERAGE(IF(L$1:L$2881=L1649,I$1:I$2881)))</f>
        <v/>
      </c>
      <c r="U1649" s="1" t="str">
        <f t="shared" ca="1" si="357"/>
        <v/>
      </c>
      <c r="V1649" s="1" t="str">
        <f t="shared" ca="1" si="361"/>
        <v/>
      </c>
      <c r="W1649" s="1" t="str">
        <f t="array" aca="1" ref="W1649" ca="1">IF(V1649="","",IF(AVERAGE(IF(Z$2:Z$2881="Neg"&amp;" "&amp;B1649&amp;" "&amp;X1649,J$2:J$2881,0))&gt;AVERAGE(IF(Z$2:Z$2881="pos"&amp;" "&amp;B1649&amp;" "&amp;X1649,J$2:J$2881,0)),"neg","pos"))</f>
        <v/>
      </c>
      <c r="X1649" s="1" t="str">
        <f t="shared" ca="1" si="358"/>
        <v/>
      </c>
      <c r="Y1649" s="1" t="str">
        <f t="shared" ca="1" si="359"/>
        <v/>
      </c>
      <c r="Z1649" s="1" t="str">
        <f t="shared" si="360"/>
        <v>both (Phe-Arg) MEB</v>
      </c>
      <c r="AA1649" s="1" t="str">
        <f t="shared" si="362"/>
        <v/>
      </c>
    </row>
    <row r="1650" spans="1:27" x14ac:dyDescent="0.2">
      <c r="A1650" s="1" t="s">
        <v>94</v>
      </c>
      <c r="B1650" s="1" t="s">
        <v>83</v>
      </c>
      <c r="C1650" s="1" t="s">
        <v>126</v>
      </c>
      <c r="D1650" s="1">
        <v>321.17840000000001</v>
      </c>
      <c r="E1650" s="1">
        <v>19.43</v>
      </c>
      <c r="F1650" s="5" t="s">
        <v>146</v>
      </c>
      <c r="H1650" s="1" t="s">
        <v>151</v>
      </c>
      <c r="I1650" s="1">
        <v>167769</v>
      </c>
      <c r="K1650" s="1">
        <f t="shared" si="365"/>
        <v>12.030349272764447</v>
      </c>
      <c r="L1650" s="1" t="str">
        <f t="shared" si="366"/>
        <v>both (Phe-Arg) YE_Ctr</v>
      </c>
      <c r="M1650" s="1" t="str">
        <f t="shared" si="353"/>
        <v>D</v>
      </c>
      <c r="N1650" s="1" t="str">
        <f t="shared" si="354"/>
        <v>both (Phe-Arg) YE_Ctr_D</v>
      </c>
      <c r="O1650" s="2" t="str">
        <f t="shared" si="355"/>
        <v>D</v>
      </c>
      <c r="P1650" s="1">
        <f t="array" ref="P1650">IF(O1650="","",AVERAGE(IF(L$1:L$2881=L1650,K$1:K$2881)))</f>
        <v>11.874200662578289</v>
      </c>
      <c r="Q1650" s="1">
        <f t="array" ref="Q1650">IF(O1650="","",_xlfn.F.TEST(IF((L$1:L$2881=LEFT(L1650,LEN(L1650)-3)&amp;"ctr"),K$1:K$2881),IF((L$1:L$2881=L1650),K$1:K$2881)))</f>
        <v>1</v>
      </c>
      <c r="R1650" s="1">
        <f t="array" ref="R1650">IF(O1650="","",TTEST(IF(L$1:L$2881=LEFT(L1650,LEN(L1650)-3)&amp;"ctr",K$1:K$2881),IF(L$1:L$2881=L1650,K$1:K$2881),2,IF(ISERROR(Q1650),3,IF(Q1650&lt;0.05,3,2))))</f>
        <v>1</v>
      </c>
      <c r="S1650" s="1" t="str">
        <f t="shared" ca="1" si="356"/>
        <v>D</v>
      </c>
      <c r="T1650" s="1">
        <f t="array" ref="T1650">IF(O1650="","",AVERAGE(IF(L$1:L$2881=L1650,I$1:I$2881)))</f>
        <v>146068.75</v>
      </c>
      <c r="U1650" s="1" t="b">
        <f t="shared" ca="1" si="357"/>
        <v>0</v>
      </c>
      <c r="V1650" s="1" t="str">
        <f t="shared" ca="1" si="361"/>
        <v>1</v>
      </c>
      <c r="W1650" s="1" t="str">
        <f t="array" aca="1" ref="W1650" ca="1">IF(V1650="","",IF(AVERAGE(IF(Z$2:Z$2881="Neg"&amp;" "&amp;B1650&amp;" "&amp;X1650,J$2:J$2881,0))&gt;AVERAGE(IF(Z$2:Z$2881="pos"&amp;" "&amp;B1650&amp;" "&amp;X1650,J$2:J$2881,0)),"neg","pos"))</f>
        <v>pos</v>
      </c>
      <c r="X1650" s="1" t="str">
        <f t="shared" ca="1" si="358"/>
        <v>YE_</v>
      </c>
      <c r="Y1650" s="1" t="str">
        <f t="shared" ca="1" si="359"/>
        <v>Ctr</v>
      </c>
      <c r="Z1650" s="1" t="str">
        <f t="shared" si="360"/>
        <v>both (Phe-Arg) YE_</v>
      </c>
      <c r="AA1650" s="1" t="str">
        <f t="shared" si="362"/>
        <v>Good</v>
      </c>
    </row>
    <row r="1651" spans="1:27" x14ac:dyDescent="0.2">
      <c r="A1651" s="1" t="s">
        <v>94</v>
      </c>
      <c r="B1651" s="1" t="s">
        <v>83</v>
      </c>
      <c r="C1651" s="1" t="s">
        <v>126</v>
      </c>
      <c r="D1651" s="1">
        <v>321.17840000000001</v>
      </c>
      <c r="E1651" s="1">
        <v>19.43</v>
      </c>
      <c r="F1651" s="5" t="s">
        <v>146</v>
      </c>
      <c r="H1651" s="1" t="s">
        <v>151</v>
      </c>
      <c r="I1651" s="1">
        <v>163087</v>
      </c>
      <c r="K1651" s="1">
        <f t="shared" si="365"/>
        <v>12.002045211408195</v>
      </c>
      <c r="L1651" s="1" t="str">
        <f t="shared" si="366"/>
        <v>both (Phe-Arg) YE_Ctr</v>
      </c>
      <c r="M1651" s="1" t="str">
        <f t="shared" si="353"/>
        <v>D</v>
      </c>
      <c r="N1651" s="1" t="str">
        <f t="shared" si="354"/>
        <v>both (Phe-Arg) YE_Ctr_D</v>
      </c>
      <c r="O1651" s="2" t="str">
        <f t="shared" si="355"/>
        <v/>
      </c>
      <c r="P1651" s="1" t="str">
        <f t="array" ref="P1651">IF(O1651="","",AVERAGE(IF(L$1:L$2881=L1651,K$1:K$2881)))</f>
        <v/>
      </c>
      <c r="Q1651" s="1" t="str">
        <f t="array" ref="Q1651">IF(O1651="","",_xlfn.F.TEST(IF((L$1:L$2881=LEFT(L1651,LEN(L1651)-3)&amp;"ctr"),K$1:K$2881),IF((L$1:L$2881=L1651),K$1:K$2881)))</f>
        <v/>
      </c>
      <c r="R1651" s="1" t="str">
        <f t="array" ref="R1651">IF(O1651="","",TTEST(IF(L$1:L$2881=LEFT(L1651,LEN(L1651)-3)&amp;"ctr",K$1:K$2881),IF(L$1:L$2881=L1651,K$1:K$2881),2,IF(ISERROR(Q1651),3,IF(Q1651&lt;0.05,3,2))))</f>
        <v/>
      </c>
      <c r="S1651" s="1" t="str">
        <f t="shared" ca="1" si="356"/>
        <v/>
      </c>
      <c r="T1651" s="1" t="str">
        <f t="array" ref="T1651">IF(O1651="","",AVERAGE(IF(L$1:L$2881=L1651,I$1:I$2881)))</f>
        <v/>
      </c>
      <c r="U1651" s="1" t="str">
        <f t="shared" ca="1" si="357"/>
        <v/>
      </c>
      <c r="V1651" s="1" t="str">
        <f t="shared" ca="1" si="361"/>
        <v/>
      </c>
      <c r="W1651" s="1" t="str">
        <f t="array" aca="1" ref="W1651" ca="1">IF(V1651="","",IF(AVERAGE(IF(Z$2:Z$2881="Neg"&amp;" "&amp;B1651&amp;" "&amp;X1651,J$2:J$2881,0))&gt;AVERAGE(IF(Z$2:Z$2881="pos"&amp;" "&amp;B1651&amp;" "&amp;X1651,J$2:J$2881,0)),"neg","pos"))</f>
        <v/>
      </c>
      <c r="X1651" s="1" t="str">
        <f t="shared" ca="1" si="358"/>
        <v/>
      </c>
      <c r="Y1651" s="1" t="str">
        <f t="shared" ca="1" si="359"/>
        <v/>
      </c>
      <c r="Z1651" s="1" t="str">
        <f t="shared" si="360"/>
        <v>both (Phe-Arg) YE_</v>
      </c>
      <c r="AA1651" s="1" t="str">
        <f t="shared" si="362"/>
        <v/>
      </c>
    </row>
    <row r="1652" spans="1:27" x14ac:dyDescent="0.2">
      <c r="A1652" s="1" t="s">
        <v>94</v>
      </c>
      <c r="B1652" s="1" t="s">
        <v>83</v>
      </c>
      <c r="C1652" s="1" t="s">
        <v>126</v>
      </c>
      <c r="D1652" s="1">
        <v>321.17840000000001</v>
      </c>
      <c r="E1652" s="1">
        <v>19.43</v>
      </c>
      <c r="F1652" s="5" t="s">
        <v>146</v>
      </c>
      <c r="H1652" s="1" t="s">
        <v>151</v>
      </c>
      <c r="I1652" s="1">
        <v>103239</v>
      </c>
      <c r="K1652" s="1">
        <f t="shared" si="365"/>
        <v>11.54481165383255</v>
      </c>
      <c r="L1652" s="1" t="str">
        <f t="shared" si="366"/>
        <v>both (Phe-Arg) YE_Ctr</v>
      </c>
      <c r="M1652" s="1" t="str">
        <f t="shared" si="353"/>
        <v>D</v>
      </c>
      <c r="N1652" s="1" t="str">
        <f t="shared" si="354"/>
        <v>both (Phe-Arg) YE_Ctr_D</v>
      </c>
      <c r="O1652" s="2" t="str">
        <f t="shared" si="355"/>
        <v/>
      </c>
      <c r="P1652" s="1" t="str">
        <f t="array" ref="P1652">IF(O1652="","",AVERAGE(IF(L$1:L$2881=L1652,K$1:K$2881)))</f>
        <v/>
      </c>
      <c r="Q1652" s="1" t="str">
        <f t="array" ref="Q1652">IF(O1652="","",_xlfn.F.TEST(IF((L$1:L$2881=LEFT(L1652,LEN(L1652)-3)&amp;"ctr"),K$1:K$2881),IF((L$1:L$2881=L1652),K$1:K$2881)))</f>
        <v/>
      </c>
      <c r="R1652" s="1" t="str">
        <f t="array" ref="R1652">IF(O1652="","",TTEST(IF(L$1:L$2881=LEFT(L1652,LEN(L1652)-3)&amp;"ctr",K$1:K$2881),IF(L$1:L$2881=L1652,K$1:K$2881),2,IF(ISERROR(Q1652),3,IF(Q1652&lt;0.05,3,2))))</f>
        <v/>
      </c>
      <c r="S1652" s="1" t="str">
        <f t="shared" ca="1" si="356"/>
        <v/>
      </c>
      <c r="T1652" s="1" t="str">
        <f t="array" ref="T1652">IF(O1652="","",AVERAGE(IF(L$1:L$2881=L1652,I$1:I$2881)))</f>
        <v/>
      </c>
      <c r="U1652" s="1" t="str">
        <f t="shared" ca="1" si="357"/>
        <v/>
      </c>
      <c r="V1652" s="1" t="str">
        <f t="shared" ca="1" si="361"/>
        <v/>
      </c>
      <c r="W1652" s="1" t="str">
        <f t="array" aca="1" ref="W1652" ca="1">IF(V1652="","",IF(AVERAGE(IF(Z$2:Z$2881="Neg"&amp;" "&amp;B1652&amp;" "&amp;X1652,J$2:J$2881,0))&gt;AVERAGE(IF(Z$2:Z$2881="pos"&amp;" "&amp;B1652&amp;" "&amp;X1652,J$2:J$2881,0)),"neg","pos"))</f>
        <v/>
      </c>
      <c r="X1652" s="1" t="str">
        <f t="shared" ca="1" si="358"/>
        <v/>
      </c>
      <c r="Y1652" s="1" t="str">
        <f t="shared" ca="1" si="359"/>
        <v/>
      </c>
      <c r="Z1652" s="1" t="str">
        <f t="shared" si="360"/>
        <v>both (Phe-Arg) YE_</v>
      </c>
      <c r="AA1652" s="1" t="str">
        <f t="shared" si="362"/>
        <v/>
      </c>
    </row>
    <row r="1653" spans="1:27" x14ac:dyDescent="0.2">
      <c r="A1653" s="1" t="s">
        <v>94</v>
      </c>
      <c r="B1653" s="1" t="s">
        <v>83</v>
      </c>
      <c r="C1653" s="1" t="s">
        <v>126</v>
      </c>
      <c r="D1653" s="1">
        <v>321.17840000000001</v>
      </c>
      <c r="E1653" s="1">
        <v>19.43</v>
      </c>
      <c r="F1653" s="5" t="s">
        <v>146</v>
      </c>
      <c r="H1653" s="1" t="s">
        <v>151</v>
      </c>
      <c r="I1653" s="1">
        <v>150180</v>
      </c>
      <c r="K1653" s="1">
        <f t="shared" si="365"/>
        <v>11.919596512307962</v>
      </c>
      <c r="L1653" s="1" t="str">
        <f t="shared" si="366"/>
        <v>both (Phe-Arg) YE_Ctr</v>
      </c>
      <c r="M1653" s="1" t="str">
        <f t="shared" si="353"/>
        <v>D</v>
      </c>
      <c r="N1653" s="1" t="str">
        <f t="shared" si="354"/>
        <v>both (Phe-Arg) YE_Ctr_D</v>
      </c>
      <c r="O1653" s="2" t="str">
        <f t="shared" si="355"/>
        <v/>
      </c>
      <c r="P1653" s="1" t="str">
        <f t="array" ref="P1653">IF(O1653="","",AVERAGE(IF(L$1:L$2881=L1653,K$1:K$2881)))</f>
        <v/>
      </c>
      <c r="Q1653" s="1" t="str">
        <f t="array" ref="Q1653">IF(O1653="","",_xlfn.F.TEST(IF((L$1:L$2881=LEFT(L1653,LEN(L1653)-3)&amp;"ctr"),K$1:K$2881),IF((L$1:L$2881=L1653),K$1:K$2881)))</f>
        <v/>
      </c>
      <c r="R1653" s="1" t="str">
        <f t="array" ref="R1653">IF(O1653="","",TTEST(IF(L$1:L$2881=LEFT(L1653,LEN(L1653)-3)&amp;"ctr",K$1:K$2881),IF(L$1:L$2881=L1653,K$1:K$2881),2,IF(ISERROR(Q1653),3,IF(Q1653&lt;0.05,3,2))))</f>
        <v/>
      </c>
      <c r="S1653" s="1" t="str">
        <f t="shared" ca="1" si="356"/>
        <v/>
      </c>
      <c r="T1653" s="1" t="str">
        <f t="array" ref="T1653">IF(O1653="","",AVERAGE(IF(L$1:L$2881=L1653,I$1:I$2881)))</f>
        <v/>
      </c>
      <c r="U1653" s="1" t="str">
        <f t="shared" ca="1" si="357"/>
        <v/>
      </c>
      <c r="V1653" s="1" t="str">
        <f t="shared" ca="1" si="361"/>
        <v/>
      </c>
      <c r="W1653" s="1" t="str">
        <f t="array" aca="1" ref="W1653" ca="1">IF(V1653="","",IF(AVERAGE(IF(Z$2:Z$2881="Neg"&amp;" "&amp;B1653&amp;" "&amp;X1653,J$2:J$2881,0))&gt;AVERAGE(IF(Z$2:Z$2881="pos"&amp;" "&amp;B1653&amp;" "&amp;X1653,J$2:J$2881,0)),"neg","pos"))</f>
        <v/>
      </c>
      <c r="X1653" s="1" t="str">
        <f t="shared" ca="1" si="358"/>
        <v/>
      </c>
      <c r="Y1653" s="1" t="str">
        <f t="shared" ca="1" si="359"/>
        <v/>
      </c>
      <c r="Z1653" s="1" t="str">
        <f t="shared" si="360"/>
        <v>both (Phe-Arg) YE_</v>
      </c>
      <c r="AA1653" s="1" t="str">
        <f t="shared" si="362"/>
        <v/>
      </c>
    </row>
    <row r="1654" spans="1:27" x14ac:dyDescent="0.2">
      <c r="A1654" s="1" t="s">
        <v>94</v>
      </c>
      <c r="B1654" s="1" t="s">
        <v>83</v>
      </c>
      <c r="C1654" s="1" t="s">
        <v>126</v>
      </c>
      <c r="D1654" s="1">
        <v>321.17840000000001</v>
      </c>
      <c r="E1654" s="1">
        <v>19.43</v>
      </c>
      <c r="F1654" s="5" t="s">
        <v>146</v>
      </c>
      <c r="H1654" s="1" t="s">
        <v>152</v>
      </c>
      <c r="I1654" s="1">
        <v>124071</v>
      </c>
      <c r="K1654" s="1">
        <f t="shared" si="365"/>
        <v>11.728617321239289</v>
      </c>
      <c r="L1654" s="1" t="str">
        <f t="shared" si="366"/>
        <v>both (Phe-Arg) YE_Syn</v>
      </c>
      <c r="M1654" s="1" t="str">
        <f t="shared" si="353"/>
        <v>D</v>
      </c>
      <c r="N1654" s="1" t="str">
        <f t="shared" si="354"/>
        <v>both (Phe-Arg) YE_Syn_D</v>
      </c>
      <c r="O1654" s="2" t="str">
        <f t="shared" si="355"/>
        <v>D</v>
      </c>
      <c r="P1654" s="1">
        <f t="array" ref="P1654">IF(O1654="","",AVERAGE(IF(L$1:L$2881=L1654,K$1:K$2881)))</f>
        <v>11.283136074246677</v>
      </c>
      <c r="Q1654" s="1">
        <f t="array" ref="Q1654">IF(O1654="","",_xlfn.F.TEST(IF((L$1:L$2881=LEFT(L1654,LEN(L1654)-3)&amp;"ctr"),K$1:K$2881),IF((L$1:L$2881=L1654),K$1:K$2881)))</f>
        <v>0.13855549674453549</v>
      </c>
      <c r="R1654" s="1">
        <f t="array" ref="R1654">IF(O1654="","",TTEST(IF(L$1:L$2881=LEFT(L1654,LEN(L1654)-3)&amp;"ctr",K$1:K$2881),IF(L$1:L$2881=L1654,K$1:K$2881),2,IF(ISERROR(Q1654),3,IF(Q1654&lt;0.05,3,2))))</f>
        <v>0.11610504546763106</v>
      </c>
      <c r="S1654" s="1" t="str">
        <f t="shared" ca="1" si="356"/>
        <v>N</v>
      </c>
      <c r="T1654" s="1">
        <f t="array" ref="T1654">IF(O1654="","",AVERAGE(IF(L$1:L$2881=L1654,I$1:I$2881)))</f>
        <v>89318.75</v>
      </c>
      <c r="U1654" s="1" t="str">
        <f t="shared" ca="1" si="357"/>
        <v>n/a</v>
      </c>
      <c r="V1654" s="1" t="str">
        <f t="shared" ca="1" si="361"/>
        <v>1</v>
      </c>
      <c r="W1654" s="1" t="str">
        <f t="array" aca="1" ref="W1654" ca="1">IF(V1654="","",IF(AVERAGE(IF(Z$2:Z$2881="Neg"&amp;" "&amp;B1654&amp;" "&amp;X1654,J$2:J$2881,0))&gt;AVERAGE(IF(Z$2:Z$2881="pos"&amp;" "&amp;B1654&amp;" "&amp;X1654,J$2:J$2881,0)),"neg","pos"))</f>
        <v>pos</v>
      </c>
      <c r="X1654" s="1" t="str">
        <f t="shared" ca="1" si="358"/>
        <v>YE_</v>
      </c>
      <c r="Y1654" s="1" t="str">
        <f t="shared" ca="1" si="359"/>
        <v>Syn</v>
      </c>
      <c r="Z1654" s="1" t="str">
        <f t="shared" si="360"/>
        <v>both (Phe-Arg) YE_</v>
      </c>
      <c r="AA1654" s="1" t="str">
        <f t="shared" si="362"/>
        <v>Good</v>
      </c>
    </row>
    <row r="1655" spans="1:27" x14ac:dyDescent="0.2">
      <c r="A1655" s="1" t="s">
        <v>94</v>
      </c>
      <c r="B1655" s="1" t="s">
        <v>83</v>
      </c>
      <c r="C1655" s="1" t="s">
        <v>126</v>
      </c>
      <c r="D1655" s="1">
        <v>321.17840000000001</v>
      </c>
      <c r="E1655" s="1">
        <v>19.43</v>
      </c>
      <c r="F1655" s="5" t="s">
        <v>146</v>
      </c>
      <c r="H1655" s="1" t="s">
        <v>152</v>
      </c>
      <c r="I1655" s="1">
        <v>121911</v>
      </c>
      <c r="K1655" s="1">
        <f t="shared" si="365"/>
        <v>11.711054751969696</v>
      </c>
      <c r="L1655" s="1" t="str">
        <f t="shared" si="366"/>
        <v>both (Phe-Arg) YE_Syn</v>
      </c>
      <c r="M1655" s="1" t="str">
        <f t="shared" si="353"/>
        <v>D</v>
      </c>
      <c r="N1655" s="1" t="str">
        <f t="shared" si="354"/>
        <v>both (Phe-Arg) YE_Syn_D</v>
      </c>
      <c r="O1655" s="2" t="str">
        <f t="shared" si="355"/>
        <v/>
      </c>
      <c r="P1655" s="1" t="str">
        <f t="array" ref="P1655">IF(O1655="","",AVERAGE(IF(L$1:L$2881=L1655,K$1:K$2881)))</f>
        <v/>
      </c>
      <c r="Q1655" s="1" t="str">
        <f t="array" ref="Q1655">IF(O1655="","",_xlfn.F.TEST(IF((L$1:L$2881=LEFT(L1655,LEN(L1655)-3)&amp;"ctr"),K$1:K$2881),IF((L$1:L$2881=L1655),K$1:K$2881)))</f>
        <v/>
      </c>
      <c r="R1655" s="1" t="str">
        <f t="array" ref="R1655">IF(O1655="","",TTEST(IF(L$1:L$2881=LEFT(L1655,LEN(L1655)-3)&amp;"ctr",K$1:K$2881),IF(L$1:L$2881=L1655,K$1:K$2881),2,IF(ISERROR(Q1655),3,IF(Q1655&lt;0.05,3,2))))</f>
        <v/>
      </c>
      <c r="S1655" s="1" t="str">
        <f t="shared" ca="1" si="356"/>
        <v/>
      </c>
      <c r="T1655" s="1" t="str">
        <f t="array" ref="T1655">IF(O1655="","",AVERAGE(IF(L$1:L$2881=L1655,I$1:I$2881)))</f>
        <v/>
      </c>
      <c r="U1655" s="1" t="str">
        <f t="shared" ca="1" si="357"/>
        <v/>
      </c>
      <c r="V1655" s="1" t="str">
        <f t="shared" ca="1" si="361"/>
        <v/>
      </c>
      <c r="W1655" s="1" t="str">
        <f t="array" aca="1" ref="W1655" ca="1">IF(V1655="","",IF(AVERAGE(IF(Z$2:Z$2881="Neg"&amp;" "&amp;B1655&amp;" "&amp;X1655,J$2:J$2881,0))&gt;AVERAGE(IF(Z$2:Z$2881="pos"&amp;" "&amp;B1655&amp;" "&amp;X1655,J$2:J$2881,0)),"neg","pos"))</f>
        <v/>
      </c>
      <c r="X1655" s="1" t="str">
        <f t="shared" ca="1" si="358"/>
        <v/>
      </c>
      <c r="Y1655" s="1" t="str">
        <f t="shared" ca="1" si="359"/>
        <v/>
      </c>
      <c r="Z1655" s="1" t="str">
        <f t="shared" si="360"/>
        <v>both (Phe-Arg) YE_</v>
      </c>
      <c r="AA1655" s="1" t="str">
        <f t="shared" si="362"/>
        <v/>
      </c>
    </row>
    <row r="1656" spans="1:27" x14ac:dyDescent="0.2">
      <c r="A1656" s="1" t="s">
        <v>94</v>
      </c>
      <c r="B1656" s="1" t="s">
        <v>83</v>
      </c>
      <c r="C1656" s="1" t="s">
        <v>126</v>
      </c>
      <c r="D1656" s="1">
        <v>321.17840000000001</v>
      </c>
      <c r="E1656" s="1">
        <v>19.43</v>
      </c>
      <c r="F1656" s="5" t="s">
        <v>146</v>
      </c>
      <c r="H1656" s="1" t="s">
        <v>152</v>
      </c>
      <c r="I1656" s="1">
        <v>77088</v>
      </c>
      <c r="K1656" s="1">
        <f t="shared" si="365"/>
        <v>11.252715877518089</v>
      </c>
      <c r="L1656" s="1" t="str">
        <f t="shared" si="366"/>
        <v>both (Phe-Arg) YE_Syn</v>
      </c>
      <c r="M1656" s="1" t="str">
        <f t="shared" si="353"/>
        <v>D</v>
      </c>
      <c r="N1656" s="1" t="str">
        <f t="shared" si="354"/>
        <v>both (Phe-Arg) YE_Syn_D</v>
      </c>
      <c r="O1656" s="2" t="str">
        <f t="shared" si="355"/>
        <v/>
      </c>
      <c r="P1656" s="1" t="str">
        <f t="array" ref="P1656">IF(O1656="","",AVERAGE(IF(L$1:L$2881=L1656,K$1:K$2881)))</f>
        <v/>
      </c>
      <c r="Q1656" s="1" t="str">
        <f t="array" ref="Q1656">IF(O1656="","",_xlfn.F.TEST(IF((L$1:L$2881=LEFT(L1656,LEN(L1656)-3)&amp;"ctr"),K$1:K$2881),IF((L$1:L$2881=L1656),K$1:K$2881)))</f>
        <v/>
      </c>
      <c r="R1656" s="1" t="str">
        <f t="array" ref="R1656">IF(O1656="","",TTEST(IF(L$1:L$2881=LEFT(L1656,LEN(L1656)-3)&amp;"ctr",K$1:K$2881),IF(L$1:L$2881=L1656,K$1:K$2881),2,IF(ISERROR(Q1656),3,IF(Q1656&lt;0.05,3,2))))</f>
        <v/>
      </c>
      <c r="S1656" s="1" t="str">
        <f t="shared" ca="1" si="356"/>
        <v/>
      </c>
      <c r="T1656" s="1" t="str">
        <f t="array" ref="T1656">IF(O1656="","",AVERAGE(IF(L$1:L$2881=L1656,I$1:I$2881)))</f>
        <v/>
      </c>
      <c r="U1656" s="1" t="str">
        <f t="shared" ca="1" si="357"/>
        <v/>
      </c>
      <c r="V1656" s="1" t="str">
        <f t="shared" ca="1" si="361"/>
        <v/>
      </c>
      <c r="W1656" s="1" t="str">
        <f t="array" aca="1" ref="W1656" ca="1">IF(V1656="","",IF(AVERAGE(IF(Z$2:Z$2881="Neg"&amp;" "&amp;B1656&amp;" "&amp;X1656,J$2:J$2881,0))&gt;AVERAGE(IF(Z$2:Z$2881="pos"&amp;" "&amp;B1656&amp;" "&amp;X1656,J$2:J$2881,0)),"neg","pos"))</f>
        <v/>
      </c>
      <c r="X1656" s="1" t="str">
        <f t="shared" ca="1" si="358"/>
        <v/>
      </c>
      <c r="Y1656" s="1" t="str">
        <f t="shared" ca="1" si="359"/>
        <v/>
      </c>
      <c r="Z1656" s="1" t="str">
        <f t="shared" si="360"/>
        <v>both (Phe-Arg) YE_</v>
      </c>
      <c r="AA1656" s="1" t="str">
        <f t="shared" si="362"/>
        <v/>
      </c>
    </row>
    <row r="1657" spans="1:27" x14ac:dyDescent="0.2">
      <c r="A1657" s="1" t="s">
        <v>94</v>
      </c>
      <c r="B1657" s="1" t="s">
        <v>83</v>
      </c>
      <c r="C1657" s="1" t="s">
        <v>126</v>
      </c>
      <c r="D1657" s="1">
        <v>321.17840000000001</v>
      </c>
      <c r="E1657" s="1">
        <v>19.43</v>
      </c>
      <c r="F1657" s="5" t="s">
        <v>146</v>
      </c>
      <c r="H1657" s="1" t="s">
        <v>152</v>
      </c>
      <c r="I1657" s="1">
        <v>34205</v>
      </c>
      <c r="K1657" s="1">
        <f t="shared" si="365"/>
        <v>10.440156346259636</v>
      </c>
      <c r="L1657" s="1" t="str">
        <f t="shared" si="366"/>
        <v>both (Phe-Arg) YE_Syn</v>
      </c>
      <c r="M1657" s="1" t="str">
        <f t="shared" si="353"/>
        <v>D</v>
      </c>
      <c r="N1657" s="1" t="str">
        <f t="shared" si="354"/>
        <v>both (Phe-Arg) YE_Syn_D</v>
      </c>
      <c r="O1657" s="2" t="str">
        <f t="shared" si="355"/>
        <v/>
      </c>
      <c r="P1657" s="1" t="str">
        <f t="array" ref="P1657">IF(O1657="","",AVERAGE(IF(L$1:L$2881=L1657,K$1:K$2881)))</f>
        <v/>
      </c>
      <c r="Q1657" s="1" t="str">
        <f t="array" ref="Q1657">IF(O1657="","",_xlfn.F.TEST(IF((L$1:L$2881=LEFT(L1657,LEN(L1657)-3)&amp;"ctr"),K$1:K$2881),IF((L$1:L$2881=L1657),K$1:K$2881)))</f>
        <v/>
      </c>
      <c r="R1657" s="1" t="str">
        <f t="array" ref="R1657">IF(O1657="","",TTEST(IF(L$1:L$2881=LEFT(L1657,LEN(L1657)-3)&amp;"ctr",K$1:K$2881),IF(L$1:L$2881=L1657,K$1:K$2881),2,IF(ISERROR(Q1657),3,IF(Q1657&lt;0.05,3,2))))</f>
        <v/>
      </c>
      <c r="S1657" s="1" t="str">
        <f t="shared" ca="1" si="356"/>
        <v/>
      </c>
      <c r="T1657" s="1" t="str">
        <f t="array" ref="T1657">IF(O1657="","",AVERAGE(IF(L$1:L$2881=L1657,I$1:I$2881)))</f>
        <v/>
      </c>
      <c r="U1657" s="1" t="str">
        <f t="shared" ca="1" si="357"/>
        <v/>
      </c>
      <c r="V1657" s="1" t="str">
        <f t="shared" ca="1" si="361"/>
        <v/>
      </c>
      <c r="W1657" s="1" t="str">
        <f t="array" aca="1" ref="W1657" ca="1">IF(V1657="","",IF(AVERAGE(IF(Z$2:Z$2881="Neg"&amp;" "&amp;B1657&amp;" "&amp;X1657,J$2:J$2881,0))&gt;AVERAGE(IF(Z$2:Z$2881="pos"&amp;" "&amp;B1657&amp;" "&amp;X1657,J$2:J$2881,0)),"neg","pos"))</f>
        <v/>
      </c>
      <c r="X1657" s="1" t="str">
        <f t="shared" ca="1" si="358"/>
        <v/>
      </c>
      <c r="Y1657" s="1" t="str">
        <f t="shared" ca="1" si="359"/>
        <v/>
      </c>
      <c r="Z1657" s="1" t="str">
        <f t="shared" si="360"/>
        <v>both (Phe-Arg) YE_</v>
      </c>
      <c r="AA1657" s="1" t="str">
        <f t="shared" si="362"/>
        <v/>
      </c>
    </row>
    <row r="1658" spans="1:27" x14ac:dyDescent="0.2">
      <c r="A1658" s="1" t="s">
        <v>94</v>
      </c>
      <c r="B1658" s="1" t="s">
        <v>83</v>
      </c>
      <c r="C1658" s="1" t="s">
        <v>126</v>
      </c>
      <c r="D1658" s="1">
        <v>321.17840000000001</v>
      </c>
      <c r="E1658" s="1">
        <v>19.43</v>
      </c>
      <c r="F1658" s="5" t="s">
        <v>146</v>
      </c>
      <c r="H1658" s="1" t="s">
        <v>153</v>
      </c>
      <c r="K1658" s="1">
        <f t="shared" si="365"/>
        <v>0</v>
      </c>
      <c r="L1658" s="1" t="str">
        <f t="shared" si="366"/>
        <v>both (Phe-Arg) SE_Ctr</v>
      </c>
      <c r="M1658" s="1" t="str">
        <f t="shared" si="353"/>
        <v>ND</v>
      </c>
      <c r="N1658" s="1" t="str">
        <f t="shared" si="354"/>
        <v>both (Phe-Arg) SE_CtrND</v>
      </c>
      <c r="O1658" s="2" t="str">
        <f t="shared" si="355"/>
        <v>ND</v>
      </c>
      <c r="P1658" s="1">
        <f t="array" ref="P1658">IF(O1658="","",AVERAGE(IF(L$1:L$2881=L1658,K$1:K$2881)))</f>
        <v>0</v>
      </c>
      <c r="Q1658" s="1" t="e">
        <f t="array" ref="Q1658">IF(O1658="","",_xlfn.F.TEST(IF((L$1:L$2881=LEFT(L1658,LEN(L1658)-3)&amp;"ctr"),K$1:K$2881),IF((L$1:L$2881=L1658),K$1:K$2881)))</f>
        <v>#DIV/0!</v>
      </c>
      <c r="R1658" s="1" t="e">
        <f t="array" ref="R1658">IF(O1658="","",TTEST(IF(L$1:L$2881=LEFT(L1658,LEN(L1658)-3)&amp;"ctr",K$1:K$2881),IF(L$1:L$2881=L1658,K$1:K$2881),2,IF(ISERROR(Q1658),3,IF(Q1658&lt;0.05,3,2))))</f>
        <v>#DIV/0!</v>
      </c>
      <c r="S1658" s="1" t="str">
        <f t="shared" ca="1" si="356"/>
        <v>ND</v>
      </c>
      <c r="T1658" s="1">
        <f t="array" ref="T1658">IF(O1658="","",AVERAGE(IF(L$1:L$2881=L1658,I$1:I$2881)))</f>
        <v>0</v>
      </c>
      <c r="U1658" s="1" t="str">
        <f t="shared" ca="1" si="357"/>
        <v>n/a</v>
      </c>
      <c r="V1658" s="1" t="str">
        <f t="shared" ca="1" si="361"/>
        <v/>
      </c>
      <c r="W1658" s="1" t="str">
        <f t="array" aca="1" ref="W1658" ca="1">IF(V1658="","",IF(AVERAGE(IF(Z$2:Z$2881="Neg"&amp;" "&amp;B1658&amp;" "&amp;X1658,J$2:J$2881,0))&gt;AVERAGE(IF(Z$2:Z$2881="pos"&amp;" "&amp;B1658&amp;" "&amp;X1658,J$2:J$2881,0)),"neg","pos"))</f>
        <v/>
      </c>
      <c r="X1658" s="1" t="str">
        <f t="shared" ca="1" si="358"/>
        <v/>
      </c>
      <c r="Y1658" s="1" t="str">
        <f t="shared" ca="1" si="359"/>
        <v/>
      </c>
      <c r="Z1658" s="1" t="str">
        <f t="shared" si="360"/>
        <v>both (Phe-Arg) SE_</v>
      </c>
      <c r="AA1658" s="1" t="str">
        <f t="shared" si="362"/>
        <v>Good</v>
      </c>
    </row>
    <row r="1659" spans="1:27" x14ac:dyDescent="0.2">
      <c r="A1659" s="1" t="s">
        <v>94</v>
      </c>
      <c r="B1659" s="1" t="s">
        <v>83</v>
      </c>
      <c r="C1659" s="1" t="s">
        <v>126</v>
      </c>
      <c r="D1659" s="1">
        <v>321.17840000000001</v>
      </c>
      <c r="E1659" s="1">
        <v>19.43</v>
      </c>
      <c r="F1659" s="5" t="s">
        <v>146</v>
      </c>
      <c r="H1659" s="1" t="s">
        <v>153</v>
      </c>
      <c r="K1659" s="1">
        <f t="shared" si="365"/>
        <v>0</v>
      </c>
      <c r="L1659" s="1" t="str">
        <f t="shared" si="366"/>
        <v>both (Phe-Arg) SE_Ctr</v>
      </c>
      <c r="M1659" s="1" t="str">
        <f t="shared" si="353"/>
        <v>ND</v>
      </c>
      <c r="N1659" s="1" t="str">
        <f t="shared" si="354"/>
        <v>both (Phe-Arg) SE_CtrND</v>
      </c>
      <c r="O1659" s="2" t="str">
        <f t="shared" si="355"/>
        <v/>
      </c>
      <c r="P1659" s="1" t="str">
        <f t="array" ref="P1659">IF(O1659="","",AVERAGE(IF(L$1:L$2881=L1659,K$1:K$2881)))</f>
        <v/>
      </c>
      <c r="Q1659" s="1" t="str">
        <f t="array" ref="Q1659">IF(O1659="","",_xlfn.F.TEST(IF((L$1:L$2881=LEFT(L1659,LEN(L1659)-3)&amp;"ctr"),K$1:K$2881),IF((L$1:L$2881=L1659),K$1:K$2881)))</f>
        <v/>
      </c>
      <c r="R1659" s="1" t="str">
        <f t="array" ref="R1659">IF(O1659="","",TTEST(IF(L$1:L$2881=LEFT(L1659,LEN(L1659)-3)&amp;"ctr",K$1:K$2881),IF(L$1:L$2881=L1659,K$1:K$2881),2,IF(ISERROR(Q1659),3,IF(Q1659&lt;0.05,3,2))))</f>
        <v/>
      </c>
      <c r="S1659" s="1" t="str">
        <f t="shared" ca="1" si="356"/>
        <v/>
      </c>
      <c r="T1659" s="1" t="str">
        <f t="array" ref="T1659">IF(O1659="","",AVERAGE(IF(L$1:L$2881=L1659,I$1:I$2881)))</f>
        <v/>
      </c>
      <c r="U1659" s="1" t="str">
        <f t="shared" ca="1" si="357"/>
        <v/>
      </c>
      <c r="V1659" s="1" t="str">
        <f t="shared" ca="1" si="361"/>
        <v/>
      </c>
      <c r="W1659" s="1" t="str">
        <f t="array" aca="1" ref="W1659" ca="1">IF(V1659="","",IF(AVERAGE(IF(Z$2:Z$2881="Neg"&amp;" "&amp;B1659&amp;" "&amp;X1659,J$2:J$2881,0))&gt;AVERAGE(IF(Z$2:Z$2881="pos"&amp;" "&amp;B1659&amp;" "&amp;X1659,J$2:J$2881,0)),"neg","pos"))</f>
        <v/>
      </c>
      <c r="X1659" s="1" t="str">
        <f t="shared" ca="1" si="358"/>
        <v/>
      </c>
      <c r="Y1659" s="1" t="str">
        <f t="shared" ca="1" si="359"/>
        <v/>
      </c>
      <c r="Z1659" s="1" t="str">
        <f t="shared" si="360"/>
        <v>both (Phe-Arg) SE_</v>
      </c>
      <c r="AA1659" s="1" t="str">
        <f t="shared" si="362"/>
        <v/>
      </c>
    </row>
    <row r="1660" spans="1:27" x14ac:dyDescent="0.2">
      <c r="A1660" s="1" t="s">
        <v>94</v>
      </c>
      <c r="B1660" s="1" t="s">
        <v>83</v>
      </c>
      <c r="C1660" s="1" t="s">
        <v>126</v>
      </c>
      <c r="D1660" s="1">
        <v>321.17840000000001</v>
      </c>
      <c r="E1660" s="1">
        <v>19.43</v>
      </c>
      <c r="F1660" s="5" t="s">
        <v>146</v>
      </c>
      <c r="H1660" s="1" t="s">
        <v>153</v>
      </c>
      <c r="K1660" s="1">
        <f t="shared" si="365"/>
        <v>0</v>
      </c>
      <c r="L1660" s="1" t="str">
        <f t="shared" si="366"/>
        <v>both (Phe-Arg) SE_Ctr</v>
      </c>
      <c r="M1660" s="1" t="str">
        <f t="shared" si="353"/>
        <v>ND</v>
      </c>
      <c r="N1660" s="1" t="str">
        <f t="shared" si="354"/>
        <v>both (Phe-Arg) SE_CtrND</v>
      </c>
      <c r="O1660" s="2" t="str">
        <f t="shared" si="355"/>
        <v/>
      </c>
      <c r="P1660" s="1" t="str">
        <f t="array" ref="P1660">IF(O1660="","",AVERAGE(IF(L$1:L$2881=L1660,K$1:K$2881)))</f>
        <v/>
      </c>
      <c r="Q1660" s="1" t="str">
        <f t="array" ref="Q1660">IF(O1660="","",_xlfn.F.TEST(IF((L$1:L$2881=LEFT(L1660,LEN(L1660)-3)&amp;"ctr"),K$1:K$2881),IF((L$1:L$2881=L1660),K$1:K$2881)))</f>
        <v/>
      </c>
      <c r="R1660" s="1" t="str">
        <f t="array" ref="R1660">IF(O1660="","",TTEST(IF(L$1:L$2881=LEFT(L1660,LEN(L1660)-3)&amp;"ctr",K$1:K$2881),IF(L$1:L$2881=L1660,K$1:K$2881),2,IF(ISERROR(Q1660),3,IF(Q1660&lt;0.05,3,2))))</f>
        <v/>
      </c>
      <c r="S1660" s="1" t="str">
        <f t="shared" ca="1" si="356"/>
        <v/>
      </c>
      <c r="T1660" s="1" t="str">
        <f t="array" ref="T1660">IF(O1660="","",AVERAGE(IF(L$1:L$2881=L1660,I$1:I$2881)))</f>
        <v/>
      </c>
      <c r="U1660" s="1" t="str">
        <f t="shared" ca="1" si="357"/>
        <v/>
      </c>
      <c r="V1660" s="1" t="str">
        <f t="shared" ca="1" si="361"/>
        <v/>
      </c>
      <c r="W1660" s="1" t="str">
        <f t="array" aca="1" ref="W1660" ca="1">IF(V1660="","",IF(AVERAGE(IF(Z$2:Z$2881="Neg"&amp;" "&amp;B1660&amp;" "&amp;X1660,J$2:J$2881,0))&gt;AVERAGE(IF(Z$2:Z$2881="pos"&amp;" "&amp;B1660&amp;" "&amp;X1660,J$2:J$2881,0)),"neg","pos"))</f>
        <v/>
      </c>
      <c r="X1660" s="1" t="str">
        <f t="shared" ca="1" si="358"/>
        <v/>
      </c>
      <c r="Y1660" s="1" t="str">
        <f t="shared" ca="1" si="359"/>
        <v/>
      </c>
      <c r="Z1660" s="1" t="str">
        <f t="shared" si="360"/>
        <v>both (Phe-Arg) SE_</v>
      </c>
      <c r="AA1660" s="1" t="str">
        <f t="shared" si="362"/>
        <v/>
      </c>
    </row>
    <row r="1661" spans="1:27" x14ac:dyDescent="0.2">
      <c r="A1661" s="1" t="s">
        <v>94</v>
      </c>
      <c r="B1661" s="1" t="s">
        <v>83</v>
      </c>
      <c r="C1661" s="1" t="s">
        <v>126</v>
      </c>
      <c r="D1661" s="1">
        <v>321.17840000000001</v>
      </c>
      <c r="E1661" s="1">
        <v>19.43</v>
      </c>
      <c r="F1661" s="5" t="s">
        <v>146</v>
      </c>
      <c r="H1661" s="1" t="s">
        <v>153</v>
      </c>
      <c r="K1661" s="1">
        <f t="shared" si="365"/>
        <v>0</v>
      </c>
      <c r="L1661" s="1" t="str">
        <f t="shared" si="366"/>
        <v>both (Phe-Arg) SE_Ctr</v>
      </c>
      <c r="M1661" s="1" t="str">
        <f t="shared" si="353"/>
        <v>ND</v>
      </c>
      <c r="N1661" s="1" t="str">
        <f t="shared" si="354"/>
        <v>both (Phe-Arg) SE_CtrND</v>
      </c>
      <c r="O1661" s="2" t="str">
        <f t="shared" si="355"/>
        <v/>
      </c>
      <c r="P1661" s="1" t="str">
        <f t="array" ref="P1661">IF(O1661="","",AVERAGE(IF(L$1:L$2881=L1661,K$1:K$2881)))</f>
        <v/>
      </c>
      <c r="Q1661" s="1" t="str">
        <f t="array" ref="Q1661">IF(O1661="","",_xlfn.F.TEST(IF((L$1:L$2881=LEFT(L1661,LEN(L1661)-3)&amp;"ctr"),K$1:K$2881),IF((L$1:L$2881=L1661),K$1:K$2881)))</f>
        <v/>
      </c>
      <c r="R1661" s="1" t="str">
        <f t="array" ref="R1661">IF(O1661="","",TTEST(IF(L$1:L$2881=LEFT(L1661,LEN(L1661)-3)&amp;"ctr",K$1:K$2881),IF(L$1:L$2881=L1661,K$1:K$2881),2,IF(ISERROR(Q1661),3,IF(Q1661&lt;0.05,3,2))))</f>
        <v/>
      </c>
      <c r="S1661" s="1" t="str">
        <f t="shared" ca="1" si="356"/>
        <v/>
      </c>
      <c r="T1661" s="1" t="str">
        <f t="array" ref="T1661">IF(O1661="","",AVERAGE(IF(L$1:L$2881=L1661,I$1:I$2881)))</f>
        <v/>
      </c>
      <c r="U1661" s="1" t="str">
        <f t="shared" ca="1" si="357"/>
        <v/>
      </c>
      <c r="V1661" s="1" t="str">
        <f t="shared" ca="1" si="361"/>
        <v/>
      </c>
      <c r="W1661" s="1" t="str">
        <f t="array" aca="1" ref="W1661" ca="1">IF(V1661="","",IF(AVERAGE(IF(Z$2:Z$2881="Neg"&amp;" "&amp;B1661&amp;" "&amp;X1661,J$2:J$2881,0))&gt;AVERAGE(IF(Z$2:Z$2881="pos"&amp;" "&amp;B1661&amp;" "&amp;X1661,J$2:J$2881,0)),"neg","pos"))</f>
        <v/>
      </c>
      <c r="X1661" s="1" t="str">
        <f t="shared" ca="1" si="358"/>
        <v/>
      </c>
      <c r="Y1661" s="1" t="str">
        <f t="shared" ca="1" si="359"/>
        <v/>
      </c>
      <c r="Z1661" s="1" t="str">
        <f t="shared" si="360"/>
        <v>both (Phe-Arg) SE_</v>
      </c>
      <c r="AA1661" s="1" t="str">
        <f t="shared" si="362"/>
        <v/>
      </c>
    </row>
    <row r="1662" spans="1:27" x14ac:dyDescent="0.2">
      <c r="A1662" s="1" t="s">
        <v>94</v>
      </c>
      <c r="B1662" s="1" t="s">
        <v>83</v>
      </c>
      <c r="C1662" s="1" t="s">
        <v>126</v>
      </c>
      <c r="D1662" s="1">
        <v>321.17840000000001</v>
      </c>
      <c r="E1662" s="1">
        <v>19.43</v>
      </c>
      <c r="F1662" s="5" t="s">
        <v>146</v>
      </c>
      <c r="H1662" s="1" t="s">
        <v>154</v>
      </c>
      <c r="K1662" s="1">
        <f t="shared" si="365"/>
        <v>0</v>
      </c>
      <c r="L1662" s="1" t="str">
        <f t="shared" si="366"/>
        <v>both (Phe-Arg) SE_Syn</v>
      </c>
      <c r="M1662" s="1" t="str">
        <f t="shared" si="353"/>
        <v>ND</v>
      </c>
      <c r="N1662" s="1" t="str">
        <f t="shared" si="354"/>
        <v>both (Phe-Arg) SE_SynND</v>
      </c>
      <c r="O1662" s="2" t="str">
        <f t="shared" si="355"/>
        <v>ND</v>
      </c>
      <c r="P1662" s="1">
        <f t="array" ref="P1662">IF(O1662="","",AVERAGE(IF(L$1:L$2881=L1662,K$1:K$2881)))</f>
        <v>0</v>
      </c>
      <c r="Q1662" s="1" t="e">
        <f t="array" ref="Q1662">IF(O1662="","",_xlfn.F.TEST(IF((L$1:L$2881=LEFT(L1662,LEN(L1662)-3)&amp;"ctr"),K$1:K$2881),IF((L$1:L$2881=L1662),K$1:K$2881)))</f>
        <v>#DIV/0!</v>
      </c>
      <c r="R1662" s="1" t="e">
        <f t="array" ref="R1662">IF(O1662="","",TTEST(IF(L$1:L$2881=LEFT(L1662,LEN(L1662)-3)&amp;"ctr",K$1:K$2881),IF(L$1:L$2881=L1662,K$1:K$2881),2,IF(ISERROR(Q1662),3,IF(Q1662&lt;0.05,3,2))))</f>
        <v>#DIV/0!</v>
      </c>
      <c r="S1662" s="1" t="str">
        <f t="shared" ca="1" si="356"/>
        <v>ND</v>
      </c>
      <c r="T1662" s="1">
        <f t="array" ref="T1662">IF(O1662="","",AVERAGE(IF(L$1:L$2881=L1662,I$1:I$2881)))</f>
        <v>0</v>
      </c>
      <c r="U1662" s="1" t="str">
        <f t="shared" ca="1" si="357"/>
        <v>n/a</v>
      </c>
      <c r="V1662" s="1" t="str">
        <f t="shared" ca="1" si="361"/>
        <v/>
      </c>
      <c r="W1662" s="1" t="str">
        <f t="array" aca="1" ref="W1662" ca="1">IF(V1662="","",IF(AVERAGE(IF(Z$2:Z$2881="Neg"&amp;" "&amp;B1662&amp;" "&amp;X1662,J$2:J$2881,0))&gt;AVERAGE(IF(Z$2:Z$2881="pos"&amp;" "&amp;B1662&amp;" "&amp;X1662,J$2:J$2881,0)),"neg","pos"))</f>
        <v/>
      </c>
      <c r="X1662" s="1" t="str">
        <f t="shared" ca="1" si="358"/>
        <v/>
      </c>
      <c r="Y1662" s="1" t="str">
        <f t="shared" ca="1" si="359"/>
        <v/>
      </c>
      <c r="Z1662" s="1" t="str">
        <f t="shared" si="360"/>
        <v>both (Phe-Arg) SE_</v>
      </c>
      <c r="AA1662" s="1" t="str">
        <f t="shared" si="362"/>
        <v>Good</v>
      </c>
    </row>
    <row r="1663" spans="1:27" x14ac:dyDescent="0.2">
      <c r="A1663" s="1" t="s">
        <v>94</v>
      </c>
      <c r="B1663" s="1" t="s">
        <v>83</v>
      </c>
      <c r="C1663" s="1" t="s">
        <v>126</v>
      </c>
      <c r="D1663" s="1">
        <v>321.17840000000001</v>
      </c>
      <c r="E1663" s="1">
        <v>19.43</v>
      </c>
      <c r="F1663" s="5" t="s">
        <v>146</v>
      </c>
      <c r="H1663" s="1" t="s">
        <v>154</v>
      </c>
      <c r="K1663" s="1">
        <f t="shared" si="365"/>
        <v>0</v>
      </c>
      <c r="L1663" s="1" t="str">
        <f t="shared" si="366"/>
        <v>both (Phe-Arg) SE_Syn</v>
      </c>
      <c r="M1663" s="1" t="str">
        <f t="shared" si="353"/>
        <v>ND</v>
      </c>
      <c r="N1663" s="1" t="str">
        <f t="shared" si="354"/>
        <v>both (Phe-Arg) SE_SynND</v>
      </c>
      <c r="O1663" s="2" t="str">
        <f t="shared" si="355"/>
        <v/>
      </c>
      <c r="P1663" s="1" t="str">
        <f t="array" ref="P1663">IF(O1663="","",AVERAGE(IF(L$1:L$2881=L1663,K$1:K$2881)))</f>
        <v/>
      </c>
      <c r="Q1663" s="1" t="str">
        <f t="array" ref="Q1663">IF(O1663="","",_xlfn.F.TEST(IF((L$1:L$2881=LEFT(L1663,LEN(L1663)-3)&amp;"ctr"),K$1:K$2881),IF((L$1:L$2881=L1663),K$1:K$2881)))</f>
        <v/>
      </c>
      <c r="R1663" s="1" t="str">
        <f t="array" ref="R1663">IF(O1663="","",TTEST(IF(L$1:L$2881=LEFT(L1663,LEN(L1663)-3)&amp;"ctr",K$1:K$2881),IF(L$1:L$2881=L1663,K$1:K$2881),2,IF(ISERROR(Q1663),3,IF(Q1663&lt;0.05,3,2))))</f>
        <v/>
      </c>
      <c r="S1663" s="1" t="str">
        <f t="shared" ca="1" si="356"/>
        <v/>
      </c>
      <c r="T1663" s="1" t="str">
        <f t="array" ref="T1663">IF(O1663="","",AVERAGE(IF(L$1:L$2881=L1663,I$1:I$2881)))</f>
        <v/>
      </c>
      <c r="U1663" s="1" t="str">
        <f t="shared" ca="1" si="357"/>
        <v/>
      </c>
      <c r="V1663" s="1" t="str">
        <f t="shared" ca="1" si="361"/>
        <v/>
      </c>
      <c r="W1663" s="1" t="str">
        <f t="array" aca="1" ref="W1663" ca="1">IF(V1663="","",IF(AVERAGE(IF(Z$2:Z$2881="Neg"&amp;" "&amp;B1663&amp;" "&amp;X1663,J$2:J$2881,0))&gt;AVERAGE(IF(Z$2:Z$2881="pos"&amp;" "&amp;B1663&amp;" "&amp;X1663,J$2:J$2881,0)),"neg","pos"))</f>
        <v/>
      </c>
      <c r="X1663" s="1" t="str">
        <f t="shared" ca="1" si="358"/>
        <v/>
      </c>
      <c r="Y1663" s="1" t="str">
        <f t="shared" ca="1" si="359"/>
        <v/>
      </c>
      <c r="Z1663" s="1" t="str">
        <f t="shared" si="360"/>
        <v>both (Phe-Arg) SE_</v>
      </c>
      <c r="AA1663" s="1" t="str">
        <f t="shared" si="362"/>
        <v/>
      </c>
    </row>
    <row r="1664" spans="1:27" x14ac:dyDescent="0.2">
      <c r="A1664" s="1" t="s">
        <v>94</v>
      </c>
      <c r="B1664" s="1" t="s">
        <v>83</v>
      </c>
      <c r="C1664" s="1" t="s">
        <v>126</v>
      </c>
      <c r="D1664" s="1">
        <v>321.17840000000001</v>
      </c>
      <c r="E1664" s="1">
        <v>19.43</v>
      </c>
      <c r="F1664" s="5" t="s">
        <v>146</v>
      </c>
      <c r="H1664" s="1" t="s">
        <v>154</v>
      </c>
      <c r="K1664" s="1">
        <f t="shared" si="365"/>
        <v>0</v>
      </c>
      <c r="L1664" s="1" t="str">
        <f t="shared" si="366"/>
        <v>both (Phe-Arg) SE_Syn</v>
      </c>
      <c r="M1664" s="1" t="str">
        <f t="shared" si="353"/>
        <v>ND</v>
      </c>
      <c r="N1664" s="1" t="str">
        <f t="shared" si="354"/>
        <v>both (Phe-Arg) SE_SynND</v>
      </c>
      <c r="O1664" s="2" t="str">
        <f t="shared" si="355"/>
        <v/>
      </c>
      <c r="P1664" s="1" t="str">
        <f t="array" ref="P1664">IF(O1664="","",AVERAGE(IF(L$1:L$2881=L1664,K$1:K$2881)))</f>
        <v/>
      </c>
      <c r="Q1664" s="1" t="str">
        <f t="array" ref="Q1664">IF(O1664="","",_xlfn.F.TEST(IF((L$1:L$2881=LEFT(L1664,LEN(L1664)-3)&amp;"ctr"),K$1:K$2881),IF((L$1:L$2881=L1664),K$1:K$2881)))</f>
        <v/>
      </c>
      <c r="R1664" s="1" t="str">
        <f t="array" ref="R1664">IF(O1664="","",TTEST(IF(L$1:L$2881=LEFT(L1664,LEN(L1664)-3)&amp;"ctr",K$1:K$2881),IF(L$1:L$2881=L1664,K$1:K$2881),2,IF(ISERROR(Q1664),3,IF(Q1664&lt;0.05,3,2))))</f>
        <v/>
      </c>
      <c r="S1664" s="1" t="str">
        <f t="shared" ca="1" si="356"/>
        <v/>
      </c>
      <c r="T1664" s="1" t="str">
        <f t="array" ref="T1664">IF(O1664="","",AVERAGE(IF(L$1:L$2881=L1664,I$1:I$2881)))</f>
        <v/>
      </c>
      <c r="U1664" s="1" t="str">
        <f t="shared" ca="1" si="357"/>
        <v/>
      </c>
      <c r="V1664" s="1" t="str">
        <f t="shared" ca="1" si="361"/>
        <v/>
      </c>
      <c r="W1664" s="1" t="str">
        <f t="array" aca="1" ref="W1664" ca="1">IF(V1664="","",IF(AVERAGE(IF(Z$2:Z$2881="Neg"&amp;" "&amp;B1664&amp;" "&amp;X1664,J$2:J$2881,0))&gt;AVERAGE(IF(Z$2:Z$2881="pos"&amp;" "&amp;B1664&amp;" "&amp;X1664,J$2:J$2881,0)),"neg","pos"))</f>
        <v/>
      </c>
      <c r="X1664" s="1" t="str">
        <f t="shared" ca="1" si="358"/>
        <v/>
      </c>
      <c r="Y1664" s="1" t="str">
        <f t="shared" ca="1" si="359"/>
        <v/>
      </c>
      <c r="Z1664" s="1" t="str">
        <f t="shared" si="360"/>
        <v>both (Phe-Arg) SE_</v>
      </c>
      <c r="AA1664" s="1" t="str">
        <f t="shared" si="362"/>
        <v/>
      </c>
    </row>
    <row r="1665" spans="1:27" x14ac:dyDescent="0.2">
      <c r="A1665" s="1" t="s">
        <v>94</v>
      </c>
      <c r="B1665" s="1" t="s">
        <v>83</v>
      </c>
      <c r="C1665" s="1" t="s">
        <v>126</v>
      </c>
      <c r="D1665" s="1">
        <v>321.17840000000001</v>
      </c>
      <c r="E1665" s="1">
        <v>19.43</v>
      </c>
      <c r="F1665" s="5" t="s">
        <v>146</v>
      </c>
      <c r="H1665" s="1" t="s">
        <v>154</v>
      </c>
      <c r="K1665" s="1">
        <f t="shared" si="365"/>
        <v>0</v>
      </c>
      <c r="L1665" s="1" t="str">
        <f t="shared" si="366"/>
        <v>both (Phe-Arg) SE_Syn</v>
      </c>
      <c r="M1665" s="1" t="str">
        <f t="shared" si="353"/>
        <v>ND</v>
      </c>
      <c r="N1665" s="1" t="str">
        <f t="shared" si="354"/>
        <v>both (Phe-Arg) SE_SynND</v>
      </c>
      <c r="O1665" s="2" t="str">
        <f t="shared" si="355"/>
        <v/>
      </c>
      <c r="P1665" s="1" t="str">
        <f t="array" ref="P1665">IF(O1665="","",AVERAGE(IF(L$1:L$2881=L1665,K$1:K$2881)))</f>
        <v/>
      </c>
      <c r="Q1665" s="1" t="str">
        <f t="array" ref="Q1665">IF(O1665="","",_xlfn.F.TEST(IF((L$1:L$2881=LEFT(L1665,LEN(L1665)-3)&amp;"ctr"),K$1:K$2881),IF((L$1:L$2881=L1665),K$1:K$2881)))</f>
        <v/>
      </c>
      <c r="R1665" s="1" t="str">
        <f t="array" ref="R1665">IF(O1665="","",TTEST(IF(L$1:L$2881=LEFT(L1665,LEN(L1665)-3)&amp;"ctr",K$1:K$2881),IF(L$1:L$2881=L1665,K$1:K$2881),2,IF(ISERROR(Q1665),3,IF(Q1665&lt;0.05,3,2))))</f>
        <v/>
      </c>
      <c r="S1665" s="1" t="str">
        <f t="shared" ca="1" si="356"/>
        <v/>
      </c>
      <c r="T1665" s="1" t="str">
        <f t="array" ref="T1665">IF(O1665="","",AVERAGE(IF(L$1:L$2881=L1665,I$1:I$2881)))</f>
        <v/>
      </c>
      <c r="U1665" s="1" t="str">
        <f t="shared" ca="1" si="357"/>
        <v/>
      </c>
      <c r="V1665" s="1" t="str">
        <f t="shared" ca="1" si="361"/>
        <v/>
      </c>
      <c r="W1665" s="1" t="str">
        <f t="array" aca="1" ref="W1665" ca="1">IF(V1665="","",IF(AVERAGE(IF(Z$2:Z$2881="Neg"&amp;" "&amp;B1665&amp;" "&amp;X1665,J$2:J$2881,0))&gt;AVERAGE(IF(Z$2:Z$2881="pos"&amp;" "&amp;B1665&amp;" "&amp;X1665,J$2:J$2881,0)),"neg","pos"))</f>
        <v/>
      </c>
      <c r="X1665" s="1" t="str">
        <f t="shared" ca="1" si="358"/>
        <v/>
      </c>
      <c r="Y1665" s="1" t="str">
        <f t="shared" ca="1" si="359"/>
        <v/>
      </c>
      <c r="Z1665" s="1" t="str">
        <f t="shared" si="360"/>
        <v>both (Phe-Arg) SE_</v>
      </c>
      <c r="AA1665" s="1" t="str">
        <f t="shared" si="362"/>
        <v/>
      </c>
    </row>
    <row r="1666" spans="1:27" x14ac:dyDescent="0.2">
      <c r="A1666" s="1" t="s">
        <v>94</v>
      </c>
      <c r="B1666" s="1" t="s">
        <v>178</v>
      </c>
      <c r="C1666" s="1" t="s">
        <v>37</v>
      </c>
      <c r="D1666" s="1">
        <v>89.0471</v>
      </c>
      <c r="E1666" s="1">
        <v>19.600000000000001</v>
      </c>
      <c r="F1666" s="5" t="s">
        <v>146</v>
      </c>
      <c r="H1666" s="1" t="s">
        <v>147</v>
      </c>
      <c r="I1666" s="1">
        <v>960</v>
      </c>
      <c r="K1666" s="1">
        <f t="shared" si="365"/>
        <v>6.8679744089702925</v>
      </c>
      <c r="L1666" s="1" t="str">
        <f t="shared" si="366"/>
        <v>both alanine Min_Ctr</v>
      </c>
      <c r="M1666" s="1" t="str">
        <f t="shared" ref="M1666:M1729" si="367">IF(I1666&lt;&gt;"","D","ND")</f>
        <v>D</v>
      </c>
      <c r="N1666" s="1" t="str">
        <f t="shared" ref="N1666:N1729" si="368">L1666&amp;IF(LEN(M1666)=2,M1666,"_"&amp;M1666)</f>
        <v>both alanine Min_Ctr_D</v>
      </c>
      <c r="O1666" s="2" t="str">
        <f t="shared" ref="O1666:O1729" si="369">IF(ROW()&lt;&gt;MATCH(L1666,L$1:L$2881,0),"",IF(COUNTIF(N$1:N$2881,LEFT(N1666,LEN(N1666)-2)&amp;"_D")=COUNTIF(L$1:L$2881,L1666),"D","ND"))</f>
        <v>D</v>
      </c>
      <c r="P1666" s="1">
        <f t="array" ref="P1666">IF(O1666="","",AVERAGE(IF(L$1:L$2881=L1666,K$1:K$2881)))</f>
        <v>6.8111908153229335</v>
      </c>
      <c r="Q1666" s="1">
        <f t="array" ref="Q1666">IF(O1666="","",_xlfn.F.TEST(IF((L$1:L$2881=LEFT(L1666,LEN(L1666)-3)&amp;"ctr"),K$1:K$2881),IF((L$1:L$2881=L1666),K$1:K$2881)))</f>
        <v>1</v>
      </c>
      <c r="R1666" s="1">
        <f t="array" ref="R1666">IF(O1666="","",TTEST(IF(L$1:L$2881=LEFT(L1666,LEN(L1666)-3)&amp;"ctr",K$1:K$2881),IF(L$1:L$2881=L1666,K$1:K$2881),2,IF(ISERROR(Q1666),3,IF(Q1666&lt;0.05,3,2))))</f>
        <v>1</v>
      </c>
      <c r="S1666" s="1" t="str">
        <f t="shared" ref="S1666:S1729" ca="1" si="370">IF(P1666="","",IF(RIGHT(L1666,3)="ctr",O1666,IF(AND(O1666="ND",INDIRECT("r"&amp;MATCH(LEFT(L1666,LEN(L1666)-3)&amp;"ctr",L$1:L$2881,0)&amp;"c"&amp;COLUMN(O1666),FALSE)="ND"),"ND",IF(R1666&gt;=0.05,"N",IF(AND(R1666&lt;0.05,P1666&lt;INDIRECT("r"&amp;MATCH(LEFT(L1666,LEN(L1666)-3)&amp;"ctr",L$1:L$2881,0)&amp;"C"&amp;COLUMN(P1666),FALSE)),"I",IF(AND(R1666&lt;0.05,P1666&gt;INDIRECT("r"&amp;MATCH(LEFT(L1666,LEN(L1666)-3)&amp;"ctr",L$1:L$2881,0)&amp;"c"&amp;COLUMN(P1666),FALSE)),"E","err"))))))</f>
        <v>D</v>
      </c>
      <c r="T1666" s="1">
        <f t="array" ref="T1666">IF(O1666="","",AVERAGE(IF(L$1:L$2881=L1666,I$1:I$2881)))</f>
        <v>908.5</v>
      </c>
      <c r="U1666" s="1" t="b">
        <f t="shared" ref="U1666:U1729" ca="1" si="371">IF(O1666="","",IF(OR(S1666="ND",S1666="N"),"n/a",IF(OR(S1666="e",S1666="I"),IF(OR(T1666=0,INDIRECT("r"&amp;MATCH(LEFT(L1666,LEN(L1666)-3)&amp;"ctr",L$1:L$2881,0)&amp;"c"&amp;COLUMN(T1666),FALSE)=0),5,LOG(T1666/INDIRECT("r"&amp;MATCH(LEFT(L1666,LEN(L1666)-3)&amp;"ctr",L$1:L$2881,0)&amp;"c"&amp;COLUMN(T1666),FALSE),2)))))</f>
        <v>0</v>
      </c>
      <c r="V1666" s="1" t="str">
        <f t="shared" ca="1" si="361"/>
        <v>1</v>
      </c>
      <c r="W1666" s="1" t="str">
        <f t="array" aca="1" ref="W1666" ca="1">IF(V1666="","",IF(AVERAGE(IF(Z$2:Z$2881="Neg"&amp;" "&amp;B1666&amp;" "&amp;X1666,J$2:J$2881,0))&gt;AVERAGE(IF(Z$2:Z$2881="pos"&amp;" "&amp;B1666&amp;" "&amp;X1666,J$2:J$2881,0)),"neg","pos"))</f>
        <v>pos</v>
      </c>
      <c r="X1666" s="1" t="str">
        <f t="shared" ref="X1666:X1729" ca="1" si="372">IF(V1666="","",LEFT(H1666,3))</f>
        <v>Min</v>
      </c>
      <c r="Y1666" s="1" t="str">
        <f t="shared" ref="Y1666:Y1729" ca="1" si="373">IF(W1666="","",RIGHT(H1666,3))</f>
        <v>Ctr</v>
      </c>
      <c r="Z1666" s="1" t="str">
        <f t="shared" ref="Z1666:Z1729" si="374">A1666&amp;" "&amp;B1666&amp;" "&amp;LEFT(H1666,3)</f>
        <v>both alanine Min</v>
      </c>
      <c r="AA1666" s="1" t="str">
        <f t="shared" si="362"/>
        <v>Good</v>
      </c>
    </row>
    <row r="1667" spans="1:27" x14ac:dyDescent="0.2">
      <c r="A1667" s="1" t="s">
        <v>94</v>
      </c>
      <c r="B1667" s="1" t="s">
        <v>178</v>
      </c>
      <c r="C1667" s="1" t="s">
        <v>37</v>
      </c>
      <c r="D1667" s="1">
        <v>89.0471</v>
      </c>
      <c r="E1667" s="1">
        <v>19.600000000000001</v>
      </c>
      <c r="F1667" s="5" t="s">
        <v>146</v>
      </c>
      <c r="H1667" s="1" t="s">
        <v>147</v>
      </c>
      <c r="I1667" s="1">
        <v>822</v>
      </c>
      <c r="K1667" s="1">
        <f t="shared" si="365"/>
        <v>6.7129562006770698</v>
      </c>
      <c r="L1667" s="1" t="str">
        <f t="shared" si="366"/>
        <v>both alanine Min_Ctr</v>
      </c>
      <c r="M1667" s="1" t="str">
        <f t="shared" si="367"/>
        <v>D</v>
      </c>
      <c r="N1667" s="1" t="str">
        <f t="shared" si="368"/>
        <v>both alanine Min_Ctr_D</v>
      </c>
      <c r="O1667" s="2" t="str">
        <f t="shared" si="369"/>
        <v/>
      </c>
      <c r="P1667" s="1" t="str">
        <f t="array" ref="P1667">IF(O1667="","",AVERAGE(IF(L$1:L$2881=L1667,K$1:K$2881)))</f>
        <v/>
      </c>
      <c r="Q1667" s="1" t="str">
        <f t="array" ref="Q1667">IF(O1667="","",_xlfn.F.TEST(IF((L$1:L$2881=LEFT(L1667,LEN(L1667)-3)&amp;"ctr"),K$1:K$2881),IF((L$1:L$2881=L1667),K$1:K$2881)))</f>
        <v/>
      </c>
      <c r="R1667" s="1" t="str">
        <f t="array" ref="R1667">IF(O1667="","",TTEST(IF(L$1:L$2881=LEFT(L1667,LEN(L1667)-3)&amp;"ctr",K$1:K$2881),IF(L$1:L$2881=L1667,K$1:K$2881),2,IF(ISERROR(Q1667),3,IF(Q1667&lt;0.05,3,2))))</f>
        <v/>
      </c>
      <c r="S1667" s="1" t="str">
        <f t="shared" ca="1" si="370"/>
        <v/>
      </c>
      <c r="T1667" s="1" t="str">
        <f t="array" ref="T1667">IF(O1667="","",AVERAGE(IF(L$1:L$2881=L1667,I$1:I$2881)))</f>
        <v/>
      </c>
      <c r="U1667" s="1" t="str">
        <f t="shared" ca="1" si="371"/>
        <v/>
      </c>
      <c r="V1667" s="1" t="str">
        <f t="shared" ref="V1667:V1730" ca="1" si="375">IF(S1667="N","1",IF(U1667="n/a","",IF(U1667="","",IF(ABS(U1667)&lt;1.5,"1",IF(ABS(U1667)&lt;2.5,"2",IF(ABS(U1667)&lt;3.5,"3",IF(ABS(U1667)&lt;4.5,"4",IF(ABS(U1667)&gt;=4.5,"5"))))))))</f>
        <v/>
      </c>
      <c r="W1667" s="1" t="str">
        <f t="array" aca="1" ref="W1667" ca="1">IF(V1667="","",IF(AVERAGE(IF(Z$2:Z$2881="Neg"&amp;" "&amp;B1667&amp;" "&amp;X1667,J$2:J$2881,0))&gt;AVERAGE(IF(Z$2:Z$2881="pos"&amp;" "&amp;B1667&amp;" "&amp;X1667,J$2:J$2881,0)),"neg","pos"))</f>
        <v/>
      </c>
      <c r="X1667" s="1" t="str">
        <f t="shared" ca="1" si="372"/>
        <v/>
      </c>
      <c r="Y1667" s="1" t="str">
        <f t="shared" ca="1" si="373"/>
        <v/>
      </c>
      <c r="Z1667" s="1" t="str">
        <f t="shared" si="374"/>
        <v>both alanine Min</v>
      </c>
      <c r="AA1667" s="1" t="str">
        <f t="shared" ref="AA1667:AA1730" si="376">IF(T1667="","","Good")</f>
        <v/>
      </c>
    </row>
    <row r="1668" spans="1:27" x14ac:dyDescent="0.2">
      <c r="A1668" s="1" t="s">
        <v>94</v>
      </c>
      <c r="B1668" s="1" t="s">
        <v>178</v>
      </c>
      <c r="C1668" s="1" t="s">
        <v>37</v>
      </c>
      <c r="D1668" s="1">
        <v>89.0471</v>
      </c>
      <c r="E1668" s="1">
        <v>19.600000000000001</v>
      </c>
      <c r="F1668" s="5" t="s">
        <v>146</v>
      </c>
      <c r="H1668" s="1" t="s">
        <v>147</v>
      </c>
      <c r="I1668" s="1">
        <v>934</v>
      </c>
      <c r="K1668" s="1">
        <f t="shared" si="365"/>
        <v>6.8405465292886873</v>
      </c>
      <c r="L1668" s="1" t="str">
        <f t="shared" si="366"/>
        <v>both alanine Min_Ctr</v>
      </c>
      <c r="M1668" s="1" t="str">
        <f t="shared" si="367"/>
        <v>D</v>
      </c>
      <c r="N1668" s="1" t="str">
        <f t="shared" si="368"/>
        <v>both alanine Min_Ctr_D</v>
      </c>
      <c r="O1668" s="2" t="str">
        <f t="shared" si="369"/>
        <v/>
      </c>
      <c r="P1668" s="1" t="str">
        <f t="array" ref="P1668">IF(O1668="","",AVERAGE(IF(L$1:L$2881=L1668,K$1:K$2881)))</f>
        <v/>
      </c>
      <c r="Q1668" s="1" t="str">
        <f t="array" ref="Q1668">IF(O1668="","",_xlfn.F.TEST(IF((L$1:L$2881=LEFT(L1668,LEN(L1668)-3)&amp;"ctr"),K$1:K$2881),IF((L$1:L$2881=L1668),K$1:K$2881)))</f>
        <v/>
      </c>
      <c r="R1668" s="1" t="str">
        <f t="array" ref="R1668">IF(O1668="","",TTEST(IF(L$1:L$2881=LEFT(L1668,LEN(L1668)-3)&amp;"ctr",K$1:K$2881),IF(L$1:L$2881=L1668,K$1:K$2881),2,IF(ISERROR(Q1668),3,IF(Q1668&lt;0.05,3,2))))</f>
        <v/>
      </c>
      <c r="S1668" s="1" t="str">
        <f t="shared" ca="1" si="370"/>
        <v/>
      </c>
      <c r="T1668" s="1" t="str">
        <f t="array" ref="T1668">IF(O1668="","",AVERAGE(IF(L$1:L$2881=L1668,I$1:I$2881)))</f>
        <v/>
      </c>
      <c r="U1668" s="1" t="str">
        <f t="shared" ca="1" si="371"/>
        <v/>
      </c>
      <c r="V1668" s="1" t="str">
        <f t="shared" ca="1" si="375"/>
        <v/>
      </c>
      <c r="W1668" s="1" t="str">
        <f t="array" aca="1" ref="W1668" ca="1">IF(V1668="","",IF(AVERAGE(IF(Z$2:Z$2881="Neg"&amp;" "&amp;B1668&amp;" "&amp;X1668,J$2:J$2881,0))&gt;AVERAGE(IF(Z$2:Z$2881="pos"&amp;" "&amp;B1668&amp;" "&amp;X1668,J$2:J$2881,0)),"neg","pos"))</f>
        <v/>
      </c>
      <c r="X1668" s="1" t="str">
        <f t="shared" ca="1" si="372"/>
        <v/>
      </c>
      <c r="Y1668" s="1" t="str">
        <f t="shared" ca="1" si="373"/>
        <v/>
      </c>
      <c r="Z1668" s="1" t="str">
        <f t="shared" si="374"/>
        <v>both alanine Min</v>
      </c>
      <c r="AA1668" s="1" t="str">
        <f t="shared" si="376"/>
        <v/>
      </c>
    </row>
    <row r="1669" spans="1:27" x14ac:dyDescent="0.2">
      <c r="A1669" s="1" t="s">
        <v>94</v>
      </c>
      <c r="B1669" s="1" t="s">
        <v>178</v>
      </c>
      <c r="C1669" s="1" t="s">
        <v>37</v>
      </c>
      <c r="D1669" s="1">
        <v>89.0471</v>
      </c>
      <c r="E1669" s="1">
        <v>19.600000000000001</v>
      </c>
      <c r="F1669" s="5" t="s">
        <v>146</v>
      </c>
      <c r="H1669" s="1" t="s">
        <v>147</v>
      </c>
      <c r="I1669" s="1">
        <v>918</v>
      </c>
      <c r="K1669" s="1">
        <f t="shared" si="365"/>
        <v>6.8232861223556869</v>
      </c>
      <c r="L1669" s="1" t="str">
        <f t="shared" si="366"/>
        <v>both alanine Min_Ctr</v>
      </c>
      <c r="M1669" s="1" t="str">
        <f t="shared" si="367"/>
        <v>D</v>
      </c>
      <c r="N1669" s="1" t="str">
        <f t="shared" si="368"/>
        <v>both alanine Min_Ctr_D</v>
      </c>
      <c r="O1669" s="2" t="str">
        <f t="shared" si="369"/>
        <v/>
      </c>
      <c r="P1669" s="1" t="str">
        <f t="array" ref="P1669">IF(O1669="","",AVERAGE(IF(L$1:L$2881=L1669,K$1:K$2881)))</f>
        <v/>
      </c>
      <c r="Q1669" s="1" t="str">
        <f t="array" ref="Q1669">IF(O1669="","",_xlfn.F.TEST(IF((L$1:L$2881=LEFT(L1669,LEN(L1669)-3)&amp;"ctr"),K$1:K$2881),IF((L$1:L$2881=L1669),K$1:K$2881)))</f>
        <v/>
      </c>
      <c r="R1669" s="1" t="str">
        <f t="array" ref="R1669">IF(O1669="","",TTEST(IF(L$1:L$2881=LEFT(L1669,LEN(L1669)-3)&amp;"ctr",K$1:K$2881),IF(L$1:L$2881=L1669,K$1:K$2881),2,IF(ISERROR(Q1669),3,IF(Q1669&lt;0.05,3,2))))</f>
        <v/>
      </c>
      <c r="S1669" s="1" t="str">
        <f t="shared" ca="1" si="370"/>
        <v/>
      </c>
      <c r="T1669" s="1" t="str">
        <f t="array" ref="T1669">IF(O1669="","",AVERAGE(IF(L$1:L$2881=L1669,I$1:I$2881)))</f>
        <v/>
      </c>
      <c r="U1669" s="1" t="str">
        <f t="shared" ca="1" si="371"/>
        <v/>
      </c>
      <c r="V1669" s="1" t="str">
        <f t="shared" ca="1" si="375"/>
        <v/>
      </c>
      <c r="W1669" s="1" t="str">
        <f t="array" aca="1" ref="W1669" ca="1">IF(V1669="","",IF(AVERAGE(IF(Z$2:Z$2881="Neg"&amp;" "&amp;B1669&amp;" "&amp;X1669,J$2:J$2881,0))&gt;AVERAGE(IF(Z$2:Z$2881="pos"&amp;" "&amp;B1669&amp;" "&amp;X1669,J$2:J$2881,0)),"neg","pos"))</f>
        <v/>
      </c>
      <c r="X1669" s="1" t="str">
        <f t="shared" ca="1" si="372"/>
        <v/>
      </c>
      <c r="Y1669" s="1" t="str">
        <f t="shared" ca="1" si="373"/>
        <v/>
      </c>
      <c r="Z1669" s="1" t="str">
        <f t="shared" si="374"/>
        <v>both alanine Min</v>
      </c>
      <c r="AA1669" s="1" t="str">
        <f t="shared" si="376"/>
        <v/>
      </c>
    </row>
    <row r="1670" spans="1:27" x14ac:dyDescent="0.2">
      <c r="A1670" s="1" t="s">
        <v>94</v>
      </c>
      <c r="B1670" s="1" t="s">
        <v>178</v>
      </c>
      <c r="C1670" s="1" t="s">
        <v>37</v>
      </c>
      <c r="D1670" s="1">
        <v>89.0471</v>
      </c>
      <c r="E1670" s="1">
        <v>19.600000000000001</v>
      </c>
      <c r="F1670" s="5" t="s">
        <v>146</v>
      </c>
      <c r="H1670" s="1" t="s">
        <v>148</v>
      </c>
      <c r="I1670" s="1">
        <v>345929</v>
      </c>
      <c r="K1670" s="1">
        <f t="shared" si="365"/>
        <v>12.753991721433271</v>
      </c>
      <c r="L1670" s="1" t="str">
        <f t="shared" si="366"/>
        <v>both alanine Min_Syn</v>
      </c>
      <c r="M1670" s="1" t="str">
        <f t="shared" si="367"/>
        <v>D</v>
      </c>
      <c r="N1670" s="1" t="str">
        <f t="shared" si="368"/>
        <v>both alanine Min_Syn_D</v>
      </c>
      <c r="O1670" s="2" t="str">
        <f t="shared" si="369"/>
        <v>D</v>
      </c>
      <c r="P1670" s="1">
        <f t="array" ref="P1670">IF(O1670="","",AVERAGE(IF(L$1:L$2881=L1670,K$1:K$2881)))</f>
        <v>12.659144740228308</v>
      </c>
      <c r="Q1670" s="1">
        <f t="array" ref="Q1670">IF(O1670="","",_xlfn.F.TEST(IF((L$1:L$2881=LEFT(L1670,LEN(L1670)-3)&amp;"ctr"),K$1:K$2881),IF((L$1:L$2881=L1670),K$1:K$2881)))</f>
        <v>0.63113398794330089</v>
      </c>
      <c r="R1670" s="1">
        <f t="array" ref="R1670">IF(O1670="","",TTEST(IF(L$1:L$2881=LEFT(L1670,LEN(L1670)-3)&amp;"ctr",K$1:K$2881),IF(L$1:L$2881=L1670,K$1:K$2881),2,IF(ISERROR(Q1670),3,IF(Q1670&lt;0.05,3,2))))</f>
        <v>5.9313668616821795E-11</v>
      </c>
      <c r="S1670" s="1" t="str">
        <f t="shared" ca="1" si="370"/>
        <v>E</v>
      </c>
      <c r="T1670" s="1">
        <f t="array" ref="T1670">IF(O1670="","",AVERAGE(IF(L$1:L$2881=L1670,I$1:I$2881)))</f>
        <v>315619.5</v>
      </c>
      <c r="U1670" s="1">
        <f t="shared" ca="1" si="371"/>
        <v>8.4404841127030501</v>
      </c>
      <c r="V1670" s="1" t="str">
        <f t="shared" ca="1" si="375"/>
        <v>5</v>
      </c>
      <c r="W1670" s="1" t="str">
        <f t="array" aca="1" ref="W1670" ca="1">IF(V1670="","",IF(AVERAGE(IF(Z$2:Z$2881="Neg"&amp;" "&amp;B1670&amp;" "&amp;X1670,J$2:J$2881,0))&gt;AVERAGE(IF(Z$2:Z$2881="pos"&amp;" "&amp;B1670&amp;" "&amp;X1670,J$2:J$2881,0)),"neg","pos"))</f>
        <v>pos</v>
      </c>
      <c r="X1670" s="1" t="str">
        <f t="shared" ca="1" si="372"/>
        <v>Min</v>
      </c>
      <c r="Y1670" s="1" t="str">
        <f t="shared" ca="1" si="373"/>
        <v>Syn</v>
      </c>
      <c r="Z1670" s="1" t="str">
        <f t="shared" si="374"/>
        <v>both alanine Min</v>
      </c>
      <c r="AA1670" s="1" t="str">
        <f t="shared" si="376"/>
        <v>Good</v>
      </c>
    </row>
    <row r="1671" spans="1:27" x14ac:dyDescent="0.2">
      <c r="A1671" s="1" t="s">
        <v>94</v>
      </c>
      <c r="B1671" s="1" t="s">
        <v>178</v>
      </c>
      <c r="C1671" s="1" t="s">
        <v>37</v>
      </c>
      <c r="D1671" s="1">
        <v>89.0471</v>
      </c>
      <c r="E1671" s="1">
        <v>19.600000000000001</v>
      </c>
      <c r="F1671" s="5" t="s">
        <v>146</v>
      </c>
      <c r="H1671" s="1" t="s">
        <v>148</v>
      </c>
      <c r="I1671" s="1">
        <v>279925</v>
      </c>
      <c r="K1671" s="1">
        <f t="shared" si="365"/>
        <v>12.542280561507477</v>
      </c>
      <c r="L1671" s="1" t="str">
        <f t="shared" si="366"/>
        <v>both alanine Min_Syn</v>
      </c>
      <c r="M1671" s="1" t="str">
        <f t="shared" si="367"/>
        <v>D</v>
      </c>
      <c r="N1671" s="1" t="str">
        <f t="shared" si="368"/>
        <v>both alanine Min_Syn_D</v>
      </c>
      <c r="O1671" s="2" t="str">
        <f t="shared" si="369"/>
        <v/>
      </c>
      <c r="P1671" s="1" t="str">
        <f t="array" ref="P1671">IF(O1671="","",AVERAGE(IF(L$1:L$2881=L1671,K$1:K$2881)))</f>
        <v/>
      </c>
      <c r="Q1671" s="1" t="str">
        <f t="array" ref="Q1671">IF(O1671="","",_xlfn.F.TEST(IF((L$1:L$2881=LEFT(L1671,LEN(L1671)-3)&amp;"ctr"),K$1:K$2881),IF((L$1:L$2881=L1671),K$1:K$2881)))</f>
        <v/>
      </c>
      <c r="R1671" s="1" t="str">
        <f t="array" ref="R1671">IF(O1671="","",TTEST(IF(L$1:L$2881=LEFT(L1671,LEN(L1671)-3)&amp;"ctr",K$1:K$2881),IF(L$1:L$2881=L1671,K$1:K$2881),2,IF(ISERROR(Q1671),3,IF(Q1671&lt;0.05,3,2))))</f>
        <v/>
      </c>
      <c r="S1671" s="1" t="str">
        <f t="shared" ca="1" si="370"/>
        <v/>
      </c>
      <c r="T1671" s="1" t="str">
        <f t="array" ref="T1671">IF(O1671="","",AVERAGE(IF(L$1:L$2881=L1671,I$1:I$2881)))</f>
        <v/>
      </c>
      <c r="U1671" s="1" t="str">
        <f t="shared" ca="1" si="371"/>
        <v/>
      </c>
      <c r="V1671" s="1" t="str">
        <f t="shared" ca="1" si="375"/>
        <v/>
      </c>
      <c r="W1671" s="1" t="str">
        <f t="array" aca="1" ref="W1671" ca="1">IF(V1671="","",IF(AVERAGE(IF(Z$2:Z$2881="Neg"&amp;" "&amp;B1671&amp;" "&amp;X1671,J$2:J$2881,0))&gt;AVERAGE(IF(Z$2:Z$2881="pos"&amp;" "&amp;B1671&amp;" "&amp;X1671,J$2:J$2881,0)),"neg","pos"))</f>
        <v/>
      </c>
      <c r="X1671" s="1" t="str">
        <f t="shared" ca="1" si="372"/>
        <v/>
      </c>
      <c r="Y1671" s="1" t="str">
        <f t="shared" ca="1" si="373"/>
        <v/>
      </c>
      <c r="Z1671" s="1" t="str">
        <f t="shared" si="374"/>
        <v>both alanine Min</v>
      </c>
      <c r="AA1671" s="1" t="str">
        <f t="shared" si="376"/>
        <v/>
      </c>
    </row>
    <row r="1672" spans="1:27" x14ac:dyDescent="0.2">
      <c r="A1672" s="1" t="s">
        <v>94</v>
      </c>
      <c r="B1672" s="1" t="s">
        <v>178</v>
      </c>
      <c r="C1672" s="1" t="s">
        <v>37</v>
      </c>
      <c r="D1672" s="1">
        <v>89.0471</v>
      </c>
      <c r="E1672" s="1">
        <v>19.600000000000001</v>
      </c>
      <c r="F1672" s="5" t="s">
        <v>146</v>
      </c>
      <c r="H1672" s="1" t="s">
        <v>148</v>
      </c>
      <c r="I1672" s="1">
        <v>329671</v>
      </c>
      <c r="K1672" s="1">
        <f t="shared" si="365"/>
        <v>12.70585349976341</v>
      </c>
      <c r="L1672" s="1" t="str">
        <f t="shared" si="366"/>
        <v>both alanine Min_Syn</v>
      </c>
      <c r="M1672" s="1" t="str">
        <f t="shared" si="367"/>
        <v>D</v>
      </c>
      <c r="N1672" s="1" t="str">
        <f t="shared" si="368"/>
        <v>both alanine Min_Syn_D</v>
      </c>
      <c r="O1672" s="2" t="str">
        <f t="shared" si="369"/>
        <v/>
      </c>
      <c r="P1672" s="1" t="str">
        <f t="array" ref="P1672">IF(O1672="","",AVERAGE(IF(L$1:L$2881=L1672,K$1:K$2881)))</f>
        <v/>
      </c>
      <c r="Q1672" s="1" t="str">
        <f t="array" ref="Q1672">IF(O1672="","",_xlfn.F.TEST(IF((L$1:L$2881=LEFT(L1672,LEN(L1672)-3)&amp;"ctr"),K$1:K$2881),IF((L$1:L$2881=L1672),K$1:K$2881)))</f>
        <v/>
      </c>
      <c r="R1672" s="1" t="str">
        <f t="array" ref="R1672">IF(O1672="","",TTEST(IF(L$1:L$2881=LEFT(L1672,LEN(L1672)-3)&amp;"ctr",K$1:K$2881),IF(L$1:L$2881=L1672,K$1:K$2881),2,IF(ISERROR(Q1672),3,IF(Q1672&lt;0.05,3,2))))</f>
        <v/>
      </c>
      <c r="S1672" s="1" t="str">
        <f t="shared" ca="1" si="370"/>
        <v/>
      </c>
      <c r="T1672" s="1" t="str">
        <f t="array" ref="T1672">IF(O1672="","",AVERAGE(IF(L$1:L$2881=L1672,I$1:I$2881)))</f>
        <v/>
      </c>
      <c r="U1672" s="1" t="str">
        <f t="shared" ca="1" si="371"/>
        <v/>
      </c>
      <c r="V1672" s="1" t="str">
        <f t="shared" ca="1" si="375"/>
        <v/>
      </c>
      <c r="W1672" s="1" t="str">
        <f t="array" aca="1" ref="W1672" ca="1">IF(V1672="","",IF(AVERAGE(IF(Z$2:Z$2881="Neg"&amp;" "&amp;B1672&amp;" "&amp;X1672,J$2:J$2881,0))&gt;AVERAGE(IF(Z$2:Z$2881="pos"&amp;" "&amp;B1672&amp;" "&amp;X1672,J$2:J$2881,0)),"neg","pos"))</f>
        <v/>
      </c>
      <c r="X1672" s="1" t="str">
        <f t="shared" ca="1" si="372"/>
        <v/>
      </c>
      <c r="Y1672" s="1" t="str">
        <f t="shared" ca="1" si="373"/>
        <v/>
      </c>
      <c r="Z1672" s="1" t="str">
        <f t="shared" si="374"/>
        <v>both alanine Min</v>
      </c>
      <c r="AA1672" s="1" t="str">
        <f t="shared" si="376"/>
        <v/>
      </c>
    </row>
    <row r="1673" spans="1:27" x14ac:dyDescent="0.2">
      <c r="A1673" s="1" t="s">
        <v>94</v>
      </c>
      <c r="B1673" s="1" t="s">
        <v>178</v>
      </c>
      <c r="C1673" s="1" t="s">
        <v>37</v>
      </c>
      <c r="D1673" s="1">
        <v>89.0471</v>
      </c>
      <c r="E1673" s="1">
        <v>19.600000000000001</v>
      </c>
      <c r="F1673" s="5" t="s">
        <v>146</v>
      </c>
      <c r="H1673" s="1" t="s">
        <v>148</v>
      </c>
      <c r="I1673" s="1">
        <v>306953</v>
      </c>
      <c r="K1673" s="1">
        <f t="shared" si="365"/>
        <v>12.634453178209078</v>
      </c>
      <c r="L1673" s="1" t="str">
        <f t="shared" si="366"/>
        <v>both alanine Min_Syn</v>
      </c>
      <c r="M1673" s="1" t="str">
        <f t="shared" si="367"/>
        <v>D</v>
      </c>
      <c r="N1673" s="1" t="str">
        <f t="shared" si="368"/>
        <v>both alanine Min_Syn_D</v>
      </c>
      <c r="O1673" s="2" t="str">
        <f t="shared" si="369"/>
        <v/>
      </c>
      <c r="P1673" s="1" t="str">
        <f t="array" ref="P1673">IF(O1673="","",AVERAGE(IF(L$1:L$2881=L1673,K$1:K$2881)))</f>
        <v/>
      </c>
      <c r="Q1673" s="1" t="str">
        <f t="array" ref="Q1673">IF(O1673="","",_xlfn.F.TEST(IF((L$1:L$2881=LEFT(L1673,LEN(L1673)-3)&amp;"ctr"),K$1:K$2881),IF((L$1:L$2881=L1673),K$1:K$2881)))</f>
        <v/>
      </c>
      <c r="R1673" s="1" t="str">
        <f t="array" ref="R1673">IF(O1673="","",TTEST(IF(L$1:L$2881=LEFT(L1673,LEN(L1673)-3)&amp;"ctr",K$1:K$2881),IF(L$1:L$2881=L1673,K$1:K$2881),2,IF(ISERROR(Q1673),3,IF(Q1673&lt;0.05,3,2))))</f>
        <v/>
      </c>
      <c r="S1673" s="1" t="str">
        <f t="shared" ca="1" si="370"/>
        <v/>
      </c>
      <c r="T1673" s="1" t="str">
        <f t="array" ref="T1673">IF(O1673="","",AVERAGE(IF(L$1:L$2881=L1673,I$1:I$2881)))</f>
        <v/>
      </c>
      <c r="U1673" s="1" t="str">
        <f t="shared" ca="1" si="371"/>
        <v/>
      </c>
      <c r="V1673" s="1" t="str">
        <f t="shared" ca="1" si="375"/>
        <v/>
      </c>
      <c r="W1673" s="1" t="str">
        <f t="array" aca="1" ref="W1673" ca="1">IF(V1673="","",IF(AVERAGE(IF(Z$2:Z$2881="Neg"&amp;" "&amp;B1673&amp;" "&amp;X1673,J$2:J$2881,0))&gt;AVERAGE(IF(Z$2:Z$2881="pos"&amp;" "&amp;B1673&amp;" "&amp;X1673,J$2:J$2881,0)),"neg","pos"))</f>
        <v/>
      </c>
      <c r="X1673" s="1" t="str">
        <f t="shared" ca="1" si="372"/>
        <v/>
      </c>
      <c r="Y1673" s="1" t="str">
        <f t="shared" ca="1" si="373"/>
        <v/>
      </c>
      <c r="Z1673" s="1" t="str">
        <f t="shared" si="374"/>
        <v>both alanine Min</v>
      </c>
      <c r="AA1673" s="1" t="str">
        <f t="shared" si="376"/>
        <v/>
      </c>
    </row>
    <row r="1674" spans="1:27" x14ac:dyDescent="0.2">
      <c r="A1674" s="1" t="s">
        <v>94</v>
      </c>
      <c r="B1674" s="1" t="s">
        <v>178</v>
      </c>
      <c r="C1674" s="1" t="s">
        <v>37</v>
      </c>
      <c r="D1674" s="1">
        <v>89.0471</v>
      </c>
      <c r="E1674" s="1">
        <v>19.600000000000001</v>
      </c>
      <c r="F1674" s="5" t="s">
        <v>146</v>
      </c>
      <c r="H1674" s="1" t="s">
        <v>149</v>
      </c>
      <c r="I1674" s="1">
        <v>133797</v>
      </c>
      <c r="K1674" s="1">
        <f t="shared" si="365"/>
        <v>11.804086478881437</v>
      </c>
      <c r="L1674" s="1" t="str">
        <f t="shared" si="366"/>
        <v>both alanine MEBM_Ctr</v>
      </c>
      <c r="M1674" s="1" t="str">
        <f t="shared" si="367"/>
        <v>D</v>
      </c>
      <c r="N1674" s="1" t="str">
        <f t="shared" si="368"/>
        <v>both alanine MEBM_Ctr_D</v>
      </c>
      <c r="O1674" s="2" t="str">
        <f t="shared" si="369"/>
        <v>D</v>
      </c>
      <c r="P1674" s="1">
        <f t="array" ref="P1674">IF(O1674="","",AVERAGE(IF(L$1:L$2881=L1674,K$1:K$2881)))</f>
        <v>11.833947119317186</v>
      </c>
      <c r="Q1674" s="1">
        <f t="array" ref="Q1674">IF(O1674="","",_xlfn.F.TEST(IF((L$1:L$2881=LEFT(L1674,LEN(L1674)-3)&amp;"ctr"),K$1:K$2881),IF((L$1:L$2881=L1674),K$1:K$2881)))</f>
        <v>1</v>
      </c>
      <c r="R1674" s="1">
        <f t="array" ref="R1674">IF(O1674="","",TTEST(IF(L$1:L$2881=LEFT(L1674,LEN(L1674)-3)&amp;"ctr",K$1:K$2881),IF(L$1:L$2881=L1674,K$1:K$2881),2,IF(ISERROR(Q1674),3,IF(Q1674&lt;0.05,3,2))))</f>
        <v>1</v>
      </c>
      <c r="S1674" s="1" t="str">
        <f t="shared" ca="1" si="370"/>
        <v>D</v>
      </c>
      <c r="T1674" s="1">
        <f t="array" ref="T1674">IF(O1674="","",AVERAGE(IF(L$1:L$2881=L1674,I$1:I$2881)))</f>
        <v>138122</v>
      </c>
      <c r="U1674" s="1" t="b">
        <f t="shared" ca="1" si="371"/>
        <v>0</v>
      </c>
      <c r="V1674" s="1" t="str">
        <f t="shared" ca="1" si="375"/>
        <v>1</v>
      </c>
      <c r="W1674" s="1" t="str">
        <f t="array" aca="1" ref="W1674" ca="1">IF(V1674="","",IF(AVERAGE(IF(Z$2:Z$2881="Neg"&amp;" "&amp;B1674&amp;" "&amp;X1674,J$2:J$2881,0))&gt;AVERAGE(IF(Z$2:Z$2881="pos"&amp;" "&amp;B1674&amp;" "&amp;X1674,J$2:J$2881,0)),"neg","pos"))</f>
        <v>pos</v>
      </c>
      <c r="X1674" s="1" t="str">
        <f t="shared" ca="1" si="372"/>
        <v>MEB</v>
      </c>
      <c r="Y1674" s="1" t="str">
        <f t="shared" ca="1" si="373"/>
        <v>Ctr</v>
      </c>
      <c r="Z1674" s="1" t="str">
        <f t="shared" si="374"/>
        <v>both alanine MEB</v>
      </c>
      <c r="AA1674" s="1" t="str">
        <f t="shared" si="376"/>
        <v>Good</v>
      </c>
    </row>
    <row r="1675" spans="1:27" x14ac:dyDescent="0.2">
      <c r="A1675" s="1" t="s">
        <v>94</v>
      </c>
      <c r="B1675" s="1" t="s">
        <v>178</v>
      </c>
      <c r="C1675" s="1" t="s">
        <v>37</v>
      </c>
      <c r="D1675" s="1">
        <v>89.0471</v>
      </c>
      <c r="E1675" s="1">
        <v>19.600000000000001</v>
      </c>
      <c r="F1675" s="5" t="s">
        <v>146</v>
      </c>
      <c r="H1675" s="1" t="s">
        <v>149</v>
      </c>
      <c r="I1675" s="1">
        <v>126704</v>
      </c>
      <c r="K1675" s="1">
        <f t="shared" si="365"/>
        <v>11.749616828829707</v>
      </c>
      <c r="L1675" s="1" t="str">
        <f t="shared" si="366"/>
        <v>both alanine MEBM_Ctr</v>
      </c>
      <c r="M1675" s="1" t="str">
        <f t="shared" si="367"/>
        <v>D</v>
      </c>
      <c r="N1675" s="1" t="str">
        <f t="shared" si="368"/>
        <v>both alanine MEBM_Ctr_D</v>
      </c>
      <c r="O1675" s="2" t="str">
        <f t="shared" si="369"/>
        <v/>
      </c>
      <c r="P1675" s="1" t="str">
        <f t="array" ref="P1675">IF(O1675="","",AVERAGE(IF(L$1:L$2881=L1675,K$1:K$2881)))</f>
        <v/>
      </c>
      <c r="Q1675" s="1" t="str">
        <f t="array" ref="Q1675">IF(O1675="","",_xlfn.F.TEST(IF((L$1:L$2881=LEFT(L1675,LEN(L1675)-3)&amp;"ctr"),K$1:K$2881),IF((L$1:L$2881=L1675),K$1:K$2881)))</f>
        <v/>
      </c>
      <c r="R1675" s="1" t="str">
        <f t="array" ref="R1675">IF(O1675="","",TTEST(IF(L$1:L$2881=LEFT(L1675,LEN(L1675)-3)&amp;"ctr",K$1:K$2881),IF(L$1:L$2881=L1675,K$1:K$2881),2,IF(ISERROR(Q1675),3,IF(Q1675&lt;0.05,3,2))))</f>
        <v/>
      </c>
      <c r="S1675" s="1" t="str">
        <f t="shared" ca="1" si="370"/>
        <v/>
      </c>
      <c r="T1675" s="1" t="str">
        <f t="array" ref="T1675">IF(O1675="","",AVERAGE(IF(L$1:L$2881=L1675,I$1:I$2881)))</f>
        <v/>
      </c>
      <c r="U1675" s="1" t="str">
        <f t="shared" ca="1" si="371"/>
        <v/>
      </c>
      <c r="V1675" s="1" t="str">
        <f t="shared" ca="1" si="375"/>
        <v/>
      </c>
      <c r="W1675" s="1" t="str">
        <f t="array" aca="1" ref="W1675" ca="1">IF(V1675="","",IF(AVERAGE(IF(Z$2:Z$2881="Neg"&amp;" "&amp;B1675&amp;" "&amp;X1675,J$2:J$2881,0))&gt;AVERAGE(IF(Z$2:Z$2881="pos"&amp;" "&amp;B1675&amp;" "&amp;X1675,J$2:J$2881,0)),"neg","pos"))</f>
        <v/>
      </c>
      <c r="X1675" s="1" t="str">
        <f t="shared" ca="1" si="372"/>
        <v/>
      </c>
      <c r="Y1675" s="1" t="str">
        <f t="shared" ca="1" si="373"/>
        <v/>
      </c>
      <c r="Z1675" s="1" t="str">
        <f t="shared" si="374"/>
        <v>both alanine MEB</v>
      </c>
      <c r="AA1675" s="1" t="str">
        <f t="shared" si="376"/>
        <v/>
      </c>
    </row>
    <row r="1676" spans="1:27" x14ac:dyDescent="0.2">
      <c r="A1676" s="1" t="s">
        <v>94</v>
      </c>
      <c r="B1676" s="1" t="s">
        <v>178</v>
      </c>
      <c r="C1676" s="1" t="s">
        <v>37</v>
      </c>
      <c r="D1676" s="1">
        <v>89.0471</v>
      </c>
      <c r="E1676" s="1">
        <v>19.600000000000001</v>
      </c>
      <c r="F1676" s="5" t="s">
        <v>146</v>
      </c>
      <c r="H1676" s="1" t="s">
        <v>149</v>
      </c>
      <c r="I1676" s="1">
        <v>149458</v>
      </c>
      <c r="K1676" s="1">
        <f t="shared" si="365"/>
        <v>11.914777386708518</v>
      </c>
      <c r="L1676" s="1" t="str">
        <f t="shared" si="366"/>
        <v>both alanine MEBM_Ctr</v>
      </c>
      <c r="M1676" s="1" t="str">
        <f t="shared" si="367"/>
        <v>D</v>
      </c>
      <c r="N1676" s="1" t="str">
        <f t="shared" si="368"/>
        <v>both alanine MEBM_Ctr_D</v>
      </c>
      <c r="O1676" s="2" t="str">
        <f t="shared" si="369"/>
        <v/>
      </c>
      <c r="P1676" s="1" t="str">
        <f t="array" ref="P1676">IF(O1676="","",AVERAGE(IF(L$1:L$2881=L1676,K$1:K$2881)))</f>
        <v/>
      </c>
      <c r="Q1676" s="1" t="str">
        <f t="array" ref="Q1676">IF(O1676="","",_xlfn.F.TEST(IF((L$1:L$2881=LEFT(L1676,LEN(L1676)-3)&amp;"ctr"),K$1:K$2881),IF((L$1:L$2881=L1676),K$1:K$2881)))</f>
        <v/>
      </c>
      <c r="R1676" s="1" t="str">
        <f t="array" ref="R1676">IF(O1676="","",TTEST(IF(L$1:L$2881=LEFT(L1676,LEN(L1676)-3)&amp;"ctr",K$1:K$2881),IF(L$1:L$2881=L1676,K$1:K$2881),2,IF(ISERROR(Q1676),3,IF(Q1676&lt;0.05,3,2))))</f>
        <v/>
      </c>
      <c r="S1676" s="1" t="str">
        <f t="shared" ca="1" si="370"/>
        <v/>
      </c>
      <c r="T1676" s="1" t="str">
        <f t="array" ref="T1676">IF(O1676="","",AVERAGE(IF(L$1:L$2881=L1676,I$1:I$2881)))</f>
        <v/>
      </c>
      <c r="U1676" s="1" t="str">
        <f t="shared" ca="1" si="371"/>
        <v/>
      </c>
      <c r="V1676" s="1" t="str">
        <f t="shared" ca="1" si="375"/>
        <v/>
      </c>
      <c r="W1676" s="1" t="str">
        <f t="array" aca="1" ref="W1676" ca="1">IF(V1676="","",IF(AVERAGE(IF(Z$2:Z$2881="Neg"&amp;" "&amp;B1676&amp;" "&amp;X1676,J$2:J$2881,0))&gt;AVERAGE(IF(Z$2:Z$2881="pos"&amp;" "&amp;B1676&amp;" "&amp;X1676,J$2:J$2881,0)),"neg","pos"))</f>
        <v/>
      </c>
      <c r="X1676" s="1" t="str">
        <f t="shared" ca="1" si="372"/>
        <v/>
      </c>
      <c r="Y1676" s="1" t="str">
        <f t="shared" ca="1" si="373"/>
        <v/>
      </c>
      <c r="Z1676" s="1" t="str">
        <f t="shared" si="374"/>
        <v>both alanine MEB</v>
      </c>
      <c r="AA1676" s="1" t="str">
        <f t="shared" si="376"/>
        <v/>
      </c>
    </row>
    <row r="1677" spans="1:27" x14ac:dyDescent="0.2">
      <c r="A1677" s="1" t="s">
        <v>94</v>
      </c>
      <c r="B1677" s="1" t="s">
        <v>178</v>
      </c>
      <c r="C1677" s="1" t="s">
        <v>37</v>
      </c>
      <c r="D1677" s="1">
        <v>89.0471</v>
      </c>
      <c r="E1677" s="1">
        <v>19.600000000000001</v>
      </c>
      <c r="F1677" s="5" t="s">
        <v>146</v>
      </c>
      <c r="H1677" s="1" t="s">
        <v>149</v>
      </c>
      <c r="I1677" s="1">
        <v>142529</v>
      </c>
      <c r="K1677" s="1">
        <f t="shared" si="365"/>
        <v>11.867307782849077</v>
      </c>
      <c r="L1677" s="1" t="str">
        <f t="shared" si="366"/>
        <v>both alanine MEBM_Ctr</v>
      </c>
      <c r="M1677" s="1" t="str">
        <f t="shared" si="367"/>
        <v>D</v>
      </c>
      <c r="N1677" s="1" t="str">
        <f t="shared" si="368"/>
        <v>both alanine MEBM_Ctr_D</v>
      </c>
      <c r="O1677" s="2" t="str">
        <f t="shared" si="369"/>
        <v/>
      </c>
      <c r="P1677" s="1" t="str">
        <f t="array" ref="P1677">IF(O1677="","",AVERAGE(IF(L$1:L$2881=L1677,K$1:K$2881)))</f>
        <v/>
      </c>
      <c r="Q1677" s="1" t="str">
        <f t="array" ref="Q1677">IF(O1677="","",_xlfn.F.TEST(IF((L$1:L$2881=LEFT(L1677,LEN(L1677)-3)&amp;"ctr"),K$1:K$2881),IF((L$1:L$2881=L1677),K$1:K$2881)))</f>
        <v/>
      </c>
      <c r="R1677" s="1" t="str">
        <f t="array" ref="R1677">IF(O1677="","",TTEST(IF(L$1:L$2881=LEFT(L1677,LEN(L1677)-3)&amp;"ctr",K$1:K$2881),IF(L$1:L$2881=L1677,K$1:K$2881),2,IF(ISERROR(Q1677),3,IF(Q1677&lt;0.05,3,2))))</f>
        <v/>
      </c>
      <c r="S1677" s="1" t="str">
        <f t="shared" ca="1" si="370"/>
        <v/>
      </c>
      <c r="T1677" s="1" t="str">
        <f t="array" ref="T1677">IF(O1677="","",AVERAGE(IF(L$1:L$2881=L1677,I$1:I$2881)))</f>
        <v/>
      </c>
      <c r="U1677" s="1" t="str">
        <f t="shared" ca="1" si="371"/>
        <v/>
      </c>
      <c r="V1677" s="1" t="str">
        <f t="shared" ca="1" si="375"/>
        <v/>
      </c>
      <c r="W1677" s="1" t="str">
        <f t="array" aca="1" ref="W1677" ca="1">IF(V1677="","",IF(AVERAGE(IF(Z$2:Z$2881="Neg"&amp;" "&amp;B1677&amp;" "&amp;X1677,J$2:J$2881,0))&gt;AVERAGE(IF(Z$2:Z$2881="pos"&amp;" "&amp;B1677&amp;" "&amp;X1677,J$2:J$2881,0)),"neg","pos"))</f>
        <v/>
      </c>
      <c r="X1677" s="1" t="str">
        <f t="shared" ca="1" si="372"/>
        <v/>
      </c>
      <c r="Y1677" s="1" t="str">
        <f t="shared" ca="1" si="373"/>
        <v/>
      </c>
      <c r="Z1677" s="1" t="str">
        <f t="shared" si="374"/>
        <v>both alanine MEB</v>
      </c>
      <c r="AA1677" s="1" t="str">
        <f t="shared" si="376"/>
        <v/>
      </c>
    </row>
    <row r="1678" spans="1:27" x14ac:dyDescent="0.2">
      <c r="A1678" s="1" t="s">
        <v>94</v>
      </c>
      <c r="B1678" s="1" t="s">
        <v>178</v>
      </c>
      <c r="C1678" s="1" t="s">
        <v>37</v>
      </c>
      <c r="D1678" s="1">
        <v>89.0471</v>
      </c>
      <c r="E1678" s="1">
        <v>19.600000000000001</v>
      </c>
      <c r="F1678" s="5" t="s">
        <v>146</v>
      </c>
      <c r="H1678" s="1" t="s">
        <v>150</v>
      </c>
      <c r="I1678" s="1">
        <v>255257</v>
      </c>
      <c r="K1678" s="1">
        <f t="shared" si="365"/>
        <v>12.450030077357511</v>
      </c>
      <c r="L1678" s="1" t="str">
        <f t="shared" si="366"/>
        <v>both alanine MEBM_Syn</v>
      </c>
      <c r="M1678" s="1" t="str">
        <f t="shared" si="367"/>
        <v>D</v>
      </c>
      <c r="N1678" s="1" t="str">
        <f t="shared" si="368"/>
        <v>both alanine MEBM_Syn_D</v>
      </c>
      <c r="O1678" s="2" t="str">
        <f t="shared" si="369"/>
        <v>D</v>
      </c>
      <c r="P1678" s="1">
        <f t="array" ref="P1678">IF(O1678="","",AVERAGE(IF(L$1:L$2881=L1678,K$1:K$2881)))</f>
        <v>12.379751146492374</v>
      </c>
      <c r="Q1678" s="1">
        <f t="array" ref="Q1678">IF(O1678="","",_xlfn.F.TEST(IF((L$1:L$2881=LEFT(L1678,LEN(L1678)-3)&amp;"ctr"),K$1:K$2881),IF((L$1:L$2881=L1678),K$1:K$2881)))</f>
        <v>0.45359813584535319</v>
      </c>
      <c r="R1678" s="1">
        <f t="array" ref="R1678">IF(O1678="","",TTEST(IF(L$1:L$2881=LEFT(L1678,LEN(L1678)-3)&amp;"ctr",K$1:K$2881),IF(L$1:L$2881=L1678,K$1:K$2881),2,IF(ISERROR(Q1678),3,IF(Q1678&lt;0.05,3,2))))</f>
        <v>2.0814094061851677E-4</v>
      </c>
      <c r="S1678" s="1" t="str">
        <f t="shared" ca="1" si="370"/>
        <v>E</v>
      </c>
      <c r="T1678" s="1">
        <f t="array" ref="T1678">IF(O1678="","",AVERAGE(IF(L$1:L$2881=L1678,I$1:I$2881)))</f>
        <v>239148.75</v>
      </c>
      <c r="U1678" s="1">
        <f t="shared" ca="1" si="371"/>
        <v>0.7919651209501849</v>
      </c>
      <c r="V1678" s="1" t="str">
        <f t="shared" ca="1" si="375"/>
        <v>1</v>
      </c>
      <c r="W1678" s="1" t="str">
        <f t="array" aca="1" ref="W1678" ca="1">IF(V1678="","",IF(AVERAGE(IF(Z$2:Z$2881="Neg"&amp;" "&amp;B1678&amp;" "&amp;X1678,J$2:J$2881,0))&gt;AVERAGE(IF(Z$2:Z$2881="pos"&amp;" "&amp;B1678&amp;" "&amp;X1678,J$2:J$2881,0)),"neg","pos"))</f>
        <v>pos</v>
      </c>
      <c r="X1678" s="1" t="str">
        <f t="shared" ca="1" si="372"/>
        <v>MEB</v>
      </c>
      <c r="Y1678" s="1" t="str">
        <f t="shared" ca="1" si="373"/>
        <v>Syn</v>
      </c>
      <c r="Z1678" s="1" t="str">
        <f t="shared" si="374"/>
        <v>both alanine MEB</v>
      </c>
      <c r="AA1678" s="1" t="str">
        <f t="shared" si="376"/>
        <v>Good</v>
      </c>
    </row>
    <row r="1679" spans="1:27" x14ac:dyDescent="0.2">
      <c r="A1679" s="1" t="s">
        <v>94</v>
      </c>
      <c r="B1679" s="1" t="s">
        <v>178</v>
      </c>
      <c r="C1679" s="1" t="s">
        <v>37</v>
      </c>
      <c r="D1679" s="1">
        <v>89.0471</v>
      </c>
      <c r="E1679" s="1">
        <v>19.600000000000001</v>
      </c>
      <c r="F1679" s="5" t="s">
        <v>146</v>
      </c>
      <c r="H1679" s="1" t="s">
        <v>150</v>
      </c>
      <c r="I1679" s="1">
        <v>217081</v>
      </c>
      <c r="K1679" s="1">
        <f t="shared" si="365"/>
        <v>12.288030441328193</v>
      </c>
      <c r="L1679" s="1" t="str">
        <f t="shared" si="366"/>
        <v>both alanine MEBM_Syn</v>
      </c>
      <c r="M1679" s="1" t="str">
        <f t="shared" si="367"/>
        <v>D</v>
      </c>
      <c r="N1679" s="1" t="str">
        <f t="shared" si="368"/>
        <v>both alanine MEBM_Syn_D</v>
      </c>
      <c r="O1679" s="2" t="str">
        <f t="shared" si="369"/>
        <v/>
      </c>
      <c r="P1679" s="1" t="str">
        <f t="array" ref="P1679">IF(O1679="","",AVERAGE(IF(L$1:L$2881=L1679,K$1:K$2881)))</f>
        <v/>
      </c>
      <c r="Q1679" s="1" t="str">
        <f t="array" ref="Q1679">IF(O1679="","",_xlfn.F.TEST(IF((L$1:L$2881=LEFT(L1679,LEN(L1679)-3)&amp;"ctr"),K$1:K$2881),IF((L$1:L$2881=L1679),K$1:K$2881)))</f>
        <v/>
      </c>
      <c r="R1679" s="1" t="str">
        <f t="array" ref="R1679">IF(O1679="","",TTEST(IF(L$1:L$2881=LEFT(L1679,LEN(L1679)-3)&amp;"ctr",K$1:K$2881),IF(L$1:L$2881=L1679,K$1:K$2881),2,IF(ISERROR(Q1679),3,IF(Q1679&lt;0.05,3,2))))</f>
        <v/>
      </c>
      <c r="S1679" s="1" t="str">
        <f t="shared" ca="1" si="370"/>
        <v/>
      </c>
      <c r="T1679" s="1" t="str">
        <f t="array" ref="T1679">IF(O1679="","",AVERAGE(IF(L$1:L$2881=L1679,I$1:I$2881)))</f>
        <v/>
      </c>
      <c r="U1679" s="1" t="str">
        <f t="shared" ca="1" si="371"/>
        <v/>
      </c>
      <c r="V1679" s="1" t="str">
        <f t="shared" ca="1" si="375"/>
        <v/>
      </c>
      <c r="W1679" s="1" t="str">
        <f t="array" aca="1" ref="W1679" ca="1">IF(V1679="","",IF(AVERAGE(IF(Z$2:Z$2881="Neg"&amp;" "&amp;B1679&amp;" "&amp;X1679,J$2:J$2881,0))&gt;AVERAGE(IF(Z$2:Z$2881="pos"&amp;" "&amp;B1679&amp;" "&amp;X1679,J$2:J$2881,0)),"neg","pos"))</f>
        <v/>
      </c>
      <c r="X1679" s="1" t="str">
        <f t="shared" ca="1" si="372"/>
        <v/>
      </c>
      <c r="Y1679" s="1" t="str">
        <f t="shared" ca="1" si="373"/>
        <v/>
      </c>
      <c r="Z1679" s="1" t="str">
        <f t="shared" si="374"/>
        <v>both alanine MEB</v>
      </c>
      <c r="AA1679" s="1" t="str">
        <f t="shared" si="376"/>
        <v/>
      </c>
    </row>
    <row r="1680" spans="1:27" x14ac:dyDescent="0.2">
      <c r="A1680" s="1" t="s">
        <v>94</v>
      </c>
      <c r="B1680" s="1" t="s">
        <v>178</v>
      </c>
      <c r="C1680" s="1" t="s">
        <v>37</v>
      </c>
      <c r="D1680" s="1">
        <v>89.0471</v>
      </c>
      <c r="E1680" s="1">
        <v>19.600000000000001</v>
      </c>
      <c r="F1680" s="5" t="s">
        <v>146</v>
      </c>
      <c r="H1680" s="1" t="s">
        <v>150</v>
      </c>
      <c r="I1680" s="1">
        <v>270179</v>
      </c>
      <c r="K1680" s="1">
        <f t="shared" si="365"/>
        <v>12.506843682523673</v>
      </c>
      <c r="L1680" s="1" t="str">
        <f t="shared" si="366"/>
        <v>both alanine MEBM_Syn</v>
      </c>
      <c r="M1680" s="1" t="str">
        <f t="shared" si="367"/>
        <v>D</v>
      </c>
      <c r="N1680" s="1" t="str">
        <f t="shared" si="368"/>
        <v>both alanine MEBM_Syn_D</v>
      </c>
      <c r="O1680" s="2" t="str">
        <f t="shared" si="369"/>
        <v/>
      </c>
      <c r="P1680" s="1" t="str">
        <f t="array" ref="P1680">IF(O1680="","",AVERAGE(IF(L$1:L$2881=L1680,K$1:K$2881)))</f>
        <v/>
      </c>
      <c r="Q1680" s="1" t="str">
        <f t="array" ref="Q1680">IF(O1680="","",_xlfn.F.TEST(IF((L$1:L$2881=LEFT(L1680,LEN(L1680)-3)&amp;"ctr"),K$1:K$2881),IF((L$1:L$2881=L1680),K$1:K$2881)))</f>
        <v/>
      </c>
      <c r="R1680" s="1" t="str">
        <f t="array" ref="R1680">IF(O1680="","",TTEST(IF(L$1:L$2881=LEFT(L1680,LEN(L1680)-3)&amp;"ctr",K$1:K$2881),IF(L$1:L$2881=L1680,K$1:K$2881),2,IF(ISERROR(Q1680),3,IF(Q1680&lt;0.05,3,2))))</f>
        <v/>
      </c>
      <c r="S1680" s="1" t="str">
        <f t="shared" ca="1" si="370"/>
        <v/>
      </c>
      <c r="T1680" s="1" t="str">
        <f t="array" ref="T1680">IF(O1680="","",AVERAGE(IF(L$1:L$2881=L1680,I$1:I$2881)))</f>
        <v/>
      </c>
      <c r="U1680" s="1" t="str">
        <f t="shared" ca="1" si="371"/>
        <v/>
      </c>
      <c r="V1680" s="1" t="str">
        <f t="shared" ca="1" si="375"/>
        <v/>
      </c>
      <c r="W1680" s="1" t="str">
        <f t="array" aca="1" ref="W1680" ca="1">IF(V1680="","",IF(AVERAGE(IF(Z$2:Z$2881="Neg"&amp;" "&amp;B1680&amp;" "&amp;X1680,J$2:J$2881,0))&gt;AVERAGE(IF(Z$2:Z$2881="pos"&amp;" "&amp;B1680&amp;" "&amp;X1680,J$2:J$2881,0)),"neg","pos"))</f>
        <v/>
      </c>
      <c r="X1680" s="1" t="str">
        <f t="shared" ca="1" si="372"/>
        <v/>
      </c>
      <c r="Y1680" s="1" t="str">
        <f t="shared" ca="1" si="373"/>
        <v/>
      </c>
      <c r="Z1680" s="1" t="str">
        <f t="shared" si="374"/>
        <v>both alanine MEB</v>
      </c>
      <c r="AA1680" s="1" t="str">
        <f t="shared" si="376"/>
        <v/>
      </c>
    </row>
    <row r="1681" spans="1:27" x14ac:dyDescent="0.2">
      <c r="A1681" s="1" t="s">
        <v>94</v>
      </c>
      <c r="B1681" s="1" t="s">
        <v>178</v>
      </c>
      <c r="C1681" s="1" t="s">
        <v>37</v>
      </c>
      <c r="D1681" s="1">
        <v>89.0471</v>
      </c>
      <c r="E1681" s="1">
        <v>19.600000000000001</v>
      </c>
      <c r="F1681" s="5" t="s">
        <v>146</v>
      </c>
      <c r="H1681" s="1" t="s">
        <v>150</v>
      </c>
      <c r="I1681" s="1">
        <v>214078</v>
      </c>
      <c r="K1681" s="1">
        <f t="shared" si="365"/>
        <v>12.27410038476012</v>
      </c>
      <c r="L1681" s="1" t="str">
        <f t="shared" si="366"/>
        <v>both alanine MEBM_Syn</v>
      </c>
      <c r="M1681" s="1" t="str">
        <f t="shared" si="367"/>
        <v>D</v>
      </c>
      <c r="N1681" s="1" t="str">
        <f t="shared" si="368"/>
        <v>both alanine MEBM_Syn_D</v>
      </c>
      <c r="O1681" s="2" t="str">
        <f t="shared" si="369"/>
        <v/>
      </c>
      <c r="P1681" s="1" t="str">
        <f t="array" ref="P1681">IF(O1681="","",AVERAGE(IF(L$1:L$2881=L1681,K$1:K$2881)))</f>
        <v/>
      </c>
      <c r="Q1681" s="1" t="str">
        <f t="array" ref="Q1681">IF(O1681="","",_xlfn.F.TEST(IF((L$1:L$2881=LEFT(L1681,LEN(L1681)-3)&amp;"ctr"),K$1:K$2881),IF((L$1:L$2881=L1681),K$1:K$2881)))</f>
        <v/>
      </c>
      <c r="R1681" s="1" t="str">
        <f t="array" ref="R1681">IF(O1681="","",TTEST(IF(L$1:L$2881=LEFT(L1681,LEN(L1681)-3)&amp;"ctr",K$1:K$2881),IF(L$1:L$2881=L1681,K$1:K$2881),2,IF(ISERROR(Q1681),3,IF(Q1681&lt;0.05,3,2))))</f>
        <v/>
      </c>
      <c r="S1681" s="1" t="str">
        <f t="shared" ca="1" si="370"/>
        <v/>
      </c>
      <c r="T1681" s="1" t="str">
        <f t="array" ref="T1681">IF(O1681="","",AVERAGE(IF(L$1:L$2881=L1681,I$1:I$2881)))</f>
        <v/>
      </c>
      <c r="U1681" s="1" t="str">
        <f t="shared" ca="1" si="371"/>
        <v/>
      </c>
      <c r="V1681" s="1" t="str">
        <f t="shared" ca="1" si="375"/>
        <v/>
      </c>
      <c r="W1681" s="1" t="str">
        <f t="array" aca="1" ref="W1681" ca="1">IF(V1681="","",IF(AVERAGE(IF(Z$2:Z$2881="Neg"&amp;" "&amp;B1681&amp;" "&amp;X1681,J$2:J$2881,0))&gt;AVERAGE(IF(Z$2:Z$2881="pos"&amp;" "&amp;B1681&amp;" "&amp;X1681,J$2:J$2881,0)),"neg","pos"))</f>
        <v/>
      </c>
      <c r="X1681" s="1" t="str">
        <f t="shared" ca="1" si="372"/>
        <v/>
      </c>
      <c r="Y1681" s="1" t="str">
        <f t="shared" ca="1" si="373"/>
        <v/>
      </c>
      <c r="Z1681" s="1" t="str">
        <f t="shared" si="374"/>
        <v>both alanine MEB</v>
      </c>
      <c r="AA1681" s="1" t="str">
        <f t="shared" si="376"/>
        <v/>
      </c>
    </row>
    <row r="1682" spans="1:27" x14ac:dyDescent="0.2">
      <c r="A1682" s="1" t="s">
        <v>94</v>
      </c>
      <c r="B1682" s="1" t="s">
        <v>178</v>
      </c>
      <c r="C1682" s="1" t="s">
        <v>37</v>
      </c>
      <c r="D1682" s="1">
        <v>89.0471</v>
      </c>
      <c r="E1682" s="1">
        <v>19.600000000000001</v>
      </c>
      <c r="F1682" s="5" t="s">
        <v>146</v>
      </c>
      <c r="H1682" s="1" t="s">
        <v>151</v>
      </c>
      <c r="I1682" s="1">
        <v>1969405</v>
      </c>
      <c r="K1682" s="1">
        <f t="shared" si="365"/>
        <v>14.493242532404379</v>
      </c>
      <c r="L1682" s="1" t="str">
        <f t="shared" si="366"/>
        <v>both alanine YE_Ctr</v>
      </c>
      <c r="M1682" s="1" t="str">
        <f t="shared" si="367"/>
        <v>D</v>
      </c>
      <c r="N1682" s="1" t="str">
        <f t="shared" si="368"/>
        <v>both alanine YE_Ctr_D</v>
      </c>
      <c r="O1682" s="2" t="str">
        <f t="shared" si="369"/>
        <v>D</v>
      </c>
      <c r="P1682" s="1">
        <f t="array" ref="P1682">IF(O1682="","",AVERAGE(IF(L$1:L$2881=L1682,K$1:K$2881)))</f>
        <v>14.51092550805417</v>
      </c>
      <c r="Q1682" s="1">
        <f t="array" ref="Q1682">IF(O1682="","",_xlfn.F.TEST(IF((L$1:L$2881=LEFT(L1682,LEN(L1682)-3)&amp;"ctr"),K$1:K$2881),IF((L$1:L$2881=L1682),K$1:K$2881)))</f>
        <v>1</v>
      </c>
      <c r="R1682" s="1">
        <f t="array" ref="R1682">IF(O1682="","",TTEST(IF(L$1:L$2881=LEFT(L1682,LEN(L1682)-3)&amp;"ctr",K$1:K$2881),IF(L$1:L$2881=L1682,K$1:K$2881),2,IF(ISERROR(Q1682),3,IF(Q1682&lt;0.05,3,2))))</f>
        <v>1</v>
      </c>
      <c r="S1682" s="1" t="str">
        <f t="shared" ca="1" si="370"/>
        <v>D</v>
      </c>
      <c r="T1682" s="1">
        <f t="array" ref="T1682">IF(O1682="","",AVERAGE(IF(L$1:L$2881=L1682,I$1:I$2881)))</f>
        <v>2005152</v>
      </c>
      <c r="U1682" s="1" t="b">
        <f t="shared" ca="1" si="371"/>
        <v>0</v>
      </c>
      <c r="V1682" s="1" t="str">
        <f t="shared" ca="1" si="375"/>
        <v>1</v>
      </c>
      <c r="W1682" s="1" t="str">
        <f t="array" aca="1" ref="W1682" ca="1">IF(V1682="","",IF(AVERAGE(IF(Z$2:Z$2881="Neg"&amp;" "&amp;B1682&amp;" "&amp;X1682,J$2:J$2881,0))&gt;AVERAGE(IF(Z$2:Z$2881="pos"&amp;" "&amp;B1682&amp;" "&amp;X1682,J$2:J$2881,0)),"neg","pos"))</f>
        <v>pos</v>
      </c>
      <c r="X1682" s="1" t="str">
        <f t="shared" ca="1" si="372"/>
        <v>YE_</v>
      </c>
      <c r="Y1682" s="1" t="str">
        <f t="shared" ca="1" si="373"/>
        <v>Ctr</v>
      </c>
      <c r="Z1682" s="1" t="str">
        <f t="shared" si="374"/>
        <v>both alanine YE_</v>
      </c>
      <c r="AA1682" s="1" t="str">
        <f t="shared" si="376"/>
        <v>Good</v>
      </c>
    </row>
    <row r="1683" spans="1:27" x14ac:dyDescent="0.2">
      <c r="A1683" s="1" t="s">
        <v>94</v>
      </c>
      <c r="B1683" s="1" t="s">
        <v>178</v>
      </c>
      <c r="C1683" s="1" t="s">
        <v>37</v>
      </c>
      <c r="D1683" s="1">
        <v>89.0471</v>
      </c>
      <c r="E1683" s="1">
        <v>19.600000000000001</v>
      </c>
      <c r="F1683" s="5" t="s">
        <v>146</v>
      </c>
      <c r="H1683" s="1" t="s">
        <v>151</v>
      </c>
      <c r="I1683" s="1">
        <v>1996988</v>
      </c>
      <c r="K1683" s="1">
        <f t="shared" si="365"/>
        <v>14.507151104120387</v>
      </c>
      <c r="L1683" s="1" t="str">
        <f t="shared" si="366"/>
        <v>both alanine YE_Ctr</v>
      </c>
      <c r="M1683" s="1" t="str">
        <f t="shared" si="367"/>
        <v>D</v>
      </c>
      <c r="N1683" s="1" t="str">
        <f t="shared" si="368"/>
        <v>both alanine YE_Ctr_D</v>
      </c>
      <c r="O1683" s="2" t="str">
        <f t="shared" si="369"/>
        <v/>
      </c>
      <c r="P1683" s="1" t="str">
        <f t="array" ref="P1683">IF(O1683="","",AVERAGE(IF(L$1:L$2881=L1683,K$1:K$2881)))</f>
        <v/>
      </c>
      <c r="Q1683" s="1" t="str">
        <f t="array" ref="Q1683">IF(O1683="","",_xlfn.F.TEST(IF((L$1:L$2881=LEFT(L1683,LEN(L1683)-3)&amp;"ctr"),K$1:K$2881),IF((L$1:L$2881=L1683),K$1:K$2881)))</f>
        <v/>
      </c>
      <c r="R1683" s="1" t="str">
        <f t="array" ref="R1683">IF(O1683="","",TTEST(IF(L$1:L$2881=LEFT(L1683,LEN(L1683)-3)&amp;"ctr",K$1:K$2881),IF(L$1:L$2881=L1683,K$1:K$2881),2,IF(ISERROR(Q1683),3,IF(Q1683&lt;0.05,3,2))))</f>
        <v/>
      </c>
      <c r="S1683" s="1" t="str">
        <f t="shared" ca="1" si="370"/>
        <v/>
      </c>
      <c r="T1683" s="1" t="str">
        <f t="array" ref="T1683">IF(O1683="","",AVERAGE(IF(L$1:L$2881=L1683,I$1:I$2881)))</f>
        <v/>
      </c>
      <c r="U1683" s="1" t="str">
        <f t="shared" ca="1" si="371"/>
        <v/>
      </c>
      <c r="V1683" s="1" t="str">
        <f t="shared" ca="1" si="375"/>
        <v/>
      </c>
      <c r="W1683" s="1" t="str">
        <f t="array" aca="1" ref="W1683" ca="1">IF(V1683="","",IF(AVERAGE(IF(Z$2:Z$2881="Neg"&amp;" "&amp;B1683&amp;" "&amp;X1683,J$2:J$2881,0))&gt;AVERAGE(IF(Z$2:Z$2881="pos"&amp;" "&amp;B1683&amp;" "&amp;X1683,J$2:J$2881,0)),"neg","pos"))</f>
        <v/>
      </c>
      <c r="X1683" s="1" t="str">
        <f t="shared" ca="1" si="372"/>
        <v/>
      </c>
      <c r="Y1683" s="1" t="str">
        <f t="shared" ca="1" si="373"/>
        <v/>
      </c>
      <c r="Z1683" s="1" t="str">
        <f t="shared" si="374"/>
        <v>both alanine YE_</v>
      </c>
      <c r="AA1683" s="1" t="str">
        <f t="shared" si="376"/>
        <v/>
      </c>
    </row>
    <row r="1684" spans="1:27" x14ac:dyDescent="0.2">
      <c r="A1684" s="1" t="s">
        <v>94</v>
      </c>
      <c r="B1684" s="1" t="s">
        <v>178</v>
      </c>
      <c r="C1684" s="1" t="s">
        <v>37</v>
      </c>
      <c r="D1684" s="1">
        <v>89.0471</v>
      </c>
      <c r="E1684" s="1">
        <v>19.600000000000001</v>
      </c>
      <c r="F1684" s="5" t="s">
        <v>146</v>
      </c>
      <c r="H1684" s="1" t="s">
        <v>151</v>
      </c>
      <c r="I1684" s="1">
        <v>2089028</v>
      </c>
      <c r="K1684" s="1">
        <f t="shared" si="365"/>
        <v>14.552209922682652</v>
      </c>
      <c r="L1684" s="1" t="str">
        <f t="shared" si="366"/>
        <v>both alanine YE_Ctr</v>
      </c>
      <c r="M1684" s="1" t="str">
        <f t="shared" si="367"/>
        <v>D</v>
      </c>
      <c r="N1684" s="1" t="str">
        <f t="shared" si="368"/>
        <v>both alanine YE_Ctr_D</v>
      </c>
      <c r="O1684" s="2" t="str">
        <f t="shared" si="369"/>
        <v/>
      </c>
      <c r="P1684" s="1" t="str">
        <f t="array" ref="P1684">IF(O1684="","",AVERAGE(IF(L$1:L$2881=L1684,K$1:K$2881)))</f>
        <v/>
      </c>
      <c r="Q1684" s="1" t="str">
        <f t="array" ref="Q1684">IF(O1684="","",_xlfn.F.TEST(IF((L$1:L$2881=LEFT(L1684,LEN(L1684)-3)&amp;"ctr"),K$1:K$2881),IF((L$1:L$2881=L1684),K$1:K$2881)))</f>
        <v/>
      </c>
      <c r="R1684" s="1" t="str">
        <f t="array" ref="R1684">IF(O1684="","",TTEST(IF(L$1:L$2881=LEFT(L1684,LEN(L1684)-3)&amp;"ctr",K$1:K$2881),IF(L$1:L$2881=L1684,K$1:K$2881),2,IF(ISERROR(Q1684),3,IF(Q1684&lt;0.05,3,2))))</f>
        <v/>
      </c>
      <c r="S1684" s="1" t="str">
        <f t="shared" ca="1" si="370"/>
        <v/>
      </c>
      <c r="T1684" s="1" t="str">
        <f t="array" ref="T1684">IF(O1684="","",AVERAGE(IF(L$1:L$2881=L1684,I$1:I$2881)))</f>
        <v/>
      </c>
      <c r="U1684" s="1" t="str">
        <f t="shared" ca="1" si="371"/>
        <v/>
      </c>
      <c r="V1684" s="1" t="str">
        <f t="shared" ca="1" si="375"/>
        <v/>
      </c>
      <c r="W1684" s="1" t="str">
        <f t="array" aca="1" ref="W1684" ca="1">IF(V1684="","",IF(AVERAGE(IF(Z$2:Z$2881="Neg"&amp;" "&amp;B1684&amp;" "&amp;X1684,J$2:J$2881,0))&gt;AVERAGE(IF(Z$2:Z$2881="pos"&amp;" "&amp;B1684&amp;" "&amp;X1684,J$2:J$2881,0)),"neg","pos"))</f>
        <v/>
      </c>
      <c r="X1684" s="1" t="str">
        <f t="shared" ca="1" si="372"/>
        <v/>
      </c>
      <c r="Y1684" s="1" t="str">
        <f t="shared" ca="1" si="373"/>
        <v/>
      </c>
      <c r="Z1684" s="1" t="str">
        <f t="shared" si="374"/>
        <v>both alanine YE_</v>
      </c>
      <c r="AA1684" s="1" t="str">
        <f t="shared" si="376"/>
        <v/>
      </c>
    </row>
    <row r="1685" spans="1:27" x14ac:dyDescent="0.2">
      <c r="A1685" s="1" t="s">
        <v>94</v>
      </c>
      <c r="B1685" s="1" t="s">
        <v>178</v>
      </c>
      <c r="C1685" s="1" t="s">
        <v>37</v>
      </c>
      <c r="D1685" s="1">
        <v>89.0471</v>
      </c>
      <c r="E1685" s="1">
        <v>19.600000000000001</v>
      </c>
      <c r="F1685" s="5" t="s">
        <v>146</v>
      </c>
      <c r="H1685" s="1" t="s">
        <v>151</v>
      </c>
      <c r="I1685" s="1">
        <v>1965187</v>
      </c>
      <c r="K1685" s="1">
        <f t="shared" si="365"/>
        <v>14.491098473009259</v>
      </c>
      <c r="L1685" s="1" t="str">
        <f t="shared" si="366"/>
        <v>both alanine YE_Ctr</v>
      </c>
      <c r="M1685" s="1" t="str">
        <f t="shared" si="367"/>
        <v>D</v>
      </c>
      <c r="N1685" s="1" t="str">
        <f t="shared" si="368"/>
        <v>both alanine YE_Ctr_D</v>
      </c>
      <c r="O1685" s="2" t="str">
        <f t="shared" si="369"/>
        <v/>
      </c>
      <c r="P1685" s="1" t="str">
        <f t="array" ref="P1685">IF(O1685="","",AVERAGE(IF(L$1:L$2881=L1685,K$1:K$2881)))</f>
        <v/>
      </c>
      <c r="Q1685" s="1" t="str">
        <f t="array" ref="Q1685">IF(O1685="","",_xlfn.F.TEST(IF((L$1:L$2881=LEFT(L1685,LEN(L1685)-3)&amp;"ctr"),K$1:K$2881),IF((L$1:L$2881=L1685),K$1:K$2881)))</f>
        <v/>
      </c>
      <c r="R1685" s="1" t="str">
        <f t="array" ref="R1685">IF(O1685="","",TTEST(IF(L$1:L$2881=LEFT(L1685,LEN(L1685)-3)&amp;"ctr",K$1:K$2881),IF(L$1:L$2881=L1685,K$1:K$2881),2,IF(ISERROR(Q1685),3,IF(Q1685&lt;0.05,3,2))))</f>
        <v/>
      </c>
      <c r="S1685" s="1" t="str">
        <f t="shared" ca="1" si="370"/>
        <v/>
      </c>
      <c r="T1685" s="1" t="str">
        <f t="array" ref="T1685">IF(O1685="","",AVERAGE(IF(L$1:L$2881=L1685,I$1:I$2881)))</f>
        <v/>
      </c>
      <c r="U1685" s="1" t="str">
        <f t="shared" ca="1" si="371"/>
        <v/>
      </c>
      <c r="V1685" s="1" t="str">
        <f t="shared" ca="1" si="375"/>
        <v/>
      </c>
      <c r="W1685" s="1" t="str">
        <f t="array" aca="1" ref="W1685" ca="1">IF(V1685="","",IF(AVERAGE(IF(Z$2:Z$2881="Neg"&amp;" "&amp;B1685&amp;" "&amp;X1685,J$2:J$2881,0))&gt;AVERAGE(IF(Z$2:Z$2881="pos"&amp;" "&amp;B1685&amp;" "&amp;X1685,J$2:J$2881,0)),"neg","pos"))</f>
        <v/>
      </c>
      <c r="X1685" s="1" t="str">
        <f t="shared" ca="1" si="372"/>
        <v/>
      </c>
      <c r="Y1685" s="1" t="str">
        <f t="shared" ca="1" si="373"/>
        <v/>
      </c>
      <c r="Z1685" s="1" t="str">
        <f t="shared" si="374"/>
        <v>both alanine YE_</v>
      </c>
      <c r="AA1685" s="1" t="str">
        <f t="shared" si="376"/>
        <v/>
      </c>
    </row>
    <row r="1686" spans="1:27" x14ac:dyDescent="0.2">
      <c r="A1686" s="1" t="s">
        <v>94</v>
      </c>
      <c r="B1686" s="1" t="s">
        <v>178</v>
      </c>
      <c r="C1686" s="1" t="s">
        <v>37</v>
      </c>
      <c r="D1686" s="1">
        <v>89.0471</v>
      </c>
      <c r="E1686" s="1">
        <v>19.600000000000001</v>
      </c>
      <c r="F1686" s="5" t="s">
        <v>146</v>
      </c>
      <c r="H1686" s="1" t="s">
        <v>152</v>
      </c>
      <c r="I1686" s="1">
        <v>2299363</v>
      </c>
      <c r="K1686" s="1">
        <f t="shared" si="365"/>
        <v>14.648143120921063</v>
      </c>
      <c r="L1686" s="1" t="str">
        <f t="shared" si="366"/>
        <v>both alanine YE_Syn</v>
      </c>
      <c r="M1686" s="1" t="str">
        <f t="shared" si="367"/>
        <v>D</v>
      </c>
      <c r="N1686" s="1" t="str">
        <f t="shared" si="368"/>
        <v>both alanine YE_Syn_D</v>
      </c>
      <c r="O1686" s="2" t="str">
        <f t="shared" si="369"/>
        <v>D</v>
      </c>
      <c r="P1686" s="1">
        <f t="array" ref="P1686">IF(O1686="","",AVERAGE(IF(L$1:L$2881=L1686,K$1:K$2881)))</f>
        <v>14.528397875816113</v>
      </c>
      <c r="Q1686" s="1">
        <f t="array" ref="Q1686">IF(O1686="","",_xlfn.F.TEST(IF((L$1:L$2881=LEFT(L1686,LEN(L1686)-3)&amp;"ctr"),K$1:K$2881),IF((L$1:L$2881=L1686),K$1:K$2881)))</f>
        <v>2.6872497573697158E-2</v>
      </c>
      <c r="R1686" s="1">
        <f t="array" ref="R1686">IF(O1686="","",TTEST(IF(L$1:L$2881=LEFT(L1686,LEN(L1686)-3)&amp;"ctr",K$1:K$2881),IF(L$1:L$2881=L1686,K$1:K$2881),2,IF(ISERROR(Q1686),3,IF(Q1686&lt;0.05,3,2))))</f>
        <v>0.82043595685491832</v>
      </c>
      <c r="S1686" s="1" t="str">
        <f t="shared" ca="1" si="370"/>
        <v>N</v>
      </c>
      <c r="T1686" s="1">
        <f t="array" ref="T1686">IF(O1686="","",AVERAGE(IF(L$1:L$2881=L1686,I$1:I$2881)))</f>
        <v>2054234.75</v>
      </c>
      <c r="U1686" s="1" t="str">
        <f t="shared" ca="1" si="371"/>
        <v>n/a</v>
      </c>
      <c r="V1686" s="1" t="str">
        <f t="shared" ca="1" si="375"/>
        <v>1</v>
      </c>
      <c r="W1686" s="1" t="str">
        <f t="array" aca="1" ref="W1686" ca="1">IF(V1686="","",IF(AVERAGE(IF(Z$2:Z$2881="Neg"&amp;" "&amp;B1686&amp;" "&amp;X1686,J$2:J$2881,0))&gt;AVERAGE(IF(Z$2:Z$2881="pos"&amp;" "&amp;B1686&amp;" "&amp;X1686,J$2:J$2881,0)),"neg","pos"))</f>
        <v>pos</v>
      </c>
      <c r="X1686" s="1" t="str">
        <f t="shared" ca="1" si="372"/>
        <v>YE_</v>
      </c>
      <c r="Y1686" s="1" t="str">
        <f t="shared" ca="1" si="373"/>
        <v>Syn</v>
      </c>
      <c r="Z1686" s="1" t="str">
        <f t="shared" si="374"/>
        <v>both alanine YE_</v>
      </c>
      <c r="AA1686" s="1" t="str">
        <f t="shared" si="376"/>
        <v>Good</v>
      </c>
    </row>
    <row r="1687" spans="1:27" x14ac:dyDescent="0.2">
      <c r="A1687" s="1" t="s">
        <v>94</v>
      </c>
      <c r="B1687" s="1" t="s">
        <v>178</v>
      </c>
      <c r="C1687" s="1" t="s">
        <v>37</v>
      </c>
      <c r="D1687" s="1">
        <v>89.0471</v>
      </c>
      <c r="E1687" s="1">
        <v>19.600000000000001</v>
      </c>
      <c r="F1687" s="5" t="s">
        <v>146</v>
      </c>
      <c r="H1687" s="1" t="s">
        <v>152</v>
      </c>
      <c r="I1687" s="1">
        <v>2068407</v>
      </c>
      <c r="K1687" s="1">
        <f t="shared" si="365"/>
        <v>14.542289787220568</v>
      </c>
      <c r="L1687" s="1" t="str">
        <f t="shared" si="366"/>
        <v>both alanine YE_Syn</v>
      </c>
      <c r="M1687" s="1" t="str">
        <f t="shared" si="367"/>
        <v>D</v>
      </c>
      <c r="N1687" s="1" t="str">
        <f t="shared" si="368"/>
        <v>both alanine YE_Syn_D</v>
      </c>
      <c r="O1687" s="2" t="str">
        <f t="shared" si="369"/>
        <v/>
      </c>
      <c r="P1687" s="1" t="str">
        <f t="array" ref="P1687">IF(O1687="","",AVERAGE(IF(L$1:L$2881=L1687,K$1:K$2881)))</f>
        <v/>
      </c>
      <c r="Q1687" s="1" t="str">
        <f t="array" ref="Q1687">IF(O1687="","",_xlfn.F.TEST(IF((L$1:L$2881=LEFT(L1687,LEN(L1687)-3)&amp;"ctr"),K$1:K$2881),IF((L$1:L$2881=L1687),K$1:K$2881)))</f>
        <v/>
      </c>
      <c r="R1687" s="1" t="str">
        <f t="array" ref="R1687">IF(O1687="","",TTEST(IF(L$1:L$2881=LEFT(L1687,LEN(L1687)-3)&amp;"ctr",K$1:K$2881),IF(L$1:L$2881=L1687,K$1:K$2881),2,IF(ISERROR(Q1687),3,IF(Q1687&lt;0.05,3,2))))</f>
        <v/>
      </c>
      <c r="S1687" s="1" t="str">
        <f t="shared" ca="1" si="370"/>
        <v/>
      </c>
      <c r="T1687" s="1" t="str">
        <f t="array" ref="T1687">IF(O1687="","",AVERAGE(IF(L$1:L$2881=L1687,I$1:I$2881)))</f>
        <v/>
      </c>
      <c r="U1687" s="1" t="str">
        <f t="shared" ca="1" si="371"/>
        <v/>
      </c>
      <c r="V1687" s="1" t="str">
        <f t="shared" ca="1" si="375"/>
        <v/>
      </c>
      <c r="W1687" s="1" t="str">
        <f t="array" aca="1" ref="W1687" ca="1">IF(V1687="","",IF(AVERAGE(IF(Z$2:Z$2881="Neg"&amp;" "&amp;B1687&amp;" "&amp;X1687,J$2:J$2881,0))&gt;AVERAGE(IF(Z$2:Z$2881="pos"&amp;" "&amp;B1687&amp;" "&amp;X1687,J$2:J$2881,0)),"neg","pos"))</f>
        <v/>
      </c>
      <c r="X1687" s="1" t="str">
        <f t="shared" ca="1" si="372"/>
        <v/>
      </c>
      <c r="Y1687" s="1" t="str">
        <f t="shared" ca="1" si="373"/>
        <v/>
      </c>
      <c r="Z1687" s="1" t="str">
        <f t="shared" si="374"/>
        <v>both alanine YE_</v>
      </c>
      <c r="AA1687" s="1" t="str">
        <f t="shared" si="376"/>
        <v/>
      </c>
    </row>
    <row r="1688" spans="1:27" x14ac:dyDescent="0.2">
      <c r="A1688" s="1" t="s">
        <v>94</v>
      </c>
      <c r="B1688" s="1" t="s">
        <v>178</v>
      </c>
      <c r="C1688" s="1" t="s">
        <v>37</v>
      </c>
      <c r="D1688" s="1">
        <v>89.0471</v>
      </c>
      <c r="E1688" s="1">
        <v>19.600000000000001</v>
      </c>
      <c r="F1688" s="5" t="s">
        <v>146</v>
      </c>
      <c r="H1688" s="1" t="s">
        <v>152</v>
      </c>
      <c r="I1688" s="1">
        <v>2176516</v>
      </c>
      <c r="K1688" s="1">
        <f t="shared" si="365"/>
        <v>14.593236450649247</v>
      </c>
      <c r="L1688" s="1" t="str">
        <f t="shared" si="366"/>
        <v>both alanine YE_Syn</v>
      </c>
      <c r="M1688" s="1" t="str">
        <f t="shared" si="367"/>
        <v>D</v>
      </c>
      <c r="N1688" s="1" t="str">
        <f t="shared" si="368"/>
        <v>both alanine YE_Syn_D</v>
      </c>
      <c r="O1688" s="2" t="str">
        <f t="shared" si="369"/>
        <v/>
      </c>
      <c r="P1688" s="1" t="str">
        <f t="array" ref="P1688">IF(O1688="","",AVERAGE(IF(L$1:L$2881=L1688,K$1:K$2881)))</f>
        <v/>
      </c>
      <c r="Q1688" s="1" t="str">
        <f t="array" ref="Q1688">IF(O1688="","",_xlfn.F.TEST(IF((L$1:L$2881=LEFT(L1688,LEN(L1688)-3)&amp;"ctr"),K$1:K$2881),IF((L$1:L$2881=L1688),K$1:K$2881)))</f>
        <v/>
      </c>
      <c r="R1688" s="1" t="str">
        <f t="array" ref="R1688">IF(O1688="","",TTEST(IF(L$1:L$2881=LEFT(L1688,LEN(L1688)-3)&amp;"ctr",K$1:K$2881),IF(L$1:L$2881=L1688,K$1:K$2881),2,IF(ISERROR(Q1688),3,IF(Q1688&lt;0.05,3,2))))</f>
        <v/>
      </c>
      <c r="S1688" s="1" t="str">
        <f t="shared" ca="1" si="370"/>
        <v/>
      </c>
      <c r="T1688" s="1" t="str">
        <f t="array" ref="T1688">IF(O1688="","",AVERAGE(IF(L$1:L$2881=L1688,I$1:I$2881)))</f>
        <v/>
      </c>
      <c r="U1688" s="1" t="str">
        <f t="shared" ca="1" si="371"/>
        <v/>
      </c>
      <c r="V1688" s="1" t="str">
        <f t="shared" ca="1" si="375"/>
        <v/>
      </c>
      <c r="W1688" s="1" t="str">
        <f t="array" aca="1" ref="W1688" ca="1">IF(V1688="","",IF(AVERAGE(IF(Z$2:Z$2881="Neg"&amp;" "&amp;B1688&amp;" "&amp;X1688,J$2:J$2881,0))&gt;AVERAGE(IF(Z$2:Z$2881="pos"&amp;" "&amp;B1688&amp;" "&amp;X1688,J$2:J$2881,0)),"neg","pos"))</f>
        <v/>
      </c>
      <c r="X1688" s="1" t="str">
        <f t="shared" ca="1" si="372"/>
        <v/>
      </c>
      <c r="Y1688" s="1" t="str">
        <f t="shared" ca="1" si="373"/>
        <v/>
      </c>
      <c r="Z1688" s="1" t="str">
        <f t="shared" si="374"/>
        <v>both alanine YE_</v>
      </c>
      <c r="AA1688" s="1" t="str">
        <f t="shared" si="376"/>
        <v/>
      </c>
    </row>
    <row r="1689" spans="1:27" x14ac:dyDescent="0.2">
      <c r="A1689" s="1" t="s">
        <v>94</v>
      </c>
      <c r="B1689" s="1" t="s">
        <v>178</v>
      </c>
      <c r="C1689" s="1" t="s">
        <v>37</v>
      </c>
      <c r="D1689" s="1">
        <v>89.0471</v>
      </c>
      <c r="E1689" s="1">
        <v>19.600000000000001</v>
      </c>
      <c r="F1689" s="5" t="s">
        <v>146</v>
      </c>
      <c r="H1689" s="1" t="s">
        <v>152</v>
      </c>
      <c r="I1689" s="1">
        <v>1672653</v>
      </c>
      <c r="K1689" s="1">
        <f t="shared" si="365"/>
        <v>14.32992214447358</v>
      </c>
      <c r="L1689" s="1" t="str">
        <f t="shared" si="366"/>
        <v>both alanine YE_Syn</v>
      </c>
      <c r="M1689" s="1" t="str">
        <f t="shared" si="367"/>
        <v>D</v>
      </c>
      <c r="N1689" s="1" t="str">
        <f t="shared" si="368"/>
        <v>both alanine YE_Syn_D</v>
      </c>
      <c r="O1689" s="2" t="str">
        <f t="shared" si="369"/>
        <v/>
      </c>
      <c r="P1689" s="1" t="str">
        <f t="array" ref="P1689">IF(O1689="","",AVERAGE(IF(L$1:L$2881=L1689,K$1:K$2881)))</f>
        <v/>
      </c>
      <c r="Q1689" s="1" t="str">
        <f t="array" ref="Q1689">IF(O1689="","",_xlfn.F.TEST(IF((L$1:L$2881=LEFT(L1689,LEN(L1689)-3)&amp;"ctr"),K$1:K$2881),IF((L$1:L$2881=L1689),K$1:K$2881)))</f>
        <v/>
      </c>
      <c r="R1689" s="1" t="str">
        <f t="array" ref="R1689">IF(O1689="","",TTEST(IF(L$1:L$2881=LEFT(L1689,LEN(L1689)-3)&amp;"ctr",K$1:K$2881),IF(L$1:L$2881=L1689,K$1:K$2881),2,IF(ISERROR(Q1689),3,IF(Q1689&lt;0.05,3,2))))</f>
        <v/>
      </c>
      <c r="S1689" s="1" t="str">
        <f t="shared" ca="1" si="370"/>
        <v/>
      </c>
      <c r="T1689" s="1" t="str">
        <f t="array" ref="T1689">IF(O1689="","",AVERAGE(IF(L$1:L$2881=L1689,I$1:I$2881)))</f>
        <v/>
      </c>
      <c r="U1689" s="1" t="str">
        <f t="shared" ca="1" si="371"/>
        <v/>
      </c>
      <c r="V1689" s="1" t="str">
        <f t="shared" ca="1" si="375"/>
        <v/>
      </c>
      <c r="W1689" s="1" t="str">
        <f t="array" aca="1" ref="W1689" ca="1">IF(V1689="","",IF(AVERAGE(IF(Z$2:Z$2881="Neg"&amp;" "&amp;B1689&amp;" "&amp;X1689,J$2:J$2881,0))&gt;AVERAGE(IF(Z$2:Z$2881="pos"&amp;" "&amp;B1689&amp;" "&amp;X1689,J$2:J$2881,0)),"neg","pos"))</f>
        <v/>
      </c>
      <c r="X1689" s="1" t="str">
        <f t="shared" ca="1" si="372"/>
        <v/>
      </c>
      <c r="Y1689" s="1" t="str">
        <f t="shared" ca="1" si="373"/>
        <v/>
      </c>
      <c r="Z1689" s="1" t="str">
        <f t="shared" si="374"/>
        <v>both alanine YE_</v>
      </c>
      <c r="AA1689" s="1" t="str">
        <f t="shared" si="376"/>
        <v/>
      </c>
    </row>
    <row r="1690" spans="1:27" x14ac:dyDescent="0.2">
      <c r="A1690" s="1" t="s">
        <v>94</v>
      </c>
      <c r="B1690" s="1" t="s">
        <v>178</v>
      </c>
      <c r="C1690" s="1" t="s">
        <v>37</v>
      </c>
      <c r="D1690" s="1">
        <v>89.0471</v>
      </c>
      <c r="E1690" s="1">
        <v>19.600000000000001</v>
      </c>
      <c r="F1690" s="5" t="s">
        <v>146</v>
      </c>
      <c r="H1690" s="1" t="s">
        <v>153</v>
      </c>
      <c r="I1690" s="1">
        <v>145928</v>
      </c>
      <c r="K1690" s="1">
        <f t="shared" si="365"/>
        <v>11.890875481037749</v>
      </c>
      <c r="L1690" s="1" t="str">
        <f t="shared" si="366"/>
        <v>both alanine SE_Ctr</v>
      </c>
      <c r="M1690" s="1" t="str">
        <f t="shared" si="367"/>
        <v>D</v>
      </c>
      <c r="N1690" s="1" t="str">
        <f t="shared" si="368"/>
        <v>both alanine SE_Ctr_D</v>
      </c>
      <c r="O1690" s="2" t="str">
        <f t="shared" si="369"/>
        <v>D</v>
      </c>
      <c r="P1690" s="1">
        <f t="array" ref="P1690">IF(O1690="","",AVERAGE(IF(L$1:L$2881=L1690,K$1:K$2881)))</f>
        <v>11.739145798118033</v>
      </c>
      <c r="Q1690" s="1">
        <f t="array" ref="Q1690">IF(O1690="","",_xlfn.F.TEST(IF((L$1:L$2881=LEFT(L1690,LEN(L1690)-3)&amp;"ctr"),K$1:K$2881),IF((L$1:L$2881=L1690),K$1:K$2881)))</f>
        <v>1</v>
      </c>
      <c r="R1690" s="1">
        <f t="array" ref="R1690">IF(O1690="","",TTEST(IF(L$1:L$2881=LEFT(L1690,LEN(L1690)-3)&amp;"ctr",K$1:K$2881),IF(L$1:L$2881=L1690,K$1:K$2881),2,IF(ISERROR(Q1690),3,IF(Q1690&lt;0.05,3,2))))</f>
        <v>1</v>
      </c>
      <c r="S1690" s="1" t="str">
        <f t="shared" ca="1" si="370"/>
        <v>D</v>
      </c>
      <c r="T1690" s="1">
        <f t="array" ref="T1690">IF(O1690="","",AVERAGE(IF(L$1:L$2881=L1690,I$1:I$2881)))</f>
        <v>126287.75</v>
      </c>
      <c r="U1690" s="1" t="b">
        <f t="shared" ca="1" si="371"/>
        <v>0</v>
      </c>
      <c r="V1690" s="1" t="str">
        <f t="shared" ca="1" si="375"/>
        <v>1</v>
      </c>
      <c r="W1690" s="1" t="str">
        <f t="array" aca="1" ref="W1690" ca="1">IF(V1690="","",IF(AVERAGE(IF(Z$2:Z$2881="Neg"&amp;" "&amp;B1690&amp;" "&amp;X1690,J$2:J$2881,0))&gt;AVERAGE(IF(Z$2:Z$2881="pos"&amp;" "&amp;B1690&amp;" "&amp;X1690,J$2:J$2881,0)),"neg","pos"))</f>
        <v>pos</v>
      </c>
      <c r="X1690" s="1" t="str">
        <f t="shared" ca="1" si="372"/>
        <v>SE_</v>
      </c>
      <c r="Y1690" s="1" t="str">
        <f t="shared" ca="1" si="373"/>
        <v>Ctr</v>
      </c>
      <c r="Z1690" s="1" t="str">
        <f t="shared" si="374"/>
        <v>both alanine SE_</v>
      </c>
      <c r="AA1690" s="1" t="str">
        <f t="shared" si="376"/>
        <v>Good</v>
      </c>
    </row>
    <row r="1691" spans="1:27" x14ac:dyDescent="0.2">
      <c r="A1691" s="1" t="s">
        <v>94</v>
      </c>
      <c r="B1691" s="1" t="s">
        <v>178</v>
      </c>
      <c r="C1691" s="1" t="s">
        <v>37</v>
      </c>
      <c r="D1691" s="1">
        <v>89.0471</v>
      </c>
      <c r="E1691" s="1">
        <v>19.600000000000001</v>
      </c>
      <c r="F1691" s="5" t="s">
        <v>146</v>
      </c>
      <c r="H1691" s="1" t="s">
        <v>153</v>
      </c>
      <c r="I1691" s="1">
        <v>104857</v>
      </c>
      <c r="K1691" s="1">
        <f t="shared" si="365"/>
        <v>11.560362332894851</v>
      </c>
      <c r="L1691" s="1" t="str">
        <f t="shared" si="366"/>
        <v>both alanine SE_Ctr</v>
      </c>
      <c r="M1691" s="1" t="str">
        <f t="shared" si="367"/>
        <v>D</v>
      </c>
      <c r="N1691" s="1" t="str">
        <f t="shared" si="368"/>
        <v>both alanine SE_Ctr_D</v>
      </c>
      <c r="O1691" s="2" t="str">
        <f t="shared" si="369"/>
        <v/>
      </c>
      <c r="P1691" s="1" t="str">
        <f t="array" ref="P1691">IF(O1691="","",AVERAGE(IF(L$1:L$2881=L1691,K$1:K$2881)))</f>
        <v/>
      </c>
      <c r="Q1691" s="1" t="str">
        <f t="array" ref="Q1691">IF(O1691="","",_xlfn.F.TEST(IF((L$1:L$2881=LEFT(L1691,LEN(L1691)-3)&amp;"ctr"),K$1:K$2881),IF((L$1:L$2881=L1691),K$1:K$2881)))</f>
        <v/>
      </c>
      <c r="R1691" s="1" t="str">
        <f t="array" ref="R1691">IF(O1691="","",TTEST(IF(L$1:L$2881=LEFT(L1691,LEN(L1691)-3)&amp;"ctr",K$1:K$2881),IF(L$1:L$2881=L1691,K$1:K$2881),2,IF(ISERROR(Q1691),3,IF(Q1691&lt;0.05,3,2))))</f>
        <v/>
      </c>
      <c r="S1691" s="1" t="str">
        <f t="shared" ca="1" si="370"/>
        <v/>
      </c>
      <c r="T1691" s="1" t="str">
        <f t="array" ref="T1691">IF(O1691="","",AVERAGE(IF(L$1:L$2881=L1691,I$1:I$2881)))</f>
        <v/>
      </c>
      <c r="U1691" s="1" t="str">
        <f t="shared" ca="1" si="371"/>
        <v/>
      </c>
      <c r="V1691" s="1" t="str">
        <f t="shared" ca="1" si="375"/>
        <v/>
      </c>
      <c r="W1691" s="1" t="str">
        <f t="array" aca="1" ref="W1691" ca="1">IF(V1691="","",IF(AVERAGE(IF(Z$2:Z$2881="Neg"&amp;" "&amp;B1691&amp;" "&amp;X1691,J$2:J$2881,0))&gt;AVERAGE(IF(Z$2:Z$2881="pos"&amp;" "&amp;B1691&amp;" "&amp;X1691,J$2:J$2881,0)),"neg","pos"))</f>
        <v/>
      </c>
      <c r="X1691" s="1" t="str">
        <f t="shared" ca="1" si="372"/>
        <v/>
      </c>
      <c r="Y1691" s="1" t="str">
        <f t="shared" ca="1" si="373"/>
        <v/>
      </c>
      <c r="Z1691" s="1" t="str">
        <f t="shared" si="374"/>
        <v>both alanine SE_</v>
      </c>
      <c r="AA1691" s="1" t="str">
        <f t="shared" si="376"/>
        <v/>
      </c>
    </row>
    <row r="1692" spans="1:27" x14ac:dyDescent="0.2">
      <c r="A1692" s="1" t="s">
        <v>94</v>
      </c>
      <c r="B1692" s="1" t="s">
        <v>178</v>
      </c>
      <c r="C1692" s="1" t="s">
        <v>37</v>
      </c>
      <c r="D1692" s="1">
        <v>89.0471</v>
      </c>
      <c r="E1692" s="1">
        <v>19.600000000000001</v>
      </c>
      <c r="F1692" s="5" t="s">
        <v>146</v>
      </c>
      <c r="H1692" s="1" t="s">
        <v>153</v>
      </c>
      <c r="I1692" s="1">
        <v>131999</v>
      </c>
      <c r="K1692" s="1">
        <f t="shared" si="365"/>
        <v>11.790557201568507</v>
      </c>
      <c r="L1692" s="1" t="str">
        <f t="shared" si="366"/>
        <v>both alanine SE_Ctr</v>
      </c>
      <c r="M1692" s="1" t="str">
        <f t="shared" si="367"/>
        <v>D</v>
      </c>
      <c r="N1692" s="1" t="str">
        <f t="shared" si="368"/>
        <v>both alanine SE_Ctr_D</v>
      </c>
      <c r="O1692" s="2" t="str">
        <f t="shared" si="369"/>
        <v/>
      </c>
      <c r="P1692" s="1" t="str">
        <f t="array" ref="P1692">IF(O1692="","",AVERAGE(IF(L$1:L$2881=L1692,K$1:K$2881)))</f>
        <v/>
      </c>
      <c r="Q1692" s="1" t="str">
        <f t="array" ref="Q1692">IF(O1692="","",_xlfn.F.TEST(IF((L$1:L$2881=LEFT(L1692,LEN(L1692)-3)&amp;"ctr"),K$1:K$2881),IF((L$1:L$2881=L1692),K$1:K$2881)))</f>
        <v/>
      </c>
      <c r="R1692" s="1" t="str">
        <f t="array" ref="R1692">IF(O1692="","",TTEST(IF(L$1:L$2881=LEFT(L1692,LEN(L1692)-3)&amp;"ctr",K$1:K$2881),IF(L$1:L$2881=L1692,K$1:K$2881),2,IF(ISERROR(Q1692),3,IF(Q1692&lt;0.05,3,2))))</f>
        <v/>
      </c>
      <c r="S1692" s="1" t="str">
        <f t="shared" ca="1" si="370"/>
        <v/>
      </c>
      <c r="T1692" s="1" t="str">
        <f t="array" ref="T1692">IF(O1692="","",AVERAGE(IF(L$1:L$2881=L1692,I$1:I$2881)))</f>
        <v/>
      </c>
      <c r="U1692" s="1" t="str">
        <f t="shared" ca="1" si="371"/>
        <v/>
      </c>
      <c r="V1692" s="1" t="str">
        <f t="shared" ca="1" si="375"/>
        <v/>
      </c>
      <c r="W1692" s="1" t="str">
        <f t="array" aca="1" ref="W1692" ca="1">IF(V1692="","",IF(AVERAGE(IF(Z$2:Z$2881="Neg"&amp;" "&amp;B1692&amp;" "&amp;X1692,J$2:J$2881,0))&gt;AVERAGE(IF(Z$2:Z$2881="pos"&amp;" "&amp;B1692&amp;" "&amp;X1692,J$2:J$2881,0)),"neg","pos"))</f>
        <v/>
      </c>
      <c r="X1692" s="1" t="str">
        <f t="shared" ca="1" si="372"/>
        <v/>
      </c>
      <c r="Y1692" s="1" t="str">
        <f t="shared" ca="1" si="373"/>
        <v/>
      </c>
      <c r="Z1692" s="1" t="str">
        <f t="shared" si="374"/>
        <v>both alanine SE_</v>
      </c>
      <c r="AA1692" s="1" t="str">
        <f t="shared" si="376"/>
        <v/>
      </c>
    </row>
    <row r="1693" spans="1:27" x14ac:dyDescent="0.2">
      <c r="A1693" s="1" t="s">
        <v>94</v>
      </c>
      <c r="B1693" s="1" t="s">
        <v>178</v>
      </c>
      <c r="C1693" s="1" t="s">
        <v>37</v>
      </c>
      <c r="D1693" s="1">
        <v>89.0471</v>
      </c>
      <c r="E1693" s="1">
        <v>19.600000000000001</v>
      </c>
      <c r="F1693" s="5" t="s">
        <v>146</v>
      </c>
      <c r="H1693" s="1" t="s">
        <v>153</v>
      </c>
      <c r="I1693" s="1">
        <v>122367</v>
      </c>
      <c r="K1693" s="1">
        <f t="shared" si="365"/>
        <v>11.714788176971018</v>
      </c>
      <c r="L1693" s="1" t="str">
        <f t="shared" si="366"/>
        <v>both alanine SE_Ctr</v>
      </c>
      <c r="M1693" s="1" t="str">
        <f t="shared" si="367"/>
        <v>D</v>
      </c>
      <c r="N1693" s="1" t="str">
        <f t="shared" si="368"/>
        <v>both alanine SE_Ctr_D</v>
      </c>
      <c r="O1693" s="2" t="str">
        <f t="shared" si="369"/>
        <v/>
      </c>
      <c r="P1693" s="1" t="str">
        <f t="array" ref="P1693">IF(O1693="","",AVERAGE(IF(L$1:L$2881=L1693,K$1:K$2881)))</f>
        <v/>
      </c>
      <c r="Q1693" s="1" t="str">
        <f t="array" ref="Q1693">IF(O1693="","",_xlfn.F.TEST(IF((L$1:L$2881=LEFT(L1693,LEN(L1693)-3)&amp;"ctr"),K$1:K$2881),IF((L$1:L$2881=L1693),K$1:K$2881)))</f>
        <v/>
      </c>
      <c r="R1693" s="1" t="str">
        <f t="array" ref="R1693">IF(O1693="","",TTEST(IF(L$1:L$2881=LEFT(L1693,LEN(L1693)-3)&amp;"ctr",K$1:K$2881),IF(L$1:L$2881=L1693,K$1:K$2881),2,IF(ISERROR(Q1693),3,IF(Q1693&lt;0.05,3,2))))</f>
        <v/>
      </c>
      <c r="S1693" s="1" t="str">
        <f t="shared" ca="1" si="370"/>
        <v/>
      </c>
      <c r="T1693" s="1" t="str">
        <f t="array" ref="T1693">IF(O1693="","",AVERAGE(IF(L$1:L$2881=L1693,I$1:I$2881)))</f>
        <v/>
      </c>
      <c r="U1693" s="1" t="str">
        <f t="shared" ca="1" si="371"/>
        <v/>
      </c>
      <c r="V1693" s="1" t="str">
        <f t="shared" ca="1" si="375"/>
        <v/>
      </c>
      <c r="W1693" s="1" t="str">
        <f t="array" aca="1" ref="W1693" ca="1">IF(V1693="","",IF(AVERAGE(IF(Z$2:Z$2881="Neg"&amp;" "&amp;B1693&amp;" "&amp;X1693,J$2:J$2881,0))&gt;AVERAGE(IF(Z$2:Z$2881="pos"&amp;" "&amp;B1693&amp;" "&amp;X1693,J$2:J$2881,0)),"neg","pos"))</f>
        <v/>
      </c>
      <c r="X1693" s="1" t="str">
        <f t="shared" ca="1" si="372"/>
        <v/>
      </c>
      <c r="Y1693" s="1" t="str">
        <f t="shared" ca="1" si="373"/>
        <v/>
      </c>
      <c r="Z1693" s="1" t="str">
        <f t="shared" si="374"/>
        <v>both alanine SE_</v>
      </c>
      <c r="AA1693" s="1" t="str">
        <f t="shared" si="376"/>
        <v/>
      </c>
    </row>
    <row r="1694" spans="1:27" x14ac:dyDescent="0.2">
      <c r="A1694" s="1" t="s">
        <v>94</v>
      </c>
      <c r="B1694" s="1" t="s">
        <v>178</v>
      </c>
      <c r="C1694" s="1" t="s">
        <v>37</v>
      </c>
      <c r="D1694" s="1">
        <v>89.0471</v>
      </c>
      <c r="E1694" s="1">
        <v>19.600000000000001</v>
      </c>
      <c r="F1694" s="5" t="s">
        <v>146</v>
      </c>
      <c r="H1694" s="1" t="s">
        <v>154</v>
      </c>
      <c r="I1694" s="1">
        <v>581142</v>
      </c>
      <c r="K1694" s="1">
        <f t="shared" si="365"/>
        <v>13.272752132916287</v>
      </c>
      <c r="L1694" s="1" t="str">
        <f t="shared" si="366"/>
        <v>both alanine SE_Syn</v>
      </c>
      <c r="M1694" s="1" t="str">
        <f t="shared" si="367"/>
        <v>D</v>
      </c>
      <c r="N1694" s="1" t="str">
        <f t="shared" si="368"/>
        <v>both alanine SE_Syn_D</v>
      </c>
      <c r="O1694" s="2" t="str">
        <f t="shared" si="369"/>
        <v>D</v>
      </c>
      <c r="P1694" s="1">
        <f t="array" ref="P1694">IF(O1694="","",AVERAGE(IF(L$1:L$2881=L1694,K$1:K$2881)))</f>
        <v>13.390654554156445</v>
      </c>
      <c r="Q1694" s="1">
        <f t="array" ref="Q1694">IF(O1694="","",_xlfn.F.TEST(IF((L$1:L$2881=LEFT(L1694,LEN(L1694)-3)&amp;"ctr"),K$1:K$2881),IF((L$1:L$2881=L1694),K$1:K$2881)))</f>
        <v>0.73989203039585594</v>
      </c>
      <c r="R1694" s="1">
        <f t="array" ref="R1694">IF(O1694="","",TTEST(IF(L$1:L$2881=LEFT(L1694,LEN(L1694)-3)&amp;"ctr",K$1:K$2881),IF(L$1:L$2881=L1694,K$1:K$2881),2,IF(ISERROR(Q1694),3,IF(Q1694&lt;0.05,3,2))))</f>
        <v>5.6585485632173362E-6</v>
      </c>
      <c r="S1694" s="1" t="str">
        <f t="shared" ca="1" si="370"/>
        <v>E</v>
      </c>
      <c r="T1694" s="1">
        <f t="array" ref="T1694">IF(O1694="","",AVERAGE(IF(L$1:L$2881=L1694,I$1:I$2881)))</f>
        <v>661220</v>
      </c>
      <c r="U1694" s="1">
        <f t="shared" ca="1" si="371"/>
        <v>2.3884156591735599</v>
      </c>
      <c r="V1694" s="1" t="str">
        <f t="shared" ca="1" si="375"/>
        <v>2</v>
      </c>
      <c r="W1694" s="1" t="str">
        <f t="array" aca="1" ref="W1694" ca="1">IF(V1694="","",IF(AVERAGE(IF(Z$2:Z$2881="Neg"&amp;" "&amp;B1694&amp;" "&amp;X1694,J$2:J$2881,0))&gt;AVERAGE(IF(Z$2:Z$2881="pos"&amp;" "&amp;B1694&amp;" "&amp;X1694,J$2:J$2881,0)),"neg","pos"))</f>
        <v>pos</v>
      </c>
      <c r="X1694" s="1" t="str">
        <f t="shared" ca="1" si="372"/>
        <v>SE_</v>
      </c>
      <c r="Y1694" s="1" t="str">
        <f t="shared" ca="1" si="373"/>
        <v>Syn</v>
      </c>
      <c r="Z1694" s="1" t="str">
        <f t="shared" si="374"/>
        <v>both alanine SE_</v>
      </c>
      <c r="AA1694" s="1" t="str">
        <f t="shared" si="376"/>
        <v>Good</v>
      </c>
    </row>
    <row r="1695" spans="1:27" x14ac:dyDescent="0.2">
      <c r="A1695" s="1" t="s">
        <v>94</v>
      </c>
      <c r="B1695" s="1" t="s">
        <v>178</v>
      </c>
      <c r="C1695" s="1" t="s">
        <v>37</v>
      </c>
      <c r="D1695" s="1">
        <v>89.0471</v>
      </c>
      <c r="E1695" s="1">
        <v>19.600000000000001</v>
      </c>
      <c r="F1695" s="5" t="s">
        <v>146</v>
      </c>
      <c r="H1695" s="1" t="s">
        <v>154</v>
      </c>
      <c r="I1695" s="1">
        <v>808323</v>
      </c>
      <c r="K1695" s="1">
        <f t="shared" si="365"/>
        <v>13.602718247227198</v>
      </c>
      <c r="L1695" s="1" t="str">
        <f t="shared" si="366"/>
        <v>both alanine SE_Syn</v>
      </c>
      <c r="M1695" s="1" t="str">
        <f t="shared" si="367"/>
        <v>D</v>
      </c>
      <c r="N1695" s="1" t="str">
        <f t="shared" si="368"/>
        <v>both alanine SE_Syn_D</v>
      </c>
      <c r="O1695" s="2" t="str">
        <f t="shared" si="369"/>
        <v/>
      </c>
      <c r="P1695" s="1" t="str">
        <f t="array" ref="P1695">IF(O1695="","",AVERAGE(IF(L$1:L$2881=L1695,K$1:K$2881)))</f>
        <v/>
      </c>
      <c r="Q1695" s="1" t="str">
        <f t="array" ref="Q1695">IF(O1695="","",_xlfn.F.TEST(IF((L$1:L$2881=LEFT(L1695,LEN(L1695)-3)&amp;"ctr"),K$1:K$2881),IF((L$1:L$2881=L1695),K$1:K$2881)))</f>
        <v/>
      </c>
      <c r="R1695" s="1" t="str">
        <f t="array" ref="R1695">IF(O1695="","",TTEST(IF(L$1:L$2881=LEFT(L1695,LEN(L1695)-3)&amp;"ctr",K$1:K$2881),IF(L$1:L$2881=L1695,K$1:K$2881),2,IF(ISERROR(Q1695),3,IF(Q1695&lt;0.05,3,2))))</f>
        <v/>
      </c>
      <c r="S1695" s="1" t="str">
        <f t="shared" ca="1" si="370"/>
        <v/>
      </c>
      <c r="T1695" s="1" t="str">
        <f t="array" ref="T1695">IF(O1695="","",AVERAGE(IF(L$1:L$2881=L1695,I$1:I$2881)))</f>
        <v/>
      </c>
      <c r="U1695" s="1" t="str">
        <f t="shared" ca="1" si="371"/>
        <v/>
      </c>
      <c r="V1695" s="1" t="str">
        <f t="shared" ca="1" si="375"/>
        <v/>
      </c>
      <c r="W1695" s="1" t="str">
        <f t="array" aca="1" ref="W1695" ca="1">IF(V1695="","",IF(AVERAGE(IF(Z$2:Z$2881="Neg"&amp;" "&amp;B1695&amp;" "&amp;X1695,J$2:J$2881,0))&gt;AVERAGE(IF(Z$2:Z$2881="pos"&amp;" "&amp;B1695&amp;" "&amp;X1695,J$2:J$2881,0)),"neg","pos"))</f>
        <v/>
      </c>
      <c r="X1695" s="1" t="str">
        <f t="shared" ca="1" si="372"/>
        <v/>
      </c>
      <c r="Y1695" s="1" t="str">
        <f t="shared" ca="1" si="373"/>
        <v/>
      </c>
      <c r="Z1695" s="1" t="str">
        <f t="shared" si="374"/>
        <v>both alanine SE_</v>
      </c>
      <c r="AA1695" s="1" t="str">
        <f t="shared" si="376"/>
        <v/>
      </c>
    </row>
    <row r="1696" spans="1:27" x14ac:dyDescent="0.2">
      <c r="A1696" s="1" t="s">
        <v>94</v>
      </c>
      <c r="B1696" s="1" t="s">
        <v>178</v>
      </c>
      <c r="C1696" s="1" t="s">
        <v>37</v>
      </c>
      <c r="D1696" s="1">
        <v>89.0471</v>
      </c>
      <c r="E1696" s="1">
        <v>19.600000000000001</v>
      </c>
      <c r="F1696" s="5" t="s">
        <v>146</v>
      </c>
      <c r="H1696" s="1" t="s">
        <v>154</v>
      </c>
      <c r="I1696" s="1">
        <v>697709</v>
      </c>
      <c r="K1696" s="1">
        <f t="shared" si="365"/>
        <v>13.455558822632412</v>
      </c>
      <c r="L1696" s="1" t="str">
        <f t="shared" si="366"/>
        <v>both alanine SE_Syn</v>
      </c>
      <c r="M1696" s="1" t="str">
        <f t="shared" si="367"/>
        <v>D</v>
      </c>
      <c r="N1696" s="1" t="str">
        <f t="shared" si="368"/>
        <v>both alanine SE_Syn_D</v>
      </c>
      <c r="O1696" s="2" t="str">
        <f t="shared" si="369"/>
        <v/>
      </c>
      <c r="P1696" s="1" t="str">
        <f t="array" ref="P1696">IF(O1696="","",AVERAGE(IF(L$1:L$2881=L1696,K$1:K$2881)))</f>
        <v/>
      </c>
      <c r="Q1696" s="1" t="str">
        <f t="array" ref="Q1696">IF(O1696="","",_xlfn.F.TEST(IF((L$1:L$2881=LEFT(L1696,LEN(L1696)-3)&amp;"ctr"),K$1:K$2881),IF((L$1:L$2881=L1696),K$1:K$2881)))</f>
        <v/>
      </c>
      <c r="R1696" s="1" t="str">
        <f t="array" ref="R1696">IF(O1696="","",TTEST(IF(L$1:L$2881=LEFT(L1696,LEN(L1696)-3)&amp;"ctr",K$1:K$2881),IF(L$1:L$2881=L1696,K$1:K$2881),2,IF(ISERROR(Q1696),3,IF(Q1696&lt;0.05,3,2))))</f>
        <v/>
      </c>
      <c r="S1696" s="1" t="str">
        <f t="shared" ca="1" si="370"/>
        <v/>
      </c>
      <c r="T1696" s="1" t="str">
        <f t="array" ref="T1696">IF(O1696="","",AVERAGE(IF(L$1:L$2881=L1696,I$1:I$2881)))</f>
        <v/>
      </c>
      <c r="U1696" s="1" t="str">
        <f t="shared" ca="1" si="371"/>
        <v/>
      </c>
      <c r="V1696" s="1" t="str">
        <f t="shared" ca="1" si="375"/>
        <v/>
      </c>
      <c r="W1696" s="1" t="str">
        <f t="array" aca="1" ref="W1696" ca="1">IF(V1696="","",IF(AVERAGE(IF(Z$2:Z$2881="Neg"&amp;" "&amp;B1696&amp;" "&amp;X1696,J$2:J$2881,0))&gt;AVERAGE(IF(Z$2:Z$2881="pos"&amp;" "&amp;B1696&amp;" "&amp;X1696,J$2:J$2881,0)),"neg","pos"))</f>
        <v/>
      </c>
      <c r="X1696" s="1" t="str">
        <f t="shared" ca="1" si="372"/>
        <v/>
      </c>
      <c r="Y1696" s="1" t="str">
        <f t="shared" ca="1" si="373"/>
        <v/>
      </c>
      <c r="Z1696" s="1" t="str">
        <f t="shared" si="374"/>
        <v>both alanine SE_</v>
      </c>
      <c r="AA1696" s="1" t="str">
        <f t="shared" si="376"/>
        <v/>
      </c>
    </row>
    <row r="1697" spans="1:27" x14ac:dyDescent="0.2">
      <c r="A1697" s="1" t="s">
        <v>94</v>
      </c>
      <c r="B1697" s="1" t="s">
        <v>178</v>
      </c>
      <c r="C1697" s="1" t="s">
        <v>37</v>
      </c>
      <c r="D1697" s="1">
        <v>89.0471</v>
      </c>
      <c r="E1697" s="1">
        <v>19.600000000000001</v>
      </c>
      <c r="F1697" s="5" t="s">
        <v>146</v>
      </c>
      <c r="H1697" s="1" t="s">
        <v>154</v>
      </c>
      <c r="I1697" s="1">
        <v>557706</v>
      </c>
      <c r="K1697" s="1">
        <f t="shared" si="365"/>
        <v>13.231589013849888</v>
      </c>
      <c r="L1697" s="1" t="str">
        <f t="shared" si="366"/>
        <v>both alanine SE_Syn</v>
      </c>
      <c r="M1697" s="1" t="str">
        <f t="shared" si="367"/>
        <v>D</v>
      </c>
      <c r="N1697" s="1" t="str">
        <f t="shared" si="368"/>
        <v>both alanine SE_Syn_D</v>
      </c>
      <c r="O1697" s="2" t="str">
        <f t="shared" si="369"/>
        <v/>
      </c>
      <c r="P1697" s="1" t="str">
        <f t="array" ref="P1697">IF(O1697="","",AVERAGE(IF(L$1:L$2881=L1697,K$1:K$2881)))</f>
        <v/>
      </c>
      <c r="Q1697" s="1" t="str">
        <f t="array" ref="Q1697">IF(O1697="","",_xlfn.F.TEST(IF((L$1:L$2881=LEFT(L1697,LEN(L1697)-3)&amp;"ctr"),K$1:K$2881),IF((L$1:L$2881=L1697),K$1:K$2881)))</f>
        <v/>
      </c>
      <c r="R1697" s="1" t="str">
        <f t="array" ref="R1697">IF(O1697="","",TTEST(IF(L$1:L$2881=LEFT(L1697,LEN(L1697)-3)&amp;"ctr",K$1:K$2881),IF(L$1:L$2881=L1697,K$1:K$2881),2,IF(ISERROR(Q1697),3,IF(Q1697&lt;0.05,3,2))))</f>
        <v/>
      </c>
      <c r="S1697" s="1" t="str">
        <f t="shared" ca="1" si="370"/>
        <v/>
      </c>
      <c r="T1697" s="1" t="str">
        <f t="array" ref="T1697">IF(O1697="","",AVERAGE(IF(L$1:L$2881=L1697,I$1:I$2881)))</f>
        <v/>
      </c>
      <c r="U1697" s="1" t="str">
        <f t="shared" ca="1" si="371"/>
        <v/>
      </c>
      <c r="V1697" s="1" t="str">
        <f t="shared" ca="1" si="375"/>
        <v/>
      </c>
      <c r="W1697" s="1" t="str">
        <f t="array" aca="1" ref="W1697" ca="1">IF(V1697="","",IF(AVERAGE(IF(Z$2:Z$2881="Neg"&amp;" "&amp;B1697&amp;" "&amp;X1697,J$2:J$2881,0))&gt;AVERAGE(IF(Z$2:Z$2881="pos"&amp;" "&amp;B1697&amp;" "&amp;X1697,J$2:J$2881,0)),"neg","pos"))</f>
        <v/>
      </c>
      <c r="X1697" s="1" t="str">
        <f t="shared" ca="1" si="372"/>
        <v/>
      </c>
      <c r="Y1697" s="1" t="str">
        <f t="shared" ca="1" si="373"/>
        <v/>
      </c>
      <c r="Z1697" s="1" t="str">
        <f t="shared" si="374"/>
        <v>both alanine SE_</v>
      </c>
      <c r="AA1697" s="1" t="str">
        <f t="shared" si="376"/>
        <v/>
      </c>
    </row>
    <row r="1698" spans="1:27" x14ac:dyDescent="0.2">
      <c r="A1698" s="1" t="s">
        <v>93</v>
      </c>
      <c r="B1698" s="1" t="s">
        <v>214</v>
      </c>
      <c r="C1698" s="1" t="s">
        <v>45</v>
      </c>
      <c r="D1698" s="1">
        <v>119.0574</v>
      </c>
      <c r="E1698" s="1">
        <v>19.78</v>
      </c>
      <c r="F1698" s="5" t="s">
        <v>146</v>
      </c>
      <c r="H1698" s="1" t="s">
        <v>147</v>
      </c>
      <c r="K1698" s="1">
        <f t="shared" si="365"/>
        <v>0</v>
      </c>
      <c r="L1698" s="1" t="str">
        <f t="shared" si="366"/>
        <v>neg threonine Min_Ctr</v>
      </c>
      <c r="M1698" s="1" t="str">
        <f t="shared" si="367"/>
        <v>ND</v>
      </c>
      <c r="N1698" s="1" t="str">
        <f t="shared" si="368"/>
        <v>neg threonine Min_CtrND</v>
      </c>
      <c r="O1698" s="2" t="str">
        <f t="shared" si="369"/>
        <v>ND</v>
      </c>
      <c r="P1698" s="1">
        <f t="array" ref="P1698">IF(O1698="","",AVERAGE(IF(L$1:L$2881=L1698,K$1:K$2881)))</f>
        <v>0</v>
      </c>
      <c r="Q1698" s="1" t="e">
        <f t="array" ref="Q1698">IF(O1698="","",_xlfn.F.TEST(IF((L$1:L$2881=LEFT(L1698,LEN(L1698)-3)&amp;"ctr"),K$1:K$2881),IF((L$1:L$2881=L1698),K$1:K$2881)))</f>
        <v>#DIV/0!</v>
      </c>
      <c r="R1698" s="1" t="e">
        <f t="array" ref="R1698">IF(O1698="","",TTEST(IF(L$1:L$2881=LEFT(L1698,LEN(L1698)-3)&amp;"ctr",K$1:K$2881),IF(L$1:L$2881=L1698,K$1:K$2881),2,IF(ISERROR(Q1698),3,IF(Q1698&lt;0.05,3,2))))</f>
        <v>#DIV/0!</v>
      </c>
      <c r="S1698" s="1" t="str">
        <f t="shared" ca="1" si="370"/>
        <v>ND</v>
      </c>
      <c r="T1698" s="1">
        <f t="array" ref="T1698">IF(O1698="","",AVERAGE(IF(L$1:L$2881=L1698,I$1:I$2881)))</f>
        <v>0</v>
      </c>
      <c r="U1698" s="1" t="str">
        <f t="shared" ca="1" si="371"/>
        <v>n/a</v>
      </c>
      <c r="V1698" s="1" t="str">
        <f t="shared" ca="1" si="375"/>
        <v/>
      </c>
      <c r="W1698" s="1" t="str">
        <f t="array" aca="1" ref="W1698" ca="1">IF(V1698="","",IF(AVERAGE(IF(Z$2:Z$2881="Neg"&amp;" "&amp;B1698&amp;" "&amp;X1698,J$2:J$2881,0))&gt;AVERAGE(IF(Z$2:Z$2881="pos"&amp;" "&amp;B1698&amp;" "&amp;X1698,J$2:J$2881,0)),"neg","pos"))</f>
        <v/>
      </c>
      <c r="X1698" s="1" t="str">
        <f t="shared" ca="1" si="372"/>
        <v/>
      </c>
      <c r="Y1698" s="1" t="str">
        <f t="shared" ca="1" si="373"/>
        <v/>
      </c>
      <c r="Z1698" s="1" t="str">
        <f t="shared" si="374"/>
        <v>neg threonine Min</v>
      </c>
      <c r="AA1698" s="1" t="str">
        <f t="shared" si="376"/>
        <v>Good</v>
      </c>
    </row>
    <row r="1699" spans="1:27" x14ac:dyDescent="0.2">
      <c r="A1699" s="1" t="s">
        <v>93</v>
      </c>
      <c r="B1699" s="1" t="s">
        <v>214</v>
      </c>
      <c r="C1699" s="1" t="s">
        <v>45</v>
      </c>
      <c r="D1699" s="1">
        <v>119.0574</v>
      </c>
      <c r="E1699" s="1">
        <v>19.78</v>
      </c>
      <c r="F1699" s="5" t="s">
        <v>146</v>
      </c>
      <c r="H1699" s="1" t="s">
        <v>147</v>
      </c>
      <c r="K1699" s="1">
        <f t="shared" ref="K1699:K1761" si="377">LN(I1699+1)</f>
        <v>0</v>
      </c>
      <c r="L1699" s="1" t="str">
        <f t="shared" ref="L1699:L1761" si="378">A1699&amp;" "&amp;B1699&amp;" "&amp;H1699</f>
        <v>neg threonine Min_Ctr</v>
      </c>
      <c r="M1699" s="1" t="str">
        <f t="shared" si="367"/>
        <v>ND</v>
      </c>
      <c r="N1699" s="1" t="str">
        <f t="shared" si="368"/>
        <v>neg threonine Min_CtrND</v>
      </c>
      <c r="O1699" s="2" t="str">
        <f t="shared" si="369"/>
        <v/>
      </c>
      <c r="P1699" s="1" t="str">
        <f t="array" ref="P1699">IF(O1699="","",AVERAGE(IF(L$1:L$2881=L1699,K$1:K$2881)))</f>
        <v/>
      </c>
      <c r="Q1699" s="1" t="str">
        <f t="array" ref="Q1699">IF(O1699="","",_xlfn.F.TEST(IF((L$1:L$2881=LEFT(L1699,LEN(L1699)-3)&amp;"ctr"),K$1:K$2881),IF((L$1:L$2881=L1699),K$1:K$2881)))</f>
        <v/>
      </c>
      <c r="R1699" s="1" t="str">
        <f t="array" ref="R1699">IF(O1699="","",TTEST(IF(L$1:L$2881=LEFT(L1699,LEN(L1699)-3)&amp;"ctr",K$1:K$2881),IF(L$1:L$2881=L1699,K$1:K$2881),2,IF(ISERROR(Q1699),3,IF(Q1699&lt;0.05,3,2))))</f>
        <v/>
      </c>
      <c r="S1699" s="1" t="str">
        <f t="shared" ca="1" si="370"/>
        <v/>
      </c>
      <c r="T1699" s="1" t="str">
        <f t="array" ref="T1699">IF(O1699="","",AVERAGE(IF(L$1:L$2881=L1699,I$1:I$2881)))</f>
        <v/>
      </c>
      <c r="U1699" s="1" t="str">
        <f t="shared" ca="1" si="371"/>
        <v/>
      </c>
      <c r="V1699" s="1" t="str">
        <f t="shared" ca="1" si="375"/>
        <v/>
      </c>
      <c r="W1699" s="1" t="str">
        <f t="array" aca="1" ref="W1699" ca="1">IF(V1699="","",IF(AVERAGE(IF(Z$2:Z$2881="Neg"&amp;" "&amp;B1699&amp;" "&amp;X1699,J$2:J$2881,0))&gt;AVERAGE(IF(Z$2:Z$2881="pos"&amp;" "&amp;B1699&amp;" "&amp;X1699,J$2:J$2881,0)),"neg","pos"))</f>
        <v/>
      </c>
      <c r="X1699" s="1" t="str">
        <f t="shared" ca="1" si="372"/>
        <v/>
      </c>
      <c r="Y1699" s="1" t="str">
        <f t="shared" ca="1" si="373"/>
        <v/>
      </c>
      <c r="Z1699" s="1" t="str">
        <f t="shared" si="374"/>
        <v>neg threonine Min</v>
      </c>
      <c r="AA1699" s="1" t="str">
        <f t="shared" si="376"/>
        <v/>
      </c>
    </row>
    <row r="1700" spans="1:27" x14ac:dyDescent="0.2">
      <c r="A1700" s="1" t="s">
        <v>93</v>
      </c>
      <c r="B1700" s="1" t="s">
        <v>214</v>
      </c>
      <c r="C1700" s="1" t="s">
        <v>45</v>
      </c>
      <c r="D1700" s="1">
        <v>119.0574</v>
      </c>
      <c r="E1700" s="1">
        <v>19.78</v>
      </c>
      <c r="F1700" s="5" t="s">
        <v>146</v>
      </c>
      <c r="H1700" s="1" t="s">
        <v>147</v>
      </c>
      <c r="K1700" s="1">
        <f t="shared" si="377"/>
        <v>0</v>
      </c>
      <c r="L1700" s="1" t="str">
        <f t="shared" si="378"/>
        <v>neg threonine Min_Ctr</v>
      </c>
      <c r="M1700" s="1" t="str">
        <f t="shared" si="367"/>
        <v>ND</v>
      </c>
      <c r="N1700" s="1" t="str">
        <f t="shared" si="368"/>
        <v>neg threonine Min_CtrND</v>
      </c>
      <c r="O1700" s="2" t="str">
        <f t="shared" si="369"/>
        <v/>
      </c>
      <c r="P1700" s="1" t="str">
        <f t="array" ref="P1700">IF(O1700="","",AVERAGE(IF(L$1:L$2881=L1700,K$1:K$2881)))</f>
        <v/>
      </c>
      <c r="Q1700" s="1" t="str">
        <f t="array" ref="Q1700">IF(O1700="","",_xlfn.F.TEST(IF((L$1:L$2881=LEFT(L1700,LEN(L1700)-3)&amp;"ctr"),K$1:K$2881),IF((L$1:L$2881=L1700),K$1:K$2881)))</f>
        <v/>
      </c>
      <c r="R1700" s="1" t="str">
        <f t="array" ref="R1700">IF(O1700="","",TTEST(IF(L$1:L$2881=LEFT(L1700,LEN(L1700)-3)&amp;"ctr",K$1:K$2881),IF(L$1:L$2881=L1700,K$1:K$2881),2,IF(ISERROR(Q1700),3,IF(Q1700&lt;0.05,3,2))))</f>
        <v/>
      </c>
      <c r="S1700" s="1" t="str">
        <f t="shared" ca="1" si="370"/>
        <v/>
      </c>
      <c r="T1700" s="1" t="str">
        <f t="array" ref="T1700">IF(O1700="","",AVERAGE(IF(L$1:L$2881=L1700,I$1:I$2881)))</f>
        <v/>
      </c>
      <c r="U1700" s="1" t="str">
        <f t="shared" ca="1" si="371"/>
        <v/>
      </c>
      <c r="V1700" s="1" t="str">
        <f t="shared" ca="1" si="375"/>
        <v/>
      </c>
      <c r="W1700" s="1" t="str">
        <f t="array" aca="1" ref="W1700" ca="1">IF(V1700="","",IF(AVERAGE(IF(Z$2:Z$2881="Neg"&amp;" "&amp;B1700&amp;" "&amp;X1700,J$2:J$2881,0))&gt;AVERAGE(IF(Z$2:Z$2881="pos"&amp;" "&amp;B1700&amp;" "&amp;X1700,J$2:J$2881,0)),"neg","pos"))</f>
        <v/>
      </c>
      <c r="X1700" s="1" t="str">
        <f t="shared" ca="1" si="372"/>
        <v/>
      </c>
      <c r="Y1700" s="1" t="str">
        <f t="shared" ca="1" si="373"/>
        <v/>
      </c>
      <c r="Z1700" s="1" t="str">
        <f t="shared" si="374"/>
        <v>neg threonine Min</v>
      </c>
      <c r="AA1700" s="1" t="str">
        <f t="shared" si="376"/>
        <v/>
      </c>
    </row>
    <row r="1701" spans="1:27" x14ac:dyDescent="0.2">
      <c r="A1701" s="1" t="s">
        <v>93</v>
      </c>
      <c r="B1701" s="1" t="s">
        <v>214</v>
      </c>
      <c r="C1701" s="1" t="s">
        <v>45</v>
      </c>
      <c r="D1701" s="1">
        <v>119.0574</v>
      </c>
      <c r="E1701" s="1">
        <v>19.78</v>
      </c>
      <c r="F1701" s="5" t="s">
        <v>146</v>
      </c>
      <c r="H1701" s="1" t="s">
        <v>147</v>
      </c>
      <c r="K1701" s="1">
        <f t="shared" si="377"/>
        <v>0</v>
      </c>
      <c r="L1701" s="1" t="str">
        <f t="shared" si="378"/>
        <v>neg threonine Min_Ctr</v>
      </c>
      <c r="M1701" s="1" t="str">
        <f t="shared" si="367"/>
        <v>ND</v>
      </c>
      <c r="N1701" s="1" t="str">
        <f t="shared" si="368"/>
        <v>neg threonine Min_CtrND</v>
      </c>
      <c r="O1701" s="2" t="str">
        <f t="shared" si="369"/>
        <v/>
      </c>
      <c r="P1701" s="1" t="str">
        <f t="array" ref="P1701">IF(O1701="","",AVERAGE(IF(L$1:L$2881=L1701,K$1:K$2881)))</f>
        <v/>
      </c>
      <c r="Q1701" s="1" t="str">
        <f t="array" ref="Q1701">IF(O1701="","",_xlfn.F.TEST(IF((L$1:L$2881=LEFT(L1701,LEN(L1701)-3)&amp;"ctr"),K$1:K$2881),IF((L$1:L$2881=L1701),K$1:K$2881)))</f>
        <v/>
      </c>
      <c r="R1701" s="1" t="str">
        <f t="array" ref="R1701">IF(O1701="","",TTEST(IF(L$1:L$2881=LEFT(L1701,LEN(L1701)-3)&amp;"ctr",K$1:K$2881),IF(L$1:L$2881=L1701,K$1:K$2881),2,IF(ISERROR(Q1701),3,IF(Q1701&lt;0.05,3,2))))</f>
        <v/>
      </c>
      <c r="S1701" s="1" t="str">
        <f t="shared" ca="1" si="370"/>
        <v/>
      </c>
      <c r="T1701" s="1" t="str">
        <f t="array" ref="T1701">IF(O1701="","",AVERAGE(IF(L$1:L$2881=L1701,I$1:I$2881)))</f>
        <v/>
      </c>
      <c r="U1701" s="1" t="str">
        <f t="shared" ca="1" si="371"/>
        <v/>
      </c>
      <c r="V1701" s="1" t="str">
        <f t="shared" ca="1" si="375"/>
        <v/>
      </c>
      <c r="W1701" s="1" t="str">
        <f t="array" aca="1" ref="W1701" ca="1">IF(V1701="","",IF(AVERAGE(IF(Z$2:Z$2881="Neg"&amp;" "&amp;B1701&amp;" "&amp;X1701,J$2:J$2881,0))&gt;AVERAGE(IF(Z$2:Z$2881="pos"&amp;" "&amp;B1701&amp;" "&amp;X1701,J$2:J$2881,0)),"neg","pos"))</f>
        <v/>
      </c>
      <c r="X1701" s="1" t="str">
        <f t="shared" ca="1" si="372"/>
        <v/>
      </c>
      <c r="Y1701" s="1" t="str">
        <f t="shared" ca="1" si="373"/>
        <v/>
      </c>
      <c r="Z1701" s="1" t="str">
        <f t="shared" si="374"/>
        <v>neg threonine Min</v>
      </c>
      <c r="AA1701" s="1" t="str">
        <f t="shared" si="376"/>
        <v/>
      </c>
    </row>
    <row r="1702" spans="1:27" x14ac:dyDescent="0.2">
      <c r="A1702" s="1" t="s">
        <v>93</v>
      </c>
      <c r="B1702" s="1" t="s">
        <v>214</v>
      </c>
      <c r="C1702" s="1" t="s">
        <v>45</v>
      </c>
      <c r="D1702" s="1">
        <v>119.0574</v>
      </c>
      <c r="E1702" s="1">
        <v>19.78</v>
      </c>
      <c r="F1702" s="5" t="s">
        <v>146</v>
      </c>
      <c r="H1702" s="1" t="s">
        <v>148</v>
      </c>
      <c r="K1702" s="1">
        <f t="shared" si="377"/>
        <v>0</v>
      </c>
      <c r="L1702" s="1" t="str">
        <f t="shared" si="378"/>
        <v>neg threonine Min_Syn</v>
      </c>
      <c r="M1702" s="1" t="str">
        <f t="shared" si="367"/>
        <v>ND</v>
      </c>
      <c r="N1702" s="1" t="str">
        <f t="shared" si="368"/>
        <v>neg threonine Min_SynND</v>
      </c>
      <c r="O1702" s="2" t="str">
        <f t="shared" si="369"/>
        <v>ND</v>
      </c>
      <c r="P1702" s="1">
        <f t="array" ref="P1702">IF(O1702="","",AVERAGE(IF(L$1:L$2881=L1702,K$1:K$2881)))</f>
        <v>0</v>
      </c>
      <c r="Q1702" s="1" t="e">
        <f t="array" ref="Q1702">IF(O1702="","",_xlfn.F.TEST(IF((L$1:L$2881=LEFT(L1702,LEN(L1702)-3)&amp;"ctr"),K$1:K$2881),IF((L$1:L$2881=L1702),K$1:K$2881)))</f>
        <v>#DIV/0!</v>
      </c>
      <c r="R1702" s="1" t="e">
        <f t="array" ref="R1702">IF(O1702="","",TTEST(IF(L$1:L$2881=LEFT(L1702,LEN(L1702)-3)&amp;"ctr",K$1:K$2881),IF(L$1:L$2881=L1702,K$1:K$2881),2,IF(ISERROR(Q1702),3,IF(Q1702&lt;0.05,3,2))))</f>
        <v>#DIV/0!</v>
      </c>
      <c r="S1702" s="1" t="str">
        <f t="shared" ca="1" si="370"/>
        <v>ND</v>
      </c>
      <c r="T1702" s="1">
        <f t="array" ref="T1702">IF(O1702="","",AVERAGE(IF(L$1:L$2881=L1702,I$1:I$2881)))</f>
        <v>0</v>
      </c>
      <c r="U1702" s="1" t="str">
        <f t="shared" ca="1" si="371"/>
        <v>n/a</v>
      </c>
      <c r="V1702" s="1" t="str">
        <f t="shared" ca="1" si="375"/>
        <v/>
      </c>
      <c r="W1702" s="1" t="str">
        <f t="array" aca="1" ref="W1702" ca="1">IF(V1702="","",IF(AVERAGE(IF(Z$2:Z$2881="Neg"&amp;" "&amp;B1702&amp;" "&amp;X1702,J$2:J$2881,0))&gt;AVERAGE(IF(Z$2:Z$2881="pos"&amp;" "&amp;B1702&amp;" "&amp;X1702,J$2:J$2881,0)),"neg","pos"))</f>
        <v/>
      </c>
      <c r="X1702" s="1" t="str">
        <f t="shared" ca="1" si="372"/>
        <v/>
      </c>
      <c r="Y1702" s="1" t="str">
        <f t="shared" ca="1" si="373"/>
        <v/>
      </c>
      <c r="Z1702" s="1" t="str">
        <f t="shared" si="374"/>
        <v>neg threonine Min</v>
      </c>
      <c r="AA1702" s="1" t="str">
        <f t="shared" si="376"/>
        <v>Good</v>
      </c>
    </row>
    <row r="1703" spans="1:27" x14ac:dyDescent="0.2">
      <c r="A1703" s="1" t="s">
        <v>93</v>
      </c>
      <c r="B1703" s="1" t="s">
        <v>214</v>
      </c>
      <c r="C1703" s="1" t="s">
        <v>45</v>
      </c>
      <c r="D1703" s="1">
        <v>119.0574</v>
      </c>
      <c r="E1703" s="1">
        <v>19.78</v>
      </c>
      <c r="F1703" s="5" t="s">
        <v>146</v>
      </c>
      <c r="H1703" s="1" t="s">
        <v>148</v>
      </c>
      <c r="K1703" s="1">
        <f t="shared" si="377"/>
        <v>0</v>
      </c>
      <c r="L1703" s="1" t="str">
        <f t="shared" si="378"/>
        <v>neg threonine Min_Syn</v>
      </c>
      <c r="M1703" s="1" t="str">
        <f t="shared" si="367"/>
        <v>ND</v>
      </c>
      <c r="N1703" s="1" t="str">
        <f t="shared" si="368"/>
        <v>neg threonine Min_SynND</v>
      </c>
      <c r="O1703" s="2" t="str">
        <f t="shared" si="369"/>
        <v/>
      </c>
      <c r="P1703" s="1" t="str">
        <f t="array" ref="P1703">IF(O1703="","",AVERAGE(IF(L$1:L$2881=L1703,K$1:K$2881)))</f>
        <v/>
      </c>
      <c r="Q1703" s="1" t="str">
        <f t="array" ref="Q1703">IF(O1703="","",_xlfn.F.TEST(IF((L$1:L$2881=LEFT(L1703,LEN(L1703)-3)&amp;"ctr"),K$1:K$2881),IF((L$1:L$2881=L1703),K$1:K$2881)))</f>
        <v/>
      </c>
      <c r="R1703" s="1" t="str">
        <f t="array" ref="R1703">IF(O1703="","",TTEST(IF(L$1:L$2881=LEFT(L1703,LEN(L1703)-3)&amp;"ctr",K$1:K$2881),IF(L$1:L$2881=L1703,K$1:K$2881),2,IF(ISERROR(Q1703),3,IF(Q1703&lt;0.05,3,2))))</f>
        <v/>
      </c>
      <c r="S1703" s="1" t="str">
        <f t="shared" ca="1" si="370"/>
        <v/>
      </c>
      <c r="T1703" s="1" t="str">
        <f t="array" ref="T1703">IF(O1703="","",AVERAGE(IF(L$1:L$2881=L1703,I$1:I$2881)))</f>
        <v/>
      </c>
      <c r="U1703" s="1" t="str">
        <f t="shared" ca="1" si="371"/>
        <v/>
      </c>
      <c r="V1703" s="1" t="str">
        <f t="shared" ca="1" si="375"/>
        <v/>
      </c>
      <c r="W1703" s="1" t="str">
        <f t="array" aca="1" ref="W1703" ca="1">IF(V1703="","",IF(AVERAGE(IF(Z$2:Z$2881="Neg"&amp;" "&amp;B1703&amp;" "&amp;X1703,J$2:J$2881,0))&gt;AVERAGE(IF(Z$2:Z$2881="pos"&amp;" "&amp;B1703&amp;" "&amp;X1703,J$2:J$2881,0)),"neg","pos"))</f>
        <v/>
      </c>
      <c r="X1703" s="1" t="str">
        <f t="shared" ca="1" si="372"/>
        <v/>
      </c>
      <c r="Y1703" s="1" t="str">
        <f t="shared" ca="1" si="373"/>
        <v/>
      </c>
      <c r="Z1703" s="1" t="str">
        <f t="shared" si="374"/>
        <v>neg threonine Min</v>
      </c>
      <c r="AA1703" s="1" t="str">
        <f t="shared" si="376"/>
        <v/>
      </c>
    </row>
    <row r="1704" spans="1:27" x14ac:dyDescent="0.2">
      <c r="A1704" s="1" t="s">
        <v>93</v>
      </c>
      <c r="B1704" s="1" t="s">
        <v>214</v>
      </c>
      <c r="C1704" s="1" t="s">
        <v>45</v>
      </c>
      <c r="D1704" s="1">
        <v>119.0574</v>
      </c>
      <c r="E1704" s="1">
        <v>19.78</v>
      </c>
      <c r="F1704" s="5" t="s">
        <v>146</v>
      </c>
      <c r="H1704" s="1" t="s">
        <v>148</v>
      </c>
      <c r="K1704" s="1">
        <f t="shared" si="377"/>
        <v>0</v>
      </c>
      <c r="L1704" s="1" t="str">
        <f t="shared" si="378"/>
        <v>neg threonine Min_Syn</v>
      </c>
      <c r="M1704" s="1" t="str">
        <f t="shared" si="367"/>
        <v>ND</v>
      </c>
      <c r="N1704" s="1" t="str">
        <f t="shared" si="368"/>
        <v>neg threonine Min_SynND</v>
      </c>
      <c r="O1704" s="2" t="str">
        <f t="shared" si="369"/>
        <v/>
      </c>
      <c r="P1704" s="1" t="str">
        <f t="array" ref="P1704">IF(O1704="","",AVERAGE(IF(L$1:L$2881=L1704,K$1:K$2881)))</f>
        <v/>
      </c>
      <c r="Q1704" s="1" t="str">
        <f t="array" ref="Q1704">IF(O1704="","",_xlfn.F.TEST(IF((L$1:L$2881=LEFT(L1704,LEN(L1704)-3)&amp;"ctr"),K$1:K$2881),IF((L$1:L$2881=L1704),K$1:K$2881)))</f>
        <v/>
      </c>
      <c r="R1704" s="1" t="str">
        <f t="array" ref="R1704">IF(O1704="","",TTEST(IF(L$1:L$2881=LEFT(L1704,LEN(L1704)-3)&amp;"ctr",K$1:K$2881),IF(L$1:L$2881=L1704,K$1:K$2881),2,IF(ISERROR(Q1704),3,IF(Q1704&lt;0.05,3,2))))</f>
        <v/>
      </c>
      <c r="S1704" s="1" t="str">
        <f t="shared" ca="1" si="370"/>
        <v/>
      </c>
      <c r="T1704" s="1" t="str">
        <f t="array" ref="T1704">IF(O1704="","",AVERAGE(IF(L$1:L$2881=L1704,I$1:I$2881)))</f>
        <v/>
      </c>
      <c r="U1704" s="1" t="str">
        <f t="shared" ca="1" si="371"/>
        <v/>
      </c>
      <c r="V1704" s="1" t="str">
        <f t="shared" ca="1" si="375"/>
        <v/>
      </c>
      <c r="W1704" s="1" t="str">
        <f t="array" aca="1" ref="W1704" ca="1">IF(V1704="","",IF(AVERAGE(IF(Z$2:Z$2881="Neg"&amp;" "&amp;B1704&amp;" "&amp;X1704,J$2:J$2881,0))&gt;AVERAGE(IF(Z$2:Z$2881="pos"&amp;" "&amp;B1704&amp;" "&amp;X1704,J$2:J$2881,0)),"neg","pos"))</f>
        <v/>
      </c>
      <c r="X1704" s="1" t="str">
        <f t="shared" ca="1" si="372"/>
        <v/>
      </c>
      <c r="Y1704" s="1" t="str">
        <f t="shared" ca="1" si="373"/>
        <v/>
      </c>
      <c r="Z1704" s="1" t="str">
        <f t="shared" si="374"/>
        <v>neg threonine Min</v>
      </c>
      <c r="AA1704" s="1" t="str">
        <f t="shared" si="376"/>
        <v/>
      </c>
    </row>
    <row r="1705" spans="1:27" x14ac:dyDescent="0.2">
      <c r="A1705" s="1" t="s">
        <v>93</v>
      </c>
      <c r="B1705" s="1" t="s">
        <v>214</v>
      </c>
      <c r="C1705" s="1" t="s">
        <v>45</v>
      </c>
      <c r="D1705" s="1">
        <v>119.0574</v>
      </c>
      <c r="E1705" s="1">
        <v>19.78</v>
      </c>
      <c r="F1705" s="5" t="s">
        <v>146</v>
      </c>
      <c r="H1705" s="1" t="s">
        <v>148</v>
      </c>
      <c r="K1705" s="1">
        <f t="shared" si="377"/>
        <v>0</v>
      </c>
      <c r="L1705" s="1" t="str">
        <f t="shared" si="378"/>
        <v>neg threonine Min_Syn</v>
      </c>
      <c r="M1705" s="1" t="str">
        <f t="shared" si="367"/>
        <v>ND</v>
      </c>
      <c r="N1705" s="1" t="str">
        <f t="shared" si="368"/>
        <v>neg threonine Min_SynND</v>
      </c>
      <c r="O1705" s="2" t="str">
        <f t="shared" si="369"/>
        <v/>
      </c>
      <c r="P1705" s="1" t="str">
        <f t="array" ref="P1705">IF(O1705="","",AVERAGE(IF(L$1:L$2881=L1705,K$1:K$2881)))</f>
        <v/>
      </c>
      <c r="Q1705" s="1" t="str">
        <f t="array" ref="Q1705">IF(O1705="","",_xlfn.F.TEST(IF((L$1:L$2881=LEFT(L1705,LEN(L1705)-3)&amp;"ctr"),K$1:K$2881),IF((L$1:L$2881=L1705),K$1:K$2881)))</f>
        <v/>
      </c>
      <c r="R1705" s="1" t="str">
        <f t="array" ref="R1705">IF(O1705="","",TTEST(IF(L$1:L$2881=LEFT(L1705,LEN(L1705)-3)&amp;"ctr",K$1:K$2881),IF(L$1:L$2881=L1705,K$1:K$2881),2,IF(ISERROR(Q1705),3,IF(Q1705&lt;0.05,3,2))))</f>
        <v/>
      </c>
      <c r="S1705" s="1" t="str">
        <f t="shared" ca="1" si="370"/>
        <v/>
      </c>
      <c r="T1705" s="1" t="str">
        <f t="array" ref="T1705">IF(O1705="","",AVERAGE(IF(L$1:L$2881=L1705,I$1:I$2881)))</f>
        <v/>
      </c>
      <c r="U1705" s="1" t="str">
        <f t="shared" ca="1" si="371"/>
        <v/>
      </c>
      <c r="V1705" s="1" t="str">
        <f t="shared" ca="1" si="375"/>
        <v/>
      </c>
      <c r="W1705" s="1" t="str">
        <f t="array" aca="1" ref="W1705" ca="1">IF(V1705="","",IF(AVERAGE(IF(Z$2:Z$2881="Neg"&amp;" "&amp;B1705&amp;" "&amp;X1705,J$2:J$2881,0))&gt;AVERAGE(IF(Z$2:Z$2881="pos"&amp;" "&amp;B1705&amp;" "&amp;X1705,J$2:J$2881,0)),"neg","pos"))</f>
        <v/>
      </c>
      <c r="X1705" s="1" t="str">
        <f t="shared" ca="1" si="372"/>
        <v/>
      </c>
      <c r="Y1705" s="1" t="str">
        <f t="shared" ca="1" si="373"/>
        <v/>
      </c>
      <c r="Z1705" s="1" t="str">
        <f t="shared" si="374"/>
        <v>neg threonine Min</v>
      </c>
      <c r="AA1705" s="1" t="str">
        <f t="shared" si="376"/>
        <v/>
      </c>
    </row>
    <row r="1706" spans="1:27" x14ac:dyDescent="0.2">
      <c r="A1706" s="1" t="s">
        <v>93</v>
      </c>
      <c r="B1706" s="1" t="s">
        <v>214</v>
      </c>
      <c r="C1706" s="1" t="s">
        <v>45</v>
      </c>
      <c r="D1706" s="1">
        <v>119.0574</v>
      </c>
      <c r="E1706" s="1">
        <v>19.78</v>
      </c>
      <c r="F1706" s="5" t="s">
        <v>146</v>
      </c>
      <c r="H1706" s="1" t="s">
        <v>149</v>
      </c>
      <c r="I1706" s="1">
        <v>95568</v>
      </c>
      <c r="K1706" s="1">
        <f t="shared" si="377"/>
        <v>11.467603778670901</v>
      </c>
      <c r="L1706" s="1" t="str">
        <f t="shared" si="378"/>
        <v>neg threonine MEBM_Ctr</v>
      </c>
      <c r="M1706" s="1" t="str">
        <f t="shared" si="367"/>
        <v>D</v>
      </c>
      <c r="N1706" s="1" t="str">
        <f t="shared" si="368"/>
        <v>neg threonine MEBM_Ctr_D</v>
      </c>
      <c r="O1706" s="2" t="str">
        <f t="shared" si="369"/>
        <v>D</v>
      </c>
      <c r="P1706" s="1">
        <f t="array" ref="P1706">IF(O1706="","",AVERAGE(IF(L$1:L$2881=L1706,K$1:K$2881)))</f>
        <v>11.540686939549044</v>
      </c>
      <c r="Q1706" s="1">
        <f t="array" ref="Q1706">IF(O1706="","",_xlfn.F.TEST(IF((L$1:L$2881=LEFT(L1706,LEN(L1706)-3)&amp;"ctr"),K$1:K$2881),IF((L$1:L$2881=L1706),K$1:K$2881)))</f>
        <v>1</v>
      </c>
      <c r="R1706" s="1">
        <f t="array" ref="R1706">IF(O1706="","",TTEST(IF(L$1:L$2881=LEFT(L1706,LEN(L1706)-3)&amp;"ctr",K$1:K$2881),IF(L$1:L$2881=L1706,K$1:K$2881),2,IF(ISERROR(Q1706),3,IF(Q1706&lt;0.05,3,2))))</f>
        <v>1</v>
      </c>
      <c r="S1706" s="1" t="str">
        <f t="shared" ca="1" si="370"/>
        <v>D</v>
      </c>
      <c r="T1706" s="1">
        <f t="array" ref="T1706">IF(O1706="","",AVERAGE(IF(L$1:L$2881=L1706,I$1:I$2881)))</f>
        <v>105848.5</v>
      </c>
      <c r="U1706" s="1" t="b">
        <f t="shared" ca="1" si="371"/>
        <v>0</v>
      </c>
      <c r="V1706" s="1" t="str">
        <f t="shared" ca="1" si="375"/>
        <v>1</v>
      </c>
      <c r="W1706" s="1" t="str">
        <f t="array" aca="1" ref="W1706" ca="1">IF(V1706="","",IF(AVERAGE(IF(Z$2:Z$2881="Neg"&amp;" "&amp;B1706&amp;" "&amp;X1706,J$2:J$2881,0))&gt;AVERAGE(IF(Z$2:Z$2881="pos"&amp;" "&amp;B1706&amp;" "&amp;X1706,J$2:J$2881,0)),"neg","pos"))</f>
        <v>pos</v>
      </c>
      <c r="X1706" s="1" t="str">
        <f t="shared" ca="1" si="372"/>
        <v>MEB</v>
      </c>
      <c r="Y1706" s="1" t="str">
        <f t="shared" ca="1" si="373"/>
        <v>Ctr</v>
      </c>
      <c r="Z1706" s="1" t="str">
        <f t="shared" si="374"/>
        <v>neg threonine MEB</v>
      </c>
      <c r="AA1706" s="1" t="str">
        <f t="shared" si="376"/>
        <v>Good</v>
      </c>
    </row>
    <row r="1707" spans="1:27" x14ac:dyDescent="0.2">
      <c r="A1707" s="1" t="s">
        <v>93</v>
      </c>
      <c r="B1707" s="1" t="s">
        <v>214</v>
      </c>
      <c r="C1707" s="1" t="s">
        <v>45</v>
      </c>
      <c r="D1707" s="1">
        <v>119.0574</v>
      </c>
      <c r="E1707" s="1">
        <v>19.78</v>
      </c>
      <c r="F1707" s="5" t="s">
        <v>146</v>
      </c>
      <c r="H1707" s="1" t="s">
        <v>149</v>
      </c>
      <c r="I1707" s="1">
        <v>82751</v>
      </c>
      <c r="K1707" s="1">
        <f t="shared" si="377"/>
        <v>11.32360346213153</v>
      </c>
      <c r="L1707" s="1" t="str">
        <f t="shared" si="378"/>
        <v>neg threonine MEBM_Ctr</v>
      </c>
      <c r="M1707" s="1" t="str">
        <f t="shared" si="367"/>
        <v>D</v>
      </c>
      <c r="N1707" s="1" t="str">
        <f t="shared" si="368"/>
        <v>neg threonine MEBM_Ctr_D</v>
      </c>
      <c r="O1707" s="2" t="str">
        <f t="shared" si="369"/>
        <v/>
      </c>
      <c r="P1707" s="1" t="str">
        <f t="array" ref="P1707">IF(O1707="","",AVERAGE(IF(L$1:L$2881=L1707,K$1:K$2881)))</f>
        <v/>
      </c>
      <c r="Q1707" s="1" t="str">
        <f t="array" ref="Q1707">IF(O1707="","",_xlfn.F.TEST(IF((L$1:L$2881=LEFT(L1707,LEN(L1707)-3)&amp;"ctr"),K$1:K$2881),IF((L$1:L$2881=L1707),K$1:K$2881)))</f>
        <v/>
      </c>
      <c r="R1707" s="1" t="str">
        <f t="array" ref="R1707">IF(O1707="","",TTEST(IF(L$1:L$2881=LEFT(L1707,LEN(L1707)-3)&amp;"ctr",K$1:K$2881),IF(L$1:L$2881=L1707,K$1:K$2881),2,IF(ISERROR(Q1707),3,IF(Q1707&lt;0.05,3,2))))</f>
        <v/>
      </c>
      <c r="S1707" s="1" t="str">
        <f t="shared" ca="1" si="370"/>
        <v/>
      </c>
      <c r="T1707" s="1" t="str">
        <f t="array" ref="T1707">IF(O1707="","",AVERAGE(IF(L$1:L$2881=L1707,I$1:I$2881)))</f>
        <v/>
      </c>
      <c r="U1707" s="1" t="str">
        <f t="shared" ca="1" si="371"/>
        <v/>
      </c>
      <c r="V1707" s="1" t="str">
        <f t="shared" ca="1" si="375"/>
        <v/>
      </c>
      <c r="W1707" s="1" t="str">
        <f t="array" aca="1" ref="W1707" ca="1">IF(V1707="","",IF(AVERAGE(IF(Z$2:Z$2881="Neg"&amp;" "&amp;B1707&amp;" "&amp;X1707,J$2:J$2881,0))&gt;AVERAGE(IF(Z$2:Z$2881="pos"&amp;" "&amp;B1707&amp;" "&amp;X1707,J$2:J$2881,0)),"neg","pos"))</f>
        <v/>
      </c>
      <c r="X1707" s="1" t="str">
        <f t="shared" ca="1" si="372"/>
        <v/>
      </c>
      <c r="Y1707" s="1" t="str">
        <f t="shared" ca="1" si="373"/>
        <v/>
      </c>
      <c r="Z1707" s="1" t="str">
        <f t="shared" si="374"/>
        <v>neg threonine MEB</v>
      </c>
      <c r="AA1707" s="1" t="str">
        <f t="shared" si="376"/>
        <v/>
      </c>
    </row>
    <row r="1708" spans="1:27" x14ac:dyDescent="0.2">
      <c r="A1708" s="1" t="s">
        <v>93</v>
      </c>
      <c r="B1708" s="1" t="s">
        <v>214</v>
      </c>
      <c r="C1708" s="1" t="s">
        <v>45</v>
      </c>
      <c r="D1708" s="1">
        <v>119.0574</v>
      </c>
      <c r="E1708" s="1">
        <v>19.78</v>
      </c>
      <c r="F1708" s="5" t="s">
        <v>146</v>
      </c>
      <c r="H1708" s="1" t="s">
        <v>149</v>
      </c>
      <c r="I1708" s="1">
        <v>152304</v>
      </c>
      <c r="K1708" s="1">
        <f t="shared" si="377"/>
        <v>11.933640368285269</v>
      </c>
      <c r="L1708" s="1" t="str">
        <f t="shared" si="378"/>
        <v>neg threonine MEBM_Ctr</v>
      </c>
      <c r="M1708" s="1" t="str">
        <f t="shared" si="367"/>
        <v>D</v>
      </c>
      <c r="N1708" s="1" t="str">
        <f t="shared" si="368"/>
        <v>neg threonine MEBM_Ctr_D</v>
      </c>
      <c r="O1708" s="2" t="str">
        <f t="shared" si="369"/>
        <v/>
      </c>
      <c r="P1708" s="1" t="str">
        <f t="array" ref="P1708">IF(O1708="","",AVERAGE(IF(L$1:L$2881=L1708,K$1:K$2881)))</f>
        <v/>
      </c>
      <c r="Q1708" s="1" t="str">
        <f t="array" ref="Q1708">IF(O1708="","",_xlfn.F.TEST(IF((L$1:L$2881=LEFT(L1708,LEN(L1708)-3)&amp;"ctr"),K$1:K$2881),IF((L$1:L$2881=L1708),K$1:K$2881)))</f>
        <v/>
      </c>
      <c r="R1708" s="1" t="str">
        <f t="array" ref="R1708">IF(O1708="","",TTEST(IF(L$1:L$2881=LEFT(L1708,LEN(L1708)-3)&amp;"ctr",K$1:K$2881),IF(L$1:L$2881=L1708,K$1:K$2881),2,IF(ISERROR(Q1708),3,IF(Q1708&lt;0.05,3,2))))</f>
        <v/>
      </c>
      <c r="S1708" s="1" t="str">
        <f t="shared" ca="1" si="370"/>
        <v/>
      </c>
      <c r="T1708" s="1" t="str">
        <f t="array" ref="T1708">IF(O1708="","",AVERAGE(IF(L$1:L$2881=L1708,I$1:I$2881)))</f>
        <v/>
      </c>
      <c r="U1708" s="1" t="str">
        <f t="shared" ca="1" si="371"/>
        <v/>
      </c>
      <c r="V1708" s="1" t="str">
        <f t="shared" ca="1" si="375"/>
        <v/>
      </c>
      <c r="W1708" s="1" t="str">
        <f t="array" aca="1" ref="W1708" ca="1">IF(V1708="","",IF(AVERAGE(IF(Z$2:Z$2881="Neg"&amp;" "&amp;B1708&amp;" "&amp;X1708,J$2:J$2881,0))&gt;AVERAGE(IF(Z$2:Z$2881="pos"&amp;" "&amp;B1708&amp;" "&amp;X1708,J$2:J$2881,0)),"neg","pos"))</f>
        <v/>
      </c>
      <c r="X1708" s="1" t="str">
        <f t="shared" ca="1" si="372"/>
        <v/>
      </c>
      <c r="Y1708" s="1" t="str">
        <f t="shared" ca="1" si="373"/>
        <v/>
      </c>
      <c r="Z1708" s="1" t="str">
        <f t="shared" si="374"/>
        <v>neg threonine MEB</v>
      </c>
      <c r="AA1708" s="1" t="str">
        <f t="shared" si="376"/>
        <v/>
      </c>
    </row>
    <row r="1709" spans="1:27" x14ac:dyDescent="0.2">
      <c r="A1709" s="1" t="s">
        <v>93</v>
      </c>
      <c r="B1709" s="1" t="s">
        <v>214</v>
      </c>
      <c r="C1709" s="1" t="s">
        <v>45</v>
      </c>
      <c r="D1709" s="1">
        <v>119.0574</v>
      </c>
      <c r="E1709" s="1">
        <v>19.78</v>
      </c>
      <c r="F1709" s="5" t="s">
        <v>146</v>
      </c>
      <c r="H1709" s="1" t="s">
        <v>149</v>
      </c>
      <c r="I1709" s="1">
        <v>92771</v>
      </c>
      <c r="K1709" s="1">
        <f t="shared" si="377"/>
        <v>11.437900149108476</v>
      </c>
      <c r="L1709" s="1" t="str">
        <f t="shared" si="378"/>
        <v>neg threonine MEBM_Ctr</v>
      </c>
      <c r="M1709" s="1" t="str">
        <f t="shared" si="367"/>
        <v>D</v>
      </c>
      <c r="N1709" s="1" t="str">
        <f t="shared" si="368"/>
        <v>neg threonine MEBM_Ctr_D</v>
      </c>
      <c r="O1709" s="2" t="str">
        <f t="shared" si="369"/>
        <v/>
      </c>
      <c r="P1709" s="1" t="str">
        <f t="array" ref="P1709">IF(O1709="","",AVERAGE(IF(L$1:L$2881=L1709,K$1:K$2881)))</f>
        <v/>
      </c>
      <c r="Q1709" s="1" t="str">
        <f t="array" ref="Q1709">IF(O1709="","",_xlfn.F.TEST(IF((L$1:L$2881=LEFT(L1709,LEN(L1709)-3)&amp;"ctr"),K$1:K$2881),IF((L$1:L$2881=L1709),K$1:K$2881)))</f>
        <v/>
      </c>
      <c r="R1709" s="1" t="str">
        <f t="array" ref="R1709">IF(O1709="","",TTEST(IF(L$1:L$2881=LEFT(L1709,LEN(L1709)-3)&amp;"ctr",K$1:K$2881),IF(L$1:L$2881=L1709,K$1:K$2881),2,IF(ISERROR(Q1709),3,IF(Q1709&lt;0.05,3,2))))</f>
        <v/>
      </c>
      <c r="S1709" s="1" t="str">
        <f t="shared" ca="1" si="370"/>
        <v/>
      </c>
      <c r="T1709" s="1" t="str">
        <f t="array" ref="T1709">IF(O1709="","",AVERAGE(IF(L$1:L$2881=L1709,I$1:I$2881)))</f>
        <v/>
      </c>
      <c r="U1709" s="1" t="str">
        <f t="shared" ca="1" si="371"/>
        <v/>
      </c>
      <c r="V1709" s="1" t="str">
        <f t="shared" ca="1" si="375"/>
        <v/>
      </c>
      <c r="W1709" s="1" t="str">
        <f t="array" aca="1" ref="W1709" ca="1">IF(V1709="","",IF(AVERAGE(IF(Z$2:Z$2881="Neg"&amp;" "&amp;B1709&amp;" "&amp;X1709,J$2:J$2881,0))&gt;AVERAGE(IF(Z$2:Z$2881="pos"&amp;" "&amp;B1709&amp;" "&amp;X1709,J$2:J$2881,0)),"neg","pos"))</f>
        <v/>
      </c>
      <c r="X1709" s="1" t="str">
        <f t="shared" ca="1" si="372"/>
        <v/>
      </c>
      <c r="Y1709" s="1" t="str">
        <f t="shared" ca="1" si="373"/>
        <v/>
      </c>
      <c r="Z1709" s="1" t="str">
        <f t="shared" si="374"/>
        <v>neg threonine MEB</v>
      </c>
      <c r="AA1709" s="1" t="str">
        <f t="shared" si="376"/>
        <v/>
      </c>
    </row>
    <row r="1710" spans="1:27" x14ac:dyDescent="0.2">
      <c r="A1710" s="1" t="s">
        <v>93</v>
      </c>
      <c r="B1710" s="1" t="s">
        <v>214</v>
      </c>
      <c r="C1710" s="1" t="s">
        <v>45</v>
      </c>
      <c r="D1710" s="1">
        <v>119.0574</v>
      </c>
      <c r="E1710" s="1">
        <v>19.78</v>
      </c>
      <c r="F1710" s="5" t="s">
        <v>146</v>
      </c>
      <c r="H1710" s="1" t="s">
        <v>150</v>
      </c>
      <c r="I1710" s="1">
        <v>71274</v>
      </c>
      <c r="K1710" s="1">
        <f t="shared" si="377"/>
        <v>11.174300913780872</v>
      </c>
      <c r="L1710" s="1" t="str">
        <f t="shared" si="378"/>
        <v>neg threonine MEBM_Syn</v>
      </c>
      <c r="M1710" s="1" t="str">
        <f t="shared" si="367"/>
        <v>D</v>
      </c>
      <c r="N1710" s="1" t="str">
        <f t="shared" si="368"/>
        <v>neg threonine MEBM_Syn_D</v>
      </c>
      <c r="O1710" s="2" t="str">
        <f t="shared" si="369"/>
        <v>D</v>
      </c>
      <c r="P1710" s="1">
        <f t="array" ref="P1710">IF(O1710="","",AVERAGE(IF(L$1:L$2881=L1710,K$1:K$2881)))</f>
        <v>11.144061314164826</v>
      </c>
      <c r="Q1710" s="1">
        <f t="array" ref="Q1710">IF(O1710="","",_xlfn.F.TEST(IF((L$1:L$2881=LEFT(L1710,LEN(L1710)-3)&amp;"ctr"),K$1:K$2881),IF((L$1:L$2881=L1710),K$1:K$2881)))</f>
        <v>0.53972978809067063</v>
      </c>
      <c r="R1710" s="1">
        <f t="array" ref="R1710">IF(O1710="","",TTEST(IF(L$1:L$2881=LEFT(L1710,LEN(L1710)-3)&amp;"ctr",K$1:K$2881),IF(L$1:L$2881=L1710,K$1:K$2881),2,IF(ISERROR(Q1710),3,IF(Q1710&lt;0.05,3,2))))</f>
        <v>0.14931082731077791</v>
      </c>
      <c r="S1710" s="1" t="str">
        <f t="shared" ca="1" si="370"/>
        <v>N</v>
      </c>
      <c r="T1710" s="1">
        <f t="array" ref="T1710">IF(O1710="","",AVERAGE(IF(L$1:L$2881=L1710,I$1:I$2881)))</f>
        <v>73202</v>
      </c>
      <c r="U1710" s="1" t="str">
        <f t="shared" ca="1" si="371"/>
        <v>n/a</v>
      </c>
      <c r="V1710" s="1" t="str">
        <f t="shared" ca="1" si="375"/>
        <v>1</v>
      </c>
      <c r="W1710" s="1" t="str">
        <f t="array" aca="1" ref="W1710" ca="1">IF(V1710="","",IF(AVERAGE(IF(Z$2:Z$2881="Neg"&amp;" "&amp;B1710&amp;" "&amp;X1710,J$2:J$2881,0))&gt;AVERAGE(IF(Z$2:Z$2881="pos"&amp;" "&amp;B1710&amp;" "&amp;X1710,J$2:J$2881,0)),"neg","pos"))</f>
        <v>pos</v>
      </c>
      <c r="X1710" s="1" t="str">
        <f t="shared" ca="1" si="372"/>
        <v>MEB</v>
      </c>
      <c r="Y1710" s="1" t="str">
        <f t="shared" ca="1" si="373"/>
        <v>Syn</v>
      </c>
      <c r="Z1710" s="1" t="str">
        <f t="shared" si="374"/>
        <v>neg threonine MEB</v>
      </c>
      <c r="AA1710" s="1" t="str">
        <f t="shared" si="376"/>
        <v>Good</v>
      </c>
    </row>
    <row r="1711" spans="1:27" x14ac:dyDescent="0.2">
      <c r="A1711" s="1" t="s">
        <v>93</v>
      </c>
      <c r="B1711" s="1" t="s">
        <v>214</v>
      </c>
      <c r="C1711" s="1" t="s">
        <v>45</v>
      </c>
      <c r="D1711" s="1">
        <v>119.0574</v>
      </c>
      <c r="E1711" s="1">
        <v>19.78</v>
      </c>
      <c r="F1711" s="5" t="s">
        <v>146</v>
      </c>
      <c r="H1711" s="1" t="s">
        <v>150</v>
      </c>
      <c r="I1711" s="1">
        <v>109080</v>
      </c>
      <c r="K1711" s="1">
        <f t="shared" si="377"/>
        <v>11.599846004500927</v>
      </c>
      <c r="L1711" s="1" t="str">
        <f t="shared" si="378"/>
        <v>neg threonine MEBM_Syn</v>
      </c>
      <c r="M1711" s="1" t="str">
        <f t="shared" si="367"/>
        <v>D</v>
      </c>
      <c r="N1711" s="1" t="str">
        <f t="shared" si="368"/>
        <v>neg threonine MEBM_Syn_D</v>
      </c>
      <c r="O1711" s="2" t="str">
        <f t="shared" si="369"/>
        <v/>
      </c>
      <c r="P1711" s="1" t="str">
        <f t="array" ref="P1711">IF(O1711="","",AVERAGE(IF(L$1:L$2881=L1711,K$1:K$2881)))</f>
        <v/>
      </c>
      <c r="Q1711" s="1" t="str">
        <f t="array" ref="Q1711">IF(O1711="","",_xlfn.F.TEST(IF((L$1:L$2881=LEFT(L1711,LEN(L1711)-3)&amp;"ctr"),K$1:K$2881),IF((L$1:L$2881=L1711),K$1:K$2881)))</f>
        <v/>
      </c>
      <c r="R1711" s="1" t="str">
        <f t="array" ref="R1711">IF(O1711="","",TTEST(IF(L$1:L$2881=LEFT(L1711,LEN(L1711)-3)&amp;"ctr",K$1:K$2881),IF(L$1:L$2881=L1711,K$1:K$2881),2,IF(ISERROR(Q1711),3,IF(Q1711&lt;0.05,3,2))))</f>
        <v/>
      </c>
      <c r="S1711" s="1" t="str">
        <f t="shared" ca="1" si="370"/>
        <v/>
      </c>
      <c r="T1711" s="1" t="str">
        <f t="array" ref="T1711">IF(O1711="","",AVERAGE(IF(L$1:L$2881=L1711,I$1:I$2881)))</f>
        <v/>
      </c>
      <c r="U1711" s="1" t="str">
        <f t="shared" ca="1" si="371"/>
        <v/>
      </c>
      <c r="V1711" s="1" t="str">
        <f t="shared" ca="1" si="375"/>
        <v/>
      </c>
      <c r="W1711" s="1" t="str">
        <f t="array" aca="1" ref="W1711" ca="1">IF(V1711="","",IF(AVERAGE(IF(Z$2:Z$2881="Neg"&amp;" "&amp;B1711&amp;" "&amp;X1711,J$2:J$2881,0))&gt;AVERAGE(IF(Z$2:Z$2881="pos"&amp;" "&amp;B1711&amp;" "&amp;X1711,J$2:J$2881,0)),"neg","pos"))</f>
        <v/>
      </c>
      <c r="X1711" s="1" t="str">
        <f t="shared" ca="1" si="372"/>
        <v/>
      </c>
      <c r="Y1711" s="1" t="str">
        <f t="shared" ca="1" si="373"/>
        <v/>
      </c>
      <c r="Z1711" s="1" t="str">
        <f t="shared" si="374"/>
        <v>neg threonine MEB</v>
      </c>
      <c r="AA1711" s="1" t="str">
        <f t="shared" si="376"/>
        <v/>
      </c>
    </row>
    <row r="1712" spans="1:27" x14ac:dyDescent="0.2">
      <c r="A1712" s="1" t="s">
        <v>93</v>
      </c>
      <c r="B1712" s="1" t="s">
        <v>214</v>
      </c>
      <c r="C1712" s="1" t="s">
        <v>45</v>
      </c>
      <c r="D1712" s="1">
        <v>119.0574</v>
      </c>
      <c r="E1712" s="1">
        <v>19.78</v>
      </c>
      <c r="F1712" s="5" t="s">
        <v>146</v>
      </c>
      <c r="H1712" s="1" t="s">
        <v>150</v>
      </c>
      <c r="I1712" s="1">
        <v>71071</v>
      </c>
      <c r="K1712" s="1">
        <f t="shared" si="377"/>
        <v>11.171448726694154</v>
      </c>
      <c r="L1712" s="1" t="str">
        <f t="shared" si="378"/>
        <v>neg threonine MEBM_Syn</v>
      </c>
      <c r="M1712" s="1" t="str">
        <f t="shared" si="367"/>
        <v>D</v>
      </c>
      <c r="N1712" s="1" t="str">
        <f t="shared" si="368"/>
        <v>neg threonine MEBM_Syn_D</v>
      </c>
      <c r="O1712" s="2" t="str">
        <f t="shared" si="369"/>
        <v/>
      </c>
      <c r="P1712" s="1" t="str">
        <f t="array" ref="P1712">IF(O1712="","",AVERAGE(IF(L$1:L$2881=L1712,K$1:K$2881)))</f>
        <v/>
      </c>
      <c r="Q1712" s="1" t="str">
        <f t="array" ref="Q1712">IF(O1712="","",_xlfn.F.TEST(IF((L$1:L$2881=LEFT(L1712,LEN(L1712)-3)&amp;"ctr"),K$1:K$2881),IF((L$1:L$2881=L1712),K$1:K$2881)))</f>
        <v/>
      </c>
      <c r="R1712" s="1" t="str">
        <f t="array" ref="R1712">IF(O1712="","",TTEST(IF(L$1:L$2881=LEFT(L1712,LEN(L1712)-3)&amp;"ctr",K$1:K$2881),IF(L$1:L$2881=L1712,K$1:K$2881),2,IF(ISERROR(Q1712),3,IF(Q1712&lt;0.05,3,2))))</f>
        <v/>
      </c>
      <c r="S1712" s="1" t="str">
        <f t="shared" ca="1" si="370"/>
        <v/>
      </c>
      <c r="T1712" s="1" t="str">
        <f t="array" ref="T1712">IF(O1712="","",AVERAGE(IF(L$1:L$2881=L1712,I$1:I$2881)))</f>
        <v/>
      </c>
      <c r="U1712" s="1" t="str">
        <f t="shared" ca="1" si="371"/>
        <v/>
      </c>
      <c r="V1712" s="1" t="str">
        <f t="shared" ca="1" si="375"/>
        <v/>
      </c>
      <c r="W1712" s="1" t="str">
        <f t="array" aca="1" ref="W1712" ca="1">IF(V1712="","",IF(AVERAGE(IF(Z$2:Z$2881="Neg"&amp;" "&amp;B1712&amp;" "&amp;X1712,J$2:J$2881,0))&gt;AVERAGE(IF(Z$2:Z$2881="pos"&amp;" "&amp;B1712&amp;" "&amp;X1712,J$2:J$2881,0)),"neg","pos"))</f>
        <v/>
      </c>
      <c r="X1712" s="1" t="str">
        <f t="shared" ca="1" si="372"/>
        <v/>
      </c>
      <c r="Y1712" s="1" t="str">
        <f t="shared" ca="1" si="373"/>
        <v/>
      </c>
      <c r="Z1712" s="1" t="str">
        <f t="shared" si="374"/>
        <v>neg threonine MEB</v>
      </c>
      <c r="AA1712" s="1" t="str">
        <f t="shared" si="376"/>
        <v/>
      </c>
    </row>
    <row r="1713" spans="1:27" x14ac:dyDescent="0.2">
      <c r="A1713" s="1" t="s">
        <v>93</v>
      </c>
      <c r="B1713" s="1" t="s">
        <v>214</v>
      </c>
      <c r="C1713" s="1" t="s">
        <v>45</v>
      </c>
      <c r="D1713" s="1">
        <v>119.0574</v>
      </c>
      <c r="E1713" s="1">
        <v>19.78</v>
      </c>
      <c r="F1713" s="5" t="s">
        <v>146</v>
      </c>
      <c r="H1713" s="1" t="s">
        <v>150</v>
      </c>
      <c r="I1713" s="1">
        <v>41383</v>
      </c>
      <c r="K1713" s="1">
        <f t="shared" si="377"/>
        <v>10.630649611683351</v>
      </c>
      <c r="L1713" s="1" t="str">
        <f t="shared" si="378"/>
        <v>neg threonine MEBM_Syn</v>
      </c>
      <c r="M1713" s="1" t="str">
        <f t="shared" si="367"/>
        <v>D</v>
      </c>
      <c r="N1713" s="1" t="str">
        <f t="shared" si="368"/>
        <v>neg threonine MEBM_Syn_D</v>
      </c>
      <c r="O1713" s="2" t="str">
        <f t="shared" si="369"/>
        <v/>
      </c>
      <c r="P1713" s="1" t="str">
        <f t="array" ref="P1713">IF(O1713="","",AVERAGE(IF(L$1:L$2881=L1713,K$1:K$2881)))</f>
        <v/>
      </c>
      <c r="Q1713" s="1" t="str">
        <f t="array" ref="Q1713">IF(O1713="","",_xlfn.F.TEST(IF((L$1:L$2881=LEFT(L1713,LEN(L1713)-3)&amp;"ctr"),K$1:K$2881),IF((L$1:L$2881=L1713),K$1:K$2881)))</f>
        <v/>
      </c>
      <c r="R1713" s="1" t="str">
        <f t="array" ref="R1713">IF(O1713="","",TTEST(IF(L$1:L$2881=LEFT(L1713,LEN(L1713)-3)&amp;"ctr",K$1:K$2881),IF(L$1:L$2881=L1713,K$1:K$2881),2,IF(ISERROR(Q1713),3,IF(Q1713&lt;0.05,3,2))))</f>
        <v/>
      </c>
      <c r="S1713" s="1" t="str">
        <f t="shared" ca="1" si="370"/>
        <v/>
      </c>
      <c r="T1713" s="1" t="str">
        <f t="array" ref="T1713">IF(O1713="","",AVERAGE(IF(L$1:L$2881=L1713,I$1:I$2881)))</f>
        <v/>
      </c>
      <c r="U1713" s="1" t="str">
        <f t="shared" ca="1" si="371"/>
        <v/>
      </c>
      <c r="V1713" s="1" t="str">
        <f t="shared" ca="1" si="375"/>
        <v/>
      </c>
      <c r="W1713" s="1" t="str">
        <f t="array" aca="1" ref="W1713" ca="1">IF(V1713="","",IF(AVERAGE(IF(Z$2:Z$2881="Neg"&amp;" "&amp;B1713&amp;" "&amp;X1713,J$2:J$2881,0))&gt;AVERAGE(IF(Z$2:Z$2881="pos"&amp;" "&amp;B1713&amp;" "&amp;X1713,J$2:J$2881,0)),"neg","pos"))</f>
        <v/>
      </c>
      <c r="X1713" s="1" t="str">
        <f t="shared" ca="1" si="372"/>
        <v/>
      </c>
      <c r="Y1713" s="1" t="str">
        <f t="shared" ca="1" si="373"/>
        <v/>
      </c>
      <c r="Z1713" s="1" t="str">
        <f t="shared" si="374"/>
        <v>neg threonine MEB</v>
      </c>
      <c r="AA1713" s="1" t="str">
        <f t="shared" si="376"/>
        <v/>
      </c>
    </row>
    <row r="1714" spans="1:27" x14ac:dyDescent="0.2">
      <c r="A1714" s="1" t="s">
        <v>93</v>
      </c>
      <c r="B1714" s="1" t="s">
        <v>214</v>
      </c>
      <c r="C1714" s="1" t="s">
        <v>45</v>
      </c>
      <c r="D1714" s="1">
        <v>119.0574</v>
      </c>
      <c r="E1714" s="1">
        <v>19.78</v>
      </c>
      <c r="F1714" s="5" t="s">
        <v>146</v>
      </c>
      <c r="H1714" s="1" t="s">
        <v>151</v>
      </c>
      <c r="I1714" s="1">
        <v>661253</v>
      </c>
      <c r="K1714" s="1">
        <f t="shared" si="377"/>
        <v>13.401893311285688</v>
      </c>
      <c r="L1714" s="1" t="str">
        <f t="shared" si="378"/>
        <v>neg threonine YE_Ctr</v>
      </c>
      <c r="M1714" s="1" t="str">
        <f t="shared" si="367"/>
        <v>D</v>
      </c>
      <c r="N1714" s="1" t="str">
        <f t="shared" si="368"/>
        <v>neg threonine YE_Ctr_D</v>
      </c>
      <c r="O1714" s="2" t="str">
        <f t="shared" si="369"/>
        <v>D</v>
      </c>
      <c r="P1714" s="1">
        <f t="array" ref="P1714">IF(O1714="","",AVERAGE(IF(L$1:L$2881=L1714,K$1:K$2881)))</f>
        <v>13.296455298864977</v>
      </c>
      <c r="Q1714" s="1">
        <f t="array" ref="Q1714">IF(O1714="","",_xlfn.F.TEST(IF((L$1:L$2881=LEFT(L1714,LEN(L1714)-3)&amp;"ctr"),K$1:K$2881),IF((L$1:L$2881=L1714),K$1:K$2881)))</f>
        <v>1</v>
      </c>
      <c r="R1714" s="1">
        <f t="array" ref="R1714">IF(O1714="","",TTEST(IF(L$1:L$2881=LEFT(L1714,LEN(L1714)-3)&amp;"ctr",K$1:K$2881),IF(L$1:L$2881=L1714,K$1:K$2881),2,IF(ISERROR(Q1714),3,IF(Q1714&lt;0.05,3,2))))</f>
        <v>1</v>
      </c>
      <c r="S1714" s="1" t="str">
        <f t="shared" ca="1" si="370"/>
        <v>D</v>
      </c>
      <c r="T1714" s="1">
        <f t="array" ref="T1714">IF(O1714="","",AVERAGE(IF(L$1:L$2881=L1714,I$1:I$2881)))</f>
        <v>598876</v>
      </c>
      <c r="U1714" s="1" t="b">
        <f t="shared" ca="1" si="371"/>
        <v>0</v>
      </c>
      <c r="V1714" s="1" t="str">
        <f t="shared" ca="1" si="375"/>
        <v>1</v>
      </c>
      <c r="W1714" s="1" t="str">
        <f t="array" aca="1" ref="W1714" ca="1">IF(V1714="","",IF(AVERAGE(IF(Z$2:Z$2881="Neg"&amp;" "&amp;B1714&amp;" "&amp;X1714,J$2:J$2881,0))&gt;AVERAGE(IF(Z$2:Z$2881="pos"&amp;" "&amp;B1714&amp;" "&amp;X1714,J$2:J$2881,0)),"neg","pos"))</f>
        <v>pos</v>
      </c>
      <c r="X1714" s="1" t="str">
        <f t="shared" ca="1" si="372"/>
        <v>YE_</v>
      </c>
      <c r="Y1714" s="1" t="str">
        <f t="shared" ca="1" si="373"/>
        <v>Ctr</v>
      </c>
      <c r="Z1714" s="1" t="str">
        <f t="shared" si="374"/>
        <v>neg threonine YE_</v>
      </c>
      <c r="AA1714" s="1" t="str">
        <f t="shared" si="376"/>
        <v>Good</v>
      </c>
    </row>
    <row r="1715" spans="1:27" x14ac:dyDescent="0.2">
      <c r="A1715" s="1" t="s">
        <v>93</v>
      </c>
      <c r="B1715" s="1" t="s">
        <v>214</v>
      </c>
      <c r="C1715" s="1" t="s">
        <v>45</v>
      </c>
      <c r="D1715" s="1">
        <v>119.0574</v>
      </c>
      <c r="E1715" s="1">
        <v>19.78</v>
      </c>
      <c r="F1715" s="5" t="s">
        <v>146</v>
      </c>
      <c r="H1715" s="1" t="s">
        <v>151</v>
      </c>
      <c r="I1715" s="1">
        <v>530714</v>
      </c>
      <c r="K1715" s="1">
        <f t="shared" si="377"/>
        <v>13.181980432972798</v>
      </c>
      <c r="L1715" s="1" t="str">
        <f t="shared" si="378"/>
        <v>neg threonine YE_Ctr</v>
      </c>
      <c r="M1715" s="1" t="str">
        <f t="shared" si="367"/>
        <v>D</v>
      </c>
      <c r="N1715" s="1" t="str">
        <f t="shared" si="368"/>
        <v>neg threonine YE_Ctr_D</v>
      </c>
      <c r="O1715" s="2" t="str">
        <f t="shared" si="369"/>
        <v/>
      </c>
      <c r="P1715" s="1" t="str">
        <f t="array" ref="P1715">IF(O1715="","",AVERAGE(IF(L$1:L$2881=L1715,K$1:K$2881)))</f>
        <v/>
      </c>
      <c r="Q1715" s="1" t="str">
        <f t="array" ref="Q1715">IF(O1715="","",_xlfn.F.TEST(IF((L$1:L$2881=LEFT(L1715,LEN(L1715)-3)&amp;"ctr"),K$1:K$2881),IF((L$1:L$2881=L1715),K$1:K$2881)))</f>
        <v/>
      </c>
      <c r="R1715" s="1" t="str">
        <f t="array" ref="R1715">IF(O1715="","",TTEST(IF(L$1:L$2881=LEFT(L1715,LEN(L1715)-3)&amp;"ctr",K$1:K$2881),IF(L$1:L$2881=L1715,K$1:K$2881),2,IF(ISERROR(Q1715),3,IF(Q1715&lt;0.05,3,2))))</f>
        <v/>
      </c>
      <c r="S1715" s="1" t="str">
        <f t="shared" ca="1" si="370"/>
        <v/>
      </c>
      <c r="T1715" s="1" t="str">
        <f t="array" ref="T1715">IF(O1715="","",AVERAGE(IF(L$1:L$2881=L1715,I$1:I$2881)))</f>
        <v/>
      </c>
      <c r="U1715" s="1" t="str">
        <f t="shared" ca="1" si="371"/>
        <v/>
      </c>
      <c r="V1715" s="1" t="str">
        <f t="shared" ca="1" si="375"/>
        <v/>
      </c>
      <c r="W1715" s="1" t="str">
        <f t="array" aca="1" ref="W1715" ca="1">IF(V1715="","",IF(AVERAGE(IF(Z$2:Z$2881="Neg"&amp;" "&amp;B1715&amp;" "&amp;X1715,J$2:J$2881,0))&gt;AVERAGE(IF(Z$2:Z$2881="pos"&amp;" "&amp;B1715&amp;" "&amp;X1715,J$2:J$2881,0)),"neg","pos"))</f>
        <v/>
      </c>
      <c r="X1715" s="1" t="str">
        <f t="shared" ca="1" si="372"/>
        <v/>
      </c>
      <c r="Y1715" s="1" t="str">
        <f t="shared" ca="1" si="373"/>
        <v/>
      </c>
      <c r="Z1715" s="1" t="str">
        <f t="shared" si="374"/>
        <v>neg threonine YE_</v>
      </c>
      <c r="AA1715" s="1" t="str">
        <f t="shared" si="376"/>
        <v/>
      </c>
    </row>
    <row r="1716" spans="1:27" x14ac:dyDescent="0.2">
      <c r="A1716" s="1" t="s">
        <v>93</v>
      </c>
      <c r="B1716" s="1" t="s">
        <v>214</v>
      </c>
      <c r="C1716" s="1" t="s">
        <v>45</v>
      </c>
      <c r="D1716" s="1">
        <v>119.0574</v>
      </c>
      <c r="E1716" s="1">
        <v>19.78</v>
      </c>
      <c r="F1716" s="5" t="s">
        <v>146</v>
      </c>
      <c r="H1716" s="1" t="s">
        <v>151</v>
      </c>
      <c r="I1716" s="1">
        <v>670969</v>
      </c>
      <c r="K1716" s="1">
        <f t="shared" si="377"/>
        <v>13.416479705565353</v>
      </c>
      <c r="L1716" s="1" t="str">
        <f t="shared" si="378"/>
        <v>neg threonine YE_Ctr</v>
      </c>
      <c r="M1716" s="1" t="str">
        <f t="shared" si="367"/>
        <v>D</v>
      </c>
      <c r="N1716" s="1" t="str">
        <f t="shared" si="368"/>
        <v>neg threonine YE_Ctr_D</v>
      </c>
      <c r="O1716" s="2" t="str">
        <f t="shared" si="369"/>
        <v/>
      </c>
      <c r="P1716" s="1" t="str">
        <f t="array" ref="P1716">IF(O1716="","",AVERAGE(IF(L$1:L$2881=L1716,K$1:K$2881)))</f>
        <v/>
      </c>
      <c r="Q1716" s="1" t="str">
        <f t="array" ref="Q1716">IF(O1716="","",_xlfn.F.TEST(IF((L$1:L$2881=LEFT(L1716,LEN(L1716)-3)&amp;"ctr"),K$1:K$2881),IF((L$1:L$2881=L1716),K$1:K$2881)))</f>
        <v/>
      </c>
      <c r="R1716" s="1" t="str">
        <f t="array" ref="R1716">IF(O1716="","",TTEST(IF(L$1:L$2881=LEFT(L1716,LEN(L1716)-3)&amp;"ctr",K$1:K$2881),IF(L$1:L$2881=L1716,K$1:K$2881),2,IF(ISERROR(Q1716),3,IF(Q1716&lt;0.05,3,2))))</f>
        <v/>
      </c>
      <c r="S1716" s="1" t="str">
        <f t="shared" ca="1" si="370"/>
        <v/>
      </c>
      <c r="T1716" s="1" t="str">
        <f t="array" ref="T1716">IF(O1716="","",AVERAGE(IF(L$1:L$2881=L1716,I$1:I$2881)))</f>
        <v/>
      </c>
      <c r="U1716" s="1" t="str">
        <f t="shared" ca="1" si="371"/>
        <v/>
      </c>
      <c r="V1716" s="1" t="str">
        <f t="shared" ca="1" si="375"/>
        <v/>
      </c>
      <c r="W1716" s="1" t="str">
        <f t="array" aca="1" ref="W1716" ca="1">IF(V1716="","",IF(AVERAGE(IF(Z$2:Z$2881="Neg"&amp;" "&amp;B1716&amp;" "&amp;X1716,J$2:J$2881,0))&gt;AVERAGE(IF(Z$2:Z$2881="pos"&amp;" "&amp;B1716&amp;" "&amp;X1716,J$2:J$2881,0)),"neg","pos"))</f>
        <v/>
      </c>
      <c r="X1716" s="1" t="str">
        <f t="shared" ca="1" si="372"/>
        <v/>
      </c>
      <c r="Y1716" s="1" t="str">
        <f t="shared" ca="1" si="373"/>
        <v/>
      </c>
      <c r="Z1716" s="1" t="str">
        <f t="shared" si="374"/>
        <v>neg threonine YE_</v>
      </c>
      <c r="AA1716" s="1" t="str">
        <f t="shared" si="376"/>
        <v/>
      </c>
    </row>
    <row r="1717" spans="1:27" x14ac:dyDescent="0.2">
      <c r="A1717" s="1" t="s">
        <v>93</v>
      </c>
      <c r="B1717" s="1" t="s">
        <v>214</v>
      </c>
      <c r="C1717" s="1" t="s">
        <v>45</v>
      </c>
      <c r="D1717" s="1">
        <v>119.0574</v>
      </c>
      <c r="E1717" s="1">
        <v>19.78</v>
      </c>
      <c r="F1717" s="5" t="s">
        <v>146</v>
      </c>
      <c r="H1717" s="1" t="s">
        <v>151</v>
      </c>
      <c r="I1717" s="1">
        <v>532568</v>
      </c>
      <c r="K1717" s="1">
        <f t="shared" si="377"/>
        <v>13.185467745636071</v>
      </c>
      <c r="L1717" s="1" t="str">
        <f t="shared" si="378"/>
        <v>neg threonine YE_Ctr</v>
      </c>
      <c r="M1717" s="1" t="str">
        <f t="shared" si="367"/>
        <v>D</v>
      </c>
      <c r="N1717" s="1" t="str">
        <f t="shared" si="368"/>
        <v>neg threonine YE_Ctr_D</v>
      </c>
      <c r="O1717" s="2" t="str">
        <f t="shared" si="369"/>
        <v/>
      </c>
      <c r="P1717" s="1" t="str">
        <f t="array" ref="P1717">IF(O1717="","",AVERAGE(IF(L$1:L$2881=L1717,K$1:K$2881)))</f>
        <v/>
      </c>
      <c r="Q1717" s="1" t="str">
        <f t="array" ref="Q1717">IF(O1717="","",_xlfn.F.TEST(IF((L$1:L$2881=LEFT(L1717,LEN(L1717)-3)&amp;"ctr"),K$1:K$2881),IF((L$1:L$2881=L1717),K$1:K$2881)))</f>
        <v/>
      </c>
      <c r="R1717" s="1" t="str">
        <f t="array" ref="R1717">IF(O1717="","",TTEST(IF(L$1:L$2881=LEFT(L1717,LEN(L1717)-3)&amp;"ctr",K$1:K$2881),IF(L$1:L$2881=L1717,K$1:K$2881),2,IF(ISERROR(Q1717),3,IF(Q1717&lt;0.05,3,2))))</f>
        <v/>
      </c>
      <c r="S1717" s="1" t="str">
        <f t="shared" ca="1" si="370"/>
        <v/>
      </c>
      <c r="T1717" s="1" t="str">
        <f t="array" ref="T1717">IF(O1717="","",AVERAGE(IF(L$1:L$2881=L1717,I$1:I$2881)))</f>
        <v/>
      </c>
      <c r="U1717" s="1" t="str">
        <f t="shared" ca="1" si="371"/>
        <v/>
      </c>
      <c r="V1717" s="1" t="str">
        <f t="shared" ca="1" si="375"/>
        <v/>
      </c>
      <c r="W1717" s="1" t="str">
        <f t="array" aca="1" ref="W1717" ca="1">IF(V1717="","",IF(AVERAGE(IF(Z$2:Z$2881="Neg"&amp;" "&amp;B1717&amp;" "&amp;X1717,J$2:J$2881,0))&gt;AVERAGE(IF(Z$2:Z$2881="pos"&amp;" "&amp;B1717&amp;" "&amp;X1717,J$2:J$2881,0)),"neg","pos"))</f>
        <v/>
      </c>
      <c r="X1717" s="1" t="str">
        <f t="shared" ca="1" si="372"/>
        <v/>
      </c>
      <c r="Y1717" s="1" t="str">
        <f t="shared" ca="1" si="373"/>
        <v/>
      </c>
      <c r="Z1717" s="1" t="str">
        <f t="shared" si="374"/>
        <v>neg threonine YE_</v>
      </c>
      <c r="AA1717" s="1" t="str">
        <f t="shared" si="376"/>
        <v/>
      </c>
    </row>
    <row r="1718" spans="1:27" x14ac:dyDescent="0.2">
      <c r="A1718" s="1" t="s">
        <v>93</v>
      </c>
      <c r="B1718" s="1" t="s">
        <v>214</v>
      </c>
      <c r="C1718" s="1" t="s">
        <v>45</v>
      </c>
      <c r="D1718" s="1">
        <v>119.0574</v>
      </c>
      <c r="E1718" s="1">
        <v>19.78</v>
      </c>
      <c r="F1718" s="5" t="s">
        <v>146</v>
      </c>
      <c r="H1718" s="1" t="s">
        <v>152</v>
      </c>
      <c r="I1718" s="1">
        <v>597334</v>
      </c>
      <c r="K1718" s="1">
        <f t="shared" si="377"/>
        <v>13.300233374023582</v>
      </c>
      <c r="L1718" s="1" t="str">
        <f t="shared" si="378"/>
        <v>neg threonine YE_Syn</v>
      </c>
      <c r="M1718" s="1" t="str">
        <f t="shared" si="367"/>
        <v>D</v>
      </c>
      <c r="N1718" s="1" t="str">
        <f t="shared" si="368"/>
        <v>neg threonine YE_Syn_D</v>
      </c>
      <c r="O1718" s="2" t="str">
        <f t="shared" si="369"/>
        <v>D</v>
      </c>
      <c r="P1718" s="1">
        <f t="array" ref="P1718">IF(O1718="","",AVERAGE(IF(L$1:L$2881=L1718,K$1:K$2881)))</f>
        <v>13.296073957027073</v>
      </c>
      <c r="Q1718" s="1">
        <f t="array" ref="Q1718">IF(O1718="","",_xlfn.F.TEST(IF((L$1:L$2881=LEFT(L1718,LEN(L1718)-3)&amp;"ctr"),K$1:K$2881),IF((L$1:L$2881=L1718),K$1:K$2881)))</f>
        <v>0.11397903481681555</v>
      </c>
      <c r="R1718" s="1">
        <f t="array" ref="R1718">IF(O1718="","",TTEST(IF(L$1:L$2881=LEFT(L1718,LEN(L1718)-3)&amp;"ctr",K$1:K$2881),IF(L$1:L$2881=L1718,K$1:K$2881),2,IF(ISERROR(Q1718),3,IF(Q1718&lt;0.05,3,2))))</f>
        <v>0.99576503841378838</v>
      </c>
      <c r="S1718" s="1" t="str">
        <f t="shared" ca="1" si="370"/>
        <v>N</v>
      </c>
      <c r="T1718" s="1">
        <f t="array" ref="T1718">IF(O1718="","",AVERAGE(IF(L$1:L$2881=L1718,I$1:I$2881)))</f>
        <v>595306.25</v>
      </c>
      <c r="U1718" s="1" t="str">
        <f t="shared" ca="1" si="371"/>
        <v>n/a</v>
      </c>
      <c r="V1718" s="1" t="str">
        <f t="shared" ca="1" si="375"/>
        <v>1</v>
      </c>
      <c r="W1718" s="1" t="str">
        <f t="array" aca="1" ref="W1718" ca="1">IF(V1718="","",IF(AVERAGE(IF(Z$2:Z$2881="Neg"&amp;" "&amp;B1718&amp;" "&amp;X1718,J$2:J$2881,0))&gt;AVERAGE(IF(Z$2:Z$2881="pos"&amp;" "&amp;B1718&amp;" "&amp;X1718,J$2:J$2881,0)),"neg","pos"))</f>
        <v>pos</v>
      </c>
      <c r="X1718" s="1" t="str">
        <f t="shared" ca="1" si="372"/>
        <v>YE_</v>
      </c>
      <c r="Y1718" s="1" t="str">
        <f t="shared" ca="1" si="373"/>
        <v>Syn</v>
      </c>
      <c r="Z1718" s="1" t="str">
        <f t="shared" si="374"/>
        <v>neg threonine YE_</v>
      </c>
      <c r="AA1718" s="1" t="str">
        <f t="shared" si="376"/>
        <v>Good</v>
      </c>
    </row>
    <row r="1719" spans="1:27" x14ac:dyDescent="0.2">
      <c r="A1719" s="1" t="s">
        <v>93</v>
      </c>
      <c r="B1719" s="1" t="s">
        <v>214</v>
      </c>
      <c r="C1719" s="1" t="s">
        <v>45</v>
      </c>
      <c r="D1719" s="1">
        <v>119.0574</v>
      </c>
      <c r="E1719" s="1">
        <v>19.78</v>
      </c>
      <c r="F1719" s="5" t="s">
        <v>146</v>
      </c>
      <c r="H1719" s="1" t="s">
        <v>152</v>
      </c>
      <c r="I1719" s="1">
        <v>629146</v>
      </c>
      <c r="K1719" s="1">
        <f t="shared" si="377"/>
        <v>13.352120212670512</v>
      </c>
      <c r="L1719" s="1" t="str">
        <f t="shared" si="378"/>
        <v>neg threonine YE_Syn</v>
      </c>
      <c r="M1719" s="1" t="str">
        <f t="shared" si="367"/>
        <v>D</v>
      </c>
      <c r="N1719" s="1" t="str">
        <f t="shared" si="368"/>
        <v>neg threonine YE_Syn_D</v>
      </c>
      <c r="O1719" s="2" t="str">
        <f t="shared" si="369"/>
        <v/>
      </c>
      <c r="P1719" s="1" t="str">
        <f t="array" ref="P1719">IF(O1719="","",AVERAGE(IF(L$1:L$2881=L1719,K$1:K$2881)))</f>
        <v/>
      </c>
      <c r="Q1719" s="1" t="str">
        <f t="array" ref="Q1719">IF(O1719="","",_xlfn.F.TEST(IF((L$1:L$2881=LEFT(L1719,LEN(L1719)-3)&amp;"ctr"),K$1:K$2881),IF((L$1:L$2881=L1719),K$1:K$2881)))</f>
        <v/>
      </c>
      <c r="R1719" s="1" t="str">
        <f t="array" ref="R1719">IF(O1719="","",TTEST(IF(L$1:L$2881=LEFT(L1719,LEN(L1719)-3)&amp;"ctr",K$1:K$2881),IF(L$1:L$2881=L1719,K$1:K$2881),2,IF(ISERROR(Q1719),3,IF(Q1719&lt;0.05,3,2))))</f>
        <v/>
      </c>
      <c r="S1719" s="1" t="str">
        <f t="shared" ca="1" si="370"/>
        <v/>
      </c>
      <c r="T1719" s="1" t="str">
        <f t="array" ref="T1719">IF(O1719="","",AVERAGE(IF(L$1:L$2881=L1719,I$1:I$2881)))</f>
        <v/>
      </c>
      <c r="U1719" s="1" t="str">
        <f t="shared" ca="1" si="371"/>
        <v/>
      </c>
      <c r="V1719" s="1" t="str">
        <f t="shared" ca="1" si="375"/>
        <v/>
      </c>
      <c r="W1719" s="1" t="str">
        <f t="array" aca="1" ref="W1719" ca="1">IF(V1719="","",IF(AVERAGE(IF(Z$2:Z$2881="Neg"&amp;" "&amp;B1719&amp;" "&amp;X1719,J$2:J$2881,0))&gt;AVERAGE(IF(Z$2:Z$2881="pos"&amp;" "&amp;B1719&amp;" "&amp;X1719,J$2:J$2881,0)),"neg","pos"))</f>
        <v/>
      </c>
      <c r="X1719" s="1" t="str">
        <f t="shared" ca="1" si="372"/>
        <v/>
      </c>
      <c r="Y1719" s="1" t="str">
        <f t="shared" ca="1" si="373"/>
        <v/>
      </c>
      <c r="Z1719" s="1" t="str">
        <f t="shared" si="374"/>
        <v>neg threonine YE_</v>
      </c>
      <c r="AA1719" s="1" t="str">
        <f t="shared" si="376"/>
        <v/>
      </c>
    </row>
    <row r="1720" spans="1:27" x14ac:dyDescent="0.2">
      <c r="A1720" s="1" t="s">
        <v>93</v>
      </c>
      <c r="B1720" s="1" t="s">
        <v>214</v>
      </c>
      <c r="C1720" s="1" t="s">
        <v>45</v>
      </c>
      <c r="D1720" s="1">
        <v>119.0574</v>
      </c>
      <c r="E1720" s="1">
        <v>19.78</v>
      </c>
      <c r="F1720" s="5" t="s">
        <v>146</v>
      </c>
      <c r="H1720" s="1" t="s">
        <v>152</v>
      </c>
      <c r="I1720" s="1">
        <v>590875</v>
      </c>
      <c r="K1720" s="1">
        <f t="shared" si="377"/>
        <v>13.289361460499437</v>
      </c>
      <c r="L1720" s="1" t="str">
        <f t="shared" si="378"/>
        <v>neg threonine YE_Syn</v>
      </c>
      <c r="M1720" s="1" t="str">
        <f t="shared" si="367"/>
        <v>D</v>
      </c>
      <c r="N1720" s="1" t="str">
        <f t="shared" si="368"/>
        <v>neg threonine YE_Syn_D</v>
      </c>
      <c r="O1720" s="2" t="str">
        <f t="shared" si="369"/>
        <v/>
      </c>
      <c r="P1720" s="1" t="str">
        <f t="array" ref="P1720">IF(O1720="","",AVERAGE(IF(L$1:L$2881=L1720,K$1:K$2881)))</f>
        <v/>
      </c>
      <c r="Q1720" s="1" t="str">
        <f t="array" ref="Q1720">IF(O1720="","",_xlfn.F.TEST(IF((L$1:L$2881=LEFT(L1720,LEN(L1720)-3)&amp;"ctr"),K$1:K$2881),IF((L$1:L$2881=L1720),K$1:K$2881)))</f>
        <v/>
      </c>
      <c r="R1720" s="1" t="str">
        <f t="array" ref="R1720">IF(O1720="","",TTEST(IF(L$1:L$2881=LEFT(L1720,LEN(L1720)-3)&amp;"ctr",K$1:K$2881),IF(L$1:L$2881=L1720,K$1:K$2881),2,IF(ISERROR(Q1720),3,IF(Q1720&lt;0.05,3,2))))</f>
        <v/>
      </c>
      <c r="S1720" s="1" t="str">
        <f t="shared" ca="1" si="370"/>
        <v/>
      </c>
      <c r="T1720" s="1" t="str">
        <f t="array" ref="T1720">IF(O1720="","",AVERAGE(IF(L$1:L$2881=L1720,I$1:I$2881)))</f>
        <v/>
      </c>
      <c r="U1720" s="1" t="str">
        <f t="shared" ca="1" si="371"/>
        <v/>
      </c>
      <c r="V1720" s="1" t="str">
        <f t="shared" ca="1" si="375"/>
        <v/>
      </c>
      <c r="W1720" s="1" t="str">
        <f t="array" aca="1" ref="W1720" ca="1">IF(V1720="","",IF(AVERAGE(IF(Z$2:Z$2881="Neg"&amp;" "&amp;B1720&amp;" "&amp;X1720,J$2:J$2881,0))&gt;AVERAGE(IF(Z$2:Z$2881="pos"&amp;" "&amp;B1720&amp;" "&amp;X1720,J$2:J$2881,0)),"neg","pos"))</f>
        <v/>
      </c>
      <c r="X1720" s="1" t="str">
        <f t="shared" ca="1" si="372"/>
        <v/>
      </c>
      <c r="Y1720" s="1" t="str">
        <f t="shared" ca="1" si="373"/>
        <v/>
      </c>
      <c r="Z1720" s="1" t="str">
        <f t="shared" si="374"/>
        <v>neg threonine YE_</v>
      </c>
      <c r="AA1720" s="1" t="str">
        <f t="shared" si="376"/>
        <v/>
      </c>
    </row>
    <row r="1721" spans="1:27" x14ac:dyDescent="0.2">
      <c r="A1721" s="1" t="s">
        <v>93</v>
      </c>
      <c r="B1721" s="1" t="s">
        <v>214</v>
      </c>
      <c r="C1721" s="1" t="s">
        <v>45</v>
      </c>
      <c r="D1721" s="1">
        <v>119.0574</v>
      </c>
      <c r="E1721" s="1">
        <v>19.78</v>
      </c>
      <c r="F1721" s="5" t="s">
        <v>146</v>
      </c>
      <c r="H1721" s="1" t="s">
        <v>152</v>
      </c>
      <c r="I1721" s="1">
        <v>563870</v>
      </c>
      <c r="K1721" s="1">
        <f t="shared" si="377"/>
        <v>13.242580780914754</v>
      </c>
      <c r="L1721" s="1" t="str">
        <f t="shared" si="378"/>
        <v>neg threonine YE_Syn</v>
      </c>
      <c r="M1721" s="1" t="str">
        <f t="shared" si="367"/>
        <v>D</v>
      </c>
      <c r="N1721" s="1" t="str">
        <f t="shared" si="368"/>
        <v>neg threonine YE_Syn_D</v>
      </c>
      <c r="O1721" s="2" t="str">
        <f t="shared" si="369"/>
        <v/>
      </c>
      <c r="P1721" s="1" t="str">
        <f t="array" ref="P1721">IF(O1721="","",AVERAGE(IF(L$1:L$2881=L1721,K$1:K$2881)))</f>
        <v/>
      </c>
      <c r="Q1721" s="1" t="str">
        <f t="array" ref="Q1721">IF(O1721="","",_xlfn.F.TEST(IF((L$1:L$2881=LEFT(L1721,LEN(L1721)-3)&amp;"ctr"),K$1:K$2881),IF((L$1:L$2881=L1721),K$1:K$2881)))</f>
        <v/>
      </c>
      <c r="R1721" s="1" t="str">
        <f t="array" ref="R1721">IF(O1721="","",TTEST(IF(L$1:L$2881=LEFT(L1721,LEN(L1721)-3)&amp;"ctr",K$1:K$2881),IF(L$1:L$2881=L1721,K$1:K$2881),2,IF(ISERROR(Q1721),3,IF(Q1721&lt;0.05,3,2))))</f>
        <v/>
      </c>
      <c r="S1721" s="1" t="str">
        <f t="shared" ca="1" si="370"/>
        <v/>
      </c>
      <c r="T1721" s="1" t="str">
        <f t="array" ref="T1721">IF(O1721="","",AVERAGE(IF(L$1:L$2881=L1721,I$1:I$2881)))</f>
        <v/>
      </c>
      <c r="U1721" s="1" t="str">
        <f t="shared" ca="1" si="371"/>
        <v/>
      </c>
      <c r="V1721" s="1" t="str">
        <f t="shared" ca="1" si="375"/>
        <v/>
      </c>
      <c r="W1721" s="1" t="str">
        <f t="array" aca="1" ref="W1721" ca="1">IF(V1721="","",IF(AVERAGE(IF(Z$2:Z$2881="Neg"&amp;" "&amp;B1721&amp;" "&amp;X1721,J$2:J$2881,0))&gt;AVERAGE(IF(Z$2:Z$2881="pos"&amp;" "&amp;B1721&amp;" "&amp;X1721,J$2:J$2881,0)),"neg","pos"))</f>
        <v/>
      </c>
      <c r="X1721" s="1" t="str">
        <f t="shared" ca="1" si="372"/>
        <v/>
      </c>
      <c r="Y1721" s="1" t="str">
        <f t="shared" ca="1" si="373"/>
        <v/>
      </c>
      <c r="Z1721" s="1" t="str">
        <f t="shared" si="374"/>
        <v>neg threonine YE_</v>
      </c>
      <c r="AA1721" s="1" t="str">
        <f t="shared" si="376"/>
        <v/>
      </c>
    </row>
    <row r="1722" spans="1:27" x14ac:dyDescent="0.2">
      <c r="A1722" s="1" t="s">
        <v>93</v>
      </c>
      <c r="B1722" s="1" t="s">
        <v>214</v>
      </c>
      <c r="C1722" s="1" t="s">
        <v>45</v>
      </c>
      <c r="D1722" s="1">
        <v>119.0574</v>
      </c>
      <c r="E1722" s="1">
        <v>19.78</v>
      </c>
      <c r="F1722" s="5" t="s">
        <v>146</v>
      </c>
      <c r="H1722" s="1" t="s">
        <v>153</v>
      </c>
      <c r="K1722" s="1">
        <f t="shared" si="377"/>
        <v>0</v>
      </c>
      <c r="L1722" s="1" t="str">
        <f t="shared" si="378"/>
        <v>neg threonine SE_Ctr</v>
      </c>
      <c r="M1722" s="1" t="str">
        <f t="shared" si="367"/>
        <v>ND</v>
      </c>
      <c r="N1722" s="1" t="str">
        <f t="shared" si="368"/>
        <v>neg threonine SE_CtrND</v>
      </c>
      <c r="O1722" s="2" t="str">
        <f t="shared" si="369"/>
        <v>ND</v>
      </c>
      <c r="P1722" s="1">
        <f t="array" ref="P1722">IF(O1722="","",AVERAGE(IF(L$1:L$2881=L1722,K$1:K$2881)))</f>
        <v>0</v>
      </c>
      <c r="Q1722" s="1" t="e">
        <f t="array" ref="Q1722">IF(O1722="","",_xlfn.F.TEST(IF((L$1:L$2881=LEFT(L1722,LEN(L1722)-3)&amp;"ctr"),K$1:K$2881),IF((L$1:L$2881=L1722),K$1:K$2881)))</f>
        <v>#DIV/0!</v>
      </c>
      <c r="R1722" s="1" t="e">
        <f t="array" ref="R1722">IF(O1722="","",TTEST(IF(L$1:L$2881=LEFT(L1722,LEN(L1722)-3)&amp;"ctr",K$1:K$2881),IF(L$1:L$2881=L1722,K$1:K$2881),2,IF(ISERROR(Q1722),3,IF(Q1722&lt;0.05,3,2))))</f>
        <v>#DIV/0!</v>
      </c>
      <c r="S1722" s="1" t="str">
        <f t="shared" ca="1" si="370"/>
        <v>ND</v>
      </c>
      <c r="T1722" s="1">
        <f t="array" ref="T1722">IF(O1722="","",AVERAGE(IF(L$1:L$2881=L1722,I$1:I$2881)))</f>
        <v>0</v>
      </c>
      <c r="U1722" s="1" t="str">
        <f t="shared" ca="1" si="371"/>
        <v>n/a</v>
      </c>
      <c r="V1722" s="1" t="str">
        <f t="shared" ca="1" si="375"/>
        <v/>
      </c>
      <c r="W1722" s="1" t="str">
        <f t="array" aca="1" ref="W1722" ca="1">IF(V1722="","",IF(AVERAGE(IF(Z$2:Z$2881="Neg"&amp;" "&amp;B1722&amp;" "&amp;X1722,J$2:J$2881,0))&gt;AVERAGE(IF(Z$2:Z$2881="pos"&amp;" "&amp;B1722&amp;" "&amp;X1722,J$2:J$2881,0)),"neg","pos"))</f>
        <v/>
      </c>
      <c r="X1722" s="1" t="str">
        <f t="shared" ca="1" si="372"/>
        <v/>
      </c>
      <c r="Y1722" s="1" t="str">
        <f t="shared" ca="1" si="373"/>
        <v/>
      </c>
      <c r="Z1722" s="1" t="str">
        <f t="shared" si="374"/>
        <v>neg threonine SE_</v>
      </c>
      <c r="AA1722" s="1" t="str">
        <f t="shared" si="376"/>
        <v>Good</v>
      </c>
    </row>
    <row r="1723" spans="1:27" x14ac:dyDescent="0.2">
      <c r="A1723" s="1" t="s">
        <v>93</v>
      </c>
      <c r="B1723" s="1" t="s">
        <v>214</v>
      </c>
      <c r="C1723" s="1" t="s">
        <v>45</v>
      </c>
      <c r="D1723" s="1">
        <v>119.0574</v>
      </c>
      <c r="E1723" s="1">
        <v>19.78</v>
      </c>
      <c r="F1723" s="5" t="s">
        <v>146</v>
      </c>
      <c r="H1723" s="1" t="s">
        <v>153</v>
      </c>
      <c r="K1723" s="1">
        <f t="shared" si="377"/>
        <v>0</v>
      </c>
      <c r="L1723" s="1" t="str">
        <f t="shared" si="378"/>
        <v>neg threonine SE_Ctr</v>
      </c>
      <c r="M1723" s="1" t="str">
        <f t="shared" si="367"/>
        <v>ND</v>
      </c>
      <c r="N1723" s="1" t="str">
        <f t="shared" si="368"/>
        <v>neg threonine SE_CtrND</v>
      </c>
      <c r="O1723" s="2" t="str">
        <f t="shared" si="369"/>
        <v/>
      </c>
      <c r="P1723" s="1" t="str">
        <f t="array" ref="P1723">IF(O1723="","",AVERAGE(IF(L$1:L$2881=L1723,K$1:K$2881)))</f>
        <v/>
      </c>
      <c r="Q1723" s="1" t="str">
        <f t="array" ref="Q1723">IF(O1723="","",_xlfn.F.TEST(IF((L$1:L$2881=LEFT(L1723,LEN(L1723)-3)&amp;"ctr"),K$1:K$2881),IF((L$1:L$2881=L1723),K$1:K$2881)))</f>
        <v/>
      </c>
      <c r="R1723" s="1" t="str">
        <f t="array" ref="R1723">IF(O1723="","",TTEST(IF(L$1:L$2881=LEFT(L1723,LEN(L1723)-3)&amp;"ctr",K$1:K$2881),IF(L$1:L$2881=L1723,K$1:K$2881),2,IF(ISERROR(Q1723),3,IF(Q1723&lt;0.05,3,2))))</f>
        <v/>
      </c>
      <c r="S1723" s="1" t="str">
        <f t="shared" ca="1" si="370"/>
        <v/>
      </c>
      <c r="T1723" s="1" t="str">
        <f t="array" ref="T1723">IF(O1723="","",AVERAGE(IF(L$1:L$2881=L1723,I$1:I$2881)))</f>
        <v/>
      </c>
      <c r="U1723" s="1" t="str">
        <f t="shared" ca="1" si="371"/>
        <v/>
      </c>
      <c r="V1723" s="1" t="str">
        <f t="shared" ca="1" si="375"/>
        <v/>
      </c>
      <c r="W1723" s="1" t="str">
        <f t="array" aca="1" ref="W1723" ca="1">IF(V1723="","",IF(AVERAGE(IF(Z$2:Z$2881="Neg"&amp;" "&amp;B1723&amp;" "&amp;X1723,J$2:J$2881,0))&gt;AVERAGE(IF(Z$2:Z$2881="pos"&amp;" "&amp;B1723&amp;" "&amp;X1723,J$2:J$2881,0)),"neg","pos"))</f>
        <v/>
      </c>
      <c r="X1723" s="1" t="str">
        <f t="shared" ca="1" si="372"/>
        <v/>
      </c>
      <c r="Y1723" s="1" t="str">
        <f t="shared" ca="1" si="373"/>
        <v/>
      </c>
      <c r="Z1723" s="1" t="str">
        <f t="shared" si="374"/>
        <v>neg threonine SE_</v>
      </c>
      <c r="AA1723" s="1" t="str">
        <f t="shared" si="376"/>
        <v/>
      </c>
    </row>
    <row r="1724" spans="1:27" x14ac:dyDescent="0.2">
      <c r="A1724" s="1" t="s">
        <v>93</v>
      </c>
      <c r="B1724" s="1" t="s">
        <v>214</v>
      </c>
      <c r="C1724" s="1" t="s">
        <v>45</v>
      </c>
      <c r="D1724" s="1">
        <v>119.0574</v>
      </c>
      <c r="E1724" s="1">
        <v>19.78</v>
      </c>
      <c r="F1724" s="5" t="s">
        <v>146</v>
      </c>
      <c r="H1724" s="1" t="s">
        <v>153</v>
      </c>
      <c r="K1724" s="1">
        <f t="shared" si="377"/>
        <v>0</v>
      </c>
      <c r="L1724" s="1" t="str">
        <f t="shared" si="378"/>
        <v>neg threonine SE_Ctr</v>
      </c>
      <c r="M1724" s="1" t="str">
        <f t="shared" si="367"/>
        <v>ND</v>
      </c>
      <c r="N1724" s="1" t="str">
        <f t="shared" si="368"/>
        <v>neg threonine SE_CtrND</v>
      </c>
      <c r="O1724" s="2" t="str">
        <f t="shared" si="369"/>
        <v/>
      </c>
      <c r="P1724" s="1" t="str">
        <f t="array" ref="P1724">IF(O1724="","",AVERAGE(IF(L$1:L$2881=L1724,K$1:K$2881)))</f>
        <v/>
      </c>
      <c r="Q1724" s="1" t="str">
        <f t="array" ref="Q1724">IF(O1724="","",_xlfn.F.TEST(IF((L$1:L$2881=LEFT(L1724,LEN(L1724)-3)&amp;"ctr"),K$1:K$2881),IF((L$1:L$2881=L1724),K$1:K$2881)))</f>
        <v/>
      </c>
      <c r="R1724" s="1" t="str">
        <f t="array" ref="R1724">IF(O1724="","",TTEST(IF(L$1:L$2881=LEFT(L1724,LEN(L1724)-3)&amp;"ctr",K$1:K$2881),IF(L$1:L$2881=L1724,K$1:K$2881),2,IF(ISERROR(Q1724),3,IF(Q1724&lt;0.05,3,2))))</f>
        <v/>
      </c>
      <c r="S1724" s="1" t="str">
        <f t="shared" ca="1" si="370"/>
        <v/>
      </c>
      <c r="T1724" s="1" t="str">
        <f t="array" ref="T1724">IF(O1724="","",AVERAGE(IF(L$1:L$2881=L1724,I$1:I$2881)))</f>
        <v/>
      </c>
      <c r="U1724" s="1" t="str">
        <f t="shared" ca="1" si="371"/>
        <v/>
      </c>
      <c r="V1724" s="1" t="str">
        <f t="shared" ca="1" si="375"/>
        <v/>
      </c>
      <c r="W1724" s="1" t="str">
        <f t="array" aca="1" ref="W1724" ca="1">IF(V1724="","",IF(AVERAGE(IF(Z$2:Z$2881="Neg"&amp;" "&amp;B1724&amp;" "&amp;X1724,J$2:J$2881,0))&gt;AVERAGE(IF(Z$2:Z$2881="pos"&amp;" "&amp;B1724&amp;" "&amp;X1724,J$2:J$2881,0)),"neg","pos"))</f>
        <v/>
      </c>
      <c r="X1724" s="1" t="str">
        <f t="shared" ca="1" si="372"/>
        <v/>
      </c>
      <c r="Y1724" s="1" t="str">
        <f t="shared" ca="1" si="373"/>
        <v/>
      </c>
      <c r="Z1724" s="1" t="str">
        <f t="shared" si="374"/>
        <v>neg threonine SE_</v>
      </c>
      <c r="AA1724" s="1" t="str">
        <f t="shared" si="376"/>
        <v/>
      </c>
    </row>
    <row r="1725" spans="1:27" x14ac:dyDescent="0.2">
      <c r="A1725" s="1" t="s">
        <v>93</v>
      </c>
      <c r="B1725" s="1" t="s">
        <v>214</v>
      </c>
      <c r="C1725" s="1" t="s">
        <v>45</v>
      </c>
      <c r="D1725" s="1">
        <v>119.0574</v>
      </c>
      <c r="E1725" s="1">
        <v>19.78</v>
      </c>
      <c r="F1725" s="5" t="s">
        <v>146</v>
      </c>
      <c r="H1725" s="1" t="s">
        <v>153</v>
      </c>
      <c r="K1725" s="1">
        <f t="shared" si="377"/>
        <v>0</v>
      </c>
      <c r="L1725" s="1" t="str">
        <f t="shared" si="378"/>
        <v>neg threonine SE_Ctr</v>
      </c>
      <c r="M1725" s="1" t="str">
        <f t="shared" si="367"/>
        <v>ND</v>
      </c>
      <c r="N1725" s="1" t="str">
        <f t="shared" si="368"/>
        <v>neg threonine SE_CtrND</v>
      </c>
      <c r="O1725" s="2" t="str">
        <f t="shared" si="369"/>
        <v/>
      </c>
      <c r="P1725" s="1" t="str">
        <f t="array" ref="P1725">IF(O1725="","",AVERAGE(IF(L$1:L$2881=L1725,K$1:K$2881)))</f>
        <v/>
      </c>
      <c r="Q1725" s="1" t="str">
        <f t="array" ref="Q1725">IF(O1725="","",_xlfn.F.TEST(IF((L$1:L$2881=LEFT(L1725,LEN(L1725)-3)&amp;"ctr"),K$1:K$2881),IF((L$1:L$2881=L1725),K$1:K$2881)))</f>
        <v/>
      </c>
      <c r="R1725" s="1" t="str">
        <f t="array" ref="R1725">IF(O1725="","",TTEST(IF(L$1:L$2881=LEFT(L1725,LEN(L1725)-3)&amp;"ctr",K$1:K$2881),IF(L$1:L$2881=L1725,K$1:K$2881),2,IF(ISERROR(Q1725),3,IF(Q1725&lt;0.05,3,2))))</f>
        <v/>
      </c>
      <c r="S1725" s="1" t="str">
        <f t="shared" ca="1" si="370"/>
        <v/>
      </c>
      <c r="T1725" s="1" t="str">
        <f t="array" ref="T1725">IF(O1725="","",AVERAGE(IF(L$1:L$2881=L1725,I$1:I$2881)))</f>
        <v/>
      </c>
      <c r="U1725" s="1" t="str">
        <f t="shared" ca="1" si="371"/>
        <v/>
      </c>
      <c r="V1725" s="1" t="str">
        <f t="shared" ca="1" si="375"/>
        <v/>
      </c>
      <c r="W1725" s="1" t="str">
        <f t="array" aca="1" ref="W1725" ca="1">IF(V1725="","",IF(AVERAGE(IF(Z$2:Z$2881="Neg"&amp;" "&amp;B1725&amp;" "&amp;X1725,J$2:J$2881,0))&gt;AVERAGE(IF(Z$2:Z$2881="pos"&amp;" "&amp;B1725&amp;" "&amp;X1725,J$2:J$2881,0)),"neg","pos"))</f>
        <v/>
      </c>
      <c r="X1725" s="1" t="str">
        <f t="shared" ca="1" si="372"/>
        <v/>
      </c>
      <c r="Y1725" s="1" t="str">
        <f t="shared" ca="1" si="373"/>
        <v/>
      </c>
      <c r="Z1725" s="1" t="str">
        <f t="shared" si="374"/>
        <v>neg threonine SE_</v>
      </c>
      <c r="AA1725" s="1" t="str">
        <f t="shared" si="376"/>
        <v/>
      </c>
    </row>
    <row r="1726" spans="1:27" x14ac:dyDescent="0.2">
      <c r="A1726" s="1" t="s">
        <v>93</v>
      </c>
      <c r="B1726" s="1" t="s">
        <v>214</v>
      </c>
      <c r="C1726" s="1" t="s">
        <v>45</v>
      </c>
      <c r="D1726" s="1">
        <v>119.0574</v>
      </c>
      <c r="E1726" s="1">
        <v>19.78</v>
      </c>
      <c r="F1726" s="5" t="s">
        <v>146</v>
      </c>
      <c r="H1726" s="1" t="s">
        <v>154</v>
      </c>
      <c r="K1726" s="1">
        <f t="shared" si="377"/>
        <v>0</v>
      </c>
      <c r="L1726" s="1" t="str">
        <f t="shared" si="378"/>
        <v>neg threonine SE_Syn</v>
      </c>
      <c r="M1726" s="1" t="str">
        <f t="shared" si="367"/>
        <v>ND</v>
      </c>
      <c r="N1726" s="1" t="str">
        <f t="shared" si="368"/>
        <v>neg threonine SE_SynND</v>
      </c>
      <c r="O1726" s="2" t="str">
        <f t="shared" si="369"/>
        <v>ND</v>
      </c>
      <c r="P1726" s="1">
        <f t="array" ref="P1726">IF(O1726="","",AVERAGE(IF(L$1:L$2881=L1726,K$1:K$2881)))</f>
        <v>0</v>
      </c>
      <c r="Q1726" s="1" t="e">
        <f t="array" ref="Q1726">IF(O1726="","",_xlfn.F.TEST(IF((L$1:L$2881=LEFT(L1726,LEN(L1726)-3)&amp;"ctr"),K$1:K$2881),IF((L$1:L$2881=L1726),K$1:K$2881)))</f>
        <v>#DIV/0!</v>
      </c>
      <c r="R1726" s="1" t="e">
        <f t="array" ref="R1726">IF(O1726="","",TTEST(IF(L$1:L$2881=LEFT(L1726,LEN(L1726)-3)&amp;"ctr",K$1:K$2881),IF(L$1:L$2881=L1726,K$1:K$2881),2,IF(ISERROR(Q1726),3,IF(Q1726&lt;0.05,3,2))))</f>
        <v>#DIV/0!</v>
      </c>
      <c r="S1726" s="1" t="str">
        <f t="shared" ca="1" si="370"/>
        <v>ND</v>
      </c>
      <c r="T1726" s="1">
        <f t="array" ref="T1726">IF(O1726="","",AVERAGE(IF(L$1:L$2881=L1726,I$1:I$2881)))</f>
        <v>0</v>
      </c>
      <c r="U1726" s="1" t="str">
        <f t="shared" ca="1" si="371"/>
        <v>n/a</v>
      </c>
      <c r="V1726" s="1" t="str">
        <f t="shared" ca="1" si="375"/>
        <v/>
      </c>
      <c r="W1726" s="1" t="str">
        <f t="array" aca="1" ref="W1726" ca="1">IF(V1726="","",IF(AVERAGE(IF(Z$2:Z$2881="Neg"&amp;" "&amp;B1726&amp;" "&amp;X1726,J$2:J$2881,0))&gt;AVERAGE(IF(Z$2:Z$2881="pos"&amp;" "&amp;B1726&amp;" "&amp;X1726,J$2:J$2881,0)),"neg","pos"))</f>
        <v/>
      </c>
      <c r="X1726" s="1" t="str">
        <f t="shared" ca="1" si="372"/>
        <v/>
      </c>
      <c r="Y1726" s="1" t="str">
        <f t="shared" ca="1" si="373"/>
        <v/>
      </c>
      <c r="Z1726" s="1" t="str">
        <f t="shared" si="374"/>
        <v>neg threonine SE_</v>
      </c>
      <c r="AA1726" s="1" t="str">
        <f t="shared" si="376"/>
        <v>Good</v>
      </c>
    </row>
    <row r="1727" spans="1:27" x14ac:dyDescent="0.2">
      <c r="A1727" s="1" t="s">
        <v>93</v>
      </c>
      <c r="B1727" s="1" t="s">
        <v>214</v>
      </c>
      <c r="C1727" s="1" t="s">
        <v>45</v>
      </c>
      <c r="D1727" s="1">
        <v>119.0574</v>
      </c>
      <c r="E1727" s="1">
        <v>19.78</v>
      </c>
      <c r="F1727" s="5" t="s">
        <v>146</v>
      </c>
      <c r="H1727" s="1" t="s">
        <v>154</v>
      </c>
      <c r="K1727" s="1">
        <f t="shared" si="377"/>
        <v>0</v>
      </c>
      <c r="L1727" s="1" t="str">
        <f t="shared" si="378"/>
        <v>neg threonine SE_Syn</v>
      </c>
      <c r="M1727" s="1" t="str">
        <f t="shared" si="367"/>
        <v>ND</v>
      </c>
      <c r="N1727" s="1" t="str">
        <f t="shared" si="368"/>
        <v>neg threonine SE_SynND</v>
      </c>
      <c r="O1727" s="2" t="str">
        <f t="shared" si="369"/>
        <v/>
      </c>
      <c r="P1727" s="1" t="str">
        <f t="array" ref="P1727">IF(O1727="","",AVERAGE(IF(L$1:L$2881=L1727,K$1:K$2881)))</f>
        <v/>
      </c>
      <c r="Q1727" s="1" t="str">
        <f t="array" ref="Q1727">IF(O1727="","",_xlfn.F.TEST(IF((L$1:L$2881=LEFT(L1727,LEN(L1727)-3)&amp;"ctr"),K$1:K$2881),IF((L$1:L$2881=L1727),K$1:K$2881)))</f>
        <v/>
      </c>
      <c r="R1727" s="1" t="str">
        <f t="array" ref="R1727">IF(O1727="","",TTEST(IF(L$1:L$2881=LEFT(L1727,LEN(L1727)-3)&amp;"ctr",K$1:K$2881),IF(L$1:L$2881=L1727,K$1:K$2881),2,IF(ISERROR(Q1727),3,IF(Q1727&lt;0.05,3,2))))</f>
        <v/>
      </c>
      <c r="S1727" s="1" t="str">
        <f t="shared" ca="1" si="370"/>
        <v/>
      </c>
      <c r="T1727" s="1" t="str">
        <f t="array" ref="T1727">IF(O1727="","",AVERAGE(IF(L$1:L$2881=L1727,I$1:I$2881)))</f>
        <v/>
      </c>
      <c r="U1727" s="1" t="str">
        <f t="shared" ca="1" si="371"/>
        <v/>
      </c>
      <c r="V1727" s="1" t="str">
        <f t="shared" ca="1" si="375"/>
        <v/>
      </c>
      <c r="W1727" s="1" t="str">
        <f t="array" aca="1" ref="W1727" ca="1">IF(V1727="","",IF(AVERAGE(IF(Z$2:Z$2881="Neg"&amp;" "&amp;B1727&amp;" "&amp;X1727,J$2:J$2881,0))&gt;AVERAGE(IF(Z$2:Z$2881="pos"&amp;" "&amp;B1727&amp;" "&amp;X1727,J$2:J$2881,0)),"neg","pos"))</f>
        <v/>
      </c>
      <c r="X1727" s="1" t="str">
        <f t="shared" ca="1" si="372"/>
        <v/>
      </c>
      <c r="Y1727" s="1" t="str">
        <f t="shared" ca="1" si="373"/>
        <v/>
      </c>
      <c r="Z1727" s="1" t="str">
        <f t="shared" si="374"/>
        <v>neg threonine SE_</v>
      </c>
      <c r="AA1727" s="1" t="str">
        <f t="shared" si="376"/>
        <v/>
      </c>
    </row>
    <row r="1728" spans="1:27" x14ac:dyDescent="0.2">
      <c r="A1728" s="1" t="s">
        <v>93</v>
      </c>
      <c r="B1728" s="1" t="s">
        <v>214</v>
      </c>
      <c r="C1728" s="1" t="s">
        <v>45</v>
      </c>
      <c r="D1728" s="1">
        <v>119.0574</v>
      </c>
      <c r="E1728" s="1">
        <v>19.78</v>
      </c>
      <c r="F1728" s="5" t="s">
        <v>146</v>
      </c>
      <c r="H1728" s="1" t="s">
        <v>154</v>
      </c>
      <c r="K1728" s="1">
        <f t="shared" si="377"/>
        <v>0</v>
      </c>
      <c r="L1728" s="1" t="str">
        <f t="shared" si="378"/>
        <v>neg threonine SE_Syn</v>
      </c>
      <c r="M1728" s="1" t="str">
        <f t="shared" si="367"/>
        <v>ND</v>
      </c>
      <c r="N1728" s="1" t="str">
        <f t="shared" si="368"/>
        <v>neg threonine SE_SynND</v>
      </c>
      <c r="O1728" s="2" t="str">
        <f t="shared" si="369"/>
        <v/>
      </c>
      <c r="P1728" s="1" t="str">
        <f t="array" ref="P1728">IF(O1728="","",AVERAGE(IF(L$1:L$2881=L1728,K$1:K$2881)))</f>
        <v/>
      </c>
      <c r="Q1728" s="1" t="str">
        <f t="array" ref="Q1728">IF(O1728="","",_xlfn.F.TEST(IF((L$1:L$2881=LEFT(L1728,LEN(L1728)-3)&amp;"ctr"),K$1:K$2881),IF((L$1:L$2881=L1728),K$1:K$2881)))</f>
        <v/>
      </c>
      <c r="R1728" s="1" t="str">
        <f t="array" ref="R1728">IF(O1728="","",TTEST(IF(L$1:L$2881=LEFT(L1728,LEN(L1728)-3)&amp;"ctr",K$1:K$2881),IF(L$1:L$2881=L1728,K$1:K$2881),2,IF(ISERROR(Q1728),3,IF(Q1728&lt;0.05,3,2))))</f>
        <v/>
      </c>
      <c r="S1728" s="1" t="str">
        <f t="shared" ca="1" si="370"/>
        <v/>
      </c>
      <c r="T1728" s="1" t="str">
        <f t="array" ref="T1728">IF(O1728="","",AVERAGE(IF(L$1:L$2881=L1728,I$1:I$2881)))</f>
        <v/>
      </c>
      <c r="U1728" s="1" t="str">
        <f t="shared" ca="1" si="371"/>
        <v/>
      </c>
      <c r="V1728" s="1" t="str">
        <f t="shared" ca="1" si="375"/>
        <v/>
      </c>
      <c r="W1728" s="1" t="str">
        <f t="array" aca="1" ref="W1728" ca="1">IF(V1728="","",IF(AVERAGE(IF(Z$2:Z$2881="Neg"&amp;" "&amp;B1728&amp;" "&amp;X1728,J$2:J$2881,0))&gt;AVERAGE(IF(Z$2:Z$2881="pos"&amp;" "&amp;B1728&amp;" "&amp;X1728,J$2:J$2881,0)),"neg","pos"))</f>
        <v/>
      </c>
      <c r="X1728" s="1" t="str">
        <f t="shared" ca="1" si="372"/>
        <v/>
      </c>
      <c r="Y1728" s="1" t="str">
        <f t="shared" ca="1" si="373"/>
        <v/>
      </c>
      <c r="Z1728" s="1" t="str">
        <f t="shared" si="374"/>
        <v>neg threonine SE_</v>
      </c>
      <c r="AA1728" s="1" t="str">
        <f t="shared" si="376"/>
        <v/>
      </c>
    </row>
    <row r="1729" spans="1:27" x14ac:dyDescent="0.2">
      <c r="A1729" s="1" t="s">
        <v>93</v>
      </c>
      <c r="B1729" s="1" t="s">
        <v>214</v>
      </c>
      <c r="C1729" s="1" t="s">
        <v>45</v>
      </c>
      <c r="D1729" s="1">
        <v>119.0574</v>
      </c>
      <c r="E1729" s="1">
        <v>19.78</v>
      </c>
      <c r="F1729" s="5" t="s">
        <v>146</v>
      </c>
      <c r="H1729" s="1" t="s">
        <v>154</v>
      </c>
      <c r="K1729" s="1">
        <f t="shared" si="377"/>
        <v>0</v>
      </c>
      <c r="L1729" s="1" t="str">
        <f t="shared" si="378"/>
        <v>neg threonine SE_Syn</v>
      </c>
      <c r="M1729" s="1" t="str">
        <f t="shared" si="367"/>
        <v>ND</v>
      </c>
      <c r="N1729" s="1" t="str">
        <f t="shared" si="368"/>
        <v>neg threonine SE_SynND</v>
      </c>
      <c r="O1729" s="2" t="str">
        <f t="shared" si="369"/>
        <v/>
      </c>
      <c r="P1729" s="1" t="str">
        <f t="array" ref="P1729">IF(O1729="","",AVERAGE(IF(L$1:L$2881=L1729,K$1:K$2881)))</f>
        <v/>
      </c>
      <c r="Q1729" s="1" t="str">
        <f t="array" ref="Q1729">IF(O1729="","",_xlfn.F.TEST(IF((L$1:L$2881=LEFT(L1729,LEN(L1729)-3)&amp;"ctr"),K$1:K$2881),IF((L$1:L$2881=L1729),K$1:K$2881)))</f>
        <v/>
      </c>
      <c r="R1729" s="1" t="str">
        <f t="array" ref="R1729">IF(O1729="","",TTEST(IF(L$1:L$2881=LEFT(L1729,LEN(L1729)-3)&amp;"ctr",K$1:K$2881),IF(L$1:L$2881=L1729,K$1:K$2881),2,IF(ISERROR(Q1729),3,IF(Q1729&lt;0.05,3,2))))</f>
        <v/>
      </c>
      <c r="S1729" s="1" t="str">
        <f t="shared" ca="1" si="370"/>
        <v/>
      </c>
      <c r="T1729" s="1" t="str">
        <f t="array" ref="T1729">IF(O1729="","",AVERAGE(IF(L$1:L$2881=L1729,I$1:I$2881)))</f>
        <v/>
      </c>
      <c r="U1729" s="1" t="str">
        <f t="shared" ca="1" si="371"/>
        <v/>
      </c>
      <c r="V1729" s="1" t="str">
        <f t="shared" ca="1" si="375"/>
        <v/>
      </c>
      <c r="W1729" s="1" t="str">
        <f t="array" aca="1" ref="W1729" ca="1">IF(V1729="","",IF(AVERAGE(IF(Z$2:Z$2881="Neg"&amp;" "&amp;B1729&amp;" "&amp;X1729,J$2:J$2881,0))&gt;AVERAGE(IF(Z$2:Z$2881="pos"&amp;" "&amp;B1729&amp;" "&amp;X1729,J$2:J$2881,0)),"neg","pos"))</f>
        <v/>
      </c>
      <c r="X1729" s="1" t="str">
        <f t="shared" ca="1" si="372"/>
        <v/>
      </c>
      <c r="Y1729" s="1" t="str">
        <f t="shared" ca="1" si="373"/>
        <v/>
      </c>
      <c r="Z1729" s="1" t="str">
        <f t="shared" si="374"/>
        <v>neg threonine SE_</v>
      </c>
      <c r="AA1729" s="1" t="str">
        <f t="shared" si="376"/>
        <v/>
      </c>
    </row>
    <row r="1730" spans="1:27" x14ac:dyDescent="0.2">
      <c r="A1730" s="1" t="s">
        <v>93</v>
      </c>
      <c r="B1730" s="1" t="s">
        <v>84</v>
      </c>
      <c r="C1730" s="1" t="s">
        <v>127</v>
      </c>
      <c r="D1730" s="1">
        <v>190.09549999999999</v>
      </c>
      <c r="E1730" s="1">
        <v>19.559999999999999</v>
      </c>
      <c r="F1730" s="5" t="s">
        <v>146</v>
      </c>
      <c r="H1730" s="1" t="s">
        <v>147</v>
      </c>
      <c r="K1730" s="1">
        <f t="shared" si="377"/>
        <v>0</v>
      </c>
      <c r="L1730" s="1" t="str">
        <f t="shared" si="378"/>
        <v>neg Thr-Ala Min_Ctr</v>
      </c>
      <c r="M1730" s="1" t="str">
        <f t="shared" ref="M1730:M1793" si="379">IF(I1730&lt;&gt;"","D","ND")</f>
        <v>ND</v>
      </c>
      <c r="N1730" s="1" t="str">
        <f t="shared" ref="N1730:N1793" si="380">L1730&amp;IF(LEN(M1730)=2,M1730,"_"&amp;M1730)</f>
        <v>neg Thr-Ala Min_CtrND</v>
      </c>
      <c r="O1730" s="2" t="str">
        <f t="shared" ref="O1730:O1793" si="381">IF(ROW()&lt;&gt;MATCH(L1730,L$1:L$2881,0),"",IF(COUNTIF(N$1:N$2881,LEFT(N1730,LEN(N1730)-2)&amp;"_D")=COUNTIF(L$1:L$2881,L1730),"D","ND"))</f>
        <v>ND</v>
      </c>
      <c r="P1730" s="1">
        <f t="array" ref="P1730">IF(O1730="","",AVERAGE(IF(L$1:L$2881=L1730,K$1:K$2881)))</f>
        <v>0</v>
      </c>
      <c r="Q1730" s="1" t="e">
        <f t="array" ref="Q1730">IF(O1730="","",_xlfn.F.TEST(IF((L$1:L$2881=LEFT(L1730,LEN(L1730)-3)&amp;"ctr"),K$1:K$2881),IF((L$1:L$2881=L1730),K$1:K$2881)))</f>
        <v>#DIV/0!</v>
      </c>
      <c r="R1730" s="1" t="e">
        <f t="array" ref="R1730">IF(O1730="","",TTEST(IF(L$1:L$2881=LEFT(L1730,LEN(L1730)-3)&amp;"ctr",K$1:K$2881),IF(L$1:L$2881=L1730,K$1:K$2881),2,IF(ISERROR(Q1730),3,IF(Q1730&lt;0.05,3,2))))</f>
        <v>#DIV/0!</v>
      </c>
      <c r="S1730" s="1" t="str">
        <f t="shared" ref="S1730:S1793" ca="1" si="382">IF(P1730="","",IF(RIGHT(L1730,3)="ctr",O1730,IF(AND(O1730="ND",INDIRECT("r"&amp;MATCH(LEFT(L1730,LEN(L1730)-3)&amp;"ctr",L$1:L$2881,0)&amp;"c"&amp;COLUMN(O1730),FALSE)="ND"),"ND",IF(R1730&gt;=0.05,"N",IF(AND(R1730&lt;0.05,P1730&lt;INDIRECT("r"&amp;MATCH(LEFT(L1730,LEN(L1730)-3)&amp;"ctr",L$1:L$2881,0)&amp;"C"&amp;COLUMN(P1730),FALSE)),"I",IF(AND(R1730&lt;0.05,P1730&gt;INDIRECT("r"&amp;MATCH(LEFT(L1730,LEN(L1730)-3)&amp;"ctr",L$1:L$2881,0)&amp;"c"&amp;COLUMN(P1730),FALSE)),"E","err"))))))</f>
        <v>ND</v>
      </c>
      <c r="T1730" s="1">
        <f t="array" ref="T1730">IF(O1730="","",AVERAGE(IF(L$1:L$2881=L1730,I$1:I$2881)))</f>
        <v>0</v>
      </c>
      <c r="U1730" s="1" t="str">
        <f t="shared" ref="U1730:U1793" ca="1" si="383">IF(O1730="","",IF(OR(S1730="ND",S1730="N"),"n/a",IF(OR(S1730="e",S1730="I"),IF(OR(T1730=0,INDIRECT("r"&amp;MATCH(LEFT(L1730,LEN(L1730)-3)&amp;"ctr",L$1:L$2881,0)&amp;"c"&amp;COLUMN(T1730),FALSE)=0),5,LOG(T1730/INDIRECT("r"&amp;MATCH(LEFT(L1730,LEN(L1730)-3)&amp;"ctr",L$1:L$2881,0)&amp;"c"&amp;COLUMN(T1730),FALSE),2)))))</f>
        <v>n/a</v>
      </c>
      <c r="V1730" s="1" t="str">
        <f t="shared" ca="1" si="375"/>
        <v/>
      </c>
      <c r="W1730" s="1" t="str">
        <f t="array" aca="1" ref="W1730" ca="1">IF(V1730="","",IF(AVERAGE(IF(Z$2:Z$2881="Neg"&amp;" "&amp;B1730&amp;" "&amp;X1730,J$2:J$2881,0))&gt;AVERAGE(IF(Z$2:Z$2881="pos"&amp;" "&amp;B1730&amp;" "&amp;X1730,J$2:J$2881,0)),"neg","pos"))</f>
        <v/>
      </c>
      <c r="X1730" s="1" t="str">
        <f t="shared" ref="X1730:X1793" ca="1" si="384">IF(V1730="","",LEFT(H1730,3))</f>
        <v/>
      </c>
      <c r="Y1730" s="1" t="str">
        <f t="shared" ref="Y1730:Y1793" ca="1" si="385">IF(W1730="","",RIGHT(H1730,3))</f>
        <v/>
      </c>
      <c r="Z1730" s="1" t="str">
        <f t="shared" ref="Z1730:Z1793" si="386">A1730&amp;" "&amp;B1730&amp;" "&amp;LEFT(H1730,3)</f>
        <v>neg Thr-Ala Min</v>
      </c>
      <c r="AA1730" s="1" t="str">
        <f t="shared" si="376"/>
        <v>Good</v>
      </c>
    </row>
    <row r="1731" spans="1:27" x14ac:dyDescent="0.2">
      <c r="A1731" s="1" t="s">
        <v>93</v>
      </c>
      <c r="B1731" s="1" t="s">
        <v>84</v>
      </c>
      <c r="C1731" s="1" t="s">
        <v>127</v>
      </c>
      <c r="D1731" s="1">
        <v>190.09549999999999</v>
      </c>
      <c r="E1731" s="1">
        <v>19.559999999999999</v>
      </c>
      <c r="F1731" s="5" t="s">
        <v>146</v>
      </c>
      <c r="H1731" s="1" t="s">
        <v>147</v>
      </c>
      <c r="K1731" s="1">
        <f t="shared" si="377"/>
        <v>0</v>
      </c>
      <c r="L1731" s="1" t="str">
        <f t="shared" si="378"/>
        <v>neg Thr-Ala Min_Ctr</v>
      </c>
      <c r="M1731" s="1" t="str">
        <f t="shared" si="379"/>
        <v>ND</v>
      </c>
      <c r="N1731" s="1" t="str">
        <f t="shared" si="380"/>
        <v>neg Thr-Ala Min_CtrND</v>
      </c>
      <c r="O1731" s="2" t="str">
        <f t="shared" si="381"/>
        <v/>
      </c>
      <c r="P1731" s="1" t="str">
        <f t="array" ref="P1731">IF(O1731="","",AVERAGE(IF(L$1:L$2881=L1731,K$1:K$2881)))</f>
        <v/>
      </c>
      <c r="Q1731" s="1" t="str">
        <f t="array" ref="Q1731">IF(O1731="","",_xlfn.F.TEST(IF((L$1:L$2881=LEFT(L1731,LEN(L1731)-3)&amp;"ctr"),K$1:K$2881),IF((L$1:L$2881=L1731),K$1:K$2881)))</f>
        <v/>
      </c>
      <c r="R1731" s="1" t="str">
        <f t="array" ref="R1731">IF(O1731="","",TTEST(IF(L$1:L$2881=LEFT(L1731,LEN(L1731)-3)&amp;"ctr",K$1:K$2881),IF(L$1:L$2881=L1731,K$1:K$2881),2,IF(ISERROR(Q1731),3,IF(Q1731&lt;0.05,3,2))))</f>
        <v/>
      </c>
      <c r="S1731" s="1" t="str">
        <f t="shared" ca="1" si="382"/>
        <v/>
      </c>
      <c r="T1731" s="1" t="str">
        <f t="array" ref="T1731">IF(O1731="","",AVERAGE(IF(L$1:L$2881=L1731,I$1:I$2881)))</f>
        <v/>
      </c>
      <c r="U1731" s="1" t="str">
        <f t="shared" ca="1" si="383"/>
        <v/>
      </c>
      <c r="V1731" s="1" t="str">
        <f t="shared" ref="V1731:V1794" ca="1" si="387">IF(S1731="N","1",IF(U1731="n/a","",IF(U1731="","",IF(ABS(U1731)&lt;1.5,"1",IF(ABS(U1731)&lt;2.5,"2",IF(ABS(U1731)&lt;3.5,"3",IF(ABS(U1731)&lt;4.5,"4",IF(ABS(U1731)&gt;=4.5,"5"))))))))</f>
        <v/>
      </c>
      <c r="W1731" s="1" t="str">
        <f t="array" aca="1" ref="W1731" ca="1">IF(V1731="","",IF(AVERAGE(IF(Z$2:Z$2881="Neg"&amp;" "&amp;B1731&amp;" "&amp;X1731,J$2:J$2881,0))&gt;AVERAGE(IF(Z$2:Z$2881="pos"&amp;" "&amp;B1731&amp;" "&amp;X1731,J$2:J$2881,0)),"neg","pos"))</f>
        <v/>
      </c>
      <c r="X1731" s="1" t="str">
        <f t="shared" ca="1" si="384"/>
        <v/>
      </c>
      <c r="Y1731" s="1" t="str">
        <f t="shared" ca="1" si="385"/>
        <v/>
      </c>
      <c r="Z1731" s="1" t="str">
        <f t="shared" si="386"/>
        <v>neg Thr-Ala Min</v>
      </c>
      <c r="AA1731" s="1" t="str">
        <f t="shared" ref="AA1731:AA1794" si="388">IF(T1731="","","Good")</f>
        <v/>
      </c>
    </row>
    <row r="1732" spans="1:27" x14ac:dyDescent="0.2">
      <c r="A1732" s="1" t="s">
        <v>93</v>
      </c>
      <c r="B1732" s="1" t="s">
        <v>84</v>
      </c>
      <c r="C1732" s="1" t="s">
        <v>127</v>
      </c>
      <c r="D1732" s="1">
        <v>190.09549999999999</v>
      </c>
      <c r="E1732" s="1">
        <v>19.559999999999999</v>
      </c>
      <c r="F1732" s="5" t="s">
        <v>146</v>
      </c>
      <c r="H1732" s="1" t="s">
        <v>147</v>
      </c>
      <c r="K1732" s="1">
        <f t="shared" si="377"/>
        <v>0</v>
      </c>
      <c r="L1732" s="1" t="str">
        <f t="shared" si="378"/>
        <v>neg Thr-Ala Min_Ctr</v>
      </c>
      <c r="M1732" s="1" t="str">
        <f t="shared" si="379"/>
        <v>ND</v>
      </c>
      <c r="N1732" s="1" t="str">
        <f t="shared" si="380"/>
        <v>neg Thr-Ala Min_CtrND</v>
      </c>
      <c r="O1732" s="2" t="str">
        <f t="shared" si="381"/>
        <v/>
      </c>
      <c r="P1732" s="1" t="str">
        <f t="array" ref="P1732">IF(O1732="","",AVERAGE(IF(L$1:L$2881=L1732,K$1:K$2881)))</f>
        <v/>
      </c>
      <c r="Q1732" s="1" t="str">
        <f t="array" ref="Q1732">IF(O1732="","",_xlfn.F.TEST(IF((L$1:L$2881=LEFT(L1732,LEN(L1732)-3)&amp;"ctr"),K$1:K$2881),IF((L$1:L$2881=L1732),K$1:K$2881)))</f>
        <v/>
      </c>
      <c r="R1732" s="1" t="str">
        <f t="array" ref="R1732">IF(O1732="","",TTEST(IF(L$1:L$2881=LEFT(L1732,LEN(L1732)-3)&amp;"ctr",K$1:K$2881),IF(L$1:L$2881=L1732,K$1:K$2881),2,IF(ISERROR(Q1732),3,IF(Q1732&lt;0.05,3,2))))</f>
        <v/>
      </c>
      <c r="S1732" s="1" t="str">
        <f t="shared" ca="1" si="382"/>
        <v/>
      </c>
      <c r="T1732" s="1" t="str">
        <f t="array" ref="T1732">IF(O1732="","",AVERAGE(IF(L$1:L$2881=L1732,I$1:I$2881)))</f>
        <v/>
      </c>
      <c r="U1732" s="1" t="str">
        <f t="shared" ca="1" si="383"/>
        <v/>
      </c>
      <c r="V1732" s="1" t="str">
        <f t="shared" ca="1" si="387"/>
        <v/>
      </c>
      <c r="W1732" s="1" t="str">
        <f t="array" aca="1" ref="W1732" ca="1">IF(V1732="","",IF(AVERAGE(IF(Z$2:Z$2881="Neg"&amp;" "&amp;B1732&amp;" "&amp;X1732,J$2:J$2881,0))&gt;AVERAGE(IF(Z$2:Z$2881="pos"&amp;" "&amp;B1732&amp;" "&amp;X1732,J$2:J$2881,0)),"neg","pos"))</f>
        <v/>
      </c>
      <c r="X1732" s="1" t="str">
        <f t="shared" ca="1" si="384"/>
        <v/>
      </c>
      <c r="Y1732" s="1" t="str">
        <f t="shared" ca="1" si="385"/>
        <v/>
      </c>
      <c r="Z1732" s="1" t="str">
        <f t="shared" si="386"/>
        <v>neg Thr-Ala Min</v>
      </c>
      <c r="AA1732" s="1" t="str">
        <f t="shared" si="388"/>
        <v/>
      </c>
    </row>
    <row r="1733" spans="1:27" x14ac:dyDescent="0.2">
      <c r="A1733" s="1" t="s">
        <v>93</v>
      </c>
      <c r="B1733" s="1" t="s">
        <v>84</v>
      </c>
      <c r="C1733" s="1" t="s">
        <v>127</v>
      </c>
      <c r="D1733" s="1">
        <v>190.09549999999999</v>
      </c>
      <c r="E1733" s="1">
        <v>19.559999999999999</v>
      </c>
      <c r="F1733" s="5" t="s">
        <v>146</v>
      </c>
      <c r="H1733" s="1" t="s">
        <v>147</v>
      </c>
      <c r="K1733" s="1">
        <f t="shared" si="377"/>
        <v>0</v>
      </c>
      <c r="L1733" s="1" t="str">
        <f t="shared" si="378"/>
        <v>neg Thr-Ala Min_Ctr</v>
      </c>
      <c r="M1733" s="1" t="str">
        <f t="shared" si="379"/>
        <v>ND</v>
      </c>
      <c r="N1733" s="1" t="str">
        <f t="shared" si="380"/>
        <v>neg Thr-Ala Min_CtrND</v>
      </c>
      <c r="O1733" s="2" t="str">
        <f t="shared" si="381"/>
        <v/>
      </c>
      <c r="P1733" s="1" t="str">
        <f t="array" ref="P1733">IF(O1733="","",AVERAGE(IF(L$1:L$2881=L1733,K$1:K$2881)))</f>
        <v/>
      </c>
      <c r="Q1733" s="1" t="str">
        <f t="array" ref="Q1733">IF(O1733="","",_xlfn.F.TEST(IF((L$1:L$2881=LEFT(L1733,LEN(L1733)-3)&amp;"ctr"),K$1:K$2881),IF((L$1:L$2881=L1733),K$1:K$2881)))</f>
        <v/>
      </c>
      <c r="R1733" s="1" t="str">
        <f t="array" ref="R1733">IF(O1733="","",TTEST(IF(L$1:L$2881=LEFT(L1733,LEN(L1733)-3)&amp;"ctr",K$1:K$2881),IF(L$1:L$2881=L1733,K$1:K$2881),2,IF(ISERROR(Q1733),3,IF(Q1733&lt;0.05,3,2))))</f>
        <v/>
      </c>
      <c r="S1733" s="1" t="str">
        <f t="shared" ca="1" si="382"/>
        <v/>
      </c>
      <c r="T1733" s="1" t="str">
        <f t="array" ref="T1733">IF(O1733="","",AVERAGE(IF(L$1:L$2881=L1733,I$1:I$2881)))</f>
        <v/>
      </c>
      <c r="U1733" s="1" t="str">
        <f t="shared" ca="1" si="383"/>
        <v/>
      </c>
      <c r="V1733" s="1" t="str">
        <f t="shared" ca="1" si="387"/>
        <v/>
      </c>
      <c r="W1733" s="1" t="str">
        <f t="array" aca="1" ref="W1733" ca="1">IF(V1733="","",IF(AVERAGE(IF(Z$2:Z$2881="Neg"&amp;" "&amp;B1733&amp;" "&amp;X1733,J$2:J$2881,0))&gt;AVERAGE(IF(Z$2:Z$2881="pos"&amp;" "&amp;B1733&amp;" "&amp;X1733,J$2:J$2881,0)),"neg","pos"))</f>
        <v/>
      </c>
      <c r="X1733" s="1" t="str">
        <f t="shared" ca="1" si="384"/>
        <v/>
      </c>
      <c r="Y1733" s="1" t="str">
        <f t="shared" ca="1" si="385"/>
        <v/>
      </c>
      <c r="Z1733" s="1" t="str">
        <f t="shared" si="386"/>
        <v>neg Thr-Ala Min</v>
      </c>
      <c r="AA1733" s="1" t="str">
        <f t="shared" si="388"/>
        <v/>
      </c>
    </row>
    <row r="1734" spans="1:27" x14ac:dyDescent="0.2">
      <c r="A1734" s="1" t="s">
        <v>93</v>
      </c>
      <c r="B1734" s="1" t="s">
        <v>84</v>
      </c>
      <c r="C1734" s="1" t="s">
        <v>127</v>
      </c>
      <c r="D1734" s="1">
        <v>190.09549999999999</v>
      </c>
      <c r="E1734" s="1">
        <v>19.559999999999999</v>
      </c>
      <c r="F1734" s="5" t="s">
        <v>146</v>
      </c>
      <c r="H1734" s="1" t="s">
        <v>148</v>
      </c>
      <c r="K1734" s="1">
        <f t="shared" si="377"/>
        <v>0</v>
      </c>
      <c r="L1734" s="1" t="str">
        <f t="shared" si="378"/>
        <v>neg Thr-Ala Min_Syn</v>
      </c>
      <c r="M1734" s="1" t="str">
        <f t="shared" si="379"/>
        <v>ND</v>
      </c>
      <c r="N1734" s="1" t="str">
        <f t="shared" si="380"/>
        <v>neg Thr-Ala Min_SynND</v>
      </c>
      <c r="O1734" s="2" t="str">
        <f t="shared" si="381"/>
        <v>ND</v>
      </c>
      <c r="P1734" s="1">
        <f t="array" ref="P1734">IF(O1734="","",AVERAGE(IF(L$1:L$2881=L1734,K$1:K$2881)))</f>
        <v>0</v>
      </c>
      <c r="Q1734" s="1" t="e">
        <f t="array" ref="Q1734">IF(O1734="","",_xlfn.F.TEST(IF((L$1:L$2881=LEFT(L1734,LEN(L1734)-3)&amp;"ctr"),K$1:K$2881),IF((L$1:L$2881=L1734),K$1:K$2881)))</f>
        <v>#DIV/0!</v>
      </c>
      <c r="R1734" s="1" t="e">
        <f t="array" ref="R1734">IF(O1734="","",TTEST(IF(L$1:L$2881=LEFT(L1734,LEN(L1734)-3)&amp;"ctr",K$1:K$2881),IF(L$1:L$2881=L1734,K$1:K$2881),2,IF(ISERROR(Q1734),3,IF(Q1734&lt;0.05,3,2))))</f>
        <v>#DIV/0!</v>
      </c>
      <c r="S1734" s="1" t="str">
        <f t="shared" ca="1" si="382"/>
        <v>ND</v>
      </c>
      <c r="T1734" s="1">
        <f t="array" ref="T1734">IF(O1734="","",AVERAGE(IF(L$1:L$2881=L1734,I$1:I$2881)))</f>
        <v>0</v>
      </c>
      <c r="U1734" s="1" t="str">
        <f t="shared" ca="1" si="383"/>
        <v>n/a</v>
      </c>
      <c r="V1734" s="1" t="str">
        <f t="shared" ca="1" si="387"/>
        <v/>
      </c>
      <c r="W1734" s="1" t="str">
        <f t="array" aca="1" ref="W1734" ca="1">IF(V1734="","",IF(AVERAGE(IF(Z$2:Z$2881="Neg"&amp;" "&amp;B1734&amp;" "&amp;X1734,J$2:J$2881,0))&gt;AVERAGE(IF(Z$2:Z$2881="pos"&amp;" "&amp;B1734&amp;" "&amp;X1734,J$2:J$2881,0)),"neg","pos"))</f>
        <v/>
      </c>
      <c r="X1734" s="1" t="str">
        <f t="shared" ca="1" si="384"/>
        <v/>
      </c>
      <c r="Y1734" s="1" t="str">
        <f t="shared" ca="1" si="385"/>
        <v/>
      </c>
      <c r="Z1734" s="1" t="str">
        <f t="shared" si="386"/>
        <v>neg Thr-Ala Min</v>
      </c>
      <c r="AA1734" s="1" t="str">
        <f t="shared" si="388"/>
        <v>Good</v>
      </c>
    </row>
    <row r="1735" spans="1:27" x14ac:dyDescent="0.2">
      <c r="A1735" s="1" t="s">
        <v>93</v>
      </c>
      <c r="B1735" s="1" t="s">
        <v>84</v>
      </c>
      <c r="C1735" s="1" t="s">
        <v>127</v>
      </c>
      <c r="D1735" s="1">
        <v>190.09549999999999</v>
      </c>
      <c r="E1735" s="1">
        <v>19.559999999999999</v>
      </c>
      <c r="F1735" s="5" t="s">
        <v>146</v>
      </c>
      <c r="H1735" s="1" t="s">
        <v>148</v>
      </c>
      <c r="K1735" s="1">
        <f t="shared" si="377"/>
        <v>0</v>
      </c>
      <c r="L1735" s="1" t="str">
        <f t="shared" si="378"/>
        <v>neg Thr-Ala Min_Syn</v>
      </c>
      <c r="M1735" s="1" t="str">
        <f t="shared" si="379"/>
        <v>ND</v>
      </c>
      <c r="N1735" s="1" t="str">
        <f t="shared" si="380"/>
        <v>neg Thr-Ala Min_SynND</v>
      </c>
      <c r="O1735" s="2" t="str">
        <f t="shared" si="381"/>
        <v/>
      </c>
      <c r="P1735" s="1" t="str">
        <f t="array" ref="P1735">IF(O1735="","",AVERAGE(IF(L$1:L$2881=L1735,K$1:K$2881)))</f>
        <v/>
      </c>
      <c r="Q1735" s="1" t="str">
        <f t="array" ref="Q1735">IF(O1735="","",_xlfn.F.TEST(IF((L$1:L$2881=LEFT(L1735,LEN(L1735)-3)&amp;"ctr"),K$1:K$2881),IF((L$1:L$2881=L1735),K$1:K$2881)))</f>
        <v/>
      </c>
      <c r="R1735" s="1" t="str">
        <f t="array" ref="R1735">IF(O1735="","",TTEST(IF(L$1:L$2881=LEFT(L1735,LEN(L1735)-3)&amp;"ctr",K$1:K$2881),IF(L$1:L$2881=L1735,K$1:K$2881),2,IF(ISERROR(Q1735),3,IF(Q1735&lt;0.05,3,2))))</f>
        <v/>
      </c>
      <c r="S1735" s="1" t="str">
        <f t="shared" ca="1" si="382"/>
        <v/>
      </c>
      <c r="T1735" s="1" t="str">
        <f t="array" ref="T1735">IF(O1735="","",AVERAGE(IF(L$1:L$2881=L1735,I$1:I$2881)))</f>
        <v/>
      </c>
      <c r="U1735" s="1" t="str">
        <f t="shared" ca="1" si="383"/>
        <v/>
      </c>
      <c r="V1735" s="1" t="str">
        <f t="shared" ca="1" si="387"/>
        <v/>
      </c>
      <c r="W1735" s="1" t="str">
        <f t="array" aca="1" ref="W1735" ca="1">IF(V1735="","",IF(AVERAGE(IF(Z$2:Z$2881="Neg"&amp;" "&amp;B1735&amp;" "&amp;X1735,J$2:J$2881,0))&gt;AVERAGE(IF(Z$2:Z$2881="pos"&amp;" "&amp;B1735&amp;" "&amp;X1735,J$2:J$2881,0)),"neg","pos"))</f>
        <v/>
      </c>
      <c r="X1735" s="1" t="str">
        <f t="shared" ca="1" si="384"/>
        <v/>
      </c>
      <c r="Y1735" s="1" t="str">
        <f t="shared" ca="1" si="385"/>
        <v/>
      </c>
      <c r="Z1735" s="1" t="str">
        <f t="shared" si="386"/>
        <v>neg Thr-Ala Min</v>
      </c>
      <c r="AA1735" s="1" t="str">
        <f t="shared" si="388"/>
        <v/>
      </c>
    </row>
    <row r="1736" spans="1:27" x14ac:dyDescent="0.2">
      <c r="A1736" s="1" t="s">
        <v>93</v>
      </c>
      <c r="B1736" s="1" t="s">
        <v>84</v>
      </c>
      <c r="C1736" s="1" t="s">
        <v>127</v>
      </c>
      <c r="D1736" s="1">
        <v>190.09549999999999</v>
      </c>
      <c r="E1736" s="1">
        <v>19.559999999999999</v>
      </c>
      <c r="F1736" s="5" t="s">
        <v>146</v>
      </c>
      <c r="H1736" s="1" t="s">
        <v>148</v>
      </c>
      <c r="K1736" s="1">
        <f t="shared" si="377"/>
        <v>0</v>
      </c>
      <c r="L1736" s="1" t="str">
        <f t="shared" si="378"/>
        <v>neg Thr-Ala Min_Syn</v>
      </c>
      <c r="M1736" s="1" t="str">
        <f t="shared" si="379"/>
        <v>ND</v>
      </c>
      <c r="N1736" s="1" t="str">
        <f t="shared" si="380"/>
        <v>neg Thr-Ala Min_SynND</v>
      </c>
      <c r="O1736" s="2" t="str">
        <f t="shared" si="381"/>
        <v/>
      </c>
      <c r="P1736" s="1" t="str">
        <f t="array" ref="P1736">IF(O1736="","",AVERAGE(IF(L$1:L$2881=L1736,K$1:K$2881)))</f>
        <v/>
      </c>
      <c r="Q1736" s="1" t="str">
        <f t="array" ref="Q1736">IF(O1736="","",_xlfn.F.TEST(IF((L$1:L$2881=LEFT(L1736,LEN(L1736)-3)&amp;"ctr"),K$1:K$2881),IF((L$1:L$2881=L1736),K$1:K$2881)))</f>
        <v/>
      </c>
      <c r="R1736" s="1" t="str">
        <f t="array" ref="R1736">IF(O1736="","",TTEST(IF(L$1:L$2881=LEFT(L1736,LEN(L1736)-3)&amp;"ctr",K$1:K$2881),IF(L$1:L$2881=L1736,K$1:K$2881),2,IF(ISERROR(Q1736),3,IF(Q1736&lt;0.05,3,2))))</f>
        <v/>
      </c>
      <c r="S1736" s="1" t="str">
        <f t="shared" ca="1" si="382"/>
        <v/>
      </c>
      <c r="T1736" s="1" t="str">
        <f t="array" ref="T1736">IF(O1736="","",AVERAGE(IF(L$1:L$2881=L1736,I$1:I$2881)))</f>
        <v/>
      </c>
      <c r="U1736" s="1" t="str">
        <f t="shared" ca="1" si="383"/>
        <v/>
      </c>
      <c r="V1736" s="1" t="str">
        <f t="shared" ca="1" si="387"/>
        <v/>
      </c>
      <c r="W1736" s="1" t="str">
        <f t="array" aca="1" ref="W1736" ca="1">IF(V1736="","",IF(AVERAGE(IF(Z$2:Z$2881="Neg"&amp;" "&amp;B1736&amp;" "&amp;X1736,J$2:J$2881,0))&gt;AVERAGE(IF(Z$2:Z$2881="pos"&amp;" "&amp;B1736&amp;" "&amp;X1736,J$2:J$2881,0)),"neg","pos"))</f>
        <v/>
      </c>
      <c r="X1736" s="1" t="str">
        <f t="shared" ca="1" si="384"/>
        <v/>
      </c>
      <c r="Y1736" s="1" t="str">
        <f t="shared" ca="1" si="385"/>
        <v/>
      </c>
      <c r="Z1736" s="1" t="str">
        <f t="shared" si="386"/>
        <v>neg Thr-Ala Min</v>
      </c>
      <c r="AA1736" s="1" t="str">
        <f t="shared" si="388"/>
        <v/>
      </c>
    </row>
    <row r="1737" spans="1:27" x14ac:dyDescent="0.2">
      <c r="A1737" s="1" t="s">
        <v>93</v>
      </c>
      <c r="B1737" s="1" t="s">
        <v>84</v>
      </c>
      <c r="C1737" s="1" t="s">
        <v>127</v>
      </c>
      <c r="D1737" s="1">
        <v>190.09549999999999</v>
      </c>
      <c r="E1737" s="1">
        <v>19.559999999999999</v>
      </c>
      <c r="F1737" s="5" t="s">
        <v>146</v>
      </c>
      <c r="H1737" s="1" t="s">
        <v>148</v>
      </c>
      <c r="K1737" s="1">
        <f t="shared" si="377"/>
        <v>0</v>
      </c>
      <c r="L1737" s="1" t="str">
        <f t="shared" si="378"/>
        <v>neg Thr-Ala Min_Syn</v>
      </c>
      <c r="M1737" s="1" t="str">
        <f t="shared" si="379"/>
        <v>ND</v>
      </c>
      <c r="N1737" s="1" t="str">
        <f t="shared" si="380"/>
        <v>neg Thr-Ala Min_SynND</v>
      </c>
      <c r="O1737" s="2" t="str">
        <f t="shared" si="381"/>
        <v/>
      </c>
      <c r="P1737" s="1" t="str">
        <f t="array" ref="P1737">IF(O1737="","",AVERAGE(IF(L$1:L$2881=L1737,K$1:K$2881)))</f>
        <v/>
      </c>
      <c r="Q1737" s="1" t="str">
        <f t="array" ref="Q1737">IF(O1737="","",_xlfn.F.TEST(IF((L$1:L$2881=LEFT(L1737,LEN(L1737)-3)&amp;"ctr"),K$1:K$2881),IF((L$1:L$2881=L1737),K$1:K$2881)))</f>
        <v/>
      </c>
      <c r="R1737" s="1" t="str">
        <f t="array" ref="R1737">IF(O1737="","",TTEST(IF(L$1:L$2881=LEFT(L1737,LEN(L1737)-3)&amp;"ctr",K$1:K$2881),IF(L$1:L$2881=L1737,K$1:K$2881),2,IF(ISERROR(Q1737),3,IF(Q1737&lt;0.05,3,2))))</f>
        <v/>
      </c>
      <c r="S1737" s="1" t="str">
        <f t="shared" ca="1" si="382"/>
        <v/>
      </c>
      <c r="T1737" s="1" t="str">
        <f t="array" ref="T1737">IF(O1737="","",AVERAGE(IF(L$1:L$2881=L1737,I$1:I$2881)))</f>
        <v/>
      </c>
      <c r="U1737" s="1" t="str">
        <f t="shared" ca="1" si="383"/>
        <v/>
      </c>
      <c r="V1737" s="1" t="str">
        <f t="shared" ca="1" si="387"/>
        <v/>
      </c>
      <c r="W1737" s="1" t="str">
        <f t="array" aca="1" ref="W1737" ca="1">IF(V1737="","",IF(AVERAGE(IF(Z$2:Z$2881="Neg"&amp;" "&amp;B1737&amp;" "&amp;X1737,J$2:J$2881,0))&gt;AVERAGE(IF(Z$2:Z$2881="pos"&amp;" "&amp;B1737&amp;" "&amp;X1737,J$2:J$2881,0)),"neg","pos"))</f>
        <v/>
      </c>
      <c r="X1737" s="1" t="str">
        <f t="shared" ca="1" si="384"/>
        <v/>
      </c>
      <c r="Y1737" s="1" t="str">
        <f t="shared" ca="1" si="385"/>
        <v/>
      </c>
      <c r="Z1737" s="1" t="str">
        <f t="shared" si="386"/>
        <v>neg Thr-Ala Min</v>
      </c>
      <c r="AA1737" s="1" t="str">
        <f t="shared" si="388"/>
        <v/>
      </c>
    </row>
    <row r="1738" spans="1:27" x14ac:dyDescent="0.2">
      <c r="A1738" s="1" t="s">
        <v>93</v>
      </c>
      <c r="B1738" s="1" t="s">
        <v>84</v>
      </c>
      <c r="C1738" s="1" t="s">
        <v>127</v>
      </c>
      <c r="D1738" s="1">
        <v>190.09549999999999</v>
      </c>
      <c r="E1738" s="1">
        <v>19.559999999999999</v>
      </c>
      <c r="F1738" s="5" t="s">
        <v>146</v>
      </c>
      <c r="H1738" s="1" t="s">
        <v>149</v>
      </c>
      <c r="K1738" s="1">
        <f t="shared" si="377"/>
        <v>0</v>
      </c>
      <c r="L1738" s="1" t="str">
        <f t="shared" si="378"/>
        <v>neg Thr-Ala MEBM_Ctr</v>
      </c>
      <c r="M1738" s="1" t="str">
        <f t="shared" si="379"/>
        <v>ND</v>
      </c>
      <c r="N1738" s="1" t="str">
        <f t="shared" si="380"/>
        <v>neg Thr-Ala MEBM_CtrND</v>
      </c>
      <c r="O1738" s="2" t="str">
        <f t="shared" si="381"/>
        <v>ND</v>
      </c>
      <c r="P1738" s="1">
        <f t="array" ref="P1738">IF(O1738="","",AVERAGE(IF(L$1:L$2881=L1738,K$1:K$2881)))</f>
        <v>0</v>
      </c>
      <c r="Q1738" s="1" t="e">
        <f t="array" ref="Q1738">IF(O1738="","",_xlfn.F.TEST(IF((L$1:L$2881=LEFT(L1738,LEN(L1738)-3)&amp;"ctr"),K$1:K$2881),IF((L$1:L$2881=L1738),K$1:K$2881)))</f>
        <v>#DIV/0!</v>
      </c>
      <c r="R1738" s="1" t="e">
        <f t="array" ref="R1738">IF(O1738="","",TTEST(IF(L$1:L$2881=LEFT(L1738,LEN(L1738)-3)&amp;"ctr",K$1:K$2881),IF(L$1:L$2881=L1738,K$1:K$2881),2,IF(ISERROR(Q1738),3,IF(Q1738&lt;0.05,3,2))))</f>
        <v>#DIV/0!</v>
      </c>
      <c r="S1738" s="1" t="str">
        <f t="shared" ca="1" si="382"/>
        <v>ND</v>
      </c>
      <c r="T1738" s="1">
        <f t="array" ref="T1738">IF(O1738="","",AVERAGE(IF(L$1:L$2881=L1738,I$1:I$2881)))</f>
        <v>0</v>
      </c>
      <c r="U1738" s="1" t="str">
        <f t="shared" ca="1" si="383"/>
        <v>n/a</v>
      </c>
      <c r="V1738" s="1" t="str">
        <f t="shared" ca="1" si="387"/>
        <v/>
      </c>
      <c r="W1738" s="1" t="str">
        <f t="array" aca="1" ref="W1738" ca="1">IF(V1738="","",IF(AVERAGE(IF(Z$2:Z$2881="Neg"&amp;" "&amp;B1738&amp;" "&amp;X1738,J$2:J$2881,0))&gt;AVERAGE(IF(Z$2:Z$2881="pos"&amp;" "&amp;B1738&amp;" "&amp;X1738,J$2:J$2881,0)),"neg","pos"))</f>
        <v/>
      </c>
      <c r="X1738" s="1" t="str">
        <f t="shared" ca="1" si="384"/>
        <v/>
      </c>
      <c r="Y1738" s="1" t="str">
        <f t="shared" ca="1" si="385"/>
        <v/>
      </c>
      <c r="Z1738" s="1" t="str">
        <f t="shared" si="386"/>
        <v>neg Thr-Ala MEB</v>
      </c>
      <c r="AA1738" s="1" t="str">
        <f t="shared" si="388"/>
        <v>Good</v>
      </c>
    </row>
    <row r="1739" spans="1:27" x14ac:dyDescent="0.2">
      <c r="A1739" s="1" t="s">
        <v>93</v>
      </c>
      <c r="B1739" s="1" t="s">
        <v>84</v>
      </c>
      <c r="C1739" s="1" t="s">
        <v>127</v>
      </c>
      <c r="D1739" s="1">
        <v>190.09549999999999</v>
      </c>
      <c r="E1739" s="1">
        <v>19.559999999999999</v>
      </c>
      <c r="F1739" s="5" t="s">
        <v>146</v>
      </c>
      <c r="H1739" s="1" t="s">
        <v>149</v>
      </c>
      <c r="K1739" s="1">
        <f t="shared" si="377"/>
        <v>0</v>
      </c>
      <c r="L1739" s="1" t="str">
        <f t="shared" si="378"/>
        <v>neg Thr-Ala MEBM_Ctr</v>
      </c>
      <c r="M1739" s="1" t="str">
        <f t="shared" si="379"/>
        <v>ND</v>
      </c>
      <c r="N1739" s="1" t="str">
        <f t="shared" si="380"/>
        <v>neg Thr-Ala MEBM_CtrND</v>
      </c>
      <c r="O1739" s="2" t="str">
        <f t="shared" si="381"/>
        <v/>
      </c>
      <c r="P1739" s="1" t="str">
        <f t="array" ref="P1739">IF(O1739="","",AVERAGE(IF(L$1:L$2881=L1739,K$1:K$2881)))</f>
        <v/>
      </c>
      <c r="Q1739" s="1" t="str">
        <f t="array" ref="Q1739">IF(O1739="","",_xlfn.F.TEST(IF((L$1:L$2881=LEFT(L1739,LEN(L1739)-3)&amp;"ctr"),K$1:K$2881),IF((L$1:L$2881=L1739),K$1:K$2881)))</f>
        <v/>
      </c>
      <c r="R1739" s="1" t="str">
        <f t="array" ref="R1739">IF(O1739="","",TTEST(IF(L$1:L$2881=LEFT(L1739,LEN(L1739)-3)&amp;"ctr",K$1:K$2881),IF(L$1:L$2881=L1739,K$1:K$2881),2,IF(ISERROR(Q1739),3,IF(Q1739&lt;0.05,3,2))))</f>
        <v/>
      </c>
      <c r="S1739" s="1" t="str">
        <f t="shared" ca="1" si="382"/>
        <v/>
      </c>
      <c r="T1739" s="1" t="str">
        <f t="array" ref="T1739">IF(O1739="","",AVERAGE(IF(L$1:L$2881=L1739,I$1:I$2881)))</f>
        <v/>
      </c>
      <c r="U1739" s="1" t="str">
        <f t="shared" ca="1" si="383"/>
        <v/>
      </c>
      <c r="V1739" s="1" t="str">
        <f t="shared" ca="1" si="387"/>
        <v/>
      </c>
      <c r="W1739" s="1" t="str">
        <f t="array" aca="1" ref="W1739" ca="1">IF(V1739="","",IF(AVERAGE(IF(Z$2:Z$2881="Neg"&amp;" "&amp;B1739&amp;" "&amp;X1739,J$2:J$2881,0))&gt;AVERAGE(IF(Z$2:Z$2881="pos"&amp;" "&amp;B1739&amp;" "&amp;X1739,J$2:J$2881,0)),"neg","pos"))</f>
        <v/>
      </c>
      <c r="X1739" s="1" t="str">
        <f t="shared" ca="1" si="384"/>
        <v/>
      </c>
      <c r="Y1739" s="1" t="str">
        <f t="shared" ca="1" si="385"/>
        <v/>
      </c>
      <c r="Z1739" s="1" t="str">
        <f t="shared" si="386"/>
        <v>neg Thr-Ala MEB</v>
      </c>
      <c r="AA1739" s="1" t="str">
        <f t="shared" si="388"/>
        <v/>
      </c>
    </row>
    <row r="1740" spans="1:27" x14ac:dyDescent="0.2">
      <c r="A1740" s="1" t="s">
        <v>93</v>
      </c>
      <c r="B1740" s="1" t="s">
        <v>84</v>
      </c>
      <c r="C1740" s="1" t="s">
        <v>127</v>
      </c>
      <c r="D1740" s="1">
        <v>190.09549999999999</v>
      </c>
      <c r="E1740" s="1">
        <v>19.559999999999999</v>
      </c>
      <c r="F1740" s="5" t="s">
        <v>146</v>
      </c>
      <c r="H1740" s="1" t="s">
        <v>149</v>
      </c>
      <c r="K1740" s="1">
        <f t="shared" si="377"/>
        <v>0</v>
      </c>
      <c r="L1740" s="1" t="str">
        <f t="shared" si="378"/>
        <v>neg Thr-Ala MEBM_Ctr</v>
      </c>
      <c r="M1740" s="1" t="str">
        <f t="shared" si="379"/>
        <v>ND</v>
      </c>
      <c r="N1740" s="1" t="str">
        <f t="shared" si="380"/>
        <v>neg Thr-Ala MEBM_CtrND</v>
      </c>
      <c r="O1740" s="2" t="str">
        <f t="shared" si="381"/>
        <v/>
      </c>
      <c r="P1740" s="1" t="str">
        <f t="array" ref="P1740">IF(O1740="","",AVERAGE(IF(L$1:L$2881=L1740,K$1:K$2881)))</f>
        <v/>
      </c>
      <c r="Q1740" s="1" t="str">
        <f t="array" ref="Q1740">IF(O1740="","",_xlfn.F.TEST(IF((L$1:L$2881=LEFT(L1740,LEN(L1740)-3)&amp;"ctr"),K$1:K$2881),IF((L$1:L$2881=L1740),K$1:K$2881)))</f>
        <v/>
      </c>
      <c r="R1740" s="1" t="str">
        <f t="array" ref="R1740">IF(O1740="","",TTEST(IF(L$1:L$2881=LEFT(L1740,LEN(L1740)-3)&amp;"ctr",K$1:K$2881),IF(L$1:L$2881=L1740,K$1:K$2881),2,IF(ISERROR(Q1740),3,IF(Q1740&lt;0.05,3,2))))</f>
        <v/>
      </c>
      <c r="S1740" s="1" t="str">
        <f t="shared" ca="1" si="382"/>
        <v/>
      </c>
      <c r="T1740" s="1" t="str">
        <f t="array" ref="T1740">IF(O1740="","",AVERAGE(IF(L$1:L$2881=L1740,I$1:I$2881)))</f>
        <v/>
      </c>
      <c r="U1740" s="1" t="str">
        <f t="shared" ca="1" si="383"/>
        <v/>
      </c>
      <c r="V1740" s="1" t="str">
        <f t="shared" ca="1" si="387"/>
        <v/>
      </c>
      <c r="W1740" s="1" t="str">
        <f t="array" aca="1" ref="W1740" ca="1">IF(V1740="","",IF(AVERAGE(IF(Z$2:Z$2881="Neg"&amp;" "&amp;B1740&amp;" "&amp;X1740,J$2:J$2881,0))&gt;AVERAGE(IF(Z$2:Z$2881="pos"&amp;" "&amp;B1740&amp;" "&amp;X1740,J$2:J$2881,0)),"neg","pos"))</f>
        <v/>
      </c>
      <c r="X1740" s="1" t="str">
        <f t="shared" ca="1" si="384"/>
        <v/>
      </c>
      <c r="Y1740" s="1" t="str">
        <f t="shared" ca="1" si="385"/>
        <v/>
      </c>
      <c r="Z1740" s="1" t="str">
        <f t="shared" si="386"/>
        <v>neg Thr-Ala MEB</v>
      </c>
      <c r="AA1740" s="1" t="str">
        <f t="shared" si="388"/>
        <v/>
      </c>
    </row>
    <row r="1741" spans="1:27" x14ac:dyDescent="0.2">
      <c r="A1741" s="1" t="s">
        <v>93</v>
      </c>
      <c r="B1741" s="1" t="s">
        <v>84</v>
      </c>
      <c r="C1741" s="1" t="s">
        <v>127</v>
      </c>
      <c r="D1741" s="1">
        <v>190.09549999999999</v>
      </c>
      <c r="E1741" s="1">
        <v>19.559999999999999</v>
      </c>
      <c r="F1741" s="5" t="s">
        <v>146</v>
      </c>
      <c r="H1741" s="1" t="s">
        <v>149</v>
      </c>
      <c r="K1741" s="1">
        <f t="shared" si="377"/>
        <v>0</v>
      </c>
      <c r="L1741" s="1" t="str">
        <f t="shared" si="378"/>
        <v>neg Thr-Ala MEBM_Ctr</v>
      </c>
      <c r="M1741" s="1" t="str">
        <f t="shared" si="379"/>
        <v>ND</v>
      </c>
      <c r="N1741" s="1" t="str">
        <f t="shared" si="380"/>
        <v>neg Thr-Ala MEBM_CtrND</v>
      </c>
      <c r="O1741" s="2" t="str">
        <f t="shared" si="381"/>
        <v/>
      </c>
      <c r="P1741" s="1" t="str">
        <f t="array" ref="P1741">IF(O1741="","",AVERAGE(IF(L$1:L$2881=L1741,K$1:K$2881)))</f>
        <v/>
      </c>
      <c r="Q1741" s="1" t="str">
        <f t="array" ref="Q1741">IF(O1741="","",_xlfn.F.TEST(IF((L$1:L$2881=LEFT(L1741,LEN(L1741)-3)&amp;"ctr"),K$1:K$2881),IF((L$1:L$2881=L1741),K$1:K$2881)))</f>
        <v/>
      </c>
      <c r="R1741" s="1" t="str">
        <f t="array" ref="R1741">IF(O1741="","",TTEST(IF(L$1:L$2881=LEFT(L1741,LEN(L1741)-3)&amp;"ctr",K$1:K$2881),IF(L$1:L$2881=L1741,K$1:K$2881),2,IF(ISERROR(Q1741),3,IF(Q1741&lt;0.05,3,2))))</f>
        <v/>
      </c>
      <c r="S1741" s="1" t="str">
        <f t="shared" ca="1" si="382"/>
        <v/>
      </c>
      <c r="T1741" s="1" t="str">
        <f t="array" ref="T1741">IF(O1741="","",AVERAGE(IF(L$1:L$2881=L1741,I$1:I$2881)))</f>
        <v/>
      </c>
      <c r="U1741" s="1" t="str">
        <f t="shared" ca="1" si="383"/>
        <v/>
      </c>
      <c r="V1741" s="1" t="str">
        <f t="shared" ca="1" si="387"/>
        <v/>
      </c>
      <c r="W1741" s="1" t="str">
        <f t="array" aca="1" ref="W1741" ca="1">IF(V1741="","",IF(AVERAGE(IF(Z$2:Z$2881="Neg"&amp;" "&amp;B1741&amp;" "&amp;X1741,J$2:J$2881,0))&gt;AVERAGE(IF(Z$2:Z$2881="pos"&amp;" "&amp;B1741&amp;" "&amp;X1741,J$2:J$2881,0)),"neg","pos"))</f>
        <v/>
      </c>
      <c r="X1741" s="1" t="str">
        <f t="shared" ca="1" si="384"/>
        <v/>
      </c>
      <c r="Y1741" s="1" t="str">
        <f t="shared" ca="1" si="385"/>
        <v/>
      </c>
      <c r="Z1741" s="1" t="str">
        <f t="shared" si="386"/>
        <v>neg Thr-Ala MEB</v>
      </c>
      <c r="AA1741" s="1" t="str">
        <f t="shared" si="388"/>
        <v/>
      </c>
    </row>
    <row r="1742" spans="1:27" x14ac:dyDescent="0.2">
      <c r="A1742" s="1" t="s">
        <v>93</v>
      </c>
      <c r="B1742" s="1" t="s">
        <v>84</v>
      </c>
      <c r="C1742" s="1" t="s">
        <v>127</v>
      </c>
      <c r="D1742" s="1">
        <v>190.09549999999999</v>
      </c>
      <c r="E1742" s="1">
        <v>19.559999999999999</v>
      </c>
      <c r="F1742" s="5" t="s">
        <v>146</v>
      </c>
      <c r="H1742" s="1" t="s">
        <v>150</v>
      </c>
      <c r="K1742" s="1">
        <f t="shared" si="377"/>
        <v>0</v>
      </c>
      <c r="L1742" s="1" t="str">
        <f t="shared" si="378"/>
        <v>neg Thr-Ala MEBM_Syn</v>
      </c>
      <c r="M1742" s="1" t="str">
        <f t="shared" si="379"/>
        <v>ND</v>
      </c>
      <c r="N1742" s="1" t="str">
        <f t="shared" si="380"/>
        <v>neg Thr-Ala MEBM_SynND</v>
      </c>
      <c r="O1742" s="2" t="str">
        <f t="shared" si="381"/>
        <v>ND</v>
      </c>
      <c r="P1742" s="1">
        <f t="array" ref="P1742">IF(O1742="","",AVERAGE(IF(L$1:L$2881=L1742,K$1:K$2881)))</f>
        <v>0</v>
      </c>
      <c r="Q1742" s="1" t="e">
        <f t="array" ref="Q1742">IF(O1742="","",_xlfn.F.TEST(IF((L$1:L$2881=LEFT(L1742,LEN(L1742)-3)&amp;"ctr"),K$1:K$2881),IF((L$1:L$2881=L1742),K$1:K$2881)))</f>
        <v>#DIV/0!</v>
      </c>
      <c r="R1742" s="1" t="e">
        <f t="array" ref="R1742">IF(O1742="","",TTEST(IF(L$1:L$2881=LEFT(L1742,LEN(L1742)-3)&amp;"ctr",K$1:K$2881),IF(L$1:L$2881=L1742,K$1:K$2881),2,IF(ISERROR(Q1742),3,IF(Q1742&lt;0.05,3,2))))</f>
        <v>#DIV/0!</v>
      </c>
      <c r="S1742" s="1" t="str">
        <f t="shared" ca="1" si="382"/>
        <v>ND</v>
      </c>
      <c r="T1742" s="1">
        <f t="array" ref="T1742">IF(O1742="","",AVERAGE(IF(L$1:L$2881=L1742,I$1:I$2881)))</f>
        <v>0</v>
      </c>
      <c r="U1742" s="1" t="str">
        <f t="shared" ca="1" si="383"/>
        <v>n/a</v>
      </c>
      <c r="V1742" s="1" t="str">
        <f t="shared" ca="1" si="387"/>
        <v/>
      </c>
      <c r="W1742" s="1" t="str">
        <f t="array" aca="1" ref="W1742" ca="1">IF(V1742="","",IF(AVERAGE(IF(Z$2:Z$2881="Neg"&amp;" "&amp;B1742&amp;" "&amp;X1742,J$2:J$2881,0))&gt;AVERAGE(IF(Z$2:Z$2881="pos"&amp;" "&amp;B1742&amp;" "&amp;X1742,J$2:J$2881,0)),"neg","pos"))</f>
        <v/>
      </c>
      <c r="X1742" s="1" t="str">
        <f t="shared" ca="1" si="384"/>
        <v/>
      </c>
      <c r="Y1742" s="1" t="str">
        <f t="shared" ca="1" si="385"/>
        <v/>
      </c>
      <c r="Z1742" s="1" t="str">
        <f t="shared" si="386"/>
        <v>neg Thr-Ala MEB</v>
      </c>
      <c r="AA1742" s="1" t="str">
        <f t="shared" si="388"/>
        <v>Good</v>
      </c>
    </row>
    <row r="1743" spans="1:27" x14ac:dyDescent="0.2">
      <c r="A1743" s="1" t="s">
        <v>93</v>
      </c>
      <c r="B1743" s="1" t="s">
        <v>84</v>
      </c>
      <c r="C1743" s="1" t="s">
        <v>127</v>
      </c>
      <c r="D1743" s="1">
        <v>190.09549999999999</v>
      </c>
      <c r="E1743" s="1">
        <v>19.559999999999999</v>
      </c>
      <c r="F1743" s="5" t="s">
        <v>146</v>
      </c>
      <c r="H1743" s="1" t="s">
        <v>150</v>
      </c>
      <c r="K1743" s="1">
        <f t="shared" si="377"/>
        <v>0</v>
      </c>
      <c r="L1743" s="1" t="str">
        <f t="shared" si="378"/>
        <v>neg Thr-Ala MEBM_Syn</v>
      </c>
      <c r="M1743" s="1" t="str">
        <f t="shared" si="379"/>
        <v>ND</v>
      </c>
      <c r="N1743" s="1" t="str">
        <f t="shared" si="380"/>
        <v>neg Thr-Ala MEBM_SynND</v>
      </c>
      <c r="O1743" s="2" t="str">
        <f t="shared" si="381"/>
        <v/>
      </c>
      <c r="P1743" s="1" t="str">
        <f t="array" ref="P1743">IF(O1743="","",AVERAGE(IF(L$1:L$2881=L1743,K$1:K$2881)))</f>
        <v/>
      </c>
      <c r="Q1743" s="1" t="str">
        <f t="array" ref="Q1743">IF(O1743="","",_xlfn.F.TEST(IF((L$1:L$2881=LEFT(L1743,LEN(L1743)-3)&amp;"ctr"),K$1:K$2881),IF((L$1:L$2881=L1743),K$1:K$2881)))</f>
        <v/>
      </c>
      <c r="R1743" s="1" t="str">
        <f t="array" ref="R1743">IF(O1743="","",TTEST(IF(L$1:L$2881=LEFT(L1743,LEN(L1743)-3)&amp;"ctr",K$1:K$2881),IF(L$1:L$2881=L1743,K$1:K$2881),2,IF(ISERROR(Q1743),3,IF(Q1743&lt;0.05,3,2))))</f>
        <v/>
      </c>
      <c r="S1743" s="1" t="str">
        <f t="shared" ca="1" si="382"/>
        <v/>
      </c>
      <c r="T1743" s="1" t="str">
        <f t="array" ref="T1743">IF(O1743="","",AVERAGE(IF(L$1:L$2881=L1743,I$1:I$2881)))</f>
        <v/>
      </c>
      <c r="U1743" s="1" t="str">
        <f t="shared" ca="1" si="383"/>
        <v/>
      </c>
      <c r="V1743" s="1" t="str">
        <f t="shared" ca="1" si="387"/>
        <v/>
      </c>
      <c r="W1743" s="1" t="str">
        <f t="array" aca="1" ref="W1743" ca="1">IF(V1743="","",IF(AVERAGE(IF(Z$2:Z$2881="Neg"&amp;" "&amp;B1743&amp;" "&amp;X1743,J$2:J$2881,0))&gt;AVERAGE(IF(Z$2:Z$2881="pos"&amp;" "&amp;B1743&amp;" "&amp;X1743,J$2:J$2881,0)),"neg","pos"))</f>
        <v/>
      </c>
      <c r="X1743" s="1" t="str">
        <f t="shared" ca="1" si="384"/>
        <v/>
      </c>
      <c r="Y1743" s="1" t="str">
        <f t="shared" ca="1" si="385"/>
        <v/>
      </c>
      <c r="Z1743" s="1" t="str">
        <f t="shared" si="386"/>
        <v>neg Thr-Ala MEB</v>
      </c>
      <c r="AA1743" s="1" t="str">
        <f t="shared" si="388"/>
        <v/>
      </c>
    </row>
    <row r="1744" spans="1:27" x14ac:dyDescent="0.2">
      <c r="A1744" s="1" t="s">
        <v>93</v>
      </c>
      <c r="B1744" s="1" t="s">
        <v>84</v>
      </c>
      <c r="C1744" s="1" t="s">
        <v>127</v>
      </c>
      <c r="D1744" s="1">
        <v>190.09549999999999</v>
      </c>
      <c r="E1744" s="1">
        <v>19.559999999999999</v>
      </c>
      <c r="F1744" s="5" t="s">
        <v>146</v>
      </c>
      <c r="H1744" s="1" t="s">
        <v>150</v>
      </c>
      <c r="K1744" s="1">
        <f t="shared" si="377"/>
        <v>0</v>
      </c>
      <c r="L1744" s="1" t="str">
        <f t="shared" si="378"/>
        <v>neg Thr-Ala MEBM_Syn</v>
      </c>
      <c r="M1744" s="1" t="str">
        <f t="shared" si="379"/>
        <v>ND</v>
      </c>
      <c r="N1744" s="1" t="str">
        <f t="shared" si="380"/>
        <v>neg Thr-Ala MEBM_SynND</v>
      </c>
      <c r="O1744" s="2" t="str">
        <f t="shared" si="381"/>
        <v/>
      </c>
      <c r="P1744" s="1" t="str">
        <f t="array" ref="P1744">IF(O1744="","",AVERAGE(IF(L$1:L$2881=L1744,K$1:K$2881)))</f>
        <v/>
      </c>
      <c r="Q1744" s="1" t="str">
        <f t="array" ref="Q1744">IF(O1744="","",_xlfn.F.TEST(IF((L$1:L$2881=LEFT(L1744,LEN(L1744)-3)&amp;"ctr"),K$1:K$2881),IF((L$1:L$2881=L1744),K$1:K$2881)))</f>
        <v/>
      </c>
      <c r="R1744" s="1" t="str">
        <f t="array" ref="R1744">IF(O1744="","",TTEST(IF(L$1:L$2881=LEFT(L1744,LEN(L1744)-3)&amp;"ctr",K$1:K$2881),IF(L$1:L$2881=L1744,K$1:K$2881),2,IF(ISERROR(Q1744),3,IF(Q1744&lt;0.05,3,2))))</f>
        <v/>
      </c>
      <c r="S1744" s="1" t="str">
        <f t="shared" ca="1" si="382"/>
        <v/>
      </c>
      <c r="T1744" s="1" t="str">
        <f t="array" ref="T1744">IF(O1744="","",AVERAGE(IF(L$1:L$2881=L1744,I$1:I$2881)))</f>
        <v/>
      </c>
      <c r="U1744" s="1" t="str">
        <f t="shared" ca="1" si="383"/>
        <v/>
      </c>
      <c r="V1744" s="1" t="str">
        <f t="shared" ca="1" si="387"/>
        <v/>
      </c>
      <c r="W1744" s="1" t="str">
        <f t="array" aca="1" ref="W1744" ca="1">IF(V1744="","",IF(AVERAGE(IF(Z$2:Z$2881="Neg"&amp;" "&amp;B1744&amp;" "&amp;X1744,J$2:J$2881,0))&gt;AVERAGE(IF(Z$2:Z$2881="pos"&amp;" "&amp;B1744&amp;" "&amp;X1744,J$2:J$2881,0)),"neg","pos"))</f>
        <v/>
      </c>
      <c r="X1744" s="1" t="str">
        <f t="shared" ca="1" si="384"/>
        <v/>
      </c>
      <c r="Y1744" s="1" t="str">
        <f t="shared" ca="1" si="385"/>
        <v/>
      </c>
      <c r="Z1744" s="1" t="str">
        <f t="shared" si="386"/>
        <v>neg Thr-Ala MEB</v>
      </c>
      <c r="AA1744" s="1" t="str">
        <f t="shared" si="388"/>
        <v/>
      </c>
    </row>
    <row r="1745" spans="1:27" x14ac:dyDescent="0.2">
      <c r="A1745" s="1" t="s">
        <v>93</v>
      </c>
      <c r="B1745" s="1" t="s">
        <v>84</v>
      </c>
      <c r="C1745" s="1" t="s">
        <v>127</v>
      </c>
      <c r="D1745" s="1">
        <v>190.09549999999999</v>
      </c>
      <c r="E1745" s="1">
        <v>19.559999999999999</v>
      </c>
      <c r="F1745" s="5" t="s">
        <v>146</v>
      </c>
      <c r="H1745" s="1" t="s">
        <v>150</v>
      </c>
      <c r="K1745" s="1">
        <f t="shared" si="377"/>
        <v>0</v>
      </c>
      <c r="L1745" s="1" t="str">
        <f t="shared" si="378"/>
        <v>neg Thr-Ala MEBM_Syn</v>
      </c>
      <c r="M1745" s="1" t="str">
        <f t="shared" si="379"/>
        <v>ND</v>
      </c>
      <c r="N1745" s="1" t="str">
        <f t="shared" si="380"/>
        <v>neg Thr-Ala MEBM_SynND</v>
      </c>
      <c r="O1745" s="2" t="str">
        <f t="shared" si="381"/>
        <v/>
      </c>
      <c r="P1745" s="1" t="str">
        <f t="array" ref="P1745">IF(O1745="","",AVERAGE(IF(L$1:L$2881=L1745,K$1:K$2881)))</f>
        <v/>
      </c>
      <c r="Q1745" s="1" t="str">
        <f t="array" ref="Q1745">IF(O1745="","",_xlfn.F.TEST(IF((L$1:L$2881=LEFT(L1745,LEN(L1745)-3)&amp;"ctr"),K$1:K$2881),IF((L$1:L$2881=L1745),K$1:K$2881)))</f>
        <v/>
      </c>
      <c r="R1745" s="1" t="str">
        <f t="array" ref="R1745">IF(O1745="","",TTEST(IF(L$1:L$2881=LEFT(L1745,LEN(L1745)-3)&amp;"ctr",K$1:K$2881),IF(L$1:L$2881=L1745,K$1:K$2881),2,IF(ISERROR(Q1745),3,IF(Q1745&lt;0.05,3,2))))</f>
        <v/>
      </c>
      <c r="S1745" s="1" t="str">
        <f t="shared" ca="1" si="382"/>
        <v/>
      </c>
      <c r="T1745" s="1" t="str">
        <f t="array" ref="T1745">IF(O1745="","",AVERAGE(IF(L$1:L$2881=L1745,I$1:I$2881)))</f>
        <v/>
      </c>
      <c r="U1745" s="1" t="str">
        <f t="shared" ca="1" si="383"/>
        <v/>
      </c>
      <c r="V1745" s="1" t="str">
        <f t="shared" ca="1" si="387"/>
        <v/>
      </c>
      <c r="W1745" s="1" t="str">
        <f t="array" aca="1" ref="W1745" ca="1">IF(V1745="","",IF(AVERAGE(IF(Z$2:Z$2881="Neg"&amp;" "&amp;B1745&amp;" "&amp;X1745,J$2:J$2881,0))&gt;AVERAGE(IF(Z$2:Z$2881="pos"&amp;" "&amp;B1745&amp;" "&amp;X1745,J$2:J$2881,0)),"neg","pos"))</f>
        <v/>
      </c>
      <c r="X1745" s="1" t="str">
        <f t="shared" ca="1" si="384"/>
        <v/>
      </c>
      <c r="Y1745" s="1" t="str">
        <f t="shared" ca="1" si="385"/>
        <v/>
      </c>
      <c r="Z1745" s="1" t="str">
        <f t="shared" si="386"/>
        <v>neg Thr-Ala MEB</v>
      </c>
      <c r="AA1745" s="1" t="str">
        <f t="shared" si="388"/>
        <v/>
      </c>
    </row>
    <row r="1746" spans="1:27" x14ac:dyDescent="0.2">
      <c r="A1746" s="1" t="s">
        <v>93</v>
      </c>
      <c r="B1746" s="1" t="s">
        <v>84</v>
      </c>
      <c r="C1746" s="1" t="s">
        <v>127</v>
      </c>
      <c r="D1746" s="1">
        <v>190.09549999999999</v>
      </c>
      <c r="E1746" s="1">
        <v>19.559999999999999</v>
      </c>
      <c r="F1746" s="5" t="s">
        <v>146</v>
      </c>
      <c r="H1746" s="1" t="s">
        <v>151</v>
      </c>
      <c r="I1746" s="1">
        <v>24825</v>
      </c>
      <c r="K1746" s="1">
        <f t="shared" si="377"/>
        <v>10.119646770075892</v>
      </c>
      <c r="L1746" s="1" t="str">
        <f t="shared" si="378"/>
        <v>neg Thr-Ala YE_Ctr</v>
      </c>
      <c r="M1746" s="1" t="str">
        <f t="shared" si="379"/>
        <v>D</v>
      </c>
      <c r="N1746" s="1" t="str">
        <f t="shared" si="380"/>
        <v>neg Thr-Ala YE_Ctr_D</v>
      </c>
      <c r="O1746" s="2" t="str">
        <f t="shared" si="381"/>
        <v>D</v>
      </c>
      <c r="P1746" s="1">
        <f t="array" ref="P1746">IF(O1746="","",AVERAGE(IF(L$1:L$2881=L1746,K$1:K$2881)))</f>
        <v>10.243385417931853</v>
      </c>
      <c r="Q1746" s="1">
        <f t="array" ref="Q1746">IF(O1746="","",_xlfn.F.TEST(IF((L$1:L$2881=LEFT(L1746,LEN(L1746)-3)&amp;"ctr"),K$1:K$2881),IF((L$1:L$2881=L1746),K$1:K$2881)))</f>
        <v>1</v>
      </c>
      <c r="R1746" s="1">
        <f t="array" ref="R1746">IF(O1746="","",TTEST(IF(L$1:L$2881=LEFT(L1746,LEN(L1746)-3)&amp;"ctr",K$1:K$2881),IF(L$1:L$2881=L1746,K$1:K$2881),2,IF(ISERROR(Q1746),3,IF(Q1746&lt;0.05,3,2))))</f>
        <v>1</v>
      </c>
      <c r="S1746" s="1" t="str">
        <f t="shared" ca="1" si="382"/>
        <v>D</v>
      </c>
      <c r="T1746" s="1">
        <f t="array" ref="T1746">IF(O1746="","",AVERAGE(IF(L$1:L$2881=L1746,I$1:I$2881)))</f>
        <v>28373</v>
      </c>
      <c r="U1746" s="1" t="b">
        <f t="shared" ca="1" si="383"/>
        <v>0</v>
      </c>
      <c r="V1746" s="1" t="str">
        <f t="shared" ca="1" si="387"/>
        <v>1</v>
      </c>
      <c r="W1746" s="1" t="str">
        <f t="array" aca="1" ref="W1746" ca="1">IF(V1746="","",IF(AVERAGE(IF(Z$2:Z$2881="Neg"&amp;" "&amp;B1746&amp;" "&amp;X1746,J$2:J$2881,0))&gt;AVERAGE(IF(Z$2:Z$2881="pos"&amp;" "&amp;B1746&amp;" "&amp;X1746,J$2:J$2881,0)),"neg","pos"))</f>
        <v>pos</v>
      </c>
      <c r="X1746" s="1" t="str">
        <f t="shared" ca="1" si="384"/>
        <v>YE_</v>
      </c>
      <c r="Y1746" s="1" t="str">
        <f t="shared" ca="1" si="385"/>
        <v>Ctr</v>
      </c>
      <c r="Z1746" s="1" t="str">
        <f t="shared" si="386"/>
        <v>neg Thr-Ala YE_</v>
      </c>
      <c r="AA1746" s="1" t="str">
        <f t="shared" si="388"/>
        <v>Good</v>
      </c>
    </row>
    <row r="1747" spans="1:27" x14ac:dyDescent="0.2">
      <c r="A1747" s="1" t="s">
        <v>93</v>
      </c>
      <c r="B1747" s="1" t="s">
        <v>84</v>
      </c>
      <c r="C1747" s="1" t="s">
        <v>127</v>
      </c>
      <c r="D1747" s="1">
        <v>190.09549999999999</v>
      </c>
      <c r="E1747" s="1">
        <v>19.559999999999999</v>
      </c>
      <c r="F1747" s="5" t="s">
        <v>146</v>
      </c>
      <c r="H1747" s="1" t="s">
        <v>151</v>
      </c>
      <c r="I1747" s="1">
        <v>34823</v>
      </c>
      <c r="K1747" s="1">
        <f t="shared" si="377"/>
        <v>10.458062083232134</v>
      </c>
      <c r="L1747" s="1" t="str">
        <f t="shared" si="378"/>
        <v>neg Thr-Ala YE_Ctr</v>
      </c>
      <c r="M1747" s="1" t="str">
        <f t="shared" si="379"/>
        <v>D</v>
      </c>
      <c r="N1747" s="1" t="str">
        <f t="shared" si="380"/>
        <v>neg Thr-Ala YE_Ctr_D</v>
      </c>
      <c r="O1747" s="2" t="str">
        <f t="shared" si="381"/>
        <v/>
      </c>
      <c r="P1747" s="1" t="str">
        <f t="array" ref="P1747">IF(O1747="","",AVERAGE(IF(L$1:L$2881=L1747,K$1:K$2881)))</f>
        <v/>
      </c>
      <c r="Q1747" s="1" t="str">
        <f t="array" ref="Q1747">IF(O1747="","",_xlfn.F.TEST(IF((L$1:L$2881=LEFT(L1747,LEN(L1747)-3)&amp;"ctr"),K$1:K$2881),IF((L$1:L$2881=L1747),K$1:K$2881)))</f>
        <v/>
      </c>
      <c r="R1747" s="1" t="str">
        <f t="array" ref="R1747">IF(O1747="","",TTEST(IF(L$1:L$2881=LEFT(L1747,LEN(L1747)-3)&amp;"ctr",K$1:K$2881),IF(L$1:L$2881=L1747,K$1:K$2881),2,IF(ISERROR(Q1747),3,IF(Q1747&lt;0.05,3,2))))</f>
        <v/>
      </c>
      <c r="S1747" s="1" t="str">
        <f t="shared" ca="1" si="382"/>
        <v/>
      </c>
      <c r="T1747" s="1" t="str">
        <f t="array" ref="T1747">IF(O1747="","",AVERAGE(IF(L$1:L$2881=L1747,I$1:I$2881)))</f>
        <v/>
      </c>
      <c r="U1747" s="1" t="str">
        <f t="shared" ca="1" si="383"/>
        <v/>
      </c>
      <c r="V1747" s="1" t="str">
        <f t="shared" ca="1" si="387"/>
        <v/>
      </c>
      <c r="W1747" s="1" t="str">
        <f t="array" aca="1" ref="W1747" ca="1">IF(V1747="","",IF(AVERAGE(IF(Z$2:Z$2881="Neg"&amp;" "&amp;B1747&amp;" "&amp;X1747,J$2:J$2881,0))&gt;AVERAGE(IF(Z$2:Z$2881="pos"&amp;" "&amp;B1747&amp;" "&amp;X1747,J$2:J$2881,0)),"neg","pos"))</f>
        <v/>
      </c>
      <c r="X1747" s="1" t="str">
        <f t="shared" ca="1" si="384"/>
        <v/>
      </c>
      <c r="Y1747" s="1" t="str">
        <f t="shared" ca="1" si="385"/>
        <v/>
      </c>
      <c r="Z1747" s="1" t="str">
        <f t="shared" si="386"/>
        <v>neg Thr-Ala YE_</v>
      </c>
      <c r="AA1747" s="1" t="str">
        <f t="shared" si="388"/>
        <v/>
      </c>
    </row>
    <row r="1748" spans="1:27" x14ac:dyDescent="0.2">
      <c r="A1748" s="1" t="s">
        <v>93</v>
      </c>
      <c r="B1748" s="1" t="s">
        <v>84</v>
      </c>
      <c r="C1748" s="1" t="s">
        <v>127</v>
      </c>
      <c r="D1748" s="1">
        <v>190.09549999999999</v>
      </c>
      <c r="E1748" s="1">
        <v>19.559999999999999</v>
      </c>
      <c r="F1748" s="5" t="s">
        <v>146</v>
      </c>
      <c r="H1748" s="1" t="s">
        <v>151</v>
      </c>
      <c r="I1748" s="1">
        <v>28941</v>
      </c>
      <c r="K1748" s="1">
        <f t="shared" si="377"/>
        <v>10.273049106297938</v>
      </c>
      <c r="L1748" s="1" t="str">
        <f t="shared" si="378"/>
        <v>neg Thr-Ala YE_Ctr</v>
      </c>
      <c r="M1748" s="1" t="str">
        <f t="shared" si="379"/>
        <v>D</v>
      </c>
      <c r="N1748" s="1" t="str">
        <f t="shared" si="380"/>
        <v>neg Thr-Ala YE_Ctr_D</v>
      </c>
      <c r="O1748" s="2" t="str">
        <f t="shared" si="381"/>
        <v/>
      </c>
      <c r="P1748" s="1" t="str">
        <f t="array" ref="P1748">IF(O1748="","",AVERAGE(IF(L$1:L$2881=L1748,K$1:K$2881)))</f>
        <v/>
      </c>
      <c r="Q1748" s="1" t="str">
        <f t="array" ref="Q1748">IF(O1748="","",_xlfn.F.TEST(IF((L$1:L$2881=LEFT(L1748,LEN(L1748)-3)&amp;"ctr"),K$1:K$2881),IF((L$1:L$2881=L1748),K$1:K$2881)))</f>
        <v/>
      </c>
      <c r="R1748" s="1" t="str">
        <f t="array" ref="R1748">IF(O1748="","",TTEST(IF(L$1:L$2881=LEFT(L1748,LEN(L1748)-3)&amp;"ctr",K$1:K$2881),IF(L$1:L$2881=L1748,K$1:K$2881),2,IF(ISERROR(Q1748),3,IF(Q1748&lt;0.05,3,2))))</f>
        <v/>
      </c>
      <c r="S1748" s="1" t="str">
        <f t="shared" ca="1" si="382"/>
        <v/>
      </c>
      <c r="T1748" s="1" t="str">
        <f t="array" ref="T1748">IF(O1748="","",AVERAGE(IF(L$1:L$2881=L1748,I$1:I$2881)))</f>
        <v/>
      </c>
      <c r="U1748" s="1" t="str">
        <f t="shared" ca="1" si="383"/>
        <v/>
      </c>
      <c r="V1748" s="1" t="str">
        <f t="shared" ca="1" si="387"/>
        <v/>
      </c>
      <c r="W1748" s="1" t="str">
        <f t="array" aca="1" ref="W1748" ca="1">IF(V1748="","",IF(AVERAGE(IF(Z$2:Z$2881="Neg"&amp;" "&amp;B1748&amp;" "&amp;X1748,J$2:J$2881,0))&gt;AVERAGE(IF(Z$2:Z$2881="pos"&amp;" "&amp;B1748&amp;" "&amp;X1748,J$2:J$2881,0)),"neg","pos"))</f>
        <v/>
      </c>
      <c r="X1748" s="1" t="str">
        <f t="shared" ca="1" si="384"/>
        <v/>
      </c>
      <c r="Y1748" s="1" t="str">
        <f t="shared" ca="1" si="385"/>
        <v/>
      </c>
      <c r="Z1748" s="1" t="str">
        <f t="shared" si="386"/>
        <v>neg Thr-Ala YE_</v>
      </c>
      <c r="AA1748" s="1" t="str">
        <f t="shared" si="388"/>
        <v/>
      </c>
    </row>
    <row r="1749" spans="1:27" x14ac:dyDescent="0.2">
      <c r="A1749" s="1" t="s">
        <v>93</v>
      </c>
      <c r="B1749" s="1" t="s">
        <v>84</v>
      </c>
      <c r="C1749" s="1" t="s">
        <v>127</v>
      </c>
      <c r="D1749" s="1">
        <v>190.09549999999999</v>
      </c>
      <c r="E1749" s="1">
        <v>19.559999999999999</v>
      </c>
      <c r="F1749" s="5" t="s">
        <v>146</v>
      </c>
      <c r="H1749" s="1" t="s">
        <v>151</v>
      </c>
      <c r="I1749" s="1">
        <v>24903</v>
      </c>
      <c r="K1749" s="1">
        <f t="shared" si="377"/>
        <v>10.122783712121445</v>
      </c>
      <c r="L1749" s="1" t="str">
        <f t="shared" si="378"/>
        <v>neg Thr-Ala YE_Ctr</v>
      </c>
      <c r="M1749" s="1" t="str">
        <f t="shared" si="379"/>
        <v>D</v>
      </c>
      <c r="N1749" s="1" t="str">
        <f t="shared" si="380"/>
        <v>neg Thr-Ala YE_Ctr_D</v>
      </c>
      <c r="O1749" s="2" t="str">
        <f t="shared" si="381"/>
        <v/>
      </c>
      <c r="P1749" s="1" t="str">
        <f t="array" ref="P1749">IF(O1749="","",AVERAGE(IF(L$1:L$2881=L1749,K$1:K$2881)))</f>
        <v/>
      </c>
      <c r="Q1749" s="1" t="str">
        <f t="array" ref="Q1749">IF(O1749="","",_xlfn.F.TEST(IF((L$1:L$2881=LEFT(L1749,LEN(L1749)-3)&amp;"ctr"),K$1:K$2881),IF((L$1:L$2881=L1749),K$1:K$2881)))</f>
        <v/>
      </c>
      <c r="R1749" s="1" t="str">
        <f t="array" ref="R1749">IF(O1749="","",TTEST(IF(L$1:L$2881=LEFT(L1749,LEN(L1749)-3)&amp;"ctr",K$1:K$2881),IF(L$1:L$2881=L1749,K$1:K$2881),2,IF(ISERROR(Q1749),3,IF(Q1749&lt;0.05,3,2))))</f>
        <v/>
      </c>
      <c r="S1749" s="1" t="str">
        <f t="shared" ca="1" si="382"/>
        <v/>
      </c>
      <c r="T1749" s="1" t="str">
        <f t="array" ref="T1749">IF(O1749="","",AVERAGE(IF(L$1:L$2881=L1749,I$1:I$2881)))</f>
        <v/>
      </c>
      <c r="U1749" s="1" t="str">
        <f t="shared" ca="1" si="383"/>
        <v/>
      </c>
      <c r="V1749" s="1" t="str">
        <f t="shared" ca="1" si="387"/>
        <v/>
      </c>
      <c r="W1749" s="1" t="str">
        <f t="array" aca="1" ref="W1749" ca="1">IF(V1749="","",IF(AVERAGE(IF(Z$2:Z$2881="Neg"&amp;" "&amp;B1749&amp;" "&amp;X1749,J$2:J$2881,0))&gt;AVERAGE(IF(Z$2:Z$2881="pos"&amp;" "&amp;B1749&amp;" "&amp;X1749,J$2:J$2881,0)),"neg","pos"))</f>
        <v/>
      </c>
      <c r="X1749" s="1" t="str">
        <f t="shared" ca="1" si="384"/>
        <v/>
      </c>
      <c r="Y1749" s="1" t="str">
        <f t="shared" ca="1" si="385"/>
        <v/>
      </c>
      <c r="Z1749" s="1" t="str">
        <f t="shared" si="386"/>
        <v>neg Thr-Ala YE_</v>
      </c>
      <c r="AA1749" s="1" t="str">
        <f t="shared" si="388"/>
        <v/>
      </c>
    </row>
    <row r="1750" spans="1:27" x14ac:dyDescent="0.2">
      <c r="A1750" s="1" t="s">
        <v>93</v>
      </c>
      <c r="B1750" s="1" t="s">
        <v>84</v>
      </c>
      <c r="C1750" s="1" t="s">
        <v>127</v>
      </c>
      <c r="D1750" s="1">
        <v>190.09549999999999</v>
      </c>
      <c r="E1750" s="1">
        <v>19.559999999999999</v>
      </c>
      <c r="F1750" s="5" t="s">
        <v>146</v>
      </c>
      <c r="H1750" s="1" t="s">
        <v>152</v>
      </c>
      <c r="I1750" s="1">
        <v>24931</v>
      </c>
      <c r="K1750" s="1">
        <f t="shared" si="377"/>
        <v>10.123907397928742</v>
      </c>
      <c r="L1750" s="1" t="str">
        <f t="shared" si="378"/>
        <v>neg Thr-Ala YE_Syn</v>
      </c>
      <c r="M1750" s="1" t="str">
        <f t="shared" si="379"/>
        <v>D</v>
      </c>
      <c r="N1750" s="1" t="str">
        <f t="shared" si="380"/>
        <v>neg Thr-Ala YE_Syn_D</v>
      </c>
      <c r="O1750" s="2" t="str">
        <f t="shared" si="381"/>
        <v>D</v>
      </c>
      <c r="P1750" s="1">
        <f t="array" ref="P1750">IF(O1750="","",AVERAGE(IF(L$1:L$2881=L1750,K$1:K$2881)))</f>
        <v>10.215247910636197</v>
      </c>
      <c r="Q1750" s="1">
        <f t="array" ref="Q1750">IF(O1750="","",_xlfn.F.TEST(IF((L$1:L$2881=LEFT(L1750,LEN(L1750)-3)&amp;"ctr"),K$1:K$2881),IF((L$1:L$2881=L1750),K$1:K$2881)))</f>
        <v>0.28523485488992945</v>
      </c>
      <c r="R1750" s="1">
        <f t="array" ref="R1750">IF(O1750="","",TTEST(IF(L$1:L$2881=LEFT(L1750,LEN(L1750)-3)&amp;"ctr",K$1:K$2881),IF(L$1:L$2881=L1750,K$1:K$2881),2,IF(ISERROR(Q1750),3,IF(Q1750&lt;0.05,3,2))))</f>
        <v>0.76379337194140717</v>
      </c>
      <c r="S1750" s="1" t="str">
        <f t="shared" ca="1" si="382"/>
        <v>N</v>
      </c>
      <c r="T1750" s="1">
        <f t="array" ref="T1750">IF(O1750="","",AVERAGE(IF(L$1:L$2881=L1750,I$1:I$2881)))</f>
        <v>27381</v>
      </c>
      <c r="U1750" s="1" t="str">
        <f t="shared" ca="1" si="383"/>
        <v>n/a</v>
      </c>
      <c r="V1750" s="1" t="str">
        <f t="shared" ca="1" si="387"/>
        <v>1</v>
      </c>
      <c r="W1750" s="1" t="str">
        <f t="array" aca="1" ref="W1750" ca="1">IF(V1750="","",IF(AVERAGE(IF(Z$2:Z$2881="Neg"&amp;" "&amp;B1750&amp;" "&amp;X1750,J$2:J$2881,0))&gt;AVERAGE(IF(Z$2:Z$2881="pos"&amp;" "&amp;B1750&amp;" "&amp;X1750,J$2:J$2881,0)),"neg","pos"))</f>
        <v>pos</v>
      </c>
      <c r="X1750" s="1" t="str">
        <f t="shared" ca="1" si="384"/>
        <v>YE_</v>
      </c>
      <c r="Y1750" s="1" t="str">
        <f t="shared" ca="1" si="385"/>
        <v>Syn</v>
      </c>
      <c r="Z1750" s="1" t="str">
        <f t="shared" si="386"/>
        <v>neg Thr-Ala YE_</v>
      </c>
      <c r="AA1750" s="1" t="str">
        <f t="shared" si="388"/>
        <v>Good</v>
      </c>
    </row>
    <row r="1751" spans="1:27" x14ac:dyDescent="0.2">
      <c r="A1751" s="1" t="s">
        <v>93</v>
      </c>
      <c r="B1751" s="1" t="s">
        <v>84</v>
      </c>
      <c r="C1751" s="1" t="s">
        <v>127</v>
      </c>
      <c r="D1751" s="1">
        <v>190.09549999999999</v>
      </c>
      <c r="E1751" s="1">
        <v>19.559999999999999</v>
      </c>
      <c r="F1751" s="5" t="s">
        <v>146</v>
      </c>
      <c r="H1751" s="1" t="s">
        <v>152</v>
      </c>
      <c r="I1751" s="1">
        <v>26172</v>
      </c>
      <c r="K1751" s="1">
        <f t="shared" si="377"/>
        <v>10.172483624032427</v>
      </c>
      <c r="L1751" s="1" t="str">
        <f t="shared" si="378"/>
        <v>neg Thr-Ala YE_Syn</v>
      </c>
      <c r="M1751" s="1" t="str">
        <f t="shared" si="379"/>
        <v>D</v>
      </c>
      <c r="N1751" s="1" t="str">
        <f t="shared" si="380"/>
        <v>neg Thr-Ala YE_Syn_D</v>
      </c>
      <c r="O1751" s="2" t="str">
        <f t="shared" si="381"/>
        <v/>
      </c>
      <c r="P1751" s="1" t="str">
        <f t="array" ref="P1751">IF(O1751="","",AVERAGE(IF(L$1:L$2881=L1751,K$1:K$2881)))</f>
        <v/>
      </c>
      <c r="Q1751" s="1" t="str">
        <f t="array" ref="Q1751">IF(O1751="","",_xlfn.F.TEST(IF((L$1:L$2881=LEFT(L1751,LEN(L1751)-3)&amp;"ctr"),K$1:K$2881),IF((L$1:L$2881=L1751),K$1:K$2881)))</f>
        <v/>
      </c>
      <c r="R1751" s="1" t="str">
        <f t="array" ref="R1751">IF(O1751="","",TTEST(IF(L$1:L$2881=LEFT(L1751,LEN(L1751)-3)&amp;"ctr",K$1:K$2881),IF(L$1:L$2881=L1751,K$1:K$2881),2,IF(ISERROR(Q1751),3,IF(Q1751&lt;0.05,3,2))))</f>
        <v/>
      </c>
      <c r="S1751" s="1" t="str">
        <f t="shared" ca="1" si="382"/>
        <v/>
      </c>
      <c r="T1751" s="1" t="str">
        <f t="array" ref="T1751">IF(O1751="","",AVERAGE(IF(L$1:L$2881=L1751,I$1:I$2881)))</f>
        <v/>
      </c>
      <c r="U1751" s="1" t="str">
        <f t="shared" ca="1" si="383"/>
        <v/>
      </c>
      <c r="V1751" s="1" t="str">
        <f t="shared" ca="1" si="387"/>
        <v/>
      </c>
      <c r="W1751" s="1" t="str">
        <f t="array" aca="1" ref="W1751" ca="1">IF(V1751="","",IF(AVERAGE(IF(Z$2:Z$2881="Neg"&amp;" "&amp;B1751&amp;" "&amp;X1751,J$2:J$2881,0))&gt;AVERAGE(IF(Z$2:Z$2881="pos"&amp;" "&amp;B1751&amp;" "&amp;X1751,J$2:J$2881,0)),"neg","pos"))</f>
        <v/>
      </c>
      <c r="X1751" s="1" t="str">
        <f t="shared" ca="1" si="384"/>
        <v/>
      </c>
      <c r="Y1751" s="1" t="str">
        <f t="shared" ca="1" si="385"/>
        <v/>
      </c>
      <c r="Z1751" s="1" t="str">
        <f t="shared" si="386"/>
        <v>neg Thr-Ala YE_</v>
      </c>
      <c r="AA1751" s="1" t="str">
        <f t="shared" si="388"/>
        <v/>
      </c>
    </row>
    <row r="1752" spans="1:27" x14ac:dyDescent="0.2">
      <c r="A1752" s="1" t="s">
        <v>93</v>
      </c>
      <c r="B1752" s="1" t="s">
        <v>84</v>
      </c>
      <c r="C1752" s="1" t="s">
        <v>127</v>
      </c>
      <c r="D1752" s="1">
        <v>190.09549999999999</v>
      </c>
      <c r="E1752" s="1">
        <v>19.559999999999999</v>
      </c>
      <c r="F1752" s="5" t="s">
        <v>146</v>
      </c>
      <c r="H1752" s="1" t="s">
        <v>152</v>
      </c>
      <c r="I1752" s="1">
        <v>29038</v>
      </c>
      <c r="K1752" s="1">
        <f t="shared" si="377"/>
        <v>10.276395033084118</v>
      </c>
      <c r="L1752" s="1" t="str">
        <f t="shared" si="378"/>
        <v>neg Thr-Ala YE_Syn</v>
      </c>
      <c r="M1752" s="1" t="str">
        <f t="shared" si="379"/>
        <v>D</v>
      </c>
      <c r="N1752" s="1" t="str">
        <f t="shared" si="380"/>
        <v>neg Thr-Ala YE_Syn_D</v>
      </c>
      <c r="O1752" s="2" t="str">
        <f t="shared" si="381"/>
        <v/>
      </c>
      <c r="P1752" s="1" t="str">
        <f t="array" ref="P1752">IF(O1752="","",AVERAGE(IF(L$1:L$2881=L1752,K$1:K$2881)))</f>
        <v/>
      </c>
      <c r="Q1752" s="1" t="str">
        <f t="array" ref="Q1752">IF(O1752="","",_xlfn.F.TEST(IF((L$1:L$2881=LEFT(L1752,LEN(L1752)-3)&amp;"ctr"),K$1:K$2881),IF((L$1:L$2881=L1752),K$1:K$2881)))</f>
        <v/>
      </c>
      <c r="R1752" s="1" t="str">
        <f t="array" ref="R1752">IF(O1752="","",TTEST(IF(L$1:L$2881=LEFT(L1752,LEN(L1752)-3)&amp;"ctr",K$1:K$2881),IF(L$1:L$2881=L1752,K$1:K$2881),2,IF(ISERROR(Q1752),3,IF(Q1752&lt;0.05,3,2))))</f>
        <v/>
      </c>
      <c r="S1752" s="1" t="str">
        <f t="shared" ca="1" si="382"/>
        <v/>
      </c>
      <c r="T1752" s="1" t="str">
        <f t="array" ref="T1752">IF(O1752="","",AVERAGE(IF(L$1:L$2881=L1752,I$1:I$2881)))</f>
        <v/>
      </c>
      <c r="U1752" s="1" t="str">
        <f t="shared" ca="1" si="383"/>
        <v/>
      </c>
      <c r="V1752" s="1" t="str">
        <f t="shared" ca="1" si="387"/>
        <v/>
      </c>
      <c r="W1752" s="1" t="str">
        <f t="array" aca="1" ref="W1752" ca="1">IF(V1752="","",IF(AVERAGE(IF(Z$2:Z$2881="Neg"&amp;" "&amp;B1752&amp;" "&amp;X1752,J$2:J$2881,0))&gt;AVERAGE(IF(Z$2:Z$2881="pos"&amp;" "&amp;B1752&amp;" "&amp;X1752,J$2:J$2881,0)),"neg","pos"))</f>
        <v/>
      </c>
      <c r="X1752" s="1" t="str">
        <f t="shared" ca="1" si="384"/>
        <v/>
      </c>
      <c r="Y1752" s="1" t="str">
        <f t="shared" ca="1" si="385"/>
        <v/>
      </c>
      <c r="Z1752" s="1" t="str">
        <f t="shared" si="386"/>
        <v>neg Thr-Ala YE_</v>
      </c>
      <c r="AA1752" s="1" t="str">
        <f t="shared" si="388"/>
        <v/>
      </c>
    </row>
    <row r="1753" spans="1:27" x14ac:dyDescent="0.2">
      <c r="A1753" s="1" t="s">
        <v>93</v>
      </c>
      <c r="B1753" s="1" t="s">
        <v>84</v>
      </c>
      <c r="C1753" s="1" t="s">
        <v>127</v>
      </c>
      <c r="D1753" s="1">
        <v>190.09549999999999</v>
      </c>
      <c r="E1753" s="1">
        <v>19.559999999999999</v>
      </c>
      <c r="F1753" s="5" t="s">
        <v>146</v>
      </c>
      <c r="H1753" s="1" t="s">
        <v>152</v>
      </c>
      <c r="I1753" s="1">
        <v>29383</v>
      </c>
      <c r="K1753" s="1">
        <f t="shared" si="377"/>
        <v>10.288205587499503</v>
      </c>
      <c r="L1753" s="1" t="str">
        <f t="shared" si="378"/>
        <v>neg Thr-Ala YE_Syn</v>
      </c>
      <c r="M1753" s="1" t="str">
        <f t="shared" si="379"/>
        <v>D</v>
      </c>
      <c r="N1753" s="1" t="str">
        <f t="shared" si="380"/>
        <v>neg Thr-Ala YE_Syn_D</v>
      </c>
      <c r="O1753" s="2" t="str">
        <f t="shared" si="381"/>
        <v/>
      </c>
      <c r="P1753" s="1" t="str">
        <f t="array" ref="P1753">IF(O1753="","",AVERAGE(IF(L$1:L$2881=L1753,K$1:K$2881)))</f>
        <v/>
      </c>
      <c r="Q1753" s="1" t="str">
        <f t="array" ref="Q1753">IF(O1753="","",_xlfn.F.TEST(IF((L$1:L$2881=LEFT(L1753,LEN(L1753)-3)&amp;"ctr"),K$1:K$2881),IF((L$1:L$2881=L1753),K$1:K$2881)))</f>
        <v/>
      </c>
      <c r="R1753" s="1" t="str">
        <f t="array" ref="R1753">IF(O1753="","",TTEST(IF(L$1:L$2881=LEFT(L1753,LEN(L1753)-3)&amp;"ctr",K$1:K$2881),IF(L$1:L$2881=L1753,K$1:K$2881),2,IF(ISERROR(Q1753),3,IF(Q1753&lt;0.05,3,2))))</f>
        <v/>
      </c>
      <c r="S1753" s="1" t="str">
        <f t="shared" ca="1" si="382"/>
        <v/>
      </c>
      <c r="T1753" s="1" t="str">
        <f t="array" ref="T1753">IF(O1753="","",AVERAGE(IF(L$1:L$2881=L1753,I$1:I$2881)))</f>
        <v/>
      </c>
      <c r="U1753" s="1" t="str">
        <f t="shared" ca="1" si="383"/>
        <v/>
      </c>
      <c r="V1753" s="1" t="str">
        <f t="shared" ca="1" si="387"/>
        <v/>
      </c>
      <c r="W1753" s="1" t="str">
        <f t="array" aca="1" ref="W1753" ca="1">IF(V1753="","",IF(AVERAGE(IF(Z$2:Z$2881="Neg"&amp;" "&amp;B1753&amp;" "&amp;X1753,J$2:J$2881,0))&gt;AVERAGE(IF(Z$2:Z$2881="pos"&amp;" "&amp;B1753&amp;" "&amp;X1753,J$2:J$2881,0)),"neg","pos"))</f>
        <v/>
      </c>
      <c r="X1753" s="1" t="str">
        <f t="shared" ca="1" si="384"/>
        <v/>
      </c>
      <c r="Y1753" s="1" t="str">
        <f t="shared" ca="1" si="385"/>
        <v/>
      </c>
      <c r="Z1753" s="1" t="str">
        <f t="shared" si="386"/>
        <v>neg Thr-Ala YE_</v>
      </c>
      <c r="AA1753" s="1" t="str">
        <f t="shared" si="388"/>
        <v/>
      </c>
    </row>
    <row r="1754" spans="1:27" x14ac:dyDescent="0.2">
      <c r="A1754" s="1" t="s">
        <v>93</v>
      </c>
      <c r="B1754" s="1" t="s">
        <v>84</v>
      </c>
      <c r="C1754" s="1" t="s">
        <v>127</v>
      </c>
      <c r="D1754" s="1">
        <v>190.09549999999999</v>
      </c>
      <c r="E1754" s="1">
        <v>19.559999999999999</v>
      </c>
      <c r="F1754" s="5" t="s">
        <v>146</v>
      </c>
      <c r="H1754" s="1" t="s">
        <v>153</v>
      </c>
      <c r="K1754" s="1">
        <f t="shared" si="377"/>
        <v>0</v>
      </c>
      <c r="L1754" s="1" t="str">
        <f t="shared" si="378"/>
        <v>neg Thr-Ala SE_Ctr</v>
      </c>
      <c r="M1754" s="1" t="str">
        <f t="shared" si="379"/>
        <v>ND</v>
      </c>
      <c r="N1754" s="1" t="str">
        <f t="shared" si="380"/>
        <v>neg Thr-Ala SE_CtrND</v>
      </c>
      <c r="O1754" s="2" t="str">
        <f t="shared" si="381"/>
        <v>ND</v>
      </c>
      <c r="P1754" s="1">
        <f t="array" ref="P1754">IF(O1754="","",AVERAGE(IF(L$1:L$2881=L1754,K$1:K$2881)))</f>
        <v>0</v>
      </c>
      <c r="Q1754" s="1" t="e">
        <f t="array" ref="Q1754">IF(O1754="","",_xlfn.F.TEST(IF((L$1:L$2881=LEFT(L1754,LEN(L1754)-3)&amp;"ctr"),K$1:K$2881),IF((L$1:L$2881=L1754),K$1:K$2881)))</f>
        <v>#DIV/0!</v>
      </c>
      <c r="R1754" s="1" t="e">
        <f t="array" ref="R1754">IF(O1754="","",TTEST(IF(L$1:L$2881=LEFT(L1754,LEN(L1754)-3)&amp;"ctr",K$1:K$2881),IF(L$1:L$2881=L1754,K$1:K$2881),2,IF(ISERROR(Q1754),3,IF(Q1754&lt;0.05,3,2))))</f>
        <v>#DIV/0!</v>
      </c>
      <c r="S1754" s="1" t="str">
        <f t="shared" ca="1" si="382"/>
        <v>ND</v>
      </c>
      <c r="T1754" s="1">
        <f t="array" ref="T1754">IF(O1754="","",AVERAGE(IF(L$1:L$2881=L1754,I$1:I$2881)))</f>
        <v>0</v>
      </c>
      <c r="U1754" s="1" t="str">
        <f t="shared" ca="1" si="383"/>
        <v>n/a</v>
      </c>
      <c r="V1754" s="1" t="str">
        <f t="shared" ca="1" si="387"/>
        <v/>
      </c>
      <c r="W1754" s="1" t="str">
        <f t="array" aca="1" ref="W1754" ca="1">IF(V1754="","",IF(AVERAGE(IF(Z$2:Z$2881="Neg"&amp;" "&amp;B1754&amp;" "&amp;X1754,J$2:J$2881,0))&gt;AVERAGE(IF(Z$2:Z$2881="pos"&amp;" "&amp;B1754&amp;" "&amp;X1754,J$2:J$2881,0)),"neg","pos"))</f>
        <v/>
      </c>
      <c r="X1754" s="1" t="str">
        <f t="shared" ca="1" si="384"/>
        <v/>
      </c>
      <c r="Y1754" s="1" t="str">
        <f t="shared" ca="1" si="385"/>
        <v/>
      </c>
      <c r="Z1754" s="1" t="str">
        <f t="shared" si="386"/>
        <v>neg Thr-Ala SE_</v>
      </c>
      <c r="AA1754" s="1" t="str">
        <f t="shared" si="388"/>
        <v>Good</v>
      </c>
    </row>
    <row r="1755" spans="1:27" x14ac:dyDescent="0.2">
      <c r="A1755" s="1" t="s">
        <v>93</v>
      </c>
      <c r="B1755" s="1" t="s">
        <v>84</v>
      </c>
      <c r="C1755" s="1" t="s">
        <v>127</v>
      </c>
      <c r="D1755" s="1">
        <v>190.09549999999999</v>
      </c>
      <c r="E1755" s="1">
        <v>19.559999999999999</v>
      </c>
      <c r="F1755" s="5" t="s">
        <v>146</v>
      </c>
      <c r="H1755" s="1" t="s">
        <v>153</v>
      </c>
      <c r="K1755" s="1">
        <f t="shared" si="377"/>
        <v>0</v>
      </c>
      <c r="L1755" s="1" t="str">
        <f t="shared" si="378"/>
        <v>neg Thr-Ala SE_Ctr</v>
      </c>
      <c r="M1755" s="1" t="str">
        <f t="shared" si="379"/>
        <v>ND</v>
      </c>
      <c r="N1755" s="1" t="str">
        <f t="shared" si="380"/>
        <v>neg Thr-Ala SE_CtrND</v>
      </c>
      <c r="O1755" s="2" t="str">
        <f t="shared" si="381"/>
        <v/>
      </c>
      <c r="P1755" s="1" t="str">
        <f t="array" ref="P1755">IF(O1755="","",AVERAGE(IF(L$1:L$2881=L1755,K$1:K$2881)))</f>
        <v/>
      </c>
      <c r="Q1755" s="1" t="str">
        <f t="array" ref="Q1755">IF(O1755="","",_xlfn.F.TEST(IF((L$1:L$2881=LEFT(L1755,LEN(L1755)-3)&amp;"ctr"),K$1:K$2881),IF((L$1:L$2881=L1755),K$1:K$2881)))</f>
        <v/>
      </c>
      <c r="R1755" s="1" t="str">
        <f t="array" ref="R1755">IF(O1755="","",TTEST(IF(L$1:L$2881=LEFT(L1755,LEN(L1755)-3)&amp;"ctr",K$1:K$2881),IF(L$1:L$2881=L1755,K$1:K$2881),2,IF(ISERROR(Q1755),3,IF(Q1755&lt;0.05,3,2))))</f>
        <v/>
      </c>
      <c r="S1755" s="1" t="str">
        <f t="shared" ca="1" si="382"/>
        <v/>
      </c>
      <c r="T1755" s="1" t="str">
        <f t="array" ref="T1755">IF(O1755="","",AVERAGE(IF(L$1:L$2881=L1755,I$1:I$2881)))</f>
        <v/>
      </c>
      <c r="U1755" s="1" t="str">
        <f t="shared" ca="1" si="383"/>
        <v/>
      </c>
      <c r="V1755" s="1" t="str">
        <f t="shared" ca="1" si="387"/>
        <v/>
      </c>
      <c r="W1755" s="1" t="str">
        <f t="array" aca="1" ref="W1755" ca="1">IF(V1755="","",IF(AVERAGE(IF(Z$2:Z$2881="Neg"&amp;" "&amp;B1755&amp;" "&amp;X1755,J$2:J$2881,0))&gt;AVERAGE(IF(Z$2:Z$2881="pos"&amp;" "&amp;B1755&amp;" "&amp;X1755,J$2:J$2881,0)),"neg","pos"))</f>
        <v/>
      </c>
      <c r="X1755" s="1" t="str">
        <f t="shared" ca="1" si="384"/>
        <v/>
      </c>
      <c r="Y1755" s="1" t="str">
        <f t="shared" ca="1" si="385"/>
        <v/>
      </c>
      <c r="Z1755" s="1" t="str">
        <f t="shared" si="386"/>
        <v>neg Thr-Ala SE_</v>
      </c>
      <c r="AA1755" s="1" t="str">
        <f t="shared" si="388"/>
        <v/>
      </c>
    </row>
    <row r="1756" spans="1:27" x14ac:dyDescent="0.2">
      <c r="A1756" s="1" t="s">
        <v>93</v>
      </c>
      <c r="B1756" s="1" t="s">
        <v>84</v>
      </c>
      <c r="C1756" s="1" t="s">
        <v>127</v>
      </c>
      <c r="D1756" s="1">
        <v>190.09549999999999</v>
      </c>
      <c r="E1756" s="1">
        <v>19.559999999999999</v>
      </c>
      <c r="F1756" s="5" t="s">
        <v>146</v>
      </c>
      <c r="H1756" s="1" t="s">
        <v>153</v>
      </c>
      <c r="K1756" s="1">
        <f t="shared" si="377"/>
        <v>0</v>
      </c>
      <c r="L1756" s="1" t="str">
        <f t="shared" si="378"/>
        <v>neg Thr-Ala SE_Ctr</v>
      </c>
      <c r="M1756" s="1" t="str">
        <f t="shared" si="379"/>
        <v>ND</v>
      </c>
      <c r="N1756" s="1" t="str">
        <f t="shared" si="380"/>
        <v>neg Thr-Ala SE_CtrND</v>
      </c>
      <c r="O1756" s="2" t="str">
        <f t="shared" si="381"/>
        <v/>
      </c>
      <c r="P1756" s="1" t="str">
        <f t="array" ref="P1756">IF(O1756="","",AVERAGE(IF(L$1:L$2881=L1756,K$1:K$2881)))</f>
        <v/>
      </c>
      <c r="Q1756" s="1" t="str">
        <f t="array" ref="Q1756">IF(O1756="","",_xlfn.F.TEST(IF((L$1:L$2881=LEFT(L1756,LEN(L1756)-3)&amp;"ctr"),K$1:K$2881),IF((L$1:L$2881=L1756),K$1:K$2881)))</f>
        <v/>
      </c>
      <c r="R1756" s="1" t="str">
        <f t="array" ref="R1756">IF(O1756="","",TTEST(IF(L$1:L$2881=LEFT(L1756,LEN(L1756)-3)&amp;"ctr",K$1:K$2881),IF(L$1:L$2881=L1756,K$1:K$2881),2,IF(ISERROR(Q1756),3,IF(Q1756&lt;0.05,3,2))))</f>
        <v/>
      </c>
      <c r="S1756" s="1" t="str">
        <f t="shared" ca="1" si="382"/>
        <v/>
      </c>
      <c r="T1756" s="1" t="str">
        <f t="array" ref="T1756">IF(O1756="","",AVERAGE(IF(L$1:L$2881=L1756,I$1:I$2881)))</f>
        <v/>
      </c>
      <c r="U1756" s="1" t="str">
        <f t="shared" ca="1" si="383"/>
        <v/>
      </c>
      <c r="V1756" s="1" t="str">
        <f t="shared" ca="1" si="387"/>
        <v/>
      </c>
      <c r="W1756" s="1" t="str">
        <f t="array" aca="1" ref="W1756" ca="1">IF(V1756="","",IF(AVERAGE(IF(Z$2:Z$2881="Neg"&amp;" "&amp;B1756&amp;" "&amp;X1756,J$2:J$2881,0))&gt;AVERAGE(IF(Z$2:Z$2881="pos"&amp;" "&amp;B1756&amp;" "&amp;X1756,J$2:J$2881,0)),"neg","pos"))</f>
        <v/>
      </c>
      <c r="X1756" s="1" t="str">
        <f t="shared" ca="1" si="384"/>
        <v/>
      </c>
      <c r="Y1756" s="1" t="str">
        <f t="shared" ca="1" si="385"/>
        <v/>
      </c>
      <c r="Z1756" s="1" t="str">
        <f t="shared" si="386"/>
        <v>neg Thr-Ala SE_</v>
      </c>
      <c r="AA1756" s="1" t="str">
        <f t="shared" si="388"/>
        <v/>
      </c>
    </row>
    <row r="1757" spans="1:27" x14ac:dyDescent="0.2">
      <c r="A1757" s="1" t="s">
        <v>93</v>
      </c>
      <c r="B1757" s="1" t="s">
        <v>84</v>
      </c>
      <c r="C1757" s="1" t="s">
        <v>127</v>
      </c>
      <c r="D1757" s="1">
        <v>190.09549999999999</v>
      </c>
      <c r="E1757" s="1">
        <v>19.559999999999999</v>
      </c>
      <c r="F1757" s="5" t="s">
        <v>146</v>
      </c>
      <c r="H1757" s="1" t="s">
        <v>153</v>
      </c>
      <c r="K1757" s="1">
        <f t="shared" si="377"/>
        <v>0</v>
      </c>
      <c r="L1757" s="1" t="str">
        <f t="shared" si="378"/>
        <v>neg Thr-Ala SE_Ctr</v>
      </c>
      <c r="M1757" s="1" t="str">
        <f t="shared" si="379"/>
        <v>ND</v>
      </c>
      <c r="N1757" s="1" t="str">
        <f t="shared" si="380"/>
        <v>neg Thr-Ala SE_CtrND</v>
      </c>
      <c r="O1757" s="2" t="str">
        <f t="shared" si="381"/>
        <v/>
      </c>
      <c r="P1757" s="1" t="str">
        <f t="array" ref="P1757">IF(O1757="","",AVERAGE(IF(L$1:L$2881=L1757,K$1:K$2881)))</f>
        <v/>
      </c>
      <c r="Q1757" s="1" t="str">
        <f t="array" ref="Q1757">IF(O1757="","",_xlfn.F.TEST(IF((L$1:L$2881=LEFT(L1757,LEN(L1757)-3)&amp;"ctr"),K$1:K$2881),IF((L$1:L$2881=L1757),K$1:K$2881)))</f>
        <v/>
      </c>
      <c r="R1757" s="1" t="str">
        <f t="array" ref="R1757">IF(O1757="","",TTEST(IF(L$1:L$2881=LEFT(L1757,LEN(L1757)-3)&amp;"ctr",K$1:K$2881),IF(L$1:L$2881=L1757,K$1:K$2881),2,IF(ISERROR(Q1757),3,IF(Q1757&lt;0.05,3,2))))</f>
        <v/>
      </c>
      <c r="S1757" s="1" t="str">
        <f t="shared" ca="1" si="382"/>
        <v/>
      </c>
      <c r="T1757" s="1" t="str">
        <f t="array" ref="T1757">IF(O1757="","",AVERAGE(IF(L$1:L$2881=L1757,I$1:I$2881)))</f>
        <v/>
      </c>
      <c r="U1757" s="1" t="str">
        <f t="shared" ca="1" si="383"/>
        <v/>
      </c>
      <c r="V1757" s="1" t="str">
        <f t="shared" ca="1" si="387"/>
        <v/>
      </c>
      <c r="W1757" s="1" t="str">
        <f t="array" aca="1" ref="W1757" ca="1">IF(V1757="","",IF(AVERAGE(IF(Z$2:Z$2881="Neg"&amp;" "&amp;B1757&amp;" "&amp;X1757,J$2:J$2881,0))&gt;AVERAGE(IF(Z$2:Z$2881="pos"&amp;" "&amp;B1757&amp;" "&amp;X1757,J$2:J$2881,0)),"neg","pos"))</f>
        <v/>
      </c>
      <c r="X1757" s="1" t="str">
        <f t="shared" ca="1" si="384"/>
        <v/>
      </c>
      <c r="Y1757" s="1" t="str">
        <f t="shared" ca="1" si="385"/>
        <v/>
      </c>
      <c r="Z1757" s="1" t="str">
        <f t="shared" si="386"/>
        <v>neg Thr-Ala SE_</v>
      </c>
      <c r="AA1757" s="1" t="str">
        <f t="shared" si="388"/>
        <v/>
      </c>
    </row>
    <row r="1758" spans="1:27" x14ac:dyDescent="0.2">
      <c r="A1758" s="1" t="s">
        <v>93</v>
      </c>
      <c r="B1758" s="1" t="s">
        <v>84</v>
      </c>
      <c r="C1758" s="1" t="s">
        <v>127</v>
      </c>
      <c r="D1758" s="1">
        <v>190.09549999999999</v>
      </c>
      <c r="E1758" s="1">
        <v>19.559999999999999</v>
      </c>
      <c r="F1758" s="5" t="s">
        <v>146</v>
      </c>
      <c r="H1758" s="1" t="s">
        <v>154</v>
      </c>
      <c r="K1758" s="1">
        <f t="shared" si="377"/>
        <v>0</v>
      </c>
      <c r="L1758" s="1" t="str">
        <f t="shared" si="378"/>
        <v>neg Thr-Ala SE_Syn</v>
      </c>
      <c r="M1758" s="1" t="str">
        <f t="shared" si="379"/>
        <v>ND</v>
      </c>
      <c r="N1758" s="1" t="str">
        <f t="shared" si="380"/>
        <v>neg Thr-Ala SE_SynND</v>
      </c>
      <c r="O1758" s="2" t="str">
        <f t="shared" si="381"/>
        <v>ND</v>
      </c>
      <c r="P1758" s="1">
        <f t="array" ref="P1758">IF(O1758="","",AVERAGE(IF(L$1:L$2881=L1758,K$1:K$2881)))</f>
        <v>0</v>
      </c>
      <c r="Q1758" s="1" t="e">
        <f t="array" ref="Q1758">IF(O1758="","",_xlfn.F.TEST(IF((L$1:L$2881=LEFT(L1758,LEN(L1758)-3)&amp;"ctr"),K$1:K$2881),IF((L$1:L$2881=L1758),K$1:K$2881)))</f>
        <v>#DIV/0!</v>
      </c>
      <c r="R1758" s="1" t="e">
        <f t="array" ref="R1758">IF(O1758="","",TTEST(IF(L$1:L$2881=LEFT(L1758,LEN(L1758)-3)&amp;"ctr",K$1:K$2881),IF(L$1:L$2881=L1758,K$1:K$2881),2,IF(ISERROR(Q1758),3,IF(Q1758&lt;0.05,3,2))))</f>
        <v>#DIV/0!</v>
      </c>
      <c r="S1758" s="1" t="str">
        <f t="shared" ca="1" si="382"/>
        <v>ND</v>
      </c>
      <c r="T1758" s="1">
        <f t="array" ref="T1758">IF(O1758="","",AVERAGE(IF(L$1:L$2881=L1758,I$1:I$2881)))</f>
        <v>0</v>
      </c>
      <c r="U1758" s="1" t="str">
        <f t="shared" ca="1" si="383"/>
        <v>n/a</v>
      </c>
      <c r="V1758" s="1" t="str">
        <f t="shared" ca="1" si="387"/>
        <v/>
      </c>
      <c r="W1758" s="1" t="str">
        <f t="array" aca="1" ref="W1758" ca="1">IF(V1758="","",IF(AVERAGE(IF(Z$2:Z$2881="Neg"&amp;" "&amp;B1758&amp;" "&amp;X1758,J$2:J$2881,0))&gt;AVERAGE(IF(Z$2:Z$2881="pos"&amp;" "&amp;B1758&amp;" "&amp;X1758,J$2:J$2881,0)),"neg","pos"))</f>
        <v/>
      </c>
      <c r="X1758" s="1" t="str">
        <f t="shared" ca="1" si="384"/>
        <v/>
      </c>
      <c r="Y1758" s="1" t="str">
        <f t="shared" ca="1" si="385"/>
        <v/>
      </c>
      <c r="Z1758" s="1" t="str">
        <f t="shared" si="386"/>
        <v>neg Thr-Ala SE_</v>
      </c>
      <c r="AA1758" s="1" t="str">
        <f t="shared" si="388"/>
        <v>Good</v>
      </c>
    </row>
    <row r="1759" spans="1:27" x14ac:dyDescent="0.2">
      <c r="A1759" s="1" t="s">
        <v>93</v>
      </c>
      <c r="B1759" s="1" t="s">
        <v>84</v>
      </c>
      <c r="C1759" s="1" t="s">
        <v>127</v>
      </c>
      <c r="D1759" s="1">
        <v>190.09549999999999</v>
      </c>
      <c r="E1759" s="1">
        <v>19.559999999999999</v>
      </c>
      <c r="F1759" s="5" t="s">
        <v>146</v>
      </c>
      <c r="H1759" s="1" t="s">
        <v>154</v>
      </c>
      <c r="K1759" s="1">
        <f t="shared" si="377"/>
        <v>0</v>
      </c>
      <c r="L1759" s="1" t="str">
        <f t="shared" si="378"/>
        <v>neg Thr-Ala SE_Syn</v>
      </c>
      <c r="M1759" s="1" t="str">
        <f t="shared" si="379"/>
        <v>ND</v>
      </c>
      <c r="N1759" s="1" t="str">
        <f t="shared" si="380"/>
        <v>neg Thr-Ala SE_SynND</v>
      </c>
      <c r="O1759" s="2" t="str">
        <f t="shared" si="381"/>
        <v/>
      </c>
      <c r="P1759" s="1" t="str">
        <f t="array" ref="P1759">IF(O1759="","",AVERAGE(IF(L$1:L$2881=L1759,K$1:K$2881)))</f>
        <v/>
      </c>
      <c r="Q1759" s="1" t="str">
        <f t="array" ref="Q1759">IF(O1759="","",_xlfn.F.TEST(IF((L$1:L$2881=LEFT(L1759,LEN(L1759)-3)&amp;"ctr"),K$1:K$2881),IF((L$1:L$2881=L1759),K$1:K$2881)))</f>
        <v/>
      </c>
      <c r="R1759" s="1" t="str">
        <f t="array" ref="R1759">IF(O1759="","",TTEST(IF(L$1:L$2881=LEFT(L1759,LEN(L1759)-3)&amp;"ctr",K$1:K$2881),IF(L$1:L$2881=L1759,K$1:K$2881),2,IF(ISERROR(Q1759),3,IF(Q1759&lt;0.05,3,2))))</f>
        <v/>
      </c>
      <c r="S1759" s="1" t="str">
        <f t="shared" ca="1" si="382"/>
        <v/>
      </c>
      <c r="T1759" s="1" t="str">
        <f t="array" ref="T1759">IF(O1759="","",AVERAGE(IF(L$1:L$2881=L1759,I$1:I$2881)))</f>
        <v/>
      </c>
      <c r="U1759" s="1" t="str">
        <f t="shared" ca="1" si="383"/>
        <v/>
      </c>
      <c r="V1759" s="1" t="str">
        <f t="shared" ca="1" si="387"/>
        <v/>
      </c>
      <c r="W1759" s="1" t="str">
        <f t="array" aca="1" ref="W1759" ca="1">IF(V1759="","",IF(AVERAGE(IF(Z$2:Z$2881="Neg"&amp;" "&amp;B1759&amp;" "&amp;X1759,J$2:J$2881,0))&gt;AVERAGE(IF(Z$2:Z$2881="pos"&amp;" "&amp;B1759&amp;" "&amp;X1759,J$2:J$2881,0)),"neg","pos"))</f>
        <v/>
      </c>
      <c r="X1759" s="1" t="str">
        <f t="shared" ca="1" si="384"/>
        <v/>
      </c>
      <c r="Y1759" s="1" t="str">
        <f t="shared" ca="1" si="385"/>
        <v/>
      </c>
      <c r="Z1759" s="1" t="str">
        <f t="shared" si="386"/>
        <v>neg Thr-Ala SE_</v>
      </c>
      <c r="AA1759" s="1" t="str">
        <f t="shared" si="388"/>
        <v/>
      </c>
    </row>
    <row r="1760" spans="1:27" x14ac:dyDescent="0.2">
      <c r="A1760" s="1" t="s">
        <v>93</v>
      </c>
      <c r="B1760" s="1" t="s">
        <v>84</v>
      </c>
      <c r="C1760" s="1" t="s">
        <v>127</v>
      </c>
      <c r="D1760" s="1">
        <v>190.09549999999999</v>
      </c>
      <c r="E1760" s="1">
        <v>19.559999999999999</v>
      </c>
      <c r="F1760" s="5" t="s">
        <v>146</v>
      </c>
      <c r="H1760" s="1" t="s">
        <v>154</v>
      </c>
      <c r="K1760" s="1">
        <f t="shared" si="377"/>
        <v>0</v>
      </c>
      <c r="L1760" s="1" t="str">
        <f t="shared" si="378"/>
        <v>neg Thr-Ala SE_Syn</v>
      </c>
      <c r="M1760" s="1" t="str">
        <f t="shared" si="379"/>
        <v>ND</v>
      </c>
      <c r="N1760" s="1" t="str">
        <f t="shared" si="380"/>
        <v>neg Thr-Ala SE_SynND</v>
      </c>
      <c r="O1760" s="2" t="str">
        <f t="shared" si="381"/>
        <v/>
      </c>
      <c r="P1760" s="1" t="str">
        <f t="array" ref="P1760">IF(O1760="","",AVERAGE(IF(L$1:L$2881=L1760,K$1:K$2881)))</f>
        <v/>
      </c>
      <c r="Q1760" s="1" t="str">
        <f t="array" ref="Q1760">IF(O1760="","",_xlfn.F.TEST(IF((L$1:L$2881=LEFT(L1760,LEN(L1760)-3)&amp;"ctr"),K$1:K$2881),IF((L$1:L$2881=L1760),K$1:K$2881)))</f>
        <v/>
      </c>
      <c r="R1760" s="1" t="str">
        <f t="array" ref="R1760">IF(O1760="","",TTEST(IF(L$1:L$2881=LEFT(L1760,LEN(L1760)-3)&amp;"ctr",K$1:K$2881),IF(L$1:L$2881=L1760,K$1:K$2881),2,IF(ISERROR(Q1760),3,IF(Q1760&lt;0.05,3,2))))</f>
        <v/>
      </c>
      <c r="S1760" s="1" t="str">
        <f t="shared" ca="1" si="382"/>
        <v/>
      </c>
      <c r="T1760" s="1" t="str">
        <f t="array" ref="T1760">IF(O1760="","",AVERAGE(IF(L$1:L$2881=L1760,I$1:I$2881)))</f>
        <v/>
      </c>
      <c r="U1760" s="1" t="str">
        <f t="shared" ca="1" si="383"/>
        <v/>
      </c>
      <c r="V1760" s="1" t="str">
        <f t="shared" ca="1" si="387"/>
        <v/>
      </c>
      <c r="W1760" s="1" t="str">
        <f t="array" aca="1" ref="W1760" ca="1">IF(V1760="","",IF(AVERAGE(IF(Z$2:Z$2881="Neg"&amp;" "&amp;B1760&amp;" "&amp;X1760,J$2:J$2881,0))&gt;AVERAGE(IF(Z$2:Z$2881="pos"&amp;" "&amp;B1760&amp;" "&amp;X1760,J$2:J$2881,0)),"neg","pos"))</f>
        <v/>
      </c>
      <c r="X1760" s="1" t="str">
        <f t="shared" ca="1" si="384"/>
        <v/>
      </c>
      <c r="Y1760" s="1" t="str">
        <f t="shared" ca="1" si="385"/>
        <v/>
      </c>
      <c r="Z1760" s="1" t="str">
        <f t="shared" si="386"/>
        <v>neg Thr-Ala SE_</v>
      </c>
      <c r="AA1760" s="1" t="str">
        <f t="shared" si="388"/>
        <v/>
      </c>
    </row>
    <row r="1761" spans="1:27" x14ac:dyDescent="0.2">
      <c r="A1761" s="1" t="s">
        <v>93</v>
      </c>
      <c r="B1761" s="1" t="s">
        <v>84</v>
      </c>
      <c r="C1761" s="1" t="s">
        <v>127</v>
      </c>
      <c r="D1761" s="1">
        <v>190.09549999999999</v>
      </c>
      <c r="E1761" s="1">
        <v>19.559999999999999</v>
      </c>
      <c r="F1761" s="5" t="s">
        <v>146</v>
      </c>
      <c r="H1761" s="1" t="s">
        <v>154</v>
      </c>
      <c r="K1761" s="1">
        <f t="shared" si="377"/>
        <v>0</v>
      </c>
      <c r="L1761" s="1" t="str">
        <f t="shared" si="378"/>
        <v>neg Thr-Ala SE_Syn</v>
      </c>
      <c r="M1761" s="1" t="str">
        <f t="shared" si="379"/>
        <v>ND</v>
      </c>
      <c r="N1761" s="1" t="str">
        <f t="shared" si="380"/>
        <v>neg Thr-Ala SE_SynND</v>
      </c>
      <c r="O1761" s="2" t="str">
        <f t="shared" si="381"/>
        <v/>
      </c>
      <c r="P1761" s="1" t="str">
        <f t="array" ref="P1761">IF(O1761="","",AVERAGE(IF(L$1:L$2881=L1761,K$1:K$2881)))</f>
        <v/>
      </c>
      <c r="Q1761" s="1" t="str">
        <f t="array" ref="Q1761">IF(O1761="","",_xlfn.F.TEST(IF((L$1:L$2881=LEFT(L1761,LEN(L1761)-3)&amp;"ctr"),K$1:K$2881),IF((L$1:L$2881=L1761),K$1:K$2881)))</f>
        <v/>
      </c>
      <c r="R1761" s="1" t="str">
        <f t="array" ref="R1761">IF(O1761="","",TTEST(IF(L$1:L$2881=LEFT(L1761,LEN(L1761)-3)&amp;"ctr",K$1:K$2881),IF(L$1:L$2881=L1761,K$1:K$2881),2,IF(ISERROR(Q1761),3,IF(Q1761&lt;0.05,3,2))))</f>
        <v/>
      </c>
      <c r="S1761" s="1" t="str">
        <f t="shared" ca="1" si="382"/>
        <v/>
      </c>
      <c r="T1761" s="1" t="str">
        <f t="array" ref="T1761">IF(O1761="","",AVERAGE(IF(L$1:L$2881=L1761,I$1:I$2881)))</f>
        <v/>
      </c>
      <c r="U1761" s="1" t="str">
        <f t="shared" ca="1" si="383"/>
        <v/>
      </c>
      <c r="V1761" s="1" t="str">
        <f t="shared" ca="1" si="387"/>
        <v/>
      </c>
      <c r="W1761" s="1" t="str">
        <f t="array" aca="1" ref="W1761" ca="1">IF(V1761="","",IF(AVERAGE(IF(Z$2:Z$2881="Neg"&amp;" "&amp;B1761&amp;" "&amp;X1761,J$2:J$2881,0))&gt;AVERAGE(IF(Z$2:Z$2881="pos"&amp;" "&amp;B1761&amp;" "&amp;X1761,J$2:J$2881,0)),"neg","pos"))</f>
        <v/>
      </c>
      <c r="X1761" s="1" t="str">
        <f t="shared" ca="1" si="384"/>
        <v/>
      </c>
      <c r="Y1761" s="1" t="str">
        <f t="shared" ca="1" si="385"/>
        <v/>
      </c>
      <c r="Z1761" s="1" t="str">
        <f t="shared" si="386"/>
        <v>neg Thr-Ala SE_</v>
      </c>
      <c r="AA1761" s="1" t="str">
        <f t="shared" si="388"/>
        <v/>
      </c>
    </row>
    <row r="1762" spans="1:27" x14ac:dyDescent="0.2">
      <c r="A1762" s="1" t="s">
        <v>94</v>
      </c>
      <c r="B1762" s="1" t="s">
        <v>186</v>
      </c>
      <c r="C1762" s="1" t="s">
        <v>128</v>
      </c>
      <c r="D1762" s="1">
        <v>268.0806</v>
      </c>
      <c r="E1762" s="1">
        <v>19.440000000000001</v>
      </c>
      <c r="F1762" s="5" t="s">
        <v>146</v>
      </c>
      <c r="H1762" s="1" t="s">
        <v>147</v>
      </c>
      <c r="K1762" s="1">
        <f t="shared" ref="K1762:K1793" si="389">LN(I1762+1)</f>
        <v>0</v>
      </c>
      <c r="L1762" s="1" t="str">
        <f t="shared" ref="L1762:L1793" si="390">A1762&amp;" "&amp;B1762&amp;" "&amp;H1762</f>
        <v>both glucosylglycerate Min_Ctr</v>
      </c>
      <c r="M1762" s="1" t="str">
        <f t="shared" si="379"/>
        <v>ND</v>
      </c>
      <c r="N1762" s="1" t="str">
        <f t="shared" si="380"/>
        <v>both glucosylglycerate Min_CtrND</v>
      </c>
      <c r="O1762" s="2" t="str">
        <f t="shared" si="381"/>
        <v>ND</v>
      </c>
      <c r="P1762" s="1">
        <f t="array" ref="P1762">IF(O1762="","",AVERAGE(IF(L$1:L$2881=L1762,K$1:K$2881)))</f>
        <v>0</v>
      </c>
      <c r="Q1762" s="1" t="e">
        <f t="array" ref="Q1762">IF(O1762="","",_xlfn.F.TEST(IF((L$1:L$2881=LEFT(L1762,LEN(L1762)-3)&amp;"ctr"),K$1:K$2881),IF((L$1:L$2881=L1762),K$1:K$2881)))</f>
        <v>#DIV/0!</v>
      </c>
      <c r="R1762" s="1" t="e">
        <f t="array" ref="R1762">IF(O1762="","",TTEST(IF(L$1:L$2881=LEFT(L1762,LEN(L1762)-3)&amp;"ctr",K$1:K$2881),IF(L$1:L$2881=L1762,K$1:K$2881),2,IF(ISERROR(Q1762),3,IF(Q1762&lt;0.05,3,2))))</f>
        <v>#DIV/0!</v>
      </c>
      <c r="S1762" s="1" t="str">
        <f t="shared" ca="1" si="382"/>
        <v>ND</v>
      </c>
      <c r="T1762" s="1">
        <f t="array" ref="T1762">IF(O1762="","",AVERAGE(IF(L$1:L$2881=L1762,I$1:I$2881)))</f>
        <v>0</v>
      </c>
      <c r="U1762" s="1" t="str">
        <f t="shared" ca="1" si="383"/>
        <v>n/a</v>
      </c>
      <c r="V1762" s="1" t="str">
        <f t="shared" ca="1" si="387"/>
        <v/>
      </c>
      <c r="W1762" s="1" t="str">
        <f t="array" aca="1" ref="W1762" ca="1">IF(V1762="","",IF(AVERAGE(IF(Z$2:Z$2881="Neg"&amp;" "&amp;B1762&amp;" "&amp;X1762,J$2:J$2881,0))&gt;AVERAGE(IF(Z$2:Z$2881="pos"&amp;" "&amp;B1762&amp;" "&amp;X1762,J$2:J$2881,0)),"neg","pos"))</f>
        <v/>
      </c>
      <c r="X1762" s="1" t="str">
        <f t="shared" ca="1" si="384"/>
        <v/>
      </c>
      <c r="Y1762" s="1" t="str">
        <f t="shared" ca="1" si="385"/>
        <v/>
      </c>
      <c r="Z1762" s="1" t="str">
        <f t="shared" si="386"/>
        <v>both glucosylglycerate Min</v>
      </c>
      <c r="AA1762" s="1" t="str">
        <f t="shared" si="388"/>
        <v>Good</v>
      </c>
    </row>
    <row r="1763" spans="1:27" x14ac:dyDescent="0.2">
      <c r="A1763" s="1" t="s">
        <v>94</v>
      </c>
      <c r="B1763" s="1" t="s">
        <v>186</v>
      </c>
      <c r="C1763" s="1" t="s">
        <v>128</v>
      </c>
      <c r="D1763" s="1">
        <v>268.0806</v>
      </c>
      <c r="E1763" s="1">
        <v>19.440000000000001</v>
      </c>
      <c r="F1763" s="5" t="s">
        <v>146</v>
      </c>
      <c r="H1763" s="1" t="s">
        <v>147</v>
      </c>
      <c r="K1763" s="1">
        <f t="shared" si="389"/>
        <v>0</v>
      </c>
      <c r="L1763" s="1" t="str">
        <f t="shared" si="390"/>
        <v>both glucosylglycerate Min_Ctr</v>
      </c>
      <c r="M1763" s="1" t="str">
        <f t="shared" si="379"/>
        <v>ND</v>
      </c>
      <c r="N1763" s="1" t="str">
        <f t="shared" si="380"/>
        <v>both glucosylglycerate Min_CtrND</v>
      </c>
      <c r="O1763" s="2" t="str">
        <f t="shared" si="381"/>
        <v/>
      </c>
      <c r="P1763" s="1" t="str">
        <f t="array" ref="P1763">IF(O1763="","",AVERAGE(IF(L$1:L$2881=L1763,K$1:K$2881)))</f>
        <v/>
      </c>
      <c r="Q1763" s="1" t="str">
        <f t="array" ref="Q1763">IF(O1763="","",_xlfn.F.TEST(IF((L$1:L$2881=LEFT(L1763,LEN(L1763)-3)&amp;"ctr"),K$1:K$2881),IF((L$1:L$2881=L1763),K$1:K$2881)))</f>
        <v/>
      </c>
      <c r="R1763" s="1" t="str">
        <f t="array" ref="R1763">IF(O1763="","",TTEST(IF(L$1:L$2881=LEFT(L1763,LEN(L1763)-3)&amp;"ctr",K$1:K$2881),IF(L$1:L$2881=L1763,K$1:K$2881),2,IF(ISERROR(Q1763),3,IF(Q1763&lt;0.05,3,2))))</f>
        <v/>
      </c>
      <c r="S1763" s="1" t="str">
        <f t="shared" ca="1" si="382"/>
        <v/>
      </c>
      <c r="T1763" s="1" t="str">
        <f t="array" ref="T1763">IF(O1763="","",AVERAGE(IF(L$1:L$2881=L1763,I$1:I$2881)))</f>
        <v/>
      </c>
      <c r="U1763" s="1" t="str">
        <f t="shared" ca="1" si="383"/>
        <v/>
      </c>
      <c r="V1763" s="1" t="str">
        <f t="shared" ca="1" si="387"/>
        <v/>
      </c>
      <c r="W1763" s="1" t="str">
        <f t="array" aca="1" ref="W1763" ca="1">IF(V1763="","",IF(AVERAGE(IF(Z$2:Z$2881="Neg"&amp;" "&amp;B1763&amp;" "&amp;X1763,J$2:J$2881,0))&gt;AVERAGE(IF(Z$2:Z$2881="pos"&amp;" "&amp;B1763&amp;" "&amp;X1763,J$2:J$2881,0)),"neg","pos"))</f>
        <v/>
      </c>
      <c r="X1763" s="1" t="str">
        <f t="shared" ca="1" si="384"/>
        <v/>
      </c>
      <c r="Y1763" s="1" t="str">
        <f t="shared" ca="1" si="385"/>
        <v/>
      </c>
      <c r="Z1763" s="1" t="str">
        <f t="shared" si="386"/>
        <v>both glucosylglycerate Min</v>
      </c>
      <c r="AA1763" s="1" t="str">
        <f t="shared" si="388"/>
        <v/>
      </c>
    </row>
    <row r="1764" spans="1:27" x14ac:dyDescent="0.2">
      <c r="A1764" s="1" t="s">
        <v>94</v>
      </c>
      <c r="B1764" s="1" t="s">
        <v>186</v>
      </c>
      <c r="C1764" s="1" t="s">
        <v>128</v>
      </c>
      <c r="D1764" s="1">
        <v>268.0806</v>
      </c>
      <c r="E1764" s="1">
        <v>19.440000000000001</v>
      </c>
      <c r="F1764" s="5" t="s">
        <v>146</v>
      </c>
      <c r="H1764" s="1" t="s">
        <v>147</v>
      </c>
      <c r="K1764" s="1">
        <f t="shared" si="389"/>
        <v>0</v>
      </c>
      <c r="L1764" s="1" t="str">
        <f t="shared" si="390"/>
        <v>both glucosylglycerate Min_Ctr</v>
      </c>
      <c r="M1764" s="1" t="str">
        <f t="shared" si="379"/>
        <v>ND</v>
      </c>
      <c r="N1764" s="1" t="str">
        <f t="shared" si="380"/>
        <v>both glucosylglycerate Min_CtrND</v>
      </c>
      <c r="O1764" s="2" t="str">
        <f t="shared" si="381"/>
        <v/>
      </c>
      <c r="P1764" s="1" t="str">
        <f t="array" ref="P1764">IF(O1764="","",AVERAGE(IF(L$1:L$2881=L1764,K$1:K$2881)))</f>
        <v/>
      </c>
      <c r="Q1764" s="1" t="str">
        <f t="array" ref="Q1764">IF(O1764="","",_xlfn.F.TEST(IF((L$1:L$2881=LEFT(L1764,LEN(L1764)-3)&amp;"ctr"),K$1:K$2881),IF((L$1:L$2881=L1764),K$1:K$2881)))</f>
        <v/>
      </c>
      <c r="R1764" s="1" t="str">
        <f t="array" ref="R1764">IF(O1764="","",TTEST(IF(L$1:L$2881=LEFT(L1764,LEN(L1764)-3)&amp;"ctr",K$1:K$2881),IF(L$1:L$2881=L1764,K$1:K$2881),2,IF(ISERROR(Q1764),3,IF(Q1764&lt;0.05,3,2))))</f>
        <v/>
      </c>
      <c r="S1764" s="1" t="str">
        <f t="shared" ca="1" si="382"/>
        <v/>
      </c>
      <c r="T1764" s="1" t="str">
        <f t="array" ref="T1764">IF(O1764="","",AVERAGE(IF(L$1:L$2881=L1764,I$1:I$2881)))</f>
        <v/>
      </c>
      <c r="U1764" s="1" t="str">
        <f t="shared" ca="1" si="383"/>
        <v/>
      </c>
      <c r="V1764" s="1" t="str">
        <f t="shared" ca="1" si="387"/>
        <v/>
      </c>
      <c r="W1764" s="1" t="str">
        <f t="array" aca="1" ref="W1764" ca="1">IF(V1764="","",IF(AVERAGE(IF(Z$2:Z$2881="Neg"&amp;" "&amp;B1764&amp;" "&amp;X1764,J$2:J$2881,0))&gt;AVERAGE(IF(Z$2:Z$2881="pos"&amp;" "&amp;B1764&amp;" "&amp;X1764,J$2:J$2881,0)),"neg","pos"))</f>
        <v/>
      </c>
      <c r="X1764" s="1" t="str">
        <f t="shared" ca="1" si="384"/>
        <v/>
      </c>
      <c r="Y1764" s="1" t="str">
        <f t="shared" ca="1" si="385"/>
        <v/>
      </c>
      <c r="Z1764" s="1" t="str">
        <f t="shared" si="386"/>
        <v>both glucosylglycerate Min</v>
      </c>
      <c r="AA1764" s="1" t="str">
        <f t="shared" si="388"/>
        <v/>
      </c>
    </row>
    <row r="1765" spans="1:27" x14ac:dyDescent="0.2">
      <c r="A1765" s="1" t="s">
        <v>94</v>
      </c>
      <c r="B1765" s="1" t="s">
        <v>186</v>
      </c>
      <c r="C1765" s="1" t="s">
        <v>128</v>
      </c>
      <c r="D1765" s="1">
        <v>268.0806</v>
      </c>
      <c r="E1765" s="1">
        <v>19.440000000000001</v>
      </c>
      <c r="F1765" s="5" t="s">
        <v>146</v>
      </c>
      <c r="H1765" s="1" t="s">
        <v>147</v>
      </c>
      <c r="K1765" s="1">
        <f t="shared" si="389"/>
        <v>0</v>
      </c>
      <c r="L1765" s="1" t="str">
        <f t="shared" si="390"/>
        <v>both glucosylglycerate Min_Ctr</v>
      </c>
      <c r="M1765" s="1" t="str">
        <f t="shared" si="379"/>
        <v>ND</v>
      </c>
      <c r="N1765" s="1" t="str">
        <f t="shared" si="380"/>
        <v>both glucosylglycerate Min_CtrND</v>
      </c>
      <c r="O1765" s="2" t="str">
        <f t="shared" si="381"/>
        <v/>
      </c>
      <c r="P1765" s="1" t="str">
        <f t="array" ref="P1765">IF(O1765="","",AVERAGE(IF(L$1:L$2881=L1765,K$1:K$2881)))</f>
        <v/>
      </c>
      <c r="Q1765" s="1" t="str">
        <f t="array" ref="Q1765">IF(O1765="","",_xlfn.F.TEST(IF((L$1:L$2881=LEFT(L1765,LEN(L1765)-3)&amp;"ctr"),K$1:K$2881),IF((L$1:L$2881=L1765),K$1:K$2881)))</f>
        <v/>
      </c>
      <c r="R1765" s="1" t="str">
        <f t="array" ref="R1765">IF(O1765="","",TTEST(IF(L$1:L$2881=LEFT(L1765,LEN(L1765)-3)&amp;"ctr",K$1:K$2881),IF(L$1:L$2881=L1765,K$1:K$2881),2,IF(ISERROR(Q1765),3,IF(Q1765&lt;0.05,3,2))))</f>
        <v/>
      </c>
      <c r="S1765" s="1" t="str">
        <f t="shared" ca="1" si="382"/>
        <v/>
      </c>
      <c r="T1765" s="1" t="str">
        <f t="array" ref="T1765">IF(O1765="","",AVERAGE(IF(L$1:L$2881=L1765,I$1:I$2881)))</f>
        <v/>
      </c>
      <c r="U1765" s="1" t="str">
        <f t="shared" ca="1" si="383"/>
        <v/>
      </c>
      <c r="V1765" s="1" t="str">
        <f t="shared" ca="1" si="387"/>
        <v/>
      </c>
      <c r="W1765" s="1" t="str">
        <f t="array" aca="1" ref="W1765" ca="1">IF(V1765="","",IF(AVERAGE(IF(Z$2:Z$2881="Neg"&amp;" "&amp;B1765&amp;" "&amp;X1765,J$2:J$2881,0))&gt;AVERAGE(IF(Z$2:Z$2881="pos"&amp;" "&amp;B1765&amp;" "&amp;X1765,J$2:J$2881,0)),"neg","pos"))</f>
        <v/>
      </c>
      <c r="X1765" s="1" t="str">
        <f t="shared" ca="1" si="384"/>
        <v/>
      </c>
      <c r="Y1765" s="1" t="str">
        <f t="shared" ca="1" si="385"/>
        <v/>
      </c>
      <c r="Z1765" s="1" t="str">
        <f t="shared" si="386"/>
        <v>both glucosylglycerate Min</v>
      </c>
      <c r="AA1765" s="1" t="str">
        <f t="shared" si="388"/>
        <v/>
      </c>
    </row>
    <row r="1766" spans="1:27" x14ac:dyDescent="0.2">
      <c r="A1766" s="1" t="s">
        <v>94</v>
      </c>
      <c r="B1766" s="1" t="s">
        <v>186</v>
      </c>
      <c r="C1766" s="1" t="s">
        <v>128</v>
      </c>
      <c r="D1766" s="1">
        <v>268.0806</v>
      </c>
      <c r="E1766" s="1">
        <v>19.440000000000001</v>
      </c>
      <c r="F1766" s="5" t="s">
        <v>146</v>
      </c>
      <c r="H1766" s="1" t="s">
        <v>148</v>
      </c>
      <c r="K1766" s="1">
        <f t="shared" si="389"/>
        <v>0</v>
      </c>
      <c r="L1766" s="1" t="str">
        <f t="shared" si="390"/>
        <v>both glucosylglycerate Min_Syn</v>
      </c>
      <c r="M1766" s="1" t="str">
        <f t="shared" si="379"/>
        <v>ND</v>
      </c>
      <c r="N1766" s="1" t="str">
        <f t="shared" si="380"/>
        <v>both glucosylglycerate Min_SynND</v>
      </c>
      <c r="O1766" s="2" t="str">
        <f t="shared" si="381"/>
        <v>ND</v>
      </c>
      <c r="P1766" s="1">
        <f t="array" ref="P1766">IF(O1766="","",AVERAGE(IF(L$1:L$2881=L1766,K$1:K$2881)))</f>
        <v>0</v>
      </c>
      <c r="Q1766" s="1" t="e">
        <f t="array" ref="Q1766">IF(O1766="","",_xlfn.F.TEST(IF((L$1:L$2881=LEFT(L1766,LEN(L1766)-3)&amp;"ctr"),K$1:K$2881),IF((L$1:L$2881=L1766),K$1:K$2881)))</f>
        <v>#DIV/0!</v>
      </c>
      <c r="R1766" s="1" t="e">
        <f t="array" ref="R1766">IF(O1766="","",TTEST(IF(L$1:L$2881=LEFT(L1766,LEN(L1766)-3)&amp;"ctr",K$1:K$2881),IF(L$1:L$2881=L1766,K$1:K$2881),2,IF(ISERROR(Q1766),3,IF(Q1766&lt;0.05,3,2))))</f>
        <v>#DIV/0!</v>
      </c>
      <c r="S1766" s="1" t="str">
        <f t="shared" ca="1" si="382"/>
        <v>ND</v>
      </c>
      <c r="T1766" s="1">
        <f t="array" ref="T1766">IF(O1766="","",AVERAGE(IF(L$1:L$2881=L1766,I$1:I$2881)))</f>
        <v>0</v>
      </c>
      <c r="U1766" s="1" t="str">
        <f t="shared" ca="1" si="383"/>
        <v>n/a</v>
      </c>
      <c r="V1766" s="1" t="str">
        <f t="shared" ca="1" si="387"/>
        <v/>
      </c>
      <c r="W1766" s="1" t="str">
        <f t="array" aca="1" ref="W1766" ca="1">IF(V1766="","",IF(AVERAGE(IF(Z$2:Z$2881="Neg"&amp;" "&amp;B1766&amp;" "&amp;X1766,J$2:J$2881,0))&gt;AVERAGE(IF(Z$2:Z$2881="pos"&amp;" "&amp;B1766&amp;" "&amp;X1766,J$2:J$2881,0)),"neg","pos"))</f>
        <v/>
      </c>
      <c r="X1766" s="1" t="str">
        <f t="shared" ca="1" si="384"/>
        <v/>
      </c>
      <c r="Y1766" s="1" t="str">
        <f t="shared" ca="1" si="385"/>
        <v/>
      </c>
      <c r="Z1766" s="1" t="str">
        <f t="shared" si="386"/>
        <v>both glucosylglycerate Min</v>
      </c>
      <c r="AA1766" s="1" t="str">
        <f t="shared" si="388"/>
        <v>Good</v>
      </c>
    </row>
    <row r="1767" spans="1:27" x14ac:dyDescent="0.2">
      <c r="A1767" s="1" t="s">
        <v>94</v>
      </c>
      <c r="B1767" s="1" t="s">
        <v>186</v>
      </c>
      <c r="C1767" s="1" t="s">
        <v>128</v>
      </c>
      <c r="D1767" s="1">
        <v>268.0806</v>
      </c>
      <c r="E1767" s="1">
        <v>19.440000000000001</v>
      </c>
      <c r="F1767" s="5" t="s">
        <v>146</v>
      </c>
      <c r="H1767" s="1" t="s">
        <v>148</v>
      </c>
      <c r="K1767" s="1">
        <f t="shared" si="389"/>
        <v>0</v>
      </c>
      <c r="L1767" s="1" t="str">
        <f t="shared" si="390"/>
        <v>both glucosylglycerate Min_Syn</v>
      </c>
      <c r="M1767" s="1" t="str">
        <f t="shared" si="379"/>
        <v>ND</v>
      </c>
      <c r="N1767" s="1" t="str">
        <f t="shared" si="380"/>
        <v>both glucosylglycerate Min_SynND</v>
      </c>
      <c r="O1767" s="2" t="str">
        <f t="shared" si="381"/>
        <v/>
      </c>
      <c r="P1767" s="1" t="str">
        <f t="array" ref="P1767">IF(O1767="","",AVERAGE(IF(L$1:L$2881=L1767,K$1:K$2881)))</f>
        <v/>
      </c>
      <c r="Q1767" s="1" t="str">
        <f t="array" ref="Q1767">IF(O1767="","",_xlfn.F.TEST(IF((L$1:L$2881=LEFT(L1767,LEN(L1767)-3)&amp;"ctr"),K$1:K$2881),IF((L$1:L$2881=L1767),K$1:K$2881)))</f>
        <v/>
      </c>
      <c r="R1767" s="1" t="str">
        <f t="array" ref="R1767">IF(O1767="","",TTEST(IF(L$1:L$2881=LEFT(L1767,LEN(L1767)-3)&amp;"ctr",K$1:K$2881),IF(L$1:L$2881=L1767,K$1:K$2881),2,IF(ISERROR(Q1767),3,IF(Q1767&lt;0.05,3,2))))</f>
        <v/>
      </c>
      <c r="S1767" s="1" t="str">
        <f t="shared" ca="1" si="382"/>
        <v/>
      </c>
      <c r="T1767" s="1" t="str">
        <f t="array" ref="T1767">IF(O1767="","",AVERAGE(IF(L$1:L$2881=L1767,I$1:I$2881)))</f>
        <v/>
      </c>
      <c r="U1767" s="1" t="str">
        <f t="shared" ca="1" si="383"/>
        <v/>
      </c>
      <c r="V1767" s="1" t="str">
        <f t="shared" ca="1" si="387"/>
        <v/>
      </c>
      <c r="W1767" s="1" t="str">
        <f t="array" aca="1" ref="W1767" ca="1">IF(V1767="","",IF(AVERAGE(IF(Z$2:Z$2881="Neg"&amp;" "&amp;B1767&amp;" "&amp;X1767,J$2:J$2881,0))&gt;AVERAGE(IF(Z$2:Z$2881="pos"&amp;" "&amp;B1767&amp;" "&amp;X1767,J$2:J$2881,0)),"neg","pos"))</f>
        <v/>
      </c>
      <c r="X1767" s="1" t="str">
        <f t="shared" ca="1" si="384"/>
        <v/>
      </c>
      <c r="Y1767" s="1" t="str">
        <f t="shared" ca="1" si="385"/>
        <v/>
      </c>
      <c r="Z1767" s="1" t="str">
        <f t="shared" si="386"/>
        <v>both glucosylglycerate Min</v>
      </c>
      <c r="AA1767" s="1" t="str">
        <f t="shared" si="388"/>
        <v/>
      </c>
    </row>
    <row r="1768" spans="1:27" x14ac:dyDescent="0.2">
      <c r="A1768" s="1" t="s">
        <v>94</v>
      </c>
      <c r="B1768" s="1" t="s">
        <v>186</v>
      </c>
      <c r="C1768" s="1" t="s">
        <v>128</v>
      </c>
      <c r="D1768" s="1">
        <v>268.0806</v>
      </c>
      <c r="E1768" s="1">
        <v>19.440000000000001</v>
      </c>
      <c r="F1768" s="5" t="s">
        <v>146</v>
      </c>
      <c r="H1768" s="1" t="s">
        <v>148</v>
      </c>
      <c r="K1768" s="1">
        <f t="shared" si="389"/>
        <v>0</v>
      </c>
      <c r="L1768" s="1" t="str">
        <f t="shared" si="390"/>
        <v>both glucosylglycerate Min_Syn</v>
      </c>
      <c r="M1768" s="1" t="str">
        <f t="shared" si="379"/>
        <v>ND</v>
      </c>
      <c r="N1768" s="1" t="str">
        <f t="shared" si="380"/>
        <v>both glucosylglycerate Min_SynND</v>
      </c>
      <c r="O1768" s="2" t="str">
        <f t="shared" si="381"/>
        <v/>
      </c>
      <c r="P1768" s="1" t="str">
        <f t="array" ref="P1768">IF(O1768="","",AVERAGE(IF(L$1:L$2881=L1768,K$1:K$2881)))</f>
        <v/>
      </c>
      <c r="Q1768" s="1" t="str">
        <f t="array" ref="Q1768">IF(O1768="","",_xlfn.F.TEST(IF((L$1:L$2881=LEFT(L1768,LEN(L1768)-3)&amp;"ctr"),K$1:K$2881),IF((L$1:L$2881=L1768),K$1:K$2881)))</f>
        <v/>
      </c>
      <c r="R1768" s="1" t="str">
        <f t="array" ref="R1768">IF(O1768="","",TTEST(IF(L$1:L$2881=LEFT(L1768,LEN(L1768)-3)&amp;"ctr",K$1:K$2881),IF(L$1:L$2881=L1768,K$1:K$2881),2,IF(ISERROR(Q1768),3,IF(Q1768&lt;0.05,3,2))))</f>
        <v/>
      </c>
      <c r="S1768" s="1" t="str">
        <f t="shared" ca="1" si="382"/>
        <v/>
      </c>
      <c r="T1768" s="1" t="str">
        <f t="array" ref="T1768">IF(O1768="","",AVERAGE(IF(L$1:L$2881=L1768,I$1:I$2881)))</f>
        <v/>
      </c>
      <c r="U1768" s="1" t="str">
        <f t="shared" ca="1" si="383"/>
        <v/>
      </c>
      <c r="V1768" s="1" t="str">
        <f t="shared" ca="1" si="387"/>
        <v/>
      </c>
      <c r="W1768" s="1" t="str">
        <f t="array" aca="1" ref="W1768" ca="1">IF(V1768="","",IF(AVERAGE(IF(Z$2:Z$2881="Neg"&amp;" "&amp;B1768&amp;" "&amp;X1768,J$2:J$2881,0))&gt;AVERAGE(IF(Z$2:Z$2881="pos"&amp;" "&amp;B1768&amp;" "&amp;X1768,J$2:J$2881,0)),"neg","pos"))</f>
        <v/>
      </c>
      <c r="X1768" s="1" t="str">
        <f t="shared" ca="1" si="384"/>
        <v/>
      </c>
      <c r="Y1768" s="1" t="str">
        <f t="shared" ca="1" si="385"/>
        <v/>
      </c>
      <c r="Z1768" s="1" t="str">
        <f t="shared" si="386"/>
        <v>both glucosylglycerate Min</v>
      </c>
      <c r="AA1768" s="1" t="str">
        <f t="shared" si="388"/>
        <v/>
      </c>
    </row>
    <row r="1769" spans="1:27" x14ac:dyDescent="0.2">
      <c r="A1769" s="1" t="s">
        <v>94</v>
      </c>
      <c r="B1769" s="1" t="s">
        <v>186</v>
      </c>
      <c r="C1769" s="1" t="s">
        <v>128</v>
      </c>
      <c r="D1769" s="1">
        <v>268.0806</v>
      </c>
      <c r="E1769" s="1">
        <v>19.440000000000001</v>
      </c>
      <c r="F1769" s="5" t="s">
        <v>146</v>
      </c>
      <c r="H1769" s="1" t="s">
        <v>148</v>
      </c>
      <c r="K1769" s="1">
        <f t="shared" si="389"/>
        <v>0</v>
      </c>
      <c r="L1769" s="1" t="str">
        <f t="shared" si="390"/>
        <v>both glucosylglycerate Min_Syn</v>
      </c>
      <c r="M1769" s="1" t="str">
        <f t="shared" si="379"/>
        <v>ND</v>
      </c>
      <c r="N1769" s="1" t="str">
        <f t="shared" si="380"/>
        <v>both glucosylglycerate Min_SynND</v>
      </c>
      <c r="O1769" s="2" t="str">
        <f t="shared" si="381"/>
        <v/>
      </c>
      <c r="P1769" s="1" t="str">
        <f t="array" ref="P1769">IF(O1769="","",AVERAGE(IF(L$1:L$2881=L1769,K$1:K$2881)))</f>
        <v/>
      </c>
      <c r="Q1769" s="1" t="str">
        <f t="array" ref="Q1769">IF(O1769="","",_xlfn.F.TEST(IF((L$1:L$2881=LEFT(L1769,LEN(L1769)-3)&amp;"ctr"),K$1:K$2881),IF((L$1:L$2881=L1769),K$1:K$2881)))</f>
        <v/>
      </c>
      <c r="R1769" s="1" t="str">
        <f t="array" ref="R1769">IF(O1769="","",TTEST(IF(L$1:L$2881=LEFT(L1769,LEN(L1769)-3)&amp;"ctr",K$1:K$2881),IF(L$1:L$2881=L1769,K$1:K$2881),2,IF(ISERROR(Q1769),3,IF(Q1769&lt;0.05,3,2))))</f>
        <v/>
      </c>
      <c r="S1769" s="1" t="str">
        <f t="shared" ca="1" si="382"/>
        <v/>
      </c>
      <c r="T1769" s="1" t="str">
        <f t="array" ref="T1769">IF(O1769="","",AVERAGE(IF(L$1:L$2881=L1769,I$1:I$2881)))</f>
        <v/>
      </c>
      <c r="U1769" s="1" t="str">
        <f t="shared" ca="1" si="383"/>
        <v/>
      </c>
      <c r="V1769" s="1" t="str">
        <f t="shared" ca="1" si="387"/>
        <v/>
      </c>
      <c r="W1769" s="1" t="str">
        <f t="array" aca="1" ref="W1769" ca="1">IF(V1769="","",IF(AVERAGE(IF(Z$2:Z$2881="Neg"&amp;" "&amp;B1769&amp;" "&amp;X1769,J$2:J$2881,0))&gt;AVERAGE(IF(Z$2:Z$2881="pos"&amp;" "&amp;B1769&amp;" "&amp;X1769,J$2:J$2881,0)),"neg","pos"))</f>
        <v/>
      </c>
      <c r="X1769" s="1" t="str">
        <f t="shared" ca="1" si="384"/>
        <v/>
      </c>
      <c r="Y1769" s="1" t="str">
        <f t="shared" ca="1" si="385"/>
        <v/>
      </c>
      <c r="Z1769" s="1" t="str">
        <f t="shared" si="386"/>
        <v>both glucosylglycerate Min</v>
      </c>
      <c r="AA1769" s="1" t="str">
        <f t="shared" si="388"/>
        <v/>
      </c>
    </row>
    <row r="1770" spans="1:27" x14ac:dyDescent="0.2">
      <c r="A1770" s="1" t="s">
        <v>94</v>
      </c>
      <c r="B1770" s="1" t="s">
        <v>186</v>
      </c>
      <c r="C1770" s="1" t="s">
        <v>128</v>
      </c>
      <c r="D1770" s="1">
        <v>268.0806</v>
      </c>
      <c r="E1770" s="1">
        <v>19.440000000000001</v>
      </c>
      <c r="F1770" s="5" t="s">
        <v>146</v>
      </c>
      <c r="H1770" s="1" t="s">
        <v>149</v>
      </c>
      <c r="K1770" s="1">
        <f t="shared" si="389"/>
        <v>0</v>
      </c>
      <c r="L1770" s="1" t="str">
        <f t="shared" si="390"/>
        <v>both glucosylglycerate MEBM_Ctr</v>
      </c>
      <c r="M1770" s="1" t="str">
        <f t="shared" si="379"/>
        <v>ND</v>
      </c>
      <c r="N1770" s="1" t="str">
        <f t="shared" si="380"/>
        <v>both glucosylglycerate MEBM_CtrND</v>
      </c>
      <c r="O1770" s="2" t="str">
        <f t="shared" si="381"/>
        <v>ND</v>
      </c>
      <c r="P1770" s="1">
        <f t="array" ref="P1770">IF(O1770="","",AVERAGE(IF(L$1:L$2881=L1770,K$1:K$2881)))</f>
        <v>0</v>
      </c>
      <c r="Q1770" s="1" t="e">
        <f t="array" ref="Q1770">IF(O1770="","",_xlfn.F.TEST(IF((L$1:L$2881=LEFT(L1770,LEN(L1770)-3)&amp;"ctr"),K$1:K$2881),IF((L$1:L$2881=L1770),K$1:K$2881)))</f>
        <v>#DIV/0!</v>
      </c>
      <c r="R1770" s="1" t="e">
        <f t="array" ref="R1770">IF(O1770="","",TTEST(IF(L$1:L$2881=LEFT(L1770,LEN(L1770)-3)&amp;"ctr",K$1:K$2881),IF(L$1:L$2881=L1770,K$1:K$2881),2,IF(ISERROR(Q1770),3,IF(Q1770&lt;0.05,3,2))))</f>
        <v>#DIV/0!</v>
      </c>
      <c r="S1770" s="1" t="str">
        <f t="shared" ca="1" si="382"/>
        <v>ND</v>
      </c>
      <c r="T1770" s="1">
        <f t="array" ref="T1770">IF(O1770="","",AVERAGE(IF(L$1:L$2881=L1770,I$1:I$2881)))</f>
        <v>0</v>
      </c>
      <c r="U1770" s="1" t="str">
        <f t="shared" ca="1" si="383"/>
        <v>n/a</v>
      </c>
      <c r="V1770" s="1" t="str">
        <f t="shared" ca="1" si="387"/>
        <v/>
      </c>
      <c r="W1770" s="1" t="str">
        <f t="array" aca="1" ref="W1770" ca="1">IF(V1770="","",IF(AVERAGE(IF(Z$2:Z$2881="Neg"&amp;" "&amp;B1770&amp;" "&amp;X1770,J$2:J$2881,0))&gt;AVERAGE(IF(Z$2:Z$2881="pos"&amp;" "&amp;B1770&amp;" "&amp;X1770,J$2:J$2881,0)),"neg","pos"))</f>
        <v/>
      </c>
      <c r="X1770" s="1" t="str">
        <f t="shared" ca="1" si="384"/>
        <v/>
      </c>
      <c r="Y1770" s="1" t="str">
        <f t="shared" ca="1" si="385"/>
        <v/>
      </c>
      <c r="Z1770" s="1" t="str">
        <f t="shared" si="386"/>
        <v>both glucosylglycerate MEB</v>
      </c>
      <c r="AA1770" s="1" t="str">
        <f t="shared" si="388"/>
        <v>Good</v>
      </c>
    </row>
    <row r="1771" spans="1:27" x14ac:dyDescent="0.2">
      <c r="A1771" s="1" t="s">
        <v>94</v>
      </c>
      <c r="B1771" s="1" t="s">
        <v>186</v>
      </c>
      <c r="C1771" s="1" t="s">
        <v>128</v>
      </c>
      <c r="D1771" s="1">
        <v>268.0806</v>
      </c>
      <c r="E1771" s="1">
        <v>19.440000000000001</v>
      </c>
      <c r="F1771" s="5" t="s">
        <v>146</v>
      </c>
      <c r="H1771" s="1" t="s">
        <v>149</v>
      </c>
      <c r="K1771" s="1">
        <f t="shared" si="389"/>
        <v>0</v>
      </c>
      <c r="L1771" s="1" t="str">
        <f t="shared" si="390"/>
        <v>both glucosylglycerate MEBM_Ctr</v>
      </c>
      <c r="M1771" s="1" t="str">
        <f t="shared" si="379"/>
        <v>ND</v>
      </c>
      <c r="N1771" s="1" t="str">
        <f t="shared" si="380"/>
        <v>both glucosylglycerate MEBM_CtrND</v>
      </c>
      <c r="O1771" s="2" t="str">
        <f t="shared" si="381"/>
        <v/>
      </c>
      <c r="P1771" s="1" t="str">
        <f t="array" ref="P1771">IF(O1771="","",AVERAGE(IF(L$1:L$2881=L1771,K$1:K$2881)))</f>
        <v/>
      </c>
      <c r="Q1771" s="1" t="str">
        <f t="array" ref="Q1771">IF(O1771="","",_xlfn.F.TEST(IF((L$1:L$2881=LEFT(L1771,LEN(L1771)-3)&amp;"ctr"),K$1:K$2881),IF((L$1:L$2881=L1771),K$1:K$2881)))</f>
        <v/>
      </c>
      <c r="R1771" s="1" t="str">
        <f t="array" ref="R1771">IF(O1771="","",TTEST(IF(L$1:L$2881=LEFT(L1771,LEN(L1771)-3)&amp;"ctr",K$1:K$2881),IF(L$1:L$2881=L1771,K$1:K$2881),2,IF(ISERROR(Q1771),3,IF(Q1771&lt;0.05,3,2))))</f>
        <v/>
      </c>
      <c r="S1771" s="1" t="str">
        <f t="shared" ca="1" si="382"/>
        <v/>
      </c>
      <c r="T1771" s="1" t="str">
        <f t="array" ref="T1771">IF(O1771="","",AVERAGE(IF(L$1:L$2881=L1771,I$1:I$2881)))</f>
        <v/>
      </c>
      <c r="U1771" s="1" t="str">
        <f t="shared" ca="1" si="383"/>
        <v/>
      </c>
      <c r="V1771" s="1" t="str">
        <f t="shared" ca="1" si="387"/>
        <v/>
      </c>
      <c r="W1771" s="1" t="str">
        <f t="array" aca="1" ref="W1771" ca="1">IF(V1771="","",IF(AVERAGE(IF(Z$2:Z$2881="Neg"&amp;" "&amp;B1771&amp;" "&amp;X1771,J$2:J$2881,0))&gt;AVERAGE(IF(Z$2:Z$2881="pos"&amp;" "&amp;B1771&amp;" "&amp;X1771,J$2:J$2881,0)),"neg","pos"))</f>
        <v/>
      </c>
      <c r="X1771" s="1" t="str">
        <f t="shared" ca="1" si="384"/>
        <v/>
      </c>
      <c r="Y1771" s="1" t="str">
        <f t="shared" ca="1" si="385"/>
        <v/>
      </c>
      <c r="Z1771" s="1" t="str">
        <f t="shared" si="386"/>
        <v>both glucosylglycerate MEB</v>
      </c>
      <c r="AA1771" s="1" t="str">
        <f t="shared" si="388"/>
        <v/>
      </c>
    </row>
    <row r="1772" spans="1:27" x14ac:dyDescent="0.2">
      <c r="A1772" s="1" t="s">
        <v>94</v>
      </c>
      <c r="B1772" s="1" t="s">
        <v>186</v>
      </c>
      <c r="C1772" s="1" t="s">
        <v>128</v>
      </c>
      <c r="D1772" s="1">
        <v>268.0806</v>
      </c>
      <c r="E1772" s="1">
        <v>19.440000000000001</v>
      </c>
      <c r="F1772" s="5" t="s">
        <v>146</v>
      </c>
      <c r="H1772" s="1" t="s">
        <v>149</v>
      </c>
      <c r="K1772" s="1">
        <f t="shared" si="389"/>
        <v>0</v>
      </c>
      <c r="L1772" s="1" t="str">
        <f t="shared" si="390"/>
        <v>both glucosylglycerate MEBM_Ctr</v>
      </c>
      <c r="M1772" s="1" t="str">
        <f t="shared" si="379"/>
        <v>ND</v>
      </c>
      <c r="N1772" s="1" t="str">
        <f t="shared" si="380"/>
        <v>both glucosylglycerate MEBM_CtrND</v>
      </c>
      <c r="O1772" s="2" t="str">
        <f t="shared" si="381"/>
        <v/>
      </c>
      <c r="P1772" s="1" t="str">
        <f t="array" ref="P1772">IF(O1772="","",AVERAGE(IF(L$1:L$2881=L1772,K$1:K$2881)))</f>
        <v/>
      </c>
      <c r="Q1772" s="1" t="str">
        <f t="array" ref="Q1772">IF(O1772="","",_xlfn.F.TEST(IF((L$1:L$2881=LEFT(L1772,LEN(L1772)-3)&amp;"ctr"),K$1:K$2881),IF((L$1:L$2881=L1772),K$1:K$2881)))</f>
        <v/>
      </c>
      <c r="R1772" s="1" t="str">
        <f t="array" ref="R1772">IF(O1772="","",TTEST(IF(L$1:L$2881=LEFT(L1772,LEN(L1772)-3)&amp;"ctr",K$1:K$2881),IF(L$1:L$2881=L1772,K$1:K$2881),2,IF(ISERROR(Q1772),3,IF(Q1772&lt;0.05,3,2))))</f>
        <v/>
      </c>
      <c r="S1772" s="1" t="str">
        <f t="shared" ca="1" si="382"/>
        <v/>
      </c>
      <c r="T1772" s="1" t="str">
        <f t="array" ref="T1772">IF(O1772="","",AVERAGE(IF(L$1:L$2881=L1772,I$1:I$2881)))</f>
        <v/>
      </c>
      <c r="U1772" s="1" t="str">
        <f t="shared" ca="1" si="383"/>
        <v/>
      </c>
      <c r="V1772" s="1" t="str">
        <f t="shared" ca="1" si="387"/>
        <v/>
      </c>
      <c r="W1772" s="1" t="str">
        <f t="array" aca="1" ref="W1772" ca="1">IF(V1772="","",IF(AVERAGE(IF(Z$2:Z$2881="Neg"&amp;" "&amp;B1772&amp;" "&amp;X1772,J$2:J$2881,0))&gt;AVERAGE(IF(Z$2:Z$2881="pos"&amp;" "&amp;B1772&amp;" "&amp;X1772,J$2:J$2881,0)),"neg","pos"))</f>
        <v/>
      </c>
      <c r="X1772" s="1" t="str">
        <f t="shared" ca="1" si="384"/>
        <v/>
      </c>
      <c r="Y1772" s="1" t="str">
        <f t="shared" ca="1" si="385"/>
        <v/>
      </c>
      <c r="Z1772" s="1" t="str">
        <f t="shared" si="386"/>
        <v>both glucosylglycerate MEB</v>
      </c>
      <c r="AA1772" s="1" t="str">
        <f t="shared" si="388"/>
        <v/>
      </c>
    </row>
    <row r="1773" spans="1:27" x14ac:dyDescent="0.2">
      <c r="A1773" s="1" t="s">
        <v>94</v>
      </c>
      <c r="B1773" s="1" t="s">
        <v>186</v>
      </c>
      <c r="C1773" s="1" t="s">
        <v>128</v>
      </c>
      <c r="D1773" s="1">
        <v>268.0806</v>
      </c>
      <c r="E1773" s="1">
        <v>19.440000000000001</v>
      </c>
      <c r="F1773" s="5" t="s">
        <v>146</v>
      </c>
      <c r="H1773" s="1" t="s">
        <v>149</v>
      </c>
      <c r="K1773" s="1">
        <f t="shared" si="389"/>
        <v>0</v>
      </c>
      <c r="L1773" s="1" t="str">
        <f t="shared" si="390"/>
        <v>both glucosylglycerate MEBM_Ctr</v>
      </c>
      <c r="M1773" s="1" t="str">
        <f t="shared" si="379"/>
        <v>ND</v>
      </c>
      <c r="N1773" s="1" t="str">
        <f t="shared" si="380"/>
        <v>both glucosylglycerate MEBM_CtrND</v>
      </c>
      <c r="O1773" s="2" t="str">
        <f t="shared" si="381"/>
        <v/>
      </c>
      <c r="P1773" s="1" t="str">
        <f t="array" ref="P1773">IF(O1773="","",AVERAGE(IF(L$1:L$2881=L1773,K$1:K$2881)))</f>
        <v/>
      </c>
      <c r="Q1773" s="1" t="str">
        <f t="array" ref="Q1773">IF(O1773="","",_xlfn.F.TEST(IF((L$1:L$2881=LEFT(L1773,LEN(L1773)-3)&amp;"ctr"),K$1:K$2881),IF((L$1:L$2881=L1773),K$1:K$2881)))</f>
        <v/>
      </c>
      <c r="R1773" s="1" t="str">
        <f t="array" ref="R1773">IF(O1773="","",TTEST(IF(L$1:L$2881=LEFT(L1773,LEN(L1773)-3)&amp;"ctr",K$1:K$2881),IF(L$1:L$2881=L1773,K$1:K$2881),2,IF(ISERROR(Q1773),3,IF(Q1773&lt;0.05,3,2))))</f>
        <v/>
      </c>
      <c r="S1773" s="1" t="str">
        <f t="shared" ca="1" si="382"/>
        <v/>
      </c>
      <c r="T1773" s="1" t="str">
        <f t="array" ref="T1773">IF(O1773="","",AVERAGE(IF(L$1:L$2881=L1773,I$1:I$2881)))</f>
        <v/>
      </c>
      <c r="U1773" s="1" t="str">
        <f t="shared" ca="1" si="383"/>
        <v/>
      </c>
      <c r="V1773" s="1" t="str">
        <f t="shared" ca="1" si="387"/>
        <v/>
      </c>
      <c r="W1773" s="1" t="str">
        <f t="array" aca="1" ref="W1773" ca="1">IF(V1773="","",IF(AVERAGE(IF(Z$2:Z$2881="Neg"&amp;" "&amp;B1773&amp;" "&amp;X1773,J$2:J$2881,0))&gt;AVERAGE(IF(Z$2:Z$2881="pos"&amp;" "&amp;B1773&amp;" "&amp;X1773,J$2:J$2881,0)),"neg","pos"))</f>
        <v/>
      </c>
      <c r="X1773" s="1" t="str">
        <f t="shared" ca="1" si="384"/>
        <v/>
      </c>
      <c r="Y1773" s="1" t="str">
        <f t="shared" ca="1" si="385"/>
        <v/>
      </c>
      <c r="Z1773" s="1" t="str">
        <f t="shared" si="386"/>
        <v>both glucosylglycerate MEB</v>
      </c>
      <c r="AA1773" s="1" t="str">
        <f t="shared" si="388"/>
        <v/>
      </c>
    </row>
    <row r="1774" spans="1:27" x14ac:dyDescent="0.2">
      <c r="A1774" s="1" t="s">
        <v>94</v>
      </c>
      <c r="B1774" s="1" t="s">
        <v>186</v>
      </c>
      <c r="C1774" s="1" t="s">
        <v>128</v>
      </c>
      <c r="D1774" s="1">
        <v>268.0806</v>
      </c>
      <c r="E1774" s="1">
        <v>19.440000000000001</v>
      </c>
      <c r="F1774" s="5" t="s">
        <v>146</v>
      </c>
      <c r="H1774" s="1" t="s">
        <v>150</v>
      </c>
      <c r="K1774" s="1">
        <f t="shared" si="389"/>
        <v>0</v>
      </c>
      <c r="L1774" s="1" t="str">
        <f t="shared" si="390"/>
        <v>both glucosylglycerate MEBM_Syn</v>
      </c>
      <c r="M1774" s="1" t="str">
        <f t="shared" si="379"/>
        <v>ND</v>
      </c>
      <c r="N1774" s="1" t="str">
        <f t="shared" si="380"/>
        <v>both glucosylglycerate MEBM_SynND</v>
      </c>
      <c r="O1774" s="2" t="str">
        <f t="shared" si="381"/>
        <v>ND</v>
      </c>
      <c r="P1774" s="1">
        <f t="array" ref="P1774">IF(O1774="","",AVERAGE(IF(L$1:L$2881=L1774,K$1:K$2881)))</f>
        <v>0</v>
      </c>
      <c r="Q1774" s="1" t="e">
        <f t="array" ref="Q1774">IF(O1774="","",_xlfn.F.TEST(IF((L$1:L$2881=LEFT(L1774,LEN(L1774)-3)&amp;"ctr"),K$1:K$2881),IF((L$1:L$2881=L1774),K$1:K$2881)))</f>
        <v>#DIV/0!</v>
      </c>
      <c r="R1774" s="1" t="e">
        <f t="array" ref="R1774">IF(O1774="","",TTEST(IF(L$1:L$2881=LEFT(L1774,LEN(L1774)-3)&amp;"ctr",K$1:K$2881),IF(L$1:L$2881=L1774,K$1:K$2881),2,IF(ISERROR(Q1774),3,IF(Q1774&lt;0.05,3,2))))</f>
        <v>#DIV/0!</v>
      </c>
      <c r="S1774" s="1" t="str">
        <f t="shared" ca="1" si="382"/>
        <v>ND</v>
      </c>
      <c r="T1774" s="1">
        <f t="array" ref="T1774">IF(O1774="","",AVERAGE(IF(L$1:L$2881=L1774,I$1:I$2881)))</f>
        <v>0</v>
      </c>
      <c r="U1774" s="1" t="str">
        <f t="shared" ca="1" si="383"/>
        <v>n/a</v>
      </c>
      <c r="V1774" s="1" t="str">
        <f t="shared" ca="1" si="387"/>
        <v/>
      </c>
      <c r="W1774" s="1" t="str">
        <f t="array" aca="1" ref="W1774" ca="1">IF(V1774="","",IF(AVERAGE(IF(Z$2:Z$2881="Neg"&amp;" "&amp;B1774&amp;" "&amp;X1774,J$2:J$2881,0))&gt;AVERAGE(IF(Z$2:Z$2881="pos"&amp;" "&amp;B1774&amp;" "&amp;X1774,J$2:J$2881,0)),"neg","pos"))</f>
        <v/>
      </c>
      <c r="X1774" s="1" t="str">
        <f t="shared" ca="1" si="384"/>
        <v/>
      </c>
      <c r="Y1774" s="1" t="str">
        <f t="shared" ca="1" si="385"/>
        <v/>
      </c>
      <c r="Z1774" s="1" t="str">
        <f t="shared" si="386"/>
        <v>both glucosylglycerate MEB</v>
      </c>
      <c r="AA1774" s="1" t="str">
        <f t="shared" si="388"/>
        <v>Good</v>
      </c>
    </row>
    <row r="1775" spans="1:27" x14ac:dyDescent="0.2">
      <c r="A1775" s="1" t="s">
        <v>94</v>
      </c>
      <c r="B1775" s="1" t="s">
        <v>186</v>
      </c>
      <c r="C1775" s="1" t="s">
        <v>128</v>
      </c>
      <c r="D1775" s="1">
        <v>268.0806</v>
      </c>
      <c r="E1775" s="1">
        <v>19.440000000000001</v>
      </c>
      <c r="F1775" s="5" t="s">
        <v>146</v>
      </c>
      <c r="H1775" s="1" t="s">
        <v>150</v>
      </c>
      <c r="K1775" s="1">
        <f t="shared" si="389"/>
        <v>0</v>
      </c>
      <c r="L1775" s="1" t="str">
        <f t="shared" si="390"/>
        <v>both glucosylglycerate MEBM_Syn</v>
      </c>
      <c r="M1775" s="1" t="str">
        <f t="shared" si="379"/>
        <v>ND</v>
      </c>
      <c r="N1775" s="1" t="str">
        <f t="shared" si="380"/>
        <v>both glucosylglycerate MEBM_SynND</v>
      </c>
      <c r="O1775" s="2" t="str">
        <f t="shared" si="381"/>
        <v/>
      </c>
      <c r="P1775" s="1" t="str">
        <f t="array" ref="P1775">IF(O1775="","",AVERAGE(IF(L$1:L$2881=L1775,K$1:K$2881)))</f>
        <v/>
      </c>
      <c r="Q1775" s="1" t="str">
        <f t="array" ref="Q1775">IF(O1775="","",_xlfn.F.TEST(IF((L$1:L$2881=LEFT(L1775,LEN(L1775)-3)&amp;"ctr"),K$1:K$2881),IF((L$1:L$2881=L1775),K$1:K$2881)))</f>
        <v/>
      </c>
      <c r="R1775" s="1" t="str">
        <f t="array" ref="R1775">IF(O1775="","",TTEST(IF(L$1:L$2881=LEFT(L1775,LEN(L1775)-3)&amp;"ctr",K$1:K$2881),IF(L$1:L$2881=L1775,K$1:K$2881),2,IF(ISERROR(Q1775),3,IF(Q1775&lt;0.05,3,2))))</f>
        <v/>
      </c>
      <c r="S1775" s="1" t="str">
        <f t="shared" ca="1" si="382"/>
        <v/>
      </c>
      <c r="T1775" s="1" t="str">
        <f t="array" ref="T1775">IF(O1775="","",AVERAGE(IF(L$1:L$2881=L1775,I$1:I$2881)))</f>
        <v/>
      </c>
      <c r="U1775" s="1" t="str">
        <f t="shared" ca="1" si="383"/>
        <v/>
      </c>
      <c r="V1775" s="1" t="str">
        <f t="shared" ca="1" si="387"/>
        <v/>
      </c>
      <c r="W1775" s="1" t="str">
        <f t="array" aca="1" ref="W1775" ca="1">IF(V1775="","",IF(AVERAGE(IF(Z$2:Z$2881="Neg"&amp;" "&amp;B1775&amp;" "&amp;X1775,J$2:J$2881,0))&gt;AVERAGE(IF(Z$2:Z$2881="pos"&amp;" "&amp;B1775&amp;" "&amp;X1775,J$2:J$2881,0)),"neg","pos"))</f>
        <v/>
      </c>
      <c r="X1775" s="1" t="str">
        <f t="shared" ca="1" si="384"/>
        <v/>
      </c>
      <c r="Y1775" s="1" t="str">
        <f t="shared" ca="1" si="385"/>
        <v/>
      </c>
      <c r="Z1775" s="1" t="str">
        <f t="shared" si="386"/>
        <v>both glucosylglycerate MEB</v>
      </c>
      <c r="AA1775" s="1" t="str">
        <f t="shared" si="388"/>
        <v/>
      </c>
    </row>
    <row r="1776" spans="1:27" x14ac:dyDescent="0.2">
      <c r="A1776" s="1" t="s">
        <v>94</v>
      </c>
      <c r="B1776" s="1" t="s">
        <v>186</v>
      </c>
      <c r="C1776" s="1" t="s">
        <v>128</v>
      </c>
      <c r="D1776" s="1">
        <v>268.0806</v>
      </c>
      <c r="E1776" s="1">
        <v>19.440000000000001</v>
      </c>
      <c r="F1776" s="5" t="s">
        <v>146</v>
      </c>
      <c r="H1776" s="1" t="s">
        <v>150</v>
      </c>
      <c r="K1776" s="1">
        <f t="shared" si="389"/>
        <v>0</v>
      </c>
      <c r="L1776" s="1" t="str">
        <f t="shared" si="390"/>
        <v>both glucosylglycerate MEBM_Syn</v>
      </c>
      <c r="M1776" s="1" t="str">
        <f t="shared" si="379"/>
        <v>ND</v>
      </c>
      <c r="N1776" s="1" t="str">
        <f t="shared" si="380"/>
        <v>both glucosylglycerate MEBM_SynND</v>
      </c>
      <c r="O1776" s="2" t="str">
        <f t="shared" si="381"/>
        <v/>
      </c>
      <c r="P1776" s="1" t="str">
        <f t="array" ref="P1776">IF(O1776="","",AVERAGE(IF(L$1:L$2881=L1776,K$1:K$2881)))</f>
        <v/>
      </c>
      <c r="Q1776" s="1" t="str">
        <f t="array" ref="Q1776">IF(O1776="","",_xlfn.F.TEST(IF((L$1:L$2881=LEFT(L1776,LEN(L1776)-3)&amp;"ctr"),K$1:K$2881),IF((L$1:L$2881=L1776),K$1:K$2881)))</f>
        <v/>
      </c>
      <c r="R1776" s="1" t="str">
        <f t="array" ref="R1776">IF(O1776="","",TTEST(IF(L$1:L$2881=LEFT(L1776,LEN(L1776)-3)&amp;"ctr",K$1:K$2881),IF(L$1:L$2881=L1776,K$1:K$2881),2,IF(ISERROR(Q1776),3,IF(Q1776&lt;0.05,3,2))))</f>
        <v/>
      </c>
      <c r="S1776" s="1" t="str">
        <f t="shared" ca="1" si="382"/>
        <v/>
      </c>
      <c r="T1776" s="1" t="str">
        <f t="array" ref="T1776">IF(O1776="","",AVERAGE(IF(L$1:L$2881=L1776,I$1:I$2881)))</f>
        <v/>
      </c>
      <c r="U1776" s="1" t="str">
        <f t="shared" ca="1" si="383"/>
        <v/>
      </c>
      <c r="V1776" s="1" t="str">
        <f t="shared" ca="1" si="387"/>
        <v/>
      </c>
      <c r="W1776" s="1" t="str">
        <f t="array" aca="1" ref="W1776" ca="1">IF(V1776="","",IF(AVERAGE(IF(Z$2:Z$2881="Neg"&amp;" "&amp;B1776&amp;" "&amp;X1776,J$2:J$2881,0))&gt;AVERAGE(IF(Z$2:Z$2881="pos"&amp;" "&amp;B1776&amp;" "&amp;X1776,J$2:J$2881,0)),"neg","pos"))</f>
        <v/>
      </c>
      <c r="X1776" s="1" t="str">
        <f t="shared" ca="1" si="384"/>
        <v/>
      </c>
      <c r="Y1776" s="1" t="str">
        <f t="shared" ca="1" si="385"/>
        <v/>
      </c>
      <c r="Z1776" s="1" t="str">
        <f t="shared" si="386"/>
        <v>both glucosylglycerate MEB</v>
      </c>
      <c r="AA1776" s="1" t="str">
        <f t="shared" si="388"/>
        <v/>
      </c>
    </row>
    <row r="1777" spans="1:27" x14ac:dyDescent="0.2">
      <c r="A1777" s="1" t="s">
        <v>94</v>
      </c>
      <c r="B1777" s="1" t="s">
        <v>186</v>
      </c>
      <c r="C1777" s="1" t="s">
        <v>128</v>
      </c>
      <c r="D1777" s="1">
        <v>268.0806</v>
      </c>
      <c r="E1777" s="1">
        <v>19.440000000000001</v>
      </c>
      <c r="F1777" s="5" t="s">
        <v>146</v>
      </c>
      <c r="H1777" s="1" t="s">
        <v>150</v>
      </c>
      <c r="K1777" s="1">
        <f t="shared" si="389"/>
        <v>0</v>
      </c>
      <c r="L1777" s="1" t="str">
        <f t="shared" si="390"/>
        <v>both glucosylglycerate MEBM_Syn</v>
      </c>
      <c r="M1777" s="1" t="str">
        <f t="shared" si="379"/>
        <v>ND</v>
      </c>
      <c r="N1777" s="1" t="str">
        <f t="shared" si="380"/>
        <v>both glucosylglycerate MEBM_SynND</v>
      </c>
      <c r="O1777" s="2" t="str">
        <f t="shared" si="381"/>
        <v/>
      </c>
      <c r="P1777" s="1" t="str">
        <f t="array" ref="P1777">IF(O1777="","",AVERAGE(IF(L$1:L$2881=L1777,K$1:K$2881)))</f>
        <v/>
      </c>
      <c r="Q1777" s="1" t="str">
        <f t="array" ref="Q1777">IF(O1777="","",_xlfn.F.TEST(IF((L$1:L$2881=LEFT(L1777,LEN(L1777)-3)&amp;"ctr"),K$1:K$2881),IF((L$1:L$2881=L1777),K$1:K$2881)))</f>
        <v/>
      </c>
      <c r="R1777" s="1" t="str">
        <f t="array" ref="R1777">IF(O1777="","",TTEST(IF(L$1:L$2881=LEFT(L1777,LEN(L1777)-3)&amp;"ctr",K$1:K$2881),IF(L$1:L$2881=L1777,K$1:K$2881),2,IF(ISERROR(Q1777),3,IF(Q1777&lt;0.05,3,2))))</f>
        <v/>
      </c>
      <c r="S1777" s="1" t="str">
        <f t="shared" ca="1" si="382"/>
        <v/>
      </c>
      <c r="T1777" s="1" t="str">
        <f t="array" ref="T1777">IF(O1777="","",AVERAGE(IF(L$1:L$2881=L1777,I$1:I$2881)))</f>
        <v/>
      </c>
      <c r="U1777" s="1" t="str">
        <f t="shared" ca="1" si="383"/>
        <v/>
      </c>
      <c r="V1777" s="1" t="str">
        <f t="shared" ca="1" si="387"/>
        <v/>
      </c>
      <c r="W1777" s="1" t="str">
        <f t="array" aca="1" ref="W1777" ca="1">IF(V1777="","",IF(AVERAGE(IF(Z$2:Z$2881="Neg"&amp;" "&amp;B1777&amp;" "&amp;X1777,J$2:J$2881,0))&gt;AVERAGE(IF(Z$2:Z$2881="pos"&amp;" "&amp;B1777&amp;" "&amp;X1777,J$2:J$2881,0)),"neg","pos"))</f>
        <v/>
      </c>
      <c r="X1777" s="1" t="str">
        <f t="shared" ca="1" si="384"/>
        <v/>
      </c>
      <c r="Y1777" s="1" t="str">
        <f t="shared" ca="1" si="385"/>
        <v/>
      </c>
      <c r="Z1777" s="1" t="str">
        <f t="shared" si="386"/>
        <v>both glucosylglycerate MEB</v>
      </c>
      <c r="AA1777" s="1" t="str">
        <f t="shared" si="388"/>
        <v/>
      </c>
    </row>
    <row r="1778" spans="1:27" x14ac:dyDescent="0.2">
      <c r="A1778" s="1" t="s">
        <v>94</v>
      </c>
      <c r="B1778" s="1" t="s">
        <v>186</v>
      </c>
      <c r="C1778" s="1" t="s">
        <v>128</v>
      </c>
      <c r="D1778" s="1">
        <v>268.0806</v>
      </c>
      <c r="E1778" s="1">
        <v>19.440000000000001</v>
      </c>
      <c r="F1778" s="5" t="s">
        <v>146</v>
      </c>
      <c r="H1778" s="1" t="s">
        <v>151</v>
      </c>
      <c r="K1778" s="1">
        <f t="shared" si="389"/>
        <v>0</v>
      </c>
      <c r="L1778" s="1" t="str">
        <f t="shared" si="390"/>
        <v>both glucosylglycerate YE_Ctr</v>
      </c>
      <c r="M1778" s="1" t="str">
        <f t="shared" si="379"/>
        <v>ND</v>
      </c>
      <c r="N1778" s="1" t="str">
        <f t="shared" si="380"/>
        <v>both glucosylglycerate YE_CtrND</v>
      </c>
      <c r="O1778" s="2" t="str">
        <f t="shared" si="381"/>
        <v>ND</v>
      </c>
      <c r="P1778" s="1">
        <f t="array" ref="P1778">IF(O1778="","",AVERAGE(IF(L$1:L$2881=L1778,K$1:K$2881)))</f>
        <v>0</v>
      </c>
      <c r="Q1778" s="1" t="e">
        <f t="array" ref="Q1778">IF(O1778="","",_xlfn.F.TEST(IF((L$1:L$2881=LEFT(L1778,LEN(L1778)-3)&amp;"ctr"),K$1:K$2881),IF((L$1:L$2881=L1778),K$1:K$2881)))</f>
        <v>#DIV/0!</v>
      </c>
      <c r="R1778" s="1" t="e">
        <f t="array" ref="R1778">IF(O1778="","",TTEST(IF(L$1:L$2881=LEFT(L1778,LEN(L1778)-3)&amp;"ctr",K$1:K$2881),IF(L$1:L$2881=L1778,K$1:K$2881),2,IF(ISERROR(Q1778),3,IF(Q1778&lt;0.05,3,2))))</f>
        <v>#DIV/0!</v>
      </c>
      <c r="S1778" s="1" t="str">
        <f t="shared" ca="1" si="382"/>
        <v>ND</v>
      </c>
      <c r="T1778" s="1">
        <f t="array" ref="T1778">IF(O1778="","",AVERAGE(IF(L$1:L$2881=L1778,I$1:I$2881)))</f>
        <v>0</v>
      </c>
      <c r="U1778" s="1" t="str">
        <f t="shared" ca="1" si="383"/>
        <v>n/a</v>
      </c>
      <c r="V1778" s="1" t="str">
        <f t="shared" ca="1" si="387"/>
        <v/>
      </c>
      <c r="W1778" s="1" t="str">
        <f t="array" aca="1" ref="W1778" ca="1">IF(V1778="","",IF(AVERAGE(IF(Z$2:Z$2881="Neg"&amp;" "&amp;B1778&amp;" "&amp;X1778,J$2:J$2881,0))&gt;AVERAGE(IF(Z$2:Z$2881="pos"&amp;" "&amp;B1778&amp;" "&amp;X1778,J$2:J$2881,0)),"neg","pos"))</f>
        <v/>
      </c>
      <c r="X1778" s="1" t="str">
        <f t="shared" ca="1" si="384"/>
        <v/>
      </c>
      <c r="Y1778" s="1" t="str">
        <f t="shared" ca="1" si="385"/>
        <v/>
      </c>
      <c r="Z1778" s="1" t="str">
        <f t="shared" si="386"/>
        <v>both glucosylglycerate YE_</v>
      </c>
      <c r="AA1778" s="1" t="str">
        <f t="shared" si="388"/>
        <v>Good</v>
      </c>
    </row>
    <row r="1779" spans="1:27" x14ac:dyDescent="0.2">
      <c r="A1779" s="1" t="s">
        <v>94</v>
      </c>
      <c r="B1779" s="1" t="s">
        <v>186</v>
      </c>
      <c r="C1779" s="1" t="s">
        <v>128</v>
      </c>
      <c r="D1779" s="1">
        <v>268.0806</v>
      </c>
      <c r="E1779" s="1">
        <v>19.440000000000001</v>
      </c>
      <c r="F1779" s="5" t="s">
        <v>146</v>
      </c>
      <c r="H1779" s="1" t="s">
        <v>151</v>
      </c>
      <c r="K1779" s="1">
        <f t="shared" si="389"/>
        <v>0</v>
      </c>
      <c r="L1779" s="1" t="str">
        <f t="shared" si="390"/>
        <v>both glucosylglycerate YE_Ctr</v>
      </c>
      <c r="M1779" s="1" t="str">
        <f t="shared" si="379"/>
        <v>ND</v>
      </c>
      <c r="N1779" s="1" t="str">
        <f t="shared" si="380"/>
        <v>both glucosylglycerate YE_CtrND</v>
      </c>
      <c r="O1779" s="2" t="str">
        <f t="shared" si="381"/>
        <v/>
      </c>
      <c r="P1779" s="1" t="str">
        <f t="array" ref="P1779">IF(O1779="","",AVERAGE(IF(L$1:L$2881=L1779,K$1:K$2881)))</f>
        <v/>
      </c>
      <c r="Q1779" s="1" t="str">
        <f t="array" ref="Q1779">IF(O1779="","",_xlfn.F.TEST(IF((L$1:L$2881=LEFT(L1779,LEN(L1779)-3)&amp;"ctr"),K$1:K$2881),IF((L$1:L$2881=L1779),K$1:K$2881)))</f>
        <v/>
      </c>
      <c r="R1779" s="1" t="str">
        <f t="array" ref="R1779">IF(O1779="","",TTEST(IF(L$1:L$2881=LEFT(L1779,LEN(L1779)-3)&amp;"ctr",K$1:K$2881),IF(L$1:L$2881=L1779,K$1:K$2881),2,IF(ISERROR(Q1779),3,IF(Q1779&lt;0.05,3,2))))</f>
        <v/>
      </c>
      <c r="S1779" s="1" t="str">
        <f t="shared" ca="1" si="382"/>
        <v/>
      </c>
      <c r="T1779" s="1" t="str">
        <f t="array" ref="T1779">IF(O1779="","",AVERAGE(IF(L$1:L$2881=L1779,I$1:I$2881)))</f>
        <v/>
      </c>
      <c r="U1779" s="1" t="str">
        <f t="shared" ca="1" si="383"/>
        <v/>
      </c>
      <c r="V1779" s="1" t="str">
        <f t="shared" ca="1" si="387"/>
        <v/>
      </c>
      <c r="W1779" s="1" t="str">
        <f t="array" aca="1" ref="W1779" ca="1">IF(V1779="","",IF(AVERAGE(IF(Z$2:Z$2881="Neg"&amp;" "&amp;B1779&amp;" "&amp;X1779,J$2:J$2881,0))&gt;AVERAGE(IF(Z$2:Z$2881="pos"&amp;" "&amp;B1779&amp;" "&amp;X1779,J$2:J$2881,0)),"neg","pos"))</f>
        <v/>
      </c>
      <c r="X1779" s="1" t="str">
        <f t="shared" ca="1" si="384"/>
        <v/>
      </c>
      <c r="Y1779" s="1" t="str">
        <f t="shared" ca="1" si="385"/>
        <v/>
      </c>
      <c r="Z1779" s="1" t="str">
        <f t="shared" si="386"/>
        <v>both glucosylglycerate YE_</v>
      </c>
      <c r="AA1779" s="1" t="str">
        <f t="shared" si="388"/>
        <v/>
      </c>
    </row>
    <row r="1780" spans="1:27" x14ac:dyDescent="0.2">
      <c r="A1780" s="1" t="s">
        <v>94</v>
      </c>
      <c r="B1780" s="1" t="s">
        <v>186</v>
      </c>
      <c r="C1780" s="1" t="s">
        <v>128</v>
      </c>
      <c r="D1780" s="1">
        <v>268.0806</v>
      </c>
      <c r="E1780" s="1">
        <v>19.440000000000001</v>
      </c>
      <c r="F1780" s="5" t="s">
        <v>146</v>
      </c>
      <c r="H1780" s="1" t="s">
        <v>151</v>
      </c>
      <c r="K1780" s="1">
        <f t="shared" si="389"/>
        <v>0</v>
      </c>
      <c r="L1780" s="1" t="str">
        <f t="shared" si="390"/>
        <v>both glucosylglycerate YE_Ctr</v>
      </c>
      <c r="M1780" s="1" t="str">
        <f t="shared" si="379"/>
        <v>ND</v>
      </c>
      <c r="N1780" s="1" t="str">
        <f t="shared" si="380"/>
        <v>both glucosylglycerate YE_CtrND</v>
      </c>
      <c r="O1780" s="2" t="str">
        <f t="shared" si="381"/>
        <v/>
      </c>
      <c r="P1780" s="1" t="str">
        <f t="array" ref="P1780">IF(O1780="","",AVERAGE(IF(L$1:L$2881=L1780,K$1:K$2881)))</f>
        <v/>
      </c>
      <c r="Q1780" s="1" t="str">
        <f t="array" ref="Q1780">IF(O1780="","",_xlfn.F.TEST(IF((L$1:L$2881=LEFT(L1780,LEN(L1780)-3)&amp;"ctr"),K$1:K$2881),IF((L$1:L$2881=L1780),K$1:K$2881)))</f>
        <v/>
      </c>
      <c r="R1780" s="1" t="str">
        <f t="array" ref="R1780">IF(O1780="","",TTEST(IF(L$1:L$2881=LEFT(L1780,LEN(L1780)-3)&amp;"ctr",K$1:K$2881),IF(L$1:L$2881=L1780,K$1:K$2881),2,IF(ISERROR(Q1780),3,IF(Q1780&lt;0.05,3,2))))</f>
        <v/>
      </c>
      <c r="S1780" s="1" t="str">
        <f t="shared" ca="1" si="382"/>
        <v/>
      </c>
      <c r="T1780" s="1" t="str">
        <f t="array" ref="T1780">IF(O1780="","",AVERAGE(IF(L$1:L$2881=L1780,I$1:I$2881)))</f>
        <v/>
      </c>
      <c r="U1780" s="1" t="str">
        <f t="shared" ca="1" si="383"/>
        <v/>
      </c>
      <c r="V1780" s="1" t="str">
        <f t="shared" ca="1" si="387"/>
        <v/>
      </c>
      <c r="W1780" s="1" t="str">
        <f t="array" aca="1" ref="W1780" ca="1">IF(V1780="","",IF(AVERAGE(IF(Z$2:Z$2881="Neg"&amp;" "&amp;B1780&amp;" "&amp;X1780,J$2:J$2881,0))&gt;AVERAGE(IF(Z$2:Z$2881="pos"&amp;" "&amp;B1780&amp;" "&amp;X1780,J$2:J$2881,0)),"neg","pos"))</f>
        <v/>
      </c>
      <c r="X1780" s="1" t="str">
        <f t="shared" ca="1" si="384"/>
        <v/>
      </c>
      <c r="Y1780" s="1" t="str">
        <f t="shared" ca="1" si="385"/>
        <v/>
      </c>
      <c r="Z1780" s="1" t="str">
        <f t="shared" si="386"/>
        <v>both glucosylglycerate YE_</v>
      </c>
      <c r="AA1780" s="1" t="str">
        <f t="shared" si="388"/>
        <v/>
      </c>
    </row>
    <row r="1781" spans="1:27" x14ac:dyDescent="0.2">
      <c r="A1781" s="1" t="s">
        <v>94</v>
      </c>
      <c r="B1781" s="1" t="s">
        <v>186</v>
      </c>
      <c r="C1781" s="1" t="s">
        <v>128</v>
      </c>
      <c r="D1781" s="1">
        <v>268.0806</v>
      </c>
      <c r="E1781" s="1">
        <v>19.440000000000001</v>
      </c>
      <c r="F1781" s="5" t="s">
        <v>146</v>
      </c>
      <c r="H1781" s="1" t="s">
        <v>151</v>
      </c>
      <c r="K1781" s="1">
        <f t="shared" si="389"/>
        <v>0</v>
      </c>
      <c r="L1781" s="1" t="str">
        <f t="shared" si="390"/>
        <v>both glucosylglycerate YE_Ctr</v>
      </c>
      <c r="M1781" s="1" t="str">
        <f t="shared" si="379"/>
        <v>ND</v>
      </c>
      <c r="N1781" s="1" t="str">
        <f t="shared" si="380"/>
        <v>both glucosylglycerate YE_CtrND</v>
      </c>
      <c r="O1781" s="2" t="str">
        <f t="shared" si="381"/>
        <v/>
      </c>
      <c r="P1781" s="1" t="str">
        <f t="array" ref="P1781">IF(O1781="","",AVERAGE(IF(L$1:L$2881=L1781,K$1:K$2881)))</f>
        <v/>
      </c>
      <c r="Q1781" s="1" t="str">
        <f t="array" ref="Q1781">IF(O1781="","",_xlfn.F.TEST(IF((L$1:L$2881=LEFT(L1781,LEN(L1781)-3)&amp;"ctr"),K$1:K$2881),IF((L$1:L$2881=L1781),K$1:K$2881)))</f>
        <v/>
      </c>
      <c r="R1781" s="1" t="str">
        <f t="array" ref="R1781">IF(O1781="","",TTEST(IF(L$1:L$2881=LEFT(L1781,LEN(L1781)-3)&amp;"ctr",K$1:K$2881),IF(L$1:L$2881=L1781,K$1:K$2881),2,IF(ISERROR(Q1781),3,IF(Q1781&lt;0.05,3,2))))</f>
        <v/>
      </c>
      <c r="S1781" s="1" t="str">
        <f t="shared" ca="1" si="382"/>
        <v/>
      </c>
      <c r="T1781" s="1" t="str">
        <f t="array" ref="T1781">IF(O1781="","",AVERAGE(IF(L$1:L$2881=L1781,I$1:I$2881)))</f>
        <v/>
      </c>
      <c r="U1781" s="1" t="str">
        <f t="shared" ca="1" si="383"/>
        <v/>
      </c>
      <c r="V1781" s="1" t="str">
        <f t="shared" ca="1" si="387"/>
        <v/>
      </c>
      <c r="W1781" s="1" t="str">
        <f t="array" aca="1" ref="W1781" ca="1">IF(V1781="","",IF(AVERAGE(IF(Z$2:Z$2881="Neg"&amp;" "&amp;B1781&amp;" "&amp;X1781,J$2:J$2881,0))&gt;AVERAGE(IF(Z$2:Z$2881="pos"&amp;" "&amp;B1781&amp;" "&amp;X1781,J$2:J$2881,0)),"neg","pos"))</f>
        <v/>
      </c>
      <c r="X1781" s="1" t="str">
        <f t="shared" ca="1" si="384"/>
        <v/>
      </c>
      <c r="Y1781" s="1" t="str">
        <f t="shared" ca="1" si="385"/>
        <v/>
      </c>
      <c r="Z1781" s="1" t="str">
        <f t="shared" si="386"/>
        <v>both glucosylglycerate YE_</v>
      </c>
      <c r="AA1781" s="1" t="str">
        <f t="shared" si="388"/>
        <v/>
      </c>
    </row>
    <row r="1782" spans="1:27" x14ac:dyDescent="0.2">
      <c r="A1782" s="1" t="s">
        <v>94</v>
      </c>
      <c r="B1782" s="1" t="s">
        <v>186</v>
      </c>
      <c r="C1782" s="1" t="s">
        <v>128</v>
      </c>
      <c r="D1782" s="1">
        <v>268.0806</v>
      </c>
      <c r="E1782" s="1">
        <v>19.440000000000001</v>
      </c>
      <c r="F1782" s="5" t="s">
        <v>146</v>
      </c>
      <c r="H1782" s="1" t="s">
        <v>152</v>
      </c>
      <c r="K1782" s="1">
        <f t="shared" si="389"/>
        <v>0</v>
      </c>
      <c r="L1782" s="1" t="str">
        <f t="shared" si="390"/>
        <v>both glucosylglycerate YE_Syn</v>
      </c>
      <c r="M1782" s="1" t="str">
        <f t="shared" si="379"/>
        <v>ND</v>
      </c>
      <c r="N1782" s="1" t="str">
        <f t="shared" si="380"/>
        <v>both glucosylglycerate YE_SynND</v>
      </c>
      <c r="O1782" s="2" t="str">
        <f t="shared" si="381"/>
        <v>ND</v>
      </c>
      <c r="P1782" s="1">
        <f t="array" ref="P1782">IF(O1782="","",AVERAGE(IF(L$1:L$2881=L1782,K$1:K$2881)))</f>
        <v>0</v>
      </c>
      <c r="Q1782" s="1" t="e">
        <f t="array" ref="Q1782">IF(O1782="","",_xlfn.F.TEST(IF((L$1:L$2881=LEFT(L1782,LEN(L1782)-3)&amp;"ctr"),K$1:K$2881),IF((L$1:L$2881=L1782),K$1:K$2881)))</f>
        <v>#DIV/0!</v>
      </c>
      <c r="R1782" s="1" t="e">
        <f t="array" ref="R1782">IF(O1782="","",TTEST(IF(L$1:L$2881=LEFT(L1782,LEN(L1782)-3)&amp;"ctr",K$1:K$2881),IF(L$1:L$2881=L1782,K$1:K$2881),2,IF(ISERROR(Q1782),3,IF(Q1782&lt;0.05,3,2))))</f>
        <v>#DIV/0!</v>
      </c>
      <c r="S1782" s="1" t="str">
        <f t="shared" ca="1" si="382"/>
        <v>ND</v>
      </c>
      <c r="T1782" s="1">
        <f t="array" ref="T1782">IF(O1782="","",AVERAGE(IF(L$1:L$2881=L1782,I$1:I$2881)))</f>
        <v>0</v>
      </c>
      <c r="U1782" s="1" t="str">
        <f t="shared" ca="1" si="383"/>
        <v>n/a</v>
      </c>
      <c r="V1782" s="1" t="str">
        <f t="shared" ca="1" si="387"/>
        <v/>
      </c>
      <c r="W1782" s="1" t="str">
        <f t="array" aca="1" ref="W1782" ca="1">IF(V1782="","",IF(AVERAGE(IF(Z$2:Z$2881="Neg"&amp;" "&amp;B1782&amp;" "&amp;X1782,J$2:J$2881,0))&gt;AVERAGE(IF(Z$2:Z$2881="pos"&amp;" "&amp;B1782&amp;" "&amp;X1782,J$2:J$2881,0)),"neg","pos"))</f>
        <v/>
      </c>
      <c r="X1782" s="1" t="str">
        <f t="shared" ca="1" si="384"/>
        <v/>
      </c>
      <c r="Y1782" s="1" t="str">
        <f t="shared" ca="1" si="385"/>
        <v/>
      </c>
      <c r="Z1782" s="1" t="str">
        <f t="shared" si="386"/>
        <v>both glucosylglycerate YE_</v>
      </c>
      <c r="AA1782" s="1" t="str">
        <f t="shared" si="388"/>
        <v>Good</v>
      </c>
    </row>
    <row r="1783" spans="1:27" x14ac:dyDescent="0.2">
      <c r="A1783" s="1" t="s">
        <v>94</v>
      </c>
      <c r="B1783" s="1" t="s">
        <v>186</v>
      </c>
      <c r="C1783" s="1" t="s">
        <v>128</v>
      </c>
      <c r="D1783" s="1">
        <v>268.0806</v>
      </c>
      <c r="E1783" s="1">
        <v>19.440000000000001</v>
      </c>
      <c r="F1783" s="5" t="s">
        <v>146</v>
      </c>
      <c r="H1783" s="1" t="s">
        <v>152</v>
      </c>
      <c r="K1783" s="1">
        <f t="shared" si="389"/>
        <v>0</v>
      </c>
      <c r="L1783" s="1" t="str">
        <f t="shared" si="390"/>
        <v>both glucosylglycerate YE_Syn</v>
      </c>
      <c r="M1783" s="1" t="str">
        <f t="shared" si="379"/>
        <v>ND</v>
      </c>
      <c r="N1783" s="1" t="str">
        <f t="shared" si="380"/>
        <v>both glucosylglycerate YE_SynND</v>
      </c>
      <c r="O1783" s="2" t="str">
        <f t="shared" si="381"/>
        <v/>
      </c>
      <c r="P1783" s="1" t="str">
        <f t="array" ref="P1783">IF(O1783="","",AVERAGE(IF(L$1:L$2881=L1783,K$1:K$2881)))</f>
        <v/>
      </c>
      <c r="Q1783" s="1" t="str">
        <f t="array" ref="Q1783">IF(O1783="","",_xlfn.F.TEST(IF((L$1:L$2881=LEFT(L1783,LEN(L1783)-3)&amp;"ctr"),K$1:K$2881),IF((L$1:L$2881=L1783),K$1:K$2881)))</f>
        <v/>
      </c>
      <c r="R1783" s="1" t="str">
        <f t="array" ref="R1783">IF(O1783="","",TTEST(IF(L$1:L$2881=LEFT(L1783,LEN(L1783)-3)&amp;"ctr",K$1:K$2881),IF(L$1:L$2881=L1783,K$1:K$2881),2,IF(ISERROR(Q1783),3,IF(Q1783&lt;0.05,3,2))))</f>
        <v/>
      </c>
      <c r="S1783" s="1" t="str">
        <f t="shared" ca="1" si="382"/>
        <v/>
      </c>
      <c r="T1783" s="1" t="str">
        <f t="array" ref="T1783">IF(O1783="","",AVERAGE(IF(L$1:L$2881=L1783,I$1:I$2881)))</f>
        <v/>
      </c>
      <c r="U1783" s="1" t="str">
        <f t="shared" ca="1" si="383"/>
        <v/>
      </c>
      <c r="V1783" s="1" t="str">
        <f t="shared" ca="1" si="387"/>
        <v/>
      </c>
      <c r="W1783" s="1" t="str">
        <f t="array" aca="1" ref="W1783" ca="1">IF(V1783="","",IF(AVERAGE(IF(Z$2:Z$2881="Neg"&amp;" "&amp;B1783&amp;" "&amp;X1783,J$2:J$2881,0))&gt;AVERAGE(IF(Z$2:Z$2881="pos"&amp;" "&amp;B1783&amp;" "&amp;X1783,J$2:J$2881,0)),"neg","pos"))</f>
        <v/>
      </c>
      <c r="X1783" s="1" t="str">
        <f t="shared" ca="1" si="384"/>
        <v/>
      </c>
      <c r="Y1783" s="1" t="str">
        <f t="shared" ca="1" si="385"/>
        <v/>
      </c>
      <c r="Z1783" s="1" t="str">
        <f t="shared" si="386"/>
        <v>both glucosylglycerate YE_</v>
      </c>
      <c r="AA1783" s="1" t="str">
        <f t="shared" si="388"/>
        <v/>
      </c>
    </row>
    <row r="1784" spans="1:27" x14ac:dyDescent="0.2">
      <c r="A1784" s="1" t="s">
        <v>94</v>
      </c>
      <c r="B1784" s="1" t="s">
        <v>186</v>
      </c>
      <c r="C1784" s="1" t="s">
        <v>128</v>
      </c>
      <c r="D1784" s="1">
        <v>268.0806</v>
      </c>
      <c r="E1784" s="1">
        <v>19.440000000000001</v>
      </c>
      <c r="F1784" s="5" t="s">
        <v>146</v>
      </c>
      <c r="H1784" s="1" t="s">
        <v>152</v>
      </c>
      <c r="K1784" s="1">
        <f t="shared" si="389"/>
        <v>0</v>
      </c>
      <c r="L1784" s="1" t="str">
        <f t="shared" si="390"/>
        <v>both glucosylglycerate YE_Syn</v>
      </c>
      <c r="M1784" s="1" t="str">
        <f t="shared" si="379"/>
        <v>ND</v>
      </c>
      <c r="N1784" s="1" t="str">
        <f t="shared" si="380"/>
        <v>both glucosylglycerate YE_SynND</v>
      </c>
      <c r="O1784" s="2" t="str">
        <f t="shared" si="381"/>
        <v/>
      </c>
      <c r="P1784" s="1" t="str">
        <f t="array" ref="P1784">IF(O1784="","",AVERAGE(IF(L$1:L$2881=L1784,K$1:K$2881)))</f>
        <v/>
      </c>
      <c r="Q1784" s="1" t="str">
        <f t="array" ref="Q1784">IF(O1784="","",_xlfn.F.TEST(IF((L$1:L$2881=LEFT(L1784,LEN(L1784)-3)&amp;"ctr"),K$1:K$2881),IF((L$1:L$2881=L1784),K$1:K$2881)))</f>
        <v/>
      </c>
      <c r="R1784" s="1" t="str">
        <f t="array" ref="R1784">IF(O1784="","",TTEST(IF(L$1:L$2881=LEFT(L1784,LEN(L1784)-3)&amp;"ctr",K$1:K$2881),IF(L$1:L$2881=L1784,K$1:K$2881),2,IF(ISERROR(Q1784),3,IF(Q1784&lt;0.05,3,2))))</f>
        <v/>
      </c>
      <c r="S1784" s="1" t="str">
        <f t="shared" ca="1" si="382"/>
        <v/>
      </c>
      <c r="T1784" s="1" t="str">
        <f t="array" ref="T1784">IF(O1784="","",AVERAGE(IF(L$1:L$2881=L1784,I$1:I$2881)))</f>
        <v/>
      </c>
      <c r="U1784" s="1" t="str">
        <f t="shared" ca="1" si="383"/>
        <v/>
      </c>
      <c r="V1784" s="1" t="str">
        <f t="shared" ca="1" si="387"/>
        <v/>
      </c>
      <c r="W1784" s="1" t="str">
        <f t="array" aca="1" ref="W1784" ca="1">IF(V1784="","",IF(AVERAGE(IF(Z$2:Z$2881="Neg"&amp;" "&amp;B1784&amp;" "&amp;X1784,J$2:J$2881,0))&gt;AVERAGE(IF(Z$2:Z$2881="pos"&amp;" "&amp;B1784&amp;" "&amp;X1784,J$2:J$2881,0)),"neg","pos"))</f>
        <v/>
      </c>
      <c r="X1784" s="1" t="str">
        <f t="shared" ca="1" si="384"/>
        <v/>
      </c>
      <c r="Y1784" s="1" t="str">
        <f t="shared" ca="1" si="385"/>
        <v/>
      </c>
      <c r="Z1784" s="1" t="str">
        <f t="shared" si="386"/>
        <v>both glucosylglycerate YE_</v>
      </c>
      <c r="AA1784" s="1" t="str">
        <f t="shared" si="388"/>
        <v/>
      </c>
    </row>
    <row r="1785" spans="1:27" x14ac:dyDescent="0.2">
      <c r="A1785" s="1" t="s">
        <v>94</v>
      </c>
      <c r="B1785" s="1" t="s">
        <v>186</v>
      </c>
      <c r="C1785" s="1" t="s">
        <v>128</v>
      </c>
      <c r="D1785" s="1">
        <v>268.0806</v>
      </c>
      <c r="E1785" s="1">
        <v>19.440000000000001</v>
      </c>
      <c r="F1785" s="5" t="s">
        <v>146</v>
      </c>
      <c r="H1785" s="1" t="s">
        <v>152</v>
      </c>
      <c r="K1785" s="1">
        <f t="shared" si="389"/>
        <v>0</v>
      </c>
      <c r="L1785" s="1" t="str">
        <f t="shared" si="390"/>
        <v>both glucosylglycerate YE_Syn</v>
      </c>
      <c r="M1785" s="1" t="str">
        <f t="shared" si="379"/>
        <v>ND</v>
      </c>
      <c r="N1785" s="1" t="str">
        <f t="shared" si="380"/>
        <v>both glucosylglycerate YE_SynND</v>
      </c>
      <c r="O1785" s="2" t="str">
        <f t="shared" si="381"/>
        <v/>
      </c>
      <c r="P1785" s="1" t="str">
        <f t="array" ref="P1785">IF(O1785="","",AVERAGE(IF(L$1:L$2881=L1785,K$1:K$2881)))</f>
        <v/>
      </c>
      <c r="Q1785" s="1" t="str">
        <f t="array" ref="Q1785">IF(O1785="","",_xlfn.F.TEST(IF((L$1:L$2881=LEFT(L1785,LEN(L1785)-3)&amp;"ctr"),K$1:K$2881),IF((L$1:L$2881=L1785),K$1:K$2881)))</f>
        <v/>
      </c>
      <c r="R1785" s="1" t="str">
        <f t="array" ref="R1785">IF(O1785="","",TTEST(IF(L$1:L$2881=LEFT(L1785,LEN(L1785)-3)&amp;"ctr",K$1:K$2881),IF(L$1:L$2881=L1785,K$1:K$2881),2,IF(ISERROR(Q1785),3,IF(Q1785&lt;0.05,3,2))))</f>
        <v/>
      </c>
      <c r="S1785" s="1" t="str">
        <f t="shared" ca="1" si="382"/>
        <v/>
      </c>
      <c r="T1785" s="1" t="str">
        <f t="array" ref="T1785">IF(O1785="","",AVERAGE(IF(L$1:L$2881=L1785,I$1:I$2881)))</f>
        <v/>
      </c>
      <c r="U1785" s="1" t="str">
        <f t="shared" ca="1" si="383"/>
        <v/>
      </c>
      <c r="V1785" s="1" t="str">
        <f t="shared" ca="1" si="387"/>
        <v/>
      </c>
      <c r="W1785" s="1" t="str">
        <f t="array" aca="1" ref="W1785" ca="1">IF(V1785="","",IF(AVERAGE(IF(Z$2:Z$2881="Neg"&amp;" "&amp;B1785&amp;" "&amp;X1785,J$2:J$2881,0))&gt;AVERAGE(IF(Z$2:Z$2881="pos"&amp;" "&amp;B1785&amp;" "&amp;X1785,J$2:J$2881,0)),"neg","pos"))</f>
        <v/>
      </c>
      <c r="X1785" s="1" t="str">
        <f t="shared" ca="1" si="384"/>
        <v/>
      </c>
      <c r="Y1785" s="1" t="str">
        <f t="shared" ca="1" si="385"/>
        <v/>
      </c>
      <c r="Z1785" s="1" t="str">
        <f t="shared" si="386"/>
        <v>both glucosylglycerate YE_</v>
      </c>
      <c r="AA1785" s="1" t="str">
        <f t="shared" si="388"/>
        <v/>
      </c>
    </row>
    <row r="1786" spans="1:27" x14ac:dyDescent="0.2">
      <c r="A1786" s="1" t="s">
        <v>94</v>
      </c>
      <c r="B1786" s="1" t="s">
        <v>186</v>
      </c>
      <c r="C1786" s="1" t="s">
        <v>128</v>
      </c>
      <c r="D1786" s="1">
        <v>268.0806</v>
      </c>
      <c r="E1786" s="1">
        <v>19.440000000000001</v>
      </c>
      <c r="F1786" s="5" t="s">
        <v>146</v>
      </c>
      <c r="H1786" s="1" t="s">
        <v>153</v>
      </c>
      <c r="I1786" s="1">
        <v>854091</v>
      </c>
      <c r="K1786" s="1">
        <f t="shared" si="389"/>
        <v>13.657794195305662</v>
      </c>
      <c r="L1786" s="1" t="str">
        <f t="shared" si="390"/>
        <v>both glucosylglycerate SE_Ctr</v>
      </c>
      <c r="M1786" s="1" t="str">
        <f t="shared" si="379"/>
        <v>D</v>
      </c>
      <c r="N1786" s="1" t="str">
        <f t="shared" si="380"/>
        <v>both glucosylglycerate SE_Ctr_D</v>
      </c>
      <c r="O1786" s="2" t="str">
        <f t="shared" si="381"/>
        <v>D</v>
      </c>
      <c r="P1786" s="1">
        <f t="array" ref="P1786">IF(O1786="","",AVERAGE(IF(L$1:L$2881=L1786,K$1:K$2881)))</f>
        <v>12.965078604214288</v>
      </c>
      <c r="Q1786" s="1">
        <f t="array" ref="Q1786">IF(O1786="","",_xlfn.F.TEST(IF((L$1:L$2881=LEFT(L1786,LEN(L1786)-3)&amp;"ctr"),K$1:K$2881),IF((L$1:L$2881=L1786),K$1:K$2881)))</f>
        <v>1</v>
      </c>
      <c r="R1786" s="1">
        <f t="array" ref="R1786">IF(O1786="","",TTEST(IF(L$1:L$2881=LEFT(L1786,LEN(L1786)-3)&amp;"ctr",K$1:K$2881),IF(L$1:L$2881=L1786,K$1:K$2881),2,IF(ISERROR(Q1786),3,IF(Q1786&lt;0.05,3,2))))</f>
        <v>1</v>
      </c>
      <c r="S1786" s="1" t="str">
        <f t="shared" ca="1" si="382"/>
        <v>D</v>
      </c>
      <c r="T1786" s="1">
        <f t="array" ref="T1786">IF(O1786="","",AVERAGE(IF(L$1:L$2881=L1786,I$1:I$2881)))</f>
        <v>487688.75</v>
      </c>
      <c r="U1786" s="1" t="b">
        <f t="shared" ca="1" si="383"/>
        <v>0</v>
      </c>
      <c r="V1786" s="1" t="str">
        <f t="shared" ca="1" si="387"/>
        <v>1</v>
      </c>
      <c r="W1786" s="1" t="str">
        <f t="array" aca="1" ref="W1786" ca="1">IF(V1786="","",IF(AVERAGE(IF(Z$2:Z$2881="Neg"&amp;" "&amp;B1786&amp;" "&amp;X1786,J$2:J$2881,0))&gt;AVERAGE(IF(Z$2:Z$2881="pos"&amp;" "&amp;B1786&amp;" "&amp;X1786,J$2:J$2881,0)),"neg","pos"))</f>
        <v>pos</v>
      </c>
      <c r="X1786" s="1" t="str">
        <f t="shared" ca="1" si="384"/>
        <v>SE_</v>
      </c>
      <c r="Y1786" s="1" t="str">
        <f t="shared" ca="1" si="385"/>
        <v>Ctr</v>
      </c>
      <c r="Z1786" s="1" t="str">
        <f t="shared" si="386"/>
        <v>both glucosylglycerate SE_</v>
      </c>
      <c r="AA1786" s="1" t="str">
        <f t="shared" si="388"/>
        <v>Good</v>
      </c>
    </row>
    <row r="1787" spans="1:27" x14ac:dyDescent="0.2">
      <c r="A1787" s="1" t="s">
        <v>94</v>
      </c>
      <c r="B1787" s="1" t="s">
        <v>186</v>
      </c>
      <c r="C1787" s="1" t="s">
        <v>128</v>
      </c>
      <c r="D1787" s="1">
        <v>268.0806</v>
      </c>
      <c r="E1787" s="1">
        <v>19.440000000000001</v>
      </c>
      <c r="F1787" s="5" t="s">
        <v>146</v>
      </c>
      <c r="H1787" s="1" t="s">
        <v>153</v>
      </c>
      <c r="I1787" s="1">
        <v>189669</v>
      </c>
      <c r="K1787" s="1">
        <f t="shared" si="389"/>
        <v>12.153040998978367</v>
      </c>
      <c r="L1787" s="1" t="str">
        <f t="shared" si="390"/>
        <v>both glucosylglycerate SE_Ctr</v>
      </c>
      <c r="M1787" s="1" t="str">
        <f t="shared" si="379"/>
        <v>D</v>
      </c>
      <c r="N1787" s="1" t="str">
        <f t="shared" si="380"/>
        <v>both glucosylglycerate SE_Ctr_D</v>
      </c>
      <c r="O1787" s="2" t="str">
        <f t="shared" si="381"/>
        <v/>
      </c>
      <c r="P1787" s="1" t="str">
        <f t="array" ref="P1787">IF(O1787="","",AVERAGE(IF(L$1:L$2881=L1787,K$1:K$2881)))</f>
        <v/>
      </c>
      <c r="Q1787" s="1" t="str">
        <f t="array" ref="Q1787">IF(O1787="","",_xlfn.F.TEST(IF((L$1:L$2881=LEFT(L1787,LEN(L1787)-3)&amp;"ctr"),K$1:K$2881),IF((L$1:L$2881=L1787),K$1:K$2881)))</f>
        <v/>
      </c>
      <c r="R1787" s="1" t="str">
        <f t="array" ref="R1787">IF(O1787="","",TTEST(IF(L$1:L$2881=LEFT(L1787,LEN(L1787)-3)&amp;"ctr",K$1:K$2881),IF(L$1:L$2881=L1787,K$1:K$2881),2,IF(ISERROR(Q1787),3,IF(Q1787&lt;0.05,3,2))))</f>
        <v/>
      </c>
      <c r="S1787" s="1" t="str">
        <f t="shared" ca="1" si="382"/>
        <v/>
      </c>
      <c r="T1787" s="1" t="str">
        <f t="array" ref="T1787">IF(O1787="","",AVERAGE(IF(L$1:L$2881=L1787,I$1:I$2881)))</f>
        <v/>
      </c>
      <c r="U1787" s="1" t="str">
        <f t="shared" ca="1" si="383"/>
        <v/>
      </c>
      <c r="V1787" s="1" t="str">
        <f t="shared" ca="1" si="387"/>
        <v/>
      </c>
      <c r="W1787" s="1" t="str">
        <f t="array" aca="1" ref="W1787" ca="1">IF(V1787="","",IF(AVERAGE(IF(Z$2:Z$2881="Neg"&amp;" "&amp;B1787&amp;" "&amp;X1787,J$2:J$2881,0))&gt;AVERAGE(IF(Z$2:Z$2881="pos"&amp;" "&amp;B1787&amp;" "&amp;X1787,J$2:J$2881,0)),"neg","pos"))</f>
        <v/>
      </c>
      <c r="X1787" s="1" t="str">
        <f t="shared" ca="1" si="384"/>
        <v/>
      </c>
      <c r="Y1787" s="1" t="str">
        <f t="shared" ca="1" si="385"/>
        <v/>
      </c>
      <c r="Z1787" s="1" t="str">
        <f t="shared" si="386"/>
        <v>both glucosylglycerate SE_</v>
      </c>
      <c r="AA1787" s="1" t="str">
        <f t="shared" si="388"/>
        <v/>
      </c>
    </row>
    <row r="1788" spans="1:27" x14ac:dyDescent="0.2">
      <c r="A1788" s="1" t="s">
        <v>94</v>
      </c>
      <c r="B1788" s="1" t="s">
        <v>186</v>
      </c>
      <c r="C1788" s="1" t="s">
        <v>128</v>
      </c>
      <c r="D1788" s="1">
        <v>268.0806</v>
      </c>
      <c r="E1788" s="1">
        <v>19.440000000000001</v>
      </c>
      <c r="F1788" s="5" t="s">
        <v>146</v>
      </c>
      <c r="H1788" s="1" t="s">
        <v>153</v>
      </c>
      <c r="I1788" s="1">
        <v>451726</v>
      </c>
      <c r="K1788" s="1">
        <f t="shared" si="389"/>
        <v>13.020833294042697</v>
      </c>
      <c r="L1788" s="1" t="str">
        <f t="shared" si="390"/>
        <v>both glucosylglycerate SE_Ctr</v>
      </c>
      <c r="M1788" s="1" t="str">
        <f t="shared" si="379"/>
        <v>D</v>
      </c>
      <c r="N1788" s="1" t="str">
        <f t="shared" si="380"/>
        <v>both glucosylglycerate SE_Ctr_D</v>
      </c>
      <c r="O1788" s="2" t="str">
        <f t="shared" si="381"/>
        <v/>
      </c>
      <c r="P1788" s="1" t="str">
        <f t="array" ref="P1788">IF(O1788="","",AVERAGE(IF(L$1:L$2881=L1788,K$1:K$2881)))</f>
        <v/>
      </c>
      <c r="Q1788" s="1" t="str">
        <f t="array" ref="Q1788">IF(O1788="","",_xlfn.F.TEST(IF((L$1:L$2881=LEFT(L1788,LEN(L1788)-3)&amp;"ctr"),K$1:K$2881),IF((L$1:L$2881=L1788),K$1:K$2881)))</f>
        <v/>
      </c>
      <c r="R1788" s="1" t="str">
        <f t="array" ref="R1788">IF(O1788="","",TTEST(IF(L$1:L$2881=LEFT(L1788,LEN(L1788)-3)&amp;"ctr",K$1:K$2881),IF(L$1:L$2881=L1788,K$1:K$2881),2,IF(ISERROR(Q1788),3,IF(Q1788&lt;0.05,3,2))))</f>
        <v/>
      </c>
      <c r="S1788" s="1" t="str">
        <f t="shared" ca="1" si="382"/>
        <v/>
      </c>
      <c r="T1788" s="1" t="str">
        <f t="array" ref="T1788">IF(O1788="","",AVERAGE(IF(L$1:L$2881=L1788,I$1:I$2881)))</f>
        <v/>
      </c>
      <c r="U1788" s="1" t="str">
        <f t="shared" ca="1" si="383"/>
        <v/>
      </c>
      <c r="V1788" s="1" t="str">
        <f t="shared" ca="1" si="387"/>
        <v/>
      </c>
      <c r="W1788" s="1" t="str">
        <f t="array" aca="1" ref="W1788" ca="1">IF(V1788="","",IF(AVERAGE(IF(Z$2:Z$2881="Neg"&amp;" "&amp;B1788&amp;" "&amp;X1788,J$2:J$2881,0))&gt;AVERAGE(IF(Z$2:Z$2881="pos"&amp;" "&amp;B1788&amp;" "&amp;X1788,J$2:J$2881,0)),"neg","pos"))</f>
        <v/>
      </c>
      <c r="X1788" s="1" t="str">
        <f t="shared" ca="1" si="384"/>
        <v/>
      </c>
      <c r="Y1788" s="1" t="str">
        <f t="shared" ca="1" si="385"/>
        <v/>
      </c>
      <c r="Z1788" s="1" t="str">
        <f t="shared" si="386"/>
        <v>both glucosylglycerate SE_</v>
      </c>
      <c r="AA1788" s="1" t="str">
        <f t="shared" si="388"/>
        <v/>
      </c>
    </row>
    <row r="1789" spans="1:27" x14ac:dyDescent="0.2">
      <c r="A1789" s="1" t="s">
        <v>94</v>
      </c>
      <c r="B1789" s="1" t="s">
        <v>186</v>
      </c>
      <c r="C1789" s="1" t="s">
        <v>128</v>
      </c>
      <c r="D1789" s="1">
        <v>268.0806</v>
      </c>
      <c r="E1789" s="1">
        <v>19.440000000000001</v>
      </c>
      <c r="F1789" s="5" t="s">
        <v>146</v>
      </c>
      <c r="H1789" s="1" t="s">
        <v>153</v>
      </c>
      <c r="I1789" s="1">
        <v>455269</v>
      </c>
      <c r="K1789" s="1">
        <f t="shared" si="389"/>
        <v>13.028645928530423</v>
      </c>
      <c r="L1789" s="1" t="str">
        <f t="shared" si="390"/>
        <v>both glucosylglycerate SE_Ctr</v>
      </c>
      <c r="M1789" s="1" t="str">
        <f t="shared" si="379"/>
        <v>D</v>
      </c>
      <c r="N1789" s="1" t="str">
        <f t="shared" si="380"/>
        <v>both glucosylglycerate SE_Ctr_D</v>
      </c>
      <c r="O1789" s="2" t="str">
        <f t="shared" si="381"/>
        <v/>
      </c>
      <c r="P1789" s="1" t="str">
        <f t="array" ref="P1789">IF(O1789="","",AVERAGE(IF(L$1:L$2881=L1789,K$1:K$2881)))</f>
        <v/>
      </c>
      <c r="Q1789" s="1" t="str">
        <f t="array" ref="Q1789">IF(O1789="","",_xlfn.F.TEST(IF((L$1:L$2881=LEFT(L1789,LEN(L1789)-3)&amp;"ctr"),K$1:K$2881),IF((L$1:L$2881=L1789),K$1:K$2881)))</f>
        <v/>
      </c>
      <c r="R1789" s="1" t="str">
        <f t="array" ref="R1789">IF(O1789="","",TTEST(IF(L$1:L$2881=LEFT(L1789,LEN(L1789)-3)&amp;"ctr",K$1:K$2881),IF(L$1:L$2881=L1789,K$1:K$2881),2,IF(ISERROR(Q1789),3,IF(Q1789&lt;0.05,3,2))))</f>
        <v/>
      </c>
      <c r="S1789" s="1" t="str">
        <f t="shared" ca="1" si="382"/>
        <v/>
      </c>
      <c r="T1789" s="1" t="str">
        <f t="array" ref="T1789">IF(O1789="","",AVERAGE(IF(L$1:L$2881=L1789,I$1:I$2881)))</f>
        <v/>
      </c>
      <c r="U1789" s="1" t="str">
        <f t="shared" ca="1" si="383"/>
        <v/>
      </c>
      <c r="V1789" s="1" t="str">
        <f t="shared" ca="1" si="387"/>
        <v/>
      </c>
      <c r="W1789" s="1" t="str">
        <f t="array" aca="1" ref="W1789" ca="1">IF(V1789="","",IF(AVERAGE(IF(Z$2:Z$2881="Neg"&amp;" "&amp;B1789&amp;" "&amp;X1789,J$2:J$2881,0))&gt;AVERAGE(IF(Z$2:Z$2881="pos"&amp;" "&amp;B1789&amp;" "&amp;X1789,J$2:J$2881,0)),"neg","pos"))</f>
        <v/>
      </c>
      <c r="X1789" s="1" t="str">
        <f t="shared" ca="1" si="384"/>
        <v/>
      </c>
      <c r="Y1789" s="1" t="str">
        <f t="shared" ca="1" si="385"/>
        <v/>
      </c>
      <c r="Z1789" s="1" t="str">
        <f t="shared" si="386"/>
        <v>both glucosylglycerate SE_</v>
      </c>
      <c r="AA1789" s="1" t="str">
        <f t="shared" si="388"/>
        <v/>
      </c>
    </row>
    <row r="1790" spans="1:27" x14ac:dyDescent="0.2">
      <c r="A1790" s="1" t="s">
        <v>94</v>
      </c>
      <c r="B1790" s="1" t="s">
        <v>186</v>
      </c>
      <c r="C1790" s="1" t="s">
        <v>128</v>
      </c>
      <c r="D1790" s="1">
        <v>268.0806</v>
      </c>
      <c r="E1790" s="1">
        <v>19.440000000000001</v>
      </c>
      <c r="F1790" s="5" t="s">
        <v>146</v>
      </c>
      <c r="H1790" s="1" t="s">
        <v>154</v>
      </c>
      <c r="I1790" s="1">
        <v>708494</v>
      </c>
      <c r="K1790" s="1">
        <f t="shared" si="389"/>
        <v>13.470898280924949</v>
      </c>
      <c r="L1790" s="1" t="str">
        <f t="shared" si="390"/>
        <v>both glucosylglycerate SE_Syn</v>
      </c>
      <c r="M1790" s="1" t="str">
        <f t="shared" si="379"/>
        <v>D</v>
      </c>
      <c r="N1790" s="1" t="str">
        <f t="shared" si="380"/>
        <v>both glucosylglycerate SE_Syn_D</v>
      </c>
      <c r="O1790" s="2" t="str">
        <f t="shared" si="381"/>
        <v>D</v>
      </c>
      <c r="P1790" s="1">
        <f t="array" ref="P1790">IF(O1790="","",AVERAGE(IF(L$1:L$2881=L1790,K$1:K$2881)))</f>
        <v>12.306168013450311</v>
      </c>
      <c r="Q1790" s="1">
        <f t="array" ref="Q1790">IF(O1790="","",_xlfn.F.TEST(IF((L$1:L$2881=LEFT(L1790,LEN(L1790)-3)&amp;"ctr"),K$1:K$2881),IF((L$1:L$2881=L1790),K$1:K$2881)))</f>
        <v>0.22526719847299098</v>
      </c>
      <c r="R1790" s="1">
        <f t="array" ref="R1790">IF(O1790="","",TTEST(IF(L$1:L$2881=LEFT(L1790,LEN(L1790)-3)&amp;"ctr",K$1:K$2881),IF(L$1:L$2881=L1790,K$1:K$2881),2,IF(ISERROR(Q1790),3,IF(Q1790&lt;0.05,3,2))))</f>
        <v>0.41335893029807502</v>
      </c>
      <c r="S1790" s="1" t="str">
        <f t="shared" ca="1" si="382"/>
        <v>N</v>
      </c>
      <c r="T1790" s="1">
        <f t="array" ref="T1790">IF(O1790="","",AVERAGE(IF(L$1:L$2881=L1790,I$1:I$2881)))</f>
        <v>394401.25</v>
      </c>
      <c r="U1790" s="1" t="str">
        <f t="shared" ca="1" si="383"/>
        <v>n/a</v>
      </c>
      <c r="V1790" s="1" t="str">
        <f t="shared" ca="1" si="387"/>
        <v>1</v>
      </c>
      <c r="W1790" s="1" t="str">
        <f t="array" aca="1" ref="W1790" ca="1">IF(V1790="","",IF(AVERAGE(IF(Z$2:Z$2881="Neg"&amp;" "&amp;B1790&amp;" "&amp;X1790,J$2:J$2881,0))&gt;AVERAGE(IF(Z$2:Z$2881="pos"&amp;" "&amp;B1790&amp;" "&amp;X1790,J$2:J$2881,0)),"neg","pos"))</f>
        <v>pos</v>
      </c>
      <c r="X1790" s="1" t="str">
        <f t="shared" ca="1" si="384"/>
        <v>SE_</v>
      </c>
      <c r="Y1790" s="1" t="str">
        <f t="shared" ca="1" si="385"/>
        <v>Syn</v>
      </c>
      <c r="Z1790" s="1" t="str">
        <f t="shared" si="386"/>
        <v>both glucosylglycerate SE_</v>
      </c>
      <c r="AA1790" s="1" t="str">
        <f t="shared" si="388"/>
        <v>Good</v>
      </c>
    </row>
    <row r="1791" spans="1:27" x14ac:dyDescent="0.2">
      <c r="A1791" s="1" t="s">
        <v>94</v>
      </c>
      <c r="B1791" s="1" t="s">
        <v>186</v>
      </c>
      <c r="C1791" s="1" t="s">
        <v>128</v>
      </c>
      <c r="D1791" s="1">
        <v>268.0806</v>
      </c>
      <c r="E1791" s="1">
        <v>19.440000000000001</v>
      </c>
      <c r="F1791" s="5" t="s">
        <v>146</v>
      </c>
      <c r="H1791" s="1" t="s">
        <v>154</v>
      </c>
      <c r="I1791" s="1">
        <v>733007</v>
      </c>
      <c r="K1791" s="1">
        <f t="shared" si="389"/>
        <v>13.504911894861072</v>
      </c>
      <c r="L1791" s="1" t="str">
        <f t="shared" si="390"/>
        <v>both glucosylglycerate SE_Syn</v>
      </c>
      <c r="M1791" s="1" t="str">
        <f t="shared" si="379"/>
        <v>D</v>
      </c>
      <c r="N1791" s="1" t="str">
        <f t="shared" si="380"/>
        <v>both glucosylglycerate SE_Syn_D</v>
      </c>
      <c r="O1791" s="2" t="str">
        <f t="shared" si="381"/>
        <v/>
      </c>
      <c r="P1791" s="1" t="str">
        <f t="array" ref="P1791">IF(O1791="","",AVERAGE(IF(L$1:L$2881=L1791,K$1:K$2881)))</f>
        <v/>
      </c>
      <c r="Q1791" s="1" t="str">
        <f t="array" ref="Q1791">IF(O1791="","",_xlfn.F.TEST(IF((L$1:L$2881=LEFT(L1791,LEN(L1791)-3)&amp;"ctr"),K$1:K$2881),IF((L$1:L$2881=L1791),K$1:K$2881)))</f>
        <v/>
      </c>
      <c r="R1791" s="1" t="str">
        <f t="array" ref="R1791">IF(O1791="","",TTEST(IF(L$1:L$2881=LEFT(L1791,LEN(L1791)-3)&amp;"ctr",K$1:K$2881),IF(L$1:L$2881=L1791,K$1:K$2881),2,IF(ISERROR(Q1791),3,IF(Q1791&lt;0.05,3,2))))</f>
        <v/>
      </c>
      <c r="S1791" s="1" t="str">
        <f t="shared" ca="1" si="382"/>
        <v/>
      </c>
      <c r="T1791" s="1" t="str">
        <f t="array" ref="T1791">IF(O1791="","",AVERAGE(IF(L$1:L$2881=L1791,I$1:I$2881)))</f>
        <v/>
      </c>
      <c r="U1791" s="1" t="str">
        <f t="shared" ca="1" si="383"/>
        <v/>
      </c>
      <c r="V1791" s="1" t="str">
        <f t="shared" ca="1" si="387"/>
        <v/>
      </c>
      <c r="W1791" s="1" t="str">
        <f t="array" aca="1" ref="W1791" ca="1">IF(V1791="","",IF(AVERAGE(IF(Z$2:Z$2881="Neg"&amp;" "&amp;B1791&amp;" "&amp;X1791,J$2:J$2881,0))&gt;AVERAGE(IF(Z$2:Z$2881="pos"&amp;" "&amp;B1791&amp;" "&amp;X1791,J$2:J$2881,0)),"neg","pos"))</f>
        <v/>
      </c>
      <c r="X1791" s="1" t="str">
        <f t="shared" ca="1" si="384"/>
        <v/>
      </c>
      <c r="Y1791" s="1" t="str">
        <f t="shared" ca="1" si="385"/>
        <v/>
      </c>
      <c r="Z1791" s="1" t="str">
        <f t="shared" si="386"/>
        <v>both glucosylglycerate SE_</v>
      </c>
      <c r="AA1791" s="1" t="str">
        <f t="shared" si="388"/>
        <v/>
      </c>
    </row>
    <row r="1792" spans="1:27" x14ac:dyDescent="0.2">
      <c r="A1792" s="1" t="s">
        <v>94</v>
      </c>
      <c r="B1792" s="1" t="s">
        <v>186</v>
      </c>
      <c r="C1792" s="1" t="s">
        <v>128</v>
      </c>
      <c r="D1792" s="1">
        <v>268.0806</v>
      </c>
      <c r="E1792" s="1">
        <v>19.440000000000001</v>
      </c>
      <c r="F1792" s="5" t="s">
        <v>146</v>
      </c>
      <c r="H1792" s="1" t="s">
        <v>154</v>
      </c>
      <c r="I1792" s="1">
        <v>73825</v>
      </c>
      <c r="K1792" s="1">
        <f t="shared" si="389"/>
        <v>11.209466252067285</v>
      </c>
      <c r="L1792" s="1" t="str">
        <f t="shared" si="390"/>
        <v>both glucosylglycerate SE_Syn</v>
      </c>
      <c r="M1792" s="1" t="str">
        <f t="shared" si="379"/>
        <v>D</v>
      </c>
      <c r="N1792" s="1" t="str">
        <f t="shared" si="380"/>
        <v>both glucosylglycerate SE_Syn_D</v>
      </c>
      <c r="O1792" s="2" t="str">
        <f t="shared" si="381"/>
        <v/>
      </c>
      <c r="P1792" s="1" t="str">
        <f t="array" ref="P1792">IF(O1792="","",AVERAGE(IF(L$1:L$2881=L1792,K$1:K$2881)))</f>
        <v/>
      </c>
      <c r="Q1792" s="1" t="str">
        <f t="array" ref="Q1792">IF(O1792="","",_xlfn.F.TEST(IF((L$1:L$2881=LEFT(L1792,LEN(L1792)-3)&amp;"ctr"),K$1:K$2881),IF((L$1:L$2881=L1792),K$1:K$2881)))</f>
        <v/>
      </c>
      <c r="R1792" s="1" t="str">
        <f t="array" ref="R1792">IF(O1792="","",TTEST(IF(L$1:L$2881=LEFT(L1792,LEN(L1792)-3)&amp;"ctr",K$1:K$2881),IF(L$1:L$2881=L1792,K$1:K$2881),2,IF(ISERROR(Q1792),3,IF(Q1792&lt;0.05,3,2))))</f>
        <v/>
      </c>
      <c r="S1792" s="1" t="str">
        <f t="shared" ca="1" si="382"/>
        <v/>
      </c>
      <c r="T1792" s="1" t="str">
        <f t="array" ref="T1792">IF(O1792="","",AVERAGE(IF(L$1:L$2881=L1792,I$1:I$2881)))</f>
        <v/>
      </c>
      <c r="U1792" s="1" t="str">
        <f t="shared" ca="1" si="383"/>
        <v/>
      </c>
      <c r="V1792" s="1" t="str">
        <f t="shared" ca="1" si="387"/>
        <v/>
      </c>
      <c r="W1792" s="1" t="str">
        <f t="array" aca="1" ref="W1792" ca="1">IF(V1792="","",IF(AVERAGE(IF(Z$2:Z$2881="Neg"&amp;" "&amp;B1792&amp;" "&amp;X1792,J$2:J$2881,0))&gt;AVERAGE(IF(Z$2:Z$2881="pos"&amp;" "&amp;B1792&amp;" "&amp;X1792,J$2:J$2881,0)),"neg","pos"))</f>
        <v/>
      </c>
      <c r="X1792" s="1" t="str">
        <f t="shared" ca="1" si="384"/>
        <v/>
      </c>
      <c r="Y1792" s="1" t="str">
        <f t="shared" ca="1" si="385"/>
        <v/>
      </c>
      <c r="Z1792" s="1" t="str">
        <f t="shared" si="386"/>
        <v>both glucosylglycerate SE_</v>
      </c>
      <c r="AA1792" s="1" t="str">
        <f t="shared" si="388"/>
        <v/>
      </c>
    </row>
    <row r="1793" spans="1:27" x14ac:dyDescent="0.2">
      <c r="A1793" s="1" t="s">
        <v>94</v>
      </c>
      <c r="B1793" s="1" t="s">
        <v>186</v>
      </c>
      <c r="C1793" s="1" t="s">
        <v>128</v>
      </c>
      <c r="D1793" s="1">
        <v>268.0806</v>
      </c>
      <c r="E1793" s="1">
        <v>19.440000000000001</v>
      </c>
      <c r="F1793" s="5" t="s">
        <v>146</v>
      </c>
      <c r="H1793" s="1" t="s">
        <v>154</v>
      </c>
      <c r="I1793" s="1">
        <v>62279</v>
      </c>
      <c r="K1793" s="1">
        <f t="shared" si="389"/>
        <v>11.039395625947934</v>
      </c>
      <c r="L1793" s="1" t="str">
        <f t="shared" si="390"/>
        <v>both glucosylglycerate SE_Syn</v>
      </c>
      <c r="M1793" s="1" t="str">
        <f t="shared" si="379"/>
        <v>D</v>
      </c>
      <c r="N1793" s="1" t="str">
        <f t="shared" si="380"/>
        <v>both glucosylglycerate SE_Syn_D</v>
      </c>
      <c r="O1793" s="2" t="str">
        <f t="shared" si="381"/>
        <v/>
      </c>
      <c r="P1793" s="1" t="str">
        <f t="array" ref="P1793">IF(O1793="","",AVERAGE(IF(L$1:L$2881=L1793,K$1:K$2881)))</f>
        <v/>
      </c>
      <c r="Q1793" s="1" t="str">
        <f t="array" ref="Q1793">IF(O1793="","",_xlfn.F.TEST(IF((L$1:L$2881=LEFT(L1793,LEN(L1793)-3)&amp;"ctr"),K$1:K$2881),IF((L$1:L$2881=L1793),K$1:K$2881)))</f>
        <v/>
      </c>
      <c r="R1793" s="1" t="str">
        <f t="array" ref="R1793">IF(O1793="","",TTEST(IF(L$1:L$2881=LEFT(L1793,LEN(L1793)-3)&amp;"ctr",K$1:K$2881),IF(L$1:L$2881=L1793,K$1:K$2881),2,IF(ISERROR(Q1793),3,IF(Q1793&lt;0.05,3,2))))</f>
        <v/>
      </c>
      <c r="S1793" s="1" t="str">
        <f t="shared" ca="1" si="382"/>
        <v/>
      </c>
      <c r="T1793" s="1" t="str">
        <f t="array" ref="T1793">IF(O1793="","",AVERAGE(IF(L$1:L$2881=L1793,I$1:I$2881)))</f>
        <v/>
      </c>
      <c r="U1793" s="1" t="str">
        <f t="shared" ca="1" si="383"/>
        <v/>
      </c>
      <c r="V1793" s="1" t="str">
        <f t="shared" ca="1" si="387"/>
        <v/>
      </c>
      <c r="W1793" s="1" t="str">
        <f t="array" aca="1" ref="W1793" ca="1">IF(V1793="","",IF(AVERAGE(IF(Z$2:Z$2881="Neg"&amp;" "&amp;B1793&amp;" "&amp;X1793,J$2:J$2881,0))&gt;AVERAGE(IF(Z$2:Z$2881="pos"&amp;" "&amp;B1793&amp;" "&amp;X1793,J$2:J$2881,0)),"neg","pos"))</f>
        <v/>
      </c>
      <c r="X1793" s="1" t="str">
        <f t="shared" ca="1" si="384"/>
        <v/>
      </c>
      <c r="Y1793" s="1" t="str">
        <f t="shared" ca="1" si="385"/>
        <v/>
      </c>
      <c r="Z1793" s="1" t="str">
        <f t="shared" si="386"/>
        <v>both glucosylglycerate SE_</v>
      </c>
      <c r="AA1793" s="1" t="str">
        <f t="shared" si="388"/>
        <v/>
      </c>
    </row>
    <row r="1794" spans="1:27" x14ac:dyDescent="0.2">
      <c r="A1794" s="1" t="s">
        <v>94</v>
      </c>
      <c r="B1794" s="1" t="s">
        <v>175</v>
      </c>
      <c r="C1794" s="1" t="s">
        <v>36</v>
      </c>
      <c r="D1794" s="1">
        <v>342.11621152069995</v>
      </c>
      <c r="E1794" s="1">
        <v>19.77</v>
      </c>
      <c r="F1794" s="5" t="s">
        <v>146</v>
      </c>
      <c r="H1794" s="1" t="s">
        <v>147</v>
      </c>
      <c r="K1794" s="1">
        <f t="shared" ref="K1794" si="391">LN(I1794+1)</f>
        <v>0</v>
      </c>
      <c r="L1794" s="1" t="str">
        <f t="shared" ref="L1794" si="392">A1794&amp;" "&amp;B1794&amp;" "&amp;H1794</f>
        <v>both (trehalose) Min_Ctr</v>
      </c>
      <c r="M1794" s="1" t="str">
        <f t="shared" ref="M1794:M1857" si="393">IF(I1794&lt;&gt;"","D","ND")</f>
        <v>ND</v>
      </c>
      <c r="N1794" s="1" t="str">
        <f t="shared" ref="N1794:N1857" si="394">L1794&amp;IF(LEN(M1794)=2,M1794,"_"&amp;M1794)</f>
        <v>both (trehalose) Min_CtrND</v>
      </c>
      <c r="O1794" s="2" t="str">
        <f t="shared" ref="O1794:O1857" si="395">IF(ROW()&lt;&gt;MATCH(L1794,L$1:L$2881,0),"",IF(COUNTIF(N$1:N$2881,LEFT(N1794,LEN(N1794)-2)&amp;"_D")=COUNTIF(L$1:L$2881,L1794),"D","ND"))</f>
        <v>ND</v>
      </c>
      <c r="P1794" s="1">
        <f t="array" ref="P1794">IF(O1794="","",AVERAGE(IF(L$1:L$2881=L1794,K$1:K$2881)))</f>
        <v>0</v>
      </c>
      <c r="Q1794" s="1" t="e">
        <f t="array" ref="Q1794">IF(O1794="","",_xlfn.F.TEST(IF((L$1:L$2881=LEFT(L1794,LEN(L1794)-3)&amp;"ctr"),K$1:K$2881),IF((L$1:L$2881=L1794),K$1:K$2881)))</f>
        <v>#DIV/0!</v>
      </c>
      <c r="R1794" s="1" t="e">
        <f t="array" ref="R1794">IF(O1794="","",TTEST(IF(L$1:L$2881=LEFT(L1794,LEN(L1794)-3)&amp;"ctr",K$1:K$2881),IF(L$1:L$2881=L1794,K$1:K$2881),2,IF(ISERROR(Q1794),3,IF(Q1794&lt;0.05,3,2))))</f>
        <v>#DIV/0!</v>
      </c>
      <c r="S1794" s="1" t="str">
        <f t="shared" ref="S1794:S1857" ca="1" si="396">IF(P1794="","",IF(RIGHT(L1794,3)="ctr",O1794,IF(AND(O1794="ND",INDIRECT("r"&amp;MATCH(LEFT(L1794,LEN(L1794)-3)&amp;"ctr",L$1:L$2881,0)&amp;"c"&amp;COLUMN(O1794),FALSE)="ND"),"ND",IF(R1794&gt;=0.05,"N",IF(AND(R1794&lt;0.05,P1794&lt;INDIRECT("r"&amp;MATCH(LEFT(L1794,LEN(L1794)-3)&amp;"ctr",L$1:L$2881,0)&amp;"C"&amp;COLUMN(P1794),FALSE)),"I",IF(AND(R1794&lt;0.05,P1794&gt;INDIRECT("r"&amp;MATCH(LEFT(L1794,LEN(L1794)-3)&amp;"ctr",L$1:L$2881,0)&amp;"c"&amp;COLUMN(P1794),FALSE)),"E","err"))))))</f>
        <v>ND</v>
      </c>
      <c r="T1794" s="1">
        <f t="array" ref="T1794">IF(O1794="","",AVERAGE(IF(L$1:L$2881=L1794,I$1:I$2881)))</f>
        <v>0</v>
      </c>
      <c r="U1794" s="1" t="str">
        <f t="shared" ref="U1794:U1857" ca="1" si="397">IF(O1794="","",IF(OR(S1794="ND",S1794="N"),"n/a",IF(OR(S1794="e",S1794="I"),IF(OR(T1794=0,INDIRECT("r"&amp;MATCH(LEFT(L1794,LEN(L1794)-3)&amp;"ctr",L$1:L$2881,0)&amp;"c"&amp;COLUMN(T1794),FALSE)=0),5,LOG(T1794/INDIRECT("r"&amp;MATCH(LEFT(L1794,LEN(L1794)-3)&amp;"ctr",L$1:L$2881,0)&amp;"c"&amp;COLUMN(T1794),FALSE),2)))))</f>
        <v>n/a</v>
      </c>
      <c r="V1794" s="1" t="str">
        <f t="shared" ca="1" si="387"/>
        <v/>
      </c>
      <c r="W1794" s="1" t="str">
        <f t="array" aca="1" ref="W1794" ca="1">IF(V1794="","",IF(AVERAGE(IF(Z$2:Z$2881="Neg"&amp;" "&amp;B1794&amp;" "&amp;X1794,J$2:J$2881,0))&gt;AVERAGE(IF(Z$2:Z$2881="pos"&amp;" "&amp;B1794&amp;" "&amp;X1794,J$2:J$2881,0)),"neg","pos"))</f>
        <v/>
      </c>
      <c r="X1794" s="1" t="str">
        <f t="shared" ref="X1794:X1857" ca="1" si="398">IF(V1794="","",LEFT(H1794,3))</f>
        <v/>
      </c>
      <c r="Y1794" s="1" t="str">
        <f t="shared" ref="Y1794:Y1857" ca="1" si="399">IF(W1794="","",RIGHT(H1794,3))</f>
        <v/>
      </c>
      <c r="Z1794" s="1" t="str">
        <f t="shared" ref="Z1794:Z1857" si="400">A1794&amp;" "&amp;B1794&amp;" "&amp;LEFT(H1794,3)</f>
        <v>both (trehalose) Min</v>
      </c>
      <c r="AA1794" s="1" t="str">
        <f t="shared" si="388"/>
        <v>Good</v>
      </c>
    </row>
    <row r="1795" spans="1:27" x14ac:dyDescent="0.2">
      <c r="A1795" s="1" t="s">
        <v>94</v>
      </c>
      <c r="B1795" s="1" t="s">
        <v>175</v>
      </c>
      <c r="C1795" s="1" t="s">
        <v>36</v>
      </c>
      <c r="D1795" s="1">
        <v>342.11621152069995</v>
      </c>
      <c r="E1795" s="1">
        <v>19.77</v>
      </c>
      <c r="F1795" s="5" t="s">
        <v>146</v>
      </c>
      <c r="H1795" s="1" t="s">
        <v>147</v>
      </c>
      <c r="K1795" s="1">
        <f t="shared" ref="K1795:K1826" si="401">LN(I1795+1)</f>
        <v>0</v>
      </c>
      <c r="L1795" s="1" t="str">
        <f t="shared" ref="L1795:L1826" si="402">A1795&amp;" "&amp;B1795&amp;" "&amp;H1795</f>
        <v>both (trehalose) Min_Ctr</v>
      </c>
      <c r="M1795" s="1" t="str">
        <f t="shared" si="393"/>
        <v>ND</v>
      </c>
      <c r="N1795" s="1" t="str">
        <f t="shared" si="394"/>
        <v>both (trehalose) Min_CtrND</v>
      </c>
      <c r="O1795" s="2" t="str">
        <f t="shared" si="395"/>
        <v/>
      </c>
      <c r="P1795" s="1" t="str">
        <f t="array" ref="P1795">IF(O1795="","",AVERAGE(IF(L$1:L$2881=L1795,K$1:K$2881)))</f>
        <v/>
      </c>
      <c r="Q1795" s="1" t="str">
        <f t="array" ref="Q1795">IF(O1795="","",_xlfn.F.TEST(IF((L$1:L$2881=LEFT(L1795,LEN(L1795)-3)&amp;"ctr"),K$1:K$2881),IF((L$1:L$2881=L1795),K$1:K$2881)))</f>
        <v/>
      </c>
      <c r="R1795" s="1" t="str">
        <f t="array" ref="R1795">IF(O1795="","",TTEST(IF(L$1:L$2881=LEFT(L1795,LEN(L1795)-3)&amp;"ctr",K$1:K$2881),IF(L$1:L$2881=L1795,K$1:K$2881),2,IF(ISERROR(Q1795),3,IF(Q1795&lt;0.05,3,2))))</f>
        <v/>
      </c>
      <c r="S1795" s="1" t="str">
        <f t="shared" ca="1" si="396"/>
        <v/>
      </c>
      <c r="T1795" s="1" t="str">
        <f t="array" ref="T1795">IF(O1795="","",AVERAGE(IF(L$1:L$2881=L1795,I$1:I$2881)))</f>
        <v/>
      </c>
      <c r="U1795" s="1" t="str">
        <f t="shared" ca="1" si="397"/>
        <v/>
      </c>
      <c r="V1795" s="1" t="str">
        <f t="shared" ref="V1795:V1858" ca="1" si="403">IF(S1795="N","1",IF(U1795="n/a","",IF(U1795="","",IF(ABS(U1795)&lt;1.5,"1",IF(ABS(U1795)&lt;2.5,"2",IF(ABS(U1795)&lt;3.5,"3",IF(ABS(U1795)&lt;4.5,"4",IF(ABS(U1795)&gt;=4.5,"5"))))))))</f>
        <v/>
      </c>
      <c r="W1795" s="1" t="str">
        <f t="array" aca="1" ref="W1795" ca="1">IF(V1795="","",IF(AVERAGE(IF(Z$2:Z$2881="Neg"&amp;" "&amp;B1795&amp;" "&amp;X1795,J$2:J$2881,0))&gt;AVERAGE(IF(Z$2:Z$2881="pos"&amp;" "&amp;B1795&amp;" "&amp;X1795,J$2:J$2881,0)),"neg","pos"))</f>
        <v/>
      </c>
      <c r="X1795" s="1" t="str">
        <f t="shared" ca="1" si="398"/>
        <v/>
      </c>
      <c r="Y1795" s="1" t="str">
        <f t="shared" ca="1" si="399"/>
        <v/>
      </c>
      <c r="Z1795" s="1" t="str">
        <f t="shared" si="400"/>
        <v>both (trehalose) Min</v>
      </c>
      <c r="AA1795" s="1" t="str">
        <f t="shared" ref="AA1795:AA1858" si="404">IF(T1795="","","Good")</f>
        <v/>
      </c>
    </row>
    <row r="1796" spans="1:27" x14ac:dyDescent="0.2">
      <c r="A1796" s="1" t="s">
        <v>94</v>
      </c>
      <c r="B1796" s="1" t="s">
        <v>175</v>
      </c>
      <c r="C1796" s="1" t="s">
        <v>36</v>
      </c>
      <c r="D1796" s="1">
        <v>342.11621152069995</v>
      </c>
      <c r="E1796" s="1">
        <v>19.77</v>
      </c>
      <c r="F1796" s="5" t="s">
        <v>146</v>
      </c>
      <c r="H1796" s="1" t="s">
        <v>147</v>
      </c>
      <c r="K1796" s="1">
        <f t="shared" si="401"/>
        <v>0</v>
      </c>
      <c r="L1796" s="1" t="str">
        <f t="shared" si="402"/>
        <v>both (trehalose) Min_Ctr</v>
      </c>
      <c r="M1796" s="1" t="str">
        <f t="shared" si="393"/>
        <v>ND</v>
      </c>
      <c r="N1796" s="1" t="str">
        <f t="shared" si="394"/>
        <v>both (trehalose) Min_CtrND</v>
      </c>
      <c r="O1796" s="2" t="str">
        <f t="shared" si="395"/>
        <v/>
      </c>
      <c r="P1796" s="1" t="str">
        <f t="array" ref="P1796">IF(O1796="","",AVERAGE(IF(L$1:L$2881=L1796,K$1:K$2881)))</f>
        <v/>
      </c>
      <c r="Q1796" s="1" t="str">
        <f t="array" ref="Q1796">IF(O1796="","",_xlfn.F.TEST(IF((L$1:L$2881=LEFT(L1796,LEN(L1796)-3)&amp;"ctr"),K$1:K$2881),IF((L$1:L$2881=L1796),K$1:K$2881)))</f>
        <v/>
      </c>
      <c r="R1796" s="1" t="str">
        <f t="array" ref="R1796">IF(O1796="","",TTEST(IF(L$1:L$2881=LEFT(L1796,LEN(L1796)-3)&amp;"ctr",K$1:K$2881),IF(L$1:L$2881=L1796,K$1:K$2881),2,IF(ISERROR(Q1796),3,IF(Q1796&lt;0.05,3,2))))</f>
        <v/>
      </c>
      <c r="S1796" s="1" t="str">
        <f t="shared" ca="1" si="396"/>
        <v/>
      </c>
      <c r="T1796" s="1" t="str">
        <f t="array" ref="T1796">IF(O1796="","",AVERAGE(IF(L$1:L$2881=L1796,I$1:I$2881)))</f>
        <v/>
      </c>
      <c r="U1796" s="1" t="str">
        <f t="shared" ca="1" si="397"/>
        <v/>
      </c>
      <c r="V1796" s="1" t="str">
        <f t="shared" ca="1" si="403"/>
        <v/>
      </c>
      <c r="W1796" s="1" t="str">
        <f t="array" aca="1" ref="W1796" ca="1">IF(V1796="","",IF(AVERAGE(IF(Z$2:Z$2881="Neg"&amp;" "&amp;B1796&amp;" "&amp;X1796,J$2:J$2881,0))&gt;AVERAGE(IF(Z$2:Z$2881="pos"&amp;" "&amp;B1796&amp;" "&amp;X1796,J$2:J$2881,0)),"neg","pos"))</f>
        <v/>
      </c>
      <c r="X1796" s="1" t="str">
        <f t="shared" ca="1" si="398"/>
        <v/>
      </c>
      <c r="Y1796" s="1" t="str">
        <f t="shared" ca="1" si="399"/>
        <v/>
      </c>
      <c r="Z1796" s="1" t="str">
        <f t="shared" si="400"/>
        <v>both (trehalose) Min</v>
      </c>
      <c r="AA1796" s="1" t="str">
        <f t="shared" si="404"/>
        <v/>
      </c>
    </row>
    <row r="1797" spans="1:27" x14ac:dyDescent="0.2">
      <c r="A1797" s="1" t="s">
        <v>94</v>
      </c>
      <c r="B1797" s="1" t="s">
        <v>175</v>
      </c>
      <c r="C1797" s="1" t="s">
        <v>36</v>
      </c>
      <c r="D1797" s="1">
        <v>342.11621152069995</v>
      </c>
      <c r="E1797" s="1">
        <v>19.77</v>
      </c>
      <c r="F1797" s="5" t="s">
        <v>146</v>
      </c>
      <c r="H1797" s="1" t="s">
        <v>147</v>
      </c>
      <c r="K1797" s="1">
        <f t="shared" si="401"/>
        <v>0</v>
      </c>
      <c r="L1797" s="1" t="str">
        <f t="shared" si="402"/>
        <v>both (trehalose) Min_Ctr</v>
      </c>
      <c r="M1797" s="1" t="str">
        <f t="shared" si="393"/>
        <v>ND</v>
      </c>
      <c r="N1797" s="1" t="str">
        <f t="shared" si="394"/>
        <v>both (trehalose) Min_CtrND</v>
      </c>
      <c r="O1797" s="2" t="str">
        <f t="shared" si="395"/>
        <v/>
      </c>
      <c r="P1797" s="1" t="str">
        <f t="array" ref="P1797">IF(O1797="","",AVERAGE(IF(L$1:L$2881=L1797,K$1:K$2881)))</f>
        <v/>
      </c>
      <c r="Q1797" s="1" t="str">
        <f t="array" ref="Q1797">IF(O1797="","",_xlfn.F.TEST(IF((L$1:L$2881=LEFT(L1797,LEN(L1797)-3)&amp;"ctr"),K$1:K$2881),IF((L$1:L$2881=L1797),K$1:K$2881)))</f>
        <v/>
      </c>
      <c r="R1797" s="1" t="str">
        <f t="array" ref="R1797">IF(O1797="","",TTEST(IF(L$1:L$2881=LEFT(L1797,LEN(L1797)-3)&amp;"ctr",K$1:K$2881),IF(L$1:L$2881=L1797,K$1:K$2881),2,IF(ISERROR(Q1797),3,IF(Q1797&lt;0.05,3,2))))</f>
        <v/>
      </c>
      <c r="S1797" s="1" t="str">
        <f t="shared" ca="1" si="396"/>
        <v/>
      </c>
      <c r="T1797" s="1" t="str">
        <f t="array" ref="T1797">IF(O1797="","",AVERAGE(IF(L$1:L$2881=L1797,I$1:I$2881)))</f>
        <v/>
      </c>
      <c r="U1797" s="1" t="str">
        <f t="shared" ca="1" si="397"/>
        <v/>
      </c>
      <c r="V1797" s="1" t="str">
        <f t="shared" ca="1" si="403"/>
        <v/>
      </c>
      <c r="W1797" s="1" t="str">
        <f t="array" aca="1" ref="W1797" ca="1">IF(V1797="","",IF(AVERAGE(IF(Z$2:Z$2881="Neg"&amp;" "&amp;B1797&amp;" "&amp;X1797,J$2:J$2881,0))&gt;AVERAGE(IF(Z$2:Z$2881="pos"&amp;" "&amp;B1797&amp;" "&amp;X1797,J$2:J$2881,0)),"neg","pos"))</f>
        <v/>
      </c>
      <c r="X1797" s="1" t="str">
        <f t="shared" ca="1" si="398"/>
        <v/>
      </c>
      <c r="Y1797" s="1" t="str">
        <f t="shared" ca="1" si="399"/>
        <v/>
      </c>
      <c r="Z1797" s="1" t="str">
        <f t="shared" si="400"/>
        <v>both (trehalose) Min</v>
      </c>
      <c r="AA1797" s="1" t="str">
        <f t="shared" si="404"/>
        <v/>
      </c>
    </row>
    <row r="1798" spans="1:27" x14ac:dyDescent="0.2">
      <c r="A1798" s="1" t="s">
        <v>94</v>
      </c>
      <c r="B1798" s="1" t="s">
        <v>175</v>
      </c>
      <c r="C1798" s="1" t="s">
        <v>36</v>
      </c>
      <c r="D1798" s="1">
        <v>342.11621152069995</v>
      </c>
      <c r="E1798" s="1">
        <v>19.77</v>
      </c>
      <c r="F1798" s="5" t="s">
        <v>146</v>
      </c>
      <c r="H1798" s="1" t="s">
        <v>148</v>
      </c>
      <c r="K1798" s="1">
        <f t="shared" si="401"/>
        <v>0</v>
      </c>
      <c r="L1798" s="1" t="str">
        <f t="shared" si="402"/>
        <v>both (trehalose) Min_Syn</v>
      </c>
      <c r="M1798" s="1" t="str">
        <f t="shared" si="393"/>
        <v>ND</v>
      </c>
      <c r="N1798" s="1" t="str">
        <f t="shared" si="394"/>
        <v>both (trehalose) Min_SynND</v>
      </c>
      <c r="O1798" s="2" t="str">
        <f t="shared" si="395"/>
        <v>ND</v>
      </c>
      <c r="P1798" s="1">
        <f t="array" ref="P1798">IF(O1798="","",AVERAGE(IF(L$1:L$2881=L1798,K$1:K$2881)))</f>
        <v>0</v>
      </c>
      <c r="Q1798" s="1" t="e">
        <f t="array" ref="Q1798">IF(O1798="","",_xlfn.F.TEST(IF((L$1:L$2881=LEFT(L1798,LEN(L1798)-3)&amp;"ctr"),K$1:K$2881),IF((L$1:L$2881=L1798),K$1:K$2881)))</f>
        <v>#DIV/0!</v>
      </c>
      <c r="R1798" s="1" t="e">
        <f t="array" ref="R1798">IF(O1798="","",TTEST(IF(L$1:L$2881=LEFT(L1798,LEN(L1798)-3)&amp;"ctr",K$1:K$2881),IF(L$1:L$2881=L1798,K$1:K$2881),2,IF(ISERROR(Q1798),3,IF(Q1798&lt;0.05,3,2))))</f>
        <v>#DIV/0!</v>
      </c>
      <c r="S1798" s="1" t="str">
        <f t="shared" ca="1" si="396"/>
        <v>ND</v>
      </c>
      <c r="T1798" s="1">
        <f t="array" ref="T1798">IF(O1798="","",AVERAGE(IF(L$1:L$2881=L1798,I$1:I$2881)))</f>
        <v>0</v>
      </c>
      <c r="U1798" s="1" t="str">
        <f t="shared" ca="1" si="397"/>
        <v>n/a</v>
      </c>
      <c r="V1798" s="1" t="str">
        <f t="shared" ca="1" si="403"/>
        <v/>
      </c>
      <c r="W1798" s="1" t="str">
        <f t="array" aca="1" ref="W1798" ca="1">IF(V1798="","",IF(AVERAGE(IF(Z$2:Z$2881="Neg"&amp;" "&amp;B1798&amp;" "&amp;X1798,J$2:J$2881,0))&gt;AVERAGE(IF(Z$2:Z$2881="pos"&amp;" "&amp;B1798&amp;" "&amp;X1798,J$2:J$2881,0)),"neg","pos"))</f>
        <v/>
      </c>
      <c r="X1798" s="1" t="str">
        <f t="shared" ca="1" si="398"/>
        <v/>
      </c>
      <c r="Y1798" s="1" t="str">
        <f t="shared" ca="1" si="399"/>
        <v/>
      </c>
      <c r="Z1798" s="1" t="str">
        <f t="shared" si="400"/>
        <v>both (trehalose) Min</v>
      </c>
      <c r="AA1798" s="1" t="str">
        <f t="shared" si="404"/>
        <v>Good</v>
      </c>
    </row>
    <row r="1799" spans="1:27" x14ac:dyDescent="0.2">
      <c r="A1799" s="1" t="s">
        <v>94</v>
      </c>
      <c r="B1799" s="1" t="s">
        <v>175</v>
      </c>
      <c r="C1799" s="1" t="s">
        <v>36</v>
      </c>
      <c r="D1799" s="1">
        <v>342.11621152069995</v>
      </c>
      <c r="E1799" s="1">
        <v>19.77</v>
      </c>
      <c r="F1799" s="5" t="s">
        <v>146</v>
      </c>
      <c r="H1799" s="1" t="s">
        <v>148</v>
      </c>
      <c r="K1799" s="1">
        <f t="shared" si="401"/>
        <v>0</v>
      </c>
      <c r="L1799" s="1" t="str">
        <f t="shared" si="402"/>
        <v>both (trehalose) Min_Syn</v>
      </c>
      <c r="M1799" s="1" t="str">
        <f t="shared" si="393"/>
        <v>ND</v>
      </c>
      <c r="N1799" s="1" t="str">
        <f t="shared" si="394"/>
        <v>both (trehalose) Min_SynND</v>
      </c>
      <c r="O1799" s="2" t="str">
        <f t="shared" si="395"/>
        <v/>
      </c>
      <c r="P1799" s="1" t="str">
        <f t="array" ref="P1799">IF(O1799="","",AVERAGE(IF(L$1:L$2881=L1799,K$1:K$2881)))</f>
        <v/>
      </c>
      <c r="Q1799" s="1" t="str">
        <f t="array" ref="Q1799">IF(O1799="","",_xlfn.F.TEST(IF((L$1:L$2881=LEFT(L1799,LEN(L1799)-3)&amp;"ctr"),K$1:K$2881),IF((L$1:L$2881=L1799),K$1:K$2881)))</f>
        <v/>
      </c>
      <c r="R1799" s="1" t="str">
        <f t="array" ref="R1799">IF(O1799="","",TTEST(IF(L$1:L$2881=LEFT(L1799,LEN(L1799)-3)&amp;"ctr",K$1:K$2881),IF(L$1:L$2881=L1799,K$1:K$2881),2,IF(ISERROR(Q1799),3,IF(Q1799&lt;0.05,3,2))))</f>
        <v/>
      </c>
      <c r="S1799" s="1" t="str">
        <f t="shared" ca="1" si="396"/>
        <v/>
      </c>
      <c r="T1799" s="1" t="str">
        <f t="array" ref="T1799">IF(O1799="","",AVERAGE(IF(L$1:L$2881=L1799,I$1:I$2881)))</f>
        <v/>
      </c>
      <c r="U1799" s="1" t="str">
        <f t="shared" ca="1" si="397"/>
        <v/>
      </c>
      <c r="V1799" s="1" t="str">
        <f t="shared" ca="1" si="403"/>
        <v/>
      </c>
      <c r="W1799" s="1" t="str">
        <f t="array" aca="1" ref="W1799" ca="1">IF(V1799="","",IF(AVERAGE(IF(Z$2:Z$2881="Neg"&amp;" "&amp;B1799&amp;" "&amp;X1799,J$2:J$2881,0))&gt;AVERAGE(IF(Z$2:Z$2881="pos"&amp;" "&amp;B1799&amp;" "&amp;X1799,J$2:J$2881,0)),"neg","pos"))</f>
        <v/>
      </c>
      <c r="X1799" s="1" t="str">
        <f t="shared" ca="1" si="398"/>
        <v/>
      </c>
      <c r="Y1799" s="1" t="str">
        <f t="shared" ca="1" si="399"/>
        <v/>
      </c>
      <c r="Z1799" s="1" t="str">
        <f t="shared" si="400"/>
        <v>both (trehalose) Min</v>
      </c>
      <c r="AA1799" s="1" t="str">
        <f t="shared" si="404"/>
        <v/>
      </c>
    </row>
    <row r="1800" spans="1:27" x14ac:dyDescent="0.2">
      <c r="A1800" s="1" t="s">
        <v>94</v>
      </c>
      <c r="B1800" s="1" t="s">
        <v>175</v>
      </c>
      <c r="C1800" s="1" t="s">
        <v>36</v>
      </c>
      <c r="D1800" s="1">
        <v>342.11621152069995</v>
      </c>
      <c r="E1800" s="1">
        <v>19.77</v>
      </c>
      <c r="F1800" s="5" t="s">
        <v>146</v>
      </c>
      <c r="H1800" s="1" t="s">
        <v>148</v>
      </c>
      <c r="K1800" s="1">
        <f t="shared" si="401"/>
        <v>0</v>
      </c>
      <c r="L1800" s="1" t="str">
        <f t="shared" si="402"/>
        <v>both (trehalose) Min_Syn</v>
      </c>
      <c r="M1800" s="1" t="str">
        <f t="shared" si="393"/>
        <v>ND</v>
      </c>
      <c r="N1800" s="1" t="str">
        <f t="shared" si="394"/>
        <v>both (trehalose) Min_SynND</v>
      </c>
      <c r="O1800" s="2" t="str">
        <f t="shared" si="395"/>
        <v/>
      </c>
      <c r="P1800" s="1" t="str">
        <f t="array" ref="P1800">IF(O1800="","",AVERAGE(IF(L$1:L$2881=L1800,K$1:K$2881)))</f>
        <v/>
      </c>
      <c r="Q1800" s="1" t="str">
        <f t="array" ref="Q1800">IF(O1800="","",_xlfn.F.TEST(IF((L$1:L$2881=LEFT(L1800,LEN(L1800)-3)&amp;"ctr"),K$1:K$2881),IF((L$1:L$2881=L1800),K$1:K$2881)))</f>
        <v/>
      </c>
      <c r="R1800" s="1" t="str">
        <f t="array" ref="R1800">IF(O1800="","",TTEST(IF(L$1:L$2881=LEFT(L1800,LEN(L1800)-3)&amp;"ctr",K$1:K$2881),IF(L$1:L$2881=L1800,K$1:K$2881),2,IF(ISERROR(Q1800),3,IF(Q1800&lt;0.05,3,2))))</f>
        <v/>
      </c>
      <c r="S1800" s="1" t="str">
        <f t="shared" ca="1" si="396"/>
        <v/>
      </c>
      <c r="T1800" s="1" t="str">
        <f t="array" ref="T1800">IF(O1800="","",AVERAGE(IF(L$1:L$2881=L1800,I$1:I$2881)))</f>
        <v/>
      </c>
      <c r="U1800" s="1" t="str">
        <f t="shared" ca="1" si="397"/>
        <v/>
      </c>
      <c r="V1800" s="1" t="str">
        <f t="shared" ca="1" si="403"/>
        <v/>
      </c>
      <c r="W1800" s="1" t="str">
        <f t="array" aca="1" ref="W1800" ca="1">IF(V1800="","",IF(AVERAGE(IF(Z$2:Z$2881="Neg"&amp;" "&amp;B1800&amp;" "&amp;X1800,J$2:J$2881,0))&gt;AVERAGE(IF(Z$2:Z$2881="pos"&amp;" "&amp;B1800&amp;" "&amp;X1800,J$2:J$2881,0)),"neg","pos"))</f>
        <v/>
      </c>
      <c r="X1800" s="1" t="str">
        <f t="shared" ca="1" si="398"/>
        <v/>
      </c>
      <c r="Y1800" s="1" t="str">
        <f t="shared" ca="1" si="399"/>
        <v/>
      </c>
      <c r="Z1800" s="1" t="str">
        <f t="shared" si="400"/>
        <v>both (trehalose) Min</v>
      </c>
      <c r="AA1800" s="1" t="str">
        <f t="shared" si="404"/>
        <v/>
      </c>
    </row>
    <row r="1801" spans="1:27" x14ac:dyDescent="0.2">
      <c r="A1801" s="1" t="s">
        <v>94</v>
      </c>
      <c r="B1801" s="1" t="s">
        <v>175</v>
      </c>
      <c r="C1801" s="1" t="s">
        <v>36</v>
      </c>
      <c r="D1801" s="1">
        <v>342.11621152069995</v>
      </c>
      <c r="E1801" s="1">
        <v>19.77</v>
      </c>
      <c r="F1801" s="5" t="s">
        <v>146</v>
      </c>
      <c r="H1801" s="1" t="s">
        <v>148</v>
      </c>
      <c r="K1801" s="1">
        <f t="shared" si="401"/>
        <v>0</v>
      </c>
      <c r="L1801" s="1" t="str">
        <f t="shared" si="402"/>
        <v>both (trehalose) Min_Syn</v>
      </c>
      <c r="M1801" s="1" t="str">
        <f t="shared" si="393"/>
        <v>ND</v>
      </c>
      <c r="N1801" s="1" t="str">
        <f t="shared" si="394"/>
        <v>both (trehalose) Min_SynND</v>
      </c>
      <c r="O1801" s="2" t="str">
        <f t="shared" si="395"/>
        <v/>
      </c>
      <c r="P1801" s="1" t="str">
        <f t="array" ref="P1801">IF(O1801="","",AVERAGE(IF(L$1:L$2881=L1801,K$1:K$2881)))</f>
        <v/>
      </c>
      <c r="Q1801" s="1" t="str">
        <f t="array" ref="Q1801">IF(O1801="","",_xlfn.F.TEST(IF((L$1:L$2881=LEFT(L1801,LEN(L1801)-3)&amp;"ctr"),K$1:K$2881),IF((L$1:L$2881=L1801),K$1:K$2881)))</f>
        <v/>
      </c>
      <c r="R1801" s="1" t="str">
        <f t="array" ref="R1801">IF(O1801="","",TTEST(IF(L$1:L$2881=LEFT(L1801,LEN(L1801)-3)&amp;"ctr",K$1:K$2881),IF(L$1:L$2881=L1801,K$1:K$2881),2,IF(ISERROR(Q1801),3,IF(Q1801&lt;0.05,3,2))))</f>
        <v/>
      </c>
      <c r="S1801" s="1" t="str">
        <f t="shared" ca="1" si="396"/>
        <v/>
      </c>
      <c r="T1801" s="1" t="str">
        <f t="array" ref="T1801">IF(O1801="","",AVERAGE(IF(L$1:L$2881=L1801,I$1:I$2881)))</f>
        <v/>
      </c>
      <c r="U1801" s="1" t="str">
        <f t="shared" ca="1" si="397"/>
        <v/>
      </c>
      <c r="V1801" s="1" t="str">
        <f t="shared" ca="1" si="403"/>
        <v/>
      </c>
      <c r="W1801" s="1" t="str">
        <f t="array" aca="1" ref="W1801" ca="1">IF(V1801="","",IF(AVERAGE(IF(Z$2:Z$2881="Neg"&amp;" "&amp;B1801&amp;" "&amp;X1801,J$2:J$2881,0))&gt;AVERAGE(IF(Z$2:Z$2881="pos"&amp;" "&amp;B1801&amp;" "&amp;X1801,J$2:J$2881,0)),"neg","pos"))</f>
        <v/>
      </c>
      <c r="X1801" s="1" t="str">
        <f t="shared" ca="1" si="398"/>
        <v/>
      </c>
      <c r="Y1801" s="1" t="str">
        <f t="shared" ca="1" si="399"/>
        <v/>
      </c>
      <c r="Z1801" s="1" t="str">
        <f t="shared" si="400"/>
        <v>both (trehalose) Min</v>
      </c>
      <c r="AA1801" s="1" t="str">
        <f t="shared" si="404"/>
        <v/>
      </c>
    </row>
    <row r="1802" spans="1:27" x14ac:dyDescent="0.2">
      <c r="A1802" s="1" t="s">
        <v>94</v>
      </c>
      <c r="B1802" s="1" t="s">
        <v>175</v>
      </c>
      <c r="C1802" s="1" t="s">
        <v>36</v>
      </c>
      <c r="D1802" s="1">
        <v>342.11621152069995</v>
      </c>
      <c r="E1802" s="1">
        <v>19.77</v>
      </c>
      <c r="F1802" s="5" t="s">
        <v>146</v>
      </c>
      <c r="H1802" s="1" t="s">
        <v>149</v>
      </c>
      <c r="K1802" s="1">
        <f t="shared" si="401"/>
        <v>0</v>
      </c>
      <c r="L1802" s="1" t="str">
        <f t="shared" si="402"/>
        <v>both (trehalose) MEBM_Ctr</v>
      </c>
      <c r="M1802" s="1" t="str">
        <f t="shared" si="393"/>
        <v>ND</v>
      </c>
      <c r="N1802" s="1" t="str">
        <f t="shared" si="394"/>
        <v>both (trehalose) MEBM_CtrND</v>
      </c>
      <c r="O1802" s="2" t="str">
        <f t="shared" si="395"/>
        <v>ND</v>
      </c>
      <c r="P1802" s="1">
        <f t="array" ref="P1802">IF(O1802="","",AVERAGE(IF(L$1:L$2881=L1802,K$1:K$2881)))</f>
        <v>0</v>
      </c>
      <c r="Q1802" s="1" t="e">
        <f t="array" ref="Q1802">IF(O1802="","",_xlfn.F.TEST(IF((L$1:L$2881=LEFT(L1802,LEN(L1802)-3)&amp;"ctr"),K$1:K$2881),IF((L$1:L$2881=L1802),K$1:K$2881)))</f>
        <v>#DIV/0!</v>
      </c>
      <c r="R1802" s="1" t="e">
        <f t="array" ref="R1802">IF(O1802="","",TTEST(IF(L$1:L$2881=LEFT(L1802,LEN(L1802)-3)&amp;"ctr",K$1:K$2881),IF(L$1:L$2881=L1802,K$1:K$2881),2,IF(ISERROR(Q1802),3,IF(Q1802&lt;0.05,3,2))))</f>
        <v>#DIV/0!</v>
      </c>
      <c r="S1802" s="1" t="str">
        <f t="shared" ca="1" si="396"/>
        <v>ND</v>
      </c>
      <c r="T1802" s="1">
        <f t="array" ref="T1802">IF(O1802="","",AVERAGE(IF(L$1:L$2881=L1802,I$1:I$2881)))</f>
        <v>0</v>
      </c>
      <c r="U1802" s="1" t="str">
        <f t="shared" ca="1" si="397"/>
        <v>n/a</v>
      </c>
      <c r="V1802" s="1" t="str">
        <f t="shared" ca="1" si="403"/>
        <v/>
      </c>
      <c r="W1802" s="1" t="str">
        <f t="array" aca="1" ref="W1802" ca="1">IF(V1802="","",IF(AVERAGE(IF(Z$2:Z$2881="Neg"&amp;" "&amp;B1802&amp;" "&amp;X1802,J$2:J$2881,0))&gt;AVERAGE(IF(Z$2:Z$2881="pos"&amp;" "&amp;B1802&amp;" "&amp;X1802,J$2:J$2881,0)),"neg","pos"))</f>
        <v/>
      </c>
      <c r="X1802" s="1" t="str">
        <f t="shared" ca="1" si="398"/>
        <v/>
      </c>
      <c r="Y1802" s="1" t="str">
        <f t="shared" ca="1" si="399"/>
        <v/>
      </c>
      <c r="Z1802" s="1" t="str">
        <f t="shared" si="400"/>
        <v>both (trehalose) MEB</v>
      </c>
      <c r="AA1802" s="1" t="str">
        <f t="shared" si="404"/>
        <v>Good</v>
      </c>
    </row>
    <row r="1803" spans="1:27" x14ac:dyDescent="0.2">
      <c r="A1803" s="1" t="s">
        <v>94</v>
      </c>
      <c r="B1803" s="1" t="s">
        <v>175</v>
      </c>
      <c r="C1803" s="1" t="s">
        <v>36</v>
      </c>
      <c r="D1803" s="1">
        <v>342.11621152069995</v>
      </c>
      <c r="E1803" s="1">
        <v>19.77</v>
      </c>
      <c r="F1803" s="5" t="s">
        <v>146</v>
      </c>
      <c r="H1803" s="1" t="s">
        <v>149</v>
      </c>
      <c r="K1803" s="1">
        <f t="shared" si="401"/>
        <v>0</v>
      </c>
      <c r="L1803" s="1" t="str">
        <f t="shared" si="402"/>
        <v>both (trehalose) MEBM_Ctr</v>
      </c>
      <c r="M1803" s="1" t="str">
        <f t="shared" si="393"/>
        <v>ND</v>
      </c>
      <c r="N1803" s="1" t="str">
        <f t="shared" si="394"/>
        <v>both (trehalose) MEBM_CtrND</v>
      </c>
      <c r="O1803" s="2" t="str">
        <f t="shared" si="395"/>
        <v/>
      </c>
      <c r="P1803" s="1" t="str">
        <f t="array" ref="P1803">IF(O1803="","",AVERAGE(IF(L$1:L$2881=L1803,K$1:K$2881)))</f>
        <v/>
      </c>
      <c r="Q1803" s="1" t="str">
        <f t="array" ref="Q1803">IF(O1803="","",_xlfn.F.TEST(IF((L$1:L$2881=LEFT(L1803,LEN(L1803)-3)&amp;"ctr"),K$1:K$2881),IF((L$1:L$2881=L1803),K$1:K$2881)))</f>
        <v/>
      </c>
      <c r="R1803" s="1" t="str">
        <f t="array" ref="R1803">IF(O1803="","",TTEST(IF(L$1:L$2881=LEFT(L1803,LEN(L1803)-3)&amp;"ctr",K$1:K$2881),IF(L$1:L$2881=L1803,K$1:K$2881),2,IF(ISERROR(Q1803),3,IF(Q1803&lt;0.05,3,2))))</f>
        <v/>
      </c>
      <c r="S1803" s="1" t="str">
        <f t="shared" ca="1" si="396"/>
        <v/>
      </c>
      <c r="T1803" s="1" t="str">
        <f t="array" ref="T1803">IF(O1803="","",AVERAGE(IF(L$1:L$2881=L1803,I$1:I$2881)))</f>
        <v/>
      </c>
      <c r="U1803" s="1" t="str">
        <f t="shared" ca="1" si="397"/>
        <v/>
      </c>
      <c r="V1803" s="1" t="str">
        <f t="shared" ca="1" si="403"/>
        <v/>
      </c>
      <c r="W1803" s="1" t="str">
        <f t="array" aca="1" ref="W1803" ca="1">IF(V1803="","",IF(AVERAGE(IF(Z$2:Z$2881="Neg"&amp;" "&amp;B1803&amp;" "&amp;X1803,J$2:J$2881,0))&gt;AVERAGE(IF(Z$2:Z$2881="pos"&amp;" "&amp;B1803&amp;" "&amp;X1803,J$2:J$2881,0)),"neg","pos"))</f>
        <v/>
      </c>
      <c r="X1803" s="1" t="str">
        <f t="shared" ca="1" si="398"/>
        <v/>
      </c>
      <c r="Y1803" s="1" t="str">
        <f t="shared" ca="1" si="399"/>
        <v/>
      </c>
      <c r="Z1803" s="1" t="str">
        <f t="shared" si="400"/>
        <v>both (trehalose) MEB</v>
      </c>
      <c r="AA1803" s="1" t="str">
        <f t="shared" si="404"/>
        <v/>
      </c>
    </row>
    <row r="1804" spans="1:27" x14ac:dyDescent="0.2">
      <c r="A1804" s="1" t="s">
        <v>94</v>
      </c>
      <c r="B1804" s="1" t="s">
        <v>175</v>
      </c>
      <c r="C1804" s="1" t="s">
        <v>36</v>
      </c>
      <c r="D1804" s="1">
        <v>342.11621152069995</v>
      </c>
      <c r="E1804" s="1">
        <v>19.77</v>
      </c>
      <c r="F1804" s="5" t="s">
        <v>146</v>
      </c>
      <c r="H1804" s="1" t="s">
        <v>149</v>
      </c>
      <c r="K1804" s="1">
        <f t="shared" si="401"/>
        <v>0</v>
      </c>
      <c r="L1804" s="1" t="str">
        <f t="shared" si="402"/>
        <v>both (trehalose) MEBM_Ctr</v>
      </c>
      <c r="M1804" s="1" t="str">
        <f t="shared" si="393"/>
        <v>ND</v>
      </c>
      <c r="N1804" s="1" t="str">
        <f t="shared" si="394"/>
        <v>both (trehalose) MEBM_CtrND</v>
      </c>
      <c r="O1804" s="2" t="str">
        <f t="shared" si="395"/>
        <v/>
      </c>
      <c r="P1804" s="1" t="str">
        <f t="array" ref="P1804">IF(O1804="","",AVERAGE(IF(L$1:L$2881=L1804,K$1:K$2881)))</f>
        <v/>
      </c>
      <c r="Q1804" s="1" t="str">
        <f t="array" ref="Q1804">IF(O1804="","",_xlfn.F.TEST(IF((L$1:L$2881=LEFT(L1804,LEN(L1804)-3)&amp;"ctr"),K$1:K$2881),IF((L$1:L$2881=L1804),K$1:K$2881)))</f>
        <v/>
      </c>
      <c r="R1804" s="1" t="str">
        <f t="array" ref="R1804">IF(O1804="","",TTEST(IF(L$1:L$2881=LEFT(L1804,LEN(L1804)-3)&amp;"ctr",K$1:K$2881),IF(L$1:L$2881=L1804,K$1:K$2881),2,IF(ISERROR(Q1804),3,IF(Q1804&lt;0.05,3,2))))</f>
        <v/>
      </c>
      <c r="S1804" s="1" t="str">
        <f t="shared" ca="1" si="396"/>
        <v/>
      </c>
      <c r="T1804" s="1" t="str">
        <f t="array" ref="T1804">IF(O1804="","",AVERAGE(IF(L$1:L$2881=L1804,I$1:I$2881)))</f>
        <v/>
      </c>
      <c r="U1804" s="1" t="str">
        <f t="shared" ca="1" si="397"/>
        <v/>
      </c>
      <c r="V1804" s="1" t="str">
        <f t="shared" ca="1" si="403"/>
        <v/>
      </c>
      <c r="W1804" s="1" t="str">
        <f t="array" aca="1" ref="W1804" ca="1">IF(V1804="","",IF(AVERAGE(IF(Z$2:Z$2881="Neg"&amp;" "&amp;B1804&amp;" "&amp;X1804,J$2:J$2881,0))&gt;AVERAGE(IF(Z$2:Z$2881="pos"&amp;" "&amp;B1804&amp;" "&amp;X1804,J$2:J$2881,0)),"neg","pos"))</f>
        <v/>
      </c>
      <c r="X1804" s="1" t="str">
        <f t="shared" ca="1" si="398"/>
        <v/>
      </c>
      <c r="Y1804" s="1" t="str">
        <f t="shared" ca="1" si="399"/>
        <v/>
      </c>
      <c r="Z1804" s="1" t="str">
        <f t="shared" si="400"/>
        <v>both (trehalose) MEB</v>
      </c>
      <c r="AA1804" s="1" t="str">
        <f t="shared" si="404"/>
        <v/>
      </c>
    </row>
    <row r="1805" spans="1:27" x14ac:dyDescent="0.2">
      <c r="A1805" s="1" t="s">
        <v>94</v>
      </c>
      <c r="B1805" s="1" t="s">
        <v>175</v>
      </c>
      <c r="C1805" s="1" t="s">
        <v>36</v>
      </c>
      <c r="D1805" s="1">
        <v>342.11621152069995</v>
      </c>
      <c r="E1805" s="1">
        <v>19.77</v>
      </c>
      <c r="F1805" s="5" t="s">
        <v>146</v>
      </c>
      <c r="H1805" s="1" t="s">
        <v>149</v>
      </c>
      <c r="K1805" s="1">
        <f t="shared" si="401"/>
        <v>0</v>
      </c>
      <c r="L1805" s="1" t="str">
        <f t="shared" si="402"/>
        <v>both (trehalose) MEBM_Ctr</v>
      </c>
      <c r="M1805" s="1" t="str">
        <f t="shared" si="393"/>
        <v>ND</v>
      </c>
      <c r="N1805" s="1" t="str">
        <f t="shared" si="394"/>
        <v>both (trehalose) MEBM_CtrND</v>
      </c>
      <c r="O1805" s="2" t="str">
        <f t="shared" si="395"/>
        <v/>
      </c>
      <c r="P1805" s="1" t="str">
        <f t="array" ref="P1805">IF(O1805="","",AVERAGE(IF(L$1:L$2881=L1805,K$1:K$2881)))</f>
        <v/>
      </c>
      <c r="Q1805" s="1" t="str">
        <f t="array" ref="Q1805">IF(O1805="","",_xlfn.F.TEST(IF((L$1:L$2881=LEFT(L1805,LEN(L1805)-3)&amp;"ctr"),K$1:K$2881),IF((L$1:L$2881=L1805),K$1:K$2881)))</f>
        <v/>
      </c>
      <c r="R1805" s="1" t="str">
        <f t="array" ref="R1805">IF(O1805="","",TTEST(IF(L$1:L$2881=LEFT(L1805,LEN(L1805)-3)&amp;"ctr",K$1:K$2881),IF(L$1:L$2881=L1805,K$1:K$2881),2,IF(ISERROR(Q1805),3,IF(Q1805&lt;0.05,3,2))))</f>
        <v/>
      </c>
      <c r="S1805" s="1" t="str">
        <f t="shared" ca="1" si="396"/>
        <v/>
      </c>
      <c r="T1805" s="1" t="str">
        <f t="array" ref="T1805">IF(O1805="","",AVERAGE(IF(L$1:L$2881=L1805,I$1:I$2881)))</f>
        <v/>
      </c>
      <c r="U1805" s="1" t="str">
        <f t="shared" ca="1" si="397"/>
        <v/>
      </c>
      <c r="V1805" s="1" t="str">
        <f t="shared" ca="1" si="403"/>
        <v/>
      </c>
      <c r="W1805" s="1" t="str">
        <f t="array" aca="1" ref="W1805" ca="1">IF(V1805="","",IF(AVERAGE(IF(Z$2:Z$2881="Neg"&amp;" "&amp;B1805&amp;" "&amp;X1805,J$2:J$2881,0))&gt;AVERAGE(IF(Z$2:Z$2881="pos"&amp;" "&amp;B1805&amp;" "&amp;X1805,J$2:J$2881,0)),"neg","pos"))</f>
        <v/>
      </c>
      <c r="X1805" s="1" t="str">
        <f t="shared" ca="1" si="398"/>
        <v/>
      </c>
      <c r="Y1805" s="1" t="str">
        <f t="shared" ca="1" si="399"/>
        <v/>
      </c>
      <c r="Z1805" s="1" t="str">
        <f t="shared" si="400"/>
        <v>both (trehalose) MEB</v>
      </c>
      <c r="AA1805" s="1" t="str">
        <f t="shared" si="404"/>
        <v/>
      </c>
    </row>
    <row r="1806" spans="1:27" x14ac:dyDescent="0.2">
      <c r="A1806" s="1" t="s">
        <v>94</v>
      </c>
      <c r="B1806" s="1" t="s">
        <v>175</v>
      </c>
      <c r="C1806" s="1" t="s">
        <v>36</v>
      </c>
      <c r="D1806" s="1">
        <v>342.11621152069995</v>
      </c>
      <c r="E1806" s="1">
        <v>19.77</v>
      </c>
      <c r="F1806" s="5" t="s">
        <v>146</v>
      </c>
      <c r="H1806" s="1" t="s">
        <v>150</v>
      </c>
      <c r="K1806" s="1">
        <f t="shared" si="401"/>
        <v>0</v>
      </c>
      <c r="L1806" s="1" t="str">
        <f t="shared" si="402"/>
        <v>both (trehalose) MEBM_Syn</v>
      </c>
      <c r="M1806" s="1" t="str">
        <f t="shared" si="393"/>
        <v>ND</v>
      </c>
      <c r="N1806" s="1" t="str">
        <f t="shared" si="394"/>
        <v>both (trehalose) MEBM_SynND</v>
      </c>
      <c r="O1806" s="2" t="str">
        <f t="shared" si="395"/>
        <v>ND</v>
      </c>
      <c r="P1806" s="1">
        <f t="array" ref="P1806">IF(O1806="","",AVERAGE(IF(L$1:L$2881=L1806,K$1:K$2881)))</f>
        <v>0</v>
      </c>
      <c r="Q1806" s="1" t="e">
        <f t="array" ref="Q1806">IF(O1806="","",_xlfn.F.TEST(IF((L$1:L$2881=LEFT(L1806,LEN(L1806)-3)&amp;"ctr"),K$1:K$2881),IF((L$1:L$2881=L1806),K$1:K$2881)))</f>
        <v>#DIV/0!</v>
      </c>
      <c r="R1806" s="1" t="e">
        <f t="array" ref="R1806">IF(O1806="","",TTEST(IF(L$1:L$2881=LEFT(L1806,LEN(L1806)-3)&amp;"ctr",K$1:K$2881),IF(L$1:L$2881=L1806,K$1:K$2881),2,IF(ISERROR(Q1806),3,IF(Q1806&lt;0.05,3,2))))</f>
        <v>#DIV/0!</v>
      </c>
      <c r="S1806" s="1" t="str">
        <f t="shared" ca="1" si="396"/>
        <v>ND</v>
      </c>
      <c r="T1806" s="1">
        <f t="array" ref="T1806">IF(O1806="","",AVERAGE(IF(L$1:L$2881=L1806,I$1:I$2881)))</f>
        <v>0</v>
      </c>
      <c r="U1806" s="1" t="str">
        <f t="shared" ca="1" si="397"/>
        <v>n/a</v>
      </c>
      <c r="V1806" s="1" t="str">
        <f t="shared" ca="1" si="403"/>
        <v/>
      </c>
      <c r="W1806" s="1" t="str">
        <f t="array" aca="1" ref="W1806" ca="1">IF(V1806="","",IF(AVERAGE(IF(Z$2:Z$2881="Neg"&amp;" "&amp;B1806&amp;" "&amp;X1806,J$2:J$2881,0))&gt;AVERAGE(IF(Z$2:Z$2881="pos"&amp;" "&amp;B1806&amp;" "&amp;X1806,J$2:J$2881,0)),"neg","pos"))</f>
        <v/>
      </c>
      <c r="X1806" s="1" t="str">
        <f t="shared" ca="1" si="398"/>
        <v/>
      </c>
      <c r="Y1806" s="1" t="str">
        <f t="shared" ca="1" si="399"/>
        <v/>
      </c>
      <c r="Z1806" s="1" t="str">
        <f t="shared" si="400"/>
        <v>both (trehalose) MEB</v>
      </c>
      <c r="AA1806" s="1" t="str">
        <f t="shared" si="404"/>
        <v>Good</v>
      </c>
    </row>
    <row r="1807" spans="1:27" x14ac:dyDescent="0.2">
      <c r="A1807" s="1" t="s">
        <v>94</v>
      </c>
      <c r="B1807" s="1" t="s">
        <v>175</v>
      </c>
      <c r="C1807" s="1" t="s">
        <v>36</v>
      </c>
      <c r="D1807" s="1">
        <v>342.11621152069995</v>
      </c>
      <c r="E1807" s="1">
        <v>19.77</v>
      </c>
      <c r="F1807" s="5" t="s">
        <v>146</v>
      </c>
      <c r="H1807" s="1" t="s">
        <v>150</v>
      </c>
      <c r="K1807" s="1">
        <f t="shared" si="401"/>
        <v>0</v>
      </c>
      <c r="L1807" s="1" t="str">
        <f t="shared" si="402"/>
        <v>both (trehalose) MEBM_Syn</v>
      </c>
      <c r="M1807" s="1" t="str">
        <f t="shared" si="393"/>
        <v>ND</v>
      </c>
      <c r="N1807" s="1" t="str">
        <f t="shared" si="394"/>
        <v>both (trehalose) MEBM_SynND</v>
      </c>
      <c r="O1807" s="2" t="str">
        <f t="shared" si="395"/>
        <v/>
      </c>
      <c r="P1807" s="1" t="str">
        <f t="array" ref="P1807">IF(O1807="","",AVERAGE(IF(L$1:L$2881=L1807,K$1:K$2881)))</f>
        <v/>
      </c>
      <c r="Q1807" s="1" t="str">
        <f t="array" ref="Q1807">IF(O1807="","",_xlfn.F.TEST(IF((L$1:L$2881=LEFT(L1807,LEN(L1807)-3)&amp;"ctr"),K$1:K$2881),IF((L$1:L$2881=L1807),K$1:K$2881)))</f>
        <v/>
      </c>
      <c r="R1807" s="1" t="str">
        <f t="array" ref="R1807">IF(O1807="","",TTEST(IF(L$1:L$2881=LEFT(L1807,LEN(L1807)-3)&amp;"ctr",K$1:K$2881),IF(L$1:L$2881=L1807,K$1:K$2881),2,IF(ISERROR(Q1807),3,IF(Q1807&lt;0.05,3,2))))</f>
        <v/>
      </c>
      <c r="S1807" s="1" t="str">
        <f t="shared" ca="1" si="396"/>
        <v/>
      </c>
      <c r="T1807" s="1" t="str">
        <f t="array" ref="T1807">IF(O1807="","",AVERAGE(IF(L$1:L$2881=L1807,I$1:I$2881)))</f>
        <v/>
      </c>
      <c r="U1807" s="1" t="str">
        <f t="shared" ca="1" si="397"/>
        <v/>
      </c>
      <c r="V1807" s="1" t="str">
        <f t="shared" ca="1" si="403"/>
        <v/>
      </c>
      <c r="W1807" s="1" t="str">
        <f t="array" aca="1" ref="W1807" ca="1">IF(V1807="","",IF(AVERAGE(IF(Z$2:Z$2881="Neg"&amp;" "&amp;B1807&amp;" "&amp;X1807,J$2:J$2881,0))&gt;AVERAGE(IF(Z$2:Z$2881="pos"&amp;" "&amp;B1807&amp;" "&amp;X1807,J$2:J$2881,0)),"neg","pos"))</f>
        <v/>
      </c>
      <c r="X1807" s="1" t="str">
        <f t="shared" ca="1" si="398"/>
        <v/>
      </c>
      <c r="Y1807" s="1" t="str">
        <f t="shared" ca="1" si="399"/>
        <v/>
      </c>
      <c r="Z1807" s="1" t="str">
        <f t="shared" si="400"/>
        <v>both (trehalose) MEB</v>
      </c>
      <c r="AA1807" s="1" t="str">
        <f t="shared" si="404"/>
        <v/>
      </c>
    </row>
    <row r="1808" spans="1:27" x14ac:dyDescent="0.2">
      <c r="A1808" s="1" t="s">
        <v>94</v>
      </c>
      <c r="B1808" s="1" t="s">
        <v>175</v>
      </c>
      <c r="C1808" s="1" t="s">
        <v>36</v>
      </c>
      <c r="D1808" s="1">
        <v>342.11621152069995</v>
      </c>
      <c r="E1808" s="1">
        <v>19.77</v>
      </c>
      <c r="F1808" s="5" t="s">
        <v>146</v>
      </c>
      <c r="H1808" s="1" t="s">
        <v>150</v>
      </c>
      <c r="K1808" s="1">
        <f t="shared" si="401"/>
        <v>0</v>
      </c>
      <c r="L1808" s="1" t="str">
        <f t="shared" si="402"/>
        <v>both (trehalose) MEBM_Syn</v>
      </c>
      <c r="M1808" s="1" t="str">
        <f t="shared" si="393"/>
        <v>ND</v>
      </c>
      <c r="N1808" s="1" t="str">
        <f t="shared" si="394"/>
        <v>both (trehalose) MEBM_SynND</v>
      </c>
      <c r="O1808" s="2" t="str">
        <f t="shared" si="395"/>
        <v/>
      </c>
      <c r="P1808" s="1" t="str">
        <f t="array" ref="P1808">IF(O1808="","",AVERAGE(IF(L$1:L$2881=L1808,K$1:K$2881)))</f>
        <v/>
      </c>
      <c r="Q1808" s="1" t="str">
        <f t="array" ref="Q1808">IF(O1808="","",_xlfn.F.TEST(IF((L$1:L$2881=LEFT(L1808,LEN(L1808)-3)&amp;"ctr"),K$1:K$2881),IF((L$1:L$2881=L1808),K$1:K$2881)))</f>
        <v/>
      </c>
      <c r="R1808" s="1" t="str">
        <f t="array" ref="R1808">IF(O1808="","",TTEST(IF(L$1:L$2881=LEFT(L1808,LEN(L1808)-3)&amp;"ctr",K$1:K$2881),IF(L$1:L$2881=L1808,K$1:K$2881),2,IF(ISERROR(Q1808),3,IF(Q1808&lt;0.05,3,2))))</f>
        <v/>
      </c>
      <c r="S1808" s="1" t="str">
        <f t="shared" ca="1" si="396"/>
        <v/>
      </c>
      <c r="T1808" s="1" t="str">
        <f t="array" ref="T1808">IF(O1808="","",AVERAGE(IF(L$1:L$2881=L1808,I$1:I$2881)))</f>
        <v/>
      </c>
      <c r="U1808" s="1" t="str">
        <f t="shared" ca="1" si="397"/>
        <v/>
      </c>
      <c r="V1808" s="1" t="str">
        <f t="shared" ca="1" si="403"/>
        <v/>
      </c>
      <c r="W1808" s="1" t="str">
        <f t="array" aca="1" ref="W1808" ca="1">IF(V1808="","",IF(AVERAGE(IF(Z$2:Z$2881="Neg"&amp;" "&amp;B1808&amp;" "&amp;X1808,J$2:J$2881,0))&gt;AVERAGE(IF(Z$2:Z$2881="pos"&amp;" "&amp;B1808&amp;" "&amp;X1808,J$2:J$2881,0)),"neg","pos"))</f>
        <v/>
      </c>
      <c r="X1808" s="1" t="str">
        <f t="shared" ca="1" si="398"/>
        <v/>
      </c>
      <c r="Y1808" s="1" t="str">
        <f t="shared" ca="1" si="399"/>
        <v/>
      </c>
      <c r="Z1808" s="1" t="str">
        <f t="shared" si="400"/>
        <v>both (trehalose) MEB</v>
      </c>
      <c r="AA1808" s="1" t="str">
        <f t="shared" si="404"/>
        <v/>
      </c>
    </row>
    <row r="1809" spans="1:27" x14ac:dyDescent="0.2">
      <c r="A1809" s="1" t="s">
        <v>94</v>
      </c>
      <c r="B1809" s="1" t="s">
        <v>175</v>
      </c>
      <c r="C1809" s="1" t="s">
        <v>36</v>
      </c>
      <c r="D1809" s="1">
        <v>342.11621152069995</v>
      </c>
      <c r="E1809" s="1">
        <v>19.77</v>
      </c>
      <c r="F1809" s="5" t="s">
        <v>146</v>
      </c>
      <c r="H1809" s="1" t="s">
        <v>150</v>
      </c>
      <c r="K1809" s="1">
        <f t="shared" si="401"/>
        <v>0</v>
      </c>
      <c r="L1809" s="1" t="str">
        <f t="shared" si="402"/>
        <v>both (trehalose) MEBM_Syn</v>
      </c>
      <c r="M1809" s="1" t="str">
        <f t="shared" si="393"/>
        <v>ND</v>
      </c>
      <c r="N1809" s="1" t="str">
        <f t="shared" si="394"/>
        <v>both (trehalose) MEBM_SynND</v>
      </c>
      <c r="O1809" s="2" t="str">
        <f t="shared" si="395"/>
        <v/>
      </c>
      <c r="P1809" s="1" t="str">
        <f t="array" ref="P1809">IF(O1809="","",AVERAGE(IF(L$1:L$2881=L1809,K$1:K$2881)))</f>
        <v/>
      </c>
      <c r="Q1809" s="1" t="str">
        <f t="array" ref="Q1809">IF(O1809="","",_xlfn.F.TEST(IF((L$1:L$2881=LEFT(L1809,LEN(L1809)-3)&amp;"ctr"),K$1:K$2881),IF((L$1:L$2881=L1809),K$1:K$2881)))</f>
        <v/>
      </c>
      <c r="R1809" s="1" t="str">
        <f t="array" ref="R1809">IF(O1809="","",TTEST(IF(L$1:L$2881=LEFT(L1809,LEN(L1809)-3)&amp;"ctr",K$1:K$2881),IF(L$1:L$2881=L1809,K$1:K$2881),2,IF(ISERROR(Q1809),3,IF(Q1809&lt;0.05,3,2))))</f>
        <v/>
      </c>
      <c r="S1809" s="1" t="str">
        <f t="shared" ca="1" si="396"/>
        <v/>
      </c>
      <c r="T1809" s="1" t="str">
        <f t="array" ref="T1809">IF(O1809="","",AVERAGE(IF(L$1:L$2881=L1809,I$1:I$2881)))</f>
        <v/>
      </c>
      <c r="U1809" s="1" t="str">
        <f t="shared" ca="1" si="397"/>
        <v/>
      </c>
      <c r="V1809" s="1" t="str">
        <f t="shared" ca="1" si="403"/>
        <v/>
      </c>
      <c r="W1809" s="1" t="str">
        <f t="array" aca="1" ref="W1809" ca="1">IF(V1809="","",IF(AVERAGE(IF(Z$2:Z$2881="Neg"&amp;" "&amp;B1809&amp;" "&amp;X1809,J$2:J$2881,0))&gt;AVERAGE(IF(Z$2:Z$2881="pos"&amp;" "&amp;B1809&amp;" "&amp;X1809,J$2:J$2881,0)),"neg","pos"))</f>
        <v/>
      </c>
      <c r="X1809" s="1" t="str">
        <f t="shared" ca="1" si="398"/>
        <v/>
      </c>
      <c r="Y1809" s="1" t="str">
        <f t="shared" ca="1" si="399"/>
        <v/>
      </c>
      <c r="Z1809" s="1" t="str">
        <f t="shared" si="400"/>
        <v>both (trehalose) MEB</v>
      </c>
      <c r="AA1809" s="1" t="str">
        <f t="shared" si="404"/>
        <v/>
      </c>
    </row>
    <row r="1810" spans="1:27" x14ac:dyDescent="0.2">
      <c r="A1810" s="1" t="s">
        <v>94</v>
      </c>
      <c r="B1810" s="1" t="s">
        <v>175</v>
      </c>
      <c r="C1810" s="1" t="s">
        <v>36</v>
      </c>
      <c r="D1810" s="1">
        <v>342.11621152069995</v>
      </c>
      <c r="E1810" s="1">
        <v>19.77</v>
      </c>
      <c r="F1810" s="5" t="s">
        <v>146</v>
      </c>
      <c r="H1810" s="1" t="s">
        <v>151</v>
      </c>
      <c r="I1810" s="1">
        <v>4227442</v>
      </c>
      <c r="K1810" s="1">
        <f t="shared" si="401"/>
        <v>15.257107876517907</v>
      </c>
      <c r="L1810" s="1" t="str">
        <f t="shared" si="402"/>
        <v>both (trehalose) YE_Ctr</v>
      </c>
      <c r="M1810" s="1" t="str">
        <f t="shared" si="393"/>
        <v>D</v>
      </c>
      <c r="N1810" s="1" t="str">
        <f t="shared" si="394"/>
        <v>both (trehalose) YE_Ctr_D</v>
      </c>
      <c r="O1810" s="2" t="str">
        <f t="shared" si="395"/>
        <v>D</v>
      </c>
      <c r="P1810" s="1">
        <f t="array" ref="P1810">IF(O1810="","",AVERAGE(IF(L$1:L$2881=L1810,K$1:K$2881)))</f>
        <v>15.281550904545497</v>
      </c>
      <c r="Q1810" s="1">
        <f t="array" ref="Q1810">IF(O1810="","",_xlfn.F.TEST(IF((L$1:L$2881=LEFT(L1810,LEN(L1810)-3)&amp;"ctr"),K$1:K$2881),IF((L$1:L$2881=L1810),K$1:K$2881)))</f>
        <v>1</v>
      </c>
      <c r="R1810" s="1">
        <f t="array" ref="R1810">IF(O1810="","",TTEST(IF(L$1:L$2881=LEFT(L1810,LEN(L1810)-3)&amp;"ctr",K$1:K$2881),IF(L$1:L$2881=L1810,K$1:K$2881),2,IF(ISERROR(Q1810),3,IF(Q1810&lt;0.05,3,2))))</f>
        <v>1</v>
      </c>
      <c r="S1810" s="1" t="str">
        <f t="shared" ca="1" si="396"/>
        <v>D</v>
      </c>
      <c r="T1810" s="1">
        <f t="array" ref="T1810">IF(O1810="","",AVERAGE(IF(L$1:L$2881=L1810,I$1:I$2881)))</f>
        <v>4334085.25</v>
      </c>
      <c r="U1810" s="1" t="b">
        <f t="shared" ca="1" si="397"/>
        <v>0</v>
      </c>
      <c r="V1810" s="1" t="str">
        <f t="shared" ca="1" si="403"/>
        <v>1</v>
      </c>
      <c r="W1810" s="1" t="str">
        <f t="array" aca="1" ref="W1810" ca="1">IF(V1810="","",IF(AVERAGE(IF(Z$2:Z$2881="Neg"&amp;" "&amp;B1810&amp;" "&amp;X1810,J$2:J$2881,0))&gt;AVERAGE(IF(Z$2:Z$2881="pos"&amp;" "&amp;B1810&amp;" "&amp;X1810,J$2:J$2881,0)),"neg","pos"))</f>
        <v>pos</v>
      </c>
      <c r="X1810" s="1" t="str">
        <f t="shared" ca="1" si="398"/>
        <v>YE_</v>
      </c>
      <c r="Y1810" s="1" t="str">
        <f t="shared" ca="1" si="399"/>
        <v>Ctr</v>
      </c>
      <c r="Z1810" s="1" t="str">
        <f t="shared" si="400"/>
        <v>both (trehalose) YE_</v>
      </c>
      <c r="AA1810" s="1" t="str">
        <f t="shared" si="404"/>
        <v>Good</v>
      </c>
    </row>
    <row r="1811" spans="1:27" x14ac:dyDescent="0.2">
      <c r="A1811" s="1" t="s">
        <v>94</v>
      </c>
      <c r="B1811" s="1" t="s">
        <v>175</v>
      </c>
      <c r="C1811" s="1" t="s">
        <v>36</v>
      </c>
      <c r="D1811" s="1">
        <v>342.11621152069995</v>
      </c>
      <c r="E1811" s="1">
        <v>19.77</v>
      </c>
      <c r="F1811" s="5" t="s">
        <v>146</v>
      </c>
      <c r="H1811" s="1" t="s">
        <v>151</v>
      </c>
      <c r="I1811" s="1">
        <v>4180590</v>
      </c>
      <c r="K1811" s="1">
        <f t="shared" si="401"/>
        <v>15.245963182066468</v>
      </c>
      <c r="L1811" s="1" t="str">
        <f t="shared" si="402"/>
        <v>both (trehalose) YE_Ctr</v>
      </c>
      <c r="M1811" s="1" t="str">
        <f t="shared" si="393"/>
        <v>D</v>
      </c>
      <c r="N1811" s="1" t="str">
        <f t="shared" si="394"/>
        <v>both (trehalose) YE_Ctr_D</v>
      </c>
      <c r="O1811" s="2" t="str">
        <f t="shared" si="395"/>
        <v/>
      </c>
      <c r="P1811" s="1" t="str">
        <f t="array" ref="P1811">IF(O1811="","",AVERAGE(IF(L$1:L$2881=L1811,K$1:K$2881)))</f>
        <v/>
      </c>
      <c r="Q1811" s="1" t="str">
        <f t="array" ref="Q1811">IF(O1811="","",_xlfn.F.TEST(IF((L$1:L$2881=LEFT(L1811,LEN(L1811)-3)&amp;"ctr"),K$1:K$2881),IF((L$1:L$2881=L1811),K$1:K$2881)))</f>
        <v/>
      </c>
      <c r="R1811" s="1" t="str">
        <f t="array" ref="R1811">IF(O1811="","",TTEST(IF(L$1:L$2881=LEFT(L1811,LEN(L1811)-3)&amp;"ctr",K$1:K$2881),IF(L$1:L$2881=L1811,K$1:K$2881),2,IF(ISERROR(Q1811),3,IF(Q1811&lt;0.05,3,2))))</f>
        <v/>
      </c>
      <c r="S1811" s="1" t="str">
        <f t="shared" ca="1" si="396"/>
        <v/>
      </c>
      <c r="T1811" s="1" t="str">
        <f t="array" ref="T1811">IF(O1811="","",AVERAGE(IF(L$1:L$2881=L1811,I$1:I$2881)))</f>
        <v/>
      </c>
      <c r="U1811" s="1" t="str">
        <f t="shared" ca="1" si="397"/>
        <v/>
      </c>
      <c r="V1811" s="1" t="str">
        <f t="shared" ca="1" si="403"/>
        <v/>
      </c>
      <c r="W1811" s="1" t="str">
        <f t="array" aca="1" ref="W1811" ca="1">IF(V1811="","",IF(AVERAGE(IF(Z$2:Z$2881="Neg"&amp;" "&amp;B1811&amp;" "&amp;X1811,J$2:J$2881,0))&gt;AVERAGE(IF(Z$2:Z$2881="pos"&amp;" "&amp;B1811&amp;" "&amp;X1811,J$2:J$2881,0)),"neg","pos"))</f>
        <v/>
      </c>
      <c r="X1811" s="1" t="str">
        <f t="shared" ca="1" si="398"/>
        <v/>
      </c>
      <c r="Y1811" s="1" t="str">
        <f t="shared" ca="1" si="399"/>
        <v/>
      </c>
      <c r="Z1811" s="1" t="str">
        <f t="shared" si="400"/>
        <v>both (trehalose) YE_</v>
      </c>
      <c r="AA1811" s="1" t="str">
        <f t="shared" si="404"/>
        <v/>
      </c>
    </row>
    <row r="1812" spans="1:27" x14ac:dyDescent="0.2">
      <c r="A1812" s="1" t="s">
        <v>94</v>
      </c>
      <c r="B1812" s="1" t="s">
        <v>175</v>
      </c>
      <c r="C1812" s="1" t="s">
        <v>36</v>
      </c>
      <c r="D1812" s="1">
        <v>342.11621152069995</v>
      </c>
      <c r="E1812" s="1">
        <v>19.77</v>
      </c>
      <c r="F1812" s="5" t="s">
        <v>146</v>
      </c>
      <c r="H1812" s="1" t="s">
        <v>151</v>
      </c>
      <c r="I1812" s="1">
        <v>4433010</v>
      </c>
      <c r="K1812" s="1">
        <f t="shared" si="401"/>
        <v>15.30458959511369</v>
      </c>
      <c r="L1812" s="1" t="str">
        <f t="shared" si="402"/>
        <v>both (trehalose) YE_Ctr</v>
      </c>
      <c r="M1812" s="1" t="str">
        <f t="shared" si="393"/>
        <v>D</v>
      </c>
      <c r="N1812" s="1" t="str">
        <f t="shared" si="394"/>
        <v>both (trehalose) YE_Ctr_D</v>
      </c>
      <c r="O1812" s="2" t="str">
        <f t="shared" si="395"/>
        <v/>
      </c>
      <c r="P1812" s="1" t="str">
        <f t="array" ref="P1812">IF(O1812="","",AVERAGE(IF(L$1:L$2881=L1812,K$1:K$2881)))</f>
        <v/>
      </c>
      <c r="Q1812" s="1" t="str">
        <f t="array" ref="Q1812">IF(O1812="","",_xlfn.F.TEST(IF((L$1:L$2881=LEFT(L1812,LEN(L1812)-3)&amp;"ctr"),K$1:K$2881),IF((L$1:L$2881=L1812),K$1:K$2881)))</f>
        <v/>
      </c>
      <c r="R1812" s="1" t="str">
        <f t="array" ref="R1812">IF(O1812="","",TTEST(IF(L$1:L$2881=LEFT(L1812,LEN(L1812)-3)&amp;"ctr",K$1:K$2881),IF(L$1:L$2881=L1812,K$1:K$2881),2,IF(ISERROR(Q1812),3,IF(Q1812&lt;0.05,3,2))))</f>
        <v/>
      </c>
      <c r="S1812" s="1" t="str">
        <f t="shared" ca="1" si="396"/>
        <v/>
      </c>
      <c r="T1812" s="1" t="str">
        <f t="array" ref="T1812">IF(O1812="","",AVERAGE(IF(L$1:L$2881=L1812,I$1:I$2881)))</f>
        <v/>
      </c>
      <c r="U1812" s="1" t="str">
        <f t="shared" ca="1" si="397"/>
        <v/>
      </c>
      <c r="V1812" s="1" t="str">
        <f t="shared" ca="1" si="403"/>
        <v/>
      </c>
      <c r="W1812" s="1" t="str">
        <f t="array" aca="1" ref="W1812" ca="1">IF(V1812="","",IF(AVERAGE(IF(Z$2:Z$2881="Neg"&amp;" "&amp;B1812&amp;" "&amp;X1812,J$2:J$2881,0))&gt;AVERAGE(IF(Z$2:Z$2881="pos"&amp;" "&amp;B1812&amp;" "&amp;X1812,J$2:J$2881,0)),"neg","pos"))</f>
        <v/>
      </c>
      <c r="X1812" s="1" t="str">
        <f t="shared" ca="1" si="398"/>
        <v/>
      </c>
      <c r="Y1812" s="1" t="str">
        <f t="shared" ca="1" si="399"/>
        <v/>
      </c>
      <c r="Z1812" s="1" t="str">
        <f t="shared" si="400"/>
        <v>both (trehalose) YE_</v>
      </c>
      <c r="AA1812" s="1" t="str">
        <f t="shared" si="404"/>
        <v/>
      </c>
    </row>
    <row r="1813" spans="1:27" x14ac:dyDescent="0.2">
      <c r="A1813" s="1" t="s">
        <v>94</v>
      </c>
      <c r="B1813" s="1" t="s">
        <v>175</v>
      </c>
      <c r="C1813" s="1" t="s">
        <v>36</v>
      </c>
      <c r="D1813" s="1">
        <v>342.11621152069995</v>
      </c>
      <c r="E1813" s="1">
        <v>19.77</v>
      </c>
      <c r="F1813" s="5" t="s">
        <v>146</v>
      </c>
      <c r="H1813" s="1" t="s">
        <v>151</v>
      </c>
      <c r="I1813" s="1">
        <v>4495299</v>
      </c>
      <c r="K1813" s="1">
        <f t="shared" si="401"/>
        <v>15.318542964483925</v>
      </c>
      <c r="L1813" s="1" t="str">
        <f t="shared" si="402"/>
        <v>both (trehalose) YE_Ctr</v>
      </c>
      <c r="M1813" s="1" t="str">
        <f t="shared" si="393"/>
        <v>D</v>
      </c>
      <c r="N1813" s="1" t="str">
        <f t="shared" si="394"/>
        <v>both (trehalose) YE_Ctr_D</v>
      </c>
      <c r="O1813" s="2" t="str">
        <f t="shared" si="395"/>
        <v/>
      </c>
      <c r="P1813" s="1" t="str">
        <f t="array" ref="P1813">IF(O1813="","",AVERAGE(IF(L$1:L$2881=L1813,K$1:K$2881)))</f>
        <v/>
      </c>
      <c r="Q1813" s="1" t="str">
        <f t="array" ref="Q1813">IF(O1813="","",_xlfn.F.TEST(IF((L$1:L$2881=LEFT(L1813,LEN(L1813)-3)&amp;"ctr"),K$1:K$2881),IF((L$1:L$2881=L1813),K$1:K$2881)))</f>
        <v/>
      </c>
      <c r="R1813" s="1" t="str">
        <f t="array" ref="R1813">IF(O1813="","",TTEST(IF(L$1:L$2881=LEFT(L1813,LEN(L1813)-3)&amp;"ctr",K$1:K$2881),IF(L$1:L$2881=L1813,K$1:K$2881),2,IF(ISERROR(Q1813),3,IF(Q1813&lt;0.05,3,2))))</f>
        <v/>
      </c>
      <c r="S1813" s="1" t="str">
        <f t="shared" ca="1" si="396"/>
        <v/>
      </c>
      <c r="T1813" s="1" t="str">
        <f t="array" ref="T1813">IF(O1813="","",AVERAGE(IF(L$1:L$2881=L1813,I$1:I$2881)))</f>
        <v/>
      </c>
      <c r="U1813" s="1" t="str">
        <f t="shared" ca="1" si="397"/>
        <v/>
      </c>
      <c r="V1813" s="1" t="str">
        <f t="shared" ca="1" si="403"/>
        <v/>
      </c>
      <c r="W1813" s="1" t="str">
        <f t="array" aca="1" ref="W1813" ca="1">IF(V1813="","",IF(AVERAGE(IF(Z$2:Z$2881="Neg"&amp;" "&amp;B1813&amp;" "&amp;X1813,J$2:J$2881,0))&gt;AVERAGE(IF(Z$2:Z$2881="pos"&amp;" "&amp;B1813&amp;" "&amp;X1813,J$2:J$2881,0)),"neg","pos"))</f>
        <v/>
      </c>
      <c r="X1813" s="1" t="str">
        <f t="shared" ca="1" si="398"/>
        <v/>
      </c>
      <c r="Y1813" s="1" t="str">
        <f t="shared" ca="1" si="399"/>
        <v/>
      </c>
      <c r="Z1813" s="1" t="str">
        <f t="shared" si="400"/>
        <v>both (trehalose) YE_</v>
      </c>
      <c r="AA1813" s="1" t="str">
        <f t="shared" si="404"/>
        <v/>
      </c>
    </row>
    <row r="1814" spans="1:27" x14ac:dyDescent="0.2">
      <c r="A1814" s="1" t="s">
        <v>94</v>
      </c>
      <c r="B1814" s="1" t="s">
        <v>175</v>
      </c>
      <c r="C1814" s="1" t="s">
        <v>36</v>
      </c>
      <c r="D1814" s="1">
        <v>342.11621152069995</v>
      </c>
      <c r="E1814" s="1">
        <v>19.77</v>
      </c>
      <c r="F1814" s="5" t="s">
        <v>146</v>
      </c>
      <c r="H1814" s="1" t="s">
        <v>152</v>
      </c>
      <c r="I1814" s="1">
        <v>2051375</v>
      </c>
      <c r="K1814" s="1">
        <f t="shared" si="401"/>
        <v>14.53402134545972</v>
      </c>
      <c r="L1814" s="1" t="str">
        <f t="shared" si="402"/>
        <v>both (trehalose) YE_Syn</v>
      </c>
      <c r="M1814" s="1" t="str">
        <f t="shared" si="393"/>
        <v>D</v>
      </c>
      <c r="N1814" s="1" t="str">
        <f t="shared" si="394"/>
        <v>both (trehalose) YE_Syn_D</v>
      </c>
      <c r="O1814" s="2" t="str">
        <f t="shared" si="395"/>
        <v>D</v>
      </c>
      <c r="P1814" s="1">
        <f t="array" ref="P1814">IF(O1814="","",AVERAGE(IF(L$1:L$2881=L1814,K$1:K$2881)))</f>
        <v>14.616822413885615</v>
      </c>
      <c r="Q1814" s="1">
        <f t="array" ref="Q1814">IF(O1814="","",_xlfn.F.TEST(IF((L$1:L$2881=LEFT(L1814,LEN(L1814)-3)&amp;"ctr"),K$1:K$2881),IF((L$1:L$2881=L1814),K$1:K$2881)))</f>
        <v>0.2534337584429352</v>
      </c>
      <c r="R1814" s="1">
        <f t="array" ref="R1814">IF(O1814="","",TTEST(IF(L$1:L$2881=LEFT(L1814,LEN(L1814)-3)&amp;"ctr",K$1:K$2881),IF(L$1:L$2881=L1814,K$1:K$2881),2,IF(ISERROR(Q1814),3,IF(Q1814&lt;0.05,3,2))))</f>
        <v>3.6249504974356633E-6</v>
      </c>
      <c r="S1814" s="1" t="str">
        <f t="shared" ca="1" si="396"/>
        <v>I</v>
      </c>
      <c r="T1814" s="1">
        <f t="array" ref="T1814">IF(O1814="","",AVERAGE(IF(L$1:L$2881=L1814,I$1:I$2881)))</f>
        <v>2233105.75</v>
      </c>
      <c r="U1814" s="1">
        <f t="shared" ca="1" si="397"/>
        <v>-0.95667595861028465</v>
      </c>
      <c r="V1814" s="1" t="str">
        <f t="shared" ca="1" si="403"/>
        <v>1</v>
      </c>
      <c r="W1814" s="1" t="str">
        <f t="array" aca="1" ref="W1814" ca="1">IF(V1814="","",IF(AVERAGE(IF(Z$2:Z$2881="Neg"&amp;" "&amp;B1814&amp;" "&amp;X1814,J$2:J$2881,0))&gt;AVERAGE(IF(Z$2:Z$2881="pos"&amp;" "&amp;B1814&amp;" "&amp;X1814,J$2:J$2881,0)),"neg","pos"))</f>
        <v>pos</v>
      </c>
      <c r="X1814" s="1" t="str">
        <f t="shared" ca="1" si="398"/>
        <v>YE_</v>
      </c>
      <c r="Y1814" s="1" t="str">
        <f t="shared" ca="1" si="399"/>
        <v>Syn</v>
      </c>
      <c r="Z1814" s="1" t="str">
        <f t="shared" si="400"/>
        <v>both (trehalose) YE_</v>
      </c>
      <c r="AA1814" s="1" t="str">
        <f t="shared" si="404"/>
        <v>Good</v>
      </c>
    </row>
    <row r="1815" spans="1:27" x14ac:dyDescent="0.2">
      <c r="A1815" s="1" t="s">
        <v>94</v>
      </c>
      <c r="B1815" s="1" t="s">
        <v>175</v>
      </c>
      <c r="C1815" s="1" t="s">
        <v>36</v>
      </c>
      <c r="D1815" s="1">
        <v>342.11621152069995</v>
      </c>
      <c r="E1815" s="1">
        <v>19.77</v>
      </c>
      <c r="F1815" s="5" t="s">
        <v>146</v>
      </c>
      <c r="H1815" s="1" t="s">
        <v>152</v>
      </c>
      <c r="I1815" s="1">
        <v>2149205</v>
      </c>
      <c r="K1815" s="1">
        <f t="shared" si="401"/>
        <v>14.580609029569366</v>
      </c>
      <c r="L1815" s="1" t="str">
        <f t="shared" si="402"/>
        <v>both (trehalose) YE_Syn</v>
      </c>
      <c r="M1815" s="1" t="str">
        <f t="shared" si="393"/>
        <v>D</v>
      </c>
      <c r="N1815" s="1" t="str">
        <f t="shared" si="394"/>
        <v>both (trehalose) YE_Syn_D</v>
      </c>
      <c r="O1815" s="2" t="str">
        <f t="shared" si="395"/>
        <v/>
      </c>
      <c r="P1815" s="1" t="str">
        <f t="array" ref="P1815">IF(O1815="","",AVERAGE(IF(L$1:L$2881=L1815,K$1:K$2881)))</f>
        <v/>
      </c>
      <c r="Q1815" s="1" t="str">
        <f t="array" ref="Q1815">IF(O1815="","",_xlfn.F.TEST(IF((L$1:L$2881=LEFT(L1815,LEN(L1815)-3)&amp;"ctr"),K$1:K$2881),IF((L$1:L$2881=L1815),K$1:K$2881)))</f>
        <v/>
      </c>
      <c r="R1815" s="1" t="str">
        <f t="array" ref="R1815">IF(O1815="","",TTEST(IF(L$1:L$2881=LEFT(L1815,LEN(L1815)-3)&amp;"ctr",K$1:K$2881),IF(L$1:L$2881=L1815,K$1:K$2881),2,IF(ISERROR(Q1815),3,IF(Q1815&lt;0.05,3,2))))</f>
        <v/>
      </c>
      <c r="S1815" s="1" t="str">
        <f t="shared" ca="1" si="396"/>
        <v/>
      </c>
      <c r="T1815" s="1" t="str">
        <f t="array" ref="T1815">IF(O1815="","",AVERAGE(IF(L$1:L$2881=L1815,I$1:I$2881)))</f>
        <v/>
      </c>
      <c r="U1815" s="1" t="str">
        <f t="shared" ca="1" si="397"/>
        <v/>
      </c>
      <c r="V1815" s="1" t="str">
        <f t="shared" ca="1" si="403"/>
        <v/>
      </c>
      <c r="W1815" s="1" t="str">
        <f t="array" aca="1" ref="W1815" ca="1">IF(V1815="","",IF(AVERAGE(IF(Z$2:Z$2881="Neg"&amp;" "&amp;B1815&amp;" "&amp;X1815,J$2:J$2881,0))&gt;AVERAGE(IF(Z$2:Z$2881="pos"&amp;" "&amp;B1815&amp;" "&amp;X1815,J$2:J$2881,0)),"neg","pos"))</f>
        <v/>
      </c>
      <c r="X1815" s="1" t="str">
        <f t="shared" ca="1" si="398"/>
        <v/>
      </c>
      <c r="Y1815" s="1" t="str">
        <f t="shared" ca="1" si="399"/>
        <v/>
      </c>
      <c r="Z1815" s="1" t="str">
        <f t="shared" si="400"/>
        <v>both (trehalose) YE_</v>
      </c>
      <c r="AA1815" s="1" t="str">
        <f t="shared" si="404"/>
        <v/>
      </c>
    </row>
    <row r="1816" spans="1:27" x14ac:dyDescent="0.2">
      <c r="A1816" s="1" t="s">
        <v>94</v>
      </c>
      <c r="B1816" s="1" t="s">
        <v>175</v>
      </c>
      <c r="C1816" s="1" t="s">
        <v>36</v>
      </c>
      <c r="D1816" s="1">
        <v>342.11621152069995</v>
      </c>
      <c r="E1816" s="1">
        <v>19.77</v>
      </c>
      <c r="F1816" s="5" t="s">
        <v>146</v>
      </c>
      <c r="H1816" s="1" t="s">
        <v>152</v>
      </c>
      <c r="I1816" s="1">
        <v>2428411</v>
      </c>
      <c r="K1816" s="1">
        <f t="shared" si="401"/>
        <v>14.702748103751491</v>
      </c>
      <c r="L1816" s="1" t="str">
        <f t="shared" si="402"/>
        <v>both (trehalose) YE_Syn</v>
      </c>
      <c r="M1816" s="1" t="str">
        <f t="shared" si="393"/>
        <v>D</v>
      </c>
      <c r="N1816" s="1" t="str">
        <f t="shared" si="394"/>
        <v>both (trehalose) YE_Syn_D</v>
      </c>
      <c r="O1816" s="2" t="str">
        <f t="shared" si="395"/>
        <v/>
      </c>
      <c r="P1816" s="1" t="str">
        <f t="array" ref="P1816">IF(O1816="","",AVERAGE(IF(L$1:L$2881=L1816,K$1:K$2881)))</f>
        <v/>
      </c>
      <c r="Q1816" s="1" t="str">
        <f t="array" ref="Q1816">IF(O1816="","",_xlfn.F.TEST(IF((L$1:L$2881=LEFT(L1816,LEN(L1816)-3)&amp;"ctr"),K$1:K$2881),IF((L$1:L$2881=L1816),K$1:K$2881)))</f>
        <v/>
      </c>
      <c r="R1816" s="1" t="str">
        <f t="array" ref="R1816">IF(O1816="","",TTEST(IF(L$1:L$2881=LEFT(L1816,LEN(L1816)-3)&amp;"ctr",K$1:K$2881),IF(L$1:L$2881=L1816,K$1:K$2881),2,IF(ISERROR(Q1816),3,IF(Q1816&lt;0.05,3,2))))</f>
        <v/>
      </c>
      <c r="S1816" s="1" t="str">
        <f t="shared" ca="1" si="396"/>
        <v/>
      </c>
      <c r="T1816" s="1" t="str">
        <f t="array" ref="T1816">IF(O1816="","",AVERAGE(IF(L$1:L$2881=L1816,I$1:I$2881)))</f>
        <v/>
      </c>
      <c r="U1816" s="1" t="str">
        <f t="shared" ca="1" si="397"/>
        <v/>
      </c>
      <c r="V1816" s="1" t="str">
        <f t="shared" ca="1" si="403"/>
        <v/>
      </c>
      <c r="W1816" s="1" t="str">
        <f t="array" aca="1" ref="W1816" ca="1">IF(V1816="","",IF(AVERAGE(IF(Z$2:Z$2881="Neg"&amp;" "&amp;B1816&amp;" "&amp;X1816,J$2:J$2881,0))&gt;AVERAGE(IF(Z$2:Z$2881="pos"&amp;" "&amp;B1816&amp;" "&amp;X1816,J$2:J$2881,0)),"neg","pos"))</f>
        <v/>
      </c>
      <c r="X1816" s="1" t="str">
        <f t="shared" ca="1" si="398"/>
        <v/>
      </c>
      <c r="Y1816" s="1" t="str">
        <f t="shared" ca="1" si="399"/>
        <v/>
      </c>
      <c r="Z1816" s="1" t="str">
        <f t="shared" si="400"/>
        <v>both (trehalose) YE_</v>
      </c>
      <c r="AA1816" s="1" t="str">
        <f t="shared" si="404"/>
        <v/>
      </c>
    </row>
    <row r="1817" spans="1:27" x14ac:dyDescent="0.2">
      <c r="A1817" s="1" t="s">
        <v>94</v>
      </c>
      <c r="B1817" s="1" t="s">
        <v>175</v>
      </c>
      <c r="C1817" s="1" t="s">
        <v>36</v>
      </c>
      <c r="D1817" s="1">
        <v>342.11621152069995</v>
      </c>
      <c r="E1817" s="1">
        <v>19.77</v>
      </c>
      <c r="F1817" s="5" t="s">
        <v>146</v>
      </c>
      <c r="H1817" s="1" t="s">
        <v>152</v>
      </c>
      <c r="I1817" s="1">
        <v>2303432</v>
      </c>
      <c r="K1817" s="1">
        <f t="shared" si="401"/>
        <v>14.649911176761883</v>
      </c>
      <c r="L1817" s="1" t="str">
        <f t="shared" si="402"/>
        <v>both (trehalose) YE_Syn</v>
      </c>
      <c r="M1817" s="1" t="str">
        <f t="shared" si="393"/>
        <v>D</v>
      </c>
      <c r="N1817" s="1" t="str">
        <f t="shared" si="394"/>
        <v>both (trehalose) YE_Syn_D</v>
      </c>
      <c r="O1817" s="2" t="str">
        <f t="shared" si="395"/>
        <v/>
      </c>
      <c r="P1817" s="1" t="str">
        <f t="array" ref="P1817">IF(O1817="","",AVERAGE(IF(L$1:L$2881=L1817,K$1:K$2881)))</f>
        <v/>
      </c>
      <c r="Q1817" s="1" t="str">
        <f t="array" ref="Q1817">IF(O1817="","",_xlfn.F.TEST(IF((L$1:L$2881=LEFT(L1817,LEN(L1817)-3)&amp;"ctr"),K$1:K$2881),IF((L$1:L$2881=L1817),K$1:K$2881)))</f>
        <v/>
      </c>
      <c r="R1817" s="1" t="str">
        <f t="array" ref="R1817">IF(O1817="","",TTEST(IF(L$1:L$2881=LEFT(L1817,LEN(L1817)-3)&amp;"ctr",K$1:K$2881),IF(L$1:L$2881=L1817,K$1:K$2881),2,IF(ISERROR(Q1817),3,IF(Q1817&lt;0.05,3,2))))</f>
        <v/>
      </c>
      <c r="S1817" s="1" t="str">
        <f t="shared" ca="1" si="396"/>
        <v/>
      </c>
      <c r="T1817" s="1" t="str">
        <f t="array" ref="T1817">IF(O1817="","",AVERAGE(IF(L$1:L$2881=L1817,I$1:I$2881)))</f>
        <v/>
      </c>
      <c r="U1817" s="1" t="str">
        <f t="shared" ca="1" si="397"/>
        <v/>
      </c>
      <c r="V1817" s="1" t="str">
        <f t="shared" ca="1" si="403"/>
        <v/>
      </c>
      <c r="W1817" s="1" t="str">
        <f t="array" aca="1" ref="W1817" ca="1">IF(V1817="","",IF(AVERAGE(IF(Z$2:Z$2881="Neg"&amp;" "&amp;B1817&amp;" "&amp;X1817,J$2:J$2881,0))&gt;AVERAGE(IF(Z$2:Z$2881="pos"&amp;" "&amp;B1817&amp;" "&amp;X1817,J$2:J$2881,0)),"neg","pos"))</f>
        <v/>
      </c>
      <c r="X1817" s="1" t="str">
        <f t="shared" ca="1" si="398"/>
        <v/>
      </c>
      <c r="Y1817" s="1" t="str">
        <f t="shared" ca="1" si="399"/>
        <v/>
      </c>
      <c r="Z1817" s="1" t="str">
        <f t="shared" si="400"/>
        <v>both (trehalose) YE_</v>
      </c>
      <c r="AA1817" s="1" t="str">
        <f t="shared" si="404"/>
        <v/>
      </c>
    </row>
    <row r="1818" spans="1:27" x14ac:dyDescent="0.2">
      <c r="A1818" s="1" t="s">
        <v>94</v>
      </c>
      <c r="B1818" s="1" t="s">
        <v>175</v>
      </c>
      <c r="C1818" s="1" t="s">
        <v>36</v>
      </c>
      <c r="D1818" s="1">
        <v>342.11621152069995</v>
      </c>
      <c r="E1818" s="1">
        <v>19.77</v>
      </c>
      <c r="F1818" s="5" t="s">
        <v>146</v>
      </c>
      <c r="H1818" s="1" t="s">
        <v>153</v>
      </c>
      <c r="K1818" s="1">
        <f t="shared" si="401"/>
        <v>0</v>
      </c>
      <c r="L1818" s="1" t="str">
        <f t="shared" si="402"/>
        <v>both (trehalose) SE_Ctr</v>
      </c>
      <c r="M1818" s="1" t="str">
        <f t="shared" si="393"/>
        <v>ND</v>
      </c>
      <c r="N1818" s="1" t="str">
        <f t="shared" si="394"/>
        <v>both (trehalose) SE_CtrND</v>
      </c>
      <c r="O1818" s="2" t="str">
        <f t="shared" si="395"/>
        <v>ND</v>
      </c>
      <c r="P1818" s="1">
        <f t="array" ref="P1818">IF(O1818="","",AVERAGE(IF(L$1:L$2881=L1818,K$1:K$2881)))</f>
        <v>0</v>
      </c>
      <c r="Q1818" s="1" t="e">
        <f t="array" ref="Q1818">IF(O1818="","",_xlfn.F.TEST(IF((L$1:L$2881=LEFT(L1818,LEN(L1818)-3)&amp;"ctr"),K$1:K$2881),IF((L$1:L$2881=L1818),K$1:K$2881)))</f>
        <v>#DIV/0!</v>
      </c>
      <c r="R1818" s="1" t="e">
        <f t="array" ref="R1818">IF(O1818="","",TTEST(IF(L$1:L$2881=LEFT(L1818,LEN(L1818)-3)&amp;"ctr",K$1:K$2881),IF(L$1:L$2881=L1818,K$1:K$2881),2,IF(ISERROR(Q1818),3,IF(Q1818&lt;0.05,3,2))))</f>
        <v>#DIV/0!</v>
      </c>
      <c r="S1818" s="1" t="str">
        <f t="shared" ca="1" si="396"/>
        <v>ND</v>
      </c>
      <c r="T1818" s="1">
        <f t="array" ref="T1818">IF(O1818="","",AVERAGE(IF(L$1:L$2881=L1818,I$1:I$2881)))</f>
        <v>0</v>
      </c>
      <c r="U1818" s="1" t="str">
        <f t="shared" ca="1" si="397"/>
        <v>n/a</v>
      </c>
      <c r="V1818" s="1" t="str">
        <f t="shared" ca="1" si="403"/>
        <v/>
      </c>
      <c r="W1818" s="1" t="str">
        <f t="array" aca="1" ref="W1818" ca="1">IF(V1818="","",IF(AVERAGE(IF(Z$2:Z$2881="Neg"&amp;" "&amp;B1818&amp;" "&amp;X1818,J$2:J$2881,0))&gt;AVERAGE(IF(Z$2:Z$2881="pos"&amp;" "&amp;B1818&amp;" "&amp;X1818,J$2:J$2881,0)),"neg","pos"))</f>
        <v/>
      </c>
      <c r="X1818" s="1" t="str">
        <f t="shared" ca="1" si="398"/>
        <v/>
      </c>
      <c r="Y1818" s="1" t="str">
        <f t="shared" ca="1" si="399"/>
        <v/>
      </c>
      <c r="Z1818" s="1" t="str">
        <f t="shared" si="400"/>
        <v>both (trehalose) SE_</v>
      </c>
      <c r="AA1818" s="1" t="str">
        <f t="shared" si="404"/>
        <v>Good</v>
      </c>
    </row>
    <row r="1819" spans="1:27" x14ac:dyDescent="0.2">
      <c r="A1819" s="1" t="s">
        <v>94</v>
      </c>
      <c r="B1819" s="1" t="s">
        <v>175</v>
      </c>
      <c r="C1819" s="1" t="s">
        <v>36</v>
      </c>
      <c r="D1819" s="1">
        <v>342.11621152069995</v>
      </c>
      <c r="E1819" s="1">
        <v>19.77</v>
      </c>
      <c r="F1819" s="5" t="s">
        <v>146</v>
      </c>
      <c r="H1819" s="1" t="s">
        <v>153</v>
      </c>
      <c r="K1819" s="1">
        <f t="shared" si="401"/>
        <v>0</v>
      </c>
      <c r="L1819" s="1" t="str">
        <f t="shared" si="402"/>
        <v>both (trehalose) SE_Ctr</v>
      </c>
      <c r="M1819" s="1" t="str">
        <f t="shared" si="393"/>
        <v>ND</v>
      </c>
      <c r="N1819" s="1" t="str">
        <f t="shared" si="394"/>
        <v>both (trehalose) SE_CtrND</v>
      </c>
      <c r="O1819" s="2" t="str">
        <f t="shared" si="395"/>
        <v/>
      </c>
      <c r="P1819" s="1" t="str">
        <f t="array" ref="P1819">IF(O1819="","",AVERAGE(IF(L$1:L$2881=L1819,K$1:K$2881)))</f>
        <v/>
      </c>
      <c r="Q1819" s="1" t="str">
        <f t="array" ref="Q1819">IF(O1819="","",_xlfn.F.TEST(IF((L$1:L$2881=LEFT(L1819,LEN(L1819)-3)&amp;"ctr"),K$1:K$2881),IF((L$1:L$2881=L1819),K$1:K$2881)))</f>
        <v/>
      </c>
      <c r="R1819" s="1" t="str">
        <f t="array" ref="R1819">IF(O1819="","",TTEST(IF(L$1:L$2881=LEFT(L1819,LEN(L1819)-3)&amp;"ctr",K$1:K$2881),IF(L$1:L$2881=L1819,K$1:K$2881),2,IF(ISERROR(Q1819),3,IF(Q1819&lt;0.05,3,2))))</f>
        <v/>
      </c>
      <c r="S1819" s="1" t="str">
        <f t="shared" ca="1" si="396"/>
        <v/>
      </c>
      <c r="T1819" s="1" t="str">
        <f t="array" ref="T1819">IF(O1819="","",AVERAGE(IF(L$1:L$2881=L1819,I$1:I$2881)))</f>
        <v/>
      </c>
      <c r="U1819" s="1" t="str">
        <f t="shared" ca="1" si="397"/>
        <v/>
      </c>
      <c r="V1819" s="1" t="str">
        <f t="shared" ca="1" si="403"/>
        <v/>
      </c>
      <c r="W1819" s="1" t="str">
        <f t="array" aca="1" ref="W1819" ca="1">IF(V1819="","",IF(AVERAGE(IF(Z$2:Z$2881="Neg"&amp;" "&amp;B1819&amp;" "&amp;X1819,J$2:J$2881,0))&gt;AVERAGE(IF(Z$2:Z$2881="pos"&amp;" "&amp;B1819&amp;" "&amp;X1819,J$2:J$2881,0)),"neg","pos"))</f>
        <v/>
      </c>
      <c r="X1819" s="1" t="str">
        <f t="shared" ca="1" si="398"/>
        <v/>
      </c>
      <c r="Y1819" s="1" t="str">
        <f t="shared" ca="1" si="399"/>
        <v/>
      </c>
      <c r="Z1819" s="1" t="str">
        <f t="shared" si="400"/>
        <v>both (trehalose) SE_</v>
      </c>
      <c r="AA1819" s="1" t="str">
        <f t="shared" si="404"/>
        <v/>
      </c>
    </row>
    <row r="1820" spans="1:27" x14ac:dyDescent="0.2">
      <c r="A1820" s="1" t="s">
        <v>94</v>
      </c>
      <c r="B1820" s="1" t="s">
        <v>175</v>
      </c>
      <c r="C1820" s="1" t="s">
        <v>36</v>
      </c>
      <c r="D1820" s="1">
        <v>342.11621152069995</v>
      </c>
      <c r="E1820" s="1">
        <v>19.77</v>
      </c>
      <c r="F1820" s="5" t="s">
        <v>146</v>
      </c>
      <c r="H1820" s="1" t="s">
        <v>153</v>
      </c>
      <c r="K1820" s="1">
        <f t="shared" si="401"/>
        <v>0</v>
      </c>
      <c r="L1820" s="1" t="str">
        <f t="shared" si="402"/>
        <v>both (trehalose) SE_Ctr</v>
      </c>
      <c r="M1820" s="1" t="str">
        <f t="shared" si="393"/>
        <v>ND</v>
      </c>
      <c r="N1820" s="1" t="str">
        <f t="shared" si="394"/>
        <v>both (trehalose) SE_CtrND</v>
      </c>
      <c r="O1820" s="2" t="str">
        <f t="shared" si="395"/>
        <v/>
      </c>
      <c r="P1820" s="1" t="str">
        <f t="array" ref="P1820">IF(O1820="","",AVERAGE(IF(L$1:L$2881=L1820,K$1:K$2881)))</f>
        <v/>
      </c>
      <c r="Q1820" s="1" t="str">
        <f t="array" ref="Q1820">IF(O1820="","",_xlfn.F.TEST(IF((L$1:L$2881=LEFT(L1820,LEN(L1820)-3)&amp;"ctr"),K$1:K$2881),IF((L$1:L$2881=L1820),K$1:K$2881)))</f>
        <v/>
      </c>
      <c r="R1820" s="1" t="str">
        <f t="array" ref="R1820">IF(O1820="","",TTEST(IF(L$1:L$2881=LEFT(L1820,LEN(L1820)-3)&amp;"ctr",K$1:K$2881),IF(L$1:L$2881=L1820,K$1:K$2881),2,IF(ISERROR(Q1820),3,IF(Q1820&lt;0.05,3,2))))</f>
        <v/>
      </c>
      <c r="S1820" s="1" t="str">
        <f t="shared" ca="1" si="396"/>
        <v/>
      </c>
      <c r="T1820" s="1" t="str">
        <f t="array" ref="T1820">IF(O1820="","",AVERAGE(IF(L$1:L$2881=L1820,I$1:I$2881)))</f>
        <v/>
      </c>
      <c r="U1820" s="1" t="str">
        <f t="shared" ca="1" si="397"/>
        <v/>
      </c>
      <c r="V1820" s="1" t="str">
        <f t="shared" ca="1" si="403"/>
        <v/>
      </c>
      <c r="W1820" s="1" t="str">
        <f t="array" aca="1" ref="W1820" ca="1">IF(V1820="","",IF(AVERAGE(IF(Z$2:Z$2881="Neg"&amp;" "&amp;B1820&amp;" "&amp;X1820,J$2:J$2881,0))&gt;AVERAGE(IF(Z$2:Z$2881="pos"&amp;" "&amp;B1820&amp;" "&amp;X1820,J$2:J$2881,0)),"neg","pos"))</f>
        <v/>
      </c>
      <c r="X1820" s="1" t="str">
        <f t="shared" ca="1" si="398"/>
        <v/>
      </c>
      <c r="Y1820" s="1" t="str">
        <f t="shared" ca="1" si="399"/>
        <v/>
      </c>
      <c r="Z1820" s="1" t="str">
        <f t="shared" si="400"/>
        <v>both (trehalose) SE_</v>
      </c>
      <c r="AA1820" s="1" t="str">
        <f t="shared" si="404"/>
        <v/>
      </c>
    </row>
    <row r="1821" spans="1:27" x14ac:dyDescent="0.2">
      <c r="A1821" s="1" t="s">
        <v>94</v>
      </c>
      <c r="B1821" s="1" t="s">
        <v>175</v>
      </c>
      <c r="C1821" s="1" t="s">
        <v>36</v>
      </c>
      <c r="D1821" s="1">
        <v>342.11621152069995</v>
      </c>
      <c r="E1821" s="1">
        <v>19.77</v>
      </c>
      <c r="F1821" s="5" t="s">
        <v>146</v>
      </c>
      <c r="H1821" s="1" t="s">
        <v>153</v>
      </c>
      <c r="K1821" s="1">
        <f t="shared" si="401"/>
        <v>0</v>
      </c>
      <c r="L1821" s="1" t="str">
        <f t="shared" si="402"/>
        <v>both (trehalose) SE_Ctr</v>
      </c>
      <c r="M1821" s="1" t="str">
        <f t="shared" si="393"/>
        <v>ND</v>
      </c>
      <c r="N1821" s="1" t="str">
        <f t="shared" si="394"/>
        <v>both (trehalose) SE_CtrND</v>
      </c>
      <c r="O1821" s="2" t="str">
        <f t="shared" si="395"/>
        <v/>
      </c>
      <c r="P1821" s="1" t="str">
        <f t="array" ref="P1821">IF(O1821="","",AVERAGE(IF(L$1:L$2881=L1821,K$1:K$2881)))</f>
        <v/>
      </c>
      <c r="Q1821" s="1" t="str">
        <f t="array" ref="Q1821">IF(O1821="","",_xlfn.F.TEST(IF((L$1:L$2881=LEFT(L1821,LEN(L1821)-3)&amp;"ctr"),K$1:K$2881),IF((L$1:L$2881=L1821),K$1:K$2881)))</f>
        <v/>
      </c>
      <c r="R1821" s="1" t="str">
        <f t="array" ref="R1821">IF(O1821="","",TTEST(IF(L$1:L$2881=LEFT(L1821,LEN(L1821)-3)&amp;"ctr",K$1:K$2881),IF(L$1:L$2881=L1821,K$1:K$2881),2,IF(ISERROR(Q1821),3,IF(Q1821&lt;0.05,3,2))))</f>
        <v/>
      </c>
      <c r="S1821" s="1" t="str">
        <f t="shared" ca="1" si="396"/>
        <v/>
      </c>
      <c r="T1821" s="1" t="str">
        <f t="array" ref="T1821">IF(O1821="","",AVERAGE(IF(L$1:L$2881=L1821,I$1:I$2881)))</f>
        <v/>
      </c>
      <c r="U1821" s="1" t="str">
        <f t="shared" ca="1" si="397"/>
        <v/>
      </c>
      <c r="V1821" s="1" t="str">
        <f t="shared" ca="1" si="403"/>
        <v/>
      </c>
      <c r="W1821" s="1" t="str">
        <f t="array" aca="1" ref="W1821" ca="1">IF(V1821="","",IF(AVERAGE(IF(Z$2:Z$2881="Neg"&amp;" "&amp;B1821&amp;" "&amp;X1821,J$2:J$2881,0))&gt;AVERAGE(IF(Z$2:Z$2881="pos"&amp;" "&amp;B1821&amp;" "&amp;X1821,J$2:J$2881,0)),"neg","pos"))</f>
        <v/>
      </c>
      <c r="X1821" s="1" t="str">
        <f t="shared" ca="1" si="398"/>
        <v/>
      </c>
      <c r="Y1821" s="1" t="str">
        <f t="shared" ca="1" si="399"/>
        <v/>
      </c>
      <c r="Z1821" s="1" t="str">
        <f t="shared" si="400"/>
        <v>both (trehalose) SE_</v>
      </c>
      <c r="AA1821" s="1" t="str">
        <f t="shared" si="404"/>
        <v/>
      </c>
    </row>
    <row r="1822" spans="1:27" x14ac:dyDescent="0.2">
      <c r="A1822" s="1" t="s">
        <v>94</v>
      </c>
      <c r="B1822" s="1" t="s">
        <v>175</v>
      </c>
      <c r="C1822" s="1" t="s">
        <v>36</v>
      </c>
      <c r="D1822" s="1">
        <v>342.11621152069995</v>
      </c>
      <c r="E1822" s="1">
        <v>19.77</v>
      </c>
      <c r="F1822" s="5" t="s">
        <v>146</v>
      </c>
      <c r="H1822" s="1" t="s">
        <v>154</v>
      </c>
      <c r="K1822" s="1">
        <f t="shared" si="401"/>
        <v>0</v>
      </c>
      <c r="L1822" s="1" t="str">
        <f t="shared" si="402"/>
        <v>both (trehalose) SE_Syn</v>
      </c>
      <c r="M1822" s="1" t="str">
        <f t="shared" si="393"/>
        <v>ND</v>
      </c>
      <c r="N1822" s="1" t="str">
        <f t="shared" si="394"/>
        <v>both (trehalose) SE_SynND</v>
      </c>
      <c r="O1822" s="2" t="str">
        <f t="shared" si="395"/>
        <v>ND</v>
      </c>
      <c r="P1822" s="1">
        <f t="array" ref="P1822">IF(O1822="","",AVERAGE(IF(L$1:L$2881=L1822,K$1:K$2881)))</f>
        <v>0</v>
      </c>
      <c r="Q1822" s="1" t="e">
        <f t="array" ref="Q1822">IF(O1822="","",_xlfn.F.TEST(IF((L$1:L$2881=LEFT(L1822,LEN(L1822)-3)&amp;"ctr"),K$1:K$2881),IF((L$1:L$2881=L1822),K$1:K$2881)))</f>
        <v>#DIV/0!</v>
      </c>
      <c r="R1822" s="1" t="e">
        <f t="array" ref="R1822">IF(O1822="","",TTEST(IF(L$1:L$2881=LEFT(L1822,LEN(L1822)-3)&amp;"ctr",K$1:K$2881),IF(L$1:L$2881=L1822,K$1:K$2881),2,IF(ISERROR(Q1822),3,IF(Q1822&lt;0.05,3,2))))</f>
        <v>#DIV/0!</v>
      </c>
      <c r="S1822" s="1" t="str">
        <f t="shared" ca="1" si="396"/>
        <v>ND</v>
      </c>
      <c r="T1822" s="1">
        <f t="array" ref="T1822">IF(O1822="","",AVERAGE(IF(L$1:L$2881=L1822,I$1:I$2881)))</f>
        <v>0</v>
      </c>
      <c r="U1822" s="1" t="str">
        <f t="shared" ca="1" si="397"/>
        <v>n/a</v>
      </c>
      <c r="V1822" s="1" t="str">
        <f t="shared" ca="1" si="403"/>
        <v/>
      </c>
      <c r="W1822" s="1" t="str">
        <f t="array" aca="1" ref="W1822" ca="1">IF(V1822="","",IF(AVERAGE(IF(Z$2:Z$2881="Neg"&amp;" "&amp;B1822&amp;" "&amp;X1822,J$2:J$2881,0))&gt;AVERAGE(IF(Z$2:Z$2881="pos"&amp;" "&amp;B1822&amp;" "&amp;X1822,J$2:J$2881,0)),"neg","pos"))</f>
        <v/>
      </c>
      <c r="X1822" s="1" t="str">
        <f t="shared" ca="1" si="398"/>
        <v/>
      </c>
      <c r="Y1822" s="1" t="str">
        <f t="shared" ca="1" si="399"/>
        <v/>
      </c>
      <c r="Z1822" s="1" t="str">
        <f t="shared" si="400"/>
        <v>both (trehalose) SE_</v>
      </c>
      <c r="AA1822" s="1" t="str">
        <f t="shared" si="404"/>
        <v>Good</v>
      </c>
    </row>
    <row r="1823" spans="1:27" x14ac:dyDescent="0.2">
      <c r="A1823" s="1" t="s">
        <v>94</v>
      </c>
      <c r="B1823" s="1" t="s">
        <v>175</v>
      </c>
      <c r="C1823" s="1" t="s">
        <v>36</v>
      </c>
      <c r="D1823" s="1">
        <v>342.11621152069995</v>
      </c>
      <c r="E1823" s="1">
        <v>19.77</v>
      </c>
      <c r="F1823" s="5" t="s">
        <v>146</v>
      </c>
      <c r="H1823" s="1" t="s">
        <v>154</v>
      </c>
      <c r="K1823" s="1">
        <f t="shared" si="401"/>
        <v>0</v>
      </c>
      <c r="L1823" s="1" t="str">
        <f t="shared" si="402"/>
        <v>both (trehalose) SE_Syn</v>
      </c>
      <c r="M1823" s="1" t="str">
        <f t="shared" si="393"/>
        <v>ND</v>
      </c>
      <c r="N1823" s="1" t="str">
        <f t="shared" si="394"/>
        <v>both (trehalose) SE_SynND</v>
      </c>
      <c r="O1823" s="2" t="str">
        <f t="shared" si="395"/>
        <v/>
      </c>
      <c r="P1823" s="1" t="str">
        <f t="array" ref="P1823">IF(O1823="","",AVERAGE(IF(L$1:L$2881=L1823,K$1:K$2881)))</f>
        <v/>
      </c>
      <c r="Q1823" s="1" t="str">
        <f t="array" ref="Q1823">IF(O1823="","",_xlfn.F.TEST(IF((L$1:L$2881=LEFT(L1823,LEN(L1823)-3)&amp;"ctr"),K$1:K$2881),IF((L$1:L$2881=L1823),K$1:K$2881)))</f>
        <v/>
      </c>
      <c r="R1823" s="1" t="str">
        <f t="array" ref="R1823">IF(O1823="","",TTEST(IF(L$1:L$2881=LEFT(L1823,LEN(L1823)-3)&amp;"ctr",K$1:K$2881),IF(L$1:L$2881=L1823,K$1:K$2881),2,IF(ISERROR(Q1823),3,IF(Q1823&lt;0.05,3,2))))</f>
        <v/>
      </c>
      <c r="S1823" s="1" t="str">
        <f t="shared" ca="1" si="396"/>
        <v/>
      </c>
      <c r="T1823" s="1" t="str">
        <f t="array" ref="T1823">IF(O1823="","",AVERAGE(IF(L$1:L$2881=L1823,I$1:I$2881)))</f>
        <v/>
      </c>
      <c r="U1823" s="1" t="str">
        <f t="shared" ca="1" si="397"/>
        <v/>
      </c>
      <c r="V1823" s="1" t="str">
        <f t="shared" ca="1" si="403"/>
        <v/>
      </c>
      <c r="W1823" s="1" t="str">
        <f t="array" aca="1" ref="W1823" ca="1">IF(V1823="","",IF(AVERAGE(IF(Z$2:Z$2881="Neg"&amp;" "&amp;B1823&amp;" "&amp;X1823,J$2:J$2881,0))&gt;AVERAGE(IF(Z$2:Z$2881="pos"&amp;" "&amp;B1823&amp;" "&amp;X1823,J$2:J$2881,0)),"neg","pos"))</f>
        <v/>
      </c>
      <c r="X1823" s="1" t="str">
        <f t="shared" ca="1" si="398"/>
        <v/>
      </c>
      <c r="Y1823" s="1" t="str">
        <f t="shared" ca="1" si="399"/>
        <v/>
      </c>
      <c r="Z1823" s="1" t="str">
        <f t="shared" si="400"/>
        <v>both (trehalose) SE_</v>
      </c>
      <c r="AA1823" s="1" t="str">
        <f t="shared" si="404"/>
        <v/>
      </c>
    </row>
    <row r="1824" spans="1:27" x14ac:dyDescent="0.2">
      <c r="A1824" s="1" t="s">
        <v>94</v>
      </c>
      <c r="B1824" s="1" t="s">
        <v>175</v>
      </c>
      <c r="C1824" s="1" t="s">
        <v>36</v>
      </c>
      <c r="D1824" s="1">
        <v>342.11621152069995</v>
      </c>
      <c r="E1824" s="1">
        <v>19.77</v>
      </c>
      <c r="F1824" s="5" t="s">
        <v>146</v>
      </c>
      <c r="H1824" s="1" t="s">
        <v>154</v>
      </c>
      <c r="K1824" s="1">
        <f t="shared" si="401"/>
        <v>0</v>
      </c>
      <c r="L1824" s="1" t="str">
        <f t="shared" si="402"/>
        <v>both (trehalose) SE_Syn</v>
      </c>
      <c r="M1824" s="1" t="str">
        <f t="shared" si="393"/>
        <v>ND</v>
      </c>
      <c r="N1824" s="1" t="str">
        <f t="shared" si="394"/>
        <v>both (trehalose) SE_SynND</v>
      </c>
      <c r="O1824" s="2" t="str">
        <f t="shared" si="395"/>
        <v/>
      </c>
      <c r="P1824" s="1" t="str">
        <f t="array" ref="P1824">IF(O1824="","",AVERAGE(IF(L$1:L$2881=L1824,K$1:K$2881)))</f>
        <v/>
      </c>
      <c r="Q1824" s="1" t="str">
        <f t="array" ref="Q1824">IF(O1824="","",_xlfn.F.TEST(IF((L$1:L$2881=LEFT(L1824,LEN(L1824)-3)&amp;"ctr"),K$1:K$2881),IF((L$1:L$2881=L1824),K$1:K$2881)))</f>
        <v/>
      </c>
      <c r="R1824" s="1" t="str">
        <f t="array" ref="R1824">IF(O1824="","",TTEST(IF(L$1:L$2881=LEFT(L1824,LEN(L1824)-3)&amp;"ctr",K$1:K$2881),IF(L$1:L$2881=L1824,K$1:K$2881),2,IF(ISERROR(Q1824),3,IF(Q1824&lt;0.05,3,2))))</f>
        <v/>
      </c>
      <c r="S1824" s="1" t="str">
        <f t="shared" ca="1" si="396"/>
        <v/>
      </c>
      <c r="T1824" s="1" t="str">
        <f t="array" ref="T1824">IF(O1824="","",AVERAGE(IF(L$1:L$2881=L1824,I$1:I$2881)))</f>
        <v/>
      </c>
      <c r="U1824" s="1" t="str">
        <f t="shared" ca="1" si="397"/>
        <v/>
      </c>
      <c r="V1824" s="1" t="str">
        <f t="shared" ca="1" si="403"/>
        <v/>
      </c>
      <c r="W1824" s="1" t="str">
        <f t="array" aca="1" ref="W1824" ca="1">IF(V1824="","",IF(AVERAGE(IF(Z$2:Z$2881="Neg"&amp;" "&amp;B1824&amp;" "&amp;X1824,J$2:J$2881,0))&gt;AVERAGE(IF(Z$2:Z$2881="pos"&amp;" "&amp;B1824&amp;" "&amp;X1824,J$2:J$2881,0)),"neg","pos"))</f>
        <v/>
      </c>
      <c r="X1824" s="1" t="str">
        <f t="shared" ca="1" si="398"/>
        <v/>
      </c>
      <c r="Y1824" s="1" t="str">
        <f t="shared" ca="1" si="399"/>
        <v/>
      </c>
      <c r="Z1824" s="1" t="str">
        <f t="shared" si="400"/>
        <v>both (trehalose) SE_</v>
      </c>
      <c r="AA1824" s="1" t="str">
        <f t="shared" si="404"/>
        <v/>
      </c>
    </row>
    <row r="1825" spans="1:27" x14ac:dyDescent="0.2">
      <c r="A1825" s="1" t="s">
        <v>94</v>
      </c>
      <c r="B1825" s="1" t="s">
        <v>175</v>
      </c>
      <c r="C1825" s="1" t="s">
        <v>36</v>
      </c>
      <c r="D1825" s="1">
        <v>342.11621152069995</v>
      </c>
      <c r="E1825" s="1">
        <v>19.77</v>
      </c>
      <c r="F1825" s="5" t="s">
        <v>146</v>
      </c>
      <c r="H1825" s="1" t="s">
        <v>154</v>
      </c>
      <c r="K1825" s="1">
        <f t="shared" si="401"/>
        <v>0</v>
      </c>
      <c r="L1825" s="1" t="str">
        <f t="shared" si="402"/>
        <v>both (trehalose) SE_Syn</v>
      </c>
      <c r="M1825" s="1" t="str">
        <f t="shared" si="393"/>
        <v>ND</v>
      </c>
      <c r="N1825" s="1" t="str">
        <f t="shared" si="394"/>
        <v>both (trehalose) SE_SynND</v>
      </c>
      <c r="O1825" s="2" t="str">
        <f t="shared" si="395"/>
        <v/>
      </c>
      <c r="P1825" s="1" t="str">
        <f t="array" ref="P1825">IF(O1825="","",AVERAGE(IF(L$1:L$2881=L1825,K$1:K$2881)))</f>
        <v/>
      </c>
      <c r="Q1825" s="1" t="str">
        <f t="array" ref="Q1825">IF(O1825="","",_xlfn.F.TEST(IF((L$1:L$2881=LEFT(L1825,LEN(L1825)-3)&amp;"ctr"),K$1:K$2881),IF((L$1:L$2881=L1825),K$1:K$2881)))</f>
        <v/>
      </c>
      <c r="R1825" s="1" t="str">
        <f t="array" ref="R1825">IF(O1825="","",TTEST(IF(L$1:L$2881=LEFT(L1825,LEN(L1825)-3)&amp;"ctr",K$1:K$2881),IF(L$1:L$2881=L1825,K$1:K$2881),2,IF(ISERROR(Q1825),3,IF(Q1825&lt;0.05,3,2))))</f>
        <v/>
      </c>
      <c r="S1825" s="1" t="str">
        <f t="shared" ca="1" si="396"/>
        <v/>
      </c>
      <c r="T1825" s="1" t="str">
        <f t="array" ref="T1825">IF(O1825="","",AVERAGE(IF(L$1:L$2881=L1825,I$1:I$2881)))</f>
        <v/>
      </c>
      <c r="U1825" s="1" t="str">
        <f t="shared" ca="1" si="397"/>
        <v/>
      </c>
      <c r="V1825" s="1" t="str">
        <f t="shared" ca="1" si="403"/>
        <v/>
      </c>
      <c r="W1825" s="1" t="str">
        <f t="array" aca="1" ref="W1825" ca="1">IF(V1825="","",IF(AVERAGE(IF(Z$2:Z$2881="Neg"&amp;" "&amp;B1825&amp;" "&amp;X1825,J$2:J$2881,0))&gt;AVERAGE(IF(Z$2:Z$2881="pos"&amp;" "&amp;B1825&amp;" "&amp;X1825,J$2:J$2881,0)),"neg","pos"))</f>
        <v/>
      </c>
      <c r="X1825" s="1" t="str">
        <f t="shared" ca="1" si="398"/>
        <v/>
      </c>
      <c r="Y1825" s="1" t="str">
        <f t="shared" ca="1" si="399"/>
        <v/>
      </c>
      <c r="Z1825" s="1" t="str">
        <f t="shared" si="400"/>
        <v>both (trehalose) SE_</v>
      </c>
      <c r="AA1825" s="1" t="str">
        <f t="shared" si="404"/>
        <v/>
      </c>
    </row>
    <row r="1826" spans="1:27" x14ac:dyDescent="0.2">
      <c r="A1826" s="1" t="s">
        <v>94</v>
      </c>
      <c r="B1826" s="1" t="s">
        <v>196</v>
      </c>
      <c r="C1826" s="1" t="s">
        <v>129</v>
      </c>
      <c r="D1826" s="1">
        <v>197.11660000000001</v>
      </c>
      <c r="E1826" s="1">
        <v>20.05</v>
      </c>
      <c r="F1826" s="5" t="s">
        <v>146</v>
      </c>
      <c r="H1826" s="1" t="s">
        <v>147</v>
      </c>
      <c r="K1826" s="1">
        <f t="shared" si="401"/>
        <v>0</v>
      </c>
      <c r="L1826" s="1" t="str">
        <f t="shared" si="402"/>
        <v>both histidine betaine Min_Ctr</v>
      </c>
      <c r="M1826" s="1" t="str">
        <f t="shared" si="393"/>
        <v>ND</v>
      </c>
      <c r="N1826" s="1" t="str">
        <f t="shared" si="394"/>
        <v>both histidine betaine Min_CtrND</v>
      </c>
      <c r="O1826" s="2" t="str">
        <f t="shared" si="395"/>
        <v>ND</v>
      </c>
      <c r="P1826" s="1">
        <f t="array" ref="P1826">IF(O1826="","",AVERAGE(IF(L$1:L$2881=L1826,K$1:K$2881)))</f>
        <v>0</v>
      </c>
      <c r="Q1826" s="1" t="e">
        <f t="array" ref="Q1826">IF(O1826="","",_xlfn.F.TEST(IF((L$1:L$2881=LEFT(L1826,LEN(L1826)-3)&amp;"ctr"),K$1:K$2881),IF((L$1:L$2881=L1826),K$1:K$2881)))</f>
        <v>#DIV/0!</v>
      </c>
      <c r="R1826" s="1" t="e">
        <f t="array" ref="R1826">IF(O1826="","",TTEST(IF(L$1:L$2881=LEFT(L1826,LEN(L1826)-3)&amp;"ctr",K$1:K$2881),IF(L$1:L$2881=L1826,K$1:K$2881),2,IF(ISERROR(Q1826),3,IF(Q1826&lt;0.05,3,2))))</f>
        <v>#DIV/0!</v>
      </c>
      <c r="S1826" s="1" t="str">
        <f t="shared" ca="1" si="396"/>
        <v>ND</v>
      </c>
      <c r="T1826" s="1">
        <f t="array" ref="T1826">IF(O1826="","",AVERAGE(IF(L$1:L$2881=L1826,I$1:I$2881)))</f>
        <v>0</v>
      </c>
      <c r="U1826" s="1" t="str">
        <f t="shared" ca="1" si="397"/>
        <v>n/a</v>
      </c>
      <c r="V1826" s="1" t="str">
        <f t="shared" ca="1" si="403"/>
        <v/>
      </c>
      <c r="W1826" s="1" t="str">
        <f t="array" aca="1" ref="W1826" ca="1">IF(V1826="","",IF(AVERAGE(IF(Z$2:Z$2881="Neg"&amp;" "&amp;B1826&amp;" "&amp;X1826,J$2:J$2881,0))&gt;AVERAGE(IF(Z$2:Z$2881="pos"&amp;" "&amp;B1826&amp;" "&amp;X1826,J$2:J$2881,0)),"neg","pos"))</f>
        <v/>
      </c>
      <c r="X1826" s="1" t="str">
        <f t="shared" ca="1" si="398"/>
        <v/>
      </c>
      <c r="Y1826" s="1" t="str">
        <f t="shared" ca="1" si="399"/>
        <v/>
      </c>
      <c r="Z1826" s="1" t="str">
        <f t="shared" si="400"/>
        <v>both histidine betaine Min</v>
      </c>
      <c r="AA1826" s="1" t="str">
        <f t="shared" si="404"/>
        <v>Good</v>
      </c>
    </row>
    <row r="1827" spans="1:27" x14ac:dyDescent="0.2">
      <c r="A1827" s="1" t="s">
        <v>94</v>
      </c>
      <c r="B1827" s="1" t="s">
        <v>196</v>
      </c>
      <c r="C1827" s="1" t="s">
        <v>129</v>
      </c>
      <c r="D1827" s="1">
        <v>197.11660000000001</v>
      </c>
      <c r="E1827" s="1">
        <v>20.05</v>
      </c>
      <c r="F1827" s="5" t="s">
        <v>146</v>
      </c>
      <c r="H1827" s="1" t="s">
        <v>147</v>
      </c>
      <c r="K1827" s="1">
        <f t="shared" ref="K1827:K1889" si="405">LN(I1827+1)</f>
        <v>0</v>
      </c>
      <c r="L1827" s="1" t="str">
        <f t="shared" ref="L1827:L1889" si="406">A1827&amp;" "&amp;B1827&amp;" "&amp;H1827</f>
        <v>both histidine betaine Min_Ctr</v>
      </c>
      <c r="M1827" s="1" t="str">
        <f t="shared" si="393"/>
        <v>ND</v>
      </c>
      <c r="N1827" s="1" t="str">
        <f t="shared" si="394"/>
        <v>both histidine betaine Min_CtrND</v>
      </c>
      <c r="O1827" s="2" t="str">
        <f t="shared" si="395"/>
        <v/>
      </c>
      <c r="P1827" s="1" t="str">
        <f t="array" ref="P1827">IF(O1827="","",AVERAGE(IF(L$1:L$2881=L1827,K$1:K$2881)))</f>
        <v/>
      </c>
      <c r="Q1827" s="1" t="str">
        <f t="array" ref="Q1827">IF(O1827="","",_xlfn.F.TEST(IF((L$1:L$2881=LEFT(L1827,LEN(L1827)-3)&amp;"ctr"),K$1:K$2881),IF((L$1:L$2881=L1827),K$1:K$2881)))</f>
        <v/>
      </c>
      <c r="R1827" s="1" t="str">
        <f t="array" ref="R1827">IF(O1827="","",TTEST(IF(L$1:L$2881=LEFT(L1827,LEN(L1827)-3)&amp;"ctr",K$1:K$2881),IF(L$1:L$2881=L1827,K$1:K$2881),2,IF(ISERROR(Q1827),3,IF(Q1827&lt;0.05,3,2))))</f>
        <v/>
      </c>
      <c r="S1827" s="1" t="str">
        <f t="shared" ca="1" si="396"/>
        <v/>
      </c>
      <c r="T1827" s="1" t="str">
        <f t="array" ref="T1827">IF(O1827="","",AVERAGE(IF(L$1:L$2881=L1827,I$1:I$2881)))</f>
        <v/>
      </c>
      <c r="U1827" s="1" t="str">
        <f t="shared" ca="1" si="397"/>
        <v/>
      </c>
      <c r="V1827" s="1" t="str">
        <f t="shared" ca="1" si="403"/>
        <v/>
      </c>
      <c r="W1827" s="1" t="str">
        <f t="array" aca="1" ref="W1827" ca="1">IF(V1827="","",IF(AVERAGE(IF(Z$2:Z$2881="Neg"&amp;" "&amp;B1827&amp;" "&amp;X1827,J$2:J$2881,0))&gt;AVERAGE(IF(Z$2:Z$2881="pos"&amp;" "&amp;B1827&amp;" "&amp;X1827,J$2:J$2881,0)),"neg","pos"))</f>
        <v/>
      </c>
      <c r="X1827" s="1" t="str">
        <f t="shared" ca="1" si="398"/>
        <v/>
      </c>
      <c r="Y1827" s="1" t="str">
        <f t="shared" ca="1" si="399"/>
        <v/>
      </c>
      <c r="Z1827" s="1" t="str">
        <f t="shared" si="400"/>
        <v>both histidine betaine Min</v>
      </c>
      <c r="AA1827" s="1" t="str">
        <f t="shared" si="404"/>
        <v/>
      </c>
    </row>
    <row r="1828" spans="1:27" x14ac:dyDescent="0.2">
      <c r="A1828" s="1" t="s">
        <v>94</v>
      </c>
      <c r="B1828" s="1" t="s">
        <v>196</v>
      </c>
      <c r="C1828" s="1" t="s">
        <v>129</v>
      </c>
      <c r="D1828" s="1">
        <v>197.11660000000001</v>
      </c>
      <c r="E1828" s="1">
        <v>20.05</v>
      </c>
      <c r="F1828" s="5" t="s">
        <v>146</v>
      </c>
      <c r="H1828" s="1" t="s">
        <v>147</v>
      </c>
      <c r="K1828" s="1">
        <f t="shared" si="405"/>
        <v>0</v>
      </c>
      <c r="L1828" s="1" t="str">
        <f t="shared" si="406"/>
        <v>both histidine betaine Min_Ctr</v>
      </c>
      <c r="M1828" s="1" t="str">
        <f t="shared" si="393"/>
        <v>ND</v>
      </c>
      <c r="N1828" s="1" t="str">
        <f t="shared" si="394"/>
        <v>both histidine betaine Min_CtrND</v>
      </c>
      <c r="O1828" s="2" t="str">
        <f t="shared" si="395"/>
        <v/>
      </c>
      <c r="P1828" s="1" t="str">
        <f t="array" ref="P1828">IF(O1828="","",AVERAGE(IF(L$1:L$2881=L1828,K$1:K$2881)))</f>
        <v/>
      </c>
      <c r="Q1828" s="1" t="str">
        <f t="array" ref="Q1828">IF(O1828="","",_xlfn.F.TEST(IF((L$1:L$2881=LEFT(L1828,LEN(L1828)-3)&amp;"ctr"),K$1:K$2881),IF((L$1:L$2881=L1828),K$1:K$2881)))</f>
        <v/>
      </c>
      <c r="R1828" s="1" t="str">
        <f t="array" ref="R1828">IF(O1828="","",TTEST(IF(L$1:L$2881=LEFT(L1828,LEN(L1828)-3)&amp;"ctr",K$1:K$2881),IF(L$1:L$2881=L1828,K$1:K$2881),2,IF(ISERROR(Q1828),3,IF(Q1828&lt;0.05,3,2))))</f>
        <v/>
      </c>
      <c r="S1828" s="1" t="str">
        <f t="shared" ca="1" si="396"/>
        <v/>
      </c>
      <c r="T1828" s="1" t="str">
        <f t="array" ref="T1828">IF(O1828="","",AVERAGE(IF(L$1:L$2881=L1828,I$1:I$2881)))</f>
        <v/>
      </c>
      <c r="U1828" s="1" t="str">
        <f t="shared" ca="1" si="397"/>
        <v/>
      </c>
      <c r="V1828" s="1" t="str">
        <f t="shared" ca="1" si="403"/>
        <v/>
      </c>
      <c r="W1828" s="1" t="str">
        <f t="array" aca="1" ref="W1828" ca="1">IF(V1828="","",IF(AVERAGE(IF(Z$2:Z$2881="Neg"&amp;" "&amp;B1828&amp;" "&amp;X1828,J$2:J$2881,0))&gt;AVERAGE(IF(Z$2:Z$2881="pos"&amp;" "&amp;B1828&amp;" "&amp;X1828,J$2:J$2881,0)),"neg","pos"))</f>
        <v/>
      </c>
      <c r="X1828" s="1" t="str">
        <f t="shared" ca="1" si="398"/>
        <v/>
      </c>
      <c r="Y1828" s="1" t="str">
        <f t="shared" ca="1" si="399"/>
        <v/>
      </c>
      <c r="Z1828" s="1" t="str">
        <f t="shared" si="400"/>
        <v>both histidine betaine Min</v>
      </c>
      <c r="AA1828" s="1" t="str">
        <f t="shared" si="404"/>
        <v/>
      </c>
    </row>
    <row r="1829" spans="1:27" x14ac:dyDescent="0.2">
      <c r="A1829" s="1" t="s">
        <v>94</v>
      </c>
      <c r="B1829" s="1" t="s">
        <v>196</v>
      </c>
      <c r="C1829" s="1" t="s">
        <v>129</v>
      </c>
      <c r="D1829" s="1">
        <v>197.11660000000001</v>
      </c>
      <c r="E1829" s="1">
        <v>20.05</v>
      </c>
      <c r="F1829" s="5" t="s">
        <v>146</v>
      </c>
      <c r="H1829" s="1" t="s">
        <v>147</v>
      </c>
      <c r="K1829" s="1">
        <f t="shared" si="405"/>
        <v>0</v>
      </c>
      <c r="L1829" s="1" t="str">
        <f t="shared" si="406"/>
        <v>both histidine betaine Min_Ctr</v>
      </c>
      <c r="M1829" s="1" t="str">
        <f t="shared" si="393"/>
        <v>ND</v>
      </c>
      <c r="N1829" s="1" t="str">
        <f t="shared" si="394"/>
        <v>both histidine betaine Min_CtrND</v>
      </c>
      <c r="O1829" s="2" t="str">
        <f t="shared" si="395"/>
        <v/>
      </c>
      <c r="P1829" s="1" t="str">
        <f t="array" ref="P1829">IF(O1829="","",AVERAGE(IF(L$1:L$2881=L1829,K$1:K$2881)))</f>
        <v/>
      </c>
      <c r="Q1829" s="1" t="str">
        <f t="array" ref="Q1829">IF(O1829="","",_xlfn.F.TEST(IF((L$1:L$2881=LEFT(L1829,LEN(L1829)-3)&amp;"ctr"),K$1:K$2881),IF((L$1:L$2881=L1829),K$1:K$2881)))</f>
        <v/>
      </c>
      <c r="R1829" s="1" t="str">
        <f t="array" ref="R1829">IF(O1829="","",TTEST(IF(L$1:L$2881=LEFT(L1829,LEN(L1829)-3)&amp;"ctr",K$1:K$2881),IF(L$1:L$2881=L1829,K$1:K$2881),2,IF(ISERROR(Q1829),3,IF(Q1829&lt;0.05,3,2))))</f>
        <v/>
      </c>
      <c r="S1829" s="1" t="str">
        <f t="shared" ca="1" si="396"/>
        <v/>
      </c>
      <c r="T1829" s="1" t="str">
        <f t="array" ref="T1829">IF(O1829="","",AVERAGE(IF(L$1:L$2881=L1829,I$1:I$2881)))</f>
        <v/>
      </c>
      <c r="U1829" s="1" t="str">
        <f t="shared" ca="1" si="397"/>
        <v/>
      </c>
      <c r="V1829" s="1" t="str">
        <f t="shared" ca="1" si="403"/>
        <v/>
      </c>
      <c r="W1829" s="1" t="str">
        <f t="array" aca="1" ref="W1829" ca="1">IF(V1829="","",IF(AVERAGE(IF(Z$2:Z$2881="Neg"&amp;" "&amp;B1829&amp;" "&amp;X1829,J$2:J$2881,0))&gt;AVERAGE(IF(Z$2:Z$2881="pos"&amp;" "&amp;B1829&amp;" "&amp;X1829,J$2:J$2881,0)),"neg","pos"))</f>
        <v/>
      </c>
      <c r="X1829" s="1" t="str">
        <f t="shared" ca="1" si="398"/>
        <v/>
      </c>
      <c r="Y1829" s="1" t="str">
        <f t="shared" ca="1" si="399"/>
        <v/>
      </c>
      <c r="Z1829" s="1" t="str">
        <f t="shared" si="400"/>
        <v>both histidine betaine Min</v>
      </c>
      <c r="AA1829" s="1" t="str">
        <f t="shared" si="404"/>
        <v/>
      </c>
    </row>
    <row r="1830" spans="1:27" x14ac:dyDescent="0.2">
      <c r="A1830" s="1" t="s">
        <v>94</v>
      </c>
      <c r="B1830" s="1" t="s">
        <v>196</v>
      </c>
      <c r="C1830" s="1" t="s">
        <v>129</v>
      </c>
      <c r="D1830" s="1">
        <v>197.11660000000001</v>
      </c>
      <c r="E1830" s="1">
        <v>20.05</v>
      </c>
      <c r="F1830" s="5" t="s">
        <v>146</v>
      </c>
      <c r="H1830" s="1" t="s">
        <v>148</v>
      </c>
      <c r="K1830" s="1">
        <f t="shared" si="405"/>
        <v>0</v>
      </c>
      <c r="L1830" s="1" t="str">
        <f t="shared" si="406"/>
        <v>both histidine betaine Min_Syn</v>
      </c>
      <c r="M1830" s="1" t="str">
        <f t="shared" si="393"/>
        <v>ND</v>
      </c>
      <c r="N1830" s="1" t="str">
        <f t="shared" si="394"/>
        <v>both histidine betaine Min_SynND</v>
      </c>
      <c r="O1830" s="2" t="str">
        <f t="shared" si="395"/>
        <v>ND</v>
      </c>
      <c r="P1830" s="1">
        <f t="array" ref="P1830">IF(O1830="","",AVERAGE(IF(L$1:L$2881=L1830,K$1:K$2881)))</f>
        <v>0</v>
      </c>
      <c r="Q1830" s="1" t="e">
        <f t="array" ref="Q1830">IF(O1830="","",_xlfn.F.TEST(IF((L$1:L$2881=LEFT(L1830,LEN(L1830)-3)&amp;"ctr"),K$1:K$2881),IF((L$1:L$2881=L1830),K$1:K$2881)))</f>
        <v>#DIV/0!</v>
      </c>
      <c r="R1830" s="1" t="e">
        <f t="array" ref="R1830">IF(O1830="","",TTEST(IF(L$1:L$2881=LEFT(L1830,LEN(L1830)-3)&amp;"ctr",K$1:K$2881),IF(L$1:L$2881=L1830,K$1:K$2881),2,IF(ISERROR(Q1830),3,IF(Q1830&lt;0.05,3,2))))</f>
        <v>#DIV/0!</v>
      </c>
      <c r="S1830" s="1" t="str">
        <f t="shared" ca="1" si="396"/>
        <v>ND</v>
      </c>
      <c r="T1830" s="1">
        <f t="array" ref="T1830">IF(O1830="","",AVERAGE(IF(L$1:L$2881=L1830,I$1:I$2881)))</f>
        <v>0</v>
      </c>
      <c r="U1830" s="1" t="str">
        <f t="shared" ca="1" si="397"/>
        <v>n/a</v>
      </c>
      <c r="V1830" s="1" t="str">
        <f t="shared" ca="1" si="403"/>
        <v/>
      </c>
      <c r="W1830" s="1" t="str">
        <f t="array" aca="1" ref="W1830" ca="1">IF(V1830="","",IF(AVERAGE(IF(Z$2:Z$2881="Neg"&amp;" "&amp;B1830&amp;" "&amp;X1830,J$2:J$2881,0))&gt;AVERAGE(IF(Z$2:Z$2881="pos"&amp;" "&amp;B1830&amp;" "&amp;X1830,J$2:J$2881,0)),"neg","pos"))</f>
        <v/>
      </c>
      <c r="X1830" s="1" t="str">
        <f t="shared" ca="1" si="398"/>
        <v/>
      </c>
      <c r="Y1830" s="1" t="str">
        <f t="shared" ca="1" si="399"/>
        <v/>
      </c>
      <c r="Z1830" s="1" t="str">
        <f t="shared" si="400"/>
        <v>both histidine betaine Min</v>
      </c>
      <c r="AA1830" s="1" t="str">
        <f t="shared" si="404"/>
        <v>Good</v>
      </c>
    </row>
    <row r="1831" spans="1:27" x14ac:dyDescent="0.2">
      <c r="A1831" s="1" t="s">
        <v>94</v>
      </c>
      <c r="B1831" s="1" t="s">
        <v>196</v>
      </c>
      <c r="C1831" s="1" t="s">
        <v>129</v>
      </c>
      <c r="D1831" s="1">
        <v>197.11660000000001</v>
      </c>
      <c r="E1831" s="1">
        <v>20.05</v>
      </c>
      <c r="F1831" s="5" t="s">
        <v>146</v>
      </c>
      <c r="H1831" s="1" t="s">
        <v>148</v>
      </c>
      <c r="K1831" s="1">
        <f t="shared" si="405"/>
        <v>0</v>
      </c>
      <c r="L1831" s="1" t="str">
        <f t="shared" si="406"/>
        <v>both histidine betaine Min_Syn</v>
      </c>
      <c r="M1831" s="1" t="str">
        <f t="shared" si="393"/>
        <v>ND</v>
      </c>
      <c r="N1831" s="1" t="str">
        <f t="shared" si="394"/>
        <v>both histidine betaine Min_SynND</v>
      </c>
      <c r="O1831" s="2" t="str">
        <f t="shared" si="395"/>
        <v/>
      </c>
      <c r="P1831" s="1" t="str">
        <f t="array" ref="P1831">IF(O1831="","",AVERAGE(IF(L$1:L$2881=L1831,K$1:K$2881)))</f>
        <v/>
      </c>
      <c r="Q1831" s="1" t="str">
        <f t="array" ref="Q1831">IF(O1831="","",_xlfn.F.TEST(IF((L$1:L$2881=LEFT(L1831,LEN(L1831)-3)&amp;"ctr"),K$1:K$2881),IF((L$1:L$2881=L1831),K$1:K$2881)))</f>
        <v/>
      </c>
      <c r="R1831" s="1" t="str">
        <f t="array" ref="R1831">IF(O1831="","",TTEST(IF(L$1:L$2881=LEFT(L1831,LEN(L1831)-3)&amp;"ctr",K$1:K$2881),IF(L$1:L$2881=L1831,K$1:K$2881),2,IF(ISERROR(Q1831),3,IF(Q1831&lt;0.05,3,2))))</f>
        <v/>
      </c>
      <c r="S1831" s="1" t="str">
        <f t="shared" ca="1" si="396"/>
        <v/>
      </c>
      <c r="T1831" s="1" t="str">
        <f t="array" ref="T1831">IF(O1831="","",AVERAGE(IF(L$1:L$2881=L1831,I$1:I$2881)))</f>
        <v/>
      </c>
      <c r="U1831" s="1" t="str">
        <f t="shared" ca="1" si="397"/>
        <v/>
      </c>
      <c r="V1831" s="1" t="str">
        <f t="shared" ca="1" si="403"/>
        <v/>
      </c>
      <c r="W1831" s="1" t="str">
        <f t="array" aca="1" ref="W1831" ca="1">IF(V1831="","",IF(AVERAGE(IF(Z$2:Z$2881="Neg"&amp;" "&amp;B1831&amp;" "&amp;X1831,J$2:J$2881,0))&gt;AVERAGE(IF(Z$2:Z$2881="pos"&amp;" "&amp;B1831&amp;" "&amp;X1831,J$2:J$2881,0)),"neg","pos"))</f>
        <v/>
      </c>
      <c r="X1831" s="1" t="str">
        <f t="shared" ca="1" si="398"/>
        <v/>
      </c>
      <c r="Y1831" s="1" t="str">
        <f t="shared" ca="1" si="399"/>
        <v/>
      </c>
      <c r="Z1831" s="1" t="str">
        <f t="shared" si="400"/>
        <v>both histidine betaine Min</v>
      </c>
      <c r="AA1831" s="1" t="str">
        <f t="shared" si="404"/>
        <v/>
      </c>
    </row>
    <row r="1832" spans="1:27" x14ac:dyDescent="0.2">
      <c r="A1832" s="1" t="s">
        <v>94</v>
      </c>
      <c r="B1832" s="1" t="s">
        <v>196</v>
      </c>
      <c r="C1832" s="1" t="s">
        <v>129</v>
      </c>
      <c r="D1832" s="1">
        <v>197.11660000000001</v>
      </c>
      <c r="E1832" s="1">
        <v>20.05</v>
      </c>
      <c r="F1832" s="5" t="s">
        <v>146</v>
      </c>
      <c r="H1832" s="1" t="s">
        <v>148</v>
      </c>
      <c r="K1832" s="1">
        <f t="shared" si="405"/>
        <v>0</v>
      </c>
      <c r="L1832" s="1" t="str">
        <f t="shared" si="406"/>
        <v>both histidine betaine Min_Syn</v>
      </c>
      <c r="M1832" s="1" t="str">
        <f t="shared" si="393"/>
        <v>ND</v>
      </c>
      <c r="N1832" s="1" t="str">
        <f t="shared" si="394"/>
        <v>both histidine betaine Min_SynND</v>
      </c>
      <c r="O1832" s="2" t="str">
        <f t="shared" si="395"/>
        <v/>
      </c>
      <c r="P1832" s="1" t="str">
        <f t="array" ref="P1832">IF(O1832="","",AVERAGE(IF(L$1:L$2881=L1832,K$1:K$2881)))</f>
        <v/>
      </c>
      <c r="Q1832" s="1" t="str">
        <f t="array" ref="Q1832">IF(O1832="","",_xlfn.F.TEST(IF((L$1:L$2881=LEFT(L1832,LEN(L1832)-3)&amp;"ctr"),K$1:K$2881),IF((L$1:L$2881=L1832),K$1:K$2881)))</f>
        <v/>
      </c>
      <c r="R1832" s="1" t="str">
        <f t="array" ref="R1832">IF(O1832="","",TTEST(IF(L$1:L$2881=LEFT(L1832,LEN(L1832)-3)&amp;"ctr",K$1:K$2881),IF(L$1:L$2881=L1832,K$1:K$2881),2,IF(ISERROR(Q1832),3,IF(Q1832&lt;0.05,3,2))))</f>
        <v/>
      </c>
      <c r="S1832" s="1" t="str">
        <f t="shared" ca="1" si="396"/>
        <v/>
      </c>
      <c r="T1832" s="1" t="str">
        <f t="array" ref="T1832">IF(O1832="","",AVERAGE(IF(L$1:L$2881=L1832,I$1:I$2881)))</f>
        <v/>
      </c>
      <c r="U1832" s="1" t="str">
        <f t="shared" ca="1" si="397"/>
        <v/>
      </c>
      <c r="V1832" s="1" t="str">
        <f t="shared" ca="1" si="403"/>
        <v/>
      </c>
      <c r="W1832" s="1" t="str">
        <f t="array" aca="1" ref="W1832" ca="1">IF(V1832="","",IF(AVERAGE(IF(Z$2:Z$2881="Neg"&amp;" "&amp;B1832&amp;" "&amp;X1832,J$2:J$2881,0))&gt;AVERAGE(IF(Z$2:Z$2881="pos"&amp;" "&amp;B1832&amp;" "&amp;X1832,J$2:J$2881,0)),"neg","pos"))</f>
        <v/>
      </c>
      <c r="X1832" s="1" t="str">
        <f t="shared" ca="1" si="398"/>
        <v/>
      </c>
      <c r="Y1832" s="1" t="str">
        <f t="shared" ca="1" si="399"/>
        <v/>
      </c>
      <c r="Z1832" s="1" t="str">
        <f t="shared" si="400"/>
        <v>both histidine betaine Min</v>
      </c>
      <c r="AA1832" s="1" t="str">
        <f t="shared" si="404"/>
        <v/>
      </c>
    </row>
    <row r="1833" spans="1:27" x14ac:dyDescent="0.2">
      <c r="A1833" s="1" t="s">
        <v>94</v>
      </c>
      <c r="B1833" s="1" t="s">
        <v>196</v>
      </c>
      <c r="C1833" s="1" t="s">
        <v>129</v>
      </c>
      <c r="D1833" s="1">
        <v>197.11660000000001</v>
      </c>
      <c r="E1833" s="1">
        <v>20.05</v>
      </c>
      <c r="F1833" s="5" t="s">
        <v>146</v>
      </c>
      <c r="H1833" s="1" t="s">
        <v>148</v>
      </c>
      <c r="K1833" s="1">
        <f t="shared" si="405"/>
        <v>0</v>
      </c>
      <c r="L1833" s="1" t="str">
        <f t="shared" si="406"/>
        <v>both histidine betaine Min_Syn</v>
      </c>
      <c r="M1833" s="1" t="str">
        <f t="shared" si="393"/>
        <v>ND</v>
      </c>
      <c r="N1833" s="1" t="str">
        <f t="shared" si="394"/>
        <v>both histidine betaine Min_SynND</v>
      </c>
      <c r="O1833" s="2" t="str">
        <f t="shared" si="395"/>
        <v/>
      </c>
      <c r="P1833" s="1" t="str">
        <f t="array" ref="P1833">IF(O1833="","",AVERAGE(IF(L$1:L$2881=L1833,K$1:K$2881)))</f>
        <v/>
      </c>
      <c r="Q1833" s="1" t="str">
        <f t="array" ref="Q1833">IF(O1833="","",_xlfn.F.TEST(IF((L$1:L$2881=LEFT(L1833,LEN(L1833)-3)&amp;"ctr"),K$1:K$2881),IF((L$1:L$2881=L1833),K$1:K$2881)))</f>
        <v/>
      </c>
      <c r="R1833" s="1" t="str">
        <f t="array" ref="R1833">IF(O1833="","",TTEST(IF(L$1:L$2881=LEFT(L1833,LEN(L1833)-3)&amp;"ctr",K$1:K$2881),IF(L$1:L$2881=L1833,K$1:K$2881),2,IF(ISERROR(Q1833),3,IF(Q1833&lt;0.05,3,2))))</f>
        <v/>
      </c>
      <c r="S1833" s="1" t="str">
        <f t="shared" ca="1" si="396"/>
        <v/>
      </c>
      <c r="T1833" s="1" t="str">
        <f t="array" ref="T1833">IF(O1833="","",AVERAGE(IF(L$1:L$2881=L1833,I$1:I$2881)))</f>
        <v/>
      </c>
      <c r="U1833" s="1" t="str">
        <f t="shared" ca="1" si="397"/>
        <v/>
      </c>
      <c r="V1833" s="1" t="str">
        <f t="shared" ca="1" si="403"/>
        <v/>
      </c>
      <c r="W1833" s="1" t="str">
        <f t="array" aca="1" ref="W1833" ca="1">IF(V1833="","",IF(AVERAGE(IF(Z$2:Z$2881="Neg"&amp;" "&amp;B1833&amp;" "&amp;X1833,J$2:J$2881,0))&gt;AVERAGE(IF(Z$2:Z$2881="pos"&amp;" "&amp;B1833&amp;" "&amp;X1833,J$2:J$2881,0)),"neg","pos"))</f>
        <v/>
      </c>
      <c r="X1833" s="1" t="str">
        <f t="shared" ca="1" si="398"/>
        <v/>
      </c>
      <c r="Y1833" s="1" t="str">
        <f t="shared" ca="1" si="399"/>
        <v/>
      </c>
      <c r="Z1833" s="1" t="str">
        <f t="shared" si="400"/>
        <v>both histidine betaine Min</v>
      </c>
      <c r="AA1833" s="1" t="str">
        <f t="shared" si="404"/>
        <v/>
      </c>
    </row>
    <row r="1834" spans="1:27" x14ac:dyDescent="0.2">
      <c r="A1834" s="1" t="s">
        <v>94</v>
      </c>
      <c r="B1834" s="1" t="s">
        <v>196</v>
      </c>
      <c r="C1834" s="1" t="s">
        <v>129</v>
      </c>
      <c r="D1834" s="1">
        <v>197.11660000000001</v>
      </c>
      <c r="E1834" s="1">
        <v>20.05</v>
      </c>
      <c r="F1834" s="5" t="s">
        <v>146</v>
      </c>
      <c r="H1834" s="1" t="s">
        <v>149</v>
      </c>
      <c r="K1834" s="1">
        <f t="shared" si="405"/>
        <v>0</v>
      </c>
      <c r="L1834" s="1" t="str">
        <f t="shared" si="406"/>
        <v>both histidine betaine MEBM_Ctr</v>
      </c>
      <c r="M1834" s="1" t="str">
        <f t="shared" si="393"/>
        <v>ND</v>
      </c>
      <c r="N1834" s="1" t="str">
        <f t="shared" si="394"/>
        <v>both histidine betaine MEBM_CtrND</v>
      </c>
      <c r="O1834" s="2" t="str">
        <f t="shared" si="395"/>
        <v>ND</v>
      </c>
      <c r="P1834" s="1">
        <f t="array" ref="P1834">IF(O1834="","",AVERAGE(IF(L$1:L$2881=L1834,K$1:K$2881)))</f>
        <v>0</v>
      </c>
      <c r="Q1834" s="1" t="e">
        <f t="array" ref="Q1834">IF(O1834="","",_xlfn.F.TEST(IF((L$1:L$2881=LEFT(L1834,LEN(L1834)-3)&amp;"ctr"),K$1:K$2881),IF((L$1:L$2881=L1834),K$1:K$2881)))</f>
        <v>#DIV/0!</v>
      </c>
      <c r="R1834" s="1" t="e">
        <f t="array" ref="R1834">IF(O1834="","",TTEST(IF(L$1:L$2881=LEFT(L1834,LEN(L1834)-3)&amp;"ctr",K$1:K$2881),IF(L$1:L$2881=L1834,K$1:K$2881),2,IF(ISERROR(Q1834),3,IF(Q1834&lt;0.05,3,2))))</f>
        <v>#DIV/0!</v>
      </c>
      <c r="S1834" s="1" t="str">
        <f t="shared" ca="1" si="396"/>
        <v>ND</v>
      </c>
      <c r="T1834" s="1">
        <f t="array" ref="T1834">IF(O1834="","",AVERAGE(IF(L$1:L$2881=L1834,I$1:I$2881)))</f>
        <v>0</v>
      </c>
      <c r="U1834" s="1" t="str">
        <f t="shared" ca="1" si="397"/>
        <v>n/a</v>
      </c>
      <c r="V1834" s="1" t="str">
        <f t="shared" ca="1" si="403"/>
        <v/>
      </c>
      <c r="W1834" s="1" t="str">
        <f t="array" aca="1" ref="W1834" ca="1">IF(V1834="","",IF(AVERAGE(IF(Z$2:Z$2881="Neg"&amp;" "&amp;B1834&amp;" "&amp;X1834,J$2:J$2881,0))&gt;AVERAGE(IF(Z$2:Z$2881="pos"&amp;" "&amp;B1834&amp;" "&amp;X1834,J$2:J$2881,0)),"neg","pos"))</f>
        <v/>
      </c>
      <c r="X1834" s="1" t="str">
        <f t="shared" ca="1" si="398"/>
        <v/>
      </c>
      <c r="Y1834" s="1" t="str">
        <f t="shared" ca="1" si="399"/>
        <v/>
      </c>
      <c r="Z1834" s="1" t="str">
        <f t="shared" si="400"/>
        <v>both histidine betaine MEB</v>
      </c>
      <c r="AA1834" s="1" t="str">
        <f t="shared" si="404"/>
        <v>Good</v>
      </c>
    </row>
    <row r="1835" spans="1:27" x14ac:dyDescent="0.2">
      <c r="A1835" s="1" t="s">
        <v>94</v>
      </c>
      <c r="B1835" s="1" t="s">
        <v>196</v>
      </c>
      <c r="C1835" s="1" t="s">
        <v>129</v>
      </c>
      <c r="D1835" s="1">
        <v>197.11660000000001</v>
      </c>
      <c r="E1835" s="1">
        <v>20.05</v>
      </c>
      <c r="F1835" s="5" t="s">
        <v>146</v>
      </c>
      <c r="H1835" s="1" t="s">
        <v>149</v>
      </c>
      <c r="K1835" s="1">
        <f t="shared" si="405"/>
        <v>0</v>
      </c>
      <c r="L1835" s="1" t="str">
        <f t="shared" si="406"/>
        <v>both histidine betaine MEBM_Ctr</v>
      </c>
      <c r="M1835" s="1" t="str">
        <f t="shared" si="393"/>
        <v>ND</v>
      </c>
      <c r="N1835" s="1" t="str">
        <f t="shared" si="394"/>
        <v>both histidine betaine MEBM_CtrND</v>
      </c>
      <c r="O1835" s="2" t="str">
        <f t="shared" si="395"/>
        <v/>
      </c>
      <c r="P1835" s="1" t="str">
        <f t="array" ref="P1835">IF(O1835="","",AVERAGE(IF(L$1:L$2881=L1835,K$1:K$2881)))</f>
        <v/>
      </c>
      <c r="Q1835" s="1" t="str">
        <f t="array" ref="Q1835">IF(O1835="","",_xlfn.F.TEST(IF((L$1:L$2881=LEFT(L1835,LEN(L1835)-3)&amp;"ctr"),K$1:K$2881),IF((L$1:L$2881=L1835),K$1:K$2881)))</f>
        <v/>
      </c>
      <c r="R1835" s="1" t="str">
        <f t="array" ref="R1835">IF(O1835="","",TTEST(IF(L$1:L$2881=LEFT(L1835,LEN(L1835)-3)&amp;"ctr",K$1:K$2881),IF(L$1:L$2881=L1835,K$1:K$2881),2,IF(ISERROR(Q1835),3,IF(Q1835&lt;0.05,3,2))))</f>
        <v/>
      </c>
      <c r="S1835" s="1" t="str">
        <f t="shared" ca="1" si="396"/>
        <v/>
      </c>
      <c r="T1835" s="1" t="str">
        <f t="array" ref="T1835">IF(O1835="","",AVERAGE(IF(L$1:L$2881=L1835,I$1:I$2881)))</f>
        <v/>
      </c>
      <c r="U1835" s="1" t="str">
        <f t="shared" ca="1" si="397"/>
        <v/>
      </c>
      <c r="V1835" s="1" t="str">
        <f t="shared" ca="1" si="403"/>
        <v/>
      </c>
      <c r="W1835" s="1" t="str">
        <f t="array" aca="1" ref="W1835" ca="1">IF(V1835="","",IF(AVERAGE(IF(Z$2:Z$2881="Neg"&amp;" "&amp;B1835&amp;" "&amp;X1835,J$2:J$2881,0))&gt;AVERAGE(IF(Z$2:Z$2881="pos"&amp;" "&amp;B1835&amp;" "&amp;X1835,J$2:J$2881,0)),"neg","pos"))</f>
        <v/>
      </c>
      <c r="X1835" s="1" t="str">
        <f t="shared" ca="1" si="398"/>
        <v/>
      </c>
      <c r="Y1835" s="1" t="str">
        <f t="shared" ca="1" si="399"/>
        <v/>
      </c>
      <c r="Z1835" s="1" t="str">
        <f t="shared" si="400"/>
        <v>both histidine betaine MEB</v>
      </c>
      <c r="AA1835" s="1" t="str">
        <f t="shared" si="404"/>
        <v/>
      </c>
    </row>
    <row r="1836" spans="1:27" x14ac:dyDescent="0.2">
      <c r="A1836" s="1" t="s">
        <v>94</v>
      </c>
      <c r="B1836" s="1" t="s">
        <v>196</v>
      </c>
      <c r="C1836" s="1" t="s">
        <v>129</v>
      </c>
      <c r="D1836" s="1">
        <v>197.11660000000001</v>
      </c>
      <c r="E1836" s="1">
        <v>20.05</v>
      </c>
      <c r="F1836" s="5" t="s">
        <v>146</v>
      </c>
      <c r="H1836" s="1" t="s">
        <v>149</v>
      </c>
      <c r="K1836" s="1">
        <f t="shared" si="405"/>
        <v>0</v>
      </c>
      <c r="L1836" s="1" t="str">
        <f t="shared" si="406"/>
        <v>both histidine betaine MEBM_Ctr</v>
      </c>
      <c r="M1836" s="1" t="str">
        <f t="shared" si="393"/>
        <v>ND</v>
      </c>
      <c r="N1836" s="1" t="str">
        <f t="shared" si="394"/>
        <v>both histidine betaine MEBM_CtrND</v>
      </c>
      <c r="O1836" s="2" t="str">
        <f t="shared" si="395"/>
        <v/>
      </c>
      <c r="P1836" s="1" t="str">
        <f t="array" ref="P1836">IF(O1836="","",AVERAGE(IF(L$1:L$2881=L1836,K$1:K$2881)))</f>
        <v/>
      </c>
      <c r="Q1836" s="1" t="str">
        <f t="array" ref="Q1836">IF(O1836="","",_xlfn.F.TEST(IF((L$1:L$2881=LEFT(L1836,LEN(L1836)-3)&amp;"ctr"),K$1:K$2881),IF((L$1:L$2881=L1836),K$1:K$2881)))</f>
        <v/>
      </c>
      <c r="R1836" s="1" t="str">
        <f t="array" ref="R1836">IF(O1836="","",TTEST(IF(L$1:L$2881=LEFT(L1836,LEN(L1836)-3)&amp;"ctr",K$1:K$2881),IF(L$1:L$2881=L1836,K$1:K$2881),2,IF(ISERROR(Q1836),3,IF(Q1836&lt;0.05,3,2))))</f>
        <v/>
      </c>
      <c r="S1836" s="1" t="str">
        <f t="shared" ca="1" si="396"/>
        <v/>
      </c>
      <c r="T1836" s="1" t="str">
        <f t="array" ref="T1836">IF(O1836="","",AVERAGE(IF(L$1:L$2881=L1836,I$1:I$2881)))</f>
        <v/>
      </c>
      <c r="U1836" s="1" t="str">
        <f t="shared" ca="1" si="397"/>
        <v/>
      </c>
      <c r="V1836" s="1" t="str">
        <f t="shared" ca="1" si="403"/>
        <v/>
      </c>
      <c r="W1836" s="1" t="str">
        <f t="array" aca="1" ref="W1836" ca="1">IF(V1836="","",IF(AVERAGE(IF(Z$2:Z$2881="Neg"&amp;" "&amp;B1836&amp;" "&amp;X1836,J$2:J$2881,0))&gt;AVERAGE(IF(Z$2:Z$2881="pos"&amp;" "&amp;B1836&amp;" "&amp;X1836,J$2:J$2881,0)),"neg","pos"))</f>
        <v/>
      </c>
      <c r="X1836" s="1" t="str">
        <f t="shared" ca="1" si="398"/>
        <v/>
      </c>
      <c r="Y1836" s="1" t="str">
        <f t="shared" ca="1" si="399"/>
        <v/>
      </c>
      <c r="Z1836" s="1" t="str">
        <f t="shared" si="400"/>
        <v>both histidine betaine MEB</v>
      </c>
      <c r="AA1836" s="1" t="str">
        <f t="shared" si="404"/>
        <v/>
      </c>
    </row>
    <row r="1837" spans="1:27" x14ac:dyDescent="0.2">
      <c r="A1837" s="1" t="s">
        <v>94</v>
      </c>
      <c r="B1837" s="1" t="s">
        <v>196</v>
      </c>
      <c r="C1837" s="1" t="s">
        <v>129</v>
      </c>
      <c r="D1837" s="1">
        <v>197.11660000000001</v>
      </c>
      <c r="E1837" s="1">
        <v>20.05</v>
      </c>
      <c r="F1837" s="5" t="s">
        <v>146</v>
      </c>
      <c r="H1837" s="1" t="s">
        <v>149</v>
      </c>
      <c r="K1837" s="1">
        <f t="shared" si="405"/>
        <v>0</v>
      </c>
      <c r="L1837" s="1" t="str">
        <f t="shared" si="406"/>
        <v>both histidine betaine MEBM_Ctr</v>
      </c>
      <c r="M1837" s="1" t="str">
        <f t="shared" si="393"/>
        <v>ND</v>
      </c>
      <c r="N1837" s="1" t="str">
        <f t="shared" si="394"/>
        <v>both histidine betaine MEBM_CtrND</v>
      </c>
      <c r="O1837" s="2" t="str">
        <f t="shared" si="395"/>
        <v/>
      </c>
      <c r="P1837" s="1" t="str">
        <f t="array" ref="P1837">IF(O1837="","",AVERAGE(IF(L$1:L$2881=L1837,K$1:K$2881)))</f>
        <v/>
      </c>
      <c r="Q1837" s="1" t="str">
        <f t="array" ref="Q1837">IF(O1837="","",_xlfn.F.TEST(IF((L$1:L$2881=LEFT(L1837,LEN(L1837)-3)&amp;"ctr"),K$1:K$2881),IF((L$1:L$2881=L1837),K$1:K$2881)))</f>
        <v/>
      </c>
      <c r="R1837" s="1" t="str">
        <f t="array" ref="R1837">IF(O1837="","",TTEST(IF(L$1:L$2881=LEFT(L1837,LEN(L1837)-3)&amp;"ctr",K$1:K$2881),IF(L$1:L$2881=L1837,K$1:K$2881),2,IF(ISERROR(Q1837),3,IF(Q1837&lt;0.05,3,2))))</f>
        <v/>
      </c>
      <c r="S1837" s="1" t="str">
        <f t="shared" ca="1" si="396"/>
        <v/>
      </c>
      <c r="T1837" s="1" t="str">
        <f t="array" ref="T1837">IF(O1837="","",AVERAGE(IF(L$1:L$2881=L1837,I$1:I$2881)))</f>
        <v/>
      </c>
      <c r="U1837" s="1" t="str">
        <f t="shared" ca="1" si="397"/>
        <v/>
      </c>
      <c r="V1837" s="1" t="str">
        <f t="shared" ca="1" si="403"/>
        <v/>
      </c>
      <c r="W1837" s="1" t="str">
        <f t="array" aca="1" ref="W1837" ca="1">IF(V1837="","",IF(AVERAGE(IF(Z$2:Z$2881="Neg"&amp;" "&amp;B1837&amp;" "&amp;X1837,J$2:J$2881,0))&gt;AVERAGE(IF(Z$2:Z$2881="pos"&amp;" "&amp;B1837&amp;" "&amp;X1837,J$2:J$2881,0)),"neg","pos"))</f>
        <v/>
      </c>
      <c r="X1837" s="1" t="str">
        <f t="shared" ca="1" si="398"/>
        <v/>
      </c>
      <c r="Y1837" s="1" t="str">
        <f t="shared" ca="1" si="399"/>
        <v/>
      </c>
      <c r="Z1837" s="1" t="str">
        <f t="shared" si="400"/>
        <v>both histidine betaine MEB</v>
      </c>
      <c r="AA1837" s="1" t="str">
        <f t="shared" si="404"/>
        <v/>
      </c>
    </row>
    <row r="1838" spans="1:27" x14ac:dyDescent="0.2">
      <c r="A1838" s="1" t="s">
        <v>94</v>
      </c>
      <c r="B1838" s="1" t="s">
        <v>196</v>
      </c>
      <c r="C1838" s="1" t="s">
        <v>129</v>
      </c>
      <c r="D1838" s="1">
        <v>197.11660000000001</v>
      </c>
      <c r="E1838" s="1">
        <v>20.05</v>
      </c>
      <c r="F1838" s="5" t="s">
        <v>146</v>
      </c>
      <c r="H1838" s="1" t="s">
        <v>150</v>
      </c>
      <c r="K1838" s="1">
        <f t="shared" si="405"/>
        <v>0</v>
      </c>
      <c r="L1838" s="1" t="str">
        <f t="shared" si="406"/>
        <v>both histidine betaine MEBM_Syn</v>
      </c>
      <c r="M1838" s="1" t="str">
        <f t="shared" si="393"/>
        <v>ND</v>
      </c>
      <c r="N1838" s="1" t="str">
        <f t="shared" si="394"/>
        <v>both histidine betaine MEBM_SynND</v>
      </c>
      <c r="O1838" s="2" t="str">
        <f t="shared" si="395"/>
        <v>ND</v>
      </c>
      <c r="P1838" s="1">
        <f t="array" ref="P1838">IF(O1838="","",AVERAGE(IF(L$1:L$2881=L1838,K$1:K$2881)))</f>
        <v>0</v>
      </c>
      <c r="Q1838" s="1" t="e">
        <f t="array" ref="Q1838">IF(O1838="","",_xlfn.F.TEST(IF((L$1:L$2881=LEFT(L1838,LEN(L1838)-3)&amp;"ctr"),K$1:K$2881),IF((L$1:L$2881=L1838),K$1:K$2881)))</f>
        <v>#DIV/0!</v>
      </c>
      <c r="R1838" s="1" t="e">
        <f t="array" ref="R1838">IF(O1838="","",TTEST(IF(L$1:L$2881=LEFT(L1838,LEN(L1838)-3)&amp;"ctr",K$1:K$2881),IF(L$1:L$2881=L1838,K$1:K$2881),2,IF(ISERROR(Q1838),3,IF(Q1838&lt;0.05,3,2))))</f>
        <v>#DIV/0!</v>
      </c>
      <c r="S1838" s="1" t="str">
        <f t="shared" ca="1" si="396"/>
        <v>ND</v>
      </c>
      <c r="T1838" s="1">
        <f t="array" ref="T1838">IF(O1838="","",AVERAGE(IF(L$1:L$2881=L1838,I$1:I$2881)))</f>
        <v>0</v>
      </c>
      <c r="U1838" s="1" t="str">
        <f t="shared" ca="1" si="397"/>
        <v>n/a</v>
      </c>
      <c r="V1838" s="1" t="str">
        <f t="shared" ca="1" si="403"/>
        <v/>
      </c>
      <c r="W1838" s="1" t="str">
        <f t="array" aca="1" ref="W1838" ca="1">IF(V1838="","",IF(AVERAGE(IF(Z$2:Z$2881="Neg"&amp;" "&amp;B1838&amp;" "&amp;X1838,J$2:J$2881,0))&gt;AVERAGE(IF(Z$2:Z$2881="pos"&amp;" "&amp;B1838&amp;" "&amp;X1838,J$2:J$2881,0)),"neg","pos"))</f>
        <v/>
      </c>
      <c r="X1838" s="1" t="str">
        <f t="shared" ca="1" si="398"/>
        <v/>
      </c>
      <c r="Y1838" s="1" t="str">
        <f t="shared" ca="1" si="399"/>
        <v/>
      </c>
      <c r="Z1838" s="1" t="str">
        <f t="shared" si="400"/>
        <v>both histidine betaine MEB</v>
      </c>
      <c r="AA1838" s="1" t="str">
        <f t="shared" si="404"/>
        <v>Good</v>
      </c>
    </row>
    <row r="1839" spans="1:27" x14ac:dyDescent="0.2">
      <c r="A1839" s="1" t="s">
        <v>94</v>
      </c>
      <c r="B1839" s="1" t="s">
        <v>196</v>
      </c>
      <c r="C1839" s="1" t="s">
        <v>129</v>
      </c>
      <c r="D1839" s="1">
        <v>197.11660000000001</v>
      </c>
      <c r="E1839" s="1">
        <v>20.05</v>
      </c>
      <c r="F1839" s="5" t="s">
        <v>146</v>
      </c>
      <c r="H1839" s="1" t="s">
        <v>150</v>
      </c>
      <c r="K1839" s="1">
        <f t="shared" si="405"/>
        <v>0</v>
      </c>
      <c r="L1839" s="1" t="str">
        <f t="shared" si="406"/>
        <v>both histidine betaine MEBM_Syn</v>
      </c>
      <c r="M1839" s="1" t="str">
        <f t="shared" si="393"/>
        <v>ND</v>
      </c>
      <c r="N1839" s="1" t="str">
        <f t="shared" si="394"/>
        <v>both histidine betaine MEBM_SynND</v>
      </c>
      <c r="O1839" s="2" t="str">
        <f t="shared" si="395"/>
        <v/>
      </c>
      <c r="P1839" s="1" t="str">
        <f t="array" ref="P1839">IF(O1839="","",AVERAGE(IF(L$1:L$2881=L1839,K$1:K$2881)))</f>
        <v/>
      </c>
      <c r="Q1839" s="1" t="str">
        <f t="array" ref="Q1839">IF(O1839="","",_xlfn.F.TEST(IF((L$1:L$2881=LEFT(L1839,LEN(L1839)-3)&amp;"ctr"),K$1:K$2881),IF((L$1:L$2881=L1839),K$1:K$2881)))</f>
        <v/>
      </c>
      <c r="R1839" s="1" t="str">
        <f t="array" ref="R1839">IF(O1839="","",TTEST(IF(L$1:L$2881=LEFT(L1839,LEN(L1839)-3)&amp;"ctr",K$1:K$2881),IF(L$1:L$2881=L1839,K$1:K$2881),2,IF(ISERROR(Q1839),3,IF(Q1839&lt;0.05,3,2))))</f>
        <v/>
      </c>
      <c r="S1839" s="1" t="str">
        <f t="shared" ca="1" si="396"/>
        <v/>
      </c>
      <c r="T1839" s="1" t="str">
        <f t="array" ref="T1839">IF(O1839="","",AVERAGE(IF(L$1:L$2881=L1839,I$1:I$2881)))</f>
        <v/>
      </c>
      <c r="U1839" s="1" t="str">
        <f t="shared" ca="1" si="397"/>
        <v/>
      </c>
      <c r="V1839" s="1" t="str">
        <f t="shared" ca="1" si="403"/>
        <v/>
      </c>
      <c r="W1839" s="1" t="str">
        <f t="array" aca="1" ref="W1839" ca="1">IF(V1839="","",IF(AVERAGE(IF(Z$2:Z$2881="Neg"&amp;" "&amp;B1839&amp;" "&amp;X1839,J$2:J$2881,0))&gt;AVERAGE(IF(Z$2:Z$2881="pos"&amp;" "&amp;B1839&amp;" "&amp;X1839,J$2:J$2881,0)),"neg","pos"))</f>
        <v/>
      </c>
      <c r="X1839" s="1" t="str">
        <f t="shared" ca="1" si="398"/>
        <v/>
      </c>
      <c r="Y1839" s="1" t="str">
        <f t="shared" ca="1" si="399"/>
        <v/>
      </c>
      <c r="Z1839" s="1" t="str">
        <f t="shared" si="400"/>
        <v>both histidine betaine MEB</v>
      </c>
      <c r="AA1839" s="1" t="str">
        <f t="shared" si="404"/>
        <v/>
      </c>
    </row>
    <row r="1840" spans="1:27" x14ac:dyDescent="0.2">
      <c r="A1840" s="1" t="s">
        <v>94</v>
      </c>
      <c r="B1840" s="1" t="s">
        <v>196</v>
      </c>
      <c r="C1840" s="1" t="s">
        <v>129</v>
      </c>
      <c r="D1840" s="1">
        <v>197.11660000000001</v>
      </c>
      <c r="E1840" s="1">
        <v>20.05</v>
      </c>
      <c r="F1840" s="5" t="s">
        <v>146</v>
      </c>
      <c r="H1840" s="1" t="s">
        <v>150</v>
      </c>
      <c r="K1840" s="1">
        <f t="shared" si="405"/>
        <v>0</v>
      </c>
      <c r="L1840" s="1" t="str">
        <f t="shared" si="406"/>
        <v>both histidine betaine MEBM_Syn</v>
      </c>
      <c r="M1840" s="1" t="str">
        <f t="shared" si="393"/>
        <v>ND</v>
      </c>
      <c r="N1840" s="1" t="str">
        <f t="shared" si="394"/>
        <v>both histidine betaine MEBM_SynND</v>
      </c>
      <c r="O1840" s="2" t="str">
        <f t="shared" si="395"/>
        <v/>
      </c>
      <c r="P1840" s="1" t="str">
        <f t="array" ref="P1840">IF(O1840="","",AVERAGE(IF(L$1:L$2881=L1840,K$1:K$2881)))</f>
        <v/>
      </c>
      <c r="Q1840" s="1" t="str">
        <f t="array" ref="Q1840">IF(O1840="","",_xlfn.F.TEST(IF((L$1:L$2881=LEFT(L1840,LEN(L1840)-3)&amp;"ctr"),K$1:K$2881),IF((L$1:L$2881=L1840),K$1:K$2881)))</f>
        <v/>
      </c>
      <c r="R1840" s="1" t="str">
        <f t="array" ref="R1840">IF(O1840="","",TTEST(IF(L$1:L$2881=LEFT(L1840,LEN(L1840)-3)&amp;"ctr",K$1:K$2881),IF(L$1:L$2881=L1840,K$1:K$2881),2,IF(ISERROR(Q1840),3,IF(Q1840&lt;0.05,3,2))))</f>
        <v/>
      </c>
      <c r="S1840" s="1" t="str">
        <f t="shared" ca="1" si="396"/>
        <v/>
      </c>
      <c r="T1840" s="1" t="str">
        <f t="array" ref="T1840">IF(O1840="","",AVERAGE(IF(L$1:L$2881=L1840,I$1:I$2881)))</f>
        <v/>
      </c>
      <c r="U1840" s="1" t="str">
        <f t="shared" ca="1" si="397"/>
        <v/>
      </c>
      <c r="V1840" s="1" t="str">
        <f t="shared" ca="1" si="403"/>
        <v/>
      </c>
      <c r="W1840" s="1" t="str">
        <f t="array" aca="1" ref="W1840" ca="1">IF(V1840="","",IF(AVERAGE(IF(Z$2:Z$2881="Neg"&amp;" "&amp;B1840&amp;" "&amp;X1840,J$2:J$2881,0))&gt;AVERAGE(IF(Z$2:Z$2881="pos"&amp;" "&amp;B1840&amp;" "&amp;X1840,J$2:J$2881,0)),"neg","pos"))</f>
        <v/>
      </c>
      <c r="X1840" s="1" t="str">
        <f t="shared" ca="1" si="398"/>
        <v/>
      </c>
      <c r="Y1840" s="1" t="str">
        <f t="shared" ca="1" si="399"/>
        <v/>
      </c>
      <c r="Z1840" s="1" t="str">
        <f t="shared" si="400"/>
        <v>both histidine betaine MEB</v>
      </c>
      <c r="AA1840" s="1" t="str">
        <f t="shared" si="404"/>
        <v/>
      </c>
    </row>
    <row r="1841" spans="1:27" x14ac:dyDescent="0.2">
      <c r="A1841" s="1" t="s">
        <v>94</v>
      </c>
      <c r="B1841" s="1" t="s">
        <v>196</v>
      </c>
      <c r="C1841" s="1" t="s">
        <v>129</v>
      </c>
      <c r="D1841" s="1">
        <v>197.11660000000001</v>
      </c>
      <c r="E1841" s="1">
        <v>20.05</v>
      </c>
      <c r="F1841" s="5" t="s">
        <v>146</v>
      </c>
      <c r="H1841" s="1" t="s">
        <v>150</v>
      </c>
      <c r="K1841" s="1">
        <f t="shared" si="405"/>
        <v>0</v>
      </c>
      <c r="L1841" s="1" t="str">
        <f t="shared" si="406"/>
        <v>both histidine betaine MEBM_Syn</v>
      </c>
      <c r="M1841" s="1" t="str">
        <f t="shared" si="393"/>
        <v>ND</v>
      </c>
      <c r="N1841" s="1" t="str">
        <f t="shared" si="394"/>
        <v>both histidine betaine MEBM_SynND</v>
      </c>
      <c r="O1841" s="2" t="str">
        <f t="shared" si="395"/>
        <v/>
      </c>
      <c r="P1841" s="1" t="str">
        <f t="array" ref="P1841">IF(O1841="","",AVERAGE(IF(L$1:L$2881=L1841,K$1:K$2881)))</f>
        <v/>
      </c>
      <c r="Q1841" s="1" t="str">
        <f t="array" ref="Q1841">IF(O1841="","",_xlfn.F.TEST(IF((L$1:L$2881=LEFT(L1841,LEN(L1841)-3)&amp;"ctr"),K$1:K$2881),IF((L$1:L$2881=L1841),K$1:K$2881)))</f>
        <v/>
      </c>
      <c r="R1841" s="1" t="str">
        <f t="array" ref="R1841">IF(O1841="","",TTEST(IF(L$1:L$2881=LEFT(L1841,LEN(L1841)-3)&amp;"ctr",K$1:K$2881),IF(L$1:L$2881=L1841,K$1:K$2881),2,IF(ISERROR(Q1841),3,IF(Q1841&lt;0.05,3,2))))</f>
        <v/>
      </c>
      <c r="S1841" s="1" t="str">
        <f t="shared" ca="1" si="396"/>
        <v/>
      </c>
      <c r="T1841" s="1" t="str">
        <f t="array" ref="T1841">IF(O1841="","",AVERAGE(IF(L$1:L$2881=L1841,I$1:I$2881)))</f>
        <v/>
      </c>
      <c r="U1841" s="1" t="str">
        <f t="shared" ca="1" si="397"/>
        <v/>
      </c>
      <c r="V1841" s="1" t="str">
        <f t="shared" ca="1" si="403"/>
        <v/>
      </c>
      <c r="W1841" s="1" t="str">
        <f t="array" aca="1" ref="W1841" ca="1">IF(V1841="","",IF(AVERAGE(IF(Z$2:Z$2881="Neg"&amp;" "&amp;B1841&amp;" "&amp;X1841,J$2:J$2881,0))&gt;AVERAGE(IF(Z$2:Z$2881="pos"&amp;" "&amp;B1841&amp;" "&amp;X1841,J$2:J$2881,0)),"neg","pos"))</f>
        <v/>
      </c>
      <c r="X1841" s="1" t="str">
        <f t="shared" ca="1" si="398"/>
        <v/>
      </c>
      <c r="Y1841" s="1" t="str">
        <f t="shared" ca="1" si="399"/>
        <v/>
      </c>
      <c r="Z1841" s="1" t="str">
        <f t="shared" si="400"/>
        <v>both histidine betaine MEB</v>
      </c>
      <c r="AA1841" s="1" t="str">
        <f t="shared" si="404"/>
        <v/>
      </c>
    </row>
    <row r="1842" spans="1:27" x14ac:dyDescent="0.2">
      <c r="A1842" s="1" t="s">
        <v>94</v>
      </c>
      <c r="B1842" s="1" t="s">
        <v>196</v>
      </c>
      <c r="C1842" s="1" t="s">
        <v>129</v>
      </c>
      <c r="D1842" s="1">
        <v>197.11660000000001</v>
      </c>
      <c r="E1842" s="1">
        <v>20.05</v>
      </c>
      <c r="F1842" s="5" t="s">
        <v>146</v>
      </c>
      <c r="H1842" s="1" t="s">
        <v>151</v>
      </c>
      <c r="K1842" s="1">
        <f t="shared" si="405"/>
        <v>0</v>
      </c>
      <c r="L1842" s="1" t="str">
        <f t="shared" si="406"/>
        <v>both histidine betaine YE_Ctr</v>
      </c>
      <c r="M1842" s="1" t="str">
        <f t="shared" si="393"/>
        <v>ND</v>
      </c>
      <c r="N1842" s="1" t="str">
        <f t="shared" si="394"/>
        <v>both histidine betaine YE_CtrND</v>
      </c>
      <c r="O1842" s="2" t="str">
        <f t="shared" si="395"/>
        <v>ND</v>
      </c>
      <c r="P1842" s="1">
        <f t="array" ref="P1842">IF(O1842="","",AVERAGE(IF(L$1:L$2881=L1842,K$1:K$2881)))</f>
        <v>0</v>
      </c>
      <c r="Q1842" s="1" t="e">
        <f t="array" ref="Q1842">IF(O1842="","",_xlfn.F.TEST(IF((L$1:L$2881=LEFT(L1842,LEN(L1842)-3)&amp;"ctr"),K$1:K$2881),IF((L$1:L$2881=L1842),K$1:K$2881)))</f>
        <v>#DIV/0!</v>
      </c>
      <c r="R1842" s="1" t="e">
        <f t="array" ref="R1842">IF(O1842="","",TTEST(IF(L$1:L$2881=LEFT(L1842,LEN(L1842)-3)&amp;"ctr",K$1:K$2881),IF(L$1:L$2881=L1842,K$1:K$2881),2,IF(ISERROR(Q1842),3,IF(Q1842&lt;0.05,3,2))))</f>
        <v>#DIV/0!</v>
      </c>
      <c r="S1842" s="1" t="str">
        <f t="shared" ca="1" si="396"/>
        <v>ND</v>
      </c>
      <c r="T1842" s="1">
        <f t="array" ref="T1842">IF(O1842="","",AVERAGE(IF(L$1:L$2881=L1842,I$1:I$2881)))</f>
        <v>0</v>
      </c>
      <c r="U1842" s="1" t="str">
        <f t="shared" ca="1" si="397"/>
        <v>n/a</v>
      </c>
      <c r="V1842" s="1" t="str">
        <f t="shared" ca="1" si="403"/>
        <v/>
      </c>
      <c r="W1842" s="1" t="str">
        <f t="array" aca="1" ref="W1842" ca="1">IF(V1842="","",IF(AVERAGE(IF(Z$2:Z$2881="Neg"&amp;" "&amp;B1842&amp;" "&amp;X1842,J$2:J$2881,0))&gt;AVERAGE(IF(Z$2:Z$2881="pos"&amp;" "&amp;B1842&amp;" "&amp;X1842,J$2:J$2881,0)),"neg","pos"))</f>
        <v/>
      </c>
      <c r="X1842" s="1" t="str">
        <f t="shared" ca="1" si="398"/>
        <v/>
      </c>
      <c r="Y1842" s="1" t="str">
        <f t="shared" ca="1" si="399"/>
        <v/>
      </c>
      <c r="Z1842" s="1" t="str">
        <f t="shared" si="400"/>
        <v>both histidine betaine YE_</v>
      </c>
      <c r="AA1842" s="1" t="str">
        <f t="shared" si="404"/>
        <v>Good</v>
      </c>
    </row>
    <row r="1843" spans="1:27" x14ac:dyDescent="0.2">
      <c r="A1843" s="1" t="s">
        <v>94</v>
      </c>
      <c r="B1843" s="1" t="s">
        <v>196</v>
      </c>
      <c r="C1843" s="1" t="s">
        <v>129</v>
      </c>
      <c r="D1843" s="1">
        <v>197.11660000000001</v>
      </c>
      <c r="E1843" s="1">
        <v>20.05</v>
      </c>
      <c r="F1843" s="5" t="s">
        <v>146</v>
      </c>
      <c r="H1843" s="1" t="s">
        <v>151</v>
      </c>
      <c r="K1843" s="1">
        <f t="shared" si="405"/>
        <v>0</v>
      </c>
      <c r="L1843" s="1" t="str">
        <f t="shared" si="406"/>
        <v>both histidine betaine YE_Ctr</v>
      </c>
      <c r="M1843" s="1" t="str">
        <f t="shared" si="393"/>
        <v>ND</v>
      </c>
      <c r="N1843" s="1" t="str">
        <f t="shared" si="394"/>
        <v>both histidine betaine YE_CtrND</v>
      </c>
      <c r="O1843" s="2" t="str">
        <f t="shared" si="395"/>
        <v/>
      </c>
      <c r="P1843" s="1" t="str">
        <f t="array" ref="P1843">IF(O1843="","",AVERAGE(IF(L$1:L$2881=L1843,K$1:K$2881)))</f>
        <v/>
      </c>
      <c r="Q1843" s="1" t="str">
        <f t="array" ref="Q1843">IF(O1843="","",_xlfn.F.TEST(IF((L$1:L$2881=LEFT(L1843,LEN(L1843)-3)&amp;"ctr"),K$1:K$2881),IF((L$1:L$2881=L1843),K$1:K$2881)))</f>
        <v/>
      </c>
      <c r="R1843" s="1" t="str">
        <f t="array" ref="R1843">IF(O1843="","",TTEST(IF(L$1:L$2881=LEFT(L1843,LEN(L1843)-3)&amp;"ctr",K$1:K$2881),IF(L$1:L$2881=L1843,K$1:K$2881),2,IF(ISERROR(Q1843),3,IF(Q1843&lt;0.05,3,2))))</f>
        <v/>
      </c>
      <c r="S1843" s="1" t="str">
        <f t="shared" ca="1" si="396"/>
        <v/>
      </c>
      <c r="T1843" s="1" t="str">
        <f t="array" ref="T1843">IF(O1843="","",AVERAGE(IF(L$1:L$2881=L1843,I$1:I$2881)))</f>
        <v/>
      </c>
      <c r="U1843" s="1" t="str">
        <f t="shared" ca="1" si="397"/>
        <v/>
      </c>
      <c r="V1843" s="1" t="str">
        <f t="shared" ca="1" si="403"/>
        <v/>
      </c>
      <c r="W1843" s="1" t="str">
        <f t="array" aca="1" ref="W1843" ca="1">IF(V1843="","",IF(AVERAGE(IF(Z$2:Z$2881="Neg"&amp;" "&amp;B1843&amp;" "&amp;X1843,J$2:J$2881,0))&gt;AVERAGE(IF(Z$2:Z$2881="pos"&amp;" "&amp;B1843&amp;" "&amp;X1843,J$2:J$2881,0)),"neg","pos"))</f>
        <v/>
      </c>
      <c r="X1843" s="1" t="str">
        <f t="shared" ca="1" si="398"/>
        <v/>
      </c>
      <c r="Y1843" s="1" t="str">
        <f t="shared" ca="1" si="399"/>
        <v/>
      </c>
      <c r="Z1843" s="1" t="str">
        <f t="shared" si="400"/>
        <v>both histidine betaine YE_</v>
      </c>
      <c r="AA1843" s="1" t="str">
        <f t="shared" si="404"/>
        <v/>
      </c>
    </row>
    <row r="1844" spans="1:27" x14ac:dyDescent="0.2">
      <c r="A1844" s="1" t="s">
        <v>94</v>
      </c>
      <c r="B1844" s="1" t="s">
        <v>196</v>
      </c>
      <c r="C1844" s="1" t="s">
        <v>129</v>
      </c>
      <c r="D1844" s="1">
        <v>197.11660000000001</v>
      </c>
      <c r="E1844" s="1">
        <v>20.05</v>
      </c>
      <c r="F1844" s="5" t="s">
        <v>146</v>
      </c>
      <c r="H1844" s="1" t="s">
        <v>151</v>
      </c>
      <c r="K1844" s="1">
        <f t="shared" si="405"/>
        <v>0</v>
      </c>
      <c r="L1844" s="1" t="str">
        <f t="shared" si="406"/>
        <v>both histidine betaine YE_Ctr</v>
      </c>
      <c r="M1844" s="1" t="str">
        <f t="shared" si="393"/>
        <v>ND</v>
      </c>
      <c r="N1844" s="1" t="str">
        <f t="shared" si="394"/>
        <v>both histidine betaine YE_CtrND</v>
      </c>
      <c r="O1844" s="2" t="str">
        <f t="shared" si="395"/>
        <v/>
      </c>
      <c r="P1844" s="1" t="str">
        <f t="array" ref="P1844">IF(O1844="","",AVERAGE(IF(L$1:L$2881=L1844,K$1:K$2881)))</f>
        <v/>
      </c>
      <c r="Q1844" s="1" t="str">
        <f t="array" ref="Q1844">IF(O1844="","",_xlfn.F.TEST(IF((L$1:L$2881=LEFT(L1844,LEN(L1844)-3)&amp;"ctr"),K$1:K$2881),IF((L$1:L$2881=L1844),K$1:K$2881)))</f>
        <v/>
      </c>
      <c r="R1844" s="1" t="str">
        <f t="array" ref="R1844">IF(O1844="","",TTEST(IF(L$1:L$2881=LEFT(L1844,LEN(L1844)-3)&amp;"ctr",K$1:K$2881),IF(L$1:L$2881=L1844,K$1:K$2881),2,IF(ISERROR(Q1844),3,IF(Q1844&lt;0.05,3,2))))</f>
        <v/>
      </c>
      <c r="S1844" s="1" t="str">
        <f t="shared" ca="1" si="396"/>
        <v/>
      </c>
      <c r="T1844" s="1" t="str">
        <f t="array" ref="T1844">IF(O1844="","",AVERAGE(IF(L$1:L$2881=L1844,I$1:I$2881)))</f>
        <v/>
      </c>
      <c r="U1844" s="1" t="str">
        <f t="shared" ca="1" si="397"/>
        <v/>
      </c>
      <c r="V1844" s="1" t="str">
        <f t="shared" ca="1" si="403"/>
        <v/>
      </c>
      <c r="W1844" s="1" t="str">
        <f t="array" aca="1" ref="W1844" ca="1">IF(V1844="","",IF(AVERAGE(IF(Z$2:Z$2881="Neg"&amp;" "&amp;B1844&amp;" "&amp;X1844,J$2:J$2881,0))&gt;AVERAGE(IF(Z$2:Z$2881="pos"&amp;" "&amp;B1844&amp;" "&amp;X1844,J$2:J$2881,0)),"neg","pos"))</f>
        <v/>
      </c>
      <c r="X1844" s="1" t="str">
        <f t="shared" ca="1" si="398"/>
        <v/>
      </c>
      <c r="Y1844" s="1" t="str">
        <f t="shared" ca="1" si="399"/>
        <v/>
      </c>
      <c r="Z1844" s="1" t="str">
        <f t="shared" si="400"/>
        <v>both histidine betaine YE_</v>
      </c>
      <c r="AA1844" s="1" t="str">
        <f t="shared" si="404"/>
        <v/>
      </c>
    </row>
    <row r="1845" spans="1:27" x14ac:dyDescent="0.2">
      <c r="A1845" s="1" t="s">
        <v>94</v>
      </c>
      <c r="B1845" s="1" t="s">
        <v>196</v>
      </c>
      <c r="C1845" s="1" t="s">
        <v>129</v>
      </c>
      <c r="D1845" s="1">
        <v>197.11660000000001</v>
      </c>
      <c r="E1845" s="1">
        <v>20.05</v>
      </c>
      <c r="F1845" s="5" t="s">
        <v>146</v>
      </c>
      <c r="H1845" s="1" t="s">
        <v>151</v>
      </c>
      <c r="K1845" s="1">
        <f t="shared" si="405"/>
        <v>0</v>
      </c>
      <c r="L1845" s="1" t="str">
        <f t="shared" si="406"/>
        <v>both histidine betaine YE_Ctr</v>
      </c>
      <c r="M1845" s="1" t="str">
        <f t="shared" si="393"/>
        <v>ND</v>
      </c>
      <c r="N1845" s="1" t="str">
        <f t="shared" si="394"/>
        <v>both histidine betaine YE_CtrND</v>
      </c>
      <c r="O1845" s="2" t="str">
        <f t="shared" si="395"/>
        <v/>
      </c>
      <c r="P1845" s="1" t="str">
        <f t="array" ref="P1845">IF(O1845="","",AVERAGE(IF(L$1:L$2881=L1845,K$1:K$2881)))</f>
        <v/>
      </c>
      <c r="Q1845" s="1" t="str">
        <f t="array" ref="Q1845">IF(O1845="","",_xlfn.F.TEST(IF((L$1:L$2881=LEFT(L1845,LEN(L1845)-3)&amp;"ctr"),K$1:K$2881),IF((L$1:L$2881=L1845),K$1:K$2881)))</f>
        <v/>
      </c>
      <c r="R1845" s="1" t="str">
        <f t="array" ref="R1845">IF(O1845="","",TTEST(IF(L$1:L$2881=LEFT(L1845,LEN(L1845)-3)&amp;"ctr",K$1:K$2881),IF(L$1:L$2881=L1845,K$1:K$2881),2,IF(ISERROR(Q1845),3,IF(Q1845&lt;0.05,3,2))))</f>
        <v/>
      </c>
      <c r="S1845" s="1" t="str">
        <f t="shared" ca="1" si="396"/>
        <v/>
      </c>
      <c r="T1845" s="1" t="str">
        <f t="array" ref="T1845">IF(O1845="","",AVERAGE(IF(L$1:L$2881=L1845,I$1:I$2881)))</f>
        <v/>
      </c>
      <c r="U1845" s="1" t="str">
        <f t="shared" ca="1" si="397"/>
        <v/>
      </c>
      <c r="V1845" s="1" t="str">
        <f t="shared" ca="1" si="403"/>
        <v/>
      </c>
      <c r="W1845" s="1" t="str">
        <f t="array" aca="1" ref="W1845" ca="1">IF(V1845="","",IF(AVERAGE(IF(Z$2:Z$2881="Neg"&amp;" "&amp;B1845&amp;" "&amp;X1845,J$2:J$2881,0))&gt;AVERAGE(IF(Z$2:Z$2881="pos"&amp;" "&amp;B1845&amp;" "&amp;X1845,J$2:J$2881,0)),"neg","pos"))</f>
        <v/>
      </c>
      <c r="X1845" s="1" t="str">
        <f t="shared" ca="1" si="398"/>
        <v/>
      </c>
      <c r="Y1845" s="1" t="str">
        <f t="shared" ca="1" si="399"/>
        <v/>
      </c>
      <c r="Z1845" s="1" t="str">
        <f t="shared" si="400"/>
        <v>both histidine betaine YE_</v>
      </c>
      <c r="AA1845" s="1" t="str">
        <f t="shared" si="404"/>
        <v/>
      </c>
    </row>
    <row r="1846" spans="1:27" x14ac:dyDescent="0.2">
      <c r="A1846" s="1" t="s">
        <v>94</v>
      </c>
      <c r="B1846" s="1" t="s">
        <v>196</v>
      </c>
      <c r="C1846" s="1" t="s">
        <v>129</v>
      </c>
      <c r="D1846" s="1">
        <v>197.11660000000001</v>
      </c>
      <c r="E1846" s="1">
        <v>20.05</v>
      </c>
      <c r="F1846" s="5" t="s">
        <v>146</v>
      </c>
      <c r="H1846" s="1" t="s">
        <v>152</v>
      </c>
      <c r="K1846" s="1">
        <f t="shared" si="405"/>
        <v>0</v>
      </c>
      <c r="L1846" s="1" t="str">
        <f t="shared" si="406"/>
        <v>both histidine betaine YE_Syn</v>
      </c>
      <c r="M1846" s="1" t="str">
        <f t="shared" si="393"/>
        <v>ND</v>
      </c>
      <c r="N1846" s="1" t="str">
        <f t="shared" si="394"/>
        <v>both histidine betaine YE_SynND</v>
      </c>
      <c r="O1846" s="2" t="str">
        <f t="shared" si="395"/>
        <v>ND</v>
      </c>
      <c r="P1846" s="1">
        <f t="array" ref="P1846">IF(O1846="","",AVERAGE(IF(L$1:L$2881=L1846,K$1:K$2881)))</f>
        <v>0</v>
      </c>
      <c r="Q1846" s="1" t="e">
        <f t="array" ref="Q1846">IF(O1846="","",_xlfn.F.TEST(IF((L$1:L$2881=LEFT(L1846,LEN(L1846)-3)&amp;"ctr"),K$1:K$2881),IF((L$1:L$2881=L1846),K$1:K$2881)))</f>
        <v>#DIV/0!</v>
      </c>
      <c r="R1846" s="1" t="e">
        <f t="array" ref="R1846">IF(O1846="","",TTEST(IF(L$1:L$2881=LEFT(L1846,LEN(L1846)-3)&amp;"ctr",K$1:K$2881),IF(L$1:L$2881=L1846,K$1:K$2881),2,IF(ISERROR(Q1846),3,IF(Q1846&lt;0.05,3,2))))</f>
        <v>#DIV/0!</v>
      </c>
      <c r="S1846" s="1" t="str">
        <f t="shared" ca="1" si="396"/>
        <v>ND</v>
      </c>
      <c r="T1846" s="1">
        <f t="array" ref="T1846">IF(O1846="","",AVERAGE(IF(L$1:L$2881=L1846,I$1:I$2881)))</f>
        <v>0</v>
      </c>
      <c r="U1846" s="1" t="str">
        <f t="shared" ca="1" si="397"/>
        <v>n/a</v>
      </c>
      <c r="V1846" s="1" t="str">
        <f t="shared" ca="1" si="403"/>
        <v/>
      </c>
      <c r="W1846" s="1" t="str">
        <f t="array" aca="1" ref="W1846" ca="1">IF(V1846="","",IF(AVERAGE(IF(Z$2:Z$2881="Neg"&amp;" "&amp;B1846&amp;" "&amp;X1846,J$2:J$2881,0))&gt;AVERAGE(IF(Z$2:Z$2881="pos"&amp;" "&amp;B1846&amp;" "&amp;X1846,J$2:J$2881,0)),"neg","pos"))</f>
        <v/>
      </c>
      <c r="X1846" s="1" t="str">
        <f t="shared" ca="1" si="398"/>
        <v/>
      </c>
      <c r="Y1846" s="1" t="str">
        <f t="shared" ca="1" si="399"/>
        <v/>
      </c>
      <c r="Z1846" s="1" t="str">
        <f t="shared" si="400"/>
        <v>both histidine betaine YE_</v>
      </c>
      <c r="AA1846" s="1" t="str">
        <f t="shared" si="404"/>
        <v>Good</v>
      </c>
    </row>
    <row r="1847" spans="1:27" x14ac:dyDescent="0.2">
      <c r="A1847" s="1" t="s">
        <v>94</v>
      </c>
      <c r="B1847" s="1" t="s">
        <v>196</v>
      </c>
      <c r="C1847" s="1" t="s">
        <v>129</v>
      </c>
      <c r="D1847" s="1">
        <v>197.11660000000001</v>
      </c>
      <c r="E1847" s="1">
        <v>20.05</v>
      </c>
      <c r="F1847" s="5" t="s">
        <v>146</v>
      </c>
      <c r="H1847" s="1" t="s">
        <v>152</v>
      </c>
      <c r="K1847" s="1">
        <f t="shared" si="405"/>
        <v>0</v>
      </c>
      <c r="L1847" s="1" t="str">
        <f t="shared" si="406"/>
        <v>both histidine betaine YE_Syn</v>
      </c>
      <c r="M1847" s="1" t="str">
        <f t="shared" si="393"/>
        <v>ND</v>
      </c>
      <c r="N1847" s="1" t="str">
        <f t="shared" si="394"/>
        <v>both histidine betaine YE_SynND</v>
      </c>
      <c r="O1847" s="2" t="str">
        <f t="shared" si="395"/>
        <v/>
      </c>
      <c r="P1847" s="1" t="str">
        <f t="array" ref="P1847">IF(O1847="","",AVERAGE(IF(L$1:L$2881=L1847,K$1:K$2881)))</f>
        <v/>
      </c>
      <c r="Q1847" s="1" t="str">
        <f t="array" ref="Q1847">IF(O1847="","",_xlfn.F.TEST(IF((L$1:L$2881=LEFT(L1847,LEN(L1847)-3)&amp;"ctr"),K$1:K$2881),IF((L$1:L$2881=L1847),K$1:K$2881)))</f>
        <v/>
      </c>
      <c r="R1847" s="1" t="str">
        <f t="array" ref="R1847">IF(O1847="","",TTEST(IF(L$1:L$2881=LEFT(L1847,LEN(L1847)-3)&amp;"ctr",K$1:K$2881),IF(L$1:L$2881=L1847,K$1:K$2881),2,IF(ISERROR(Q1847),3,IF(Q1847&lt;0.05,3,2))))</f>
        <v/>
      </c>
      <c r="S1847" s="1" t="str">
        <f t="shared" ca="1" si="396"/>
        <v/>
      </c>
      <c r="T1847" s="1" t="str">
        <f t="array" ref="T1847">IF(O1847="","",AVERAGE(IF(L$1:L$2881=L1847,I$1:I$2881)))</f>
        <v/>
      </c>
      <c r="U1847" s="1" t="str">
        <f t="shared" ca="1" si="397"/>
        <v/>
      </c>
      <c r="V1847" s="1" t="str">
        <f t="shared" ca="1" si="403"/>
        <v/>
      </c>
      <c r="W1847" s="1" t="str">
        <f t="array" aca="1" ref="W1847" ca="1">IF(V1847="","",IF(AVERAGE(IF(Z$2:Z$2881="Neg"&amp;" "&amp;B1847&amp;" "&amp;X1847,J$2:J$2881,0))&gt;AVERAGE(IF(Z$2:Z$2881="pos"&amp;" "&amp;B1847&amp;" "&amp;X1847,J$2:J$2881,0)),"neg","pos"))</f>
        <v/>
      </c>
      <c r="X1847" s="1" t="str">
        <f t="shared" ca="1" si="398"/>
        <v/>
      </c>
      <c r="Y1847" s="1" t="str">
        <f t="shared" ca="1" si="399"/>
        <v/>
      </c>
      <c r="Z1847" s="1" t="str">
        <f t="shared" si="400"/>
        <v>both histidine betaine YE_</v>
      </c>
      <c r="AA1847" s="1" t="str">
        <f t="shared" si="404"/>
        <v/>
      </c>
    </row>
    <row r="1848" spans="1:27" x14ac:dyDescent="0.2">
      <c r="A1848" s="1" t="s">
        <v>94</v>
      </c>
      <c r="B1848" s="1" t="s">
        <v>196</v>
      </c>
      <c r="C1848" s="1" t="s">
        <v>129</v>
      </c>
      <c r="D1848" s="1">
        <v>197.11660000000001</v>
      </c>
      <c r="E1848" s="1">
        <v>20.05</v>
      </c>
      <c r="F1848" s="5" t="s">
        <v>146</v>
      </c>
      <c r="H1848" s="1" t="s">
        <v>152</v>
      </c>
      <c r="K1848" s="1">
        <f t="shared" si="405"/>
        <v>0</v>
      </c>
      <c r="L1848" s="1" t="str">
        <f t="shared" si="406"/>
        <v>both histidine betaine YE_Syn</v>
      </c>
      <c r="M1848" s="1" t="str">
        <f t="shared" si="393"/>
        <v>ND</v>
      </c>
      <c r="N1848" s="1" t="str">
        <f t="shared" si="394"/>
        <v>both histidine betaine YE_SynND</v>
      </c>
      <c r="O1848" s="2" t="str">
        <f t="shared" si="395"/>
        <v/>
      </c>
      <c r="P1848" s="1" t="str">
        <f t="array" ref="P1848">IF(O1848="","",AVERAGE(IF(L$1:L$2881=L1848,K$1:K$2881)))</f>
        <v/>
      </c>
      <c r="Q1848" s="1" t="str">
        <f t="array" ref="Q1848">IF(O1848="","",_xlfn.F.TEST(IF((L$1:L$2881=LEFT(L1848,LEN(L1848)-3)&amp;"ctr"),K$1:K$2881),IF((L$1:L$2881=L1848),K$1:K$2881)))</f>
        <v/>
      </c>
      <c r="R1848" s="1" t="str">
        <f t="array" ref="R1848">IF(O1848="","",TTEST(IF(L$1:L$2881=LEFT(L1848,LEN(L1848)-3)&amp;"ctr",K$1:K$2881),IF(L$1:L$2881=L1848,K$1:K$2881),2,IF(ISERROR(Q1848),3,IF(Q1848&lt;0.05,3,2))))</f>
        <v/>
      </c>
      <c r="S1848" s="1" t="str">
        <f t="shared" ca="1" si="396"/>
        <v/>
      </c>
      <c r="T1848" s="1" t="str">
        <f t="array" ref="T1848">IF(O1848="","",AVERAGE(IF(L$1:L$2881=L1848,I$1:I$2881)))</f>
        <v/>
      </c>
      <c r="U1848" s="1" t="str">
        <f t="shared" ca="1" si="397"/>
        <v/>
      </c>
      <c r="V1848" s="1" t="str">
        <f t="shared" ca="1" si="403"/>
        <v/>
      </c>
      <c r="W1848" s="1" t="str">
        <f t="array" aca="1" ref="W1848" ca="1">IF(V1848="","",IF(AVERAGE(IF(Z$2:Z$2881="Neg"&amp;" "&amp;B1848&amp;" "&amp;X1848,J$2:J$2881,0))&gt;AVERAGE(IF(Z$2:Z$2881="pos"&amp;" "&amp;B1848&amp;" "&amp;X1848,J$2:J$2881,0)),"neg","pos"))</f>
        <v/>
      </c>
      <c r="X1848" s="1" t="str">
        <f t="shared" ca="1" si="398"/>
        <v/>
      </c>
      <c r="Y1848" s="1" t="str">
        <f t="shared" ca="1" si="399"/>
        <v/>
      </c>
      <c r="Z1848" s="1" t="str">
        <f t="shared" si="400"/>
        <v>both histidine betaine YE_</v>
      </c>
      <c r="AA1848" s="1" t="str">
        <f t="shared" si="404"/>
        <v/>
      </c>
    </row>
    <row r="1849" spans="1:27" x14ac:dyDescent="0.2">
      <c r="A1849" s="1" t="s">
        <v>94</v>
      </c>
      <c r="B1849" s="1" t="s">
        <v>196</v>
      </c>
      <c r="C1849" s="1" t="s">
        <v>129</v>
      </c>
      <c r="D1849" s="1">
        <v>197.11660000000001</v>
      </c>
      <c r="E1849" s="1">
        <v>20.05</v>
      </c>
      <c r="F1849" s="5" t="s">
        <v>146</v>
      </c>
      <c r="H1849" s="1" t="s">
        <v>152</v>
      </c>
      <c r="K1849" s="1">
        <f t="shared" si="405"/>
        <v>0</v>
      </c>
      <c r="L1849" s="1" t="str">
        <f t="shared" si="406"/>
        <v>both histidine betaine YE_Syn</v>
      </c>
      <c r="M1849" s="1" t="str">
        <f t="shared" si="393"/>
        <v>ND</v>
      </c>
      <c r="N1849" s="1" t="str">
        <f t="shared" si="394"/>
        <v>both histidine betaine YE_SynND</v>
      </c>
      <c r="O1849" s="2" t="str">
        <f t="shared" si="395"/>
        <v/>
      </c>
      <c r="P1849" s="1" t="str">
        <f t="array" ref="P1849">IF(O1849="","",AVERAGE(IF(L$1:L$2881=L1849,K$1:K$2881)))</f>
        <v/>
      </c>
      <c r="Q1849" s="1" t="str">
        <f t="array" ref="Q1849">IF(O1849="","",_xlfn.F.TEST(IF((L$1:L$2881=LEFT(L1849,LEN(L1849)-3)&amp;"ctr"),K$1:K$2881),IF((L$1:L$2881=L1849),K$1:K$2881)))</f>
        <v/>
      </c>
      <c r="R1849" s="1" t="str">
        <f t="array" ref="R1849">IF(O1849="","",TTEST(IF(L$1:L$2881=LEFT(L1849,LEN(L1849)-3)&amp;"ctr",K$1:K$2881),IF(L$1:L$2881=L1849,K$1:K$2881),2,IF(ISERROR(Q1849),3,IF(Q1849&lt;0.05,3,2))))</f>
        <v/>
      </c>
      <c r="S1849" s="1" t="str">
        <f t="shared" ca="1" si="396"/>
        <v/>
      </c>
      <c r="T1849" s="1" t="str">
        <f t="array" ref="T1849">IF(O1849="","",AVERAGE(IF(L$1:L$2881=L1849,I$1:I$2881)))</f>
        <v/>
      </c>
      <c r="U1849" s="1" t="str">
        <f t="shared" ca="1" si="397"/>
        <v/>
      </c>
      <c r="V1849" s="1" t="str">
        <f t="shared" ca="1" si="403"/>
        <v/>
      </c>
      <c r="W1849" s="1" t="str">
        <f t="array" aca="1" ref="W1849" ca="1">IF(V1849="","",IF(AVERAGE(IF(Z$2:Z$2881="Neg"&amp;" "&amp;B1849&amp;" "&amp;X1849,J$2:J$2881,0))&gt;AVERAGE(IF(Z$2:Z$2881="pos"&amp;" "&amp;B1849&amp;" "&amp;X1849,J$2:J$2881,0)),"neg","pos"))</f>
        <v/>
      </c>
      <c r="X1849" s="1" t="str">
        <f t="shared" ca="1" si="398"/>
        <v/>
      </c>
      <c r="Y1849" s="1" t="str">
        <f t="shared" ca="1" si="399"/>
        <v/>
      </c>
      <c r="Z1849" s="1" t="str">
        <f t="shared" si="400"/>
        <v>both histidine betaine YE_</v>
      </c>
      <c r="AA1849" s="1" t="str">
        <f t="shared" si="404"/>
        <v/>
      </c>
    </row>
    <row r="1850" spans="1:27" x14ac:dyDescent="0.2">
      <c r="A1850" s="1" t="s">
        <v>94</v>
      </c>
      <c r="B1850" s="1" t="s">
        <v>196</v>
      </c>
      <c r="C1850" s="1" t="s">
        <v>129</v>
      </c>
      <c r="D1850" s="1">
        <v>197.11660000000001</v>
      </c>
      <c r="E1850" s="1">
        <v>20.05</v>
      </c>
      <c r="F1850" s="5" t="s">
        <v>146</v>
      </c>
      <c r="H1850" s="1" t="s">
        <v>153</v>
      </c>
      <c r="I1850" s="1">
        <v>153557</v>
      </c>
      <c r="K1850" s="1">
        <f t="shared" si="405"/>
        <v>11.941833624804859</v>
      </c>
      <c r="L1850" s="1" t="str">
        <f t="shared" si="406"/>
        <v>both histidine betaine SE_Ctr</v>
      </c>
      <c r="M1850" s="1" t="str">
        <f t="shared" si="393"/>
        <v>D</v>
      </c>
      <c r="N1850" s="1" t="str">
        <f t="shared" si="394"/>
        <v>both histidine betaine SE_Ctr_D</v>
      </c>
      <c r="O1850" s="2" t="str">
        <f t="shared" si="395"/>
        <v>D</v>
      </c>
      <c r="P1850" s="1">
        <f t="array" ref="P1850">IF(O1850="","",AVERAGE(IF(L$1:L$2881=L1850,K$1:K$2881)))</f>
        <v>12.247285503382049</v>
      </c>
      <c r="Q1850" s="1">
        <f t="array" ref="Q1850">IF(O1850="","",_xlfn.F.TEST(IF((L$1:L$2881=LEFT(L1850,LEN(L1850)-3)&amp;"ctr"),K$1:K$2881),IF((L$1:L$2881=L1850),K$1:K$2881)))</f>
        <v>1</v>
      </c>
      <c r="R1850" s="1">
        <f t="array" ref="R1850">IF(O1850="","",TTEST(IF(L$1:L$2881=LEFT(L1850,LEN(L1850)-3)&amp;"ctr",K$1:K$2881),IF(L$1:L$2881=L1850,K$1:K$2881),2,IF(ISERROR(Q1850),3,IF(Q1850&lt;0.05,3,2))))</f>
        <v>1</v>
      </c>
      <c r="S1850" s="1" t="str">
        <f t="shared" ca="1" si="396"/>
        <v>D</v>
      </c>
      <c r="T1850" s="1">
        <f t="array" ref="T1850">IF(O1850="","",AVERAGE(IF(L$1:L$2881=L1850,I$1:I$2881)))</f>
        <v>219656.75</v>
      </c>
      <c r="U1850" s="1" t="b">
        <f t="shared" ca="1" si="397"/>
        <v>0</v>
      </c>
      <c r="V1850" s="1" t="str">
        <f t="shared" ca="1" si="403"/>
        <v>1</v>
      </c>
      <c r="W1850" s="1" t="str">
        <f t="array" aca="1" ref="W1850" ca="1">IF(V1850="","",IF(AVERAGE(IF(Z$2:Z$2881="Neg"&amp;" "&amp;B1850&amp;" "&amp;X1850,J$2:J$2881,0))&gt;AVERAGE(IF(Z$2:Z$2881="pos"&amp;" "&amp;B1850&amp;" "&amp;X1850,J$2:J$2881,0)),"neg","pos"))</f>
        <v>pos</v>
      </c>
      <c r="X1850" s="1" t="str">
        <f t="shared" ca="1" si="398"/>
        <v>SE_</v>
      </c>
      <c r="Y1850" s="1" t="str">
        <f t="shared" ca="1" si="399"/>
        <v>Ctr</v>
      </c>
      <c r="Z1850" s="1" t="str">
        <f t="shared" si="400"/>
        <v>both histidine betaine SE_</v>
      </c>
      <c r="AA1850" s="1" t="str">
        <f t="shared" si="404"/>
        <v>Good</v>
      </c>
    </row>
    <row r="1851" spans="1:27" x14ac:dyDescent="0.2">
      <c r="A1851" s="1" t="s">
        <v>94</v>
      </c>
      <c r="B1851" s="1" t="s">
        <v>196</v>
      </c>
      <c r="C1851" s="1" t="s">
        <v>129</v>
      </c>
      <c r="D1851" s="1">
        <v>197.11660000000001</v>
      </c>
      <c r="E1851" s="1">
        <v>20.05</v>
      </c>
      <c r="F1851" s="5" t="s">
        <v>146</v>
      </c>
      <c r="H1851" s="1" t="s">
        <v>153</v>
      </c>
      <c r="I1851" s="1">
        <v>147162</v>
      </c>
      <c r="K1851" s="1">
        <f t="shared" si="405"/>
        <v>11.899296094985369</v>
      </c>
      <c r="L1851" s="1" t="str">
        <f t="shared" si="406"/>
        <v>both histidine betaine SE_Ctr</v>
      </c>
      <c r="M1851" s="1" t="str">
        <f t="shared" si="393"/>
        <v>D</v>
      </c>
      <c r="N1851" s="1" t="str">
        <f t="shared" si="394"/>
        <v>both histidine betaine SE_Ctr_D</v>
      </c>
      <c r="O1851" s="2" t="str">
        <f t="shared" si="395"/>
        <v/>
      </c>
      <c r="P1851" s="1" t="str">
        <f t="array" ref="P1851">IF(O1851="","",AVERAGE(IF(L$1:L$2881=L1851,K$1:K$2881)))</f>
        <v/>
      </c>
      <c r="Q1851" s="1" t="str">
        <f t="array" ref="Q1851">IF(O1851="","",_xlfn.F.TEST(IF((L$1:L$2881=LEFT(L1851,LEN(L1851)-3)&amp;"ctr"),K$1:K$2881),IF((L$1:L$2881=L1851),K$1:K$2881)))</f>
        <v/>
      </c>
      <c r="R1851" s="1" t="str">
        <f t="array" ref="R1851">IF(O1851="","",TTEST(IF(L$1:L$2881=LEFT(L1851,LEN(L1851)-3)&amp;"ctr",K$1:K$2881),IF(L$1:L$2881=L1851,K$1:K$2881),2,IF(ISERROR(Q1851),3,IF(Q1851&lt;0.05,3,2))))</f>
        <v/>
      </c>
      <c r="S1851" s="1" t="str">
        <f t="shared" ca="1" si="396"/>
        <v/>
      </c>
      <c r="T1851" s="1" t="str">
        <f t="array" ref="T1851">IF(O1851="","",AVERAGE(IF(L$1:L$2881=L1851,I$1:I$2881)))</f>
        <v/>
      </c>
      <c r="U1851" s="1" t="str">
        <f t="shared" ca="1" si="397"/>
        <v/>
      </c>
      <c r="V1851" s="1" t="str">
        <f t="shared" ca="1" si="403"/>
        <v/>
      </c>
      <c r="W1851" s="1" t="str">
        <f t="array" aca="1" ref="W1851" ca="1">IF(V1851="","",IF(AVERAGE(IF(Z$2:Z$2881="Neg"&amp;" "&amp;B1851&amp;" "&amp;X1851,J$2:J$2881,0))&gt;AVERAGE(IF(Z$2:Z$2881="pos"&amp;" "&amp;B1851&amp;" "&amp;X1851,J$2:J$2881,0)),"neg","pos"))</f>
        <v/>
      </c>
      <c r="X1851" s="1" t="str">
        <f t="shared" ca="1" si="398"/>
        <v/>
      </c>
      <c r="Y1851" s="1" t="str">
        <f t="shared" ca="1" si="399"/>
        <v/>
      </c>
      <c r="Z1851" s="1" t="str">
        <f t="shared" si="400"/>
        <v>both histidine betaine SE_</v>
      </c>
      <c r="AA1851" s="1" t="str">
        <f t="shared" si="404"/>
        <v/>
      </c>
    </row>
    <row r="1852" spans="1:27" x14ac:dyDescent="0.2">
      <c r="A1852" s="1" t="s">
        <v>94</v>
      </c>
      <c r="B1852" s="1" t="s">
        <v>196</v>
      </c>
      <c r="C1852" s="1" t="s">
        <v>129</v>
      </c>
      <c r="D1852" s="1">
        <v>197.11660000000001</v>
      </c>
      <c r="E1852" s="1">
        <v>20.05</v>
      </c>
      <c r="F1852" s="5" t="s">
        <v>146</v>
      </c>
      <c r="H1852" s="1" t="s">
        <v>153</v>
      </c>
      <c r="I1852" s="1">
        <v>290786</v>
      </c>
      <c r="K1852" s="1">
        <f t="shared" si="405"/>
        <v>12.580346319378137</v>
      </c>
      <c r="L1852" s="1" t="str">
        <f t="shared" si="406"/>
        <v>both histidine betaine SE_Ctr</v>
      </c>
      <c r="M1852" s="1" t="str">
        <f t="shared" si="393"/>
        <v>D</v>
      </c>
      <c r="N1852" s="1" t="str">
        <f t="shared" si="394"/>
        <v>both histidine betaine SE_Ctr_D</v>
      </c>
      <c r="O1852" s="2" t="str">
        <f t="shared" si="395"/>
        <v/>
      </c>
      <c r="P1852" s="1" t="str">
        <f t="array" ref="P1852">IF(O1852="","",AVERAGE(IF(L$1:L$2881=L1852,K$1:K$2881)))</f>
        <v/>
      </c>
      <c r="Q1852" s="1" t="str">
        <f t="array" ref="Q1852">IF(O1852="","",_xlfn.F.TEST(IF((L$1:L$2881=LEFT(L1852,LEN(L1852)-3)&amp;"ctr"),K$1:K$2881),IF((L$1:L$2881=L1852),K$1:K$2881)))</f>
        <v/>
      </c>
      <c r="R1852" s="1" t="str">
        <f t="array" ref="R1852">IF(O1852="","",TTEST(IF(L$1:L$2881=LEFT(L1852,LEN(L1852)-3)&amp;"ctr",K$1:K$2881),IF(L$1:L$2881=L1852,K$1:K$2881),2,IF(ISERROR(Q1852),3,IF(Q1852&lt;0.05,3,2))))</f>
        <v/>
      </c>
      <c r="S1852" s="1" t="str">
        <f t="shared" ca="1" si="396"/>
        <v/>
      </c>
      <c r="T1852" s="1" t="str">
        <f t="array" ref="T1852">IF(O1852="","",AVERAGE(IF(L$1:L$2881=L1852,I$1:I$2881)))</f>
        <v/>
      </c>
      <c r="U1852" s="1" t="str">
        <f t="shared" ca="1" si="397"/>
        <v/>
      </c>
      <c r="V1852" s="1" t="str">
        <f t="shared" ca="1" si="403"/>
        <v/>
      </c>
      <c r="W1852" s="1" t="str">
        <f t="array" aca="1" ref="W1852" ca="1">IF(V1852="","",IF(AVERAGE(IF(Z$2:Z$2881="Neg"&amp;" "&amp;B1852&amp;" "&amp;X1852,J$2:J$2881,0))&gt;AVERAGE(IF(Z$2:Z$2881="pos"&amp;" "&amp;B1852&amp;" "&amp;X1852,J$2:J$2881,0)),"neg","pos"))</f>
        <v/>
      </c>
      <c r="X1852" s="1" t="str">
        <f t="shared" ca="1" si="398"/>
        <v/>
      </c>
      <c r="Y1852" s="1" t="str">
        <f t="shared" ca="1" si="399"/>
        <v/>
      </c>
      <c r="Z1852" s="1" t="str">
        <f t="shared" si="400"/>
        <v>both histidine betaine SE_</v>
      </c>
      <c r="AA1852" s="1" t="str">
        <f t="shared" si="404"/>
        <v/>
      </c>
    </row>
    <row r="1853" spans="1:27" x14ac:dyDescent="0.2">
      <c r="A1853" s="1" t="s">
        <v>94</v>
      </c>
      <c r="B1853" s="1" t="s">
        <v>196</v>
      </c>
      <c r="C1853" s="1" t="s">
        <v>129</v>
      </c>
      <c r="D1853" s="1">
        <v>197.11660000000001</v>
      </c>
      <c r="E1853" s="1">
        <v>20.05</v>
      </c>
      <c r="F1853" s="5" t="s">
        <v>146</v>
      </c>
      <c r="H1853" s="1" t="s">
        <v>153</v>
      </c>
      <c r="I1853" s="1">
        <v>287122</v>
      </c>
      <c r="K1853" s="1">
        <f t="shared" si="405"/>
        <v>12.567665974359825</v>
      </c>
      <c r="L1853" s="1" t="str">
        <f t="shared" si="406"/>
        <v>both histidine betaine SE_Ctr</v>
      </c>
      <c r="M1853" s="1" t="str">
        <f t="shared" si="393"/>
        <v>D</v>
      </c>
      <c r="N1853" s="1" t="str">
        <f t="shared" si="394"/>
        <v>both histidine betaine SE_Ctr_D</v>
      </c>
      <c r="O1853" s="2" t="str">
        <f t="shared" si="395"/>
        <v/>
      </c>
      <c r="P1853" s="1" t="str">
        <f t="array" ref="P1853">IF(O1853="","",AVERAGE(IF(L$1:L$2881=L1853,K$1:K$2881)))</f>
        <v/>
      </c>
      <c r="Q1853" s="1" t="str">
        <f t="array" ref="Q1853">IF(O1853="","",_xlfn.F.TEST(IF((L$1:L$2881=LEFT(L1853,LEN(L1853)-3)&amp;"ctr"),K$1:K$2881),IF((L$1:L$2881=L1853),K$1:K$2881)))</f>
        <v/>
      </c>
      <c r="R1853" s="1" t="str">
        <f t="array" ref="R1853">IF(O1853="","",TTEST(IF(L$1:L$2881=LEFT(L1853,LEN(L1853)-3)&amp;"ctr",K$1:K$2881),IF(L$1:L$2881=L1853,K$1:K$2881),2,IF(ISERROR(Q1853),3,IF(Q1853&lt;0.05,3,2))))</f>
        <v/>
      </c>
      <c r="S1853" s="1" t="str">
        <f t="shared" ca="1" si="396"/>
        <v/>
      </c>
      <c r="T1853" s="1" t="str">
        <f t="array" ref="T1853">IF(O1853="","",AVERAGE(IF(L$1:L$2881=L1853,I$1:I$2881)))</f>
        <v/>
      </c>
      <c r="U1853" s="1" t="str">
        <f t="shared" ca="1" si="397"/>
        <v/>
      </c>
      <c r="V1853" s="1" t="str">
        <f t="shared" ca="1" si="403"/>
        <v/>
      </c>
      <c r="W1853" s="1" t="str">
        <f t="array" aca="1" ref="W1853" ca="1">IF(V1853="","",IF(AVERAGE(IF(Z$2:Z$2881="Neg"&amp;" "&amp;B1853&amp;" "&amp;X1853,J$2:J$2881,0))&gt;AVERAGE(IF(Z$2:Z$2881="pos"&amp;" "&amp;B1853&amp;" "&amp;X1853,J$2:J$2881,0)),"neg","pos"))</f>
        <v/>
      </c>
      <c r="X1853" s="1" t="str">
        <f t="shared" ca="1" si="398"/>
        <v/>
      </c>
      <c r="Y1853" s="1" t="str">
        <f t="shared" ca="1" si="399"/>
        <v/>
      </c>
      <c r="Z1853" s="1" t="str">
        <f t="shared" si="400"/>
        <v>both histidine betaine SE_</v>
      </c>
      <c r="AA1853" s="1" t="str">
        <f t="shared" si="404"/>
        <v/>
      </c>
    </row>
    <row r="1854" spans="1:27" x14ac:dyDescent="0.2">
      <c r="A1854" s="1" t="s">
        <v>94</v>
      </c>
      <c r="B1854" s="1" t="s">
        <v>196</v>
      </c>
      <c r="C1854" s="1" t="s">
        <v>129</v>
      </c>
      <c r="D1854" s="1">
        <v>197.11660000000001</v>
      </c>
      <c r="E1854" s="1">
        <v>20.05</v>
      </c>
      <c r="F1854" s="5" t="s">
        <v>146</v>
      </c>
      <c r="H1854" s="1" t="s">
        <v>154</v>
      </c>
      <c r="I1854" s="1">
        <v>19532</v>
      </c>
      <c r="K1854" s="1">
        <f t="shared" si="405"/>
        <v>9.8798606219049709</v>
      </c>
      <c r="L1854" s="1" t="str">
        <f t="shared" si="406"/>
        <v>both histidine betaine SE_Syn</v>
      </c>
      <c r="M1854" s="1" t="str">
        <f t="shared" si="393"/>
        <v>D</v>
      </c>
      <c r="N1854" s="1" t="str">
        <f t="shared" si="394"/>
        <v>both histidine betaine SE_Syn_D</v>
      </c>
      <c r="O1854" s="2" t="str">
        <f t="shared" si="395"/>
        <v>D</v>
      </c>
      <c r="P1854" s="1">
        <f t="array" ref="P1854">IF(O1854="","",AVERAGE(IF(L$1:L$2881=L1854,K$1:K$2881)))</f>
        <v>11.211677071140436</v>
      </c>
      <c r="Q1854" s="1">
        <f t="array" ref="Q1854">IF(O1854="","",_xlfn.F.TEST(IF((L$1:L$2881=LEFT(L1854,LEN(L1854)-3)&amp;"ctr"),K$1:K$2881),IF((L$1:L$2881=L1854),K$1:K$2881)))</f>
        <v>0.19156200327572973</v>
      </c>
      <c r="R1854" s="1">
        <f t="array" ref="R1854">IF(O1854="","",TTEST(IF(L$1:L$2881=LEFT(L1854,LEN(L1854)-3)&amp;"ctr",K$1:K$2881),IF(L$1:L$2881=L1854,K$1:K$2881),2,IF(ISERROR(Q1854),3,IF(Q1854&lt;0.05,3,2))))</f>
        <v>7.6447850177269544E-2</v>
      </c>
      <c r="S1854" s="1" t="str">
        <f t="shared" ca="1" si="396"/>
        <v>N</v>
      </c>
      <c r="T1854" s="1">
        <f t="array" ref="T1854">IF(O1854="","",AVERAGE(IF(L$1:L$2881=L1854,I$1:I$2881)))</f>
        <v>91735</v>
      </c>
      <c r="U1854" s="1" t="str">
        <f t="shared" ca="1" si="397"/>
        <v>n/a</v>
      </c>
      <c r="V1854" s="1" t="str">
        <f t="shared" ca="1" si="403"/>
        <v>1</v>
      </c>
      <c r="W1854" s="1" t="str">
        <f t="array" aca="1" ref="W1854" ca="1">IF(V1854="","",IF(AVERAGE(IF(Z$2:Z$2881="Neg"&amp;" "&amp;B1854&amp;" "&amp;X1854,J$2:J$2881,0))&gt;AVERAGE(IF(Z$2:Z$2881="pos"&amp;" "&amp;B1854&amp;" "&amp;X1854,J$2:J$2881,0)),"neg","pos"))</f>
        <v>pos</v>
      </c>
      <c r="X1854" s="1" t="str">
        <f t="shared" ca="1" si="398"/>
        <v>SE_</v>
      </c>
      <c r="Y1854" s="1" t="str">
        <f t="shared" ca="1" si="399"/>
        <v>Syn</v>
      </c>
      <c r="Z1854" s="1" t="str">
        <f t="shared" si="400"/>
        <v>both histidine betaine SE_</v>
      </c>
      <c r="AA1854" s="1" t="str">
        <f t="shared" si="404"/>
        <v>Good</v>
      </c>
    </row>
    <row r="1855" spans="1:27" x14ac:dyDescent="0.2">
      <c r="A1855" s="1" t="s">
        <v>94</v>
      </c>
      <c r="B1855" s="1" t="s">
        <v>196</v>
      </c>
      <c r="C1855" s="1" t="s">
        <v>129</v>
      </c>
      <c r="D1855" s="1">
        <v>197.11660000000001</v>
      </c>
      <c r="E1855" s="1">
        <v>20.05</v>
      </c>
      <c r="F1855" s="5" t="s">
        <v>146</v>
      </c>
      <c r="H1855" s="1" t="s">
        <v>154</v>
      </c>
      <c r="I1855" s="1">
        <v>121197</v>
      </c>
      <c r="K1855" s="1">
        <f t="shared" si="405"/>
        <v>11.705180850831033</v>
      </c>
      <c r="L1855" s="1" t="str">
        <f t="shared" si="406"/>
        <v>both histidine betaine SE_Syn</v>
      </c>
      <c r="M1855" s="1" t="str">
        <f t="shared" si="393"/>
        <v>D</v>
      </c>
      <c r="N1855" s="1" t="str">
        <f t="shared" si="394"/>
        <v>both histidine betaine SE_Syn_D</v>
      </c>
      <c r="O1855" s="2" t="str">
        <f t="shared" si="395"/>
        <v/>
      </c>
      <c r="P1855" s="1" t="str">
        <f t="array" ref="P1855">IF(O1855="","",AVERAGE(IF(L$1:L$2881=L1855,K$1:K$2881)))</f>
        <v/>
      </c>
      <c r="Q1855" s="1" t="str">
        <f t="array" ref="Q1855">IF(O1855="","",_xlfn.F.TEST(IF((L$1:L$2881=LEFT(L1855,LEN(L1855)-3)&amp;"ctr"),K$1:K$2881),IF((L$1:L$2881=L1855),K$1:K$2881)))</f>
        <v/>
      </c>
      <c r="R1855" s="1" t="str">
        <f t="array" ref="R1855">IF(O1855="","",TTEST(IF(L$1:L$2881=LEFT(L1855,LEN(L1855)-3)&amp;"ctr",K$1:K$2881),IF(L$1:L$2881=L1855,K$1:K$2881),2,IF(ISERROR(Q1855),3,IF(Q1855&lt;0.05,3,2))))</f>
        <v/>
      </c>
      <c r="S1855" s="1" t="str">
        <f t="shared" ca="1" si="396"/>
        <v/>
      </c>
      <c r="T1855" s="1" t="str">
        <f t="array" ref="T1855">IF(O1855="","",AVERAGE(IF(L$1:L$2881=L1855,I$1:I$2881)))</f>
        <v/>
      </c>
      <c r="U1855" s="1" t="str">
        <f t="shared" ca="1" si="397"/>
        <v/>
      </c>
      <c r="V1855" s="1" t="str">
        <f t="shared" ca="1" si="403"/>
        <v/>
      </c>
      <c r="W1855" s="1" t="str">
        <f t="array" aca="1" ref="W1855" ca="1">IF(V1855="","",IF(AVERAGE(IF(Z$2:Z$2881="Neg"&amp;" "&amp;B1855&amp;" "&amp;X1855,J$2:J$2881,0))&gt;AVERAGE(IF(Z$2:Z$2881="pos"&amp;" "&amp;B1855&amp;" "&amp;X1855,J$2:J$2881,0)),"neg","pos"))</f>
        <v/>
      </c>
      <c r="X1855" s="1" t="str">
        <f t="shared" ca="1" si="398"/>
        <v/>
      </c>
      <c r="Y1855" s="1" t="str">
        <f t="shared" ca="1" si="399"/>
        <v/>
      </c>
      <c r="Z1855" s="1" t="str">
        <f t="shared" si="400"/>
        <v>both histidine betaine SE_</v>
      </c>
      <c r="AA1855" s="1" t="str">
        <f t="shared" si="404"/>
        <v/>
      </c>
    </row>
    <row r="1856" spans="1:27" x14ac:dyDescent="0.2">
      <c r="A1856" s="1" t="s">
        <v>94</v>
      </c>
      <c r="B1856" s="1" t="s">
        <v>196</v>
      </c>
      <c r="C1856" s="1" t="s">
        <v>129</v>
      </c>
      <c r="D1856" s="1">
        <v>197.11660000000001</v>
      </c>
      <c r="E1856" s="1">
        <v>20.05</v>
      </c>
      <c r="F1856" s="5" t="s">
        <v>146</v>
      </c>
      <c r="H1856" s="1" t="s">
        <v>154</v>
      </c>
      <c r="I1856" s="1">
        <v>124667</v>
      </c>
      <c r="K1856" s="1">
        <f t="shared" si="405"/>
        <v>11.733409482858532</v>
      </c>
      <c r="L1856" s="1" t="str">
        <f t="shared" si="406"/>
        <v>both histidine betaine SE_Syn</v>
      </c>
      <c r="M1856" s="1" t="str">
        <f t="shared" si="393"/>
        <v>D</v>
      </c>
      <c r="N1856" s="1" t="str">
        <f t="shared" si="394"/>
        <v>both histidine betaine SE_Syn_D</v>
      </c>
      <c r="O1856" s="2" t="str">
        <f t="shared" si="395"/>
        <v/>
      </c>
      <c r="P1856" s="1" t="str">
        <f t="array" ref="P1856">IF(O1856="","",AVERAGE(IF(L$1:L$2881=L1856,K$1:K$2881)))</f>
        <v/>
      </c>
      <c r="Q1856" s="1" t="str">
        <f t="array" ref="Q1856">IF(O1856="","",_xlfn.F.TEST(IF((L$1:L$2881=LEFT(L1856,LEN(L1856)-3)&amp;"ctr"),K$1:K$2881),IF((L$1:L$2881=L1856),K$1:K$2881)))</f>
        <v/>
      </c>
      <c r="R1856" s="1" t="str">
        <f t="array" ref="R1856">IF(O1856="","",TTEST(IF(L$1:L$2881=LEFT(L1856,LEN(L1856)-3)&amp;"ctr",K$1:K$2881),IF(L$1:L$2881=L1856,K$1:K$2881),2,IF(ISERROR(Q1856),3,IF(Q1856&lt;0.05,3,2))))</f>
        <v/>
      </c>
      <c r="S1856" s="1" t="str">
        <f t="shared" ca="1" si="396"/>
        <v/>
      </c>
      <c r="T1856" s="1" t="str">
        <f t="array" ref="T1856">IF(O1856="","",AVERAGE(IF(L$1:L$2881=L1856,I$1:I$2881)))</f>
        <v/>
      </c>
      <c r="U1856" s="1" t="str">
        <f t="shared" ca="1" si="397"/>
        <v/>
      </c>
      <c r="V1856" s="1" t="str">
        <f t="shared" ca="1" si="403"/>
        <v/>
      </c>
      <c r="W1856" s="1" t="str">
        <f t="array" aca="1" ref="W1856" ca="1">IF(V1856="","",IF(AVERAGE(IF(Z$2:Z$2881="Neg"&amp;" "&amp;B1856&amp;" "&amp;X1856,J$2:J$2881,0))&gt;AVERAGE(IF(Z$2:Z$2881="pos"&amp;" "&amp;B1856&amp;" "&amp;X1856,J$2:J$2881,0)),"neg","pos"))</f>
        <v/>
      </c>
      <c r="X1856" s="1" t="str">
        <f t="shared" ca="1" si="398"/>
        <v/>
      </c>
      <c r="Y1856" s="1" t="str">
        <f t="shared" ca="1" si="399"/>
        <v/>
      </c>
      <c r="Z1856" s="1" t="str">
        <f t="shared" si="400"/>
        <v>both histidine betaine SE_</v>
      </c>
      <c r="AA1856" s="1" t="str">
        <f t="shared" si="404"/>
        <v/>
      </c>
    </row>
    <row r="1857" spans="1:27" x14ac:dyDescent="0.2">
      <c r="A1857" s="1" t="s">
        <v>94</v>
      </c>
      <c r="B1857" s="1" t="s">
        <v>196</v>
      </c>
      <c r="C1857" s="1" t="s">
        <v>129</v>
      </c>
      <c r="D1857" s="1">
        <v>197.11660000000001</v>
      </c>
      <c r="E1857" s="1">
        <v>20.05</v>
      </c>
      <c r="F1857" s="5" t="s">
        <v>146</v>
      </c>
      <c r="H1857" s="1" t="s">
        <v>154</v>
      </c>
      <c r="I1857" s="1">
        <v>101544</v>
      </c>
      <c r="K1857" s="1">
        <f t="shared" si="405"/>
        <v>11.528257328967211</v>
      </c>
      <c r="L1857" s="1" t="str">
        <f t="shared" si="406"/>
        <v>both histidine betaine SE_Syn</v>
      </c>
      <c r="M1857" s="1" t="str">
        <f t="shared" si="393"/>
        <v>D</v>
      </c>
      <c r="N1857" s="1" t="str">
        <f t="shared" si="394"/>
        <v>both histidine betaine SE_Syn_D</v>
      </c>
      <c r="O1857" s="2" t="str">
        <f t="shared" si="395"/>
        <v/>
      </c>
      <c r="P1857" s="1" t="str">
        <f t="array" ref="P1857">IF(O1857="","",AVERAGE(IF(L$1:L$2881=L1857,K$1:K$2881)))</f>
        <v/>
      </c>
      <c r="Q1857" s="1" t="str">
        <f t="array" ref="Q1857">IF(O1857="","",_xlfn.F.TEST(IF((L$1:L$2881=LEFT(L1857,LEN(L1857)-3)&amp;"ctr"),K$1:K$2881),IF((L$1:L$2881=L1857),K$1:K$2881)))</f>
        <v/>
      </c>
      <c r="R1857" s="1" t="str">
        <f t="array" ref="R1857">IF(O1857="","",TTEST(IF(L$1:L$2881=LEFT(L1857,LEN(L1857)-3)&amp;"ctr",K$1:K$2881),IF(L$1:L$2881=L1857,K$1:K$2881),2,IF(ISERROR(Q1857),3,IF(Q1857&lt;0.05,3,2))))</f>
        <v/>
      </c>
      <c r="S1857" s="1" t="str">
        <f t="shared" ca="1" si="396"/>
        <v/>
      </c>
      <c r="T1857" s="1" t="str">
        <f t="array" ref="T1857">IF(O1857="","",AVERAGE(IF(L$1:L$2881=L1857,I$1:I$2881)))</f>
        <v/>
      </c>
      <c r="U1857" s="1" t="str">
        <f t="shared" ca="1" si="397"/>
        <v/>
      </c>
      <c r="V1857" s="1" t="str">
        <f t="shared" ca="1" si="403"/>
        <v/>
      </c>
      <c r="W1857" s="1" t="str">
        <f t="array" aca="1" ref="W1857" ca="1">IF(V1857="","",IF(AVERAGE(IF(Z$2:Z$2881="Neg"&amp;" "&amp;B1857&amp;" "&amp;X1857,J$2:J$2881,0))&gt;AVERAGE(IF(Z$2:Z$2881="pos"&amp;" "&amp;B1857&amp;" "&amp;X1857,J$2:J$2881,0)),"neg","pos"))</f>
        <v/>
      </c>
      <c r="X1857" s="1" t="str">
        <f t="shared" ca="1" si="398"/>
        <v/>
      </c>
      <c r="Y1857" s="1" t="str">
        <f t="shared" ca="1" si="399"/>
        <v/>
      </c>
      <c r="Z1857" s="1" t="str">
        <f t="shared" si="400"/>
        <v>both histidine betaine SE_</v>
      </c>
      <c r="AA1857" s="1" t="str">
        <f t="shared" si="404"/>
        <v/>
      </c>
    </row>
    <row r="1858" spans="1:27" x14ac:dyDescent="0.2">
      <c r="A1858" s="1" t="s">
        <v>93</v>
      </c>
      <c r="B1858" s="1" t="s">
        <v>85</v>
      </c>
      <c r="C1858" s="1" t="s">
        <v>65</v>
      </c>
      <c r="D1858" s="1">
        <v>246.12039999999999</v>
      </c>
      <c r="E1858" s="1">
        <v>20.059999999999999</v>
      </c>
      <c r="F1858" s="5" t="s">
        <v>146</v>
      </c>
      <c r="H1858" s="1" t="s">
        <v>147</v>
      </c>
      <c r="K1858" s="1">
        <f t="shared" si="405"/>
        <v>0</v>
      </c>
      <c r="L1858" s="1" t="str">
        <f t="shared" si="406"/>
        <v>neg Val-Glu Min_Ctr</v>
      </c>
      <c r="M1858" s="1" t="str">
        <f t="shared" ref="M1858:M1921" si="407">IF(I1858&lt;&gt;"","D","ND")</f>
        <v>ND</v>
      </c>
      <c r="N1858" s="1" t="str">
        <f t="shared" ref="N1858:N1921" si="408">L1858&amp;IF(LEN(M1858)=2,M1858,"_"&amp;M1858)</f>
        <v>neg Val-Glu Min_CtrND</v>
      </c>
      <c r="O1858" s="2" t="str">
        <f t="shared" ref="O1858:O1921" si="409">IF(ROW()&lt;&gt;MATCH(L1858,L$1:L$2881,0),"",IF(COUNTIF(N$1:N$2881,LEFT(N1858,LEN(N1858)-2)&amp;"_D")=COUNTIF(L$1:L$2881,L1858),"D","ND"))</f>
        <v>ND</v>
      </c>
      <c r="P1858" s="1">
        <f t="array" ref="P1858">IF(O1858="","",AVERAGE(IF(L$1:L$2881=L1858,K$1:K$2881)))</f>
        <v>0</v>
      </c>
      <c r="Q1858" s="1" t="e">
        <f t="array" ref="Q1858">IF(O1858="","",_xlfn.F.TEST(IF((L$1:L$2881=LEFT(L1858,LEN(L1858)-3)&amp;"ctr"),K$1:K$2881),IF((L$1:L$2881=L1858),K$1:K$2881)))</f>
        <v>#DIV/0!</v>
      </c>
      <c r="R1858" s="1" t="e">
        <f t="array" ref="R1858">IF(O1858="","",TTEST(IF(L$1:L$2881=LEFT(L1858,LEN(L1858)-3)&amp;"ctr",K$1:K$2881),IF(L$1:L$2881=L1858,K$1:K$2881),2,IF(ISERROR(Q1858),3,IF(Q1858&lt;0.05,3,2))))</f>
        <v>#DIV/0!</v>
      </c>
      <c r="S1858" s="1" t="str">
        <f t="shared" ref="S1858:S1921" ca="1" si="410">IF(P1858="","",IF(RIGHT(L1858,3)="ctr",O1858,IF(AND(O1858="ND",INDIRECT("r"&amp;MATCH(LEFT(L1858,LEN(L1858)-3)&amp;"ctr",L$1:L$2881,0)&amp;"c"&amp;COLUMN(O1858),FALSE)="ND"),"ND",IF(R1858&gt;=0.05,"N",IF(AND(R1858&lt;0.05,P1858&lt;INDIRECT("r"&amp;MATCH(LEFT(L1858,LEN(L1858)-3)&amp;"ctr",L$1:L$2881,0)&amp;"C"&amp;COLUMN(P1858),FALSE)),"I",IF(AND(R1858&lt;0.05,P1858&gt;INDIRECT("r"&amp;MATCH(LEFT(L1858,LEN(L1858)-3)&amp;"ctr",L$1:L$2881,0)&amp;"c"&amp;COLUMN(P1858),FALSE)),"E","err"))))))</f>
        <v>ND</v>
      </c>
      <c r="T1858" s="1">
        <f t="array" ref="T1858">IF(O1858="","",AVERAGE(IF(L$1:L$2881=L1858,I$1:I$2881)))</f>
        <v>0</v>
      </c>
      <c r="U1858" s="1" t="str">
        <f t="shared" ref="U1858:U1921" ca="1" si="411">IF(O1858="","",IF(OR(S1858="ND",S1858="N"),"n/a",IF(OR(S1858="e",S1858="I"),IF(OR(T1858=0,INDIRECT("r"&amp;MATCH(LEFT(L1858,LEN(L1858)-3)&amp;"ctr",L$1:L$2881,0)&amp;"c"&amp;COLUMN(T1858),FALSE)=0),5,LOG(T1858/INDIRECT("r"&amp;MATCH(LEFT(L1858,LEN(L1858)-3)&amp;"ctr",L$1:L$2881,0)&amp;"c"&amp;COLUMN(T1858),FALSE),2)))))</f>
        <v>n/a</v>
      </c>
      <c r="V1858" s="1" t="str">
        <f t="shared" ca="1" si="403"/>
        <v/>
      </c>
      <c r="W1858" s="1" t="str">
        <f t="array" aca="1" ref="W1858" ca="1">IF(V1858="","",IF(AVERAGE(IF(Z$2:Z$2881="Neg"&amp;" "&amp;B1858&amp;" "&amp;X1858,J$2:J$2881,0))&gt;AVERAGE(IF(Z$2:Z$2881="pos"&amp;" "&amp;B1858&amp;" "&amp;X1858,J$2:J$2881,0)),"neg","pos"))</f>
        <v/>
      </c>
      <c r="X1858" s="1" t="str">
        <f t="shared" ref="X1858:X1921" ca="1" si="412">IF(V1858="","",LEFT(H1858,3))</f>
        <v/>
      </c>
      <c r="Y1858" s="1" t="str">
        <f t="shared" ref="Y1858:Y1921" ca="1" si="413">IF(W1858="","",RIGHT(H1858,3))</f>
        <v/>
      </c>
      <c r="Z1858" s="1" t="str">
        <f t="shared" ref="Z1858:Z1921" si="414">A1858&amp;" "&amp;B1858&amp;" "&amp;LEFT(H1858,3)</f>
        <v>neg Val-Glu Min</v>
      </c>
      <c r="AA1858" s="1" t="str">
        <f t="shared" si="404"/>
        <v>Good</v>
      </c>
    </row>
    <row r="1859" spans="1:27" x14ac:dyDescent="0.2">
      <c r="A1859" s="1" t="s">
        <v>93</v>
      </c>
      <c r="B1859" s="1" t="s">
        <v>85</v>
      </c>
      <c r="C1859" s="1" t="s">
        <v>65</v>
      </c>
      <c r="D1859" s="1">
        <v>246.12039999999999</v>
      </c>
      <c r="E1859" s="1">
        <v>20.059999999999999</v>
      </c>
      <c r="F1859" s="5" t="s">
        <v>146</v>
      </c>
      <c r="H1859" s="1" t="s">
        <v>147</v>
      </c>
      <c r="K1859" s="1">
        <f t="shared" si="405"/>
        <v>0</v>
      </c>
      <c r="L1859" s="1" t="str">
        <f t="shared" si="406"/>
        <v>neg Val-Glu Min_Ctr</v>
      </c>
      <c r="M1859" s="1" t="str">
        <f t="shared" si="407"/>
        <v>ND</v>
      </c>
      <c r="N1859" s="1" t="str">
        <f t="shared" si="408"/>
        <v>neg Val-Glu Min_CtrND</v>
      </c>
      <c r="O1859" s="2" t="str">
        <f t="shared" si="409"/>
        <v/>
      </c>
      <c r="P1859" s="1" t="str">
        <f t="array" ref="P1859">IF(O1859="","",AVERAGE(IF(L$1:L$2881=L1859,K$1:K$2881)))</f>
        <v/>
      </c>
      <c r="Q1859" s="1" t="str">
        <f t="array" ref="Q1859">IF(O1859="","",_xlfn.F.TEST(IF((L$1:L$2881=LEFT(L1859,LEN(L1859)-3)&amp;"ctr"),K$1:K$2881),IF((L$1:L$2881=L1859),K$1:K$2881)))</f>
        <v/>
      </c>
      <c r="R1859" s="1" t="str">
        <f t="array" ref="R1859">IF(O1859="","",TTEST(IF(L$1:L$2881=LEFT(L1859,LEN(L1859)-3)&amp;"ctr",K$1:K$2881),IF(L$1:L$2881=L1859,K$1:K$2881),2,IF(ISERROR(Q1859),3,IF(Q1859&lt;0.05,3,2))))</f>
        <v/>
      </c>
      <c r="S1859" s="1" t="str">
        <f t="shared" ca="1" si="410"/>
        <v/>
      </c>
      <c r="T1859" s="1" t="str">
        <f t="array" ref="T1859">IF(O1859="","",AVERAGE(IF(L$1:L$2881=L1859,I$1:I$2881)))</f>
        <v/>
      </c>
      <c r="U1859" s="1" t="str">
        <f t="shared" ca="1" si="411"/>
        <v/>
      </c>
      <c r="V1859" s="1" t="str">
        <f t="shared" ref="V1859:V1922" ca="1" si="415">IF(S1859="N","1",IF(U1859="n/a","",IF(U1859="","",IF(ABS(U1859)&lt;1.5,"1",IF(ABS(U1859)&lt;2.5,"2",IF(ABS(U1859)&lt;3.5,"3",IF(ABS(U1859)&lt;4.5,"4",IF(ABS(U1859)&gt;=4.5,"5"))))))))</f>
        <v/>
      </c>
      <c r="W1859" s="1" t="str">
        <f t="array" aca="1" ref="W1859" ca="1">IF(V1859="","",IF(AVERAGE(IF(Z$2:Z$2881="Neg"&amp;" "&amp;B1859&amp;" "&amp;X1859,J$2:J$2881,0))&gt;AVERAGE(IF(Z$2:Z$2881="pos"&amp;" "&amp;B1859&amp;" "&amp;X1859,J$2:J$2881,0)),"neg","pos"))</f>
        <v/>
      </c>
      <c r="X1859" s="1" t="str">
        <f t="shared" ca="1" si="412"/>
        <v/>
      </c>
      <c r="Y1859" s="1" t="str">
        <f t="shared" ca="1" si="413"/>
        <v/>
      </c>
      <c r="Z1859" s="1" t="str">
        <f t="shared" si="414"/>
        <v>neg Val-Glu Min</v>
      </c>
      <c r="AA1859" s="1" t="str">
        <f t="shared" ref="AA1859:AA1922" si="416">IF(T1859="","","Good")</f>
        <v/>
      </c>
    </row>
    <row r="1860" spans="1:27" x14ac:dyDescent="0.2">
      <c r="A1860" s="1" t="s">
        <v>93</v>
      </c>
      <c r="B1860" s="1" t="s">
        <v>85</v>
      </c>
      <c r="C1860" s="1" t="s">
        <v>65</v>
      </c>
      <c r="D1860" s="1">
        <v>246.12039999999999</v>
      </c>
      <c r="E1860" s="1">
        <v>20.059999999999999</v>
      </c>
      <c r="F1860" s="5" t="s">
        <v>146</v>
      </c>
      <c r="H1860" s="1" t="s">
        <v>147</v>
      </c>
      <c r="K1860" s="1">
        <f t="shared" si="405"/>
        <v>0</v>
      </c>
      <c r="L1860" s="1" t="str">
        <f t="shared" si="406"/>
        <v>neg Val-Glu Min_Ctr</v>
      </c>
      <c r="M1860" s="1" t="str">
        <f t="shared" si="407"/>
        <v>ND</v>
      </c>
      <c r="N1860" s="1" t="str">
        <f t="shared" si="408"/>
        <v>neg Val-Glu Min_CtrND</v>
      </c>
      <c r="O1860" s="2" t="str">
        <f t="shared" si="409"/>
        <v/>
      </c>
      <c r="P1860" s="1" t="str">
        <f t="array" ref="P1860">IF(O1860="","",AVERAGE(IF(L$1:L$2881=L1860,K$1:K$2881)))</f>
        <v/>
      </c>
      <c r="Q1860" s="1" t="str">
        <f t="array" ref="Q1860">IF(O1860="","",_xlfn.F.TEST(IF((L$1:L$2881=LEFT(L1860,LEN(L1860)-3)&amp;"ctr"),K$1:K$2881),IF((L$1:L$2881=L1860),K$1:K$2881)))</f>
        <v/>
      </c>
      <c r="R1860" s="1" t="str">
        <f t="array" ref="R1860">IF(O1860="","",TTEST(IF(L$1:L$2881=LEFT(L1860,LEN(L1860)-3)&amp;"ctr",K$1:K$2881),IF(L$1:L$2881=L1860,K$1:K$2881),2,IF(ISERROR(Q1860),3,IF(Q1860&lt;0.05,3,2))))</f>
        <v/>
      </c>
      <c r="S1860" s="1" t="str">
        <f t="shared" ca="1" si="410"/>
        <v/>
      </c>
      <c r="T1860" s="1" t="str">
        <f t="array" ref="T1860">IF(O1860="","",AVERAGE(IF(L$1:L$2881=L1860,I$1:I$2881)))</f>
        <v/>
      </c>
      <c r="U1860" s="1" t="str">
        <f t="shared" ca="1" si="411"/>
        <v/>
      </c>
      <c r="V1860" s="1" t="str">
        <f t="shared" ca="1" si="415"/>
        <v/>
      </c>
      <c r="W1860" s="1" t="str">
        <f t="array" aca="1" ref="W1860" ca="1">IF(V1860="","",IF(AVERAGE(IF(Z$2:Z$2881="Neg"&amp;" "&amp;B1860&amp;" "&amp;X1860,J$2:J$2881,0))&gt;AVERAGE(IF(Z$2:Z$2881="pos"&amp;" "&amp;B1860&amp;" "&amp;X1860,J$2:J$2881,0)),"neg","pos"))</f>
        <v/>
      </c>
      <c r="X1860" s="1" t="str">
        <f t="shared" ca="1" si="412"/>
        <v/>
      </c>
      <c r="Y1860" s="1" t="str">
        <f t="shared" ca="1" si="413"/>
        <v/>
      </c>
      <c r="Z1860" s="1" t="str">
        <f t="shared" si="414"/>
        <v>neg Val-Glu Min</v>
      </c>
      <c r="AA1860" s="1" t="str">
        <f t="shared" si="416"/>
        <v/>
      </c>
    </row>
    <row r="1861" spans="1:27" x14ac:dyDescent="0.2">
      <c r="A1861" s="1" t="s">
        <v>93</v>
      </c>
      <c r="B1861" s="1" t="s">
        <v>85</v>
      </c>
      <c r="C1861" s="1" t="s">
        <v>65</v>
      </c>
      <c r="D1861" s="1">
        <v>246.12039999999999</v>
      </c>
      <c r="E1861" s="1">
        <v>20.059999999999999</v>
      </c>
      <c r="F1861" s="5" t="s">
        <v>146</v>
      </c>
      <c r="H1861" s="1" t="s">
        <v>147</v>
      </c>
      <c r="K1861" s="1">
        <f t="shared" si="405"/>
        <v>0</v>
      </c>
      <c r="L1861" s="1" t="str">
        <f t="shared" si="406"/>
        <v>neg Val-Glu Min_Ctr</v>
      </c>
      <c r="M1861" s="1" t="str">
        <f t="shared" si="407"/>
        <v>ND</v>
      </c>
      <c r="N1861" s="1" t="str">
        <f t="shared" si="408"/>
        <v>neg Val-Glu Min_CtrND</v>
      </c>
      <c r="O1861" s="2" t="str">
        <f t="shared" si="409"/>
        <v/>
      </c>
      <c r="P1861" s="1" t="str">
        <f t="array" ref="P1861">IF(O1861="","",AVERAGE(IF(L$1:L$2881=L1861,K$1:K$2881)))</f>
        <v/>
      </c>
      <c r="Q1861" s="1" t="str">
        <f t="array" ref="Q1861">IF(O1861="","",_xlfn.F.TEST(IF((L$1:L$2881=LEFT(L1861,LEN(L1861)-3)&amp;"ctr"),K$1:K$2881),IF((L$1:L$2881=L1861),K$1:K$2881)))</f>
        <v/>
      </c>
      <c r="R1861" s="1" t="str">
        <f t="array" ref="R1861">IF(O1861="","",TTEST(IF(L$1:L$2881=LEFT(L1861,LEN(L1861)-3)&amp;"ctr",K$1:K$2881),IF(L$1:L$2881=L1861,K$1:K$2881),2,IF(ISERROR(Q1861),3,IF(Q1861&lt;0.05,3,2))))</f>
        <v/>
      </c>
      <c r="S1861" s="1" t="str">
        <f t="shared" ca="1" si="410"/>
        <v/>
      </c>
      <c r="T1861" s="1" t="str">
        <f t="array" ref="T1861">IF(O1861="","",AVERAGE(IF(L$1:L$2881=L1861,I$1:I$2881)))</f>
        <v/>
      </c>
      <c r="U1861" s="1" t="str">
        <f t="shared" ca="1" si="411"/>
        <v/>
      </c>
      <c r="V1861" s="1" t="str">
        <f t="shared" ca="1" si="415"/>
        <v/>
      </c>
      <c r="W1861" s="1" t="str">
        <f t="array" aca="1" ref="W1861" ca="1">IF(V1861="","",IF(AVERAGE(IF(Z$2:Z$2881="Neg"&amp;" "&amp;B1861&amp;" "&amp;X1861,J$2:J$2881,0))&gt;AVERAGE(IF(Z$2:Z$2881="pos"&amp;" "&amp;B1861&amp;" "&amp;X1861,J$2:J$2881,0)),"neg","pos"))</f>
        <v/>
      </c>
      <c r="X1861" s="1" t="str">
        <f t="shared" ca="1" si="412"/>
        <v/>
      </c>
      <c r="Y1861" s="1" t="str">
        <f t="shared" ca="1" si="413"/>
        <v/>
      </c>
      <c r="Z1861" s="1" t="str">
        <f t="shared" si="414"/>
        <v>neg Val-Glu Min</v>
      </c>
      <c r="AA1861" s="1" t="str">
        <f t="shared" si="416"/>
        <v/>
      </c>
    </row>
    <row r="1862" spans="1:27" x14ac:dyDescent="0.2">
      <c r="A1862" s="1" t="s">
        <v>93</v>
      </c>
      <c r="B1862" s="1" t="s">
        <v>85</v>
      </c>
      <c r="C1862" s="1" t="s">
        <v>65</v>
      </c>
      <c r="D1862" s="1">
        <v>246.12039999999999</v>
      </c>
      <c r="E1862" s="1">
        <v>20.059999999999999</v>
      </c>
      <c r="F1862" s="5" t="s">
        <v>146</v>
      </c>
      <c r="H1862" s="1" t="s">
        <v>148</v>
      </c>
      <c r="K1862" s="1">
        <f t="shared" si="405"/>
        <v>0</v>
      </c>
      <c r="L1862" s="1" t="str">
        <f t="shared" si="406"/>
        <v>neg Val-Glu Min_Syn</v>
      </c>
      <c r="M1862" s="1" t="str">
        <f t="shared" si="407"/>
        <v>ND</v>
      </c>
      <c r="N1862" s="1" t="str">
        <f t="shared" si="408"/>
        <v>neg Val-Glu Min_SynND</v>
      </c>
      <c r="O1862" s="2" t="str">
        <f t="shared" si="409"/>
        <v>ND</v>
      </c>
      <c r="P1862" s="1">
        <f t="array" ref="P1862">IF(O1862="","",AVERAGE(IF(L$1:L$2881=L1862,K$1:K$2881)))</f>
        <v>0</v>
      </c>
      <c r="Q1862" s="1" t="e">
        <f t="array" ref="Q1862">IF(O1862="","",_xlfn.F.TEST(IF((L$1:L$2881=LEFT(L1862,LEN(L1862)-3)&amp;"ctr"),K$1:K$2881),IF((L$1:L$2881=L1862),K$1:K$2881)))</f>
        <v>#DIV/0!</v>
      </c>
      <c r="R1862" s="1" t="e">
        <f t="array" ref="R1862">IF(O1862="","",TTEST(IF(L$1:L$2881=LEFT(L1862,LEN(L1862)-3)&amp;"ctr",K$1:K$2881),IF(L$1:L$2881=L1862,K$1:K$2881),2,IF(ISERROR(Q1862),3,IF(Q1862&lt;0.05,3,2))))</f>
        <v>#DIV/0!</v>
      </c>
      <c r="S1862" s="1" t="str">
        <f t="shared" ca="1" si="410"/>
        <v>ND</v>
      </c>
      <c r="T1862" s="1">
        <f t="array" ref="T1862">IF(O1862="","",AVERAGE(IF(L$1:L$2881=L1862,I$1:I$2881)))</f>
        <v>0</v>
      </c>
      <c r="U1862" s="1" t="str">
        <f t="shared" ca="1" si="411"/>
        <v>n/a</v>
      </c>
      <c r="V1862" s="1" t="str">
        <f t="shared" ca="1" si="415"/>
        <v/>
      </c>
      <c r="W1862" s="1" t="str">
        <f t="array" aca="1" ref="W1862" ca="1">IF(V1862="","",IF(AVERAGE(IF(Z$2:Z$2881="Neg"&amp;" "&amp;B1862&amp;" "&amp;X1862,J$2:J$2881,0))&gt;AVERAGE(IF(Z$2:Z$2881="pos"&amp;" "&amp;B1862&amp;" "&amp;X1862,J$2:J$2881,0)),"neg","pos"))</f>
        <v/>
      </c>
      <c r="X1862" s="1" t="str">
        <f t="shared" ca="1" si="412"/>
        <v/>
      </c>
      <c r="Y1862" s="1" t="str">
        <f t="shared" ca="1" si="413"/>
        <v/>
      </c>
      <c r="Z1862" s="1" t="str">
        <f t="shared" si="414"/>
        <v>neg Val-Glu Min</v>
      </c>
      <c r="AA1862" s="1" t="str">
        <f t="shared" si="416"/>
        <v>Good</v>
      </c>
    </row>
    <row r="1863" spans="1:27" x14ac:dyDescent="0.2">
      <c r="A1863" s="1" t="s">
        <v>93</v>
      </c>
      <c r="B1863" s="1" t="s">
        <v>85</v>
      </c>
      <c r="C1863" s="1" t="s">
        <v>65</v>
      </c>
      <c r="D1863" s="1">
        <v>246.12039999999999</v>
      </c>
      <c r="E1863" s="1">
        <v>20.059999999999999</v>
      </c>
      <c r="F1863" s="5" t="s">
        <v>146</v>
      </c>
      <c r="H1863" s="1" t="s">
        <v>148</v>
      </c>
      <c r="K1863" s="1">
        <f t="shared" si="405"/>
        <v>0</v>
      </c>
      <c r="L1863" s="1" t="str">
        <f t="shared" si="406"/>
        <v>neg Val-Glu Min_Syn</v>
      </c>
      <c r="M1863" s="1" t="str">
        <f t="shared" si="407"/>
        <v>ND</v>
      </c>
      <c r="N1863" s="1" t="str">
        <f t="shared" si="408"/>
        <v>neg Val-Glu Min_SynND</v>
      </c>
      <c r="O1863" s="2" t="str">
        <f t="shared" si="409"/>
        <v/>
      </c>
      <c r="P1863" s="1" t="str">
        <f t="array" ref="P1863">IF(O1863="","",AVERAGE(IF(L$1:L$2881=L1863,K$1:K$2881)))</f>
        <v/>
      </c>
      <c r="Q1863" s="1" t="str">
        <f t="array" ref="Q1863">IF(O1863="","",_xlfn.F.TEST(IF((L$1:L$2881=LEFT(L1863,LEN(L1863)-3)&amp;"ctr"),K$1:K$2881),IF((L$1:L$2881=L1863),K$1:K$2881)))</f>
        <v/>
      </c>
      <c r="R1863" s="1" t="str">
        <f t="array" ref="R1863">IF(O1863="","",TTEST(IF(L$1:L$2881=LEFT(L1863,LEN(L1863)-3)&amp;"ctr",K$1:K$2881),IF(L$1:L$2881=L1863,K$1:K$2881),2,IF(ISERROR(Q1863),3,IF(Q1863&lt;0.05,3,2))))</f>
        <v/>
      </c>
      <c r="S1863" s="1" t="str">
        <f t="shared" ca="1" si="410"/>
        <v/>
      </c>
      <c r="T1863" s="1" t="str">
        <f t="array" ref="T1863">IF(O1863="","",AVERAGE(IF(L$1:L$2881=L1863,I$1:I$2881)))</f>
        <v/>
      </c>
      <c r="U1863" s="1" t="str">
        <f t="shared" ca="1" si="411"/>
        <v/>
      </c>
      <c r="V1863" s="1" t="str">
        <f t="shared" ca="1" si="415"/>
        <v/>
      </c>
      <c r="W1863" s="1" t="str">
        <f t="array" aca="1" ref="W1863" ca="1">IF(V1863="","",IF(AVERAGE(IF(Z$2:Z$2881="Neg"&amp;" "&amp;B1863&amp;" "&amp;X1863,J$2:J$2881,0))&gt;AVERAGE(IF(Z$2:Z$2881="pos"&amp;" "&amp;B1863&amp;" "&amp;X1863,J$2:J$2881,0)),"neg","pos"))</f>
        <v/>
      </c>
      <c r="X1863" s="1" t="str">
        <f t="shared" ca="1" si="412"/>
        <v/>
      </c>
      <c r="Y1863" s="1" t="str">
        <f t="shared" ca="1" si="413"/>
        <v/>
      </c>
      <c r="Z1863" s="1" t="str">
        <f t="shared" si="414"/>
        <v>neg Val-Glu Min</v>
      </c>
      <c r="AA1863" s="1" t="str">
        <f t="shared" si="416"/>
        <v/>
      </c>
    </row>
    <row r="1864" spans="1:27" x14ac:dyDescent="0.2">
      <c r="A1864" s="1" t="s">
        <v>93</v>
      </c>
      <c r="B1864" s="1" t="s">
        <v>85</v>
      </c>
      <c r="C1864" s="1" t="s">
        <v>65</v>
      </c>
      <c r="D1864" s="1">
        <v>246.12039999999999</v>
      </c>
      <c r="E1864" s="1">
        <v>20.059999999999999</v>
      </c>
      <c r="F1864" s="5" t="s">
        <v>146</v>
      </c>
      <c r="H1864" s="1" t="s">
        <v>148</v>
      </c>
      <c r="K1864" s="1">
        <f t="shared" si="405"/>
        <v>0</v>
      </c>
      <c r="L1864" s="1" t="str">
        <f t="shared" si="406"/>
        <v>neg Val-Glu Min_Syn</v>
      </c>
      <c r="M1864" s="1" t="str">
        <f t="shared" si="407"/>
        <v>ND</v>
      </c>
      <c r="N1864" s="1" t="str">
        <f t="shared" si="408"/>
        <v>neg Val-Glu Min_SynND</v>
      </c>
      <c r="O1864" s="2" t="str">
        <f t="shared" si="409"/>
        <v/>
      </c>
      <c r="P1864" s="1" t="str">
        <f t="array" ref="P1864">IF(O1864="","",AVERAGE(IF(L$1:L$2881=L1864,K$1:K$2881)))</f>
        <v/>
      </c>
      <c r="Q1864" s="1" t="str">
        <f t="array" ref="Q1864">IF(O1864="","",_xlfn.F.TEST(IF((L$1:L$2881=LEFT(L1864,LEN(L1864)-3)&amp;"ctr"),K$1:K$2881),IF((L$1:L$2881=L1864),K$1:K$2881)))</f>
        <v/>
      </c>
      <c r="R1864" s="1" t="str">
        <f t="array" ref="R1864">IF(O1864="","",TTEST(IF(L$1:L$2881=LEFT(L1864,LEN(L1864)-3)&amp;"ctr",K$1:K$2881),IF(L$1:L$2881=L1864,K$1:K$2881),2,IF(ISERROR(Q1864),3,IF(Q1864&lt;0.05,3,2))))</f>
        <v/>
      </c>
      <c r="S1864" s="1" t="str">
        <f t="shared" ca="1" si="410"/>
        <v/>
      </c>
      <c r="T1864" s="1" t="str">
        <f t="array" ref="T1864">IF(O1864="","",AVERAGE(IF(L$1:L$2881=L1864,I$1:I$2881)))</f>
        <v/>
      </c>
      <c r="U1864" s="1" t="str">
        <f t="shared" ca="1" si="411"/>
        <v/>
      </c>
      <c r="V1864" s="1" t="str">
        <f t="shared" ca="1" si="415"/>
        <v/>
      </c>
      <c r="W1864" s="1" t="str">
        <f t="array" aca="1" ref="W1864" ca="1">IF(V1864="","",IF(AVERAGE(IF(Z$2:Z$2881="Neg"&amp;" "&amp;B1864&amp;" "&amp;X1864,J$2:J$2881,0))&gt;AVERAGE(IF(Z$2:Z$2881="pos"&amp;" "&amp;B1864&amp;" "&amp;X1864,J$2:J$2881,0)),"neg","pos"))</f>
        <v/>
      </c>
      <c r="X1864" s="1" t="str">
        <f t="shared" ca="1" si="412"/>
        <v/>
      </c>
      <c r="Y1864" s="1" t="str">
        <f t="shared" ca="1" si="413"/>
        <v/>
      </c>
      <c r="Z1864" s="1" t="str">
        <f t="shared" si="414"/>
        <v>neg Val-Glu Min</v>
      </c>
      <c r="AA1864" s="1" t="str">
        <f t="shared" si="416"/>
        <v/>
      </c>
    </row>
    <row r="1865" spans="1:27" x14ac:dyDescent="0.2">
      <c r="A1865" s="1" t="s">
        <v>93</v>
      </c>
      <c r="B1865" s="1" t="s">
        <v>85</v>
      </c>
      <c r="C1865" s="1" t="s">
        <v>65</v>
      </c>
      <c r="D1865" s="1">
        <v>246.12039999999999</v>
      </c>
      <c r="E1865" s="1">
        <v>20.059999999999999</v>
      </c>
      <c r="F1865" s="5" t="s">
        <v>146</v>
      </c>
      <c r="H1865" s="1" t="s">
        <v>148</v>
      </c>
      <c r="K1865" s="1">
        <f t="shared" si="405"/>
        <v>0</v>
      </c>
      <c r="L1865" s="1" t="str">
        <f t="shared" si="406"/>
        <v>neg Val-Glu Min_Syn</v>
      </c>
      <c r="M1865" s="1" t="str">
        <f t="shared" si="407"/>
        <v>ND</v>
      </c>
      <c r="N1865" s="1" t="str">
        <f t="shared" si="408"/>
        <v>neg Val-Glu Min_SynND</v>
      </c>
      <c r="O1865" s="2" t="str">
        <f t="shared" si="409"/>
        <v/>
      </c>
      <c r="P1865" s="1" t="str">
        <f t="array" ref="P1865">IF(O1865="","",AVERAGE(IF(L$1:L$2881=L1865,K$1:K$2881)))</f>
        <v/>
      </c>
      <c r="Q1865" s="1" t="str">
        <f t="array" ref="Q1865">IF(O1865="","",_xlfn.F.TEST(IF((L$1:L$2881=LEFT(L1865,LEN(L1865)-3)&amp;"ctr"),K$1:K$2881),IF((L$1:L$2881=L1865),K$1:K$2881)))</f>
        <v/>
      </c>
      <c r="R1865" s="1" t="str">
        <f t="array" ref="R1865">IF(O1865="","",TTEST(IF(L$1:L$2881=LEFT(L1865,LEN(L1865)-3)&amp;"ctr",K$1:K$2881),IF(L$1:L$2881=L1865,K$1:K$2881),2,IF(ISERROR(Q1865),3,IF(Q1865&lt;0.05,3,2))))</f>
        <v/>
      </c>
      <c r="S1865" s="1" t="str">
        <f t="shared" ca="1" si="410"/>
        <v/>
      </c>
      <c r="T1865" s="1" t="str">
        <f t="array" ref="T1865">IF(O1865="","",AVERAGE(IF(L$1:L$2881=L1865,I$1:I$2881)))</f>
        <v/>
      </c>
      <c r="U1865" s="1" t="str">
        <f t="shared" ca="1" si="411"/>
        <v/>
      </c>
      <c r="V1865" s="1" t="str">
        <f t="shared" ca="1" si="415"/>
        <v/>
      </c>
      <c r="W1865" s="1" t="str">
        <f t="array" aca="1" ref="W1865" ca="1">IF(V1865="","",IF(AVERAGE(IF(Z$2:Z$2881="Neg"&amp;" "&amp;B1865&amp;" "&amp;X1865,J$2:J$2881,0))&gt;AVERAGE(IF(Z$2:Z$2881="pos"&amp;" "&amp;B1865&amp;" "&amp;X1865,J$2:J$2881,0)),"neg","pos"))</f>
        <v/>
      </c>
      <c r="X1865" s="1" t="str">
        <f t="shared" ca="1" si="412"/>
        <v/>
      </c>
      <c r="Y1865" s="1" t="str">
        <f t="shared" ca="1" si="413"/>
        <v/>
      </c>
      <c r="Z1865" s="1" t="str">
        <f t="shared" si="414"/>
        <v>neg Val-Glu Min</v>
      </c>
      <c r="AA1865" s="1" t="str">
        <f t="shared" si="416"/>
        <v/>
      </c>
    </row>
    <row r="1866" spans="1:27" x14ac:dyDescent="0.2">
      <c r="A1866" s="1" t="s">
        <v>93</v>
      </c>
      <c r="B1866" s="1" t="s">
        <v>85</v>
      </c>
      <c r="C1866" s="1" t="s">
        <v>65</v>
      </c>
      <c r="D1866" s="1">
        <v>246.12039999999999</v>
      </c>
      <c r="E1866" s="1">
        <v>20.059999999999999</v>
      </c>
      <c r="F1866" s="5" t="s">
        <v>146</v>
      </c>
      <c r="H1866" s="1" t="s">
        <v>149</v>
      </c>
      <c r="K1866" s="1">
        <f t="shared" si="405"/>
        <v>0</v>
      </c>
      <c r="L1866" s="1" t="str">
        <f t="shared" si="406"/>
        <v>neg Val-Glu MEBM_Ctr</v>
      </c>
      <c r="M1866" s="1" t="str">
        <f t="shared" si="407"/>
        <v>ND</v>
      </c>
      <c r="N1866" s="1" t="str">
        <f t="shared" si="408"/>
        <v>neg Val-Glu MEBM_CtrND</v>
      </c>
      <c r="O1866" s="2" t="str">
        <f t="shared" si="409"/>
        <v>ND</v>
      </c>
      <c r="P1866" s="1">
        <f t="array" ref="P1866">IF(O1866="","",AVERAGE(IF(L$1:L$2881=L1866,K$1:K$2881)))</f>
        <v>0</v>
      </c>
      <c r="Q1866" s="1" t="e">
        <f t="array" ref="Q1866">IF(O1866="","",_xlfn.F.TEST(IF((L$1:L$2881=LEFT(L1866,LEN(L1866)-3)&amp;"ctr"),K$1:K$2881),IF((L$1:L$2881=L1866),K$1:K$2881)))</f>
        <v>#DIV/0!</v>
      </c>
      <c r="R1866" s="1" t="e">
        <f t="array" ref="R1866">IF(O1866="","",TTEST(IF(L$1:L$2881=LEFT(L1866,LEN(L1866)-3)&amp;"ctr",K$1:K$2881),IF(L$1:L$2881=L1866,K$1:K$2881),2,IF(ISERROR(Q1866),3,IF(Q1866&lt;0.05,3,2))))</f>
        <v>#DIV/0!</v>
      </c>
      <c r="S1866" s="1" t="str">
        <f t="shared" ca="1" si="410"/>
        <v>ND</v>
      </c>
      <c r="T1866" s="1">
        <f t="array" ref="T1866">IF(O1866="","",AVERAGE(IF(L$1:L$2881=L1866,I$1:I$2881)))</f>
        <v>0</v>
      </c>
      <c r="U1866" s="1" t="str">
        <f t="shared" ca="1" si="411"/>
        <v>n/a</v>
      </c>
      <c r="V1866" s="1" t="str">
        <f t="shared" ca="1" si="415"/>
        <v/>
      </c>
      <c r="W1866" s="1" t="str">
        <f t="array" aca="1" ref="W1866" ca="1">IF(V1866="","",IF(AVERAGE(IF(Z$2:Z$2881="Neg"&amp;" "&amp;B1866&amp;" "&amp;X1866,J$2:J$2881,0))&gt;AVERAGE(IF(Z$2:Z$2881="pos"&amp;" "&amp;B1866&amp;" "&amp;X1866,J$2:J$2881,0)),"neg","pos"))</f>
        <v/>
      </c>
      <c r="X1866" s="1" t="str">
        <f t="shared" ca="1" si="412"/>
        <v/>
      </c>
      <c r="Y1866" s="1" t="str">
        <f t="shared" ca="1" si="413"/>
        <v/>
      </c>
      <c r="Z1866" s="1" t="str">
        <f t="shared" si="414"/>
        <v>neg Val-Glu MEB</v>
      </c>
      <c r="AA1866" s="1" t="str">
        <f t="shared" si="416"/>
        <v>Good</v>
      </c>
    </row>
    <row r="1867" spans="1:27" x14ac:dyDescent="0.2">
      <c r="A1867" s="1" t="s">
        <v>93</v>
      </c>
      <c r="B1867" s="1" t="s">
        <v>85</v>
      </c>
      <c r="C1867" s="1" t="s">
        <v>65</v>
      </c>
      <c r="D1867" s="1">
        <v>246.12039999999999</v>
      </c>
      <c r="E1867" s="1">
        <v>20.059999999999999</v>
      </c>
      <c r="F1867" s="5" t="s">
        <v>146</v>
      </c>
      <c r="H1867" s="1" t="s">
        <v>149</v>
      </c>
      <c r="K1867" s="1">
        <f t="shared" si="405"/>
        <v>0</v>
      </c>
      <c r="L1867" s="1" t="str">
        <f t="shared" si="406"/>
        <v>neg Val-Glu MEBM_Ctr</v>
      </c>
      <c r="M1867" s="1" t="str">
        <f t="shared" si="407"/>
        <v>ND</v>
      </c>
      <c r="N1867" s="1" t="str">
        <f t="shared" si="408"/>
        <v>neg Val-Glu MEBM_CtrND</v>
      </c>
      <c r="O1867" s="2" t="str">
        <f t="shared" si="409"/>
        <v/>
      </c>
      <c r="P1867" s="1" t="str">
        <f t="array" ref="P1867">IF(O1867="","",AVERAGE(IF(L$1:L$2881=L1867,K$1:K$2881)))</f>
        <v/>
      </c>
      <c r="Q1867" s="1" t="str">
        <f t="array" ref="Q1867">IF(O1867="","",_xlfn.F.TEST(IF((L$1:L$2881=LEFT(L1867,LEN(L1867)-3)&amp;"ctr"),K$1:K$2881),IF((L$1:L$2881=L1867),K$1:K$2881)))</f>
        <v/>
      </c>
      <c r="R1867" s="1" t="str">
        <f t="array" ref="R1867">IF(O1867="","",TTEST(IF(L$1:L$2881=LEFT(L1867,LEN(L1867)-3)&amp;"ctr",K$1:K$2881),IF(L$1:L$2881=L1867,K$1:K$2881),2,IF(ISERROR(Q1867),3,IF(Q1867&lt;0.05,3,2))))</f>
        <v/>
      </c>
      <c r="S1867" s="1" t="str">
        <f t="shared" ca="1" si="410"/>
        <v/>
      </c>
      <c r="T1867" s="1" t="str">
        <f t="array" ref="T1867">IF(O1867="","",AVERAGE(IF(L$1:L$2881=L1867,I$1:I$2881)))</f>
        <v/>
      </c>
      <c r="U1867" s="1" t="str">
        <f t="shared" ca="1" si="411"/>
        <v/>
      </c>
      <c r="V1867" s="1" t="str">
        <f t="shared" ca="1" si="415"/>
        <v/>
      </c>
      <c r="W1867" s="1" t="str">
        <f t="array" aca="1" ref="W1867" ca="1">IF(V1867="","",IF(AVERAGE(IF(Z$2:Z$2881="Neg"&amp;" "&amp;B1867&amp;" "&amp;X1867,J$2:J$2881,0))&gt;AVERAGE(IF(Z$2:Z$2881="pos"&amp;" "&amp;B1867&amp;" "&amp;X1867,J$2:J$2881,0)),"neg","pos"))</f>
        <v/>
      </c>
      <c r="X1867" s="1" t="str">
        <f t="shared" ca="1" si="412"/>
        <v/>
      </c>
      <c r="Y1867" s="1" t="str">
        <f t="shared" ca="1" si="413"/>
        <v/>
      </c>
      <c r="Z1867" s="1" t="str">
        <f t="shared" si="414"/>
        <v>neg Val-Glu MEB</v>
      </c>
      <c r="AA1867" s="1" t="str">
        <f t="shared" si="416"/>
        <v/>
      </c>
    </row>
    <row r="1868" spans="1:27" x14ac:dyDescent="0.2">
      <c r="A1868" s="1" t="s">
        <v>93</v>
      </c>
      <c r="B1868" s="1" t="s">
        <v>85</v>
      </c>
      <c r="C1868" s="1" t="s">
        <v>65</v>
      </c>
      <c r="D1868" s="1">
        <v>246.12039999999999</v>
      </c>
      <c r="E1868" s="1">
        <v>20.059999999999999</v>
      </c>
      <c r="F1868" s="5" t="s">
        <v>146</v>
      </c>
      <c r="H1868" s="1" t="s">
        <v>149</v>
      </c>
      <c r="K1868" s="1">
        <f t="shared" si="405"/>
        <v>0</v>
      </c>
      <c r="L1868" s="1" t="str">
        <f t="shared" si="406"/>
        <v>neg Val-Glu MEBM_Ctr</v>
      </c>
      <c r="M1868" s="1" t="str">
        <f t="shared" si="407"/>
        <v>ND</v>
      </c>
      <c r="N1868" s="1" t="str">
        <f t="shared" si="408"/>
        <v>neg Val-Glu MEBM_CtrND</v>
      </c>
      <c r="O1868" s="2" t="str">
        <f t="shared" si="409"/>
        <v/>
      </c>
      <c r="P1868" s="1" t="str">
        <f t="array" ref="P1868">IF(O1868="","",AVERAGE(IF(L$1:L$2881=L1868,K$1:K$2881)))</f>
        <v/>
      </c>
      <c r="Q1868" s="1" t="str">
        <f t="array" ref="Q1868">IF(O1868="","",_xlfn.F.TEST(IF((L$1:L$2881=LEFT(L1868,LEN(L1868)-3)&amp;"ctr"),K$1:K$2881),IF((L$1:L$2881=L1868),K$1:K$2881)))</f>
        <v/>
      </c>
      <c r="R1868" s="1" t="str">
        <f t="array" ref="R1868">IF(O1868="","",TTEST(IF(L$1:L$2881=LEFT(L1868,LEN(L1868)-3)&amp;"ctr",K$1:K$2881),IF(L$1:L$2881=L1868,K$1:K$2881),2,IF(ISERROR(Q1868),3,IF(Q1868&lt;0.05,3,2))))</f>
        <v/>
      </c>
      <c r="S1868" s="1" t="str">
        <f t="shared" ca="1" si="410"/>
        <v/>
      </c>
      <c r="T1868" s="1" t="str">
        <f t="array" ref="T1868">IF(O1868="","",AVERAGE(IF(L$1:L$2881=L1868,I$1:I$2881)))</f>
        <v/>
      </c>
      <c r="U1868" s="1" t="str">
        <f t="shared" ca="1" si="411"/>
        <v/>
      </c>
      <c r="V1868" s="1" t="str">
        <f t="shared" ca="1" si="415"/>
        <v/>
      </c>
      <c r="W1868" s="1" t="str">
        <f t="array" aca="1" ref="W1868" ca="1">IF(V1868="","",IF(AVERAGE(IF(Z$2:Z$2881="Neg"&amp;" "&amp;B1868&amp;" "&amp;X1868,J$2:J$2881,0))&gt;AVERAGE(IF(Z$2:Z$2881="pos"&amp;" "&amp;B1868&amp;" "&amp;X1868,J$2:J$2881,0)),"neg","pos"))</f>
        <v/>
      </c>
      <c r="X1868" s="1" t="str">
        <f t="shared" ca="1" si="412"/>
        <v/>
      </c>
      <c r="Y1868" s="1" t="str">
        <f t="shared" ca="1" si="413"/>
        <v/>
      </c>
      <c r="Z1868" s="1" t="str">
        <f t="shared" si="414"/>
        <v>neg Val-Glu MEB</v>
      </c>
      <c r="AA1868" s="1" t="str">
        <f t="shared" si="416"/>
        <v/>
      </c>
    </row>
    <row r="1869" spans="1:27" x14ac:dyDescent="0.2">
      <c r="A1869" s="1" t="s">
        <v>93</v>
      </c>
      <c r="B1869" s="1" t="s">
        <v>85</v>
      </c>
      <c r="C1869" s="1" t="s">
        <v>65</v>
      </c>
      <c r="D1869" s="1">
        <v>246.12039999999999</v>
      </c>
      <c r="E1869" s="1">
        <v>20.059999999999999</v>
      </c>
      <c r="F1869" s="5" t="s">
        <v>146</v>
      </c>
      <c r="H1869" s="1" t="s">
        <v>149</v>
      </c>
      <c r="K1869" s="1">
        <f t="shared" si="405"/>
        <v>0</v>
      </c>
      <c r="L1869" s="1" t="str">
        <f t="shared" si="406"/>
        <v>neg Val-Glu MEBM_Ctr</v>
      </c>
      <c r="M1869" s="1" t="str">
        <f t="shared" si="407"/>
        <v>ND</v>
      </c>
      <c r="N1869" s="1" t="str">
        <f t="shared" si="408"/>
        <v>neg Val-Glu MEBM_CtrND</v>
      </c>
      <c r="O1869" s="2" t="str">
        <f t="shared" si="409"/>
        <v/>
      </c>
      <c r="P1869" s="1" t="str">
        <f t="array" ref="P1869">IF(O1869="","",AVERAGE(IF(L$1:L$2881=L1869,K$1:K$2881)))</f>
        <v/>
      </c>
      <c r="Q1869" s="1" t="str">
        <f t="array" ref="Q1869">IF(O1869="","",_xlfn.F.TEST(IF((L$1:L$2881=LEFT(L1869,LEN(L1869)-3)&amp;"ctr"),K$1:K$2881),IF((L$1:L$2881=L1869),K$1:K$2881)))</f>
        <v/>
      </c>
      <c r="R1869" s="1" t="str">
        <f t="array" ref="R1869">IF(O1869="","",TTEST(IF(L$1:L$2881=LEFT(L1869,LEN(L1869)-3)&amp;"ctr",K$1:K$2881),IF(L$1:L$2881=L1869,K$1:K$2881),2,IF(ISERROR(Q1869),3,IF(Q1869&lt;0.05,3,2))))</f>
        <v/>
      </c>
      <c r="S1869" s="1" t="str">
        <f t="shared" ca="1" si="410"/>
        <v/>
      </c>
      <c r="T1869" s="1" t="str">
        <f t="array" ref="T1869">IF(O1869="","",AVERAGE(IF(L$1:L$2881=L1869,I$1:I$2881)))</f>
        <v/>
      </c>
      <c r="U1869" s="1" t="str">
        <f t="shared" ca="1" si="411"/>
        <v/>
      </c>
      <c r="V1869" s="1" t="str">
        <f t="shared" ca="1" si="415"/>
        <v/>
      </c>
      <c r="W1869" s="1" t="str">
        <f t="array" aca="1" ref="W1869" ca="1">IF(V1869="","",IF(AVERAGE(IF(Z$2:Z$2881="Neg"&amp;" "&amp;B1869&amp;" "&amp;X1869,J$2:J$2881,0))&gt;AVERAGE(IF(Z$2:Z$2881="pos"&amp;" "&amp;B1869&amp;" "&amp;X1869,J$2:J$2881,0)),"neg","pos"))</f>
        <v/>
      </c>
      <c r="X1869" s="1" t="str">
        <f t="shared" ca="1" si="412"/>
        <v/>
      </c>
      <c r="Y1869" s="1" t="str">
        <f t="shared" ca="1" si="413"/>
        <v/>
      </c>
      <c r="Z1869" s="1" t="str">
        <f t="shared" si="414"/>
        <v>neg Val-Glu MEB</v>
      </c>
      <c r="AA1869" s="1" t="str">
        <f t="shared" si="416"/>
        <v/>
      </c>
    </row>
    <row r="1870" spans="1:27" x14ac:dyDescent="0.2">
      <c r="A1870" s="1" t="s">
        <v>93</v>
      </c>
      <c r="B1870" s="1" t="s">
        <v>85</v>
      </c>
      <c r="C1870" s="1" t="s">
        <v>65</v>
      </c>
      <c r="D1870" s="1">
        <v>246.12039999999999</v>
      </c>
      <c r="E1870" s="1">
        <v>20.059999999999999</v>
      </c>
      <c r="F1870" s="5" t="s">
        <v>146</v>
      </c>
      <c r="H1870" s="1" t="s">
        <v>150</v>
      </c>
      <c r="K1870" s="1">
        <f t="shared" si="405"/>
        <v>0</v>
      </c>
      <c r="L1870" s="1" t="str">
        <f t="shared" si="406"/>
        <v>neg Val-Glu MEBM_Syn</v>
      </c>
      <c r="M1870" s="1" t="str">
        <f t="shared" si="407"/>
        <v>ND</v>
      </c>
      <c r="N1870" s="1" t="str">
        <f t="shared" si="408"/>
        <v>neg Val-Glu MEBM_SynND</v>
      </c>
      <c r="O1870" s="2" t="str">
        <f t="shared" si="409"/>
        <v>ND</v>
      </c>
      <c r="P1870" s="1">
        <f t="array" ref="P1870">IF(O1870="","",AVERAGE(IF(L$1:L$2881=L1870,K$1:K$2881)))</f>
        <v>0</v>
      </c>
      <c r="Q1870" s="1" t="e">
        <f t="array" ref="Q1870">IF(O1870="","",_xlfn.F.TEST(IF((L$1:L$2881=LEFT(L1870,LEN(L1870)-3)&amp;"ctr"),K$1:K$2881),IF((L$1:L$2881=L1870),K$1:K$2881)))</f>
        <v>#DIV/0!</v>
      </c>
      <c r="R1870" s="1" t="e">
        <f t="array" ref="R1870">IF(O1870="","",TTEST(IF(L$1:L$2881=LEFT(L1870,LEN(L1870)-3)&amp;"ctr",K$1:K$2881),IF(L$1:L$2881=L1870,K$1:K$2881),2,IF(ISERROR(Q1870),3,IF(Q1870&lt;0.05,3,2))))</f>
        <v>#DIV/0!</v>
      </c>
      <c r="S1870" s="1" t="str">
        <f t="shared" ca="1" si="410"/>
        <v>ND</v>
      </c>
      <c r="T1870" s="1">
        <f t="array" ref="T1870">IF(O1870="","",AVERAGE(IF(L$1:L$2881=L1870,I$1:I$2881)))</f>
        <v>0</v>
      </c>
      <c r="U1870" s="1" t="str">
        <f t="shared" ca="1" si="411"/>
        <v>n/a</v>
      </c>
      <c r="V1870" s="1" t="str">
        <f t="shared" ca="1" si="415"/>
        <v/>
      </c>
      <c r="W1870" s="1" t="str">
        <f t="array" aca="1" ref="W1870" ca="1">IF(V1870="","",IF(AVERAGE(IF(Z$2:Z$2881="Neg"&amp;" "&amp;B1870&amp;" "&amp;X1870,J$2:J$2881,0))&gt;AVERAGE(IF(Z$2:Z$2881="pos"&amp;" "&amp;B1870&amp;" "&amp;X1870,J$2:J$2881,0)),"neg","pos"))</f>
        <v/>
      </c>
      <c r="X1870" s="1" t="str">
        <f t="shared" ca="1" si="412"/>
        <v/>
      </c>
      <c r="Y1870" s="1" t="str">
        <f t="shared" ca="1" si="413"/>
        <v/>
      </c>
      <c r="Z1870" s="1" t="str">
        <f t="shared" si="414"/>
        <v>neg Val-Glu MEB</v>
      </c>
      <c r="AA1870" s="1" t="str">
        <f t="shared" si="416"/>
        <v>Good</v>
      </c>
    </row>
    <row r="1871" spans="1:27" x14ac:dyDescent="0.2">
      <c r="A1871" s="1" t="s">
        <v>93</v>
      </c>
      <c r="B1871" s="1" t="s">
        <v>85</v>
      </c>
      <c r="C1871" s="1" t="s">
        <v>65</v>
      </c>
      <c r="D1871" s="1">
        <v>246.12039999999999</v>
      </c>
      <c r="E1871" s="1">
        <v>20.059999999999999</v>
      </c>
      <c r="F1871" s="5" t="s">
        <v>146</v>
      </c>
      <c r="H1871" s="1" t="s">
        <v>150</v>
      </c>
      <c r="K1871" s="1">
        <f t="shared" si="405"/>
        <v>0</v>
      </c>
      <c r="L1871" s="1" t="str">
        <f t="shared" si="406"/>
        <v>neg Val-Glu MEBM_Syn</v>
      </c>
      <c r="M1871" s="1" t="str">
        <f t="shared" si="407"/>
        <v>ND</v>
      </c>
      <c r="N1871" s="1" t="str">
        <f t="shared" si="408"/>
        <v>neg Val-Glu MEBM_SynND</v>
      </c>
      <c r="O1871" s="2" t="str">
        <f t="shared" si="409"/>
        <v/>
      </c>
      <c r="P1871" s="1" t="str">
        <f t="array" ref="P1871">IF(O1871="","",AVERAGE(IF(L$1:L$2881=L1871,K$1:K$2881)))</f>
        <v/>
      </c>
      <c r="Q1871" s="1" t="str">
        <f t="array" ref="Q1871">IF(O1871="","",_xlfn.F.TEST(IF((L$1:L$2881=LEFT(L1871,LEN(L1871)-3)&amp;"ctr"),K$1:K$2881),IF((L$1:L$2881=L1871),K$1:K$2881)))</f>
        <v/>
      </c>
      <c r="R1871" s="1" t="str">
        <f t="array" ref="R1871">IF(O1871="","",TTEST(IF(L$1:L$2881=LEFT(L1871,LEN(L1871)-3)&amp;"ctr",K$1:K$2881),IF(L$1:L$2881=L1871,K$1:K$2881),2,IF(ISERROR(Q1871),3,IF(Q1871&lt;0.05,3,2))))</f>
        <v/>
      </c>
      <c r="S1871" s="1" t="str">
        <f t="shared" ca="1" si="410"/>
        <v/>
      </c>
      <c r="T1871" s="1" t="str">
        <f t="array" ref="T1871">IF(O1871="","",AVERAGE(IF(L$1:L$2881=L1871,I$1:I$2881)))</f>
        <v/>
      </c>
      <c r="U1871" s="1" t="str">
        <f t="shared" ca="1" si="411"/>
        <v/>
      </c>
      <c r="V1871" s="1" t="str">
        <f t="shared" ca="1" si="415"/>
        <v/>
      </c>
      <c r="W1871" s="1" t="str">
        <f t="array" aca="1" ref="W1871" ca="1">IF(V1871="","",IF(AVERAGE(IF(Z$2:Z$2881="Neg"&amp;" "&amp;B1871&amp;" "&amp;X1871,J$2:J$2881,0))&gt;AVERAGE(IF(Z$2:Z$2881="pos"&amp;" "&amp;B1871&amp;" "&amp;X1871,J$2:J$2881,0)),"neg","pos"))</f>
        <v/>
      </c>
      <c r="X1871" s="1" t="str">
        <f t="shared" ca="1" si="412"/>
        <v/>
      </c>
      <c r="Y1871" s="1" t="str">
        <f t="shared" ca="1" si="413"/>
        <v/>
      </c>
      <c r="Z1871" s="1" t="str">
        <f t="shared" si="414"/>
        <v>neg Val-Glu MEB</v>
      </c>
      <c r="AA1871" s="1" t="str">
        <f t="shared" si="416"/>
        <v/>
      </c>
    </row>
    <row r="1872" spans="1:27" x14ac:dyDescent="0.2">
      <c r="A1872" s="1" t="s">
        <v>93</v>
      </c>
      <c r="B1872" s="1" t="s">
        <v>85</v>
      </c>
      <c r="C1872" s="1" t="s">
        <v>65</v>
      </c>
      <c r="D1872" s="1">
        <v>246.12039999999999</v>
      </c>
      <c r="E1872" s="1">
        <v>20.059999999999999</v>
      </c>
      <c r="F1872" s="5" t="s">
        <v>146</v>
      </c>
      <c r="H1872" s="1" t="s">
        <v>150</v>
      </c>
      <c r="K1872" s="1">
        <f t="shared" si="405"/>
        <v>0</v>
      </c>
      <c r="L1872" s="1" t="str">
        <f t="shared" si="406"/>
        <v>neg Val-Glu MEBM_Syn</v>
      </c>
      <c r="M1872" s="1" t="str">
        <f t="shared" si="407"/>
        <v>ND</v>
      </c>
      <c r="N1872" s="1" t="str">
        <f t="shared" si="408"/>
        <v>neg Val-Glu MEBM_SynND</v>
      </c>
      <c r="O1872" s="2" t="str">
        <f t="shared" si="409"/>
        <v/>
      </c>
      <c r="P1872" s="1" t="str">
        <f t="array" ref="P1872">IF(O1872="","",AVERAGE(IF(L$1:L$2881=L1872,K$1:K$2881)))</f>
        <v/>
      </c>
      <c r="Q1872" s="1" t="str">
        <f t="array" ref="Q1872">IF(O1872="","",_xlfn.F.TEST(IF((L$1:L$2881=LEFT(L1872,LEN(L1872)-3)&amp;"ctr"),K$1:K$2881),IF((L$1:L$2881=L1872),K$1:K$2881)))</f>
        <v/>
      </c>
      <c r="R1872" s="1" t="str">
        <f t="array" ref="R1872">IF(O1872="","",TTEST(IF(L$1:L$2881=LEFT(L1872,LEN(L1872)-3)&amp;"ctr",K$1:K$2881),IF(L$1:L$2881=L1872,K$1:K$2881),2,IF(ISERROR(Q1872),3,IF(Q1872&lt;0.05,3,2))))</f>
        <v/>
      </c>
      <c r="S1872" s="1" t="str">
        <f t="shared" ca="1" si="410"/>
        <v/>
      </c>
      <c r="T1872" s="1" t="str">
        <f t="array" ref="T1872">IF(O1872="","",AVERAGE(IF(L$1:L$2881=L1872,I$1:I$2881)))</f>
        <v/>
      </c>
      <c r="U1872" s="1" t="str">
        <f t="shared" ca="1" si="411"/>
        <v/>
      </c>
      <c r="V1872" s="1" t="str">
        <f t="shared" ca="1" si="415"/>
        <v/>
      </c>
      <c r="W1872" s="1" t="str">
        <f t="array" aca="1" ref="W1872" ca="1">IF(V1872="","",IF(AVERAGE(IF(Z$2:Z$2881="Neg"&amp;" "&amp;B1872&amp;" "&amp;X1872,J$2:J$2881,0))&gt;AVERAGE(IF(Z$2:Z$2881="pos"&amp;" "&amp;B1872&amp;" "&amp;X1872,J$2:J$2881,0)),"neg","pos"))</f>
        <v/>
      </c>
      <c r="X1872" s="1" t="str">
        <f t="shared" ca="1" si="412"/>
        <v/>
      </c>
      <c r="Y1872" s="1" t="str">
        <f t="shared" ca="1" si="413"/>
        <v/>
      </c>
      <c r="Z1872" s="1" t="str">
        <f t="shared" si="414"/>
        <v>neg Val-Glu MEB</v>
      </c>
      <c r="AA1872" s="1" t="str">
        <f t="shared" si="416"/>
        <v/>
      </c>
    </row>
    <row r="1873" spans="1:27" x14ac:dyDescent="0.2">
      <c r="A1873" s="1" t="s">
        <v>93</v>
      </c>
      <c r="B1873" s="1" t="s">
        <v>85</v>
      </c>
      <c r="C1873" s="1" t="s">
        <v>65</v>
      </c>
      <c r="D1873" s="1">
        <v>246.12039999999999</v>
      </c>
      <c r="E1873" s="1">
        <v>20.059999999999999</v>
      </c>
      <c r="F1873" s="5" t="s">
        <v>146</v>
      </c>
      <c r="H1873" s="1" t="s">
        <v>150</v>
      </c>
      <c r="K1873" s="1">
        <f t="shared" si="405"/>
        <v>0</v>
      </c>
      <c r="L1873" s="1" t="str">
        <f t="shared" si="406"/>
        <v>neg Val-Glu MEBM_Syn</v>
      </c>
      <c r="M1873" s="1" t="str">
        <f t="shared" si="407"/>
        <v>ND</v>
      </c>
      <c r="N1873" s="1" t="str">
        <f t="shared" si="408"/>
        <v>neg Val-Glu MEBM_SynND</v>
      </c>
      <c r="O1873" s="2" t="str">
        <f t="shared" si="409"/>
        <v/>
      </c>
      <c r="P1873" s="1" t="str">
        <f t="array" ref="P1873">IF(O1873="","",AVERAGE(IF(L$1:L$2881=L1873,K$1:K$2881)))</f>
        <v/>
      </c>
      <c r="Q1873" s="1" t="str">
        <f t="array" ref="Q1873">IF(O1873="","",_xlfn.F.TEST(IF((L$1:L$2881=LEFT(L1873,LEN(L1873)-3)&amp;"ctr"),K$1:K$2881),IF((L$1:L$2881=L1873),K$1:K$2881)))</f>
        <v/>
      </c>
      <c r="R1873" s="1" t="str">
        <f t="array" ref="R1873">IF(O1873="","",TTEST(IF(L$1:L$2881=LEFT(L1873,LEN(L1873)-3)&amp;"ctr",K$1:K$2881),IF(L$1:L$2881=L1873,K$1:K$2881),2,IF(ISERROR(Q1873),3,IF(Q1873&lt;0.05,3,2))))</f>
        <v/>
      </c>
      <c r="S1873" s="1" t="str">
        <f t="shared" ca="1" si="410"/>
        <v/>
      </c>
      <c r="T1873" s="1" t="str">
        <f t="array" ref="T1873">IF(O1873="","",AVERAGE(IF(L$1:L$2881=L1873,I$1:I$2881)))</f>
        <v/>
      </c>
      <c r="U1873" s="1" t="str">
        <f t="shared" ca="1" si="411"/>
        <v/>
      </c>
      <c r="V1873" s="1" t="str">
        <f t="shared" ca="1" si="415"/>
        <v/>
      </c>
      <c r="W1873" s="1" t="str">
        <f t="array" aca="1" ref="W1873" ca="1">IF(V1873="","",IF(AVERAGE(IF(Z$2:Z$2881="Neg"&amp;" "&amp;B1873&amp;" "&amp;X1873,J$2:J$2881,0))&gt;AVERAGE(IF(Z$2:Z$2881="pos"&amp;" "&amp;B1873&amp;" "&amp;X1873,J$2:J$2881,0)),"neg","pos"))</f>
        <v/>
      </c>
      <c r="X1873" s="1" t="str">
        <f t="shared" ca="1" si="412"/>
        <v/>
      </c>
      <c r="Y1873" s="1" t="str">
        <f t="shared" ca="1" si="413"/>
        <v/>
      </c>
      <c r="Z1873" s="1" t="str">
        <f t="shared" si="414"/>
        <v>neg Val-Glu MEB</v>
      </c>
      <c r="AA1873" s="1" t="str">
        <f t="shared" si="416"/>
        <v/>
      </c>
    </row>
    <row r="1874" spans="1:27" x14ac:dyDescent="0.2">
      <c r="A1874" s="1" t="s">
        <v>93</v>
      </c>
      <c r="B1874" s="1" t="s">
        <v>85</v>
      </c>
      <c r="C1874" s="1" t="s">
        <v>65</v>
      </c>
      <c r="D1874" s="1">
        <v>246.12039999999999</v>
      </c>
      <c r="E1874" s="1">
        <v>20.059999999999999</v>
      </c>
      <c r="F1874" s="5" t="s">
        <v>146</v>
      </c>
      <c r="H1874" s="1" t="s">
        <v>151</v>
      </c>
      <c r="I1874" s="1">
        <v>188202</v>
      </c>
      <c r="K1874" s="1">
        <f t="shared" si="405"/>
        <v>12.14527644649521</v>
      </c>
      <c r="L1874" s="1" t="str">
        <f t="shared" si="406"/>
        <v>neg Val-Glu YE_Ctr</v>
      </c>
      <c r="M1874" s="1" t="str">
        <f t="shared" si="407"/>
        <v>D</v>
      </c>
      <c r="N1874" s="1" t="str">
        <f t="shared" si="408"/>
        <v>neg Val-Glu YE_Ctr_D</v>
      </c>
      <c r="O1874" s="2" t="str">
        <f t="shared" si="409"/>
        <v>D</v>
      </c>
      <c r="P1874" s="1">
        <f t="array" ref="P1874">IF(O1874="","",AVERAGE(IF(L$1:L$2881=L1874,K$1:K$2881)))</f>
        <v>12.078884697266609</v>
      </c>
      <c r="Q1874" s="1">
        <f t="array" ref="Q1874">IF(O1874="","",_xlfn.F.TEST(IF((L$1:L$2881=LEFT(L1874,LEN(L1874)-3)&amp;"ctr"),K$1:K$2881),IF((L$1:L$2881=L1874),K$1:K$2881)))</f>
        <v>1</v>
      </c>
      <c r="R1874" s="1">
        <f t="array" ref="R1874">IF(O1874="","",TTEST(IF(L$1:L$2881=LEFT(L1874,LEN(L1874)-3)&amp;"ctr",K$1:K$2881),IF(L$1:L$2881=L1874,K$1:K$2881),2,IF(ISERROR(Q1874),3,IF(Q1874&lt;0.05,3,2))))</f>
        <v>1</v>
      </c>
      <c r="S1874" s="1" t="str">
        <f t="shared" ca="1" si="410"/>
        <v>D</v>
      </c>
      <c r="T1874" s="1">
        <f t="array" ref="T1874">IF(O1874="","",AVERAGE(IF(L$1:L$2881=L1874,I$1:I$2881)))</f>
        <v>176948.5</v>
      </c>
      <c r="U1874" s="1" t="b">
        <f t="shared" ca="1" si="411"/>
        <v>0</v>
      </c>
      <c r="V1874" s="1" t="str">
        <f t="shared" ca="1" si="415"/>
        <v>1</v>
      </c>
      <c r="W1874" s="1" t="str">
        <f t="array" aca="1" ref="W1874" ca="1">IF(V1874="","",IF(AVERAGE(IF(Z$2:Z$2881="Neg"&amp;" "&amp;B1874&amp;" "&amp;X1874,J$2:J$2881,0))&gt;AVERAGE(IF(Z$2:Z$2881="pos"&amp;" "&amp;B1874&amp;" "&amp;X1874,J$2:J$2881,0)),"neg","pos"))</f>
        <v>pos</v>
      </c>
      <c r="X1874" s="1" t="str">
        <f t="shared" ca="1" si="412"/>
        <v>YE_</v>
      </c>
      <c r="Y1874" s="1" t="str">
        <f t="shared" ca="1" si="413"/>
        <v>Ctr</v>
      </c>
      <c r="Z1874" s="1" t="str">
        <f t="shared" si="414"/>
        <v>neg Val-Glu YE_</v>
      </c>
      <c r="AA1874" s="1" t="str">
        <f t="shared" si="416"/>
        <v>Good</v>
      </c>
    </row>
    <row r="1875" spans="1:27" x14ac:dyDescent="0.2">
      <c r="A1875" s="1" t="s">
        <v>93</v>
      </c>
      <c r="B1875" s="1" t="s">
        <v>85</v>
      </c>
      <c r="C1875" s="1" t="s">
        <v>65</v>
      </c>
      <c r="D1875" s="1">
        <v>246.12039999999999</v>
      </c>
      <c r="E1875" s="1">
        <v>20.059999999999999</v>
      </c>
      <c r="F1875" s="5" t="s">
        <v>146</v>
      </c>
      <c r="H1875" s="1" t="s">
        <v>151</v>
      </c>
      <c r="I1875" s="1">
        <v>153822</v>
      </c>
      <c r="K1875" s="1">
        <f t="shared" si="405"/>
        <v>11.943557869736422</v>
      </c>
      <c r="L1875" s="1" t="str">
        <f t="shared" si="406"/>
        <v>neg Val-Glu YE_Ctr</v>
      </c>
      <c r="M1875" s="1" t="str">
        <f t="shared" si="407"/>
        <v>D</v>
      </c>
      <c r="N1875" s="1" t="str">
        <f t="shared" si="408"/>
        <v>neg Val-Glu YE_Ctr_D</v>
      </c>
      <c r="O1875" s="2" t="str">
        <f t="shared" si="409"/>
        <v/>
      </c>
      <c r="P1875" s="1" t="str">
        <f t="array" ref="P1875">IF(O1875="","",AVERAGE(IF(L$1:L$2881=L1875,K$1:K$2881)))</f>
        <v/>
      </c>
      <c r="Q1875" s="1" t="str">
        <f t="array" ref="Q1875">IF(O1875="","",_xlfn.F.TEST(IF((L$1:L$2881=LEFT(L1875,LEN(L1875)-3)&amp;"ctr"),K$1:K$2881),IF((L$1:L$2881=L1875),K$1:K$2881)))</f>
        <v/>
      </c>
      <c r="R1875" s="1" t="str">
        <f t="array" ref="R1875">IF(O1875="","",TTEST(IF(L$1:L$2881=LEFT(L1875,LEN(L1875)-3)&amp;"ctr",K$1:K$2881),IF(L$1:L$2881=L1875,K$1:K$2881),2,IF(ISERROR(Q1875),3,IF(Q1875&lt;0.05,3,2))))</f>
        <v/>
      </c>
      <c r="S1875" s="1" t="str">
        <f t="shared" ca="1" si="410"/>
        <v/>
      </c>
      <c r="T1875" s="1" t="str">
        <f t="array" ref="T1875">IF(O1875="","",AVERAGE(IF(L$1:L$2881=L1875,I$1:I$2881)))</f>
        <v/>
      </c>
      <c r="U1875" s="1" t="str">
        <f t="shared" ca="1" si="411"/>
        <v/>
      </c>
      <c r="V1875" s="1" t="str">
        <f t="shared" ca="1" si="415"/>
        <v/>
      </c>
      <c r="W1875" s="1" t="str">
        <f t="array" aca="1" ref="W1875" ca="1">IF(V1875="","",IF(AVERAGE(IF(Z$2:Z$2881="Neg"&amp;" "&amp;B1875&amp;" "&amp;X1875,J$2:J$2881,0))&gt;AVERAGE(IF(Z$2:Z$2881="pos"&amp;" "&amp;B1875&amp;" "&amp;X1875,J$2:J$2881,0)),"neg","pos"))</f>
        <v/>
      </c>
      <c r="X1875" s="1" t="str">
        <f t="shared" ca="1" si="412"/>
        <v/>
      </c>
      <c r="Y1875" s="1" t="str">
        <f t="shared" ca="1" si="413"/>
        <v/>
      </c>
      <c r="Z1875" s="1" t="str">
        <f t="shared" si="414"/>
        <v>neg Val-Glu YE_</v>
      </c>
      <c r="AA1875" s="1" t="str">
        <f t="shared" si="416"/>
        <v/>
      </c>
    </row>
    <row r="1876" spans="1:27" x14ac:dyDescent="0.2">
      <c r="A1876" s="1" t="s">
        <v>93</v>
      </c>
      <c r="B1876" s="1" t="s">
        <v>85</v>
      </c>
      <c r="C1876" s="1" t="s">
        <v>65</v>
      </c>
      <c r="D1876" s="1">
        <v>246.12039999999999</v>
      </c>
      <c r="E1876" s="1">
        <v>20.059999999999999</v>
      </c>
      <c r="F1876" s="5" t="s">
        <v>146</v>
      </c>
      <c r="H1876" s="1" t="s">
        <v>151</v>
      </c>
      <c r="I1876" s="1">
        <v>168128</v>
      </c>
      <c r="K1876" s="1">
        <f t="shared" si="405"/>
        <v>12.03248682087678</v>
      </c>
      <c r="L1876" s="1" t="str">
        <f t="shared" si="406"/>
        <v>neg Val-Glu YE_Ctr</v>
      </c>
      <c r="M1876" s="1" t="str">
        <f t="shared" si="407"/>
        <v>D</v>
      </c>
      <c r="N1876" s="1" t="str">
        <f t="shared" si="408"/>
        <v>neg Val-Glu YE_Ctr_D</v>
      </c>
      <c r="O1876" s="2" t="str">
        <f t="shared" si="409"/>
        <v/>
      </c>
      <c r="P1876" s="1" t="str">
        <f t="array" ref="P1876">IF(O1876="","",AVERAGE(IF(L$1:L$2881=L1876,K$1:K$2881)))</f>
        <v/>
      </c>
      <c r="Q1876" s="1" t="str">
        <f t="array" ref="Q1876">IF(O1876="","",_xlfn.F.TEST(IF((L$1:L$2881=LEFT(L1876,LEN(L1876)-3)&amp;"ctr"),K$1:K$2881),IF((L$1:L$2881=L1876),K$1:K$2881)))</f>
        <v/>
      </c>
      <c r="R1876" s="1" t="str">
        <f t="array" ref="R1876">IF(O1876="","",TTEST(IF(L$1:L$2881=LEFT(L1876,LEN(L1876)-3)&amp;"ctr",K$1:K$2881),IF(L$1:L$2881=L1876,K$1:K$2881),2,IF(ISERROR(Q1876),3,IF(Q1876&lt;0.05,3,2))))</f>
        <v/>
      </c>
      <c r="S1876" s="1" t="str">
        <f t="shared" ca="1" si="410"/>
        <v/>
      </c>
      <c r="T1876" s="1" t="str">
        <f t="array" ref="T1876">IF(O1876="","",AVERAGE(IF(L$1:L$2881=L1876,I$1:I$2881)))</f>
        <v/>
      </c>
      <c r="U1876" s="1" t="str">
        <f t="shared" ca="1" si="411"/>
        <v/>
      </c>
      <c r="V1876" s="1" t="str">
        <f t="shared" ca="1" si="415"/>
        <v/>
      </c>
      <c r="W1876" s="1" t="str">
        <f t="array" aca="1" ref="W1876" ca="1">IF(V1876="","",IF(AVERAGE(IF(Z$2:Z$2881="Neg"&amp;" "&amp;B1876&amp;" "&amp;X1876,J$2:J$2881,0))&gt;AVERAGE(IF(Z$2:Z$2881="pos"&amp;" "&amp;B1876&amp;" "&amp;X1876,J$2:J$2881,0)),"neg","pos"))</f>
        <v/>
      </c>
      <c r="X1876" s="1" t="str">
        <f t="shared" ca="1" si="412"/>
        <v/>
      </c>
      <c r="Y1876" s="1" t="str">
        <f t="shared" ca="1" si="413"/>
        <v/>
      </c>
      <c r="Z1876" s="1" t="str">
        <f t="shared" si="414"/>
        <v>neg Val-Glu YE_</v>
      </c>
      <c r="AA1876" s="1" t="str">
        <f t="shared" si="416"/>
        <v/>
      </c>
    </row>
    <row r="1877" spans="1:27" x14ac:dyDescent="0.2">
      <c r="A1877" s="1" t="s">
        <v>93</v>
      </c>
      <c r="B1877" s="1" t="s">
        <v>85</v>
      </c>
      <c r="C1877" s="1" t="s">
        <v>65</v>
      </c>
      <c r="D1877" s="1">
        <v>246.12039999999999</v>
      </c>
      <c r="E1877" s="1">
        <v>20.059999999999999</v>
      </c>
      <c r="F1877" s="5" t="s">
        <v>146</v>
      </c>
      <c r="H1877" s="1" t="s">
        <v>151</v>
      </c>
      <c r="I1877" s="1">
        <v>197642</v>
      </c>
      <c r="K1877" s="1">
        <f t="shared" si="405"/>
        <v>12.194217651958024</v>
      </c>
      <c r="L1877" s="1" t="str">
        <f t="shared" si="406"/>
        <v>neg Val-Glu YE_Ctr</v>
      </c>
      <c r="M1877" s="1" t="str">
        <f t="shared" si="407"/>
        <v>D</v>
      </c>
      <c r="N1877" s="1" t="str">
        <f t="shared" si="408"/>
        <v>neg Val-Glu YE_Ctr_D</v>
      </c>
      <c r="O1877" s="2" t="str">
        <f t="shared" si="409"/>
        <v/>
      </c>
      <c r="P1877" s="1" t="str">
        <f t="array" ref="P1877">IF(O1877="","",AVERAGE(IF(L$1:L$2881=L1877,K$1:K$2881)))</f>
        <v/>
      </c>
      <c r="Q1877" s="1" t="str">
        <f t="array" ref="Q1877">IF(O1877="","",_xlfn.F.TEST(IF((L$1:L$2881=LEFT(L1877,LEN(L1877)-3)&amp;"ctr"),K$1:K$2881),IF((L$1:L$2881=L1877),K$1:K$2881)))</f>
        <v/>
      </c>
      <c r="R1877" s="1" t="str">
        <f t="array" ref="R1877">IF(O1877="","",TTEST(IF(L$1:L$2881=LEFT(L1877,LEN(L1877)-3)&amp;"ctr",K$1:K$2881),IF(L$1:L$2881=L1877,K$1:K$2881),2,IF(ISERROR(Q1877),3,IF(Q1877&lt;0.05,3,2))))</f>
        <v/>
      </c>
      <c r="S1877" s="1" t="str">
        <f t="shared" ca="1" si="410"/>
        <v/>
      </c>
      <c r="T1877" s="1" t="str">
        <f t="array" ref="T1877">IF(O1877="","",AVERAGE(IF(L$1:L$2881=L1877,I$1:I$2881)))</f>
        <v/>
      </c>
      <c r="U1877" s="1" t="str">
        <f t="shared" ca="1" si="411"/>
        <v/>
      </c>
      <c r="V1877" s="1" t="str">
        <f t="shared" ca="1" si="415"/>
        <v/>
      </c>
      <c r="W1877" s="1" t="str">
        <f t="array" aca="1" ref="W1877" ca="1">IF(V1877="","",IF(AVERAGE(IF(Z$2:Z$2881="Neg"&amp;" "&amp;B1877&amp;" "&amp;X1877,J$2:J$2881,0))&gt;AVERAGE(IF(Z$2:Z$2881="pos"&amp;" "&amp;B1877&amp;" "&amp;X1877,J$2:J$2881,0)),"neg","pos"))</f>
        <v/>
      </c>
      <c r="X1877" s="1" t="str">
        <f t="shared" ca="1" si="412"/>
        <v/>
      </c>
      <c r="Y1877" s="1" t="str">
        <f t="shared" ca="1" si="413"/>
        <v/>
      </c>
      <c r="Z1877" s="1" t="str">
        <f t="shared" si="414"/>
        <v>neg Val-Glu YE_</v>
      </c>
      <c r="AA1877" s="1" t="str">
        <f t="shared" si="416"/>
        <v/>
      </c>
    </row>
    <row r="1878" spans="1:27" x14ac:dyDescent="0.2">
      <c r="A1878" s="1" t="s">
        <v>93</v>
      </c>
      <c r="B1878" s="1" t="s">
        <v>85</v>
      </c>
      <c r="C1878" s="1" t="s">
        <v>65</v>
      </c>
      <c r="D1878" s="1">
        <v>246.12039999999999</v>
      </c>
      <c r="E1878" s="1">
        <v>20.059999999999999</v>
      </c>
      <c r="F1878" s="5" t="s">
        <v>146</v>
      </c>
      <c r="H1878" s="1" t="s">
        <v>152</v>
      </c>
      <c r="I1878" s="1">
        <v>123891</v>
      </c>
      <c r="K1878" s="1">
        <f t="shared" si="405"/>
        <v>11.727165497332457</v>
      </c>
      <c r="L1878" s="1" t="str">
        <f t="shared" si="406"/>
        <v>neg Val-Glu YE_Syn</v>
      </c>
      <c r="M1878" s="1" t="str">
        <f t="shared" si="407"/>
        <v>D</v>
      </c>
      <c r="N1878" s="1" t="str">
        <f t="shared" si="408"/>
        <v>neg Val-Glu YE_Syn_D</v>
      </c>
      <c r="O1878" s="2" t="str">
        <f t="shared" si="409"/>
        <v>D</v>
      </c>
      <c r="P1878" s="1">
        <f t="array" ref="P1878">IF(O1878="","",AVERAGE(IF(L$1:L$2881=L1878,K$1:K$2881)))</f>
        <v>11.761045934417432</v>
      </c>
      <c r="Q1878" s="1">
        <f t="array" ref="Q1878">IF(O1878="","",_xlfn.F.TEST(IF((L$1:L$2881=LEFT(L1878,LEN(L1878)-3)&amp;"ctr"),K$1:K$2881),IF((L$1:L$2881=L1878),K$1:K$2881)))</f>
        <v>0.11708847529360809</v>
      </c>
      <c r="R1878" s="1">
        <f t="array" ref="R1878">IF(O1878="","",TTEST(IF(L$1:L$2881=LEFT(L1878,LEN(L1878)-3)&amp;"ctr",K$1:K$2881),IF(L$1:L$2881=L1878,K$1:K$2881),2,IF(ISERROR(Q1878),3,IF(Q1878&lt;0.05,3,2))))</f>
        <v>1.793331822744975E-3</v>
      </c>
      <c r="S1878" s="1" t="str">
        <f t="shared" ca="1" si="410"/>
        <v>I</v>
      </c>
      <c r="T1878" s="1">
        <f t="array" ref="T1878">IF(O1878="","",AVERAGE(IF(L$1:L$2881=L1878,I$1:I$2881)))</f>
        <v>128235.5</v>
      </c>
      <c r="U1878" s="1">
        <f t="shared" ca="1" si="411"/>
        <v>-0.46453382713656349</v>
      </c>
      <c r="V1878" s="1" t="str">
        <f t="shared" ca="1" si="415"/>
        <v>1</v>
      </c>
      <c r="W1878" s="1" t="str">
        <f t="array" aca="1" ref="W1878" ca="1">IF(V1878="","",IF(AVERAGE(IF(Z$2:Z$2881="Neg"&amp;" "&amp;B1878&amp;" "&amp;X1878,J$2:J$2881,0))&gt;AVERAGE(IF(Z$2:Z$2881="pos"&amp;" "&amp;B1878&amp;" "&amp;X1878,J$2:J$2881,0)),"neg","pos"))</f>
        <v>pos</v>
      </c>
      <c r="X1878" s="1" t="str">
        <f t="shared" ca="1" si="412"/>
        <v>YE_</v>
      </c>
      <c r="Y1878" s="1" t="str">
        <f t="shared" ca="1" si="413"/>
        <v>Syn</v>
      </c>
      <c r="Z1878" s="1" t="str">
        <f t="shared" si="414"/>
        <v>neg Val-Glu YE_</v>
      </c>
      <c r="AA1878" s="1" t="str">
        <f t="shared" si="416"/>
        <v>Good</v>
      </c>
    </row>
    <row r="1879" spans="1:27" x14ac:dyDescent="0.2">
      <c r="A1879" s="1" t="s">
        <v>93</v>
      </c>
      <c r="B1879" s="1" t="s">
        <v>85</v>
      </c>
      <c r="C1879" s="1" t="s">
        <v>65</v>
      </c>
      <c r="D1879" s="1">
        <v>246.12039999999999</v>
      </c>
      <c r="E1879" s="1">
        <v>20.059999999999999</v>
      </c>
      <c r="F1879" s="5" t="s">
        <v>146</v>
      </c>
      <c r="H1879" s="1" t="s">
        <v>152</v>
      </c>
      <c r="I1879" s="1">
        <v>127332</v>
      </c>
      <c r="K1879" s="1">
        <f t="shared" si="405"/>
        <v>11.754560981116128</v>
      </c>
      <c r="L1879" s="1" t="str">
        <f t="shared" si="406"/>
        <v>neg Val-Glu YE_Syn</v>
      </c>
      <c r="M1879" s="1" t="str">
        <f t="shared" si="407"/>
        <v>D</v>
      </c>
      <c r="N1879" s="1" t="str">
        <f t="shared" si="408"/>
        <v>neg Val-Glu YE_Syn_D</v>
      </c>
      <c r="O1879" s="2" t="str">
        <f t="shared" si="409"/>
        <v/>
      </c>
      <c r="P1879" s="1" t="str">
        <f t="array" ref="P1879">IF(O1879="","",AVERAGE(IF(L$1:L$2881=L1879,K$1:K$2881)))</f>
        <v/>
      </c>
      <c r="Q1879" s="1" t="str">
        <f t="array" ref="Q1879">IF(O1879="","",_xlfn.F.TEST(IF((L$1:L$2881=LEFT(L1879,LEN(L1879)-3)&amp;"ctr"),K$1:K$2881),IF((L$1:L$2881=L1879),K$1:K$2881)))</f>
        <v/>
      </c>
      <c r="R1879" s="1" t="str">
        <f t="array" ref="R1879">IF(O1879="","",TTEST(IF(L$1:L$2881=LEFT(L1879,LEN(L1879)-3)&amp;"ctr",K$1:K$2881),IF(L$1:L$2881=L1879,K$1:K$2881),2,IF(ISERROR(Q1879),3,IF(Q1879&lt;0.05,3,2))))</f>
        <v/>
      </c>
      <c r="S1879" s="1" t="str">
        <f t="shared" ca="1" si="410"/>
        <v/>
      </c>
      <c r="T1879" s="1" t="str">
        <f t="array" ref="T1879">IF(O1879="","",AVERAGE(IF(L$1:L$2881=L1879,I$1:I$2881)))</f>
        <v/>
      </c>
      <c r="U1879" s="1" t="str">
        <f t="shared" ca="1" si="411"/>
        <v/>
      </c>
      <c r="V1879" s="1" t="str">
        <f t="shared" ca="1" si="415"/>
        <v/>
      </c>
      <c r="W1879" s="1" t="str">
        <f t="array" aca="1" ref="W1879" ca="1">IF(V1879="","",IF(AVERAGE(IF(Z$2:Z$2881="Neg"&amp;" "&amp;B1879&amp;" "&amp;X1879,J$2:J$2881,0))&gt;AVERAGE(IF(Z$2:Z$2881="pos"&amp;" "&amp;B1879&amp;" "&amp;X1879,J$2:J$2881,0)),"neg","pos"))</f>
        <v/>
      </c>
      <c r="X1879" s="1" t="str">
        <f t="shared" ca="1" si="412"/>
        <v/>
      </c>
      <c r="Y1879" s="1" t="str">
        <f t="shared" ca="1" si="413"/>
        <v/>
      </c>
      <c r="Z1879" s="1" t="str">
        <f t="shared" si="414"/>
        <v>neg Val-Glu YE_</v>
      </c>
      <c r="AA1879" s="1" t="str">
        <f t="shared" si="416"/>
        <v/>
      </c>
    </row>
    <row r="1880" spans="1:27" x14ac:dyDescent="0.2">
      <c r="A1880" s="1" t="s">
        <v>93</v>
      </c>
      <c r="B1880" s="1" t="s">
        <v>85</v>
      </c>
      <c r="C1880" s="1" t="s">
        <v>65</v>
      </c>
      <c r="D1880" s="1">
        <v>246.12039999999999</v>
      </c>
      <c r="E1880" s="1">
        <v>20.059999999999999</v>
      </c>
      <c r="F1880" s="5" t="s">
        <v>146</v>
      </c>
      <c r="H1880" s="1" t="s">
        <v>152</v>
      </c>
      <c r="I1880" s="1">
        <v>135607</v>
      </c>
      <c r="K1880" s="1">
        <f t="shared" si="405"/>
        <v>11.817523649798321</v>
      </c>
      <c r="L1880" s="1" t="str">
        <f t="shared" si="406"/>
        <v>neg Val-Glu YE_Syn</v>
      </c>
      <c r="M1880" s="1" t="str">
        <f t="shared" si="407"/>
        <v>D</v>
      </c>
      <c r="N1880" s="1" t="str">
        <f t="shared" si="408"/>
        <v>neg Val-Glu YE_Syn_D</v>
      </c>
      <c r="O1880" s="2" t="str">
        <f t="shared" si="409"/>
        <v/>
      </c>
      <c r="P1880" s="1" t="str">
        <f t="array" ref="P1880">IF(O1880="","",AVERAGE(IF(L$1:L$2881=L1880,K$1:K$2881)))</f>
        <v/>
      </c>
      <c r="Q1880" s="1" t="str">
        <f t="array" ref="Q1880">IF(O1880="","",_xlfn.F.TEST(IF((L$1:L$2881=LEFT(L1880,LEN(L1880)-3)&amp;"ctr"),K$1:K$2881),IF((L$1:L$2881=L1880),K$1:K$2881)))</f>
        <v/>
      </c>
      <c r="R1880" s="1" t="str">
        <f t="array" ref="R1880">IF(O1880="","",TTEST(IF(L$1:L$2881=LEFT(L1880,LEN(L1880)-3)&amp;"ctr",K$1:K$2881),IF(L$1:L$2881=L1880,K$1:K$2881),2,IF(ISERROR(Q1880),3,IF(Q1880&lt;0.05,3,2))))</f>
        <v/>
      </c>
      <c r="S1880" s="1" t="str">
        <f t="shared" ca="1" si="410"/>
        <v/>
      </c>
      <c r="T1880" s="1" t="str">
        <f t="array" ref="T1880">IF(O1880="","",AVERAGE(IF(L$1:L$2881=L1880,I$1:I$2881)))</f>
        <v/>
      </c>
      <c r="U1880" s="1" t="str">
        <f t="shared" ca="1" si="411"/>
        <v/>
      </c>
      <c r="V1880" s="1" t="str">
        <f t="shared" ca="1" si="415"/>
        <v/>
      </c>
      <c r="W1880" s="1" t="str">
        <f t="array" aca="1" ref="W1880" ca="1">IF(V1880="","",IF(AVERAGE(IF(Z$2:Z$2881="Neg"&amp;" "&amp;B1880&amp;" "&amp;X1880,J$2:J$2881,0))&gt;AVERAGE(IF(Z$2:Z$2881="pos"&amp;" "&amp;B1880&amp;" "&amp;X1880,J$2:J$2881,0)),"neg","pos"))</f>
        <v/>
      </c>
      <c r="X1880" s="1" t="str">
        <f t="shared" ca="1" si="412"/>
        <v/>
      </c>
      <c r="Y1880" s="1" t="str">
        <f t="shared" ca="1" si="413"/>
        <v/>
      </c>
      <c r="Z1880" s="1" t="str">
        <f t="shared" si="414"/>
        <v>neg Val-Glu YE_</v>
      </c>
      <c r="AA1880" s="1" t="str">
        <f t="shared" si="416"/>
        <v/>
      </c>
    </row>
    <row r="1881" spans="1:27" x14ac:dyDescent="0.2">
      <c r="A1881" s="1" t="s">
        <v>93</v>
      </c>
      <c r="B1881" s="1" t="s">
        <v>85</v>
      </c>
      <c r="C1881" s="1" t="s">
        <v>65</v>
      </c>
      <c r="D1881" s="1">
        <v>246.12039999999999</v>
      </c>
      <c r="E1881" s="1">
        <v>20.059999999999999</v>
      </c>
      <c r="F1881" s="5" t="s">
        <v>146</v>
      </c>
      <c r="H1881" s="1" t="s">
        <v>152</v>
      </c>
      <c r="I1881" s="1">
        <v>126112</v>
      </c>
      <c r="K1881" s="1">
        <f t="shared" si="405"/>
        <v>11.744933609422819</v>
      </c>
      <c r="L1881" s="1" t="str">
        <f t="shared" si="406"/>
        <v>neg Val-Glu YE_Syn</v>
      </c>
      <c r="M1881" s="1" t="str">
        <f t="shared" si="407"/>
        <v>D</v>
      </c>
      <c r="N1881" s="1" t="str">
        <f t="shared" si="408"/>
        <v>neg Val-Glu YE_Syn_D</v>
      </c>
      <c r="O1881" s="2" t="str">
        <f t="shared" si="409"/>
        <v/>
      </c>
      <c r="P1881" s="1" t="str">
        <f t="array" ref="P1881">IF(O1881="","",AVERAGE(IF(L$1:L$2881=L1881,K$1:K$2881)))</f>
        <v/>
      </c>
      <c r="Q1881" s="1" t="str">
        <f t="array" ref="Q1881">IF(O1881="","",_xlfn.F.TEST(IF((L$1:L$2881=LEFT(L1881,LEN(L1881)-3)&amp;"ctr"),K$1:K$2881),IF((L$1:L$2881=L1881),K$1:K$2881)))</f>
        <v/>
      </c>
      <c r="R1881" s="1" t="str">
        <f t="array" ref="R1881">IF(O1881="","",TTEST(IF(L$1:L$2881=LEFT(L1881,LEN(L1881)-3)&amp;"ctr",K$1:K$2881),IF(L$1:L$2881=L1881,K$1:K$2881),2,IF(ISERROR(Q1881),3,IF(Q1881&lt;0.05,3,2))))</f>
        <v/>
      </c>
      <c r="S1881" s="1" t="str">
        <f t="shared" ca="1" si="410"/>
        <v/>
      </c>
      <c r="T1881" s="1" t="str">
        <f t="array" ref="T1881">IF(O1881="","",AVERAGE(IF(L$1:L$2881=L1881,I$1:I$2881)))</f>
        <v/>
      </c>
      <c r="U1881" s="1" t="str">
        <f t="shared" ca="1" si="411"/>
        <v/>
      </c>
      <c r="V1881" s="1" t="str">
        <f t="shared" ca="1" si="415"/>
        <v/>
      </c>
      <c r="W1881" s="1" t="str">
        <f t="array" aca="1" ref="W1881" ca="1">IF(V1881="","",IF(AVERAGE(IF(Z$2:Z$2881="Neg"&amp;" "&amp;B1881&amp;" "&amp;X1881,J$2:J$2881,0))&gt;AVERAGE(IF(Z$2:Z$2881="pos"&amp;" "&amp;B1881&amp;" "&amp;X1881,J$2:J$2881,0)),"neg","pos"))</f>
        <v/>
      </c>
      <c r="X1881" s="1" t="str">
        <f t="shared" ca="1" si="412"/>
        <v/>
      </c>
      <c r="Y1881" s="1" t="str">
        <f t="shared" ca="1" si="413"/>
        <v/>
      </c>
      <c r="Z1881" s="1" t="str">
        <f t="shared" si="414"/>
        <v>neg Val-Glu YE_</v>
      </c>
      <c r="AA1881" s="1" t="str">
        <f t="shared" si="416"/>
        <v/>
      </c>
    </row>
    <row r="1882" spans="1:27" x14ac:dyDescent="0.2">
      <c r="A1882" s="1" t="s">
        <v>93</v>
      </c>
      <c r="B1882" s="1" t="s">
        <v>85</v>
      </c>
      <c r="C1882" s="1" t="s">
        <v>65</v>
      </c>
      <c r="D1882" s="1">
        <v>246.12039999999999</v>
      </c>
      <c r="E1882" s="1">
        <v>20.059999999999999</v>
      </c>
      <c r="F1882" s="5" t="s">
        <v>146</v>
      </c>
      <c r="H1882" s="1" t="s">
        <v>153</v>
      </c>
      <c r="K1882" s="1">
        <f t="shared" si="405"/>
        <v>0</v>
      </c>
      <c r="L1882" s="1" t="str">
        <f t="shared" si="406"/>
        <v>neg Val-Glu SE_Ctr</v>
      </c>
      <c r="M1882" s="1" t="str">
        <f t="shared" si="407"/>
        <v>ND</v>
      </c>
      <c r="N1882" s="1" t="str">
        <f t="shared" si="408"/>
        <v>neg Val-Glu SE_CtrND</v>
      </c>
      <c r="O1882" s="2" t="str">
        <f t="shared" si="409"/>
        <v>ND</v>
      </c>
      <c r="P1882" s="1">
        <f t="array" ref="P1882">IF(O1882="","",AVERAGE(IF(L$1:L$2881=L1882,K$1:K$2881)))</f>
        <v>0</v>
      </c>
      <c r="Q1882" s="1" t="e">
        <f t="array" ref="Q1882">IF(O1882="","",_xlfn.F.TEST(IF((L$1:L$2881=LEFT(L1882,LEN(L1882)-3)&amp;"ctr"),K$1:K$2881),IF((L$1:L$2881=L1882),K$1:K$2881)))</f>
        <v>#DIV/0!</v>
      </c>
      <c r="R1882" s="1" t="e">
        <f t="array" ref="R1882">IF(O1882="","",TTEST(IF(L$1:L$2881=LEFT(L1882,LEN(L1882)-3)&amp;"ctr",K$1:K$2881),IF(L$1:L$2881=L1882,K$1:K$2881),2,IF(ISERROR(Q1882),3,IF(Q1882&lt;0.05,3,2))))</f>
        <v>#DIV/0!</v>
      </c>
      <c r="S1882" s="1" t="str">
        <f t="shared" ca="1" si="410"/>
        <v>ND</v>
      </c>
      <c r="T1882" s="1">
        <f t="array" ref="T1882">IF(O1882="","",AVERAGE(IF(L$1:L$2881=L1882,I$1:I$2881)))</f>
        <v>0</v>
      </c>
      <c r="U1882" s="1" t="str">
        <f t="shared" ca="1" si="411"/>
        <v>n/a</v>
      </c>
      <c r="V1882" s="1" t="str">
        <f t="shared" ca="1" si="415"/>
        <v/>
      </c>
      <c r="W1882" s="1" t="str">
        <f t="array" aca="1" ref="W1882" ca="1">IF(V1882="","",IF(AVERAGE(IF(Z$2:Z$2881="Neg"&amp;" "&amp;B1882&amp;" "&amp;X1882,J$2:J$2881,0))&gt;AVERAGE(IF(Z$2:Z$2881="pos"&amp;" "&amp;B1882&amp;" "&amp;X1882,J$2:J$2881,0)),"neg","pos"))</f>
        <v/>
      </c>
      <c r="X1882" s="1" t="str">
        <f t="shared" ca="1" si="412"/>
        <v/>
      </c>
      <c r="Y1882" s="1" t="str">
        <f t="shared" ca="1" si="413"/>
        <v/>
      </c>
      <c r="Z1882" s="1" t="str">
        <f t="shared" si="414"/>
        <v>neg Val-Glu SE_</v>
      </c>
      <c r="AA1882" s="1" t="str">
        <f t="shared" si="416"/>
        <v>Good</v>
      </c>
    </row>
    <row r="1883" spans="1:27" x14ac:dyDescent="0.2">
      <c r="A1883" s="1" t="s">
        <v>93</v>
      </c>
      <c r="B1883" s="1" t="s">
        <v>85</v>
      </c>
      <c r="C1883" s="1" t="s">
        <v>65</v>
      </c>
      <c r="D1883" s="1">
        <v>246.12039999999999</v>
      </c>
      <c r="E1883" s="1">
        <v>20.059999999999999</v>
      </c>
      <c r="F1883" s="5" t="s">
        <v>146</v>
      </c>
      <c r="H1883" s="1" t="s">
        <v>153</v>
      </c>
      <c r="K1883" s="1">
        <f t="shared" si="405"/>
        <v>0</v>
      </c>
      <c r="L1883" s="1" t="str">
        <f t="shared" si="406"/>
        <v>neg Val-Glu SE_Ctr</v>
      </c>
      <c r="M1883" s="1" t="str">
        <f t="shared" si="407"/>
        <v>ND</v>
      </c>
      <c r="N1883" s="1" t="str">
        <f t="shared" si="408"/>
        <v>neg Val-Glu SE_CtrND</v>
      </c>
      <c r="O1883" s="2" t="str">
        <f t="shared" si="409"/>
        <v/>
      </c>
      <c r="P1883" s="1" t="str">
        <f t="array" ref="P1883">IF(O1883="","",AVERAGE(IF(L$1:L$2881=L1883,K$1:K$2881)))</f>
        <v/>
      </c>
      <c r="Q1883" s="1" t="str">
        <f t="array" ref="Q1883">IF(O1883="","",_xlfn.F.TEST(IF((L$1:L$2881=LEFT(L1883,LEN(L1883)-3)&amp;"ctr"),K$1:K$2881),IF((L$1:L$2881=L1883),K$1:K$2881)))</f>
        <v/>
      </c>
      <c r="R1883" s="1" t="str">
        <f t="array" ref="R1883">IF(O1883="","",TTEST(IF(L$1:L$2881=LEFT(L1883,LEN(L1883)-3)&amp;"ctr",K$1:K$2881),IF(L$1:L$2881=L1883,K$1:K$2881),2,IF(ISERROR(Q1883),3,IF(Q1883&lt;0.05,3,2))))</f>
        <v/>
      </c>
      <c r="S1883" s="1" t="str">
        <f t="shared" ca="1" si="410"/>
        <v/>
      </c>
      <c r="T1883" s="1" t="str">
        <f t="array" ref="T1883">IF(O1883="","",AVERAGE(IF(L$1:L$2881=L1883,I$1:I$2881)))</f>
        <v/>
      </c>
      <c r="U1883" s="1" t="str">
        <f t="shared" ca="1" si="411"/>
        <v/>
      </c>
      <c r="V1883" s="1" t="str">
        <f t="shared" ca="1" si="415"/>
        <v/>
      </c>
      <c r="W1883" s="1" t="str">
        <f t="array" aca="1" ref="W1883" ca="1">IF(V1883="","",IF(AVERAGE(IF(Z$2:Z$2881="Neg"&amp;" "&amp;B1883&amp;" "&amp;X1883,J$2:J$2881,0))&gt;AVERAGE(IF(Z$2:Z$2881="pos"&amp;" "&amp;B1883&amp;" "&amp;X1883,J$2:J$2881,0)),"neg","pos"))</f>
        <v/>
      </c>
      <c r="X1883" s="1" t="str">
        <f t="shared" ca="1" si="412"/>
        <v/>
      </c>
      <c r="Y1883" s="1" t="str">
        <f t="shared" ca="1" si="413"/>
        <v/>
      </c>
      <c r="Z1883" s="1" t="str">
        <f t="shared" si="414"/>
        <v>neg Val-Glu SE_</v>
      </c>
      <c r="AA1883" s="1" t="str">
        <f t="shared" si="416"/>
        <v/>
      </c>
    </row>
    <row r="1884" spans="1:27" x14ac:dyDescent="0.2">
      <c r="A1884" s="1" t="s">
        <v>93</v>
      </c>
      <c r="B1884" s="1" t="s">
        <v>85</v>
      </c>
      <c r="C1884" s="1" t="s">
        <v>65</v>
      </c>
      <c r="D1884" s="1">
        <v>246.12039999999999</v>
      </c>
      <c r="E1884" s="1">
        <v>20.059999999999999</v>
      </c>
      <c r="F1884" s="5" t="s">
        <v>146</v>
      </c>
      <c r="H1884" s="1" t="s">
        <v>153</v>
      </c>
      <c r="K1884" s="1">
        <f t="shared" si="405"/>
        <v>0</v>
      </c>
      <c r="L1884" s="1" t="str">
        <f t="shared" si="406"/>
        <v>neg Val-Glu SE_Ctr</v>
      </c>
      <c r="M1884" s="1" t="str">
        <f t="shared" si="407"/>
        <v>ND</v>
      </c>
      <c r="N1884" s="1" t="str">
        <f t="shared" si="408"/>
        <v>neg Val-Glu SE_CtrND</v>
      </c>
      <c r="O1884" s="2" t="str">
        <f t="shared" si="409"/>
        <v/>
      </c>
      <c r="P1884" s="1" t="str">
        <f t="array" ref="P1884">IF(O1884="","",AVERAGE(IF(L$1:L$2881=L1884,K$1:K$2881)))</f>
        <v/>
      </c>
      <c r="Q1884" s="1" t="str">
        <f t="array" ref="Q1884">IF(O1884="","",_xlfn.F.TEST(IF((L$1:L$2881=LEFT(L1884,LEN(L1884)-3)&amp;"ctr"),K$1:K$2881),IF((L$1:L$2881=L1884),K$1:K$2881)))</f>
        <v/>
      </c>
      <c r="R1884" s="1" t="str">
        <f t="array" ref="R1884">IF(O1884="","",TTEST(IF(L$1:L$2881=LEFT(L1884,LEN(L1884)-3)&amp;"ctr",K$1:K$2881),IF(L$1:L$2881=L1884,K$1:K$2881),2,IF(ISERROR(Q1884),3,IF(Q1884&lt;0.05,3,2))))</f>
        <v/>
      </c>
      <c r="S1884" s="1" t="str">
        <f t="shared" ca="1" si="410"/>
        <v/>
      </c>
      <c r="T1884" s="1" t="str">
        <f t="array" ref="T1884">IF(O1884="","",AVERAGE(IF(L$1:L$2881=L1884,I$1:I$2881)))</f>
        <v/>
      </c>
      <c r="U1884" s="1" t="str">
        <f t="shared" ca="1" si="411"/>
        <v/>
      </c>
      <c r="V1884" s="1" t="str">
        <f t="shared" ca="1" si="415"/>
        <v/>
      </c>
      <c r="W1884" s="1" t="str">
        <f t="array" aca="1" ref="W1884" ca="1">IF(V1884="","",IF(AVERAGE(IF(Z$2:Z$2881="Neg"&amp;" "&amp;B1884&amp;" "&amp;X1884,J$2:J$2881,0))&gt;AVERAGE(IF(Z$2:Z$2881="pos"&amp;" "&amp;B1884&amp;" "&amp;X1884,J$2:J$2881,0)),"neg","pos"))</f>
        <v/>
      </c>
      <c r="X1884" s="1" t="str">
        <f t="shared" ca="1" si="412"/>
        <v/>
      </c>
      <c r="Y1884" s="1" t="str">
        <f t="shared" ca="1" si="413"/>
        <v/>
      </c>
      <c r="Z1884" s="1" t="str">
        <f t="shared" si="414"/>
        <v>neg Val-Glu SE_</v>
      </c>
      <c r="AA1884" s="1" t="str">
        <f t="shared" si="416"/>
        <v/>
      </c>
    </row>
    <row r="1885" spans="1:27" x14ac:dyDescent="0.2">
      <c r="A1885" s="1" t="s">
        <v>93</v>
      </c>
      <c r="B1885" s="1" t="s">
        <v>85</v>
      </c>
      <c r="C1885" s="1" t="s">
        <v>65</v>
      </c>
      <c r="D1885" s="1">
        <v>246.12039999999999</v>
      </c>
      <c r="E1885" s="1">
        <v>20.059999999999999</v>
      </c>
      <c r="F1885" s="5" t="s">
        <v>146</v>
      </c>
      <c r="H1885" s="1" t="s">
        <v>153</v>
      </c>
      <c r="K1885" s="1">
        <f t="shared" si="405"/>
        <v>0</v>
      </c>
      <c r="L1885" s="1" t="str">
        <f t="shared" si="406"/>
        <v>neg Val-Glu SE_Ctr</v>
      </c>
      <c r="M1885" s="1" t="str">
        <f t="shared" si="407"/>
        <v>ND</v>
      </c>
      <c r="N1885" s="1" t="str">
        <f t="shared" si="408"/>
        <v>neg Val-Glu SE_CtrND</v>
      </c>
      <c r="O1885" s="2" t="str">
        <f t="shared" si="409"/>
        <v/>
      </c>
      <c r="P1885" s="1" t="str">
        <f t="array" ref="P1885">IF(O1885="","",AVERAGE(IF(L$1:L$2881=L1885,K$1:K$2881)))</f>
        <v/>
      </c>
      <c r="Q1885" s="1" t="str">
        <f t="array" ref="Q1885">IF(O1885="","",_xlfn.F.TEST(IF((L$1:L$2881=LEFT(L1885,LEN(L1885)-3)&amp;"ctr"),K$1:K$2881),IF((L$1:L$2881=L1885),K$1:K$2881)))</f>
        <v/>
      </c>
      <c r="R1885" s="1" t="str">
        <f t="array" ref="R1885">IF(O1885="","",TTEST(IF(L$1:L$2881=LEFT(L1885,LEN(L1885)-3)&amp;"ctr",K$1:K$2881),IF(L$1:L$2881=L1885,K$1:K$2881),2,IF(ISERROR(Q1885),3,IF(Q1885&lt;0.05,3,2))))</f>
        <v/>
      </c>
      <c r="S1885" s="1" t="str">
        <f t="shared" ca="1" si="410"/>
        <v/>
      </c>
      <c r="T1885" s="1" t="str">
        <f t="array" ref="T1885">IF(O1885="","",AVERAGE(IF(L$1:L$2881=L1885,I$1:I$2881)))</f>
        <v/>
      </c>
      <c r="U1885" s="1" t="str">
        <f t="shared" ca="1" si="411"/>
        <v/>
      </c>
      <c r="V1885" s="1" t="str">
        <f t="shared" ca="1" si="415"/>
        <v/>
      </c>
      <c r="W1885" s="1" t="str">
        <f t="array" aca="1" ref="W1885" ca="1">IF(V1885="","",IF(AVERAGE(IF(Z$2:Z$2881="Neg"&amp;" "&amp;B1885&amp;" "&amp;X1885,J$2:J$2881,0))&gt;AVERAGE(IF(Z$2:Z$2881="pos"&amp;" "&amp;B1885&amp;" "&amp;X1885,J$2:J$2881,0)),"neg","pos"))</f>
        <v/>
      </c>
      <c r="X1885" s="1" t="str">
        <f t="shared" ca="1" si="412"/>
        <v/>
      </c>
      <c r="Y1885" s="1" t="str">
        <f t="shared" ca="1" si="413"/>
        <v/>
      </c>
      <c r="Z1885" s="1" t="str">
        <f t="shared" si="414"/>
        <v>neg Val-Glu SE_</v>
      </c>
      <c r="AA1885" s="1" t="str">
        <f t="shared" si="416"/>
        <v/>
      </c>
    </row>
    <row r="1886" spans="1:27" x14ac:dyDescent="0.2">
      <c r="A1886" s="1" t="s">
        <v>93</v>
      </c>
      <c r="B1886" s="1" t="s">
        <v>85</v>
      </c>
      <c r="C1886" s="1" t="s">
        <v>65</v>
      </c>
      <c r="D1886" s="1">
        <v>246.12039999999999</v>
      </c>
      <c r="E1886" s="1">
        <v>20.059999999999999</v>
      </c>
      <c r="F1886" s="5" t="s">
        <v>146</v>
      </c>
      <c r="H1886" s="1" t="s">
        <v>154</v>
      </c>
      <c r="K1886" s="1">
        <f t="shared" si="405"/>
        <v>0</v>
      </c>
      <c r="L1886" s="1" t="str">
        <f t="shared" si="406"/>
        <v>neg Val-Glu SE_Syn</v>
      </c>
      <c r="M1886" s="1" t="str">
        <f t="shared" si="407"/>
        <v>ND</v>
      </c>
      <c r="N1886" s="1" t="str">
        <f t="shared" si="408"/>
        <v>neg Val-Glu SE_SynND</v>
      </c>
      <c r="O1886" s="2" t="str">
        <f t="shared" si="409"/>
        <v>ND</v>
      </c>
      <c r="P1886" s="1">
        <f t="array" ref="P1886">IF(O1886="","",AVERAGE(IF(L$1:L$2881=L1886,K$1:K$2881)))</f>
        <v>0</v>
      </c>
      <c r="Q1886" s="1" t="e">
        <f t="array" ref="Q1886">IF(O1886="","",_xlfn.F.TEST(IF((L$1:L$2881=LEFT(L1886,LEN(L1886)-3)&amp;"ctr"),K$1:K$2881),IF((L$1:L$2881=L1886),K$1:K$2881)))</f>
        <v>#DIV/0!</v>
      </c>
      <c r="R1886" s="1" t="e">
        <f t="array" ref="R1886">IF(O1886="","",TTEST(IF(L$1:L$2881=LEFT(L1886,LEN(L1886)-3)&amp;"ctr",K$1:K$2881),IF(L$1:L$2881=L1886,K$1:K$2881),2,IF(ISERROR(Q1886),3,IF(Q1886&lt;0.05,3,2))))</f>
        <v>#DIV/0!</v>
      </c>
      <c r="S1886" s="1" t="str">
        <f t="shared" ca="1" si="410"/>
        <v>ND</v>
      </c>
      <c r="T1886" s="1">
        <f t="array" ref="T1886">IF(O1886="","",AVERAGE(IF(L$1:L$2881=L1886,I$1:I$2881)))</f>
        <v>0</v>
      </c>
      <c r="U1886" s="1" t="str">
        <f t="shared" ca="1" si="411"/>
        <v>n/a</v>
      </c>
      <c r="V1886" s="1" t="str">
        <f t="shared" ca="1" si="415"/>
        <v/>
      </c>
      <c r="W1886" s="1" t="str">
        <f t="array" aca="1" ref="W1886" ca="1">IF(V1886="","",IF(AVERAGE(IF(Z$2:Z$2881="Neg"&amp;" "&amp;B1886&amp;" "&amp;X1886,J$2:J$2881,0))&gt;AVERAGE(IF(Z$2:Z$2881="pos"&amp;" "&amp;B1886&amp;" "&amp;X1886,J$2:J$2881,0)),"neg","pos"))</f>
        <v/>
      </c>
      <c r="X1886" s="1" t="str">
        <f t="shared" ca="1" si="412"/>
        <v/>
      </c>
      <c r="Y1886" s="1" t="str">
        <f t="shared" ca="1" si="413"/>
        <v/>
      </c>
      <c r="Z1886" s="1" t="str">
        <f t="shared" si="414"/>
        <v>neg Val-Glu SE_</v>
      </c>
      <c r="AA1886" s="1" t="str">
        <f t="shared" si="416"/>
        <v>Good</v>
      </c>
    </row>
    <row r="1887" spans="1:27" x14ac:dyDescent="0.2">
      <c r="A1887" s="1" t="s">
        <v>93</v>
      </c>
      <c r="B1887" s="1" t="s">
        <v>85</v>
      </c>
      <c r="C1887" s="1" t="s">
        <v>65</v>
      </c>
      <c r="D1887" s="1">
        <v>246.12039999999999</v>
      </c>
      <c r="E1887" s="1">
        <v>20.059999999999999</v>
      </c>
      <c r="F1887" s="5" t="s">
        <v>146</v>
      </c>
      <c r="H1887" s="1" t="s">
        <v>154</v>
      </c>
      <c r="K1887" s="1">
        <f t="shared" si="405"/>
        <v>0</v>
      </c>
      <c r="L1887" s="1" t="str">
        <f t="shared" si="406"/>
        <v>neg Val-Glu SE_Syn</v>
      </c>
      <c r="M1887" s="1" t="str">
        <f t="shared" si="407"/>
        <v>ND</v>
      </c>
      <c r="N1887" s="1" t="str">
        <f t="shared" si="408"/>
        <v>neg Val-Glu SE_SynND</v>
      </c>
      <c r="O1887" s="2" t="str">
        <f t="shared" si="409"/>
        <v/>
      </c>
      <c r="P1887" s="1" t="str">
        <f t="array" ref="P1887">IF(O1887="","",AVERAGE(IF(L$1:L$2881=L1887,K$1:K$2881)))</f>
        <v/>
      </c>
      <c r="Q1887" s="1" t="str">
        <f t="array" ref="Q1887">IF(O1887="","",_xlfn.F.TEST(IF((L$1:L$2881=LEFT(L1887,LEN(L1887)-3)&amp;"ctr"),K$1:K$2881),IF((L$1:L$2881=L1887),K$1:K$2881)))</f>
        <v/>
      </c>
      <c r="R1887" s="1" t="str">
        <f t="array" ref="R1887">IF(O1887="","",TTEST(IF(L$1:L$2881=LEFT(L1887,LEN(L1887)-3)&amp;"ctr",K$1:K$2881),IF(L$1:L$2881=L1887,K$1:K$2881),2,IF(ISERROR(Q1887),3,IF(Q1887&lt;0.05,3,2))))</f>
        <v/>
      </c>
      <c r="S1887" s="1" t="str">
        <f t="shared" ca="1" si="410"/>
        <v/>
      </c>
      <c r="T1887" s="1" t="str">
        <f t="array" ref="T1887">IF(O1887="","",AVERAGE(IF(L$1:L$2881=L1887,I$1:I$2881)))</f>
        <v/>
      </c>
      <c r="U1887" s="1" t="str">
        <f t="shared" ca="1" si="411"/>
        <v/>
      </c>
      <c r="V1887" s="1" t="str">
        <f t="shared" ca="1" si="415"/>
        <v/>
      </c>
      <c r="W1887" s="1" t="str">
        <f t="array" aca="1" ref="W1887" ca="1">IF(V1887="","",IF(AVERAGE(IF(Z$2:Z$2881="Neg"&amp;" "&amp;B1887&amp;" "&amp;X1887,J$2:J$2881,0))&gt;AVERAGE(IF(Z$2:Z$2881="pos"&amp;" "&amp;B1887&amp;" "&amp;X1887,J$2:J$2881,0)),"neg","pos"))</f>
        <v/>
      </c>
      <c r="X1887" s="1" t="str">
        <f t="shared" ca="1" si="412"/>
        <v/>
      </c>
      <c r="Y1887" s="1" t="str">
        <f t="shared" ca="1" si="413"/>
        <v/>
      </c>
      <c r="Z1887" s="1" t="str">
        <f t="shared" si="414"/>
        <v>neg Val-Glu SE_</v>
      </c>
      <c r="AA1887" s="1" t="str">
        <f t="shared" si="416"/>
        <v/>
      </c>
    </row>
    <row r="1888" spans="1:27" x14ac:dyDescent="0.2">
      <c r="A1888" s="1" t="s">
        <v>93</v>
      </c>
      <c r="B1888" s="1" t="s">
        <v>85</v>
      </c>
      <c r="C1888" s="1" t="s">
        <v>65</v>
      </c>
      <c r="D1888" s="1">
        <v>246.12039999999999</v>
      </c>
      <c r="E1888" s="1">
        <v>20.059999999999999</v>
      </c>
      <c r="F1888" s="5" t="s">
        <v>146</v>
      </c>
      <c r="H1888" s="1" t="s">
        <v>154</v>
      </c>
      <c r="K1888" s="1">
        <f t="shared" si="405"/>
        <v>0</v>
      </c>
      <c r="L1888" s="1" t="str">
        <f t="shared" si="406"/>
        <v>neg Val-Glu SE_Syn</v>
      </c>
      <c r="M1888" s="1" t="str">
        <f t="shared" si="407"/>
        <v>ND</v>
      </c>
      <c r="N1888" s="1" t="str">
        <f t="shared" si="408"/>
        <v>neg Val-Glu SE_SynND</v>
      </c>
      <c r="O1888" s="2" t="str">
        <f t="shared" si="409"/>
        <v/>
      </c>
      <c r="P1888" s="1" t="str">
        <f t="array" ref="P1888">IF(O1888="","",AVERAGE(IF(L$1:L$2881=L1888,K$1:K$2881)))</f>
        <v/>
      </c>
      <c r="Q1888" s="1" t="str">
        <f t="array" ref="Q1888">IF(O1888="","",_xlfn.F.TEST(IF((L$1:L$2881=LEFT(L1888,LEN(L1888)-3)&amp;"ctr"),K$1:K$2881),IF((L$1:L$2881=L1888),K$1:K$2881)))</f>
        <v/>
      </c>
      <c r="R1888" s="1" t="str">
        <f t="array" ref="R1888">IF(O1888="","",TTEST(IF(L$1:L$2881=LEFT(L1888,LEN(L1888)-3)&amp;"ctr",K$1:K$2881),IF(L$1:L$2881=L1888,K$1:K$2881),2,IF(ISERROR(Q1888),3,IF(Q1888&lt;0.05,3,2))))</f>
        <v/>
      </c>
      <c r="S1888" s="1" t="str">
        <f t="shared" ca="1" si="410"/>
        <v/>
      </c>
      <c r="T1888" s="1" t="str">
        <f t="array" ref="T1888">IF(O1888="","",AVERAGE(IF(L$1:L$2881=L1888,I$1:I$2881)))</f>
        <v/>
      </c>
      <c r="U1888" s="1" t="str">
        <f t="shared" ca="1" si="411"/>
        <v/>
      </c>
      <c r="V1888" s="1" t="str">
        <f t="shared" ca="1" si="415"/>
        <v/>
      </c>
      <c r="W1888" s="1" t="str">
        <f t="array" aca="1" ref="W1888" ca="1">IF(V1888="","",IF(AVERAGE(IF(Z$2:Z$2881="Neg"&amp;" "&amp;B1888&amp;" "&amp;X1888,J$2:J$2881,0))&gt;AVERAGE(IF(Z$2:Z$2881="pos"&amp;" "&amp;B1888&amp;" "&amp;X1888,J$2:J$2881,0)),"neg","pos"))</f>
        <v/>
      </c>
      <c r="X1888" s="1" t="str">
        <f t="shared" ca="1" si="412"/>
        <v/>
      </c>
      <c r="Y1888" s="1" t="str">
        <f t="shared" ca="1" si="413"/>
        <v/>
      </c>
      <c r="Z1888" s="1" t="str">
        <f t="shared" si="414"/>
        <v>neg Val-Glu SE_</v>
      </c>
      <c r="AA1888" s="1" t="str">
        <f t="shared" si="416"/>
        <v/>
      </c>
    </row>
    <row r="1889" spans="1:27" x14ac:dyDescent="0.2">
      <c r="A1889" s="1" t="s">
        <v>93</v>
      </c>
      <c r="B1889" s="1" t="s">
        <v>85</v>
      </c>
      <c r="C1889" s="1" t="s">
        <v>65</v>
      </c>
      <c r="D1889" s="1">
        <v>246.12039999999999</v>
      </c>
      <c r="E1889" s="1">
        <v>20.059999999999999</v>
      </c>
      <c r="F1889" s="5" t="s">
        <v>146</v>
      </c>
      <c r="H1889" s="1" t="s">
        <v>154</v>
      </c>
      <c r="K1889" s="1">
        <f t="shared" si="405"/>
        <v>0</v>
      </c>
      <c r="L1889" s="1" t="str">
        <f t="shared" si="406"/>
        <v>neg Val-Glu SE_Syn</v>
      </c>
      <c r="M1889" s="1" t="str">
        <f t="shared" si="407"/>
        <v>ND</v>
      </c>
      <c r="N1889" s="1" t="str">
        <f t="shared" si="408"/>
        <v>neg Val-Glu SE_SynND</v>
      </c>
      <c r="O1889" s="2" t="str">
        <f t="shared" si="409"/>
        <v/>
      </c>
      <c r="P1889" s="1" t="str">
        <f t="array" ref="P1889">IF(O1889="","",AVERAGE(IF(L$1:L$2881=L1889,K$1:K$2881)))</f>
        <v/>
      </c>
      <c r="Q1889" s="1" t="str">
        <f t="array" ref="Q1889">IF(O1889="","",_xlfn.F.TEST(IF((L$1:L$2881=LEFT(L1889,LEN(L1889)-3)&amp;"ctr"),K$1:K$2881),IF((L$1:L$2881=L1889),K$1:K$2881)))</f>
        <v/>
      </c>
      <c r="R1889" s="1" t="str">
        <f t="array" ref="R1889">IF(O1889="","",TTEST(IF(L$1:L$2881=LEFT(L1889,LEN(L1889)-3)&amp;"ctr",K$1:K$2881),IF(L$1:L$2881=L1889,K$1:K$2881),2,IF(ISERROR(Q1889),3,IF(Q1889&lt;0.05,3,2))))</f>
        <v/>
      </c>
      <c r="S1889" s="1" t="str">
        <f t="shared" ca="1" si="410"/>
        <v/>
      </c>
      <c r="T1889" s="1" t="str">
        <f t="array" ref="T1889">IF(O1889="","",AVERAGE(IF(L$1:L$2881=L1889,I$1:I$2881)))</f>
        <v/>
      </c>
      <c r="U1889" s="1" t="str">
        <f t="shared" ca="1" si="411"/>
        <v/>
      </c>
      <c r="V1889" s="1" t="str">
        <f t="shared" ca="1" si="415"/>
        <v/>
      </c>
      <c r="W1889" s="1" t="str">
        <f t="array" aca="1" ref="W1889" ca="1">IF(V1889="","",IF(AVERAGE(IF(Z$2:Z$2881="Neg"&amp;" "&amp;B1889&amp;" "&amp;X1889,J$2:J$2881,0))&gt;AVERAGE(IF(Z$2:Z$2881="pos"&amp;" "&amp;B1889&amp;" "&amp;X1889,J$2:J$2881,0)),"neg","pos"))</f>
        <v/>
      </c>
      <c r="X1889" s="1" t="str">
        <f t="shared" ca="1" si="412"/>
        <v/>
      </c>
      <c r="Y1889" s="1" t="str">
        <f t="shared" ca="1" si="413"/>
        <v/>
      </c>
      <c r="Z1889" s="1" t="str">
        <f t="shared" si="414"/>
        <v>neg Val-Glu SE_</v>
      </c>
      <c r="AA1889" s="1" t="str">
        <f t="shared" si="416"/>
        <v/>
      </c>
    </row>
    <row r="1890" spans="1:27" x14ac:dyDescent="0.2">
      <c r="A1890" s="1" t="s">
        <v>93</v>
      </c>
      <c r="B1890" s="1" t="s">
        <v>187</v>
      </c>
      <c r="C1890" s="1" t="s">
        <v>55</v>
      </c>
      <c r="D1890" s="1">
        <v>180.0633</v>
      </c>
      <c r="E1890" s="1">
        <v>19.989999999999998</v>
      </c>
      <c r="F1890" s="5" t="s">
        <v>146</v>
      </c>
      <c r="H1890" s="1" t="s">
        <v>147</v>
      </c>
      <c r="K1890" s="1">
        <f t="shared" ref="K1890:K1921" si="417">LN(I1890+1)</f>
        <v>0</v>
      </c>
      <c r="L1890" s="1" t="str">
        <f t="shared" ref="L1890:L1921" si="418">A1890&amp;" "&amp;B1890&amp;" "&amp;H1890</f>
        <v>neg glucose Min_Ctr</v>
      </c>
      <c r="M1890" s="1" t="str">
        <f t="shared" si="407"/>
        <v>ND</v>
      </c>
      <c r="N1890" s="1" t="str">
        <f t="shared" si="408"/>
        <v>neg glucose Min_CtrND</v>
      </c>
      <c r="O1890" s="2" t="str">
        <f t="shared" si="409"/>
        <v>ND</v>
      </c>
      <c r="P1890" s="1">
        <f t="array" ref="P1890">IF(O1890="","",AVERAGE(IF(L$1:L$2881=L1890,K$1:K$2881)))</f>
        <v>0</v>
      </c>
      <c r="Q1890" s="1" t="e">
        <f t="array" ref="Q1890">IF(O1890="","",_xlfn.F.TEST(IF((L$1:L$2881=LEFT(L1890,LEN(L1890)-3)&amp;"ctr"),K$1:K$2881),IF((L$1:L$2881=L1890),K$1:K$2881)))</f>
        <v>#DIV/0!</v>
      </c>
      <c r="R1890" s="1" t="e">
        <f t="array" ref="R1890">IF(O1890="","",TTEST(IF(L$1:L$2881=LEFT(L1890,LEN(L1890)-3)&amp;"ctr",K$1:K$2881),IF(L$1:L$2881=L1890,K$1:K$2881),2,IF(ISERROR(Q1890),3,IF(Q1890&lt;0.05,3,2))))</f>
        <v>#DIV/0!</v>
      </c>
      <c r="S1890" s="1" t="str">
        <f t="shared" ca="1" si="410"/>
        <v>ND</v>
      </c>
      <c r="T1890" s="1">
        <f t="array" ref="T1890">IF(O1890="","",AVERAGE(IF(L$1:L$2881=L1890,I$1:I$2881)))</f>
        <v>0</v>
      </c>
      <c r="U1890" s="1" t="str">
        <f t="shared" ca="1" si="411"/>
        <v>n/a</v>
      </c>
      <c r="V1890" s="1" t="str">
        <f t="shared" ca="1" si="415"/>
        <v/>
      </c>
      <c r="W1890" s="1" t="str">
        <f t="array" aca="1" ref="W1890" ca="1">IF(V1890="","",IF(AVERAGE(IF(Z$2:Z$2881="Neg"&amp;" "&amp;B1890&amp;" "&amp;X1890,J$2:J$2881,0))&gt;AVERAGE(IF(Z$2:Z$2881="pos"&amp;" "&amp;B1890&amp;" "&amp;X1890,J$2:J$2881,0)),"neg","pos"))</f>
        <v/>
      </c>
      <c r="X1890" s="1" t="str">
        <f t="shared" ca="1" si="412"/>
        <v/>
      </c>
      <c r="Y1890" s="1" t="str">
        <f t="shared" ca="1" si="413"/>
        <v/>
      </c>
      <c r="Z1890" s="1" t="str">
        <f t="shared" si="414"/>
        <v>neg glucose Min</v>
      </c>
      <c r="AA1890" s="1" t="str">
        <f t="shared" si="416"/>
        <v>Good</v>
      </c>
    </row>
    <row r="1891" spans="1:27" x14ac:dyDescent="0.2">
      <c r="A1891" s="1" t="s">
        <v>93</v>
      </c>
      <c r="B1891" s="1" t="s">
        <v>187</v>
      </c>
      <c r="C1891" s="1" t="s">
        <v>55</v>
      </c>
      <c r="D1891" s="1">
        <v>180.0633</v>
      </c>
      <c r="E1891" s="1">
        <v>19.989999999999998</v>
      </c>
      <c r="F1891" s="5" t="s">
        <v>146</v>
      </c>
      <c r="H1891" s="1" t="s">
        <v>147</v>
      </c>
      <c r="K1891" s="1">
        <f t="shared" si="417"/>
        <v>0</v>
      </c>
      <c r="L1891" s="1" t="str">
        <f t="shared" si="418"/>
        <v>neg glucose Min_Ctr</v>
      </c>
      <c r="M1891" s="1" t="str">
        <f t="shared" si="407"/>
        <v>ND</v>
      </c>
      <c r="N1891" s="1" t="str">
        <f t="shared" si="408"/>
        <v>neg glucose Min_CtrND</v>
      </c>
      <c r="O1891" s="2" t="str">
        <f t="shared" si="409"/>
        <v/>
      </c>
      <c r="P1891" s="1" t="str">
        <f t="array" ref="P1891">IF(O1891="","",AVERAGE(IF(L$1:L$2881=L1891,K$1:K$2881)))</f>
        <v/>
      </c>
      <c r="Q1891" s="1" t="str">
        <f t="array" ref="Q1891">IF(O1891="","",_xlfn.F.TEST(IF((L$1:L$2881=LEFT(L1891,LEN(L1891)-3)&amp;"ctr"),K$1:K$2881),IF((L$1:L$2881=L1891),K$1:K$2881)))</f>
        <v/>
      </c>
      <c r="R1891" s="1" t="str">
        <f t="array" ref="R1891">IF(O1891="","",TTEST(IF(L$1:L$2881=LEFT(L1891,LEN(L1891)-3)&amp;"ctr",K$1:K$2881),IF(L$1:L$2881=L1891,K$1:K$2881),2,IF(ISERROR(Q1891),3,IF(Q1891&lt;0.05,3,2))))</f>
        <v/>
      </c>
      <c r="S1891" s="1" t="str">
        <f t="shared" ca="1" si="410"/>
        <v/>
      </c>
      <c r="T1891" s="1" t="str">
        <f t="array" ref="T1891">IF(O1891="","",AVERAGE(IF(L$1:L$2881=L1891,I$1:I$2881)))</f>
        <v/>
      </c>
      <c r="U1891" s="1" t="str">
        <f t="shared" ca="1" si="411"/>
        <v/>
      </c>
      <c r="V1891" s="1" t="str">
        <f t="shared" ca="1" si="415"/>
        <v/>
      </c>
      <c r="W1891" s="1" t="str">
        <f t="array" aca="1" ref="W1891" ca="1">IF(V1891="","",IF(AVERAGE(IF(Z$2:Z$2881="Neg"&amp;" "&amp;B1891&amp;" "&amp;X1891,J$2:J$2881,0))&gt;AVERAGE(IF(Z$2:Z$2881="pos"&amp;" "&amp;B1891&amp;" "&amp;X1891,J$2:J$2881,0)),"neg","pos"))</f>
        <v/>
      </c>
      <c r="X1891" s="1" t="str">
        <f t="shared" ca="1" si="412"/>
        <v/>
      </c>
      <c r="Y1891" s="1" t="str">
        <f t="shared" ca="1" si="413"/>
        <v/>
      </c>
      <c r="Z1891" s="1" t="str">
        <f t="shared" si="414"/>
        <v>neg glucose Min</v>
      </c>
      <c r="AA1891" s="1" t="str">
        <f t="shared" si="416"/>
        <v/>
      </c>
    </row>
    <row r="1892" spans="1:27" x14ac:dyDescent="0.2">
      <c r="A1892" s="1" t="s">
        <v>93</v>
      </c>
      <c r="B1892" s="1" t="s">
        <v>187</v>
      </c>
      <c r="C1892" s="1" t="s">
        <v>55</v>
      </c>
      <c r="D1892" s="1">
        <v>180.0633</v>
      </c>
      <c r="E1892" s="1">
        <v>19.989999999999998</v>
      </c>
      <c r="F1892" s="5" t="s">
        <v>146</v>
      </c>
      <c r="H1892" s="1" t="s">
        <v>147</v>
      </c>
      <c r="K1892" s="1">
        <f t="shared" si="417"/>
        <v>0</v>
      </c>
      <c r="L1892" s="1" t="str">
        <f t="shared" si="418"/>
        <v>neg glucose Min_Ctr</v>
      </c>
      <c r="M1892" s="1" t="str">
        <f t="shared" si="407"/>
        <v>ND</v>
      </c>
      <c r="N1892" s="1" t="str">
        <f t="shared" si="408"/>
        <v>neg glucose Min_CtrND</v>
      </c>
      <c r="O1892" s="2" t="str">
        <f t="shared" si="409"/>
        <v/>
      </c>
      <c r="P1892" s="1" t="str">
        <f t="array" ref="P1892">IF(O1892="","",AVERAGE(IF(L$1:L$2881=L1892,K$1:K$2881)))</f>
        <v/>
      </c>
      <c r="Q1892" s="1" t="str">
        <f t="array" ref="Q1892">IF(O1892="","",_xlfn.F.TEST(IF((L$1:L$2881=LEFT(L1892,LEN(L1892)-3)&amp;"ctr"),K$1:K$2881),IF((L$1:L$2881=L1892),K$1:K$2881)))</f>
        <v/>
      </c>
      <c r="R1892" s="1" t="str">
        <f t="array" ref="R1892">IF(O1892="","",TTEST(IF(L$1:L$2881=LEFT(L1892,LEN(L1892)-3)&amp;"ctr",K$1:K$2881),IF(L$1:L$2881=L1892,K$1:K$2881),2,IF(ISERROR(Q1892),3,IF(Q1892&lt;0.05,3,2))))</f>
        <v/>
      </c>
      <c r="S1892" s="1" t="str">
        <f t="shared" ca="1" si="410"/>
        <v/>
      </c>
      <c r="T1892" s="1" t="str">
        <f t="array" ref="T1892">IF(O1892="","",AVERAGE(IF(L$1:L$2881=L1892,I$1:I$2881)))</f>
        <v/>
      </c>
      <c r="U1892" s="1" t="str">
        <f t="shared" ca="1" si="411"/>
        <v/>
      </c>
      <c r="V1892" s="1" t="str">
        <f t="shared" ca="1" si="415"/>
        <v/>
      </c>
      <c r="W1892" s="1" t="str">
        <f t="array" aca="1" ref="W1892" ca="1">IF(V1892="","",IF(AVERAGE(IF(Z$2:Z$2881="Neg"&amp;" "&amp;B1892&amp;" "&amp;X1892,J$2:J$2881,0))&gt;AVERAGE(IF(Z$2:Z$2881="pos"&amp;" "&amp;B1892&amp;" "&amp;X1892,J$2:J$2881,0)),"neg","pos"))</f>
        <v/>
      </c>
      <c r="X1892" s="1" t="str">
        <f t="shared" ca="1" si="412"/>
        <v/>
      </c>
      <c r="Y1892" s="1" t="str">
        <f t="shared" ca="1" si="413"/>
        <v/>
      </c>
      <c r="Z1892" s="1" t="str">
        <f t="shared" si="414"/>
        <v>neg glucose Min</v>
      </c>
      <c r="AA1892" s="1" t="str">
        <f t="shared" si="416"/>
        <v/>
      </c>
    </row>
    <row r="1893" spans="1:27" x14ac:dyDescent="0.2">
      <c r="A1893" s="1" t="s">
        <v>93</v>
      </c>
      <c r="B1893" s="1" t="s">
        <v>187</v>
      </c>
      <c r="C1893" s="1" t="s">
        <v>55</v>
      </c>
      <c r="D1893" s="1">
        <v>180.0633</v>
      </c>
      <c r="E1893" s="1">
        <v>19.989999999999998</v>
      </c>
      <c r="F1893" s="5" t="s">
        <v>146</v>
      </c>
      <c r="H1893" s="1" t="s">
        <v>147</v>
      </c>
      <c r="K1893" s="1">
        <f t="shared" si="417"/>
        <v>0</v>
      </c>
      <c r="L1893" s="1" t="str">
        <f t="shared" si="418"/>
        <v>neg glucose Min_Ctr</v>
      </c>
      <c r="M1893" s="1" t="str">
        <f t="shared" si="407"/>
        <v>ND</v>
      </c>
      <c r="N1893" s="1" t="str">
        <f t="shared" si="408"/>
        <v>neg glucose Min_CtrND</v>
      </c>
      <c r="O1893" s="2" t="str">
        <f t="shared" si="409"/>
        <v/>
      </c>
      <c r="P1893" s="1" t="str">
        <f t="array" ref="P1893">IF(O1893="","",AVERAGE(IF(L$1:L$2881=L1893,K$1:K$2881)))</f>
        <v/>
      </c>
      <c r="Q1893" s="1" t="str">
        <f t="array" ref="Q1893">IF(O1893="","",_xlfn.F.TEST(IF((L$1:L$2881=LEFT(L1893,LEN(L1893)-3)&amp;"ctr"),K$1:K$2881),IF((L$1:L$2881=L1893),K$1:K$2881)))</f>
        <v/>
      </c>
      <c r="R1893" s="1" t="str">
        <f t="array" ref="R1893">IF(O1893="","",TTEST(IF(L$1:L$2881=LEFT(L1893,LEN(L1893)-3)&amp;"ctr",K$1:K$2881),IF(L$1:L$2881=L1893,K$1:K$2881),2,IF(ISERROR(Q1893),3,IF(Q1893&lt;0.05,3,2))))</f>
        <v/>
      </c>
      <c r="S1893" s="1" t="str">
        <f t="shared" ca="1" si="410"/>
        <v/>
      </c>
      <c r="T1893" s="1" t="str">
        <f t="array" ref="T1893">IF(O1893="","",AVERAGE(IF(L$1:L$2881=L1893,I$1:I$2881)))</f>
        <v/>
      </c>
      <c r="U1893" s="1" t="str">
        <f t="shared" ca="1" si="411"/>
        <v/>
      </c>
      <c r="V1893" s="1" t="str">
        <f t="shared" ca="1" si="415"/>
        <v/>
      </c>
      <c r="W1893" s="1" t="str">
        <f t="array" aca="1" ref="W1893" ca="1">IF(V1893="","",IF(AVERAGE(IF(Z$2:Z$2881="Neg"&amp;" "&amp;B1893&amp;" "&amp;X1893,J$2:J$2881,0))&gt;AVERAGE(IF(Z$2:Z$2881="pos"&amp;" "&amp;B1893&amp;" "&amp;X1893,J$2:J$2881,0)),"neg","pos"))</f>
        <v/>
      </c>
      <c r="X1893" s="1" t="str">
        <f t="shared" ca="1" si="412"/>
        <v/>
      </c>
      <c r="Y1893" s="1" t="str">
        <f t="shared" ca="1" si="413"/>
        <v/>
      </c>
      <c r="Z1893" s="1" t="str">
        <f t="shared" si="414"/>
        <v>neg glucose Min</v>
      </c>
      <c r="AA1893" s="1" t="str">
        <f t="shared" si="416"/>
        <v/>
      </c>
    </row>
    <row r="1894" spans="1:27" x14ac:dyDescent="0.2">
      <c r="A1894" s="1" t="s">
        <v>93</v>
      </c>
      <c r="B1894" s="1" t="s">
        <v>187</v>
      </c>
      <c r="C1894" s="1" t="s">
        <v>55</v>
      </c>
      <c r="D1894" s="1">
        <v>180.0633</v>
      </c>
      <c r="E1894" s="1">
        <v>19.989999999999998</v>
      </c>
      <c r="F1894" s="5" t="s">
        <v>146</v>
      </c>
      <c r="H1894" s="1" t="s">
        <v>148</v>
      </c>
      <c r="K1894" s="1">
        <f t="shared" si="417"/>
        <v>0</v>
      </c>
      <c r="L1894" s="1" t="str">
        <f t="shared" si="418"/>
        <v>neg glucose Min_Syn</v>
      </c>
      <c r="M1894" s="1" t="str">
        <f t="shared" si="407"/>
        <v>ND</v>
      </c>
      <c r="N1894" s="1" t="str">
        <f t="shared" si="408"/>
        <v>neg glucose Min_SynND</v>
      </c>
      <c r="O1894" s="2" t="str">
        <f t="shared" si="409"/>
        <v>ND</v>
      </c>
      <c r="P1894" s="1">
        <f t="array" ref="P1894">IF(O1894="","",AVERAGE(IF(L$1:L$2881=L1894,K$1:K$2881)))</f>
        <v>0</v>
      </c>
      <c r="Q1894" s="1" t="e">
        <f t="array" ref="Q1894">IF(O1894="","",_xlfn.F.TEST(IF((L$1:L$2881=LEFT(L1894,LEN(L1894)-3)&amp;"ctr"),K$1:K$2881),IF((L$1:L$2881=L1894),K$1:K$2881)))</f>
        <v>#DIV/0!</v>
      </c>
      <c r="R1894" s="1" t="e">
        <f t="array" ref="R1894">IF(O1894="","",TTEST(IF(L$1:L$2881=LEFT(L1894,LEN(L1894)-3)&amp;"ctr",K$1:K$2881),IF(L$1:L$2881=L1894,K$1:K$2881),2,IF(ISERROR(Q1894),3,IF(Q1894&lt;0.05,3,2))))</f>
        <v>#DIV/0!</v>
      </c>
      <c r="S1894" s="1" t="str">
        <f t="shared" ca="1" si="410"/>
        <v>ND</v>
      </c>
      <c r="T1894" s="1">
        <f t="array" ref="T1894">IF(O1894="","",AVERAGE(IF(L$1:L$2881=L1894,I$1:I$2881)))</f>
        <v>0</v>
      </c>
      <c r="U1894" s="1" t="str">
        <f t="shared" ca="1" si="411"/>
        <v>n/a</v>
      </c>
      <c r="V1894" s="1" t="str">
        <f t="shared" ca="1" si="415"/>
        <v/>
      </c>
      <c r="W1894" s="1" t="str">
        <f t="array" aca="1" ref="W1894" ca="1">IF(V1894="","",IF(AVERAGE(IF(Z$2:Z$2881="Neg"&amp;" "&amp;B1894&amp;" "&amp;X1894,J$2:J$2881,0))&gt;AVERAGE(IF(Z$2:Z$2881="pos"&amp;" "&amp;B1894&amp;" "&amp;X1894,J$2:J$2881,0)),"neg","pos"))</f>
        <v/>
      </c>
      <c r="X1894" s="1" t="str">
        <f t="shared" ca="1" si="412"/>
        <v/>
      </c>
      <c r="Y1894" s="1" t="str">
        <f t="shared" ca="1" si="413"/>
        <v/>
      </c>
      <c r="Z1894" s="1" t="str">
        <f t="shared" si="414"/>
        <v>neg glucose Min</v>
      </c>
      <c r="AA1894" s="1" t="str">
        <f t="shared" si="416"/>
        <v>Good</v>
      </c>
    </row>
    <row r="1895" spans="1:27" x14ac:dyDescent="0.2">
      <c r="A1895" s="1" t="s">
        <v>93</v>
      </c>
      <c r="B1895" s="1" t="s">
        <v>187</v>
      </c>
      <c r="C1895" s="1" t="s">
        <v>55</v>
      </c>
      <c r="D1895" s="1">
        <v>180.0633</v>
      </c>
      <c r="E1895" s="1">
        <v>19.989999999999998</v>
      </c>
      <c r="F1895" s="5" t="s">
        <v>146</v>
      </c>
      <c r="H1895" s="1" t="s">
        <v>148</v>
      </c>
      <c r="K1895" s="1">
        <f t="shared" si="417"/>
        <v>0</v>
      </c>
      <c r="L1895" s="1" t="str">
        <f t="shared" si="418"/>
        <v>neg glucose Min_Syn</v>
      </c>
      <c r="M1895" s="1" t="str">
        <f t="shared" si="407"/>
        <v>ND</v>
      </c>
      <c r="N1895" s="1" t="str">
        <f t="shared" si="408"/>
        <v>neg glucose Min_SynND</v>
      </c>
      <c r="O1895" s="2" t="str">
        <f t="shared" si="409"/>
        <v/>
      </c>
      <c r="P1895" s="1" t="str">
        <f t="array" ref="P1895">IF(O1895="","",AVERAGE(IF(L$1:L$2881=L1895,K$1:K$2881)))</f>
        <v/>
      </c>
      <c r="Q1895" s="1" t="str">
        <f t="array" ref="Q1895">IF(O1895="","",_xlfn.F.TEST(IF((L$1:L$2881=LEFT(L1895,LEN(L1895)-3)&amp;"ctr"),K$1:K$2881),IF((L$1:L$2881=L1895),K$1:K$2881)))</f>
        <v/>
      </c>
      <c r="R1895" s="1" t="str">
        <f t="array" ref="R1895">IF(O1895="","",TTEST(IF(L$1:L$2881=LEFT(L1895,LEN(L1895)-3)&amp;"ctr",K$1:K$2881),IF(L$1:L$2881=L1895,K$1:K$2881),2,IF(ISERROR(Q1895),3,IF(Q1895&lt;0.05,3,2))))</f>
        <v/>
      </c>
      <c r="S1895" s="1" t="str">
        <f t="shared" ca="1" si="410"/>
        <v/>
      </c>
      <c r="T1895" s="1" t="str">
        <f t="array" ref="T1895">IF(O1895="","",AVERAGE(IF(L$1:L$2881=L1895,I$1:I$2881)))</f>
        <v/>
      </c>
      <c r="U1895" s="1" t="str">
        <f t="shared" ca="1" si="411"/>
        <v/>
      </c>
      <c r="V1895" s="1" t="str">
        <f t="shared" ca="1" si="415"/>
        <v/>
      </c>
      <c r="W1895" s="1" t="str">
        <f t="array" aca="1" ref="W1895" ca="1">IF(V1895="","",IF(AVERAGE(IF(Z$2:Z$2881="Neg"&amp;" "&amp;B1895&amp;" "&amp;X1895,J$2:J$2881,0))&gt;AVERAGE(IF(Z$2:Z$2881="pos"&amp;" "&amp;B1895&amp;" "&amp;X1895,J$2:J$2881,0)),"neg","pos"))</f>
        <v/>
      </c>
      <c r="X1895" s="1" t="str">
        <f t="shared" ca="1" si="412"/>
        <v/>
      </c>
      <c r="Y1895" s="1" t="str">
        <f t="shared" ca="1" si="413"/>
        <v/>
      </c>
      <c r="Z1895" s="1" t="str">
        <f t="shared" si="414"/>
        <v>neg glucose Min</v>
      </c>
      <c r="AA1895" s="1" t="str">
        <f t="shared" si="416"/>
        <v/>
      </c>
    </row>
    <row r="1896" spans="1:27" x14ac:dyDescent="0.2">
      <c r="A1896" s="1" t="s">
        <v>93</v>
      </c>
      <c r="B1896" s="1" t="s">
        <v>187</v>
      </c>
      <c r="C1896" s="1" t="s">
        <v>55</v>
      </c>
      <c r="D1896" s="1">
        <v>180.0633</v>
      </c>
      <c r="E1896" s="1">
        <v>19.989999999999998</v>
      </c>
      <c r="F1896" s="5" t="s">
        <v>146</v>
      </c>
      <c r="H1896" s="1" t="s">
        <v>148</v>
      </c>
      <c r="K1896" s="1">
        <f t="shared" si="417"/>
        <v>0</v>
      </c>
      <c r="L1896" s="1" t="str">
        <f t="shared" si="418"/>
        <v>neg glucose Min_Syn</v>
      </c>
      <c r="M1896" s="1" t="str">
        <f t="shared" si="407"/>
        <v>ND</v>
      </c>
      <c r="N1896" s="1" t="str">
        <f t="shared" si="408"/>
        <v>neg glucose Min_SynND</v>
      </c>
      <c r="O1896" s="2" t="str">
        <f t="shared" si="409"/>
        <v/>
      </c>
      <c r="P1896" s="1" t="str">
        <f t="array" ref="P1896">IF(O1896="","",AVERAGE(IF(L$1:L$2881=L1896,K$1:K$2881)))</f>
        <v/>
      </c>
      <c r="Q1896" s="1" t="str">
        <f t="array" ref="Q1896">IF(O1896="","",_xlfn.F.TEST(IF((L$1:L$2881=LEFT(L1896,LEN(L1896)-3)&amp;"ctr"),K$1:K$2881),IF((L$1:L$2881=L1896),K$1:K$2881)))</f>
        <v/>
      </c>
      <c r="R1896" s="1" t="str">
        <f t="array" ref="R1896">IF(O1896="","",TTEST(IF(L$1:L$2881=LEFT(L1896,LEN(L1896)-3)&amp;"ctr",K$1:K$2881),IF(L$1:L$2881=L1896,K$1:K$2881),2,IF(ISERROR(Q1896),3,IF(Q1896&lt;0.05,3,2))))</f>
        <v/>
      </c>
      <c r="S1896" s="1" t="str">
        <f t="shared" ca="1" si="410"/>
        <v/>
      </c>
      <c r="T1896" s="1" t="str">
        <f t="array" ref="T1896">IF(O1896="","",AVERAGE(IF(L$1:L$2881=L1896,I$1:I$2881)))</f>
        <v/>
      </c>
      <c r="U1896" s="1" t="str">
        <f t="shared" ca="1" si="411"/>
        <v/>
      </c>
      <c r="V1896" s="1" t="str">
        <f t="shared" ca="1" si="415"/>
        <v/>
      </c>
      <c r="W1896" s="1" t="str">
        <f t="array" aca="1" ref="W1896" ca="1">IF(V1896="","",IF(AVERAGE(IF(Z$2:Z$2881="Neg"&amp;" "&amp;B1896&amp;" "&amp;X1896,J$2:J$2881,0))&gt;AVERAGE(IF(Z$2:Z$2881="pos"&amp;" "&amp;B1896&amp;" "&amp;X1896,J$2:J$2881,0)),"neg","pos"))</f>
        <v/>
      </c>
      <c r="X1896" s="1" t="str">
        <f t="shared" ca="1" si="412"/>
        <v/>
      </c>
      <c r="Y1896" s="1" t="str">
        <f t="shared" ca="1" si="413"/>
        <v/>
      </c>
      <c r="Z1896" s="1" t="str">
        <f t="shared" si="414"/>
        <v>neg glucose Min</v>
      </c>
      <c r="AA1896" s="1" t="str">
        <f t="shared" si="416"/>
        <v/>
      </c>
    </row>
    <row r="1897" spans="1:27" x14ac:dyDescent="0.2">
      <c r="A1897" s="1" t="s">
        <v>93</v>
      </c>
      <c r="B1897" s="1" t="s">
        <v>187</v>
      </c>
      <c r="C1897" s="1" t="s">
        <v>55</v>
      </c>
      <c r="D1897" s="1">
        <v>180.0633</v>
      </c>
      <c r="E1897" s="1">
        <v>19.989999999999998</v>
      </c>
      <c r="F1897" s="5" t="s">
        <v>146</v>
      </c>
      <c r="H1897" s="1" t="s">
        <v>148</v>
      </c>
      <c r="K1897" s="1">
        <f t="shared" si="417"/>
        <v>0</v>
      </c>
      <c r="L1897" s="1" t="str">
        <f t="shared" si="418"/>
        <v>neg glucose Min_Syn</v>
      </c>
      <c r="M1897" s="1" t="str">
        <f t="shared" si="407"/>
        <v>ND</v>
      </c>
      <c r="N1897" s="1" t="str">
        <f t="shared" si="408"/>
        <v>neg glucose Min_SynND</v>
      </c>
      <c r="O1897" s="2" t="str">
        <f t="shared" si="409"/>
        <v/>
      </c>
      <c r="P1897" s="1" t="str">
        <f t="array" ref="P1897">IF(O1897="","",AVERAGE(IF(L$1:L$2881=L1897,K$1:K$2881)))</f>
        <v/>
      </c>
      <c r="Q1897" s="1" t="str">
        <f t="array" ref="Q1897">IF(O1897="","",_xlfn.F.TEST(IF((L$1:L$2881=LEFT(L1897,LEN(L1897)-3)&amp;"ctr"),K$1:K$2881),IF((L$1:L$2881=L1897),K$1:K$2881)))</f>
        <v/>
      </c>
      <c r="R1897" s="1" t="str">
        <f t="array" ref="R1897">IF(O1897="","",TTEST(IF(L$1:L$2881=LEFT(L1897,LEN(L1897)-3)&amp;"ctr",K$1:K$2881),IF(L$1:L$2881=L1897,K$1:K$2881),2,IF(ISERROR(Q1897),3,IF(Q1897&lt;0.05,3,2))))</f>
        <v/>
      </c>
      <c r="S1897" s="1" t="str">
        <f t="shared" ca="1" si="410"/>
        <v/>
      </c>
      <c r="T1897" s="1" t="str">
        <f t="array" ref="T1897">IF(O1897="","",AVERAGE(IF(L$1:L$2881=L1897,I$1:I$2881)))</f>
        <v/>
      </c>
      <c r="U1897" s="1" t="str">
        <f t="shared" ca="1" si="411"/>
        <v/>
      </c>
      <c r="V1897" s="1" t="str">
        <f t="shared" ca="1" si="415"/>
        <v/>
      </c>
      <c r="W1897" s="1" t="str">
        <f t="array" aca="1" ref="W1897" ca="1">IF(V1897="","",IF(AVERAGE(IF(Z$2:Z$2881="Neg"&amp;" "&amp;B1897&amp;" "&amp;X1897,J$2:J$2881,0))&gt;AVERAGE(IF(Z$2:Z$2881="pos"&amp;" "&amp;B1897&amp;" "&amp;X1897,J$2:J$2881,0)),"neg","pos"))</f>
        <v/>
      </c>
      <c r="X1897" s="1" t="str">
        <f t="shared" ca="1" si="412"/>
        <v/>
      </c>
      <c r="Y1897" s="1" t="str">
        <f t="shared" ca="1" si="413"/>
        <v/>
      </c>
      <c r="Z1897" s="1" t="str">
        <f t="shared" si="414"/>
        <v>neg glucose Min</v>
      </c>
      <c r="AA1897" s="1" t="str">
        <f t="shared" si="416"/>
        <v/>
      </c>
    </row>
    <row r="1898" spans="1:27" x14ac:dyDescent="0.2">
      <c r="A1898" s="1" t="s">
        <v>93</v>
      </c>
      <c r="B1898" s="1" t="s">
        <v>187</v>
      </c>
      <c r="C1898" s="1" t="s">
        <v>55</v>
      </c>
      <c r="D1898" s="1">
        <v>180.0633</v>
      </c>
      <c r="E1898" s="1">
        <v>19.989999999999998</v>
      </c>
      <c r="F1898" s="5" t="s">
        <v>146</v>
      </c>
      <c r="H1898" s="1" t="s">
        <v>149</v>
      </c>
      <c r="I1898" s="1">
        <v>137892</v>
      </c>
      <c r="K1898" s="1">
        <f t="shared" si="417"/>
        <v>11.834233301071668</v>
      </c>
      <c r="L1898" s="1" t="str">
        <f t="shared" si="418"/>
        <v>neg glucose MEBM_Ctr</v>
      </c>
      <c r="M1898" s="1" t="str">
        <f t="shared" si="407"/>
        <v>D</v>
      </c>
      <c r="N1898" s="1" t="str">
        <f t="shared" si="408"/>
        <v>neg glucose MEBM_Ctr_D</v>
      </c>
      <c r="O1898" s="2" t="str">
        <f t="shared" si="409"/>
        <v>D</v>
      </c>
      <c r="P1898" s="1">
        <f t="array" ref="P1898">IF(O1898="","",AVERAGE(IF(L$1:L$2881=L1898,K$1:K$2881)))</f>
        <v>11.648006701507892</v>
      </c>
      <c r="Q1898" s="1">
        <f t="array" ref="Q1898">IF(O1898="","",_xlfn.F.TEST(IF((L$1:L$2881=LEFT(L1898,LEN(L1898)-3)&amp;"ctr"),K$1:K$2881),IF((L$1:L$2881=L1898),K$1:K$2881)))</f>
        <v>1</v>
      </c>
      <c r="R1898" s="1">
        <f t="array" ref="R1898">IF(O1898="","",TTEST(IF(L$1:L$2881=LEFT(L1898,LEN(L1898)-3)&amp;"ctr",K$1:K$2881),IF(L$1:L$2881=L1898,K$1:K$2881),2,IF(ISERROR(Q1898),3,IF(Q1898&lt;0.05,3,2))))</f>
        <v>1</v>
      </c>
      <c r="S1898" s="1" t="str">
        <f t="shared" ca="1" si="410"/>
        <v>D</v>
      </c>
      <c r="T1898" s="1">
        <f t="array" ref="T1898">IF(O1898="","",AVERAGE(IF(L$1:L$2881=L1898,I$1:I$2881)))</f>
        <v>115557.5</v>
      </c>
      <c r="U1898" s="1" t="b">
        <f t="shared" ca="1" si="411"/>
        <v>0</v>
      </c>
      <c r="V1898" s="1" t="str">
        <f t="shared" ca="1" si="415"/>
        <v>1</v>
      </c>
      <c r="W1898" s="1" t="str">
        <f t="array" aca="1" ref="W1898" ca="1">IF(V1898="","",IF(AVERAGE(IF(Z$2:Z$2881="Neg"&amp;" "&amp;B1898&amp;" "&amp;X1898,J$2:J$2881,0))&gt;AVERAGE(IF(Z$2:Z$2881="pos"&amp;" "&amp;B1898&amp;" "&amp;X1898,J$2:J$2881,0)),"neg","pos"))</f>
        <v>pos</v>
      </c>
      <c r="X1898" s="1" t="str">
        <f t="shared" ca="1" si="412"/>
        <v>MEB</v>
      </c>
      <c r="Y1898" s="1" t="str">
        <f t="shared" ca="1" si="413"/>
        <v>Ctr</v>
      </c>
      <c r="Z1898" s="1" t="str">
        <f t="shared" si="414"/>
        <v>neg glucose MEB</v>
      </c>
      <c r="AA1898" s="1" t="str">
        <f t="shared" si="416"/>
        <v>Good</v>
      </c>
    </row>
    <row r="1899" spans="1:27" x14ac:dyDescent="0.2">
      <c r="A1899" s="1" t="s">
        <v>93</v>
      </c>
      <c r="B1899" s="1" t="s">
        <v>187</v>
      </c>
      <c r="C1899" s="1" t="s">
        <v>55</v>
      </c>
      <c r="D1899" s="1">
        <v>180.0633</v>
      </c>
      <c r="E1899" s="1">
        <v>19.989999999999998</v>
      </c>
      <c r="F1899" s="5" t="s">
        <v>146</v>
      </c>
      <c r="H1899" s="1" t="s">
        <v>149</v>
      </c>
      <c r="I1899" s="1">
        <v>97894</v>
      </c>
      <c r="K1899" s="1">
        <f t="shared" si="417"/>
        <v>11.491650754691374</v>
      </c>
      <c r="L1899" s="1" t="str">
        <f t="shared" si="418"/>
        <v>neg glucose MEBM_Ctr</v>
      </c>
      <c r="M1899" s="1" t="str">
        <f t="shared" si="407"/>
        <v>D</v>
      </c>
      <c r="N1899" s="1" t="str">
        <f t="shared" si="408"/>
        <v>neg glucose MEBM_Ctr_D</v>
      </c>
      <c r="O1899" s="2" t="str">
        <f t="shared" si="409"/>
        <v/>
      </c>
      <c r="P1899" s="1" t="str">
        <f t="array" ref="P1899">IF(O1899="","",AVERAGE(IF(L$1:L$2881=L1899,K$1:K$2881)))</f>
        <v/>
      </c>
      <c r="Q1899" s="1" t="str">
        <f t="array" ref="Q1899">IF(O1899="","",_xlfn.F.TEST(IF((L$1:L$2881=LEFT(L1899,LEN(L1899)-3)&amp;"ctr"),K$1:K$2881),IF((L$1:L$2881=L1899),K$1:K$2881)))</f>
        <v/>
      </c>
      <c r="R1899" s="1" t="str">
        <f t="array" ref="R1899">IF(O1899="","",TTEST(IF(L$1:L$2881=LEFT(L1899,LEN(L1899)-3)&amp;"ctr",K$1:K$2881),IF(L$1:L$2881=L1899,K$1:K$2881),2,IF(ISERROR(Q1899),3,IF(Q1899&lt;0.05,3,2))))</f>
        <v/>
      </c>
      <c r="S1899" s="1" t="str">
        <f t="shared" ca="1" si="410"/>
        <v/>
      </c>
      <c r="T1899" s="1" t="str">
        <f t="array" ref="T1899">IF(O1899="","",AVERAGE(IF(L$1:L$2881=L1899,I$1:I$2881)))</f>
        <v/>
      </c>
      <c r="U1899" s="1" t="str">
        <f t="shared" ca="1" si="411"/>
        <v/>
      </c>
      <c r="V1899" s="1" t="str">
        <f t="shared" ca="1" si="415"/>
        <v/>
      </c>
      <c r="W1899" s="1" t="str">
        <f t="array" aca="1" ref="W1899" ca="1">IF(V1899="","",IF(AVERAGE(IF(Z$2:Z$2881="Neg"&amp;" "&amp;B1899&amp;" "&amp;X1899,J$2:J$2881,0))&gt;AVERAGE(IF(Z$2:Z$2881="pos"&amp;" "&amp;B1899&amp;" "&amp;X1899,J$2:J$2881,0)),"neg","pos"))</f>
        <v/>
      </c>
      <c r="X1899" s="1" t="str">
        <f t="shared" ca="1" si="412"/>
        <v/>
      </c>
      <c r="Y1899" s="1" t="str">
        <f t="shared" ca="1" si="413"/>
        <v/>
      </c>
      <c r="Z1899" s="1" t="str">
        <f t="shared" si="414"/>
        <v>neg glucose MEB</v>
      </c>
      <c r="AA1899" s="1" t="str">
        <f t="shared" si="416"/>
        <v/>
      </c>
    </row>
    <row r="1900" spans="1:27" x14ac:dyDescent="0.2">
      <c r="A1900" s="1" t="s">
        <v>93</v>
      </c>
      <c r="B1900" s="1" t="s">
        <v>187</v>
      </c>
      <c r="C1900" s="1" t="s">
        <v>55</v>
      </c>
      <c r="D1900" s="1">
        <v>180.0633</v>
      </c>
      <c r="E1900" s="1">
        <v>19.989999999999998</v>
      </c>
      <c r="F1900" s="5" t="s">
        <v>146</v>
      </c>
      <c r="H1900" s="1" t="s">
        <v>149</v>
      </c>
      <c r="I1900" s="1">
        <v>123383</v>
      </c>
      <c r="K1900" s="1">
        <f t="shared" si="417"/>
        <v>11.723056722403451</v>
      </c>
      <c r="L1900" s="1" t="str">
        <f t="shared" si="418"/>
        <v>neg glucose MEBM_Ctr</v>
      </c>
      <c r="M1900" s="1" t="str">
        <f t="shared" si="407"/>
        <v>D</v>
      </c>
      <c r="N1900" s="1" t="str">
        <f t="shared" si="408"/>
        <v>neg glucose MEBM_Ctr_D</v>
      </c>
      <c r="O1900" s="2" t="str">
        <f t="shared" si="409"/>
        <v/>
      </c>
      <c r="P1900" s="1" t="str">
        <f t="array" ref="P1900">IF(O1900="","",AVERAGE(IF(L$1:L$2881=L1900,K$1:K$2881)))</f>
        <v/>
      </c>
      <c r="Q1900" s="1" t="str">
        <f t="array" ref="Q1900">IF(O1900="","",_xlfn.F.TEST(IF((L$1:L$2881=LEFT(L1900,LEN(L1900)-3)&amp;"ctr"),K$1:K$2881),IF((L$1:L$2881=L1900),K$1:K$2881)))</f>
        <v/>
      </c>
      <c r="R1900" s="1" t="str">
        <f t="array" ref="R1900">IF(O1900="","",TTEST(IF(L$1:L$2881=LEFT(L1900,LEN(L1900)-3)&amp;"ctr",K$1:K$2881),IF(L$1:L$2881=L1900,K$1:K$2881),2,IF(ISERROR(Q1900),3,IF(Q1900&lt;0.05,3,2))))</f>
        <v/>
      </c>
      <c r="S1900" s="1" t="str">
        <f t="shared" ca="1" si="410"/>
        <v/>
      </c>
      <c r="T1900" s="1" t="str">
        <f t="array" ref="T1900">IF(O1900="","",AVERAGE(IF(L$1:L$2881=L1900,I$1:I$2881)))</f>
        <v/>
      </c>
      <c r="U1900" s="1" t="str">
        <f t="shared" ca="1" si="411"/>
        <v/>
      </c>
      <c r="V1900" s="1" t="str">
        <f t="shared" ca="1" si="415"/>
        <v/>
      </c>
      <c r="W1900" s="1" t="str">
        <f t="array" aca="1" ref="W1900" ca="1">IF(V1900="","",IF(AVERAGE(IF(Z$2:Z$2881="Neg"&amp;" "&amp;B1900&amp;" "&amp;X1900,J$2:J$2881,0))&gt;AVERAGE(IF(Z$2:Z$2881="pos"&amp;" "&amp;B1900&amp;" "&amp;X1900,J$2:J$2881,0)),"neg","pos"))</f>
        <v/>
      </c>
      <c r="X1900" s="1" t="str">
        <f t="shared" ca="1" si="412"/>
        <v/>
      </c>
      <c r="Y1900" s="1" t="str">
        <f t="shared" ca="1" si="413"/>
        <v/>
      </c>
      <c r="Z1900" s="1" t="str">
        <f t="shared" si="414"/>
        <v>neg glucose MEB</v>
      </c>
      <c r="AA1900" s="1" t="str">
        <f t="shared" si="416"/>
        <v/>
      </c>
    </row>
    <row r="1901" spans="1:27" x14ac:dyDescent="0.2">
      <c r="A1901" s="1" t="s">
        <v>93</v>
      </c>
      <c r="B1901" s="1" t="s">
        <v>187</v>
      </c>
      <c r="C1901" s="1" t="s">
        <v>55</v>
      </c>
      <c r="D1901" s="1">
        <v>180.0633</v>
      </c>
      <c r="E1901" s="1">
        <v>19.989999999999998</v>
      </c>
      <c r="F1901" s="5" t="s">
        <v>146</v>
      </c>
      <c r="H1901" s="1" t="s">
        <v>149</v>
      </c>
      <c r="I1901" s="1">
        <v>103061</v>
      </c>
      <c r="K1901" s="1">
        <f t="shared" si="417"/>
        <v>11.54308602786508</v>
      </c>
      <c r="L1901" s="1" t="str">
        <f t="shared" si="418"/>
        <v>neg glucose MEBM_Ctr</v>
      </c>
      <c r="M1901" s="1" t="str">
        <f t="shared" si="407"/>
        <v>D</v>
      </c>
      <c r="N1901" s="1" t="str">
        <f t="shared" si="408"/>
        <v>neg glucose MEBM_Ctr_D</v>
      </c>
      <c r="O1901" s="2" t="str">
        <f t="shared" si="409"/>
        <v/>
      </c>
      <c r="P1901" s="1" t="str">
        <f t="array" ref="P1901">IF(O1901="","",AVERAGE(IF(L$1:L$2881=L1901,K$1:K$2881)))</f>
        <v/>
      </c>
      <c r="Q1901" s="1" t="str">
        <f t="array" ref="Q1901">IF(O1901="","",_xlfn.F.TEST(IF((L$1:L$2881=LEFT(L1901,LEN(L1901)-3)&amp;"ctr"),K$1:K$2881),IF((L$1:L$2881=L1901),K$1:K$2881)))</f>
        <v/>
      </c>
      <c r="R1901" s="1" t="str">
        <f t="array" ref="R1901">IF(O1901="","",TTEST(IF(L$1:L$2881=LEFT(L1901,LEN(L1901)-3)&amp;"ctr",K$1:K$2881),IF(L$1:L$2881=L1901,K$1:K$2881),2,IF(ISERROR(Q1901),3,IF(Q1901&lt;0.05,3,2))))</f>
        <v/>
      </c>
      <c r="S1901" s="1" t="str">
        <f t="shared" ca="1" si="410"/>
        <v/>
      </c>
      <c r="T1901" s="1" t="str">
        <f t="array" ref="T1901">IF(O1901="","",AVERAGE(IF(L$1:L$2881=L1901,I$1:I$2881)))</f>
        <v/>
      </c>
      <c r="U1901" s="1" t="str">
        <f t="shared" ca="1" si="411"/>
        <v/>
      </c>
      <c r="V1901" s="1" t="str">
        <f t="shared" ca="1" si="415"/>
        <v/>
      </c>
      <c r="W1901" s="1" t="str">
        <f t="array" aca="1" ref="W1901" ca="1">IF(V1901="","",IF(AVERAGE(IF(Z$2:Z$2881="Neg"&amp;" "&amp;B1901&amp;" "&amp;X1901,J$2:J$2881,0))&gt;AVERAGE(IF(Z$2:Z$2881="pos"&amp;" "&amp;B1901&amp;" "&amp;X1901,J$2:J$2881,0)),"neg","pos"))</f>
        <v/>
      </c>
      <c r="X1901" s="1" t="str">
        <f t="shared" ca="1" si="412"/>
        <v/>
      </c>
      <c r="Y1901" s="1" t="str">
        <f t="shared" ca="1" si="413"/>
        <v/>
      </c>
      <c r="Z1901" s="1" t="str">
        <f t="shared" si="414"/>
        <v>neg glucose MEB</v>
      </c>
      <c r="AA1901" s="1" t="str">
        <f t="shared" si="416"/>
        <v/>
      </c>
    </row>
    <row r="1902" spans="1:27" x14ac:dyDescent="0.2">
      <c r="A1902" s="1" t="s">
        <v>93</v>
      </c>
      <c r="B1902" s="1" t="s">
        <v>187</v>
      </c>
      <c r="C1902" s="1" t="s">
        <v>55</v>
      </c>
      <c r="D1902" s="1">
        <v>180.0633</v>
      </c>
      <c r="E1902" s="1">
        <v>19.989999999999998</v>
      </c>
      <c r="F1902" s="5" t="s">
        <v>146</v>
      </c>
      <c r="H1902" s="1" t="s">
        <v>150</v>
      </c>
      <c r="I1902" s="1">
        <v>99305</v>
      </c>
      <c r="K1902" s="1">
        <f t="shared" si="417"/>
        <v>11.505961271168596</v>
      </c>
      <c r="L1902" s="1" t="str">
        <f t="shared" si="418"/>
        <v>neg glucose MEBM_Syn</v>
      </c>
      <c r="M1902" s="1" t="str">
        <f t="shared" si="407"/>
        <v>D</v>
      </c>
      <c r="N1902" s="1" t="str">
        <f t="shared" si="408"/>
        <v>neg glucose MEBM_Syn_D</v>
      </c>
      <c r="O1902" s="2" t="str">
        <f t="shared" si="409"/>
        <v>D</v>
      </c>
      <c r="P1902" s="1">
        <f t="array" ref="P1902">IF(O1902="","",AVERAGE(IF(L$1:L$2881=L1902,K$1:K$2881)))</f>
        <v>11.608012963087791</v>
      </c>
      <c r="Q1902" s="1">
        <f t="array" ref="Q1902">IF(O1902="","",_xlfn.F.TEST(IF((L$1:L$2881=LEFT(L1902,LEN(L1902)-3)&amp;"ctr"),K$1:K$2881),IF((L$1:L$2881=L1902),K$1:K$2881)))</f>
        <v>0.52605966160099804</v>
      </c>
      <c r="R1902" s="1">
        <f t="array" ref="R1902">IF(O1902="","",TTEST(IF(L$1:L$2881=LEFT(L1902,LEN(L1902)-3)&amp;"ctr",K$1:K$2881),IF(L$1:L$2881=L1902,K$1:K$2881),2,IF(ISERROR(Q1902),3,IF(Q1902&lt;0.05,3,2))))</f>
        <v>0.7889936060256566</v>
      </c>
      <c r="S1902" s="1" t="str">
        <f t="shared" ca="1" si="410"/>
        <v>N</v>
      </c>
      <c r="T1902" s="1">
        <f t="array" ref="T1902">IF(O1902="","",AVERAGE(IF(L$1:L$2881=L1902,I$1:I$2881)))</f>
        <v>112389.75</v>
      </c>
      <c r="U1902" s="1" t="str">
        <f t="shared" ca="1" si="411"/>
        <v>n/a</v>
      </c>
      <c r="V1902" s="1" t="str">
        <f t="shared" ca="1" si="415"/>
        <v>1</v>
      </c>
      <c r="W1902" s="1" t="str">
        <f t="array" aca="1" ref="W1902" ca="1">IF(V1902="","",IF(AVERAGE(IF(Z$2:Z$2881="Neg"&amp;" "&amp;B1902&amp;" "&amp;X1902,J$2:J$2881,0))&gt;AVERAGE(IF(Z$2:Z$2881="pos"&amp;" "&amp;B1902&amp;" "&amp;X1902,J$2:J$2881,0)),"neg","pos"))</f>
        <v>pos</v>
      </c>
      <c r="X1902" s="1" t="str">
        <f t="shared" ca="1" si="412"/>
        <v>MEB</v>
      </c>
      <c r="Y1902" s="1" t="str">
        <f t="shared" ca="1" si="413"/>
        <v>Syn</v>
      </c>
      <c r="Z1902" s="1" t="str">
        <f t="shared" si="414"/>
        <v>neg glucose MEB</v>
      </c>
      <c r="AA1902" s="1" t="str">
        <f t="shared" si="416"/>
        <v>Good</v>
      </c>
    </row>
    <row r="1903" spans="1:27" x14ac:dyDescent="0.2">
      <c r="A1903" s="1" t="s">
        <v>93</v>
      </c>
      <c r="B1903" s="1" t="s">
        <v>187</v>
      </c>
      <c r="C1903" s="1" t="s">
        <v>55</v>
      </c>
      <c r="D1903" s="1">
        <v>180.0633</v>
      </c>
      <c r="E1903" s="1">
        <v>19.989999999999998</v>
      </c>
      <c r="F1903" s="5" t="s">
        <v>146</v>
      </c>
      <c r="H1903" s="1" t="s">
        <v>150</v>
      </c>
      <c r="I1903" s="1">
        <v>150595</v>
      </c>
      <c r="K1903" s="1">
        <f t="shared" si="417"/>
        <v>11.92235603357023</v>
      </c>
      <c r="L1903" s="1" t="str">
        <f t="shared" si="418"/>
        <v>neg glucose MEBM_Syn</v>
      </c>
      <c r="M1903" s="1" t="str">
        <f t="shared" si="407"/>
        <v>D</v>
      </c>
      <c r="N1903" s="1" t="str">
        <f t="shared" si="408"/>
        <v>neg glucose MEBM_Syn_D</v>
      </c>
      <c r="O1903" s="2" t="str">
        <f t="shared" si="409"/>
        <v/>
      </c>
      <c r="P1903" s="1" t="str">
        <f t="array" ref="P1903">IF(O1903="","",AVERAGE(IF(L$1:L$2881=L1903,K$1:K$2881)))</f>
        <v/>
      </c>
      <c r="Q1903" s="1" t="str">
        <f t="array" ref="Q1903">IF(O1903="","",_xlfn.F.TEST(IF((L$1:L$2881=LEFT(L1903,LEN(L1903)-3)&amp;"ctr"),K$1:K$2881),IF((L$1:L$2881=L1903),K$1:K$2881)))</f>
        <v/>
      </c>
      <c r="R1903" s="1" t="str">
        <f t="array" ref="R1903">IF(O1903="","",TTEST(IF(L$1:L$2881=LEFT(L1903,LEN(L1903)-3)&amp;"ctr",K$1:K$2881),IF(L$1:L$2881=L1903,K$1:K$2881),2,IF(ISERROR(Q1903),3,IF(Q1903&lt;0.05,3,2))))</f>
        <v/>
      </c>
      <c r="S1903" s="1" t="str">
        <f t="shared" ca="1" si="410"/>
        <v/>
      </c>
      <c r="T1903" s="1" t="str">
        <f t="array" ref="T1903">IF(O1903="","",AVERAGE(IF(L$1:L$2881=L1903,I$1:I$2881)))</f>
        <v/>
      </c>
      <c r="U1903" s="1" t="str">
        <f t="shared" ca="1" si="411"/>
        <v/>
      </c>
      <c r="V1903" s="1" t="str">
        <f t="shared" ca="1" si="415"/>
        <v/>
      </c>
      <c r="W1903" s="1" t="str">
        <f t="array" aca="1" ref="W1903" ca="1">IF(V1903="","",IF(AVERAGE(IF(Z$2:Z$2881="Neg"&amp;" "&amp;B1903&amp;" "&amp;X1903,J$2:J$2881,0))&gt;AVERAGE(IF(Z$2:Z$2881="pos"&amp;" "&amp;B1903&amp;" "&amp;X1903,J$2:J$2881,0)),"neg","pos"))</f>
        <v/>
      </c>
      <c r="X1903" s="1" t="str">
        <f t="shared" ca="1" si="412"/>
        <v/>
      </c>
      <c r="Y1903" s="1" t="str">
        <f t="shared" ca="1" si="413"/>
        <v/>
      </c>
      <c r="Z1903" s="1" t="str">
        <f t="shared" si="414"/>
        <v>neg glucose MEB</v>
      </c>
      <c r="AA1903" s="1" t="str">
        <f t="shared" si="416"/>
        <v/>
      </c>
    </row>
    <row r="1904" spans="1:27" x14ac:dyDescent="0.2">
      <c r="A1904" s="1" t="s">
        <v>93</v>
      </c>
      <c r="B1904" s="1" t="s">
        <v>187</v>
      </c>
      <c r="C1904" s="1" t="s">
        <v>55</v>
      </c>
      <c r="D1904" s="1">
        <v>180.0633</v>
      </c>
      <c r="E1904" s="1">
        <v>19.989999999999998</v>
      </c>
      <c r="F1904" s="5" t="s">
        <v>146</v>
      </c>
      <c r="H1904" s="1" t="s">
        <v>150</v>
      </c>
      <c r="I1904" s="1">
        <v>113426</v>
      </c>
      <c r="K1904" s="1">
        <f t="shared" si="417"/>
        <v>11.63891473717371</v>
      </c>
      <c r="L1904" s="1" t="str">
        <f t="shared" si="418"/>
        <v>neg glucose MEBM_Syn</v>
      </c>
      <c r="M1904" s="1" t="str">
        <f t="shared" si="407"/>
        <v>D</v>
      </c>
      <c r="N1904" s="1" t="str">
        <f t="shared" si="408"/>
        <v>neg glucose MEBM_Syn_D</v>
      </c>
      <c r="O1904" s="2" t="str">
        <f t="shared" si="409"/>
        <v/>
      </c>
      <c r="P1904" s="1" t="str">
        <f t="array" ref="P1904">IF(O1904="","",AVERAGE(IF(L$1:L$2881=L1904,K$1:K$2881)))</f>
        <v/>
      </c>
      <c r="Q1904" s="1" t="str">
        <f t="array" ref="Q1904">IF(O1904="","",_xlfn.F.TEST(IF((L$1:L$2881=LEFT(L1904,LEN(L1904)-3)&amp;"ctr"),K$1:K$2881),IF((L$1:L$2881=L1904),K$1:K$2881)))</f>
        <v/>
      </c>
      <c r="R1904" s="1" t="str">
        <f t="array" ref="R1904">IF(O1904="","",TTEST(IF(L$1:L$2881=LEFT(L1904,LEN(L1904)-3)&amp;"ctr",K$1:K$2881),IF(L$1:L$2881=L1904,K$1:K$2881),2,IF(ISERROR(Q1904),3,IF(Q1904&lt;0.05,3,2))))</f>
        <v/>
      </c>
      <c r="S1904" s="1" t="str">
        <f t="shared" ca="1" si="410"/>
        <v/>
      </c>
      <c r="T1904" s="1" t="str">
        <f t="array" ref="T1904">IF(O1904="","",AVERAGE(IF(L$1:L$2881=L1904,I$1:I$2881)))</f>
        <v/>
      </c>
      <c r="U1904" s="1" t="str">
        <f t="shared" ca="1" si="411"/>
        <v/>
      </c>
      <c r="V1904" s="1" t="str">
        <f t="shared" ca="1" si="415"/>
        <v/>
      </c>
      <c r="W1904" s="1" t="str">
        <f t="array" aca="1" ref="W1904" ca="1">IF(V1904="","",IF(AVERAGE(IF(Z$2:Z$2881="Neg"&amp;" "&amp;B1904&amp;" "&amp;X1904,J$2:J$2881,0))&gt;AVERAGE(IF(Z$2:Z$2881="pos"&amp;" "&amp;B1904&amp;" "&amp;X1904,J$2:J$2881,0)),"neg","pos"))</f>
        <v/>
      </c>
      <c r="X1904" s="1" t="str">
        <f t="shared" ca="1" si="412"/>
        <v/>
      </c>
      <c r="Y1904" s="1" t="str">
        <f t="shared" ca="1" si="413"/>
        <v/>
      </c>
      <c r="Z1904" s="1" t="str">
        <f t="shared" si="414"/>
        <v>neg glucose MEB</v>
      </c>
      <c r="AA1904" s="1" t="str">
        <f t="shared" si="416"/>
        <v/>
      </c>
    </row>
    <row r="1905" spans="1:27" x14ac:dyDescent="0.2">
      <c r="A1905" s="1" t="s">
        <v>93</v>
      </c>
      <c r="B1905" s="1" t="s">
        <v>187</v>
      </c>
      <c r="C1905" s="1" t="s">
        <v>55</v>
      </c>
      <c r="D1905" s="1">
        <v>180.0633</v>
      </c>
      <c r="E1905" s="1">
        <v>19.989999999999998</v>
      </c>
      <c r="F1905" s="5" t="s">
        <v>146</v>
      </c>
      <c r="H1905" s="1" t="s">
        <v>150</v>
      </c>
      <c r="I1905" s="1">
        <v>86233</v>
      </c>
      <c r="K1905" s="1">
        <f t="shared" si="417"/>
        <v>11.364819810438632</v>
      </c>
      <c r="L1905" s="1" t="str">
        <f t="shared" si="418"/>
        <v>neg glucose MEBM_Syn</v>
      </c>
      <c r="M1905" s="1" t="str">
        <f t="shared" si="407"/>
        <v>D</v>
      </c>
      <c r="N1905" s="1" t="str">
        <f t="shared" si="408"/>
        <v>neg glucose MEBM_Syn_D</v>
      </c>
      <c r="O1905" s="2" t="str">
        <f t="shared" si="409"/>
        <v/>
      </c>
      <c r="P1905" s="1" t="str">
        <f t="array" ref="P1905">IF(O1905="","",AVERAGE(IF(L$1:L$2881=L1905,K$1:K$2881)))</f>
        <v/>
      </c>
      <c r="Q1905" s="1" t="str">
        <f t="array" ref="Q1905">IF(O1905="","",_xlfn.F.TEST(IF((L$1:L$2881=LEFT(L1905,LEN(L1905)-3)&amp;"ctr"),K$1:K$2881),IF((L$1:L$2881=L1905),K$1:K$2881)))</f>
        <v/>
      </c>
      <c r="R1905" s="1" t="str">
        <f t="array" ref="R1905">IF(O1905="","",TTEST(IF(L$1:L$2881=LEFT(L1905,LEN(L1905)-3)&amp;"ctr",K$1:K$2881),IF(L$1:L$2881=L1905,K$1:K$2881),2,IF(ISERROR(Q1905),3,IF(Q1905&lt;0.05,3,2))))</f>
        <v/>
      </c>
      <c r="S1905" s="1" t="str">
        <f t="shared" ca="1" si="410"/>
        <v/>
      </c>
      <c r="T1905" s="1" t="str">
        <f t="array" ref="T1905">IF(O1905="","",AVERAGE(IF(L$1:L$2881=L1905,I$1:I$2881)))</f>
        <v/>
      </c>
      <c r="U1905" s="1" t="str">
        <f t="shared" ca="1" si="411"/>
        <v/>
      </c>
      <c r="V1905" s="1" t="str">
        <f t="shared" ca="1" si="415"/>
        <v/>
      </c>
      <c r="W1905" s="1" t="str">
        <f t="array" aca="1" ref="W1905" ca="1">IF(V1905="","",IF(AVERAGE(IF(Z$2:Z$2881="Neg"&amp;" "&amp;B1905&amp;" "&amp;X1905,J$2:J$2881,0))&gt;AVERAGE(IF(Z$2:Z$2881="pos"&amp;" "&amp;B1905&amp;" "&amp;X1905,J$2:J$2881,0)),"neg","pos"))</f>
        <v/>
      </c>
      <c r="X1905" s="1" t="str">
        <f t="shared" ca="1" si="412"/>
        <v/>
      </c>
      <c r="Y1905" s="1" t="str">
        <f t="shared" ca="1" si="413"/>
        <v/>
      </c>
      <c r="Z1905" s="1" t="str">
        <f t="shared" si="414"/>
        <v>neg glucose MEB</v>
      </c>
      <c r="AA1905" s="1" t="str">
        <f t="shared" si="416"/>
        <v/>
      </c>
    </row>
    <row r="1906" spans="1:27" x14ac:dyDescent="0.2">
      <c r="A1906" s="1" t="s">
        <v>93</v>
      </c>
      <c r="B1906" s="1" t="s">
        <v>187</v>
      </c>
      <c r="C1906" s="1" t="s">
        <v>55</v>
      </c>
      <c r="D1906" s="1">
        <v>180.0633</v>
      </c>
      <c r="E1906" s="1">
        <v>19.989999999999998</v>
      </c>
      <c r="F1906" s="5" t="s">
        <v>146</v>
      </c>
      <c r="H1906" s="1" t="s">
        <v>151</v>
      </c>
      <c r="I1906" s="1">
        <v>96264</v>
      </c>
      <c r="K1906" s="1">
        <f t="shared" si="417"/>
        <v>11.474860084163437</v>
      </c>
      <c r="L1906" s="1" t="str">
        <f t="shared" si="418"/>
        <v>neg glucose YE_Ctr</v>
      </c>
      <c r="M1906" s="1" t="str">
        <f t="shared" si="407"/>
        <v>D</v>
      </c>
      <c r="N1906" s="1" t="str">
        <f t="shared" si="408"/>
        <v>neg glucose YE_Ctr_D</v>
      </c>
      <c r="O1906" s="2" t="str">
        <f t="shared" si="409"/>
        <v>D</v>
      </c>
      <c r="P1906" s="1">
        <f t="array" ref="P1906">IF(O1906="","",AVERAGE(IF(L$1:L$2881=L1906,K$1:K$2881)))</f>
        <v>10.692428697907102</v>
      </c>
      <c r="Q1906" s="1">
        <f t="array" ref="Q1906">IF(O1906="","",_xlfn.F.TEST(IF((L$1:L$2881=LEFT(L1906,LEN(L1906)-3)&amp;"ctr"),K$1:K$2881),IF((L$1:L$2881=L1906),K$1:K$2881)))</f>
        <v>1</v>
      </c>
      <c r="R1906" s="1">
        <f t="array" ref="R1906">IF(O1906="","",TTEST(IF(L$1:L$2881=LEFT(L1906,LEN(L1906)-3)&amp;"ctr",K$1:K$2881),IF(L$1:L$2881=L1906,K$1:K$2881),2,IF(ISERROR(Q1906),3,IF(Q1906&lt;0.05,3,2))))</f>
        <v>1</v>
      </c>
      <c r="S1906" s="1" t="str">
        <f t="shared" ca="1" si="410"/>
        <v>D</v>
      </c>
      <c r="T1906" s="1">
        <f t="array" ref="T1906">IF(O1906="","",AVERAGE(IF(L$1:L$2881=L1906,I$1:I$2881)))</f>
        <v>52011.25</v>
      </c>
      <c r="U1906" s="1" t="b">
        <f t="shared" ca="1" si="411"/>
        <v>0</v>
      </c>
      <c r="V1906" s="1" t="str">
        <f t="shared" ca="1" si="415"/>
        <v>1</v>
      </c>
      <c r="W1906" s="1" t="str">
        <f t="array" aca="1" ref="W1906" ca="1">IF(V1906="","",IF(AVERAGE(IF(Z$2:Z$2881="Neg"&amp;" "&amp;B1906&amp;" "&amp;X1906,J$2:J$2881,0))&gt;AVERAGE(IF(Z$2:Z$2881="pos"&amp;" "&amp;B1906&amp;" "&amp;X1906,J$2:J$2881,0)),"neg","pos"))</f>
        <v>pos</v>
      </c>
      <c r="X1906" s="1" t="str">
        <f t="shared" ca="1" si="412"/>
        <v>YE_</v>
      </c>
      <c r="Y1906" s="1" t="str">
        <f t="shared" ca="1" si="413"/>
        <v>Ctr</v>
      </c>
      <c r="Z1906" s="1" t="str">
        <f t="shared" si="414"/>
        <v>neg glucose YE_</v>
      </c>
      <c r="AA1906" s="1" t="str">
        <f t="shared" si="416"/>
        <v>Good</v>
      </c>
    </row>
    <row r="1907" spans="1:27" x14ac:dyDescent="0.2">
      <c r="A1907" s="1" t="s">
        <v>93</v>
      </c>
      <c r="B1907" s="1" t="s">
        <v>187</v>
      </c>
      <c r="C1907" s="1" t="s">
        <v>55</v>
      </c>
      <c r="D1907" s="1">
        <v>180.0633</v>
      </c>
      <c r="E1907" s="1">
        <v>19.989999999999998</v>
      </c>
      <c r="F1907" s="5" t="s">
        <v>146</v>
      </c>
      <c r="H1907" s="1" t="s">
        <v>151</v>
      </c>
      <c r="I1907" s="1">
        <v>17898</v>
      </c>
      <c r="K1907" s="1">
        <f t="shared" si="417"/>
        <v>9.7925001243464997</v>
      </c>
      <c r="L1907" s="1" t="str">
        <f t="shared" si="418"/>
        <v>neg glucose YE_Ctr</v>
      </c>
      <c r="M1907" s="1" t="str">
        <f t="shared" si="407"/>
        <v>D</v>
      </c>
      <c r="N1907" s="1" t="str">
        <f t="shared" si="408"/>
        <v>neg glucose YE_Ctr_D</v>
      </c>
      <c r="O1907" s="2" t="str">
        <f t="shared" si="409"/>
        <v/>
      </c>
      <c r="P1907" s="1" t="str">
        <f t="array" ref="P1907">IF(O1907="","",AVERAGE(IF(L$1:L$2881=L1907,K$1:K$2881)))</f>
        <v/>
      </c>
      <c r="Q1907" s="1" t="str">
        <f t="array" ref="Q1907">IF(O1907="","",_xlfn.F.TEST(IF((L$1:L$2881=LEFT(L1907,LEN(L1907)-3)&amp;"ctr"),K$1:K$2881),IF((L$1:L$2881=L1907),K$1:K$2881)))</f>
        <v/>
      </c>
      <c r="R1907" s="1" t="str">
        <f t="array" ref="R1907">IF(O1907="","",TTEST(IF(L$1:L$2881=LEFT(L1907,LEN(L1907)-3)&amp;"ctr",K$1:K$2881),IF(L$1:L$2881=L1907,K$1:K$2881),2,IF(ISERROR(Q1907),3,IF(Q1907&lt;0.05,3,2))))</f>
        <v/>
      </c>
      <c r="S1907" s="1" t="str">
        <f t="shared" ca="1" si="410"/>
        <v/>
      </c>
      <c r="T1907" s="1" t="str">
        <f t="array" ref="T1907">IF(O1907="","",AVERAGE(IF(L$1:L$2881=L1907,I$1:I$2881)))</f>
        <v/>
      </c>
      <c r="U1907" s="1" t="str">
        <f t="shared" ca="1" si="411"/>
        <v/>
      </c>
      <c r="V1907" s="1" t="str">
        <f t="shared" ca="1" si="415"/>
        <v/>
      </c>
      <c r="W1907" s="1" t="str">
        <f t="array" aca="1" ref="W1907" ca="1">IF(V1907="","",IF(AVERAGE(IF(Z$2:Z$2881="Neg"&amp;" "&amp;B1907&amp;" "&amp;X1907,J$2:J$2881,0))&gt;AVERAGE(IF(Z$2:Z$2881="pos"&amp;" "&amp;B1907&amp;" "&amp;X1907,J$2:J$2881,0)),"neg","pos"))</f>
        <v/>
      </c>
      <c r="X1907" s="1" t="str">
        <f t="shared" ca="1" si="412"/>
        <v/>
      </c>
      <c r="Y1907" s="1" t="str">
        <f t="shared" ca="1" si="413"/>
        <v/>
      </c>
      <c r="Z1907" s="1" t="str">
        <f t="shared" si="414"/>
        <v>neg glucose YE_</v>
      </c>
      <c r="AA1907" s="1" t="str">
        <f t="shared" si="416"/>
        <v/>
      </c>
    </row>
    <row r="1908" spans="1:27" x14ac:dyDescent="0.2">
      <c r="A1908" s="1" t="s">
        <v>93</v>
      </c>
      <c r="B1908" s="1" t="s">
        <v>187</v>
      </c>
      <c r="C1908" s="1" t="s">
        <v>55</v>
      </c>
      <c r="D1908" s="1">
        <v>180.0633</v>
      </c>
      <c r="E1908" s="1">
        <v>19.989999999999998</v>
      </c>
      <c r="F1908" s="5" t="s">
        <v>146</v>
      </c>
      <c r="H1908" s="1" t="s">
        <v>151</v>
      </c>
      <c r="I1908" s="1">
        <v>51852</v>
      </c>
      <c r="K1908" s="1">
        <f t="shared" si="417"/>
        <v>10.856168071193151</v>
      </c>
      <c r="L1908" s="1" t="str">
        <f t="shared" si="418"/>
        <v>neg glucose YE_Ctr</v>
      </c>
      <c r="M1908" s="1" t="str">
        <f t="shared" si="407"/>
        <v>D</v>
      </c>
      <c r="N1908" s="1" t="str">
        <f t="shared" si="408"/>
        <v>neg glucose YE_Ctr_D</v>
      </c>
      <c r="O1908" s="2" t="str">
        <f t="shared" si="409"/>
        <v/>
      </c>
      <c r="P1908" s="1" t="str">
        <f t="array" ref="P1908">IF(O1908="","",AVERAGE(IF(L$1:L$2881=L1908,K$1:K$2881)))</f>
        <v/>
      </c>
      <c r="Q1908" s="1" t="str">
        <f t="array" ref="Q1908">IF(O1908="","",_xlfn.F.TEST(IF((L$1:L$2881=LEFT(L1908,LEN(L1908)-3)&amp;"ctr"),K$1:K$2881),IF((L$1:L$2881=L1908),K$1:K$2881)))</f>
        <v/>
      </c>
      <c r="R1908" s="1" t="str">
        <f t="array" ref="R1908">IF(O1908="","",TTEST(IF(L$1:L$2881=LEFT(L1908,LEN(L1908)-3)&amp;"ctr",K$1:K$2881),IF(L$1:L$2881=L1908,K$1:K$2881),2,IF(ISERROR(Q1908),3,IF(Q1908&lt;0.05,3,2))))</f>
        <v/>
      </c>
      <c r="S1908" s="1" t="str">
        <f t="shared" ca="1" si="410"/>
        <v/>
      </c>
      <c r="T1908" s="1" t="str">
        <f t="array" ref="T1908">IF(O1908="","",AVERAGE(IF(L$1:L$2881=L1908,I$1:I$2881)))</f>
        <v/>
      </c>
      <c r="U1908" s="1" t="str">
        <f t="shared" ca="1" si="411"/>
        <v/>
      </c>
      <c r="V1908" s="1" t="str">
        <f t="shared" ca="1" si="415"/>
        <v/>
      </c>
      <c r="W1908" s="1" t="str">
        <f t="array" aca="1" ref="W1908" ca="1">IF(V1908="","",IF(AVERAGE(IF(Z$2:Z$2881="Neg"&amp;" "&amp;B1908&amp;" "&amp;X1908,J$2:J$2881,0))&gt;AVERAGE(IF(Z$2:Z$2881="pos"&amp;" "&amp;B1908&amp;" "&amp;X1908,J$2:J$2881,0)),"neg","pos"))</f>
        <v/>
      </c>
      <c r="X1908" s="1" t="str">
        <f t="shared" ca="1" si="412"/>
        <v/>
      </c>
      <c r="Y1908" s="1" t="str">
        <f t="shared" ca="1" si="413"/>
        <v/>
      </c>
      <c r="Z1908" s="1" t="str">
        <f t="shared" si="414"/>
        <v>neg glucose YE_</v>
      </c>
      <c r="AA1908" s="1" t="str">
        <f t="shared" si="416"/>
        <v/>
      </c>
    </row>
    <row r="1909" spans="1:27" x14ac:dyDescent="0.2">
      <c r="A1909" s="1" t="s">
        <v>93</v>
      </c>
      <c r="B1909" s="1" t="s">
        <v>187</v>
      </c>
      <c r="C1909" s="1" t="s">
        <v>55</v>
      </c>
      <c r="D1909" s="1">
        <v>180.0633</v>
      </c>
      <c r="E1909" s="1">
        <v>19.989999999999998</v>
      </c>
      <c r="F1909" s="5" t="s">
        <v>146</v>
      </c>
      <c r="H1909" s="1" t="s">
        <v>151</v>
      </c>
      <c r="I1909" s="1">
        <v>42031</v>
      </c>
      <c r="K1909" s="1">
        <f t="shared" si="417"/>
        <v>10.646186511925322</v>
      </c>
      <c r="L1909" s="1" t="str">
        <f t="shared" si="418"/>
        <v>neg glucose YE_Ctr</v>
      </c>
      <c r="M1909" s="1" t="str">
        <f t="shared" si="407"/>
        <v>D</v>
      </c>
      <c r="N1909" s="1" t="str">
        <f t="shared" si="408"/>
        <v>neg glucose YE_Ctr_D</v>
      </c>
      <c r="O1909" s="2" t="str">
        <f t="shared" si="409"/>
        <v/>
      </c>
      <c r="P1909" s="1" t="str">
        <f t="array" ref="P1909">IF(O1909="","",AVERAGE(IF(L$1:L$2881=L1909,K$1:K$2881)))</f>
        <v/>
      </c>
      <c r="Q1909" s="1" t="str">
        <f t="array" ref="Q1909">IF(O1909="","",_xlfn.F.TEST(IF((L$1:L$2881=LEFT(L1909,LEN(L1909)-3)&amp;"ctr"),K$1:K$2881),IF((L$1:L$2881=L1909),K$1:K$2881)))</f>
        <v/>
      </c>
      <c r="R1909" s="1" t="str">
        <f t="array" ref="R1909">IF(O1909="","",TTEST(IF(L$1:L$2881=LEFT(L1909,LEN(L1909)-3)&amp;"ctr",K$1:K$2881),IF(L$1:L$2881=L1909,K$1:K$2881),2,IF(ISERROR(Q1909),3,IF(Q1909&lt;0.05,3,2))))</f>
        <v/>
      </c>
      <c r="S1909" s="1" t="str">
        <f t="shared" ca="1" si="410"/>
        <v/>
      </c>
      <c r="T1909" s="1" t="str">
        <f t="array" ref="T1909">IF(O1909="","",AVERAGE(IF(L$1:L$2881=L1909,I$1:I$2881)))</f>
        <v/>
      </c>
      <c r="U1909" s="1" t="str">
        <f t="shared" ca="1" si="411"/>
        <v/>
      </c>
      <c r="V1909" s="1" t="str">
        <f t="shared" ca="1" si="415"/>
        <v/>
      </c>
      <c r="W1909" s="1" t="str">
        <f t="array" aca="1" ref="W1909" ca="1">IF(V1909="","",IF(AVERAGE(IF(Z$2:Z$2881="Neg"&amp;" "&amp;B1909&amp;" "&amp;X1909,J$2:J$2881,0))&gt;AVERAGE(IF(Z$2:Z$2881="pos"&amp;" "&amp;B1909&amp;" "&amp;X1909,J$2:J$2881,0)),"neg","pos"))</f>
        <v/>
      </c>
      <c r="X1909" s="1" t="str">
        <f t="shared" ca="1" si="412"/>
        <v/>
      </c>
      <c r="Y1909" s="1" t="str">
        <f t="shared" ca="1" si="413"/>
        <v/>
      </c>
      <c r="Z1909" s="1" t="str">
        <f t="shared" si="414"/>
        <v>neg glucose YE_</v>
      </c>
      <c r="AA1909" s="1" t="str">
        <f t="shared" si="416"/>
        <v/>
      </c>
    </row>
    <row r="1910" spans="1:27" x14ac:dyDescent="0.2">
      <c r="A1910" s="1" t="s">
        <v>93</v>
      </c>
      <c r="B1910" s="1" t="s">
        <v>187</v>
      </c>
      <c r="C1910" s="1" t="s">
        <v>55</v>
      </c>
      <c r="D1910" s="1">
        <v>180.0633</v>
      </c>
      <c r="E1910" s="1">
        <v>19.989999999999998</v>
      </c>
      <c r="F1910" s="5" t="s">
        <v>146</v>
      </c>
      <c r="H1910" s="1" t="s">
        <v>152</v>
      </c>
      <c r="I1910" s="1">
        <v>33854</v>
      </c>
      <c r="K1910" s="1">
        <f t="shared" si="417"/>
        <v>10.429841977919745</v>
      </c>
      <c r="L1910" s="1" t="str">
        <f t="shared" si="418"/>
        <v>neg glucose YE_Syn</v>
      </c>
      <c r="M1910" s="1" t="str">
        <f t="shared" si="407"/>
        <v>D</v>
      </c>
      <c r="N1910" s="1" t="str">
        <f t="shared" si="408"/>
        <v>neg glucose YE_Syn_D</v>
      </c>
      <c r="O1910" s="2" t="str">
        <f t="shared" si="409"/>
        <v>D</v>
      </c>
      <c r="P1910" s="1">
        <f t="array" ref="P1910">IF(O1910="","",AVERAGE(IF(L$1:L$2881=L1910,K$1:K$2881)))</f>
        <v>10.297165625019014</v>
      </c>
      <c r="Q1910" s="1">
        <f t="array" ref="Q1910">IF(O1910="","",_xlfn.F.TEST(IF((L$1:L$2881=LEFT(L1910,LEN(L1910)-3)&amp;"ctr"),K$1:K$2881),IF((L$1:L$2881=L1910),K$1:K$2881)))</f>
        <v>2.5531328244413062E-2</v>
      </c>
      <c r="R1910" s="1">
        <f t="array" ref="R1910">IF(O1910="","",TTEST(IF(L$1:L$2881=LEFT(L1910,LEN(L1910)-3)&amp;"ctr",K$1:K$2881),IF(L$1:L$2881=L1910,K$1:K$2881),2,IF(ISERROR(Q1910),3,IF(Q1910&lt;0.05,3,2))))</f>
        <v>0.34082773756177159</v>
      </c>
      <c r="S1910" s="1" t="str">
        <f t="shared" ca="1" si="410"/>
        <v>N</v>
      </c>
      <c r="T1910" s="1">
        <f t="array" ref="T1910">IF(O1910="","",AVERAGE(IF(L$1:L$2881=L1910,I$1:I$2881)))</f>
        <v>29864.25</v>
      </c>
      <c r="U1910" s="1" t="str">
        <f t="shared" ca="1" si="411"/>
        <v>n/a</v>
      </c>
      <c r="V1910" s="1" t="str">
        <f t="shared" ca="1" si="415"/>
        <v>1</v>
      </c>
      <c r="W1910" s="1" t="str">
        <f t="array" aca="1" ref="W1910" ca="1">IF(V1910="","",IF(AVERAGE(IF(Z$2:Z$2881="Neg"&amp;" "&amp;B1910&amp;" "&amp;X1910,J$2:J$2881,0))&gt;AVERAGE(IF(Z$2:Z$2881="pos"&amp;" "&amp;B1910&amp;" "&amp;X1910,J$2:J$2881,0)),"neg","pos"))</f>
        <v>pos</v>
      </c>
      <c r="X1910" s="1" t="str">
        <f t="shared" ca="1" si="412"/>
        <v>YE_</v>
      </c>
      <c r="Y1910" s="1" t="str">
        <f t="shared" ca="1" si="413"/>
        <v>Syn</v>
      </c>
      <c r="Z1910" s="1" t="str">
        <f t="shared" si="414"/>
        <v>neg glucose YE_</v>
      </c>
      <c r="AA1910" s="1" t="str">
        <f t="shared" si="416"/>
        <v>Good</v>
      </c>
    </row>
    <row r="1911" spans="1:27" x14ac:dyDescent="0.2">
      <c r="A1911" s="1" t="s">
        <v>93</v>
      </c>
      <c r="B1911" s="1" t="s">
        <v>187</v>
      </c>
      <c r="C1911" s="1" t="s">
        <v>55</v>
      </c>
      <c r="D1911" s="1">
        <v>180.0633</v>
      </c>
      <c r="E1911" s="1">
        <v>19.989999999999998</v>
      </c>
      <c r="F1911" s="5" t="s">
        <v>146</v>
      </c>
      <c r="H1911" s="1" t="s">
        <v>152</v>
      </c>
      <c r="I1911" s="1">
        <v>33038</v>
      </c>
      <c r="K1911" s="1">
        <f t="shared" si="417"/>
        <v>10.405443960833054</v>
      </c>
      <c r="L1911" s="1" t="str">
        <f t="shared" si="418"/>
        <v>neg glucose YE_Syn</v>
      </c>
      <c r="M1911" s="1" t="str">
        <f t="shared" si="407"/>
        <v>D</v>
      </c>
      <c r="N1911" s="1" t="str">
        <f t="shared" si="408"/>
        <v>neg glucose YE_Syn_D</v>
      </c>
      <c r="O1911" s="2" t="str">
        <f t="shared" si="409"/>
        <v/>
      </c>
      <c r="P1911" s="1" t="str">
        <f t="array" ref="P1911">IF(O1911="","",AVERAGE(IF(L$1:L$2881=L1911,K$1:K$2881)))</f>
        <v/>
      </c>
      <c r="Q1911" s="1" t="str">
        <f t="array" ref="Q1911">IF(O1911="","",_xlfn.F.TEST(IF((L$1:L$2881=LEFT(L1911,LEN(L1911)-3)&amp;"ctr"),K$1:K$2881),IF((L$1:L$2881=L1911),K$1:K$2881)))</f>
        <v/>
      </c>
      <c r="R1911" s="1" t="str">
        <f t="array" ref="R1911">IF(O1911="","",TTEST(IF(L$1:L$2881=LEFT(L1911,LEN(L1911)-3)&amp;"ctr",K$1:K$2881),IF(L$1:L$2881=L1911,K$1:K$2881),2,IF(ISERROR(Q1911),3,IF(Q1911&lt;0.05,3,2))))</f>
        <v/>
      </c>
      <c r="S1911" s="1" t="str">
        <f t="shared" ca="1" si="410"/>
        <v/>
      </c>
      <c r="T1911" s="1" t="str">
        <f t="array" ref="T1911">IF(O1911="","",AVERAGE(IF(L$1:L$2881=L1911,I$1:I$2881)))</f>
        <v/>
      </c>
      <c r="U1911" s="1" t="str">
        <f t="shared" ca="1" si="411"/>
        <v/>
      </c>
      <c r="V1911" s="1" t="str">
        <f t="shared" ca="1" si="415"/>
        <v/>
      </c>
      <c r="W1911" s="1" t="str">
        <f t="array" aca="1" ref="W1911" ca="1">IF(V1911="","",IF(AVERAGE(IF(Z$2:Z$2881="Neg"&amp;" "&amp;B1911&amp;" "&amp;X1911,J$2:J$2881,0))&gt;AVERAGE(IF(Z$2:Z$2881="pos"&amp;" "&amp;B1911&amp;" "&amp;X1911,J$2:J$2881,0)),"neg","pos"))</f>
        <v/>
      </c>
      <c r="X1911" s="1" t="str">
        <f t="shared" ca="1" si="412"/>
        <v/>
      </c>
      <c r="Y1911" s="1" t="str">
        <f t="shared" ca="1" si="413"/>
        <v/>
      </c>
      <c r="Z1911" s="1" t="str">
        <f t="shared" si="414"/>
        <v>neg glucose YE_</v>
      </c>
      <c r="AA1911" s="1" t="str">
        <f t="shared" si="416"/>
        <v/>
      </c>
    </row>
    <row r="1912" spans="1:27" x14ac:dyDescent="0.2">
      <c r="A1912" s="1" t="s">
        <v>93</v>
      </c>
      <c r="B1912" s="1" t="s">
        <v>187</v>
      </c>
      <c r="C1912" s="1" t="s">
        <v>55</v>
      </c>
      <c r="D1912" s="1">
        <v>180.0633</v>
      </c>
      <c r="E1912" s="1">
        <v>19.989999999999998</v>
      </c>
      <c r="F1912" s="5" t="s">
        <v>146</v>
      </c>
      <c r="H1912" s="1" t="s">
        <v>152</v>
      </c>
      <c r="I1912" s="1">
        <v>26175</v>
      </c>
      <c r="K1912" s="1">
        <f t="shared" si="417"/>
        <v>10.172598239402474</v>
      </c>
      <c r="L1912" s="1" t="str">
        <f t="shared" si="418"/>
        <v>neg glucose YE_Syn</v>
      </c>
      <c r="M1912" s="1" t="str">
        <f t="shared" si="407"/>
        <v>D</v>
      </c>
      <c r="N1912" s="1" t="str">
        <f t="shared" si="408"/>
        <v>neg glucose YE_Syn_D</v>
      </c>
      <c r="O1912" s="2" t="str">
        <f t="shared" si="409"/>
        <v/>
      </c>
      <c r="P1912" s="1" t="str">
        <f t="array" ref="P1912">IF(O1912="","",AVERAGE(IF(L$1:L$2881=L1912,K$1:K$2881)))</f>
        <v/>
      </c>
      <c r="Q1912" s="1" t="str">
        <f t="array" ref="Q1912">IF(O1912="","",_xlfn.F.TEST(IF((L$1:L$2881=LEFT(L1912,LEN(L1912)-3)&amp;"ctr"),K$1:K$2881),IF((L$1:L$2881=L1912),K$1:K$2881)))</f>
        <v/>
      </c>
      <c r="R1912" s="1" t="str">
        <f t="array" ref="R1912">IF(O1912="","",TTEST(IF(L$1:L$2881=LEFT(L1912,LEN(L1912)-3)&amp;"ctr",K$1:K$2881),IF(L$1:L$2881=L1912,K$1:K$2881),2,IF(ISERROR(Q1912),3,IF(Q1912&lt;0.05,3,2))))</f>
        <v/>
      </c>
      <c r="S1912" s="1" t="str">
        <f t="shared" ca="1" si="410"/>
        <v/>
      </c>
      <c r="T1912" s="1" t="str">
        <f t="array" ref="T1912">IF(O1912="","",AVERAGE(IF(L$1:L$2881=L1912,I$1:I$2881)))</f>
        <v/>
      </c>
      <c r="U1912" s="1" t="str">
        <f t="shared" ca="1" si="411"/>
        <v/>
      </c>
      <c r="V1912" s="1" t="str">
        <f t="shared" ca="1" si="415"/>
        <v/>
      </c>
      <c r="W1912" s="1" t="str">
        <f t="array" aca="1" ref="W1912" ca="1">IF(V1912="","",IF(AVERAGE(IF(Z$2:Z$2881="Neg"&amp;" "&amp;B1912&amp;" "&amp;X1912,J$2:J$2881,0))&gt;AVERAGE(IF(Z$2:Z$2881="pos"&amp;" "&amp;B1912&amp;" "&amp;X1912,J$2:J$2881,0)),"neg","pos"))</f>
        <v/>
      </c>
      <c r="X1912" s="1" t="str">
        <f t="shared" ca="1" si="412"/>
        <v/>
      </c>
      <c r="Y1912" s="1" t="str">
        <f t="shared" ca="1" si="413"/>
        <v/>
      </c>
      <c r="Z1912" s="1" t="str">
        <f t="shared" si="414"/>
        <v>neg glucose YE_</v>
      </c>
      <c r="AA1912" s="1" t="str">
        <f t="shared" si="416"/>
        <v/>
      </c>
    </row>
    <row r="1913" spans="1:27" x14ac:dyDescent="0.2">
      <c r="A1913" s="1" t="s">
        <v>93</v>
      </c>
      <c r="B1913" s="1" t="s">
        <v>187</v>
      </c>
      <c r="C1913" s="1" t="s">
        <v>55</v>
      </c>
      <c r="D1913" s="1">
        <v>180.0633</v>
      </c>
      <c r="E1913" s="1">
        <v>19.989999999999998</v>
      </c>
      <c r="F1913" s="5" t="s">
        <v>146</v>
      </c>
      <c r="H1913" s="1" t="s">
        <v>152</v>
      </c>
      <c r="I1913" s="1">
        <v>26390</v>
      </c>
      <c r="K1913" s="1">
        <f t="shared" si="417"/>
        <v>10.180778321920783</v>
      </c>
      <c r="L1913" s="1" t="str">
        <f t="shared" si="418"/>
        <v>neg glucose YE_Syn</v>
      </c>
      <c r="M1913" s="1" t="str">
        <f t="shared" si="407"/>
        <v>D</v>
      </c>
      <c r="N1913" s="1" t="str">
        <f t="shared" si="408"/>
        <v>neg glucose YE_Syn_D</v>
      </c>
      <c r="O1913" s="2" t="str">
        <f t="shared" si="409"/>
        <v/>
      </c>
      <c r="P1913" s="1" t="str">
        <f t="array" ref="P1913">IF(O1913="","",AVERAGE(IF(L$1:L$2881=L1913,K$1:K$2881)))</f>
        <v/>
      </c>
      <c r="Q1913" s="1" t="str">
        <f t="array" ref="Q1913">IF(O1913="","",_xlfn.F.TEST(IF((L$1:L$2881=LEFT(L1913,LEN(L1913)-3)&amp;"ctr"),K$1:K$2881),IF((L$1:L$2881=L1913),K$1:K$2881)))</f>
        <v/>
      </c>
      <c r="R1913" s="1" t="str">
        <f t="array" ref="R1913">IF(O1913="","",TTEST(IF(L$1:L$2881=LEFT(L1913,LEN(L1913)-3)&amp;"ctr",K$1:K$2881),IF(L$1:L$2881=L1913,K$1:K$2881),2,IF(ISERROR(Q1913),3,IF(Q1913&lt;0.05,3,2))))</f>
        <v/>
      </c>
      <c r="S1913" s="1" t="str">
        <f t="shared" ca="1" si="410"/>
        <v/>
      </c>
      <c r="T1913" s="1" t="str">
        <f t="array" ref="T1913">IF(O1913="","",AVERAGE(IF(L$1:L$2881=L1913,I$1:I$2881)))</f>
        <v/>
      </c>
      <c r="U1913" s="1" t="str">
        <f t="shared" ca="1" si="411"/>
        <v/>
      </c>
      <c r="V1913" s="1" t="str">
        <f t="shared" ca="1" si="415"/>
        <v/>
      </c>
      <c r="W1913" s="1" t="str">
        <f t="array" aca="1" ref="W1913" ca="1">IF(V1913="","",IF(AVERAGE(IF(Z$2:Z$2881="Neg"&amp;" "&amp;B1913&amp;" "&amp;X1913,J$2:J$2881,0))&gt;AVERAGE(IF(Z$2:Z$2881="pos"&amp;" "&amp;B1913&amp;" "&amp;X1913,J$2:J$2881,0)),"neg","pos"))</f>
        <v/>
      </c>
      <c r="X1913" s="1" t="str">
        <f t="shared" ca="1" si="412"/>
        <v/>
      </c>
      <c r="Y1913" s="1" t="str">
        <f t="shared" ca="1" si="413"/>
        <v/>
      </c>
      <c r="Z1913" s="1" t="str">
        <f t="shared" si="414"/>
        <v>neg glucose YE_</v>
      </c>
      <c r="AA1913" s="1" t="str">
        <f t="shared" si="416"/>
        <v/>
      </c>
    </row>
    <row r="1914" spans="1:27" x14ac:dyDescent="0.2">
      <c r="A1914" s="1" t="s">
        <v>93</v>
      </c>
      <c r="B1914" s="1" t="s">
        <v>187</v>
      </c>
      <c r="C1914" s="1" t="s">
        <v>55</v>
      </c>
      <c r="D1914" s="1">
        <v>180.0633</v>
      </c>
      <c r="E1914" s="1">
        <v>19.989999999999998</v>
      </c>
      <c r="F1914" s="5" t="s">
        <v>146</v>
      </c>
      <c r="H1914" s="1" t="s">
        <v>153</v>
      </c>
      <c r="K1914" s="1">
        <f t="shared" si="417"/>
        <v>0</v>
      </c>
      <c r="L1914" s="1" t="str">
        <f t="shared" si="418"/>
        <v>neg glucose SE_Ctr</v>
      </c>
      <c r="M1914" s="1" t="str">
        <f t="shared" si="407"/>
        <v>ND</v>
      </c>
      <c r="N1914" s="1" t="str">
        <f t="shared" si="408"/>
        <v>neg glucose SE_CtrND</v>
      </c>
      <c r="O1914" s="2" t="str">
        <f t="shared" si="409"/>
        <v>ND</v>
      </c>
      <c r="P1914" s="1">
        <f t="array" ref="P1914">IF(O1914="","",AVERAGE(IF(L$1:L$2881=L1914,K$1:K$2881)))</f>
        <v>0</v>
      </c>
      <c r="Q1914" s="1" t="e">
        <f t="array" ref="Q1914">IF(O1914="","",_xlfn.F.TEST(IF((L$1:L$2881=LEFT(L1914,LEN(L1914)-3)&amp;"ctr"),K$1:K$2881),IF((L$1:L$2881=L1914),K$1:K$2881)))</f>
        <v>#DIV/0!</v>
      </c>
      <c r="R1914" s="1" t="e">
        <f t="array" ref="R1914">IF(O1914="","",TTEST(IF(L$1:L$2881=LEFT(L1914,LEN(L1914)-3)&amp;"ctr",K$1:K$2881),IF(L$1:L$2881=L1914,K$1:K$2881),2,IF(ISERROR(Q1914),3,IF(Q1914&lt;0.05,3,2))))</f>
        <v>#DIV/0!</v>
      </c>
      <c r="S1914" s="1" t="str">
        <f t="shared" ca="1" si="410"/>
        <v>ND</v>
      </c>
      <c r="T1914" s="1">
        <f t="array" ref="T1914">IF(O1914="","",AVERAGE(IF(L$1:L$2881=L1914,I$1:I$2881)))</f>
        <v>0</v>
      </c>
      <c r="U1914" s="1" t="str">
        <f t="shared" ca="1" si="411"/>
        <v>n/a</v>
      </c>
      <c r="V1914" s="1" t="str">
        <f t="shared" ca="1" si="415"/>
        <v/>
      </c>
      <c r="W1914" s="1" t="str">
        <f t="array" aca="1" ref="W1914" ca="1">IF(V1914="","",IF(AVERAGE(IF(Z$2:Z$2881="Neg"&amp;" "&amp;B1914&amp;" "&amp;X1914,J$2:J$2881,0))&gt;AVERAGE(IF(Z$2:Z$2881="pos"&amp;" "&amp;B1914&amp;" "&amp;X1914,J$2:J$2881,0)),"neg","pos"))</f>
        <v/>
      </c>
      <c r="X1914" s="1" t="str">
        <f t="shared" ca="1" si="412"/>
        <v/>
      </c>
      <c r="Y1914" s="1" t="str">
        <f t="shared" ca="1" si="413"/>
        <v/>
      </c>
      <c r="Z1914" s="1" t="str">
        <f t="shared" si="414"/>
        <v>neg glucose SE_</v>
      </c>
      <c r="AA1914" s="1" t="str">
        <f t="shared" si="416"/>
        <v>Good</v>
      </c>
    </row>
    <row r="1915" spans="1:27" x14ac:dyDescent="0.2">
      <c r="A1915" s="1" t="s">
        <v>93</v>
      </c>
      <c r="B1915" s="1" t="s">
        <v>187</v>
      </c>
      <c r="C1915" s="1" t="s">
        <v>55</v>
      </c>
      <c r="D1915" s="1">
        <v>180.0633</v>
      </c>
      <c r="E1915" s="1">
        <v>19.989999999999998</v>
      </c>
      <c r="F1915" s="5" t="s">
        <v>146</v>
      </c>
      <c r="H1915" s="1" t="s">
        <v>153</v>
      </c>
      <c r="K1915" s="1">
        <f t="shared" si="417"/>
        <v>0</v>
      </c>
      <c r="L1915" s="1" t="str">
        <f t="shared" si="418"/>
        <v>neg glucose SE_Ctr</v>
      </c>
      <c r="M1915" s="1" t="str">
        <f t="shared" si="407"/>
        <v>ND</v>
      </c>
      <c r="N1915" s="1" t="str">
        <f t="shared" si="408"/>
        <v>neg glucose SE_CtrND</v>
      </c>
      <c r="O1915" s="2" t="str">
        <f t="shared" si="409"/>
        <v/>
      </c>
      <c r="P1915" s="1" t="str">
        <f t="array" ref="P1915">IF(O1915="","",AVERAGE(IF(L$1:L$2881=L1915,K$1:K$2881)))</f>
        <v/>
      </c>
      <c r="Q1915" s="1" t="str">
        <f t="array" ref="Q1915">IF(O1915="","",_xlfn.F.TEST(IF((L$1:L$2881=LEFT(L1915,LEN(L1915)-3)&amp;"ctr"),K$1:K$2881),IF((L$1:L$2881=L1915),K$1:K$2881)))</f>
        <v/>
      </c>
      <c r="R1915" s="1" t="str">
        <f t="array" ref="R1915">IF(O1915="","",TTEST(IF(L$1:L$2881=LEFT(L1915,LEN(L1915)-3)&amp;"ctr",K$1:K$2881),IF(L$1:L$2881=L1915,K$1:K$2881),2,IF(ISERROR(Q1915),3,IF(Q1915&lt;0.05,3,2))))</f>
        <v/>
      </c>
      <c r="S1915" s="1" t="str">
        <f t="shared" ca="1" si="410"/>
        <v/>
      </c>
      <c r="T1915" s="1" t="str">
        <f t="array" ref="T1915">IF(O1915="","",AVERAGE(IF(L$1:L$2881=L1915,I$1:I$2881)))</f>
        <v/>
      </c>
      <c r="U1915" s="1" t="str">
        <f t="shared" ca="1" si="411"/>
        <v/>
      </c>
      <c r="V1915" s="1" t="str">
        <f t="shared" ca="1" si="415"/>
        <v/>
      </c>
      <c r="W1915" s="1" t="str">
        <f t="array" aca="1" ref="W1915" ca="1">IF(V1915="","",IF(AVERAGE(IF(Z$2:Z$2881="Neg"&amp;" "&amp;B1915&amp;" "&amp;X1915,J$2:J$2881,0))&gt;AVERAGE(IF(Z$2:Z$2881="pos"&amp;" "&amp;B1915&amp;" "&amp;X1915,J$2:J$2881,0)),"neg","pos"))</f>
        <v/>
      </c>
      <c r="X1915" s="1" t="str">
        <f t="shared" ca="1" si="412"/>
        <v/>
      </c>
      <c r="Y1915" s="1" t="str">
        <f t="shared" ca="1" si="413"/>
        <v/>
      </c>
      <c r="Z1915" s="1" t="str">
        <f t="shared" si="414"/>
        <v>neg glucose SE_</v>
      </c>
      <c r="AA1915" s="1" t="str">
        <f t="shared" si="416"/>
        <v/>
      </c>
    </row>
    <row r="1916" spans="1:27" x14ac:dyDescent="0.2">
      <c r="A1916" s="1" t="s">
        <v>93</v>
      </c>
      <c r="B1916" s="1" t="s">
        <v>187</v>
      </c>
      <c r="C1916" s="1" t="s">
        <v>55</v>
      </c>
      <c r="D1916" s="1">
        <v>180.0633</v>
      </c>
      <c r="E1916" s="1">
        <v>19.989999999999998</v>
      </c>
      <c r="F1916" s="5" t="s">
        <v>146</v>
      </c>
      <c r="H1916" s="1" t="s">
        <v>153</v>
      </c>
      <c r="K1916" s="1">
        <f t="shared" si="417"/>
        <v>0</v>
      </c>
      <c r="L1916" s="1" t="str">
        <f t="shared" si="418"/>
        <v>neg glucose SE_Ctr</v>
      </c>
      <c r="M1916" s="1" t="str">
        <f t="shared" si="407"/>
        <v>ND</v>
      </c>
      <c r="N1916" s="1" t="str">
        <f t="shared" si="408"/>
        <v>neg glucose SE_CtrND</v>
      </c>
      <c r="O1916" s="2" t="str">
        <f t="shared" si="409"/>
        <v/>
      </c>
      <c r="P1916" s="1" t="str">
        <f t="array" ref="P1916">IF(O1916="","",AVERAGE(IF(L$1:L$2881=L1916,K$1:K$2881)))</f>
        <v/>
      </c>
      <c r="Q1916" s="1" t="str">
        <f t="array" ref="Q1916">IF(O1916="","",_xlfn.F.TEST(IF((L$1:L$2881=LEFT(L1916,LEN(L1916)-3)&amp;"ctr"),K$1:K$2881),IF((L$1:L$2881=L1916),K$1:K$2881)))</f>
        <v/>
      </c>
      <c r="R1916" s="1" t="str">
        <f t="array" ref="R1916">IF(O1916="","",TTEST(IF(L$1:L$2881=LEFT(L1916,LEN(L1916)-3)&amp;"ctr",K$1:K$2881),IF(L$1:L$2881=L1916,K$1:K$2881),2,IF(ISERROR(Q1916),3,IF(Q1916&lt;0.05,3,2))))</f>
        <v/>
      </c>
      <c r="S1916" s="1" t="str">
        <f t="shared" ca="1" si="410"/>
        <v/>
      </c>
      <c r="T1916" s="1" t="str">
        <f t="array" ref="T1916">IF(O1916="","",AVERAGE(IF(L$1:L$2881=L1916,I$1:I$2881)))</f>
        <v/>
      </c>
      <c r="U1916" s="1" t="str">
        <f t="shared" ca="1" si="411"/>
        <v/>
      </c>
      <c r="V1916" s="1" t="str">
        <f t="shared" ca="1" si="415"/>
        <v/>
      </c>
      <c r="W1916" s="1" t="str">
        <f t="array" aca="1" ref="W1916" ca="1">IF(V1916="","",IF(AVERAGE(IF(Z$2:Z$2881="Neg"&amp;" "&amp;B1916&amp;" "&amp;X1916,J$2:J$2881,0))&gt;AVERAGE(IF(Z$2:Z$2881="pos"&amp;" "&amp;B1916&amp;" "&amp;X1916,J$2:J$2881,0)),"neg","pos"))</f>
        <v/>
      </c>
      <c r="X1916" s="1" t="str">
        <f t="shared" ca="1" si="412"/>
        <v/>
      </c>
      <c r="Y1916" s="1" t="str">
        <f t="shared" ca="1" si="413"/>
        <v/>
      </c>
      <c r="Z1916" s="1" t="str">
        <f t="shared" si="414"/>
        <v>neg glucose SE_</v>
      </c>
      <c r="AA1916" s="1" t="str">
        <f t="shared" si="416"/>
        <v/>
      </c>
    </row>
    <row r="1917" spans="1:27" x14ac:dyDescent="0.2">
      <c r="A1917" s="1" t="s">
        <v>93</v>
      </c>
      <c r="B1917" s="1" t="s">
        <v>187</v>
      </c>
      <c r="C1917" s="1" t="s">
        <v>55</v>
      </c>
      <c r="D1917" s="1">
        <v>180.0633</v>
      </c>
      <c r="E1917" s="1">
        <v>19.989999999999998</v>
      </c>
      <c r="F1917" s="5" t="s">
        <v>146</v>
      </c>
      <c r="H1917" s="1" t="s">
        <v>153</v>
      </c>
      <c r="K1917" s="1">
        <f t="shared" si="417"/>
        <v>0</v>
      </c>
      <c r="L1917" s="1" t="str">
        <f t="shared" si="418"/>
        <v>neg glucose SE_Ctr</v>
      </c>
      <c r="M1917" s="1" t="str">
        <f t="shared" si="407"/>
        <v>ND</v>
      </c>
      <c r="N1917" s="1" t="str">
        <f t="shared" si="408"/>
        <v>neg glucose SE_CtrND</v>
      </c>
      <c r="O1917" s="2" t="str">
        <f t="shared" si="409"/>
        <v/>
      </c>
      <c r="P1917" s="1" t="str">
        <f t="array" ref="P1917">IF(O1917="","",AVERAGE(IF(L$1:L$2881=L1917,K$1:K$2881)))</f>
        <v/>
      </c>
      <c r="Q1917" s="1" t="str">
        <f t="array" ref="Q1917">IF(O1917="","",_xlfn.F.TEST(IF((L$1:L$2881=LEFT(L1917,LEN(L1917)-3)&amp;"ctr"),K$1:K$2881),IF((L$1:L$2881=L1917),K$1:K$2881)))</f>
        <v/>
      </c>
      <c r="R1917" s="1" t="str">
        <f t="array" ref="R1917">IF(O1917="","",TTEST(IF(L$1:L$2881=LEFT(L1917,LEN(L1917)-3)&amp;"ctr",K$1:K$2881),IF(L$1:L$2881=L1917,K$1:K$2881),2,IF(ISERROR(Q1917),3,IF(Q1917&lt;0.05,3,2))))</f>
        <v/>
      </c>
      <c r="S1917" s="1" t="str">
        <f t="shared" ca="1" si="410"/>
        <v/>
      </c>
      <c r="T1917" s="1" t="str">
        <f t="array" ref="T1917">IF(O1917="","",AVERAGE(IF(L$1:L$2881=L1917,I$1:I$2881)))</f>
        <v/>
      </c>
      <c r="U1917" s="1" t="str">
        <f t="shared" ca="1" si="411"/>
        <v/>
      </c>
      <c r="V1917" s="1" t="str">
        <f t="shared" ca="1" si="415"/>
        <v/>
      </c>
      <c r="W1917" s="1" t="str">
        <f t="array" aca="1" ref="W1917" ca="1">IF(V1917="","",IF(AVERAGE(IF(Z$2:Z$2881="Neg"&amp;" "&amp;B1917&amp;" "&amp;X1917,J$2:J$2881,0))&gt;AVERAGE(IF(Z$2:Z$2881="pos"&amp;" "&amp;B1917&amp;" "&amp;X1917,J$2:J$2881,0)),"neg","pos"))</f>
        <v/>
      </c>
      <c r="X1917" s="1" t="str">
        <f t="shared" ca="1" si="412"/>
        <v/>
      </c>
      <c r="Y1917" s="1" t="str">
        <f t="shared" ca="1" si="413"/>
        <v/>
      </c>
      <c r="Z1917" s="1" t="str">
        <f t="shared" si="414"/>
        <v>neg glucose SE_</v>
      </c>
      <c r="AA1917" s="1" t="str">
        <f t="shared" si="416"/>
        <v/>
      </c>
    </row>
    <row r="1918" spans="1:27" x14ac:dyDescent="0.2">
      <c r="A1918" s="1" t="s">
        <v>93</v>
      </c>
      <c r="B1918" s="1" t="s">
        <v>187</v>
      </c>
      <c r="C1918" s="1" t="s">
        <v>55</v>
      </c>
      <c r="D1918" s="1">
        <v>180.0633</v>
      </c>
      <c r="E1918" s="1">
        <v>19.989999999999998</v>
      </c>
      <c r="F1918" s="5" t="s">
        <v>146</v>
      </c>
      <c r="H1918" s="1" t="s">
        <v>154</v>
      </c>
      <c r="K1918" s="1">
        <f t="shared" si="417"/>
        <v>0</v>
      </c>
      <c r="L1918" s="1" t="str">
        <f t="shared" si="418"/>
        <v>neg glucose SE_Syn</v>
      </c>
      <c r="M1918" s="1" t="str">
        <f t="shared" si="407"/>
        <v>ND</v>
      </c>
      <c r="N1918" s="1" t="str">
        <f t="shared" si="408"/>
        <v>neg glucose SE_SynND</v>
      </c>
      <c r="O1918" s="2" t="str">
        <f t="shared" si="409"/>
        <v>ND</v>
      </c>
      <c r="P1918" s="1">
        <f t="array" ref="P1918">IF(O1918="","",AVERAGE(IF(L$1:L$2881=L1918,K$1:K$2881)))</f>
        <v>0</v>
      </c>
      <c r="Q1918" s="1" t="e">
        <f t="array" ref="Q1918">IF(O1918="","",_xlfn.F.TEST(IF((L$1:L$2881=LEFT(L1918,LEN(L1918)-3)&amp;"ctr"),K$1:K$2881),IF((L$1:L$2881=L1918),K$1:K$2881)))</f>
        <v>#DIV/0!</v>
      </c>
      <c r="R1918" s="1" t="e">
        <f t="array" ref="R1918">IF(O1918="","",TTEST(IF(L$1:L$2881=LEFT(L1918,LEN(L1918)-3)&amp;"ctr",K$1:K$2881),IF(L$1:L$2881=L1918,K$1:K$2881),2,IF(ISERROR(Q1918),3,IF(Q1918&lt;0.05,3,2))))</f>
        <v>#DIV/0!</v>
      </c>
      <c r="S1918" s="1" t="str">
        <f t="shared" ca="1" si="410"/>
        <v>ND</v>
      </c>
      <c r="T1918" s="1">
        <f t="array" ref="T1918">IF(O1918="","",AVERAGE(IF(L$1:L$2881=L1918,I$1:I$2881)))</f>
        <v>0</v>
      </c>
      <c r="U1918" s="1" t="str">
        <f t="shared" ca="1" si="411"/>
        <v>n/a</v>
      </c>
      <c r="V1918" s="1" t="str">
        <f t="shared" ca="1" si="415"/>
        <v/>
      </c>
      <c r="W1918" s="1" t="str">
        <f t="array" aca="1" ref="W1918" ca="1">IF(V1918="","",IF(AVERAGE(IF(Z$2:Z$2881="Neg"&amp;" "&amp;B1918&amp;" "&amp;X1918,J$2:J$2881,0))&gt;AVERAGE(IF(Z$2:Z$2881="pos"&amp;" "&amp;B1918&amp;" "&amp;X1918,J$2:J$2881,0)),"neg","pos"))</f>
        <v/>
      </c>
      <c r="X1918" s="1" t="str">
        <f t="shared" ca="1" si="412"/>
        <v/>
      </c>
      <c r="Y1918" s="1" t="str">
        <f t="shared" ca="1" si="413"/>
        <v/>
      </c>
      <c r="Z1918" s="1" t="str">
        <f t="shared" si="414"/>
        <v>neg glucose SE_</v>
      </c>
      <c r="AA1918" s="1" t="str">
        <f t="shared" si="416"/>
        <v>Good</v>
      </c>
    </row>
    <row r="1919" spans="1:27" x14ac:dyDescent="0.2">
      <c r="A1919" s="1" t="s">
        <v>93</v>
      </c>
      <c r="B1919" s="1" t="s">
        <v>187</v>
      </c>
      <c r="C1919" s="1" t="s">
        <v>55</v>
      </c>
      <c r="D1919" s="1">
        <v>180.0633</v>
      </c>
      <c r="E1919" s="1">
        <v>19.989999999999998</v>
      </c>
      <c r="F1919" s="5" t="s">
        <v>146</v>
      </c>
      <c r="H1919" s="1" t="s">
        <v>154</v>
      </c>
      <c r="K1919" s="1">
        <f t="shared" si="417"/>
        <v>0</v>
      </c>
      <c r="L1919" s="1" t="str">
        <f t="shared" si="418"/>
        <v>neg glucose SE_Syn</v>
      </c>
      <c r="M1919" s="1" t="str">
        <f t="shared" si="407"/>
        <v>ND</v>
      </c>
      <c r="N1919" s="1" t="str">
        <f t="shared" si="408"/>
        <v>neg glucose SE_SynND</v>
      </c>
      <c r="O1919" s="2" t="str">
        <f t="shared" si="409"/>
        <v/>
      </c>
      <c r="P1919" s="1" t="str">
        <f t="array" ref="P1919">IF(O1919="","",AVERAGE(IF(L$1:L$2881=L1919,K$1:K$2881)))</f>
        <v/>
      </c>
      <c r="Q1919" s="1" t="str">
        <f t="array" ref="Q1919">IF(O1919="","",_xlfn.F.TEST(IF((L$1:L$2881=LEFT(L1919,LEN(L1919)-3)&amp;"ctr"),K$1:K$2881),IF((L$1:L$2881=L1919),K$1:K$2881)))</f>
        <v/>
      </c>
      <c r="R1919" s="1" t="str">
        <f t="array" ref="R1919">IF(O1919="","",TTEST(IF(L$1:L$2881=LEFT(L1919,LEN(L1919)-3)&amp;"ctr",K$1:K$2881),IF(L$1:L$2881=L1919,K$1:K$2881),2,IF(ISERROR(Q1919),3,IF(Q1919&lt;0.05,3,2))))</f>
        <v/>
      </c>
      <c r="S1919" s="1" t="str">
        <f t="shared" ca="1" si="410"/>
        <v/>
      </c>
      <c r="T1919" s="1" t="str">
        <f t="array" ref="T1919">IF(O1919="","",AVERAGE(IF(L$1:L$2881=L1919,I$1:I$2881)))</f>
        <v/>
      </c>
      <c r="U1919" s="1" t="str">
        <f t="shared" ca="1" si="411"/>
        <v/>
      </c>
      <c r="V1919" s="1" t="str">
        <f t="shared" ca="1" si="415"/>
        <v/>
      </c>
      <c r="W1919" s="1" t="str">
        <f t="array" aca="1" ref="W1919" ca="1">IF(V1919="","",IF(AVERAGE(IF(Z$2:Z$2881="Neg"&amp;" "&amp;B1919&amp;" "&amp;X1919,J$2:J$2881,0))&gt;AVERAGE(IF(Z$2:Z$2881="pos"&amp;" "&amp;B1919&amp;" "&amp;X1919,J$2:J$2881,0)),"neg","pos"))</f>
        <v/>
      </c>
      <c r="X1919" s="1" t="str">
        <f t="shared" ca="1" si="412"/>
        <v/>
      </c>
      <c r="Y1919" s="1" t="str">
        <f t="shared" ca="1" si="413"/>
        <v/>
      </c>
      <c r="Z1919" s="1" t="str">
        <f t="shared" si="414"/>
        <v>neg glucose SE_</v>
      </c>
      <c r="AA1919" s="1" t="str">
        <f t="shared" si="416"/>
        <v/>
      </c>
    </row>
    <row r="1920" spans="1:27" x14ac:dyDescent="0.2">
      <c r="A1920" s="1" t="s">
        <v>93</v>
      </c>
      <c r="B1920" s="1" t="s">
        <v>187</v>
      </c>
      <c r="C1920" s="1" t="s">
        <v>55</v>
      </c>
      <c r="D1920" s="1">
        <v>180.0633</v>
      </c>
      <c r="E1920" s="1">
        <v>19.989999999999998</v>
      </c>
      <c r="F1920" s="5" t="s">
        <v>146</v>
      </c>
      <c r="H1920" s="1" t="s">
        <v>154</v>
      </c>
      <c r="K1920" s="1">
        <f t="shared" si="417"/>
        <v>0</v>
      </c>
      <c r="L1920" s="1" t="str">
        <f t="shared" si="418"/>
        <v>neg glucose SE_Syn</v>
      </c>
      <c r="M1920" s="1" t="str">
        <f t="shared" si="407"/>
        <v>ND</v>
      </c>
      <c r="N1920" s="1" t="str">
        <f t="shared" si="408"/>
        <v>neg glucose SE_SynND</v>
      </c>
      <c r="O1920" s="2" t="str">
        <f t="shared" si="409"/>
        <v/>
      </c>
      <c r="P1920" s="1" t="str">
        <f t="array" ref="P1920">IF(O1920="","",AVERAGE(IF(L$1:L$2881=L1920,K$1:K$2881)))</f>
        <v/>
      </c>
      <c r="Q1920" s="1" t="str">
        <f t="array" ref="Q1920">IF(O1920="","",_xlfn.F.TEST(IF((L$1:L$2881=LEFT(L1920,LEN(L1920)-3)&amp;"ctr"),K$1:K$2881),IF((L$1:L$2881=L1920),K$1:K$2881)))</f>
        <v/>
      </c>
      <c r="R1920" s="1" t="str">
        <f t="array" ref="R1920">IF(O1920="","",TTEST(IF(L$1:L$2881=LEFT(L1920,LEN(L1920)-3)&amp;"ctr",K$1:K$2881),IF(L$1:L$2881=L1920,K$1:K$2881),2,IF(ISERROR(Q1920),3,IF(Q1920&lt;0.05,3,2))))</f>
        <v/>
      </c>
      <c r="S1920" s="1" t="str">
        <f t="shared" ca="1" si="410"/>
        <v/>
      </c>
      <c r="T1920" s="1" t="str">
        <f t="array" ref="T1920">IF(O1920="","",AVERAGE(IF(L$1:L$2881=L1920,I$1:I$2881)))</f>
        <v/>
      </c>
      <c r="U1920" s="1" t="str">
        <f t="shared" ca="1" si="411"/>
        <v/>
      </c>
      <c r="V1920" s="1" t="str">
        <f t="shared" ca="1" si="415"/>
        <v/>
      </c>
      <c r="W1920" s="1" t="str">
        <f t="array" aca="1" ref="W1920" ca="1">IF(V1920="","",IF(AVERAGE(IF(Z$2:Z$2881="Neg"&amp;" "&amp;B1920&amp;" "&amp;X1920,J$2:J$2881,0))&gt;AVERAGE(IF(Z$2:Z$2881="pos"&amp;" "&amp;B1920&amp;" "&amp;X1920,J$2:J$2881,0)),"neg","pos"))</f>
        <v/>
      </c>
      <c r="X1920" s="1" t="str">
        <f t="shared" ca="1" si="412"/>
        <v/>
      </c>
      <c r="Y1920" s="1" t="str">
        <f t="shared" ca="1" si="413"/>
        <v/>
      </c>
      <c r="Z1920" s="1" t="str">
        <f t="shared" si="414"/>
        <v>neg glucose SE_</v>
      </c>
      <c r="AA1920" s="1" t="str">
        <f t="shared" si="416"/>
        <v/>
      </c>
    </row>
    <row r="1921" spans="1:27" x14ac:dyDescent="0.2">
      <c r="A1921" s="1" t="s">
        <v>93</v>
      </c>
      <c r="B1921" s="1" t="s">
        <v>187</v>
      </c>
      <c r="C1921" s="1" t="s">
        <v>55</v>
      </c>
      <c r="D1921" s="1">
        <v>180.0633</v>
      </c>
      <c r="E1921" s="1">
        <v>19.989999999999998</v>
      </c>
      <c r="F1921" s="5" t="s">
        <v>146</v>
      </c>
      <c r="H1921" s="1" t="s">
        <v>154</v>
      </c>
      <c r="K1921" s="1">
        <f t="shared" si="417"/>
        <v>0</v>
      </c>
      <c r="L1921" s="1" t="str">
        <f t="shared" si="418"/>
        <v>neg glucose SE_Syn</v>
      </c>
      <c r="M1921" s="1" t="str">
        <f t="shared" si="407"/>
        <v>ND</v>
      </c>
      <c r="N1921" s="1" t="str">
        <f t="shared" si="408"/>
        <v>neg glucose SE_SynND</v>
      </c>
      <c r="O1921" s="2" t="str">
        <f t="shared" si="409"/>
        <v/>
      </c>
      <c r="P1921" s="1" t="str">
        <f t="array" ref="P1921">IF(O1921="","",AVERAGE(IF(L$1:L$2881=L1921,K$1:K$2881)))</f>
        <v/>
      </c>
      <c r="Q1921" s="1" t="str">
        <f t="array" ref="Q1921">IF(O1921="","",_xlfn.F.TEST(IF((L$1:L$2881=LEFT(L1921,LEN(L1921)-3)&amp;"ctr"),K$1:K$2881),IF((L$1:L$2881=L1921),K$1:K$2881)))</f>
        <v/>
      </c>
      <c r="R1921" s="1" t="str">
        <f t="array" ref="R1921">IF(O1921="","",TTEST(IF(L$1:L$2881=LEFT(L1921,LEN(L1921)-3)&amp;"ctr",K$1:K$2881),IF(L$1:L$2881=L1921,K$1:K$2881),2,IF(ISERROR(Q1921),3,IF(Q1921&lt;0.05,3,2))))</f>
        <v/>
      </c>
      <c r="S1921" s="1" t="str">
        <f t="shared" ca="1" si="410"/>
        <v/>
      </c>
      <c r="T1921" s="1" t="str">
        <f t="array" ref="T1921">IF(O1921="","",AVERAGE(IF(L$1:L$2881=L1921,I$1:I$2881)))</f>
        <v/>
      </c>
      <c r="U1921" s="1" t="str">
        <f t="shared" ca="1" si="411"/>
        <v/>
      </c>
      <c r="V1921" s="1" t="str">
        <f t="shared" ca="1" si="415"/>
        <v/>
      </c>
      <c r="W1921" s="1" t="str">
        <f t="array" aca="1" ref="W1921" ca="1">IF(V1921="","",IF(AVERAGE(IF(Z$2:Z$2881="Neg"&amp;" "&amp;B1921&amp;" "&amp;X1921,J$2:J$2881,0))&gt;AVERAGE(IF(Z$2:Z$2881="pos"&amp;" "&amp;B1921&amp;" "&amp;X1921,J$2:J$2881,0)),"neg","pos"))</f>
        <v/>
      </c>
      <c r="X1921" s="1" t="str">
        <f t="shared" ca="1" si="412"/>
        <v/>
      </c>
      <c r="Y1921" s="1" t="str">
        <f t="shared" ca="1" si="413"/>
        <v/>
      </c>
      <c r="Z1921" s="1" t="str">
        <f t="shared" si="414"/>
        <v>neg glucose SE_</v>
      </c>
      <c r="AA1921" s="1" t="str">
        <f t="shared" si="416"/>
        <v/>
      </c>
    </row>
    <row r="1922" spans="1:27" x14ac:dyDescent="0.2">
      <c r="A1922" s="1" t="s">
        <v>93</v>
      </c>
      <c r="B1922" s="1" t="s">
        <v>215</v>
      </c>
      <c r="C1922" s="1" t="s">
        <v>41</v>
      </c>
      <c r="D1922" s="1">
        <v>118.0264</v>
      </c>
      <c r="E1922" s="1">
        <v>20.38</v>
      </c>
      <c r="F1922" s="5" t="s">
        <v>146</v>
      </c>
      <c r="H1922" s="1" t="s">
        <v>147</v>
      </c>
      <c r="K1922" s="1">
        <f t="shared" ref="K1922:K1954" si="419">LN(I1922+1)</f>
        <v>0</v>
      </c>
      <c r="L1922" s="1" t="str">
        <f t="shared" ref="L1922:L1954" si="420">A1922&amp;" "&amp;B1922&amp;" "&amp;H1922</f>
        <v>neg succinate Min_Ctr</v>
      </c>
      <c r="M1922" s="1" t="str">
        <f t="shared" ref="M1922:M1985" si="421">IF(I1922&lt;&gt;"","D","ND")</f>
        <v>ND</v>
      </c>
      <c r="N1922" s="1" t="str">
        <f t="shared" ref="N1922:N1985" si="422">L1922&amp;IF(LEN(M1922)=2,M1922,"_"&amp;M1922)</f>
        <v>neg succinate Min_CtrND</v>
      </c>
      <c r="O1922" s="2" t="str">
        <f t="shared" ref="O1922:O1985" si="423">IF(ROW()&lt;&gt;MATCH(L1922,L$1:L$2881,0),"",IF(COUNTIF(N$1:N$2881,LEFT(N1922,LEN(N1922)-2)&amp;"_D")=COUNTIF(L$1:L$2881,L1922),"D","ND"))</f>
        <v>ND</v>
      </c>
      <c r="P1922" s="1">
        <f t="array" ref="P1922">IF(O1922="","",AVERAGE(IF(L$1:L$2881=L1922,K$1:K$2881)))</f>
        <v>0</v>
      </c>
      <c r="Q1922" s="1" t="e">
        <f t="array" ref="Q1922">IF(O1922="","",_xlfn.F.TEST(IF((L$1:L$2881=LEFT(L1922,LEN(L1922)-3)&amp;"ctr"),K$1:K$2881),IF((L$1:L$2881=L1922),K$1:K$2881)))</f>
        <v>#DIV/0!</v>
      </c>
      <c r="R1922" s="1" t="e">
        <f t="array" ref="R1922">IF(O1922="","",TTEST(IF(L$1:L$2881=LEFT(L1922,LEN(L1922)-3)&amp;"ctr",K$1:K$2881),IF(L$1:L$2881=L1922,K$1:K$2881),2,IF(ISERROR(Q1922),3,IF(Q1922&lt;0.05,3,2))))</f>
        <v>#DIV/0!</v>
      </c>
      <c r="S1922" s="1" t="str">
        <f t="shared" ref="S1922:S1985" ca="1" si="424">IF(P1922="","",IF(RIGHT(L1922,3)="ctr",O1922,IF(AND(O1922="ND",INDIRECT("r"&amp;MATCH(LEFT(L1922,LEN(L1922)-3)&amp;"ctr",L$1:L$2881,0)&amp;"c"&amp;COLUMN(O1922),FALSE)="ND"),"ND",IF(R1922&gt;=0.05,"N",IF(AND(R1922&lt;0.05,P1922&lt;INDIRECT("r"&amp;MATCH(LEFT(L1922,LEN(L1922)-3)&amp;"ctr",L$1:L$2881,0)&amp;"C"&amp;COLUMN(P1922),FALSE)),"I",IF(AND(R1922&lt;0.05,P1922&gt;INDIRECT("r"&amp;MATCH(LEFT(L1922,LEN(L1922)-3)&amp;"ctr",L$1:L$2881,0)&amp;"c"&amp;COLUMN(P1922),FALSE)),"E","err"))))))</f>
        <v>ND</v>
      </c>
      <c r="T1922" s="1">
        <f t="array" ref="T1922">IF(O1922="","",AVERAGE(IF(L$1:L$2881=L1922,I$1:I$2881)))</f>
        <v>0</v>
      </c>
      <c r="U1922" s="1" t="str">
        <f t="shared" ref="U1922:U1985" ca="1" si="425">IF(O1922="","",IF(OR(S1922="ND",S1922="N"),"n/a",IF(OR(S1922="e",S1922="I"),IF(OR(T1922=0,INDIRECT("r"&amp;MATCH(LEFT(L1922,LEN(L1922)-3)&amp;"ctr",L$1:L$2881,0)&amp;"c"&amp;COLUMN(T1922),FALSE)=0),5,LOG(T1922/INDIRECT("r"&amp;MATCH(LEFT(L1922,LEN(L1922)-3)&amp;"ctr",L$1:L$2881,0)&amp;"c"&amp;COLUMN(T1922),FALSE),2)))))</f>
        <v>n/a</v>
      </c>
      <c r="V1922" s="1" t="str">
        <f t="shared" ca="1" si="415"/>
        <v/>
      </c>
      <c r="W1922" s="1" t="str">
        <f t="array" aca="1" ref="W1922" ca="1">IF(V1922="","",IF(AVERAGE(IF(Z$2:Z$2881="Neg"&amp;" "&amp;B1922&amp;" "&amp;X1922,J$2:J$2881,0))&gt;AVERAGE(IF(Z$2:Z$2881="pos"&amp;" "&amp;B1922&amp;" "&amp;X1922,J$2:J$2881,0)),"neg","pos"))</f>
        <v/>
      </c>
      <c r="X1922" s="1" t="str">
        <f t="shared" ref="X1922:X1985" ca="1" si="426">IF(V1922="","",LEFT(H1922,3))</f>
        <v/>
      </c>
      <c r="Y1922" s="1" t="str">
        <f t="shared" ref="Y1922:Y1985" ca="1" si="427">IF(W1922="","",RIGHT(H1922,3))</f>
        <v/>
      </c>
      <c r="Z1922" s="1" t="str">
        <f t="shared" ref="Z1922:Z1985" si="428">A1922&amp;" "&amp;B1922&amp;" "&amp;LEFT(H1922,3)</f>
        <v>neg succinate Min</v>
      </c>
      <c r="AA1922" s="1" t="str">
        <f t="shared" si="416"/>
        <v>Good</v>
      </c>
    </row>
    <row r="1923" spans="1:27" x14ac:dyDescent="0.2">
      <c r="A1923" s="1" t="s">
        <v>93</v>
      </c>
      <c r="B1923" s="1" t="s">
        <v>215</v>
      </c>
      <c r="C1923" s="1" t="s">
        <v>41</v>
      </c>
      <c r="D1923" s="1">
        <v>118.0264</v>
      </c>
      <c r="E1923" s="1">
        <v>20.38</v>
      </c>
      <c r="F1923" s="5" t="s">
        <v>146</v>
      </c>
      <c r="H1923" s="1" t="s">
        <v>147</v>
      </c>
      <c r="K1923" s="1">
        <f t="shared" si="419"/>
        <v>0</v>
      </c>
      <c r="L1923" s="1" t="str">
        <f t="shared" si="420"/>
        <v>neg succinate Min_Ctr</v>
      </c>
      <c r="M1923" s="1" t="str">
        <f t="shared" si="421"/>
        <v>ND</v>
      </c>
      <c r="N1923" s="1" t="str">
        <f t="shared" si="422"/>
        <v>neg succinate Min_CtrND</v>
      </c>
      <c r="O1923" s="2" t="str">
        <f t="shared" si="423"/>
        <v/>
      </c>
      <c r="P1923" s="1" t="str">
        <f t="array" ref="P1923">IF(O1923="","",AVERAGE(IF(L$1:L$2881=L1923,K$1:K$2881)))</f>
        <v/>
      </c>
      <c r="Q1923" s="1" t="str">
        <f t="array" ref="Q1923">IF(O1923="","",_xlfn.F.TEST(IF((L$1:L$2881=LEFT(L1923,LEN(L1923)-3)&amp;"ctr"),K$1:K$2881),IF((L$1:L$2881=L1923),K$1:K$2881)))</f>
        <v/>
      </c>
      <c r="R1923" s="1" t="str">
        <f t="array" ref="R1923">IF(O1923="","",TTEST(IF(L$1:L$2881=LEFT(L1923,LEN(L1923)-3)&amp;"ctr",K$1:K$2881),IF(L$1:L$2881=L1923,K$1:K$2881),2,IF(ISERROR(Q1923),3,IF(Q1923&lt;0.05,3,2))))</f>
        <v/>
      </c>
      <c r="S1923" s="1" t="str">
        <f t="shared" ca="1" si="424"/>
        <v/>
      </c>
      <c r="T1923" s="1" t="str">
        <f t="array" ref="T1923">IF(O1923="","",AVERAGE(IF(L$1:L$2881=L1923,I$1:I$2881)))</f>
        <v/>
      </c>
      <c r="U1923" s="1" t="str">
        <f t="shared" ca="1" si="425"/>
        <v/>
      </c>
      <c r="V1923" s="1" t="str">
        <f t="shared" ref="V1923:V1986" ca="1" si="429">IF(S1923="N","1",IF(U1923="n/a","",IF(U1923="","",IF(ABS(U1923)&lt;1.5,"1",IF(ABS(U1923)&lt;2.5,"2",IF(ABS(U1923)&lt;3.5,"3",IF(ABS(U1923)&lt;4.5,"4",IF(ABS(U1923)&gt;=4.5,"5"))))))))</f>
        <v/>
      </c>
      <c r="W1923" s="1" t="str">
        <f t="array" aca="1" ref="W1923" ca="1">IF(V1923="","",IF(AVERAGE(IF(Z$2:Z$2881="Neg"&amp;" "&amp;B1923&amp;" "&amp;X1923,J$2:J$2881,0))&gt;AVERAGE(IF(Z$2:Z$2881="pos"&amp;" "&amp;B1923&amp;" "&amp;X1923,J$2:J$2881,0)),"neg","pos"))</f>
        <v/>
      </c>
      <c r="X1923" s="1" t="str">
        <f t="shared" ca="1" si="426"/>
        <v/>
      </c>
      <c r="Y1923" s="1" t="str">
        <f t="shared" ca="1" si="427"/>
        <v/>
      </c>
      <c r="Z1923" s="1" t="str">
        <f t="shared" si="428"/>
        <v>neg succinate Min</v>
      </c>
      <c r="AA1923" s="1" t="str">
        <f t="shared" ref="AA1923:AA1986" si="430">IF(T1923="","","Good")</f>
        <v/>
      </c>
    </row>
    <row r="1924" spans="1:27" x14ac:dyDescent="0.2">
      <c r="A1924" s="1" t="s">
        <v>93</v>
      </c>
      <c r="B1924" s="1" t="s">
        <v>215</v>
      </c>
      <c r="C1924" s="1" t="s">
        <v>41</v>
      </c>
      <c r="D1924" s="1">
        <v>118.0264</v>
      </c>
      <c r="E1924" s="1">
        <v>20.38</v>
      </c>
      <c r="F1924" s="5" t="s">
        <v>146</v>
      </c>
      <c r="H1924" s="1" t="s">
        <v>147</v>
      </c>
      <c r="K1924" s="1">
        <f t="shared" si="419"/>
        <v>0</v>
      </c>
      <c r="L1924" s="1" t="str">
        <f t="shared" si="420"/>
        <v>neg succinate Min_Ctr</v>
      </c>
      <c r="M1924" s="1" t="str">
        <f t="shared" si="421"/>
        <v>ND</v>
      </c>
      <c r="N1924" s="1" t="str">
        <f t="shared" si="422"/>
        <v>neg succinate Min_CtrND</v>
      </c>
      <c r="O1924" s="2" t="str">
        <f t="shared" si="423"/>
        <v/>
      </c>
      <c r="P1924" s="1" t="str">
        <f t="array" ref="P1924">IF(O1924="","",AVERAGE(IF(L$1:L$2881=L1924,K$1:K$2881)))</f>
        <v/>
      </c>
      <c r="Q1924" s="1" t="str">
        <f t="array" ref="Q1924">IF(O1924="","",_xlfn.F.TEST(IF((L$1:L$2881=LEFT(L1924,LEN(L1924)-3)&amp;"ctr"),K$1:K$2881),IF((L$1:L$2881=L1924),K$1:K$2881)))</f>
        <v/>
      </c>
      <c r="R1924" s="1" t="str">
        <f t="array" ref="R1924">IF(O1924="","",TTEST(IF(L$1:L$2881=LEFT(L1924,LEN(L1924)-3)&amp;"ctr",K$1:K$2881),IF(L$1:L$2881=L1924,K$1:K$2881),2,IF(ISERROR(Q1924),3,IF(Q1924&lt;0.05,3,2))))</f>
        <v/>
      </c>
      <c r="S1924" s="1" t="str">
        <f t="shared" ca="1" si="424"/>
        <v/>
      </c>
      <c r="T1924" s="1" t="str">
        <f t="array" ref="T1924">IF(O1924="","",AVERAGE(IF(L$1:L$2881=L1924,I$1:I$2881)))</f>
        <v/>
      </c>
      <c r="U1924" s="1" t="str">
        <f t="shared" ca="1" si="425"/>
        <v/>
      </c>
      <c r="V1924" s="1" t="str">
        <f t="shared" ca="1" si="429"/>
        <v/>
      </c>
      <c r="W1924" s="1" t="str">
        <f t="array" aca="1" ref="W1924" ca="1">IF(V1924="","",IF(AVERAGE(IF(Z$2:Z$2881="Neg"&amp;" "&amp;B1924&amp;" "&amp;X1924,J$2:J$2881,0))&gt;AVERAGE(IF(Z$2:Z$2881="pos"&amp;" "&amp;B1924&amp;" "&amp;X1924,J$2:J$2881,0)),"neg","pos"))</f>
        <v/>
      </c>
      <c r="X1924" s="1" t="str">
        <f t="shared" ca="1" si="426"/>
        <v/>
      </c>
      <c r="Y1924" s="1" t="str">
        <f t="shared" ca="1" si="427"/>
        <v/>
      </c>
      <c r="Z1924" s="1" t="str">
        <f t="shared" si="428"/>
        <v>neg succinate Min</v>
      </c>
      <c r="AA1924" s="1" t="str">
        <f t="shared" si="430"/>
        <v/>
      </c>
    </row>
    <row r="1925" spans="1:27" x14ac:dyDescent="0.2">
      <c r="A1925" s="1" t="s">
        <v>93</v>
      </c>
      <c r="B1925" s="1" t="s">
        <v>215</v>
      </c>
      <c r="C1925" s="1" t="s">
        <v>41</v>
      </c>
      <c r="D1925" s="1">
        <v>118.0264</v>
      </c>
      <c r="E1925" s="1">
        <v>20.38</v>
      </c>
      <c r="F1925" s="5" t="s">
        <v>146</v>
      </c>
      <c r="H1925" s="1" t="s">
        <v>147</v>
      </c>
      <c r="K1925" s="1">
        <f t="shared" si="419"/>
        <v>0</v>
      </c>
      <c r="L1925" s="1" t="str">
        <f t="shared" si="420"/>
        <v>neg succinate Min_Ctr</v>
      </c>
      <c r="M1925" s="1" t="str">
        <f t="shared" si="421"/>
        <v>ND</v>
      </c>
      <c r="N1925" s="1" t="str">
        <f t="shared" si="422"/>
        <v>neg succinate Min_CtrND</v>
      </c>
      <c r="O1925" s="2" t="str">
        <f t="shared" si="423"/>
        <v/>
      </c>
      <c r="P1925" s="1" t="str">
        <f t="array" ref="P1925">IF(O1925="","",AVERAGE(IF(L$1:L$2881=L1925,K$1:K$2881)))</f>
        <v/>
      </c>
      <c r="Q1925" s="1" t="str">
        <f t="array" ref="Q1925">IF(O1925="","",_xlfn.F.TEST(IF((L$1:L$2881=LEFT(L1925,LEN(L1925)-3)&amp;"ctr"),K$1:K$2881),IF((L$1:L$2881=L1925),K$1:K$2881)))</f>
        <v/>
      </c>
      <c r="R1925" s="1" t="str">
        <f t="array" ref="R1925">IF(O1925="","",TTEST(IF(L$1:L$2881=LEFT(L1925,LEN(L1925)-3)&amp;"ctr",K$1:K$2881),IF(L$1:L$2881=L1925,K$1:K$2881),2,IF(ISERROR(Q1925),3,IF(Q1925&lt;0.05,3,2))))</f>
        <v/>
      </c>
      <c r="S1925" s="1" t="str">
        <f t="shared" ca="1" si="424"/>
        <v/>
      </c>
      <c r="T1925" s="1" t="str">
        <f t="array" ref="T1925">IF(O1925="","",AVERAGE(IF(L$1:L$2881=L1925,I$1:I$2881)))</f>
        <v/>
      </c>
      <c r="U1925" s="1" t="str">
        <f t="shared" ca="1" si="425"/>
        <v/>
      </c>
      <c r="V1925" s="1" t="str">
        <f t="shared" ca="1" si="429"/>
        <v/>
      </c>
      <c r="W1925" s="1" t="str">
        <f t="array" aca="1" ref="W1925" ca="1">IF(V1925="","",IF(AVERAGE(IF(Z$2:Z$2881="Neg"&amp;" "&amp;B1925&amp;" "&amp;X1925,J$2:J$2881,0))&gt;AVERAGE(IF(Z$2:Z$2881="pos"&amp;" "&amp;B1925&amp;" "&amp;X1925,J$2:J$2881,0)),"neg","pos"))</f>
        <v/>
      </c>
      <c r="X1925" s="1" t="str">
        <f t="shared" ca="1" si="426"/>
        <v/>
      </c>
      <c r="Y1925" s="1" t="str">
        <f t="shared" ca="1" si="427"/>
        <v/>
      </c>
      <c r="Z1925" s="1" t="str">
        <f t="shared" si="428"/>
        <v>neg succinate Min</v>
      </c>
      <c r="AA1925" s="1" t="str">
        <f t="shared" si="430"/>
        <v/>
      </c>
    </row>
    <row r="1926" spans="1:27" x14ac:dyDescent="0.2">
      <c r="A1926" s="1" t="s">
        <v>93</v>
      </c>
      <c r="B1926" s="1" t="s">
        <v>215</v>
      </c>
      <c r="C1926" s="1" t="s">
        <v>41</v>
      </c>
      <c r="D1926" s="1">
        <v>118.0264</v>
      </c>
      <c r="E1926" s="1">
        <v>20.38</v>
      </c>
      <c r="F1926" s="5" t="s">
        <v>146</v>
      </c>
      <c r="H1926" s="1" t="s">
        <v>148</v>
      </c>
      <c r="K1926" s="1">
        <f t="shared" si="419"/>
        <v>0</v>
      </c>
      <c r="L1926" s="1" t="str">
        <f t="shared" si="420"/>
        <v>neg succinate Min_Syn</v>
      </c>
      <c r="M1926" s="1" t="str">
        <f t="shared" si="421"/>
        <v>ND</v>
      </c>
      <c r="N1926" s="1" t="str">
        <f t="shared" si="422"/>
        <v>neg succinate Min_SynND</v>
      </c>
      <c r="O1926" s="2" t="str">
        <f t="shared" si="423"/>
        <v>ND</v>
      </c>
      <c r="P1926" s="1">
        <f t="array" ref="P1926">IF(O1926="","",AVERAGE(IF(L$1:L$2881=L1926,K$1:K$2881)))</f>
        <v>0</v>
      </c>
      <c r="Q1926" s="1" t="e">
        <f t="array" ref="Q1926">IF(O1926="","",_xlfn.F.TEST(IF((L$1:L$2881=LEFT(L1926,LEN(L1926)-3)&amp;"ctr"),K$1:K$2881),IF((L$1:L$2881=L1926),K$1:K$2881)))</f>
        <v>#DIV/0!</v>
      </c>
      <c r="R1926" s="1" t="e">
        <f t="array" ref="R1926">IF(O1926="","",TTEST(IF(L$1:L$2881=LEFT(L1926,LEN(L1926)-3)&amp;"ctr",K$1:K$2881),IF(L$1:L$2881=L1926,K$1:K$2881),2,IF(ISERROR(Q1926),3,IF(Q1926&lt;0.05,3,2))))</f>
        <v>#DIV/0!</v>
      </c>
      <c r="S1926" s="1" t="str">
        <f t="shared" ca="1" si="424"/>
        <v>ND</v>
      </c>
      <c r="T1926" s="1">
        <f t="array" ref="T1926">IF(O1926="","",AVERAGE(IF(L$1:L$2881=L1926,I$1:I$2881)))</f>
        <v>0</v>
      </c>
      <c r="U1926" s="1" t="str">
        <f t="shared" ca="1" si="425"/>
        <v>n/a</v>
      </c>
      <c r="V1926" s="1" t="str">
        <f t="shared" ca="1" si="429"/>
        <v/>
      </c>
      <c r="W1926" s="1" t="str">
        <f t="array" aca="1" ref="W1926" ca="1">IF(V1926="","",IF(AVERAGE(IF(Z$2:Z$2881="Neg"&amp;" "&amp;B1926&amp;" "&amp;X1926,J$2:J$2881,0))&gt;AVERAGE(IF(Z$2:Z$2881="pos"&amp;" "&amp;B1926&amp;" "&amp;X1926,J$2:J$2881,0)),"neg","pos"))</f>
        <v/>
      </c>
      <c r="X1926" s="1" t="str">
        <f t="shared" ca="1" si="426"/>
        <v/>
      </c>
      <c r="Y1926" s="1" t="str">
        <f t="shared" ca="1" si="427"/>
        <v/>
      </c>
      <c r="Z1926" s="1" t="str">
        <f t="shared" si="428"/>
        <v>neg succinate Min</v>
      </c>
      <c r="AA1926" s="1" t="str">
        <f t="shared" si="430"/>
        <v>Good</v>
      </c>
    </row>
    <row r="1927" spans="1:27" x14ac:dyDescent="0.2">
      <c r="A1927" s="1" t="s">
        <v>93</v>
      </c>
      <c r="B1927" s="1" t="s">
        <v>215</v>
      </c>
      <c r="C1927" s="1" t="s">
        <v>41</v>
      </c>
      <c r="D1927" s="1">
        <v>118.0264</v>
      </c>
      <c r="E1927" s="1">
        <v>20.38</v>
      </c>
      <c r="F1927" s="5" t="s">
        <v>146</v>
      </c>
      <c r="H1927" s="1" t="s">
        <v>148</v>
      </c>
      <c r="K1927" s="1">
        <f t="shared" si="419"/>
        <v>0</v>
      </c>
      <c r="L1927" s="1" t="str">
        <f t="shared" si="420"/>
        <v>neg succinate Min_Syn</v>
      </c>
      <c r="M1927" s="1" t="str">
        <f t="shared" si="421"/>
        <v>ND</v>
      </c>
      <c r="N1927" s="1" t="str">
        <f t="shared" si="422"/>
        <v>neg succinate Min_SynND</v>
      </c>
      <c r="O1927" s="2" t="str">
        <f t="shared" si="423"/>
        <v/>
      </c>
      <c r="P1927" s="1" t="str">
        <f t="array" ref="P1927">IF(O1927="","",AVERAGE(IF(L$1:L$2881=L1927,K$1:K$2881)))</f>
        <v/>
      </c>
      <c r="Q1927" s="1" t="str">
        <f t="array" ref="Q1927">IF(O1927="","",_xlfn.F.TEST(IF((L$1:L$2881=LEFT(L1927,LEN(L1927)-3)&amp;"ctr"),K$1:K$2881),IF((L$1:L$2881=L1927),K$1:K$2881)))</f>
        <v/>
      </c>
      <c r="R1927" s="1" t="str">
        <f t="array" ref="R1927">IF(O1927="","",TTEST(IF(L$1:L$2881=LEFT(L1927,LEN(L1927)-3)&amp;"ctr",K$1:K$2881),IF(L$1:L$2881=L1927,K$1:K$2881),2,IF(ISERROR(Q1927),3,IF(Q1927&lt;0.05,3,2))))</f>
        <v/>
      </c>
      <c r="S1927" s="1" t="str">
        <f t="shared" ca="1" si="424"/>
        <v/>
      </c>
      <c r="T1927" s="1" t="str">
        <f t="array" ref="T1927">IF(O1927="","",AVERAGE(IF(L$1:L$2881=L1927,I$1:I$2881)))</f>
        <v/>
      </c>
      <c r="U1927" s="1" t="str">
        <f t="shared" ca="1" si="425"/>
        <v/>
      </c>
      <c r="V1927" s="1" t="str">
        <f t="shared" ca="1" si="429"/>
        <v/>
      </c>
      <c r="W1927" s="1" t="str">
        <f t="array" aca="1" ref="W1927" ca="1">IF(V1927="","",IF(AVERAGE(IF(Z$2:Z$2881="Neg"&amp;" "&amp;B1927&amp;" "&amp;X1927,J$2:J$2881,0))&gt;AVERAGE(IF(Z$2:Z$2881="pos"&amp;" "&amp;B1927&amp;" "&amp;X1927,J$2:J$2881,0)),"neg","pos"))</f>
        <v/>
      </c>
      <c r="X1927" s="1" t="str">
        <f t="shared" ca="1" si="426"/>
        <v/>
      </c>
      <c r="Y1927" s="1" t="str">
        <f t="shared" ca="1" si="427"/>
        <v/>
      </c>
      <c r="Z1927" s="1" t="str">
        <f t="shared" si="428"/>
        <v>neg succinate Min</v>
      </c>
      <c r="AA1927" s="1" t="str">
        <f t="shared" si="430"/>
        <v/>
      </c>
    </row>
    <row r="1928" spans="1:27" x14ac:dyDescent="0.2">
      <c r="A1928" s="1" t="s">
        <v>93</v>
      </c>
      <c r="B1928" s="1" t="s">
        <v>215</v>
      </c>
      <c r="C1928" s="1" t="s">
        <v>41</v>
      </c>
      <c r="D1928" s="1">
        <v>118.0264</v>
      </c>
      <c r="E1928" s="1">
        <v>20.38</v>
      </c>
      <c r="F1928" s="5" t="s">
        <v>146</v>
      </c>
      <c r="H1928" s="1" t="s">
        <v>148</v>
      </c>
      <c r="K1928" s="1">
        <f t="shared" si="419"/>
        <v>0</v>
      </c>
      <c r="L1928" s="1" t="str">
        <f t="shared" si="420"/>
        <v>neg succinate Min_Syn</v>
      </c>
      <c r="M1928" s="1" t="str">
        <f t="shared" si="421"/>
        <v>ND</v>
      </c>
      <c r="N1928" s="1" t="str">
        <f t="shared" si="422"/>
        <v>neg succinate Min_SynND</v>
      </c>
      <c r="O1928" s="2" t="str">
        <f t="shared" si="423"/>
        <v/>
      </c>
      <c r="P1928" s="1" t="str">
        <f t="array" ref="P1928">IF(O1928="","",AVERAGE(IF(L$1:L$2881=L1928,K$1:K$2881)))</f>
        <v/>
      </c>
      <c r="Q1928" s="1" t="str">
        <f t="array" ref="Q1928">IF(O1928="","",_xlfn.F.TEST(IF((L$1:L$2881=LEFT(L1928,LEN(L1928)-3)&amp;"ctr"),K$1:K$2881),IF((L$1:L$2881=L1928),K$1:K$2881)))</f>
        <v/>
      </c>
      <c r="R1928" s="1" t="str">
        <f t="array" ref="R1928">IF(O1928="","",TTEST(IF(L$1:L$2881=LEFT(L1928,LEN(L1928)-3)&amp;"ctr",K$1:K$2881),IF(L$1:L$2881=L1928,K$1:K$2881),2,IF(ISERROR(Q1928),3,IF(Q1928&lt;0.05,3,2))))</f>
        <v/>
      </c>
      <c r="S1928" s="1" t="str">
        <f t="shared" ca="1" si="424"/>
        <v/>
      </c>
      <c r="T1928" s="1" t="str">
        <f t="array" ref="T1928">IF(O1928="","",AVERAGE(IF(L$1:L$2881=L1928,I$1:I$2881)))</f>
        <v/>
      </c>
      <c r="U1928" s="1" t="str">
        <f t="shared" ca="1" si="425"/>
        <v/>
      </c>
      <c r="V1928" s="1" t="str">
        <f t="shared" ca="1" si="429"/>
        <v/>
      </c>
      <c r="W1928" s="1" t="str">
        <f t="array" aca="1" ref="W1928" ca="1">IF(V1928="","",IF(AVERAGE(IF(Z$2:Z$2881="Neg"&amp;" "&amp;B1928&amp;" "&amp;X1928,J$2:J$2881,0))&gt;AVERAGE(IF(Z$2:Z$2881="pos"&amp;" "&amp;B1928&amp;" "&amp;X1928,J$2:J$2881,0)),"neg","pos"))</f>
        <v/>
      </c>
      <c r="X1928" s="1" t="str">
        <f t="shared" ca="1" si="426"/>
        <v/>
      </c>
      <c r="Y1928" s="1" t="str">
        <f t="shared" ca="1" si="427"/>
        <v/>
      </c>
      <c r="Z1928" s="1" t="str">
        <f t="shared" si="428"/>
        <v>neg succinate Min</v>
      </c>
      <c r="AA1928" s="1" t="str">
        <f t="shared" si="430"/>
        <v/>
      </c>
    </row>
    <row r="1929" spans="1:27" x14ac:dyDescent="0.2">
      <c r="A1929" s="1" t="s">
        <v>93</v>
      </c>
      <c r="B1929" s="1" t="s">
        <v>215</v>
      </c>
      <c r="C1929" s="1" t="s">
        <v>41</v>
      </c>
      <c r="D1929" s="1">
        <v>118.0264</v>
      </c>
      <c r="E1929" s="1">
        <v>20.38</v>
      </c>
      <c r="F1929" s="5" t="s">
        <v>146</v>
      </c>
      <c r="H1929" s="1" t="s">
        <v>148</v>
      </c>
      <c r="K1929" s="1">
        <f t="shared" si="419"/>
        <v>0</v>
      </c>
      <c r="L1929" s="1" t="str">
        <f t="shared" si="420"/>
        <v>neg succinate Min_Syn</v>
      </c>
      <c r="M1929" s="1" t="str">
        <f t="shared" si="421"/>
        <v>ND</v>
      </c>
      <c r="N1929" s="1" t="str">
        <f t="shared" si="422"/>
        <v>neg succinate Min_SynND</v>
      </c>
      <c r="O1929" s="2" t="str">
        <f t="shared" si="423"/>
        <v/>
      </c>
      <c r="P1929" s="1" t="str">
        <f t="array" ref="P1929">IF(O1929="","",AVERAGE(IF(L$1:L$2881=L1929,K$1:K$2881)))</f>
        <v/>
      </c>
      <c r="Q1929" s="1" t="str">
        <f t="array" ref="Q1929">IF(O1929="","",_xlfn.F.TEST(IF((L$1:L$2881=LEFT(L1929,LEN(L1929)-3)&amp;"ctr"),K$1:K$2881),IF((L$1:L$2881=L1929),K$1:K$2881)))</f>
        <v/>
      </c>
      <c r="R1929" s="1" t="str">
        <f t="array" ref="R1929">IF(O1929="","",TTEST(IF(L$1:L$2881=LEFT(L1929,LEN(L1929)-3)&amp;"ctr",K$1:K$2881),IF(L$1:L$2881=L1929,K$1:K$2881),2,IF(ISERROR(Q1929),3,IF(Q1929&lt;0.05,3,2))))</f>
        <v/>
      </c>
      <c r="S1929" s="1" t="str">
        <f t="shared" ca="1" si="424"/>
        <v/>
      </c>
      <c r="T1929" s="1" t="str">
        <f t="array" ref="T1929">IF(O1929="","",AVERAGE(IF(L$1:L$2881=L1929,I$1:I$2881)))</f>
        <v/>
      </c>
      <c r="U1929" s="1" t="str">
        <f t="shared" ca="1" si="425"/>
        <v/>
      </c>
      <c r="V1929" s="1" t="str">
        <f t="shared" ca="1" si="429"/>
        <v/>
      </c>
      <c r="W1929" s="1" t="str">
        <f t="array" aca="1" ref="W1929" ca="1">IF(V1929="","",IF(AVERAGE(IF(Z$2:Z$2881="Neg"&amp;" "&amp;B1929&amp;" "&amp;X1929,J$2:J$2881,0))&gt;AVERAGE(IF(Z$2:Z$2881="pos"&amp;" "&amp;B1929&amp;" "&amp;X1929,J$2:J$2881,0)),"neg","pos"))</f>
        <v/>
      </c>
      <c r="X1929" s="1" t="str">
        <f t="shared" ca="1" si="426"/>
        <v/>
      </c>
      <c r="Y1929" s="1" t="str">
        <f t="shared" ca="1" si="427"/>
        <v/>
      </c>
      <c r="Z1929" s="1" t="str">
        <f t="shared" si="428"/>
        <v>neg succinate Min</v>
      </c>
      <c r="AA1929" s="1" t="str">
        <f t="shared" si="430"/>
        <v/>
      </c>
    </row>
    <row r="1930" spans="1:27" x14ac:dyDescent="0.2">
      <c r="A1930" s="1" t="s">
        <v>93</v>
      </c>
      <c r="B1930" s="1" t="s">
        <v>215</v>
      </c>
      <c r="C1930" s="1" t="s">
        <v>41</v>
      </c>
      <c r="D1930" s="1">
        <v>118.0264</v>
      </c>
      <c r="E1930" s="1">
        <v>20.38</v>
      </c>
      <c r="F1930" s="5" t="s">
        <v>146</v>
      </c>
      <c r="H1930" s="1" t="s">
        <v>149</v>
      </c>
      <c r="K1930" s="1">
        <f t="shared" si="419"/>
        <v>0</v>
      </c>
      <c r="L1930" s="1" t="str">
        <f t="shared" si="420"/>
        <v>neg succinate MEBM_Ctr</v>
      </c>
      <c r="M1930" s="1" t="str">
        <f t="shared" si="421"/>
        <v>ND</v>
      </c>
      <c r="N1930" s="1" t="str">
        <f t="shared" si="422"/>
        <v>neg succinate MEBM_CtrND</v>
      </c>
      <c r="O1930" s="2" t="str">
        <f t="shared" si="423"/>
        <v>ND</v>
      </c>
      <c r="P1930" s="1">
        <f t="array" ref="P1930">IF(O1930="","",AVERAGE(IF(L$1:L$2881=L1930,K$1:K$2881)))</f>
        <v>0</v>
      </c>
      <c r="Q1930" s="1" t="e">
        <f t="array" ref="Q1930">IF(O1930="","",_xlfn.F.TEST(IF((L$1:L$2881=LEFT(L1930,LEN(L1930)-3)&amp;"ctr"),K$1:K$2881),IF((L$1:L$2881=L1930),K$1:K$2881)))</f>
        <v>#DIV/0!</v>
      </c>
      <c r="R1930" s="1" t="e">
        <f t="array" ref="R1930">IF(O1930="","",TTEST(IF(L$1:L$2881=LEFT(L1930,LEN(L1930)-3)&amp;"ctr",K$1:K$2881),IF(L$1:L$2881=L1930,K$1:K$2881),2,IF(ISERROR(Q1930),3,IF(Q1930&lt;0.05,3,2))))</f>
        <v>#DIV/0!</v>
      </c>
      <c r="S1930" s="1" t="str">
        <f t="shared" ca="1" si="424"/>
        <v>ND</v>
      </c>
      <c r="T1930" s="1">
        <f t="array" ref="T1930">IF(O1930="","",AVERAGE(IF(L$1:L$2881=L1930,I$1:I$2881)))</f>
        <v>0</v>
      </c>
      <c r="U1930" s="1" t="str">
        <f t="shared" ca="1" si="425"/>
        <v>n/a</v>
      </c>
      <c r="V1930" s="1" t="str">
        <f t="shared" ca="1" si="429"/>
        <v/>
      </c>
      <c r="W1930" s="1" t="str">
        <f t="array" aca="1" ref="W1930" ca="1">IF(V1930="","",IF(AVERAGE(IF(Z$2:Z$2881="Neg"&amp;" "&amp;B1930&amp;" "&amp;X1930,J$2:J$2881,0))&gt;AVERAGE(IF(Z$2:Z$2881="pos"&amp;" "&amp;B1930&amp;" "&amp;X1930,J$2:J$2881,0)),"neg","pos"))</f>
        <v/>
      </c>
      <c r="X1930" s="1" t="str">
        <f t="shared" ca="1" si="426"/>
        <v/>
      </c>
      <c r="Y1930" s="1" t="str">
        <f t="shared" ca="1" si="427"/>
        <v/>
      </c>
      <c r="Z1930" s="1" t="str">
        <f t="shared" si="428"/>
        <v>neg succinate MEB</v>
      </c>
      <c r="AA1930" s="1" t="str">
        <f t="shared" si="430"/>
        <v>Good</v>
      </c>
    </row>
    <row r="1931" spans="1:27" x14ac:dyDescent="0.2">
      <c r="A1931" s="1" t="s">
        <v>93</v>
      </c>
      <c r="B1931" s="1" t="s">
        <v>215</v>
      </c>
      <c r="C1931" s="1" t="s">
        <v>41</v>
      </c>
      <c r="D1931" s="1">
        <v>118.0264</v>
      </c>
      <c r="E1931" s="1">
        <v>20.38</v>
      </c>
      <c r="F1931" s="5" t="s">
        <v>146</v>
      </c>
      <c r="H1931" s="1" t="s">
        <v>149</v>
      </c>
      <c r="K1931" s="1">
        <f t="shared" si="419"/>
        <v>0</v>
      </c>
      <c r="L1931" s="1" t="str">
        <f t="shared" si="420"/>
        <v>neg succinate MEBM_Ctr</v>
      </c>
      <c r="M1931" s="1" t="str">
        <f t="shared" si="421"/>
        <v>ND</v>
      </c>
      <c r="N1931" s="1" t="str">
        <f t="shared" si="422"/>
        <v>neg succinate MEBM_CtrND</v>
      </c>
      <c r="O1931" s="2" t="str">
        <f t="shared" si="423"/>
        <v/>
      </c>
      <c r="P1931" s="1" t="str">
        <f t="array" ref="P1931">IF(O1931="","",AVERAGE(IF(L$1:L$2881=L1931,K$1:K$2881)))</f>
        <v/>
      </c>
      <c r="Q1931" s="1" t="str">
        <f t="array" ref="Q1931">IF(O1931="","",_xlfn.F.TEST(IF((L$1:L$2881=LEFT(L1931,LEN(L1931)-3)&amp;"ctr"),K$1:K$2881),IF((L$1:L$2881=L1931),K$1:K$2881)))</f>
        <v/>
      </c>
      <c r="R1931" s="1" t="str">
        <f t="array" ref="R1931">IF(O1931="","",TTEST(IF(L$1:L$2881=LEFT(L1931,LEN(L1931)-3)&amp;"ctr",K$1:K$2881),IF(L$1:L$2881=L1931,K$1:K$2881),2,IF(ISERROR(Q1931),3,IF(Q1931&lt;0.05,3,2))))</f>
        <v/>
      </c>
      <c r="S1931" s="1" t="str">
        <f t="shared" ca="1" si="424"/>
        <v/>
      </c>
      <c r="T1931" s="1" t="str">
        <f t="array" ref="T1931">IF(O1931="","",AVERAGE(IF(L$1:L$2881=L1931,I$1:I$2881)))</f>
        <v/>
      </c>
      <c r="U1931" s="1" t="str">
        <f t="shared" ca="1" si="425"/>
        <v/>
      </c>
      <c r="V1931" s="1" t="str">
        <f t="shared" ca="1" si="429"/>
        <v/>
      </c>
      <c r="W1931" s="1" t="str">
        <f t="array" aca="1" ref="W1931" ca="1">IF(V1931="","",IF(AVERAGE(IF(Z$2:Z$2881="Neg"&amp;" "&amp;B1931&amp;" "&amp;X1931,J$2:J$2881,0))&gt;AVERAGE(IF(Z$2:Z$2881="pos"&amp;" "&amp;B1931&amp;" "&amp;X1931,J$2:J$2881,0)),"neg","pos"))</f>
        <v/>
      </c>
      <c r="X1931" s="1" t="str">
        <f t="shared" ca="1" si="426"/>
        <v/>
      </c>
      <c r="Y1931" s="1" t="str">
        <f t="shared" ca="1" si="427"/>
        <v/>
      </c>
      <c r="Z1931" s="1" t="str">
        <f t="shared" si="428"/>
        <v>neg succinate MEB</v>
      </c>
      <c r="AA1931" s="1" t="str">
        <f t="shared" si="430"/>
        <v/>
      </c>
    </row>
    <row r="1932" spans="1:27" x14ac:dyDescent="0.2">
      <c r="A1932" s="1" t="s">
        <v>93</v>
      </c>
      <c r="B1932" s="1" t="s">
        <v>215</v>
      </c>
      <c r="C1932" s="1" t="s">
        <v>41</v>
      </c>
      <c r="D1932" s="1">
        <v>118.0264</v>
      </c>
      <c r="E1932" s="1">
        <v>20.38</v>
      </c>
      <c r="F1932" s="5" t="s">
        <v>146</v>
      </c>
      <c r="H1932" s="1" t="s">
        <v>149</v>
      </c>
      <c r="K1932" s="1">
        <f t="shared" si="419"/>
        <v>0</v>
      </c>
      <c r="L1932" s="1" t="str">
        <f t="shared" si="420"/>
        <v>neg succinate MEBM_Ctr</v>
      </c>
      <c r="M1932" s="1" t="str">
        <f t="shared" si="421"/>
        <v>ND</v>
      </c>
      <c r="N1932" s="1" t="str">
        <f t="shared" si="422"/>
        <v>neg succinate MEBM_CtrND</v>
      </c>
      <c r="O1932" s="2" t="str">
        <f t="shared" si="423"/>
        <v/>
      </c>
      <c r="P1932" s="1" t="str">
        <f t="array" ref="P1932">IF(O1932="","",AVERAGE(IF(L$1:L$2881=L1932,K$1:K$2881)))</f>
        <v/>
      </c>
      <c r="Q1932" s="1" t="str">
        <f t="array" ref="Q1932">IF(O1932="","",_xlfn.F.TEST(IF((L$1:L$2881=LEFT(L1932,LEN(L1932)-3)&amp;"ctr"),K$1:K$2881),IF((L$1:L$2881=L1932),K$1:K$2881)))</f>
        <v/>
      </c>
      <c r="R1932" s="1" t="str">
        <f t="array" ref="R1932">IF(O1932="","",TTEST(IF(L$1:L$2881=LEFT(L1932,LEN(L1932)-3)&amp;"ctr",K$1:K$2881),IF(L$1:L$2881=L1932,K$1:K$2881),2,IF(ISERROR(Q1932),3,IF(Q1932&lt;0.05,3,2))))</f>
        <v/>
      </c>
      <c r="S1932" s="1" t="str">
        <f t="shared" ca="1" si="424"/>
        <v/>
      </c>
      <c r="T1932" s="1" t="str">
        <f t="array" ref="T1932">IF(O1932="","",AVERAGE(IF(L$1:L$2881=L1932,I$1:I$2881)))</f>
        <v/>
      </c>
      <c r="U1932" s="1" t="str">
        <f t="shared" ca="1" si="425"/>
        <v/>
      </c>
      <c r="V1932" s="1" t="str">
        <f t="shared" ca="1" si="429"/>
        <v/>
      </c>
      <c r="W1932" s="1" t="str">
        <f t="array" aca="1" ref="W1932" ca="1">IF(V1932="","",IF(AVERAGE(IF(Z$2:Z$2881="Neg"&amp;" "&amp;B1932&amp;" "&amp;X1932,J$2:J$2881,0))&gt;AVERAGE(IF(Z$2:Z$2881="pos"&amp;" "&amp;B1932&amp;" "&amp;X1932,J$2:J$2881,0)),"neg","pos"))</f>
        <v/>
      </c>
      <c r="X1932" s="1" t="str">
        <f t="shared" ca="1" si="426"/>
        <v/>
      </c>
      <c r="Y1932" s="1" t="str">
        <f t="shared" ca="1" si="427"/>
        <v/>
      </c>
      <c r="Z1932" s="1" t="str">
        <f t="shared" si="428"/>
        <v>neg succinate MEB</v>
      </c>
      <c r="AA1932" s="1" t="str">
        <f t="shared" si="430"/>
        <v/>
      </c>
    </row>
    <row r="1933" spans="1:27" x14ac:dyDescent="0.2">
      <c r="A1933" s="1" t="s">
        <v>93</v>
      </c>
      <c r="B1933" s="1" t="s">
        <v>215</v>
      </c>
      <c r="C1933" s="1" t="s">
        <v>41</v>
      </c>
      <c r="D1933" s="1">
        <v>118.0264</v>
      </c>
      <c r="E1933" s="1">
        <v>20.38</v>
      </c>
      <c r="F1933" s="5" t="s">
        <v>146</v>
      </c>
      <c r="H1933" s="1" t="s">
        <v>149</v>
      </c>
      <c r="K1933" s="1">
        <f t="shared" si="419"/>
        <v>0</v>
      </c>
      <c r="L1933" s="1" t="str">
        <f t="shared" si="420"/>
        <v>neg succinate MEBM_Ctr</v>
      </c>
      <c r="M1933" s="1" t="str">
        <f t="shared" si="421"/>
        <v>ND</v>
      </c>
      <c r="N1933" s="1" t="str">
        <f t="shared" si="422"/>
        <v>neg succinate MEBM_CtrND</v>
      </c>
      <c r="O1933" s="2" t="str">
        <f t="shared" si="423"/>
        <v/>
      </c>
      <c r="P1933" s="1" t="str">
        <f t="array" ref="P1933">IF(O1933="","",AVERAGE(IF(L$1:L$2881=L1933,K$1:K$2881)))</f>
        <v/>
      </c>
      <c r="Q1933" s="1" t="str">
        <f t="array" ref="Q1933">IF(O1933="","",_xlfn.F.TEST(IF((L$1:L$2881=LEFT(L1933,LEN(L1933)-3)&amp;"ctr"),K$1:K$2881),IF((L$1:L$2881=L1933),K$1:K$2881)))</f>
        <v/>
      </c>
      <c r="R1933" s="1" t="str">
        <f t="array" ref="R1933">IF(O1933="","",TTEST(IF(L$1:L$2881=LEFT(L1933,LEN(L1933)-3)&amp;"ctr",K$1:K$2881),IF(L$1:L$2881=L1933,K$1:K$2881),2,IF(ISERROR(Q1933),3,IF(Q1933&lt;0.05,3,2))))</f>
        <v/>
      </c>
      <c r="S1933" s="1" t="str">
        <f t="shared" ca="1" si="424"/>
        <v/>
      </c>
      <c r="T1933" s="1" t="str">
        <f t="array" ref="T1933">IF(O1933="","",AVERAGE(IF(L$1:L$2881=L1933,I$1:I$2881)))</f>
        <v/>
      </c>
      <c r="U1933" s="1" t="str">
        <f t="shared" ca="1" si="425"/>
        <v/>
      </c>
      <c r="V1933" s="1" t="str">
        <f t="shared" ca="1" si="429"/>
        <v/>
      </c>
      <c r="W1933" s="1" t="str">
        <f t="array" aca="1" ref="W1933" ca="1">IF(V1933="","",IF(AVERAGE(IF(Z$2:Z$2881="Neg"&amp;" "&amp;B1933&amp;" "&amp;X1933,J$2:J$2881,0))&gt;AVERAGE(IF(Z$2:Z$2881="pos"&amp;" "&amp;B1933&amp;" "&amp;X1933,J$2:J$2881,0)),"neg","pos"))</f>
        <v/>
      </c>
      <c r="X1933" s="1" t="str">
        <f t="shared" ca="1" si="426"/>
        <v/>
      </c>
      <c r="Y1933" s="1" t="str">
        <f t="shared" ca="1" si="427"/>
        <v/>
      </c>
      <c r="Z1933" s="1" t="str">
        <f t="shared" si="428"/>
        <v>neg succinate MEB</v>
      </c>
      <c r="AA1933" s="1" t="str">
        <f t="shared" si="430"/>
        <v/>
      </c>
    </row>
    <row r="1934" spans="1:27" x14ac:dyDescent="0.2">
      <c r="A1934" s="1" t="s">
        <v>93</v>
      </c>
      <c r="B1934" s="1" t="s">
        <v>215</v>
      </c>
      <c r="C1934" s="1" t="s">
        <v>41</v>
      </c>
      <c r="D1934" s="1">
        <v>118.0264</v>
      </c>
      <c r="E1934" s="1">
        <v>20.38</v>
      </c>
      <c r="F1934" s="5" t="s">
        <v>146</v>
      </c>
      <c r="H1934" s="1" t="s">
        <v>150</v>
      </c>
      <c r="K1934" s="1">
        <f t="shared" si="419"/>
        <v>0</v>
      </c>
      <c r="L1934" s="1" t="str">
        <f t="shared" si="420"/>
        <v>neg succinate MEBM_Syn</v>
      </c>
      <c r="M1934" s="1" t="str">
        <f t="shared" si="421"/>
        <v>ND</v>
      </c>
      <c r="N1934" s="1" t="str">
        <f t="shared" si="422"/>
        <v>neg succinate MEBM_SynND</v>
      </c>
      <c r="O1934" s="2" t="str">
        <f t="shared" si="423"/>
        <v>ND</v>
      </c>
      <c r="P1934" s="1">
        <f t="array" ref="P1934">IF(O1934="","",AVERAGE(IF(L$1:L$2881=L1934,K$1:K$2881)))</f>
        <v>0</v>
      </c>
      <c r="Q1934" s="1" t="e">
        <f t="array" ref="Q1934">IF(O1934="","",_xlfn.F.TEST(IF((L$1:L$2881=LEFT(L1934,LEN(L1934)-3)&amp;"ctr"),K$1:K$2881),IF((L$1:L$2881=L1934),K$1:K$2881)))</f>
        <v>#DIV/0!</v>
      </c>
      <c r="R1934" s="1" t="e">
        <f t="array" ref="R1934">IF(O1934="","",TTEST(IF(L$1:L$2881=LEFT(L1934,LEN(L1934)-3)&amp;"ctr",K$1:K$2881),IF(L$1:L$2881=L1934,K$1:K$2881),2,IF(ISERROR(Q1934),3,IF(Q1934&lt;0.05,3,2))))</f>
        <v>#DIV/0!</v>
      </c>
      <c r="S1934" s="1" t="str">
        <f t="shared" ca="1" si="424"/>
        <v>ND</v>
      </c>
      <c r="T1934" s="1">
        <f t="array" ref="T1934">IF(O1934="","",AVERAGE(IF(L$1:L$2881=L1934,I$1:I$2881)))</f>
        <v>0</v>
      </c>
      <c r="U1934" s="1" t="str">
        <f t="shared" ca="1" si="425"/>
        <v>n/a</v>
      </c>
      <c r="V1934" s="1" t="str">
        <f t="shared" ca="1" si="429"/>
        <v/>
      </c>
      <c r="W1934" s="1" t="str">
        <f t="array" aca="1" ref="W1934" ca="1">IF(V1934="","",IF(AVERAGE(IF(Z$2:Z$2881="Neg"&amp;" "&amp;B1934&amp;" "&amp;X1934,J$2:J$2881,0))&gt;AVERAGE(IF(Z$2:Z$2881="pos"&amp;" "&amp;B1934&amp;" "&amp;X1934,J$2:J$2881,0)),"neg","pos"))</f>
        <v/>
      </c>
      <c r="X1934" s="1" t="str">
        <f t="shared" ca="1" si="426"/>
        <v/>
      </c>
      <c r="Y1934" s="1" t="str">
        <f t="shared" ca="1" si="427"/>
        <v/>
      </c>
      <c r="Z1934" s="1" t="str">
        <f t="shared" si="428"/>
        <v>neg succinate MEB</v>
      </c>
      <c r="AA1934" s="1" t="str">
        <f t="shared" si="430"/>
        <v>Good</v>
      </c>
    </row>
    <row r="1935" spans="1:27" x14ac:dyDescent="0.2">
      <c r="A1935" s="1" t="s">
        <v>93</v>
      </c>
      <c r="B1935" s="1" t="s">
        <v>215</v>
      </c>
      <c r="C1935" s="1" t="s">
        <v>41</v>
      </c>
      <c r="D1935" s="1">
        <v>118.0264</v>
      </c>
      <c r="E1935" s="1">
        <v>20.38</v>
      </c>
      <c r="F1935" s="5" t="s">
        <v>146</v>
      </c>
      <c r="H1935" s="1" t="s">
        <v>150</v>
      </c>
      <c r="K1935" s="1">
        <f t="shared" si="419"/>
        <v>0</v>
      </c>
      <c r="L1935" s="1" t="str">
        <f t="shared" si="420"/>
        <v>neg succinate MEBM_Syn</v>
      </c>
      <c r="M1935" s="1" t="str">
        <f t="shared" si="421"/>
        <v>ND</v>
      </c>
      <c r="N1935" s="1" t="str">
        <f t="shared" si="422"/>
        <v>neg succinate MEBM_SynND</v>
      </c>
      <c r="O1935" s="2" t="str">
        <f t="shared" si="423"/>
        <v/>
      </c>
      <c r="P1935" s="1" t="str">
        <f t="array" ref="P1935">IF(O1935="","",AVERAGE(IF(L$1:L$2881=L1935,K$1:K$2881)))</f>
        <v/>
      </c>
      <c r="Q1935" s="1" t="str">
        <f t="array" ref="Q1935">IF(O1935="","",_xlfn.F.TEST(IF((L$1:L$2881=LEFT(L1935,LEN(L1935)-3)&amp;"ctr"),K$1:K$2881),IF((L$1:L$2881=L1935),K$1:K$2881)))</f>
        <v/>
      </c>
      <c r="R1935" s="1" t="str">
        <f t="array" ref="R1935">IF(O1935="","",TTEST(IF(L$1:L$2881=LEFT(L1935,LEN(L1935)-3)&amp;"ctr",K$1:K$2881),IF(L$1:L$2881=L1935,K$1:K$2881),2,IF(ISERROR(Q1935),3,IF(Q1935&lt;0.05,3,2))))</f>
        <v/>
      </c>
      <c r="S1935" s="1" t="str">
        <f t="shared" ca="1" si="424"/>
        <v/>
      </c>
      <c r="T1935" s="1" t="str">
        <f t="array" ref="T1935">IF(O1935="","",AVERAGE(IF(L$1:L$2881=L1935,I$1:I$2881)))</f>
        <v/>
      </c>
      <c r="U1935" s="1" t="str">
        <f t="shared" ca="1" si="425"/>
        <v/>
      </c>
      <c r="V1935" s="1" t="str">
        <f t="shared" ca="1" si="429"/>
        <v/>
      </c>
      <c r="W1935" s="1" t="str">
        <f t="array" aca="1" ref="W1935" ca="1">IF(V1935="","",IF(AVERAGE(IF(Z$2:Z$2881="Neg"&amp;" "&amp;B1935&amp;" "&amp;X1935,J$2:J$2881,0))&gt;AVERAGE(IF(Z$2:Z$2881="pos"&amp;" "&amp;B1935&amp;" "&amp;X1935,J$2:J$2881,0)),"neg","pos"))</f>
        <v/>
      </c>
      <c r="X1935" s="1" t="str">
        <f t="shared" ca="1" si="426"/>
        <v/>
      </c>
      <c r="Y1935" s="1" t="str">
        <f t="shared" ca="1" si="427"/>
        <v/>
      </c>
      <c r="Z1935" s="1" t="str">
        <f t="shared" si="428"/>
        <v>neg succinate MEB</v>
      </c>
      <c r="AA1935" s="1" t="str">
        <f t="shared" si="430"/>
        <v/>
      </c>
    </row>
    <row r="1936" spans="1:27" x14ac:dyDescent="0.2">
      <c r="A1936" s="1" t="s">
        <v>93</v>
      </c>
      <c r="B1936" s="1" t="s">
        <v>215</v>
      </c>
      <c r="C1936" s="1" t="s">
        <v>41</v>
      </c>
      <c r="D1936" s="1">
        <v>118.0264</v>
      </c>
      <c r="E1936" s="1">
        <v>20.38</v>
      </c>
      <c r="F1936" s="5" t="s">
        <v>146</v>
      </c>
      <c r="H1936" s="1" t="s">
        <v>150</v>
      </c>
      <c r="K1936" s="1">
        <f t="shared" si="419"/>
        <v>0</v>
      </c>
      <c r="L1936" s="1" t="str">
        <f t="shared" si="420"/>
        <v>neg succinate MEBM_Syn</v>
      </c>
      <c r="M1936" s="1" t="str">
        <f t="shared" si="421"/>
        <v>ND</v>
      </c>
      <c r="N1936" s="1" t="str">
        <f t="shared" si="422"/>
        <v>neg succinate MEBM_SynND</v>
      </c>
      <c r="O1936" s="2" t="str">
        <f t="shared" si="423"/>
        <v/>
      </c>
      <c r="P1936" s="1" t="str">
        <f t="array" ref="P1936">IF(O1936="","",AVERAGE(IF(L$1:L$2881=L1936,K$1:K$2881)))</f>
        <v/>
      </c>
      <c r="Q1936" s="1" t="str">
        <f t="array" ref="Q1936">IF(O1936="","",_xlfn.F.TEST(IF((L$1:L$2881=LEFT(L1936,LEN(L1936)-3)&amp;"ctr"),K$1:K$2881),IF((L$1:L$2881=L1936),K$1:K$2881)))</f>
        <v/>
      </c>
      <c r="R1936" s="1" t="str">
        <f t="array" ref="R1936">IF(O1936="","",TTEST(IF(L$1:L$2881=LEFT(L1936,LEN(L1936)-3)&amp;"ctr",K$1:K$2881),IF(L$1:L$2881=L1936,K$1:K$2881),2,IF(ISERROR(Q1936),3,IF(Q1936&lt;0.05,3,2))))</f>
        <v/>
      </c>
      <c r="S1936" s="1" t="str">
        <f t="shared" ca="1" si="424"/>
        <v/>
      </c>
      <c r="T1936" s="1" t="str">
        <f t="array" ref="T1936">IF(O1936="","",AVERAGE(IF(L$1:L$2881=L1936,I$1:I$2881)))</f>
        <v/>
      </c>
      <c r="U1936" s="1" t="str">
        <f t="shared" ca="1" si="425"/>
        <v/>
      </c>
      <c r="V1936" s="1" t="str">
        <f t="shared" ca="1" si="429"/>
        <v/>
      </c>
      <c r="W1936" s="1" t="str">
        <f t="array" aca="1" ref="W1936" ca="1">IF(V1936="","",IF(AVERAGE(IF(Z$2:Z$2881="Neg"&amp;" "&amp;B1936&amp;" "&amp;X1936,J$2:J$2881,0))&gt;AVERAGE(IF(Z$2:Z$2881="pos"&amp;" "&amp;B1936&amp;" "&amp;X1936,J$2:J$2881,0)),"neg","pos"))</f>
        <v/>
      </c>
      <c r="X1936" s="1" t="str">
        <f t="shared" ca="1" si="426"/>
        <v/>
      </c>
      <c r="Y1936" s="1" t="str">
        <f t="shared" ca="1" si="427"/>
        <v/>
      </c>
      <c r="Z1936" s="1" t="str">
        <f t="shared" si="428"/>
        <v>neg succinate MEB</v>
      </c>
      <c r="AA1936" s="1" t="str">
        <f t="shared" si="430"/>
        <v/>
      </c>
    </row>
    <row r="1937" spans="1:27" x14ac:dyDescent="0.2">
      <c r="A1937" s="1" t="s">
        <v>93</v>
      </c>
      <c r="B1937" s="1" t="s">
        <v>215</v>
      </c>
      <c r="C1937" s="1" t="s">
        <v>41</v>
      </c>
      <c r="D1937" s="1">
        <v>118.0264</v>
      </c>
      <c r="E1937" s="1">
        <v>20.38</v>
      </c>
      <c r="F1937" s="5" t="s">
        <v>146</v>
      </c>
      <c r="H1937" s="1" t="s">
        <v>150</v>
      </c>
      <c r="K1937" s="1">
        <f t="shared" si="419"/>
        <v>0</v>
      </c>
      <c r="L1937" s="1" t="str">
        <f t="shared" si="420"/>
        <v>neg succinate MEBM_Syn</v>
      </c>
      <c r="M1937" s="1" t="str">
        <f t="shared" si="421"/>
        <v>ND</v>
      </c>
      <c r="N1937" s="1" t="str">
        <f t="shared" si="422"/>
        <v>neg succinate MEBM_SynND</v>
      </c>
      <c r="O1937" s="2" t="str">
        <f t="shared" si="423"/>
        <v/>
      </c>
      <c r="P1937" s="1" t="str">
        <f t="array" ref="P1937">IF(O1937="","",AVERAGE(IF(L$1:L$2881=L1937,K$1:K$2881)))</f>
        <v/>
      </c>
      <c r="Q1937" s="1" t="str">
        <f t="array" ref="Q1937">IF(O1937="","",_xlfn.F.TEST(IF((L$1:L$2881=LEFT(L1937,LEN(L1937)-3)&amp;"ctr"),K$1:K$2881),IF((L$1:L$2881=L1937),K$1:K$2881)))</f>
        <v/>
      </c>
      <c r="R1937" s="1" t="str">
        <f t="array" ref="R1937">IF(O1937="","",TTEST(IF(L$1:L$2881=LEFT(L1937,LEN(L1937)-3)&amp;"ctr",K$1:K$2881),IF(L$1:L$2881=L1937,K$1:K$2881),2,IF(ISERROR(Q1937),3,IF(Q1937&lt;0.05,3,2))))</f>
        <v/>
      </c>
      <c r="S1937" s="1" t="str">
        <f t="shared" ca="1" si="424"/>
        <v/>
      </c>
      <c r="T1937" s="1" t="str">
        <f t="array" ref="T1937">IF(O1937="","",AVERAGE(IF(L$1:L$2881=L1937,I$1:I$2881)))</f>
        <v/>
      </c>
      <c r="U1937" s="1" t="str">
        <f t="shared" ca="1" si="425"/>
        <v/>
      </c>
      <c r="V1937" s="1" t="str">
        <f t="shared" ca="1" si="429"/>
        <v/>
      </c>
      <c r="W1937" s="1" t="str">
        <f t="array" aca="1" ref="W1937" ca="1">IF(V1937="","",IF(AVERAGE(IF(Z$2:Z$2881="Neg"&amp;" "&amp;B1937&amp;" "&amp;X1937,J$2:J$2881,0))&gt;AVERAGE(IF(Z$2:Z$2881="pos"&amp;" "&amp;B1937&amp;" "&amp;X1937,J$2:J$2881,0)),"neg","pos"))</f>
        <v/>
      </c>
      <c r="X1937" s="1" t="str">
        <f t="shared" ca="1" si="426"/>
        <v/>
      </c>
      <c r="Y1937" s="1" t="str">
        <f t="shared" ca="1" si="427"/>
        <v/>
      </c>
      <c r="Z1937" s="1" t="str">
        <f t="shared" si="428"/>
        <v>neg succinate MEB</v>
      </c>
      <c r="AA1937" s="1" t="str">
        <f t="shared" si="430"/>
        <v/>
      </c>
    </row>
    <row r="1938" spans="1:27" x14ac:dyDescent="0.2">
      <c r="A1938" s="1" t="s">
        <v>93</v>
      </c>
      <c r="B1938" s="1" t="s">
        <v>215</v>
      </c>
      <c r="C1938" s="1" t="s">
        <v>41</v>
      </c>
      <c r="D1938" s="1">
        <v>118.0264</v>
      </c>
      <c r="E1938" s="1">
        <v>20.38</v>
      </c>
      <c r="F1938" s="5" t="s">
        <v>146</v>
      </c>
      <c r="H1938" s="1" t="s">
        <v>151</v>
      </c>
      <c r="I1938" s="1">
        <v>172506</v>
      </c>
      <c r="K1938" s="1">
        <f t="shared" si="419"/>
        <v>12.058193094340362</v>
      </c>
      <c r="L1938" s="1" t="str">
        <f t="shared" si="420"/>
        <v>neg succinate YE_Ctr</v>
      </c>
      <c r="M1938" s="1" t="str">
        <f t="shared" si="421"/>
        <v>D</v>
      </c>
      <c r="N1938" s="1" t="str">
        <f t="shared" si="422"/>
        <v>neg succinate YE_Ctr_D</v>
      </c>
      <c r="O1938" s="2" t="str">
        <f t="shared" si="423"/>
        <v>D</v>
      </c>
      <c r="P1938" s="1">
        <f t="array" ref="P1938">IF(O1938="","",AVERAGE(IF(L$1:L$2881=L1938,K$1:K$2881)))</f>
        <v>12.784468110566742</v>
      </c>
      <c r="Q1938" s="1">
        <f t="array" ref="Q1938">IF(O1938="","",_xlfn.F.TEST(IF((L$1:L$2881=LEFT(L1938,LEN(L1938)-3)&amp;"ctr"),K$1:K$2881),IF((L$1:L$2881=L1938),K$1:K$2881)))</f>
        <v>1</v>
      </c>
      <c r="R1938" s="1">
        <f t="array" ref="R1938">IF(O1938="","",TTEST(IF(L$1:L$2881=LEFT(L1938,LEN(L1938)-3)&amp;"ctr",K$1:K$2881),IF(L$1:L$2881=L1938,K$1:K$2881),2,IF(ISERROR(Q1938),3,IF(Q1938&lt;0.05,3,2))))</f>
        <v>1</v>
      </c>
      <c r="S1938" s="1" t="str">
        <f t="shared" ca="1" si="424"/>
        <v>D</v>
      </c>
      <c r="T1938" s="1">
        <f t="array" ref="T1938">IF(O1938="","",AVERAGE(IF(L$1:L$2881=L1938,I$1:I$2881)))</f>
        <v>384949.5</v>
      </c>
      <c r="U1938" s="1" t="b">
        <f t="shared" ca="1" si="425"/>
        <v>0</v>
      </c>
      <c r="V1938" s="1" t="str">
        <f t="shared" ca="1" si="429"/>
        <v>1</v>
      </c>
      <c r="W1938" s="1" t="str">
        <f t="array" aca="1" ref="W1938" ca="1">IF(V1938="","",IF(AVERAGE(IF(Z$2:Z$2881="Neg"&amp;" "&amp;B1938&amp;" "&amp;X1938,J$2:J$2881,0))&gt;AVERAGE(IF(Z$2:Z$2881="pos"&amp;" "&amp;B1938&amp;" "&amp;X1938,J$2:J$2881,0)),"neg","pos"))</f>
        <v>pos</v>
      </c>
      <c r="X1938" s="1" t="str">
        <f t="shared" ca="1" si="426"/>
        <v>YE_</v>
      </c>
      <c r="Y1938" s="1" t="str">
        <f t="shared" ca="1" si="427"/>
        <v>Ctr</v>
      </c>
      <c r="Z1938" s="1" t="str">
        <f t="shared" si="428"/>
        <v>neg succinate YE_</v>
      </c>
      <c r="AA1938" s="1" t="str">
        <f t="shared" si="430"/>
        <v>Good</v>
      </c>
    </row>
    <row r="1939" spans="1:27" x14ac:dyDescent="0.2">
      <c r="A1939" s="1" t="s">
        <v>93</v>
      </c>
      <c r="B1939" s="1" t="s">
        <v>215</v>
      </c>
      <c r="C1939" s="1" t="s">
        <v>41</v>
      </c>
      <c r="D1939" s="1">
        <v>118.0264</v>
      </c>
      <c r="E1939" s="1">
        <v>20.38</v>
      </c>
      <c r="F1939" s="5" t="s">
        <v>146</v>
      </c>
      <c r="H1939" s="1" t="s">
        <v>151</v>
      </c>
      <c r="I1939" s="1">
        <v>405575</v>
      </c>
      <c r="K1939" s="1">
        <f t="shared" si="419"/>
        <v>12.913063557910769</v>
      </c>
      <c r="L1939" s="1" t="str">
        <f t="shared" si="420"/>
        <v>neg succinate YE_Ctr</v>
      </c>
      <c r="M1939" s="1" t="str">
        <f t="shared" si="421"/>
        <v>D</v>
      </c>
      <c r="N1939" s="1" t="str">
        <f t="shared" si="422"/>
        <v>neg succinate YE_Ctr_D</v>
      </c>
      <c r="O1939" s="2" t="str">
        <f t="shared" si="423"/>
        <v/>
      </c>
      <c r="P1939" s="1" t="str">
        <f t="array" ref="P1939">IF(O1939="","",AVERAGE(IF(L$1:L$2881=L1939,K$1:K$2881)))</f>
        <v/>
      </c>
      <c r="Q1939" s="1" t="str">
        <f t="array" ref="Q1939">IF(O1939="","",_xlfn.F.TEST(IF((L$1:L$2881=LEFT(L1939,LEN(L1939)-3)&amp;"ctr"),K$1:K$2881),IF((L$1:L$2881=L1939),K$1:K$2881)))</f>
        <v/>
      </c>
      <c r="R1939" s="1" t="str">
        <f t="array" ref="R1939">IF(O1939="","",TTEST(IF(L$1:L$2881=LEFT(L1939,LEN(L1939)-3)&amp;"ctr",K$1:K$2881),IF(L$1:L$2881=L1939,K$1:K$2881),2,IF(ISERROR(Q1939),3,IF(Q1939&lt;0.05,3,2))))</f>
        <v/>
      </c>
      <c r="S1939" s="1" t="str">
        <f t="shared" ca="1" si="424"/>
        <v/>
      </c>
      <c r="T1939" s="1" t="str">
        <f t="array" ref="T1939">IF(O1939="","",AVERAGE(IF(L$1:L$2881=L1939,I$1:I$2881)))</f>
        <v/>
      </c>
      <c r="U1939" s="1" t="str">
        <f t="shared" ca="1" si="425"/>
        <v/>
      </c>
      <c r="V1939" s="1" t="str">
        <f t="shared" ca="1" si="429"/>
        <v/>
      </c>
      <c r="W1939" s="1" t="str">
        <f t="array" aca="1" ref="W1939" ca="1">IF(V1939="","",IF(AVERAGE(IF(Z$2:Z$2881="Neg"&amp;" "&amp;B1939&amp;" "&amp;X1939,J$2:J$2881,0))&gt;AVERAGE(IF(Z$2:Z$2881="pos"&amp;" "&amp;B1939&amp;" "&amp;X1939,J$2:J$2881,0)),"neg","pos"))</f>
        <v/>
      </c>
      <c r="X1939" s="1" t="str">
        <f t="shared" ca="1" si="426"/>
        <v/>
      </c>
      <c r="Y1939" s="1" t="str">
        <f t="shared" ca="1" si="427"/>
        <v/>
      </c>
      <c r="Z1939" s="1" t="str">
        <f t="shared" si="428"/>
        <v>neg succinate YE_</v>
      </c>
      <c r="AA1939" s="1" t="str">
        <f t="shared" si="430"/>
        <v/>
      </c>
    </row>
    <row r="1940" spans="1:27" x14ac:dyDescent="0.2">
      <c r="A1940" s="1" t="s">
        <v>93</v>
      </c>
      <c r="B1940" s="1" t="s">
        <v>215</v>
      </c>
      <c r="C1940" s="1" t="s">
        <v>41</v>
      </c>
      <c r="D1940" s="1">
        <v>118.0264</v>
      </c>
      <c r="E1940" s="1">
        <v>20.38</v>
      </c>
      <c r="F1940" s="5" t="s">
        <v>146</v>
      </c>
      <c r="H1940" s="1" t="s">
        <v>151</v>
      </c>
      <c r="I1940" s="1">
        <v>484085</v>
      </c>
      <c r="K1940" s="1">
        <f t="shared" si="419"/>
        <v>13.090017855864904</v>
      </c>
      <c r="L1940" s="1" t="str">
        <f t="shared" si="420"/>
        <v>neg succinate YE_Ctr</v>
      </c>
      <c r="M1940" s="1" t="str">
        <f t="shared" si="421"/>
        <v>D</v>
      </c>
      <c r="N1940" s="1" t="str">
        <f t="shared" si="422"/>
        <v>neg succinate YE_Ctr_D</v>
      </c>
      <c r="O1940" s="2" t="str">
        <f t="shared" si="423"/>
        <v/>
      </c>
      <c r="P1940" s="1" t="str">
        <f t="array" ref="P1940">IF(O1940="","",AVERAGE(IF(L$1:L$2881=L1940,K$1:K$2881)))</f>
        <v/>
      </c>
      <c r="Q1940" s="1" t="str">
        <f t="array" ref="Q1940">IF(O1940="","",_xlfn.F.TEST(IF((L$1:L$2881=LEFT(L1940,LEN(L1940)-3)&amp;"ctr"),K$1:K$2881),IF((L$1:L$2881=L1940),K$1:K$2881)))</f>
        <v/>
      </c>
      <c r="R1940" s="1" t="str">
        <f t="array" ref="R1940">IF(O1940="","",TTEST(IF(L$1:L$2881=LEFT(L1940,LEN(L1940)-3)&amp;"ctr",K$1:K$2881),IF(L$1:L$2881=L1940,K$1:K$2881),2,IF(ISERROR(Q1940),3,IF(Q1940&lt;0.05,3,2))))</f>
        <v/>
      </c>
      <c r="S1940" s="1" t="str">
        <f t="shared" ca="1" si="424"/>
        <v/>
      </c>
      <c r="T1940" s="1" t="str">
        <f t="array" ref="T1940">IF(O1940="","",AVERAGE(IF(L$1:L$2881=L1940,I$1:I$2881)))</f>
        <v/>
      </c>
      <c r="U1940" s="1" t="str">
        <f t="shared" ca="1" si="425"/>
        <v/>
      </c>
      <c r="V1940" s="1" t="str">
        <f t="shared" ca="1" si="429"/>
        <v/>
      </c>
      <c r="W1940" s="1" t="str">
        <f t="array" aca="1" ref="W1940" ca="1">IF(V1940="","",IF(AVERAGE(IF(Z$2:Z$2881="Neg"&amp;" "&amp;B1940&amp;" "&amp;X1940,J$2:J$2881,0))&gt;AVERAGE(IF(Z$2:Z$2881="pos"&amp;" "&amp;B1940&amp;" "&amp;X1940,J$2:J$2881,0)),"neg","pos"))</f>
        <v/>
      </c>
      <c r="X1940" s="1" t="str">
        <f t="shared" ca="1" si="426"/>
        <v/>
      </c>
      <c r="Y1940" s="1" t="str">
        <f t="shared" ca="1" si="427"/>
        <v/>
      </c>
      <c r="Z1940" s="1" t="str">
        <f t="shared" si="428"/>
        <v>neg succinate YE_</v>
      </c>
      <c r="AA1940" s="1" t="str">
        <f t="shared" si="430"/>
        <v/>
      </c>
    </row>
    <row r="1941" spans="1:27" x14ac:dyDescent="0.2">
      <c r="A1941" s="1" t="s">
        <v>93</v>
      </c>
      <c r="B1941" s="1" t="s">
        <v>215</v>
      </c>
      <c r="C1941" s="1" t="s">
        <v>41</v>
      </c>
      <c r="D1941" s="1">
        <v>118.0264</v>
      </c>
      <c r="E1941" s="1">
        <v>20.38</v>
      </c>
      <c r="F1941" s="5" t="s">
        <v>146</v>
      </c>
      <c r="H1941" s="1" t="s">
        <v>151</v>
      </c>
      <c r="I1941" s="1">
        <v>477632</v>
      </c>
      <c r="K1941" s="1">
        <f t="shared" si="419"/>
        <v>13.076597934150934</v>
      </c>
      <c r="L1941" s="1" t="str">
        <f t="shared" si="420"/>
        <v>neg succinate YE_Ctr</v>
      </c>
      <c r="M1941" s="1" t="str">
        <f t="shared" si="421"/>
        <v>D</v>
      </c>
      <c r="N1941" s="1" t="str">
        <f t="shared" si="422"/>
        <v>neg succinate YE_Ctr_D</v>
      </c>
      <c r="O1941" s="2" t="str">
        <f t="shared" si="423"/>
        <v/>
      </c>
      <c r="P1941" s="1" t="str">
        <f t="array" ref="P1941">IF(O1941="","",AVERAGE(IF(L$1:L$2881=L1941,K$1:K$2881)))</f>
        <v/>
      </c>
      <c r="Q1941" s="1" t="str">
        <f t="array" ref="Q1941">IF(O1941="","",_xlfn.F.TEST(IF((L$1:L$2881=LEFT(L1941,LEN(L1941)-3)&amp;"ctr"),K$1:K$2881),IF((L$1:L$2881=L1941),K$1:K$2881)))</f>
        <v/>
      </c>
      <c r="R1941" s="1" t="str">
        <f t="array" ref="R1941">IF(O1941="","",TTEST(IF(L$1:L$2881=LEFT(L1941,LEN(L1941)-3)&amp;"ctr",K$1:K$2881),IF(L$1:L$2881=L1941,K$1:K$2881),2,IF(ISERROR(Q1941),3,IF(Q1941&lt;0.05,3,2))))</f>
        <v/>
      </c>
      <c r="S1941" s="1" t="str">
        <f t="shared" ca="1" si="424"/>
        <v/>
      </c>
      <c r="T1941" s="1" t="str">
        <f t="array" ref="T1941">IF(O1941="","",AVERAGE(IF(L$1:L$2881=L1941,I$1:I$2881)))</f>
        <v/>
      </c>
      <c r="U1941" s="1" t="str">
        <f t="shared" ca="1" si="425"/>
        <v/>
      </c>
      <c r="V1941" s="1" t="str">
        <f t="shared" ca="1" si="429"/>
        <v/>
      </c>
      <c r="W1941" s="1" t="str">
        <f t="array" aca="1" ref="W1941" ca="1">IF(V1941="","",IF(AVERAGE(IF(Z$2:Z$2881="Neg"&amp;" "&amp;B1941&amp;" "&amp;X1941,J$2:J$2881,0))&gt;AVERAGE(IF(Z$2:Z$2881="pos"&amp;" "&amp;B1941&amp;" "&amp;X1941,J$2:J$2881,0)),"neg","pos"))</f>
        <v/>
      </c>
      <c r="X1941" s="1" t="str">
        <f t="shared" ca="1" si="426"/>
        <v/>
      </c>
      <c r="Y1941" s="1" t="str">
        <f t="shared" ca="1" si="427"/>
        <v/>
      </c>
      <c r="Z1941" s="1" t="str">
        <f t="shared" si="428"/>
        <v>neg succinate YE_</v>
      </c>
      <c r="AA1941" s="1" t="str">
        <f t="shared" si="430"/>
        <v/>
      </c>
    </row>
    <row r="1942" spans="1:27" x14ac:dyDescent="0.2">
      <c r="A1942" s="1" t="s">
        <v>93</v>
      </c>
      <c r="B1942" s="1" t="s">
        <v>215</v>
      </c>
      <c r="C1942" s="1" t="s">
        <v>41</v>
      </c>
      <c r="D1942" s="1">
        <v>118.0264</v>
      </c>
      <c r="E1942" s="1">
        <v>20.38</v>
      </c>
      <c r="F1942" s="5" t="s">
        <v>146</v>
      </c>
      <c r="H1942" s="1" t="s">
        <v>152</v>
      </c>
      <c r="I1942" s="1">
        <v>317629</v>
      </c>
      <c r="K1942" s="1">
        <f t="shared" si="419"/>
        <v>12.668642462332487</v>
      </c>
      <c r="L1942" s="1" t="str">
        <f t="shared" si="420"/>
        <v>neg succinate YE_Syn</v>
      </c>
      <c r="M1942" s="1" t="str">
        <f t="shared" si="421"/>
        <v>D</v>
      </c>
      <c r="N1942" s="1" t="str">
        <f t="shared" si="422"/>
        <v>neg succinate YE_Syn_D</v>
      </c>
      <c r="O1942" s="2" t="str">
        <f t="shared" si="423"/>
        <v>D</v>
      </c>
      <c r="P1942" s="1">
        <f t="array" ref="P1942">IF(O1942="","",AVERAGE(IF(L$1:L$2881=L1942,K$1:K$2881)))</f>
        <v>12.842598458891871</v>
      </c>
      <c r="Q1942" s="1">
        <f t="array" ref="Q1942">IF(O1942="","",_xlfn.F.TEST(IF((L$1:L$2881=LEFT(L1942,LEN(L1942)-3)&amp;"ctr"),K$1:K$2881),IF((L$1:L$2881=L1942),K$1:K$2881)))</f>
        <v>0.56572462983514749</v>
      </c>
      <c r="R1942" s="1">
        <f t="array" ref="R1942">IF(O1942="","",TTEST(IF(L$1:L$2881=LEFT(L1942,LEN(L1942)-3)&amp;"ctr",K$1:K$2881),IF(L$1:L$2881=L1942,K$1:K$2881),2,IF(ISERROR(Q1942),3,IF(Q1942&lt;0.05,3,2))))</f>
        <v>0.85221571401885754</v>
      </c>
      <c r="S1942" s="1" t="str">
        <f t="shared" ca="1" si="424"/>
        <v>N</v>
      </c>
      <c r="T1942" s="1">
        <f t="array" ref="T1942">IF(O1942="","",AVERAGE(IF(L$1:L$2881=L1942,I$1:I$2881)))</f>
        <v>396120.75</v>
      </c>
      <c r="U1942" s="1" t="str">
        <f t="shared" ca="1" si="425"/>
        <v>n/a</v>
      </c>
      <c r="V1942" s="1" t="str">
        <f t="shared" ca="1" si="429"/>
        <v>1</v>
      </c>
      <c r="W1942" s="1" t="str">
        <f t="array" aca="1" ref="W1942" ca="1">IF(V1942="","",IF(AVERAGE(IF(Z$2:Z$2881="Neg"&amp;" "&amp;B1942&amp;" "&amp;X1942,J$2:J$2881,0))&gt;AVERAGE(IF(Z$2:Z$2881="pos"&amp;" "&amp;B1942&amp;" "&amp;X1942,J$2:J$2881,0)),"neg","pos"))</f>
        <v>pos</v>
      </c>
      <c r="X1942" s="1" t="str">
        <f t="shared" ca="1" si="426"/>
        <v>YE_</v>
      </c>
      <c r="Y1942" s="1" t="str">
        <f t="shared" ca="1" si="427"/>
        <v>Syn</v>
      </c>
      <c r="Z1942" s="1" t="str">
        <f t="shared" si="428"/>
        <v>neg succinate YE_</v>
      </c>
      <c r="AA1942" s="1" t="str">
        <f t="shared" si="430"/>
        <v>Good</v>
      </c>
    </row>
    <row r="1943" spans="1:27" x14ac:dyDescent="0.2">
      <c r="A1943" s="1" t="s">
        <v>93</v>
      </c>
      <c r="B1943" s="1" t="s">
        <v>215</v>
      </c>
      <c r="C1943" s="1" t="s">
        <v>41</v>
      </c>
      <c r="D1943" s="1">
        <v>118.0264</v>
      </c>
      <c r="E1943" s="1">
        <v>20.38</v>
      </c>
      <c r="F1943" s="5" t="s">
        <v>146</v>
      </c>
      <c r="H1943" s="1" t="s">
        <v>152</v>
      </c>
      <c r="I1943" s="1">
        <v>368024</v>
      </c>
      <c r="K1943" s="1">
        <f t="shared" si="419"/>
        <v>12.815906149626214</v>
      </c>
      <c r="L1943" s="1" t="str">
        <f t="shared" si="420"/>
        <v>neg succinate YE_Syn</v>
      </c>
      <c r="M1943" s="1" t="str">
        <f t="shared" si="421"/>
        <v>D</v>
      </c>
      <c r="N1943" s="1" t="str">
        <f t="shared" si="422"/>
        <v>neg succinate YE_Syn_D</v>
      </c>
      <c r="O1943" s="2" t="str">
        <f t="shared" si="423"/>
        <v/>
      </c>
      <c r="P1943" s="1" t="str">
        <f t="array" ref="P1943">IF(O1943="","",AVERAGE(IF(L$1:L$2881=L1943,K$1:K$2881)))</f>
        <v/>
      </c>
      <c r="Q1943" s="1" t="str">
        <f t="array" ref="Q1943">IF(O1943="","",_xlfn.F.TEST(IF((L$1:L$2881=LEFT(L1943,LEN(L1943)-3)&amp;"ctr"),K$1:K$2881),IF((L$1:L$2881=L1943),K$1:K$2881)))</f>
        <v/>
      </c>
      <c r="R1943" s="1" t="str">
        <f t="array" ref="R1943">IF(O1943="","",TTEST(IF(L$1:L$2881=LEFT(L1943,LEN(L1943)-3)&amp;"ctr",K$1:K$2881),IF(L$1:L$2881=L1943,K$1:K$2881),2,IF(ISERROR(Q1943),3,IF(Q1943&lt;0.05,3,2))))</f>
        <v/>
      </c>
      <c r="S1943" s="1" t="str">
        <f t="shared" ca="1" si="424"/>
        <v/>
      </c>
      <c r="T1943" s="1" t="str">
        <f t="array" ref="T1943">IF(O1943="","",AVERAGE(IF(L$1:L$2881=L1943,I$1:I$2881)))</f>
        <v/>
      </c>
      <c r="U1943" s="1" t="str">
        <f t="shared" ca="1" si="425"/>
        <v/>
      </c>
      <c r="V1943" s="1" t="str">
        <f t="shared" ca="1" si="429"/>
        <v/>
      </c>
      <c r="W1943" s="1" t="str">
        <f t="array" aca="1" ref="W1943" ca="1">IF(V1943="","",IF(AVERAGE(IF(Z$2:Z$2881="Neg"&amp;" "&amp;B1943&amp;" "&amp;X1943,J$2:J$2881,0))&gt;AVERAGE(IF(Z$2:Z$2881="pos"&amp;" "&amp;B1943&amp;" "&amp;X1943,J$2:J$2881,0)),"neg","pos"))</f>
        <v/>
      </c>
      <c r="X1943" s="1" t="str">
        <f t="shared" ca="1" si="426"/>
        <v/>
      </c>
      <c r="Y1943" s="1" t="str">
        <f t="shared" ca="1" si="427"/>
        <v/>
      </c>
      <c r="Z1943" s="1" t="str">
        <f t="shared" si="428"/>
        <v>neg succinate YE_</v>
      </c>
      <c r="AA1943" s="1" t="str">
        <f t="shared" si="430"/>
        <v/>
      </c>
    </row>
    <row r="1944" spans="1:27" x14ac:dyDescent="0.2">
      <c r="A1944" s="1" t="s">
        <v>93</v>
      </c>
      <c r="B1944" s="1" t="s">
        <v>215</v>
      </c>
      <c r="C1944" s="1" t="s">
        <v>41</v>
      </c>
      <c r="D1944" s="1">
        <v>118.0264</v>
      </c>
      <c r="E1944" s="1">
        <v>20.38</v>
      </c>
      <c r="F1944" s="5" t="s">
        <v>146</v>
      </c>
      <c r="H1944" s="1" t="s">
        <v>152</v>
      </c>
      <c r="I1944" s="1">
        <v>284005</v>
      </c>
      <c r="K1944" s="1">
        <f t="shared" si="419"/>
        <v>12.55675064368074</v>
      </c>
      <c r="L1944" s="1" t="str">
        <f t="shared" si="420"/>
        <v>neg succinate YE_Syn</v>
      </c>
      <c r="M1944" s="1" t="str">
        <f t="shared" si="421"/>
        <v>D</v>
      </c>
      <c r="N1944" s="1" t="str">
        <f t="shared" si="422"/>
        <v>neg succinate YE_Syn_D</v>
      </c>
      <c r="O1944" s="2" t="str">
        <f t="shared" si="423"/>
        <v/>
      </c>
      <c r="P1944" s="1" t="str">
        <f t="array" ref="P1944">IF(O1944="","",AVERAGE(IF(L$1:L$2881=L1944,K$1:K$2881)))</f>
        <v/>
      </c>
      <c r="Q1944" s="1" t="str">
        <f t="array" ref="Q1944">IF(O1944="","",_xlfn.F.TEST(IF((L$1:L$2881=LEFT(L1944,LEN(L1944)-3)&amp;"ctr"),K$1:K$2881),IF((L$1:L$2881=L1944),K$1:K$2881)))</f>
        <v/>
      </c>
      <c r="R1944" s="1" t="str">
        <f t="array" ref="R1944">IF(O1944="","",TTEST(IF(L$1:L$2881=LEFT(L1944,LEN(L1944)-3)&amp;"ctr",K$1:K$2881),IF(L$1:L$2881=L1944,K$1:K$2881),2,IF(ISERROR(Q1944),3,IF(Q1944&lt;0.05,3,2))))</f>
        <v/>
      </c>
      <c r="S1944" s="1" t="str">
        <f t="shared" ca="1" si="424"/>
        <v/>
      </c>
      <c r="T1944" s="1" t="str">
        <f t="array" ref="T1944">IF(O1944="","",AVERAGE(IF(L$1:L$2881=L1944,I$1:I$2881)))</f>
        <v/>
      </c>
      <c r="U1944" s="1" t="str">
        <f t="shared" ca="1" si="425"/>
        <v/>
      </c>
      <c r="V1944" s="1" t="str">
        <f t="shared" ca="1" si="429"/>
        <v/>
      </c>
      <c r="W1944" s="1" t="str">
        <f t="array" aca="1" ref="W1944" ca="1">IF(V1944="","",IF(AVERAGE(IF(Z$2:Z$2881="Neg"&amp;" "&amp;B1944&amp;" "&amp;X1944,J$2:J$2881,0))&gt;AVERAGE(IF(Z$2:Z$2881="pos"&amp;" "&amp;B1944&amp;" "&amp;X1944,J$2:J$2881,0)),"neg","pos"))</f>
        <v/>
      </c>
      <c r="X1944" s="1" t="str">
        <f t="shared" ca="1" si="426"/>
        <v/>
      </c>
      <c r="Y1944" s="1" t="str">
        <f t="shared" ca="1" si="427"/>
        <v/>
      </c>
      <c r="Z1944" s="1" t="str">
        <f t="shared" si="428"/>
        <v>neg succinate YE_</v>
      </c>
      <c r="AA1944" s="1" t="str">
        <f t="shared" si="430"/>
        <v/>
      </c>
    </row>
    <row r="1945" spans="1:27" x14ac:dyDescent="0.2">
      <c r="A1945" s="1" t="s">
        <v>93</v>
      </c>
      <c r="B1945" s="1" t="s">
        <v>215</v>
      </c>
      <c r="C1945" s="1" t="s">
        <v>41</v>
      </c>
      <c r="D1945" s="1">
        <v>118.0264</v>
      </c>
      <c r="E1945" s="1">
        <v>20.38</v>
      </c>
      <c r="F1945" s="5" t="s">
        <v>146</v>
      </c>
      <c r="H1945" s="1" t="s">
        <v>152</v>
      </c>
      <c r="I1945" s="1">
        <v>614825</v>
      </c>
      <c r="K1945" s="1">
        <f t="shared" si="419"/>
        <v>13.329094579928041</v>
      </c>
      <c r="L1945" s="1" t="str">
        <f t="shared" si="420"/>
        <v>neg succinate YE_Syn</v>
      </c>
      <c r="M1945" s="1" t="str">
        <f t="shared" si="421"/>
        <v>D</v>
      </c>
      <c r="N1945" s="1" t="str">
        <f t="shared" si="422"/>
        <v>neg succinate YE_Syn_D</v>
      </c>
      <c r="O1945" s="2" t="str">
        <f t="shared" si="423"/>
        <v/>
      </c>
      <c r="P1945" s="1" t="str">
        <f t="array" ref="P1945">IF(O1945="","",AVERAGE(IF(L$1:L$2881=L1945,K$1:K$2881)))</f>
        <v/>
      </c>
      <c r="Q1945" s="1" t="str">
        <f t="array" ref="Q1945">IF(O1945="","",_xlfn.F.TEST(IF((L$1:L$2881=LEFT(L1945,LEN(L1945)-3)&amp;"ctr"),K$1:K$2881),IF((L$1:L$2881=L1945),K$1:K$2881)))</f>
        <v/>
      </c>
      <c r="R1945" s="1" t="str">
        <f t="array" ref="R1945">IF(O1945="","",TTEST(IF(L$1:L$2881=LEFT(L1945,LEN(L1945)-3)&amp;"ctr",K$1:K$2881),IF(L$1:L$2881=L1945,K$1:K$2881),2,IF(ISERROR(Q1945),3,IF(Q1945&lt;0.05,3,2))))</f>
        <v/>
      </c>
      <c r="S1945" s="1" t="str">
        <f t="shared" ca="1" si="424"/>
        <v/>
      </c>
      <c r="T1945" s="1" t="str">
        <f t="array" ref="T1945">IF(O1945="","",AVERAGE(IF(L$1:L$2881=L1945,I$1:I$2881)))</f>
        <v/>
      </c>
      <c r="U1945" s="1" t="str">
        <f t="shared" ca="1" si="425"/>
        <v/>
      </c>
      <c r="V1945" s="1" t="str">
        <f t="shared" ca="1" si="429"/>
        <v/>
      </c>
      <c r="W1945" s="1" t="str">
        <f t="array" aca="1" ref="W1945" ca="1">IF(V1945="","",IF(AVERAGE(IF(Z$2:Z$2881="Neg"&amp;" "&amp;B1945&amp;" "&amp;X1945,J$2:J$2881,0))&gt;AVERAGE(IF(Z$2:Z$2881="pos"&amp;" "&amp;B1945&amp;" "&amp;X1945,J$2:J$2881,0)),"neg","pos"))</f>
        <v/>
      </c>
      <c r="X1945" s="1" t="str">
        <f t="shared" ca="1" si="426"/>
        <v/>
      </c>
      <c r="Y1945" s="1" t="str">
        <f t="shared" ca="1" si="427"/>
        <v/>
      </c>
      <c r="Z1945" s="1" t="str">
        <f t="shared" si="428"/>
        <v>neg succinate YE_</v>
      </c>
      <c r="AA1945" s="1" t="str">
        <f t="shared" si="430"/>
        <v/>
      </c>
    </row>
    <row r="1946" spans="1:27" x14ac:dyDescent="0.2">
      <c r="A1946" s="1" t="s">
        <v>93</v>
      </c>
      <c r="B1946" s="1" t="s">
        <v>215</v>
      </c>
      <c r="C1946" s="1" t="s">
        <v>41</v>
      </c>
      <c r="D1946" s="1">
        <v>118.0264</v>
      </c>
      <c r="E1946" s="1">
        <v>20.38</v>
      </c>
      <c r="F1946" s="5" t="s">
        <v>146</v>
      </c>
      <c r="H1946" s="1" t="s">
        <v>153</v>
      </c>
      <c r="I1946" s="1">
        <v>33830</v>
      </c>
      <c r="K1946" s="1">
        <f t="shared" si="419"/>
        <v>10.429132820900398</v>
      </c>
      <c r="L1946" s="1" t="str">
        <f t="shared" si="420"/>
        <v>neg succinate SE_Ctr</v>
      </c>
      <c r="M1946" s="1" t="str">
        <f t="shared" si="421"/>
        <v>D</v>
      </c>
      <c r="N1946" s="1" t="str">
        <f t="shared" si="422"/>
        <v>neg succinate SE_Ctr_D</v>
      </c>
      <c r="O1946" s="2" t="str">
        <f t="shared" si="423"/>
        <v>D</v>
      </c>
      <c r="P1946" s="1">
        <f t="array" ref="P1946">IF(O1946="","",AVERAGE(IF(L$1:L$2881=L1946,K$1:K$2881)))</f>
        <v>10.449308009717733</v>
      </c>
      <c r="Q1946" s="1">
        <f t="array" ref="Q1946">IF(O1946="","",_xlfn.F.TEST(IF((L$1:L$2881=LEFT(L1946,LEN(L1946)-3)&amp;"ctr"),K$1:K$2881),IF((L$1:L$2881=L1946),K$1:K$2881)))</f>
        <v>1</v>
      </c>
      <c r="R1946" s="1">
        <f t="array" ref="R1946">IF(O1946="","",TTEST(IF(L$1:L$2881=LEFT(L1946,LEN(L1946)-3)&amp;"ctr",K$1:K$2881),IF(L$1:L$2881=L1946,K$1:K$2881),2,IF(ISERROR(Q1946),3,IF(Q1946&lt;0.05,3,2))))</f>
        <v>1</v>
      </c>
      <c r="S1946" s="1" t="str">
        <f t="shared" ca="1" si="424"/>
        <v>D</v>
      </c>
      <c r="T1946" s="1">
        <f t="array" ref="T1946">IF(O1946="","",AVERAGE(IF(L$1:L$2881=L1946,I$1:I$2881)))</f>
        <v>39869.75</v>
      </c>
      <c r="U1946" s="1" t="b">
        <f t="shared" ca="1" si="425"/>
        <v>0</v>
      </c>
      <c r="V1946" s="1" t="str">
        <f t="shared" ca="1" si="429"/>
        <v>1</v>
      </c>
      <c r="W1946" s="1" t="str">
        <f t="array" aca="1" ref="W1946" ca="1">IF(V1946="","",IF(AVERAGE(IF(Z$2:Z$2881="Neg"&amp;" "&amp;B1946&amp;" "&amp;X1946,J$2:J$2881,0))&gt;AVERAGE(IF(Z$2:Z$2881="pos"&amp;" "&amp;B1946&amp;" "&amp;X1946,J$2:J$2881,0)),"neg","pos"))</f>
        <v>pos</v>
      </c>
      <c r="X1946" s="1" t="str">
        <f t="shared" ca="1" si="426"/>
        <v>SE_</v>
      </c>
      <c r="Y1946" s="1" t="str">
        <f t="shared" ca="1" si="427"/>
        <v>Ctr</v>
      </c>
      <c r="Z1946" s="1" t="str">
        <f t="shared" si="428"/>
        <v>neg succinate SE_</v>
      </c>
      <c r="AA1946" s="1" t="str">
        <f t="shared" si="430"/>
        <v>Good</v>
      </c>
    </row>
    <row r="1947" spans="1:27" x14ac:dyDescent="0.2">
      <c r="A1947" s="1" t="s">
        <v>93</v>
      </c>
      <c r="B1947" s="1" t="s">
        <v>215</v>
      </c>
      <c r="C1947" s="1" t="s">
        <v>41</v>
      </c>
      <c r="D1947" s="1">
        <v>118.0264</v>
      </c>
      <c r="E1947" s="1">
        <v>20.38</v>
      </c>
      <c r="F1947" s="5" t="s">
        <v>146</v>
      </c>
      <c r="H1947" s="1" t="s">
        <v>153</v>
      </c>
      <c r="I1947" s="1">
        <v>13482</v>
      </c>
      <c r="K1947" s="1">
        <f t="shared" si="419"/>
        <v>9.5091849116340743</v>
      </c>
      <c r="L1947" s="1" t="str">
        <f t="shared" si="420"/>
        <v>neg succinate SE_Ctr</v>
      </c>
      <c r="M1947" s="1" t="str">
        <f t="shared" si="421"/>
        <v>D</v>
      </c>
      <c r="N1947" s="1" t="str">
        <f t="shared" si="422"/>
        <v>neg succinate SE_Ctr_D</v>
      </c>
      <c r="O1947" s="2" t="str">
        <f t="shared" si="423"/>
        <v/>
      </c>
      <c r="P1947" s="1" t="str">
        <f t="array" ref="P1947">IF(O1947="","",AVERAGE(IF(L$1:L$2881=L1947,K$1:K$2881)))</f>
        <v/>
      </c>
      <c r="Q1947" s="1" t="str">
        <f t="array" ref="Q1947">IF(O1947="","",_xlfn.F.TEST(IF((L$1:L$2881=LEFT(L1947,LEN(L1947)-3)&amp;"ctr"),K$1:K$2881),IF((L$1:L$2881=L1947),K$1:K$2881)))</f>
        <v/>
      </c>
      <c r="R1947" s="1" t="str">
        <f t="array" ref="R1947">IF(O1947="","",TTEST(IF(L$1:L$2881=LEFT(L1947,LEN(L1947)-3)&amp;"ctr",K$1:K$2881),IF(L$1:L$2881=L1947,K$1:K$2881),2,IF(ISERROR(Q1947),3,IF(Q1947&lt;0.05,3,2))))</f>
        <v/>
      </c>
      <c r="S1947" s="1" t="str">
        <f t="shared" ca="1" si="424"/>
        <v/>
      </c>
      <c r="T1947" s="1" t="str">
        <f t="array" ref="T1947">IF(O1947="","",AVERAGE(IF(L$1:L$2881=L1947,I$1:I$2881)))</f>
        <v/>
      </c>
      <c r="U1947" s="1" t="str">
        <f t="shared" ca="1" si="425"/>
        <v/>
      </c>
      <c r="V1947" s="1" t="str">
        <f t="shared" ca="1" si="429"/>
        <v/>
      </c>
      <c r="W1947" s="1" t="str">
        <f t="array" aca="1" ref="W1947" ca="1">IF(V1947="","",IF(AVERAGE(IF(Z$2:Z$2881="Neg"&amp;" "&amp;B1947&amp;" "&amp;X1947,J$2:J$2881,0))&gt;AVERAGE(IF(Z$2:Z$2881="pos"&amp;" "&amp;B1947&amp;" "&amp;X1947,J$2:J$2881,0)),"neg","pos"))</f>
        <v/>
      </c>
      <c r="X1947" s="1" t="str">
        <f t="shared" ca="1" si="426"/>
        <v/>
      </c>
      <c r="Y1947" s="1" t="str">
        <f t="shared" ca="1" si="427"/>
        <v/>
      </c>
      <c r="Z1947" s="1" t="str">
        <f t="shared" si="428"/>
        <v>neg succinate SE_</v>
      </c>
      <c r="AA1947" s="1" t="str">
        <f t="shared" si="430"/>
        <v/>
      </c>
    </row>
    <row r="1948" spans="1:27" x14ac:dyDescent="0.2">
      <c r="A1948" s="1" t="s">
        <v>93</v>
      </c>
      <c r="B1948" s="1" t="s">
        <v>215</v>
      </c>
      <c r="C1948" s="1" t="s">
        <v>41</v>
      </c>
      <c r="D1948" s="1">
        <v>118.0264</v>
      </c>
      <c r="E1948" s="1">
        <v>20.38</v>
      </c>
      <c r="F1948" s="5" t="s">
        <v>146</v>
      </c>
      <c r="H1948" s="1" t="s">
        <v>153</v>
      </c>
      <c r="I1948" s="1">
        <v>50402</v>
      </c>
      <c r="K1948" s="1">
        <f t="shared" si="419"/>
        <v>10.827805976097512</v>
      </c>
      <c r="L1948" s="1" t="str">
        <f t="shared" si="420"/>
        <v>neg succinate SE_Ctr</v>
      </c>
      <c r="M1948" s="1" t="str">
        <f t="shared" si="421"/>
        <v>D</v>
      </c>
      <c r="N1948" s="1" t="str">
        <f t="shared" si="422"/>
        <v>neg succinate SE_Ctr_D</v>
      </c>
      <c r="O1948" s="2" t="str">
        <f t="shared" si="423"/>
        <v/>
      </c>
      <c r="P1948" s="1" t="str">
        <f t="array" ref="P1948">IF(O1948="","",AVERAGE(IF(L$1:L$2881=L1948,K$1:K$2881)))</f>
        <v/>
      </c>
      <c r="Q1948" s="1" t="str">
        <f t="array" ref="Q1948">IF(O1948="","",_xlfn.F.TEST(IF((L$1:L$2881=LEFT(L1948,LEN(L1948)-3)&amp;"ctr"),K$1:K$2881),IF((L$1:L$2881=L1948),K$1:K$2881)))</f>
        <v/>
      </c>
      <c r="R1948" s="1" t="str">
        <f t="array" ref="R1948">IF(O1948="","",TTEST(IF(L$1:L$2881=LEFT(L1948,LEN(L1948)-3)&amp;"ctr",K$1:K$2881),IF(L$1:L$2881=L1948,K$1:K$2881),2,IF(ISERROR(Q1948),3,IF(Q1948&lt;0.05,3,2))))</f>
        <v/>
      </c>
      <c r="S1948" s="1" t="str">
        <f t="shared" ca="1" si="424"/>
        <v/>
      </c>
      <c r="T1948" s="1" t="str">
        <f t="array" ref="T1948">IF(O1948="","",AVERAGE(IF(L$1:L$2881=L1948,I$1:I$2881)))</f>
        <v/>
      </c>
      <c r="U1948" s="1" t="str">
        <f t="shared" ca="1" si="425"/>
        <v/>
      </c>
      <c r="V1948" s="1" t="str">
        <f t="shared" ca="1" si="429"/>
        <v/>
      </c>
      <c r="W1948" s="1" t="str">
        <f t="array" aca="1" ref="W1948" ca="1">IF(V1948="","",IF(AVERAGE(IF(Z$2:Z$2881="Neg"&amp;" "&amp;B1948&amp;" "&amp;X1948,J$2:J$2881,0))&gt;AVERAGE(IF(Z$2:Z$2881="pos"&amp;" "&amp;B1948&amp;" "&amp;X1948,J$2:J$2881,0)),"neg","pos"))</f>
        <v/>
      </c>
      <c r="X1948" s="1" t="str">
        <f t="shared" ca="1" si="426"/>
        <v/>
      </c>
      <c r="Y1948" s="1" t="str">
        <f t="shared" ca="1" si="427"/>
        <v/>
      </c>
      <c r="Z1948" s="1" t="str">
        <f t="shared" si="428"/>
        <v>neg succinate SE_</v>
      </c>
      <c r="AA1948" s="1" t="str">
        <f t="shared" si="430"/>
        <v/>
      </c>
    </row>
    <row r="1949" spans="1:27" x14ac:dyDescent="0.2">
      <c r="A1949" s="1" t="s">
        <v>93</v>
      </c>
      <c r="B1949" s="1" t="s">
        <v>215</v>
      </c>
      <c r="C1949" s="1" t="s">
        <v>41</v>
      </c>
      <c r="D1949" s="1">
        <v>118.0264</v>
      </c>
      <c r="E1949" s="1">
        <v>20.38</v>
      </c>
      <c r="F1949" s="5" t="s">
        <v>146</v>
      </c>
      <c r="H1949" s="1" t="s">
        <v>153</v>
      </c>
      <c r="I1949" s="1">
        <v>61765</v>
      </c>
      <c r="K1949" s="1">
        <f t="shared" si="419"/>
        <v>11.031108330238945</v>
      </c>
      <c r="L1949" s="1" t="str">
        <f t="shared" si="420"/>
        <v>neg succinate SE_Ctr</v>
      </c>
      <c r="M1949" s="1" t="str">
        <f t="shared" si="421"/>
        <v>D</v>
      </c>
      <c r="N1949" s="1" t="str">
        <f t="shared" si="422"/>
        <v>neg succinate SE_Ctr_D</v>
      </c>
      <c r="O1949" s="2" t="str">
        <f t="shared" si="423"/>
        <v/>
      </c>
      <c r="P1949" s="1" t="str">
        <f t="array" ref="P1949">IF(O1949="","",AVERAGE(IF(L$1:L$2881=L1949,K$1:K$2881)))</f>
        <v/>
      </c>
      <c r="Q1949" s="1" t="str">
        <f t="array" ref="Q1949">IF(O1949="","",_xlfn.F.TEST(IF((L$1:L$2881=LEFT(L1949,LEN(L1949)-3)&amp;"ctr"),K$1:K$2881),IF((L$1:L$2881=L1949),K$1:K$2881)))</f>
        <v/>
      </c>
      <c r="R1949" s="1" t="str">
        <f t="array" ref="R1949">IF(O1949="","",TTEST(IF(L$1:L$2881=LEFT(L1949,LEN(L1949)-3)&amp;"ctr",K$1:K$2881),IF(L$1:L$2881=L1949,K$1:K$2881),2,IF(ISERROR(Q1949),3,IF(Q1949&lt;0.05,3,2))))</f>
        <v/>
      </c>
      <c r="S1949" s="1" t="str">
        <f t="shared" ca="1" si="424"/>
        <v/>
      </c>
      <c r="T1949" s="1" t="str">
        <f t="array" ref="T1949">IF(O1949="","",AVERAGE(IF(L$1:L$2881=L1949,I$1:I$2881)))</f>
        <v/>
      </c>
      <c r="U1949" s="1" t="str">
        <f t="shared" ca="1" si="425"/>
        <v/>
      </c>
      <c r="V1949" s="1" t="str">
        <f t="shared" ca="1" si="429"/>
        <v/>
      </c>
      <c r="W1949" s="1" t="str">
        <f t="array" aca="1" ref="W1949" ca="1">IF(V1949="","",IF(AVERAGE(IF(Z$2:Z$2881="Neg"&amp;" "&amp;B1949&amp;" "&amp;X1949,J$2:J$2881,0))&gt;AVERAGE(IF(Z$2:Z$2881="pos"&amp;" "&amp;B1949&amp;" "&amp;X1949,J$2:J$2881,0)),"neg","pos"))</f>
        <v/>
      </c>
      <c r="X1949" s="1" t="str">
        <f t="shared" ca="1" si="426"/>
        <v/>
      </c>
      <c r="Y1949" s="1" t="str">
        <f t="shared" ca="1" si="427"/>
        <v/>
      </c>
      <c r="Z1949" s="1" t="str">
        <f t="shared" si="428"/>
        <v>neg succinate SE_</v>
      </c>
      <c r="AA1949" s="1" t="str">
        <f t="shared" si="430"/>
        <v/>
      </c>
    </row>
    <row r="1950" spans="1:27" x14ac:dyDescent="0.2">
      <c r="A1950" s="1" t="s">
        <v>93</v>
      </c>
      <c r="B1950" s="1" t="s">
        <v>215</v>
      </c>
      <c r="C1950" s="1" t="s">
        <v>41</v>
      </c>
      <c r="D1950" s="1">
        <v>118.0264</v>
      </c>
      <c r="E1950" s="1">
        <v>20.38</v>
      </c>
      <c r="F1950" s="5" t="s">
        <v>146</v>
      </c>
      <c r="H1950" s="1" t="s">
        <v>154</v>
      </c>
      <c r="I1950" s="1">
        <v>14923</v>
      </c>
      <c r="K1950" s="1">
        <f t="shared" si="419"/>
        <v>9.6107259343410476</v>
      </c>
      <c r="L1950" s="1" t="str">
        <f t="shared" si="420"/>
        <v>neg succinate SE_Syn</v>
      </c>
      <c r="M1950" s="1" t="str">
        <f t="shared" si="421"/>
        <v>D</v>
      </c>
      <c r="N1950" s="1" t="str">
        <f t="shared" si="422"/>
        <v>neg succinate SE_Syn_D</v>
      </c>
      <c r="O1950" s="2" t="str">
        <f t="shared" si="423"/>
        <v>D</v>
      </c>
      <c r="P1950" s="1">
        <f t="array" ref="P1950">IF(O1950="","",AVERAGE(IF(L$1:L$2881=L1950,K$1:K$2881)))</f>
        <v>9.1514935743442329</v>
      </c>
      <c r="Q1950" s="1">
        <f t="array" ref="Q1950">IF(O1950="","",_xlfn.F.TEST(IF((L$1:L$2881=LEFT(L1950,LEN(L1950)-3)&amp;"ctr"),K$1:K$2881),IF((L$1:L$2881=L1950),K$1:K$2881)))</f>
        <v>0.63816902542298426</v>
      </c>
      <c r="R1950" s="1">
        <f t="array" ref="R1950">IF(O1950="","",TTEST(IF(L$1:L$2881=LEFT(L1950,LEN(L1950)-3)&amp;"ctr",K$1:K$2881),IF(L$1:L$2881=L1950,K$1:K$2881),2,IF(ISERROR(Q1950),3,IF(Q1950&lt;0.05,3,2))))</f>
        <v>6.1541459230183601E-2</v>
      </c>
      <c r="S1950" s="1" t="str">
        <f t="shared" ca="1" si="424"/>
        <v>N</v>
      </c>
      <c r="T1950" s="1">
        <f t="array" ref="T1950">IF(O1950="","",AVERAGE(IF(L$1:L$2881=L1950,I$1:I$2881)))</f>
        <v>12020.25</v>
      </c>
      <c r="U1950" s="1" t="str">
        <f t="shared" ca="1" si="425"/>
        <v>n/a</v>
      </c>
      <c r="V1950" s="1" t="str">
        <f t="shared" ca="1" si="429"/>
        <v>1</v>
      </c>
      <c r="W1950" s="1" t="str">
        <f t="array" aca="1" ref="W1950" ca="1">IF(V1950="","",IF(AVERAGE(IF(Z$2:Z$2881="Neg"&amp;" "&amp;B1950&amp;" "&amp;X1950,J$2:J$2881,0))&gt;AVERAGE(IF(Z$2:Z$2881="pos"&amp;" "&amp;B1950&amp;" "&amp;X1950,J$2:J$2881,0)),"neg","pos"))</f>
        <v>pos</v>
      </c>
      <c r="X1950" s="1" t="str">
        <f t="shared" ca="1" si="426"/>
        <v>SE_</v>
      </c>
      <c r="Y1950" s="1" t="str">
        <f t="shared" ca="1" si="427"/>
        <v>Syn</v>
      </c>
      <c r="Z1950" s="1" t="str">
        <f t="shared" si="428"/>
        <v>neg succinate SE_</v>
      </c>
      <c r="AA1950" s="1" t="str">
        <f t="shared" si="430"/>
        <v>Good</v>
      </c>
    </row>
    <row r="1951" spans="1:27" x14ac:dyDescent="0.2">
      <c r="A1951" s="1" t="s">
        <v>93</v>
      </c>
      <c r="B1951" s="1" t="s">
        <v>215</v>
      </c>
      <c r="C1951" s="1" t="s">
        <v>41</v>
      </c>
      <c r="D1951" s="1">
        <v>118.0264</v>
      </c>
      <c r="E1951" s="1">
        <v>20.38</v>
      </c>
      <c r="F1951" s="5" t="s">
        <v>146</v>
      </c>
      <c r="H1951" s="1" t="s">
        <v>154</v>
      </c>
      <c r="I1951" s="1">
        <v>20914</v>
      </c>
      <c r="K1951" s="1">
        <f t="shared" si="419"/>
        <v>9.9482218838762986</v>
      </c>
      <c r="L1951" s="1" t="str">
        <f t="shared" si="420"/>
        <v>neg succinate SE_Syn</v>
      </c>
      <c r="M1951" s="1" t="str">
        <f t="shared" si="421"/>
        <v>D</v>
      </c>
      <c r="N1951" s="1" t="str">
        <f t="shared" si="422"/>
        <v>neg succinate SE_Syn_D</v>
      </c>
      <c r="O1951" s="2" t="str">
        <f t="shared" si="423"/>
        <v/>
      </c>
      <c r="P1951" s="1" t="str">
        <f t="array" ref="P1951">IF(O1951="","",AVERAGE(IF(L$1:L$2881=L1951,K$1:K$2881)))</f>
        <v/>
      </c>
      <c r="Q1951" s="1" t="str">
        <f t="array" ref="Q1951">IF(O1951="","",_xlfn.F.TEST(IF((L$1:L$2881=LEFT(L1951,LEN(L1951)-3)&amp;"ctr"),K$1:K$2881),IF((L$1:L$2881=L1951),K$1:K$2881)))</f>
        <v/>
      </c>
      <c r="R1951" s="1" t="str">
        <f t="array" ref="R1951">IF(O1951="","",TTEST(IF(L$1:L$2881=LEFT(L1951,LEN(L1951)-3)&amp;"ctr",K$1:K$2881),IF(L$1:L$2881=L1951,K$1:K$2881),2,IF(ISERROR(Q1951),3,IF(Q1951&lt;0.05,3,2))))</f>
        <v/>
      </c>
      <c r="S1951" s="1" t="str">
        <f t="shared" ca="1" si="424"/>
        <v/>
      </c>
      <c r="T1951" s="1" t="str">
        <f t="array" ref="T1951">IF(O1951="","",AVERAGE(IF(L$1:L$2881=L1951,I$1:I$2881)))</f>
        <v/>
      </c>
      <c r="U1951" s="1" t="str">
        <f t="shared" ca="1" si="425"/>
        <v/>
      </c>
      <c r="V1951" s="1" t="str">
        <f t="shared" ca="1" si="429"/>
        <v/>
      </c>
      <c r="W1951" s="1" t="str">
        <f t="array" aca="1" ref="W1951" ca="1">IF(V1951="","",IF(AVERAGE(IF(Z$2:Z$2881="Neg"&amp;" "&amp;B1951&amp;" "&amp;X1951,J$2:J$2881,0))&gt;AVERAGE(IF(Z$2:Z$2881="pos"&amp;" "&amp;B1951&amp;" "&amp;X1951,J$2:J$2881,0)),"neg","pos"))</f>
        <v/>
      </c>
      <c r="X1951" s="1" t="str">
        <f t="shared" ca="1" si="426"/>
        <v/>
      </c>
      <c r="Y1951" s="1" t="str">
        <f t="shared" ca="1" si="427"/>
        <v/>
      </c>
      <c r="Z1951" s="1" t="str">
        <f t="shared" si="428"/>
        <v>neg succinate SE_</v>
      </c>
      <c r="AA1951" s="1" t="str">
        <f t="shared" si="430"/>
        <v/>
      </c>
    </row>
    <row r="1952" spans="1:27" x14ac:dyDescent="0.2">
      <c r="A1952" s="1" t="s">
        <v>93</v>
      </c>
      <c r="B1952" s="1" t="s">
        <v>215</v>
      </c>
      <c r="C1952" s="1" t="s">
        <v>41</v>
      </c>
      <c r="D1952" s="1">
        <v>118.0264</v>
      </c>
      <c r="E1952" s="1">
        <v>20.38</v>
      </c>
      <c r="F1952" s="5" t="s">
        <v>146</v>
      </c>
      <c r="H1952" s="1" t="s">
        <v>154</v>
      </c>
      <c r="I1952" s="1">
        <v>2633</v>
      </c>
      <c r="K1952" s="1">
        <f t="shared" si="419"/>
        <v>7.876258882303226</v>
      </c>
      <c r="L1952" s="1" t="str">
        <f t="shared" si="420"/>
        <v>neg succinate SE_Syn</v>
      </c>
      <c r="M1952" s="1" t="str">
        <f t="shared" si="421"/>
        <v>D</v>
      </c>
      <c r="N1952" s="1" t="str">
        <f t="shared" si="422"/>
        <v>neg succinate SE_Syn_D</v>
      </c>
      <c r="O1952" s="2" t="str">
        <f t="shared" si="423"/>
        <v/>
      </c>
      <c r="P1952" s="1" t="str">
        <f t="array" ref="P1952">IF(O1952="","",AVERAGE(IF(L$1:L$2881=L1952,K$1:K$2881)))</f>
        <v/>
      </c>
      <c r="Q1952" s="1" t="str">
        <f t="array" ref="Q1952">IF(O1952="","",_xlfn.F.TEST(IF((L$1:L$2881=LEFT(L1952,LEN(L1952)-3)&amp;"ctr"),K$1:K$2881),IF((L$1:L$2881=L1952),K$1:K$2881)))</f>
        <v/>
      </c>
      <c r="R1952" s="1" t="str">
        <f t="array" ref="R1952">IF(O1952="","",TTEST(IF(L$1:L$2881=LEFT(L1952,LEN(L1952)-3)&amp;"ctr",K$1:K$2881),IF(L$1:L$2881=L1952,K$1:K$2881),2,IF(ISERROR(Q1952),3,IF(Q1952&lt;0.05,3,2))))</f>
        <v/>
      </c>
      <c r="S1952" s="1" t="str">
        <f t="shared" ca="1" si="424"/>
        <v/>
      </c>
      <c r="T1952" s="1" t="str">
        <f t="array" ref="T1952">IF(O1952="","",AVERAGE(IF(L$1:L$2881=L1952,I$1:I$2881)))</f>
        <v/>
      </c>
      <c r="U1952" s="1" t="str">
        <f t="shared" ca="1" si="425"/>
        <v/>
      </c>
      <c r="V1952" s="1" t="str">
        <f t="shared" ca="1" si="429"/>
        <v/>
      </c>
      <c r="W1952" s="1" t="str">
        <f t="array" aca="1" ref="W1952" ca="1">IF(V1952="","",IF(AVERAGE(IF(Z$2:Z$2881="Neg"&amp;" "&amp;B1952&amp;" "&amp;X1952,J$2:J$2881,0))&gt;AVERAGE(IF(Z$2:Z$2881="pos"&amp;" "&amp;B1952&amp;" "&amp;X1952,J$2:J$2881,0)),"neg","pos"))</f>
        <v/>
      </c>
      <c r="X1952" s="1" t="str">
        <f t="shared" ca="1" si="426"/>
        <v/>
      </c>
      <c r="Y1952" s="1" t="str">
        <f t="shared" ca="1" si="427"/>
        <v/>
      </c>
      <c r="Z1952" s="1" t="str">
        <f t="shared" si="428"/>
        <v>neg succinate SE_</v>
      </c>
      <c r="AA1952" s="1" t="str">
        <f t="shared" si="430"/>
        <v/>
      </c>
    </row>
    <row r="1953" spans="1:27" x14ac:dyDescent="0.2">
      <c r="A1953" s="1" t="s">
        <v>93</v>
      </c>
      <c r="B1953" s="1" t="s">
        <v>215</v>
      </c>
      <c r="C1953" s="1" t="s">
        <v>41</v>
      </c>
      <c r="D1953" s="1">
        <v>118.0264</v>
      </c>
      <c r="E1953" s="1">
        <v>20.38</v>
      </c>
      <c r="F1953" s="5" t="s">
        <v>146</v>
      </c>
      <c r="H1953" s="1" t="s">
        <v>154</v>
      </c>
      <c r="I1953" s="1">
        <v>9611</v>
      </c>
      <c r="K1953" s="1">
        <f t="shared" si="419"/>
        <v>9.1707675968563596</v>
      </c>
      <c r="L1953" s="1" t="str">
        <f t="shared" si="420"/>
        <v>neg succinate SE_Syn</v>
      </c>
      <c r="M1953" s="1" t="str">
        <f t="shared" si="421"/>
        <v>D</v>
      </c>
      <c r="N1953" s="1" t="str">
        <f t="shared" si="422"/>
        <v>neg succinate SE_Syn_D</v>
      </c>
      <c r="O1953" s="2" t="str">
        <f t="shared" si="423"/>
        <v/>
      </c>
      <c r="P1953" s="1" t="str">
        <f t="array" ref="P1953">IF(O1953="","",AVERAGE(IF(L$1:L$2881=L1953,K$1:K$2881)))</f>
        <v/>
      </c>
      <c r="Q1953" s="1" t="str">
        <f t="array" ref="Q1953">IF(O1953="","",_xlfn.F.TEST(IF((L$1:L$2881=LEFT(L1953,LEN(L1953)-3)&amp;"ctr"),K$1:K$2881),IF((L$1:L$2881=L1953),K$1:K$2881)))</f>
        <v/>
      </c>
      <c r="R1953" s="1" t="str">
        <f t="array" ref="R1953">IF(O1953="","",TTEST(IF(L$1:L$2881=LEFT(L1953,LEN(L1953)-3)&amp;"ctr",K$1:K$2881),IF(L$1:L$2881=L1953,K$1:K$2881),2,IF(ISERROR(Q1953),3,IF(Q1953&lt;0.05,3,2))))</f>
        <v/>
      </c>
      <c r="S1953" s="1" t="str">
        <f t="shared" ca="1" si="424"/>
        <v/>
      </c>
      <c r="T1953" s="1" t="str">
        <f t="array" ref="T1953">IF(O1953="","",AVERAGE(IF(L$1:L$2881=L1953,I$1:I$2881)))</f>
        <v/>
      </c>
      <c r="U1953" s="1" t="str">
        <f t="shared" ca="1" si="425"/>
        <v/>
      </c>
      <c r="V1953" s="1" t="str">
        <f t="shared" ca="1" si="429"/>
        <v/>
      </c>
      <c r="W1953" s="1" t="str">
        <f t="array" aca="1" ref="W1953" ca="1">IF(V1953="","",IF(AVERAGE(IF(Z$2:Z$2881="Neg"&amp;" "&amp;B1953&amp;" "&amp;X1953,J$2:J$2881,0))&gt;AVERAGE(IF(Z$2:Z$2881="pos"&amp;" "&amp;B1953&amp;" "&amp;X1953,J$2:J$2881,0)),"neg","pos"))</f>
        <v/>
      </c>
      <c r="X1953" s="1" t="str">
        <f t="shared" ca="1" si="426"/>
        <v/>
      </c>
      <c r="Y1953" s="1" t="str">
        <f t="shared" ca="1" si="427"/>
        <v/>
      </c>
      <c r="Z1953" s="1" t="str">
        <f t="shared" si="428"/>
        <v>neg succinate SE_</v>
      </c>
      <c r="AA1953" s="1" t="str">
        <f t="shared" si="430"/>
        <v/>
      </c>
    </row>
    <row r="1954" spans="1:27" x14ac:dyDescent="0.2">
      <c r="A1954" s="1" t="s">
        <v>94</v>
      </c>
      <c r="B1954" s="1" t="s">
        <v>189</v>
      </c>
      <c r="C1954" s="1" t="s">
        <v>54</v>
      </c>
      <c r="D1954" s="1">
        <v>147.05269999999999</v>
      </c>
      <c r="E1954" s="1">
        <v>20.47</v>
      </c>
      <c r="F1954" s="5" t="s">
        <v>146</v>
      </c>
      <c r="H1954" s="1" t="s">
        <v>147</v>
      </c>
      <c r="K1954" s="1">
        <f t="shared" si="419"/>
        <v>0</v>
      </c>
      <c r="L1954" s="1" t="str">
        <f t="shared" si="420"/>
        <v>both glutamate Min_Ctr</v>
      </c>
      <c r="M1954" s="1" t="str">
        <f t="shared" si="421"/>
        <v>ND</v>
      </c>
      <c r="N1954" s="1" t="str">
        <f t="shared" si="422"/>
        <v>both glutamate Min_CtrND</v>
      </c>
      <c r="O1954" s="2" t="str">
        <f t="shared" si="423"/>
        <v>ND</v>
      </c>
      <c r="P1954" s="1">
        <f t="array" ref="P1954">IF(O1954="","",AVERAGE(IF(L$1:L$2881=L1954,K$1:K$2881)))</f>
        <v>0</v>
      </c>
      <c r="Q1954" s="1" t="e">
        <f t="array" ref="Q1954">IF(O1954="","",_xlfn.F.TEST(IF((L$1:L$2881=LEFT(L1954,LEN(L1954)-3)&amp;"ctr"),K$1:K$2881),IF((L$1:L$2881=L1954),K$1:K$2881)))</f>
        <v>#DIV/0!</v>
      </c>
      <c r="R1954" s="1" t="e">
        <f t="array" ref="R1954">IF(O1954="","",TTEST(IF(L$1:L$2881=LEFT(L1954,LEN(L1954)-3)&amp;"ctr",K$1:K$2881),IF(L$1:L$2881=L1954,K$1:K$2881),2,IF(ISERROR(Q1954),3,IF(Q1954&lt;0.05,3,2))))</f>
        <v>#DIV/0!</v>
      </c>
      <c r="S1954" s="1" t="str">
        <f t="shared" ca="1" si="424"/>
        <v>ND</v>
      </c>
      <c r="T1954" s="1">
        <f t="array" ref="T1954">IF(O1954="","",AVERAGE(IF(L$1:L$2881=L1954,I$1:I$2881)))</f>
        <v>0</v>
      </c>
      <c r="U1954" s="1" t="str">
        <f t="shared" ca="1" si="425"/>
        <v>n/a</v>
      </c>
      <c r="V1954" s="1" t="str">
        <f t="shared" ca="1" si="429"/>
        <v/>
      </c>
      <c r="W1954" s="1" t="str">
        <f t="array" aca="1" ref="W1954" ca="1">IF(V1954="","",IF(AVERAGE(IF(Z$2:Z$2881="Neg"&amp;" "&amp;B1954&amp;" "&amp;X1954,J$2:J$2881,0))&gt;AVERAGE(IF(Z$2:Z$2881="pos"&amp;" "&amp;B1954&amp;" "&amp;X1954,J$2:J$2881,0)),"neg","pos"))</f>
        <v/>
      </c>
      <c r="X1954" s="1" t="str">
        <f t="shared" ca="1" si="426"/>
        <v/>
      </c>
      <c r="Y1954" s="1" t="str">
        <f t="shared" ca="1" si="427"/>
        <v/>
      </c>
      <c r="Z1954" s="1" t="str">
        <f t="shared" si="428"/>
        <v>both glutamate Min</v>
      </c>
      <c r="AA1954" s="1" t="str">
        <f t="shared" si="430"/>
        <v>Good</v>
      </c>
    </row>
    <row r="1955" spans="1:27" x14ac:dyDescent="0.2">
      <c r="A1955" s="1" t="s">
        <v>94</v>
      </c>
      <c r="B1955" s="1" t="s">
        <v>189</v>
      </c>
      <c r="C1955" s="1" t="s">
        <v>54</v>
      </c>
      <c r="D1955" s="1">
        <v>147.05269999999999</v>
      </c>
      <c r="E1955" s="1">
        <v>20.47</v>
      </c>
      <c r="F1955" s="5" t="s">
        <v>146</v>
      </c>
      <c r="H1955" s="1" t="s">
        <v>147</v>
      </c>
      <c r="K1955" s="1">
        <f t="shared" ref="K1955:K2018" si="431">LN(I1955+1)</f>
        <v>0</v>
      </c>
      <c r="L1955" s="1" t="str">
        <f t="shared" ref="L1955:L2018" si="432">A1955&amp;" "&amp;B1955&amp;" "&amp;H1955</f>
        <v>both glutamate Min_Ctr</v>
      </c>
      <c r="M1955" s="1" t="str">
        <f t="shared" si="421"/>
        <v>ND</v>
      </c>
      <c r="N1955" s="1" t="str">
        <f t="shared" si="422"/>
        <v>both glutamate Min_CtrND</v>
      </c>
      <c r="O1955" s="2" t="str">
        <f t="shared" si="423"/>
        <v/>
      </c>
      <c r="P1955" s="1" t="str">
        <f t="array" ref="P1955">IF(O1955="","",AVERAGE(IF(L$1:L$2881=L1955,K$1:K$2881)))</f>
        <v/>
      </c>
      <c r="Q1955" s="1" t="str">
        <f t="array" ref="Q1955">IF(O1955="","",_xlfn.F.TEST(IF((L$1:L$2881=LEFT(L1955,LEN(L1955)-3)&amp;"ctr"),K$1:K$2881),IF((L$1:L$2881=L1955),K$1:K$2881)))</f>
        <v/>
      </c>
      <c r="R1955" s="1" t="str">
        <f t="array" ref="R1955">IF(O1955="","",TTEST(IF(L$1:L$2881=LEFT(L1955,LEN(L1955)-3)&amp;"ctr",K$1:K$2881),IF(L$1:L$2881=L1955,K$1:K$2881),2,IF(ISERROR(Q1955),3,IF(Q1955&lt;0.05,3,2))))</f>
        <v/>
      </c>
      <c r="S1955" s="1" t="str">
        <f t="shared" ca="1" si="424"/>
        <v/>
      </c>
      <c r="T1955" s="1" t="str">
        <f t="array" ref="T1955">IF(O1955="","",AVERAGE(IF(L$1:L$2881=L1955,I$1:I$2881)))</f>
        <v/>
      </c>
      <c r="U1955" s="1" t="str">
        <f t="shared" ca="1" si="425"/>
        <v/>
      </c>
      <c r="V1955" s="1" t="str">
        <f t="shared" ca="1" si="429"/>
        <v/>
      </c>
      <c r="W1955" s="1" t="str">
        <f t="array" aca="1" ref="W1955" ca="1">IF(V1955="","",IF(AVERAGE(IF(Z$2:Z$2881="Neg"&amp;" "&amp;B1955&amp;" "&amp;X1955,J$2:J$2881,0))&gt;AVERAGE(IF(Z$2:Z$2881="pos"&amp;" "&amp;B1955&amp;" "&amp;X1955,J$2:J$2881,0)),"neg","pos"))</f>
        <v/>
      </c>
      <c r="X1955" s="1" t="str">
        <f t="shared" ca="1" si="426"/>
        <v/>
      </c>
      <c r="Y1955" s="1" t="str">
        <f t="shared" ca="1" si="427"/>
        <v/>
      </c>
      <c r="Z1955" s="1" t="str">
        <f t="shared" si="428"/>
        <v>both glutamate Min</v>
      </c>
      <c r="AA1955" s="1" t="str">
        <f t="shared" si="430"/>
        <v/>
      </c>
    </row>
    <row r="1956" spans="1:27" x14ac:dyDescent="0.2">
      <c r="A1956" s="1" t="s">
        <v>94</v>
      </c>
      <c r="B1956" s="1" t="s">
        <v>189</v>
      </c>
      <c r="C1956" s="1" t="s">
        <v>54</v>
      </c>
      <c r="D1956" s="1">
        <v>147.05269999999999</v>
      </c>
      <c r="E1956" s="1">
        <v>20.47</v>
      </c>
      <c r="F1956" s="5" t="s">
        <v>146</v>
      </c>
      <c r="H1956" s="1" t="s">
        <v>147</v>
      </c>
      <c r="K1956" s="1">
        <f t="shared" si="431"/>
        <v>0</v>
      </c>
      <c r="L1956" s="1" t="str">
        <f t="shared" si="432"/>
        <v>both glutamate Min_Ctr</v>
      </c>
      <c r="M1956" s="1" t="str">
        <f t="shared" si="421"/>
        <v>ND</v>
      </c>
      <c r="N1956" s="1" t="str">
        <f t="shared" si="422"/>
        <v>both glutamate Min_CtrND</v>
      </c>
      <c r="O1956" s="2" t="str">
        <f t="shared" si="423"/>
        <v/>
      </c>
      <c r="P1956" s="1" t="str">
        <f t="array" ref="P1956">IF(O1956="","",AVERAGE(IF(L$1:L$2881=L1956,K$1:K$2881)))</f>
        <v/>
      </c>
      <c r="Q1956" s="1" t="str">
        <f t="array" ref="Q1956">IF(O1956="","",_xlfn.F.TEST(IF((L$1:L$2881=LEFT(L1956,LEN(L1956)-3)&amp;"ctr"),K$1:K$2881),IF((L$1:L$2881=L1956),K$1:K$2881)))</f>
        <v/>
      </c>
      <c r="R1956" s="1" t="str">
        <f t="array" ref="R1956">IF(O1956="","",TTEST(IF(L$1:L$2881=LEFT(L1956,LEN(L1956)-3)&amp;"ctr",K$1:K$2881),IF(L$1:L$2881=L1956,K$1:K$2881),2,IF(ISERROR(Q1956),3,IF(Q1956&lt;0.05,3,2))))</f>
        <v/>
      </c>
      <c r="S1956" s="1" t="str">
        <f t="shared" ca="1" si="424"/>
        <v/>
      </c>
      <c r="T1956" s="1" t="str">
        <f t="array" ref="T1956">IF(O1956="","",AVERAGE(IF(L$1:L$2881=L1956,I$1:I$2881)))</f>
        <v/>
      </c>
      <c r="U1956" s="1" t="str">
        <f t="shared" ca="1" si="425"/>
        <v/>
      </c>
      <c r="V1956" s="1" t="str">
        <f t="shared" ca="1" si="429"/>
        <v/>
      </c>
      <c r="W1956" s="1" t="str">
        <f t="array" aca="1" ref="W1956" ca="1">IF(V1956="","",IF(AVERAGE(IF(Z$2:Z$2881="Neg"&amp;" "&amp;B1956&amp;" "&amp;X1956,J$2:J$2881,0))&gt;AVERAGE(IF(Z$2:Z$2881="pos"&amp;" "&amp;B1956&amp;" "&amp;X1956,J$2:J$2881,0)),"neg","pos"))</f>
        <v/>
      </c>
      <c r="X1956" s="1" t="str">
        <f t="shared" ca="1" si="426"/>
        <v/>
      </c>
      <c r="Y1956" s="1" t="str">
        <f t="shared" ca="1" si="427"/>
        <v/>
      </c>
      <c r="Z1956" s="1" t="str">
        <f t="shared" si="428"/>
        <v>both glutamate Min</v>
      </c>
      <c r="AA1956" s="1" t="str">
        <f t="shared" si="430"/>
        <v/>
      </c>
    </row>
    <row r="1957" spans="1:27" x14ac:dyDescent="0.2">
      <c r="A1957" s="1" t="s">
        <v>94</v>
      </c>
      <c r="B1957" s="1" t="s">
        <v>189</v>
      </c>
      <c r="C1957" s="1" t="s">
        <v>54</v>
      </c>
      <c r="D1957" s="1">
        <v>147.05269999999999</v>
      </c>
      <c r="E1957" s="1">
        <v>20.47</v>
      </c>
      <c r="F1957" s="5" t="s">
        <v>146</v>
      </c>
      <c r="H1957" s="1" t="s">
        <v>147</v>
      </c>
      <c r="K1957" s="1">
        <f t="shared" si="431"/>
        <v>0</v>
      </c>
      <c r="L1957" s="1" t="str">
        <f t="shared" si="432"/>
        <v>both glutamate Min_Ctr</v>
      </c>
      <c r="M1957" s="1" t="str">
        <f t="shared" si="421"/>
        <v>ND</v>
      </c>
      <c r="N1957" s="1" t="str">
        <f t="shared" si="422"/>
        <v>both glutamate Min_CtrND</v>
      </c>
      <c r="O1957" s="2" t="str">
        <f t="shared" si="423"/>
        <v/>
      </c>
      <c r="P1957" s="1" t="str">
        <f t="array" ref="P1957">IF(O1957="","",AVERAGE(IF(L$1:L$2881=L1957,K$1:K$2881)))</f>
        <v/>
      </c>
      <c r="Q1957" s="1" t="str">
        <f t="array" ref="Q1957">IF(O1957="","",_xlfn.F.TEST(IF((L$1:L$2881=LEFT(L1957,LEN(L1957)-3)&amp;"ctr"),K$1:K$2881),IF((L$1:L$2881=L1957),K$1:K$2881)))</f>
        <v/>
      </c>
      <c r="R1957" s="1" t="str">
        <f t="array" ref="R1957">IF(O1957="","",TTEST(IF(L$1:L$2881=LEFT(L1957,LEN(L1957)-3)&amp;"ctr",K$1:K$2881),IF(L$1:L$2881=L1957,K$1:K$2881),2,IF(ISERROR(Q1957),3,IF(Q1957&lt;0.05,3,2))))</f>
        <v/>
      </c>
      <c r="S1957" s="1" t="str">
        <f t="shared" ca="1" si="424"/>
        <v/>
      </c>
      <c r="T1957" s="1" t="str">
        <f t="array" ref="T1957">IF(O1957="","",AVERAGE(IF(L$1:L$2881=L1957,I$1:I$2881)))</f>
        <v/>
      </c>
      <c r="U1957" s="1" t="str">
        <f t="shared" ca="1" si="425"/>
        <v/>
      </c>
      <c r="V1957" s="1" t="str">
        <f t="shared" ca="1" si="429"/>
        <v/>
      </c>
      <c r="W1957" s="1" t="str">
        <f t="array" aca="1" ref="W1957" ca="1">IF(V1957="","",IF(AVERAGE(IF(Z$2:Z$2881="Neg"&amp;" "&amp;B1957&amp;" "&amp;X1957,J$2:J$2881,0))&gt;AVERAGE(IF(Z$2:Z$2881="pos"&amp;" "&amp;B1957&amp;" "&amp;X1957,J$2:J$2881,0)),"neg","pos"))</f>
        <v/>
      </c>
      <c r="X1957" s="1" t="str">
        <f t="shared" ca="1" si="426"/>
        <v/>
      </c>
      <c r="Y1957" s="1" t="str">
        <f t="shared" ca="1" si="427"/>
        <v/>
      </c>
      <c r="Z1957" s="1" t="str">
        <f t="shared" si="428"/>
        <v>both glutamate Min</v>
      </c>
      <c r="AA1957" s="1" t="str">
        <f t="shared" si="430"/>
        <v/>
      </c>
    </row>
    <row r="1958" spans="1:27" x14ac:dyDescent="0.2">
      <c r="A1958" s="1" t="s">
        <v>94</v>
      </c>
      <c r="B1958" s="1" t="s">
        <v>189</v>
      </c>
      <c r="C1958" s="1" t="s">
        <v>54</v>
      </c>
      <c r="D1958" s="1">
        <v>147.05269999999999</v>
      </c>
      <c r="E1958" s="1">
        <v>20.47</v>
      </c>
      <c r="F1958" s="5" t="s">
        <v>146</v>
      </c>
      <c r="H1958" s="1" t="s">
        <v>148</v>
      </c>
      <c r="K1958" s="1">
        <f t="shared" si="431"/>
        <v>0</v>
      </c>
      <c r="L1958" s="1" t="str">
        <f t="shared" si="432"/>
        <v>both glutamate Min_Syn</v>
      </c>
      <c r="M1958" s="1" t="str">
        <f t="shared" si="421"/>
        <v>ND</v>
      </c>
      <c r="N1958" s="1" t="str">
        <f t="shared" si="422"/>
        <v>both glutamate Min_SynND</v>
      </c>
      <c r="O1958" s="2" t="str">
        <f t="shared" si="423"/>
        <v>ND</v>
      </c>
      <c r="P1958" s="1">
        <f t="array" ref="P1958">IF(O1958="","",AVERAGE(IF(L$1:L$2881=L1958,K$1:K$2881)))</f>
        <v>0</v>
      </c>
      <c r="Q1958" s="1" t="e">
        <f t="array" ref="Q1958">IF(O1958="","",_xlfn.F.TEST(IF((L$1:L$2881=LEFT(L1958,LEN(L1958)-3)&amp;"ctr"),K$1:K$2881),IF((L$1:L$2881=L1958),K$1:K$2881)))</f>
        <v>#DIV/0!</v>
      </c>
      <c r="R1958" s="1" t="e">
        <f t="array" ref="R1958">IF(O1958="","",TTEST(IF(L$1:L$2881=LEFT(L1958,LEN(L1958)-3)&amp;"ctr",K$1:K$2881),IF(L$1:L$2881=L1958,K$1:K$2881),2,IF(ISERROR(Q1958),3,IF(Q1958&lt;0.05,3,2))))</f>
        <v>#DIV/0!</v>
      </c>
      <c r="S1958" s="1" t="str">
        <f t="shared" ca="1" si="424"/>
        <v>ND</v>
      </c>
      <c r="T1958" s="1">
        <f t="array" ref="T1958">IF(O1958="","",AVERAGE(IF(L$1:L$2881=L1958,I$1:I$2881)))</f>
        <v>0</v>
      </c>
      <c r="U1958" s="1" t="str">
        <f t="shared" ca="1" si="425"/>
        <v>n/a</v>
      </c>
      <c r="V1958" s="1" t="str">
        <f t="shared" ca="1" si="429"/>
        <v/>
      </c>
      <c r="W1958" s="1" t="str">
        <f t="array" aca="1" ref="W1958" ca="1">IF(V1958="","",IF(AVERAGE(IF(Z$2:Z$2881="Neg"&amp;" "&amp;B1958&amp;" "&amp;X1958,J$2:J$2881,0))&gt;AVERAGE(IF(Z$2:Z$2881="pos"&amp;" "&amp;B1958&amp;" "&amp;X1958,J$2:J$2881,0)),"neg","pos"))</f>
        <v/>
      </c>
      <c r="X1958" s="1" t="str">
        <f t="shared" ca="1" si="426"/>
        <v/>
      </c>
      <c r="Y1958" s="1" t="str">
        <f t="shared" ca="1" si="427"/>
        <v/>
      </c>
      <c r="Z1958" s="1" t="str">
        <f t="shared" si="428"/>
        <v>both glutamate Min</v>
      </c>
      <c r="AA1958" s="1" t="str">
        <f t="shared" si="430"/>
        <v>Good</v>
      </c>
    </row>
    <row r="1959" spans="1:27" x14ac:dyDescent="0.2">
      <c r="A1959" s="1" t="s">
        <v>94</v>
      </c>
      <c r="B1959" s="1" t="s">
        <v>189</v>
      </c>
      <c r="C1959" s="1" t="s">
        <v>54</v>
      </c>
      <c r="D1959" s="1">
        <v>147.05269999999999</v>
      </c>
      <c r="E1959" s="1">
        <v>20.47</v>
      </c>
      <c r="F1959" s="5" t="s">
        <v>146</v>
      </c>
      <c r="H1959" s="1" t="s">
        <v>148</v>
      </c>
      <c r="K1959" s="1">
        <f t="shared" si="431"/>
        <v>0</v>
      </c>
      <c r="L1959" s="1" t="str">
        <f t="shared" si="432"/>
        <v>both glutamate Min_Syn</v>
      </c>
      <c r="M1959" s="1" t="str">
        <f t="shared" si="421"/>
        <v>ND</v>
      </c>
      <c r="N1959" s="1" t="str">
        <f t="shared" si="422"/>
        <v>both glutamate Min_SynND</v>
      </c>
      <c r="O1959" s="2" t="str">
        <f t="shared" si="423"/>
        <v/>
      </c>
      <c r="P1959" s="1" t="str">
        <f t="array" ref="P1959">IF(O1959="","",AVERAGE(IF(L$1:L$2881=L1959,K$1:K$2881)))</f>
        <v/>
      </c>
      <c r="Q1959" s="1" t="str">
        <f t="array" ref="Q1959">IF(O1959="","",_xlfn.F.TEST(IF((L$1:L$2881=LEFT(L1959,LEN(L1959)-3)&amp;"ctr"),K$1:K$2881),IF((L$1:L$2881=L1959),K$1:K$2881)))</f>
        <v/>
      </c>
      <c r="R1959" s="1" t="str">
        <f t="array" ref="R1959">IF(O1959="","",TTEST(IF(L$1:L$2881=LEFT(L1959,LEN(L1959)-3)&amp;"ctr",K$1:K$2881),IF(L$1:L$2881=L1959,K$1:K$2881),2,IF(ISERROR(Q1959),3,IF(Q1959&lt;0.05,3,2))))</f>
        <v/>
      </c>
      <c r="S1959" s="1" t="str">
        <f t="shared" ca="1" si="424"/>
        <v/>
      </c>
      <c r="T1959" s="1" t="str">
        <f t="array" ref="T1959">IF(O1959="","",AVERAGE(IF(L$1:L$2881=L1959,I$1:I$2881)))</f>
        <v/>
      </c>
      <c r="U1959" s="1" t="str">
        <f t="shared" ca="1" si="425"/>
        <v/>
      </c>
      <c r="V1959" s="1" t="str">
        <f t="shared" ca="1" si="429"/>
        <v/>
      </c>
      <c r="W1959" s="1" t="str">
        <f t="array" aca="1" ref="W1959" ca="1">IF(V1959="","",IF(AVERAGE(IF(Z$2:Z$2881="Neg"&amp;" "&amp;B1959&amp;" "&amp;X1959,J$2:J$2881,0))&gt;AVERAGE(IF(Z$2:Z$2881="pos"&amp;" "&amp;B1959&amp;" "&amp;X1959,J$2:J$2881,0)),"neg","pos"))</f>
        <v/>
      </c>
      <c r="X1959" s="1" t="str">
        <f t="shared" ca="1" si="426"/>
        <v/>
      </c>
      <c r="Y1959" s="1" t="str">
        <f t="shared" ca="1" si="427"/>
        <v/>
      </c>
      <c r="Z1959" s="1" t="str">
        <f t="shared" si="428"/>
        <v>both glutamate Min</v>
      </c>
      <c r="AA1959" s="1" t="str">
        <f t="shared" si="430"/>
        <v/>
      </c>
    </row>
    <row r="1960" spans="1:27" x14ac:dyDescent="0.2">
      <c r="A1960" s="1" t="s">
        <v>94</v>
      </c>
      <c r="B1960" s="1" t="s">
        <v>189</v>
      </c>
      <c r="C1960" s="1" t="s">
        <v>54</v>
      </c>
      <c r="D1960" s="1">
        <v>147.05269999999999</v>
      </c>
      <c r="E1960" s="1">
        <v>20.47</v>
      </c>
      <c r="F1960" s="5" t="s">
        <v>146</v>
      </c>
      <c r="H1960" s="1" t="s">
        <v>148</v>
      </c>
      <c r="K1960" s="1">
        <f t="shared" si="431"/>
        <v>0</v>
      </c>
      <c r="L1960" s="1" t="str">
        <f t="shared" si="432"/>
        <v>both glutamate Min_Syn</v>
      </c>
      <c r="M1960" s="1" t="str">
        <f t="shared" si="421"/>
        <v>ND</v>
      </c>
      <c r="N1960" s="1" t="str">
        <f t="shared" si="422"/>
        <v>both glutamate Min_SynND</v>
      </c>
      <c r="O1960" s="2" t="str">
        <f t="shared" si="423"/>
        <v/>
      </c>
      <c r="P1960" s="1" t="str">
        <f t="array" ref="P1960">IF(O1960="","",AVERAGE(IF(L$1:L$2881=L1960,K$1:K$2881)))</f>
        <v/>
      </c>
      <c r="Q1960" s="1" t="str">
        <f t="array" ref="Q1960">IF(O1960="","",_xlfn.F.TEST(IF((L$1:L$2881=LEFT(L1960,LEN(L1960)-3)&amp;"ctr"),K$1:K$2881),IF((L$1:L$2881=L1960),K$1:K$2881)))</f>
        <v/>
      </c>
      <c r="R1960" s="1" t="str">
        <f t="array" ref="R1960">IF(O1960="","",TTEST(IF(L$1:L$2881=LEFT(L1960,LEN(L1960)-3)&amp;"ctr",K$1:K$2881),IF(L$1:L$2881=L1960,K$1:K$2881),2,IF(ISERROR(Q1960),3,IF(Q1960&lt;0.05,3,2))))</f>
        <v/>
      </c>
      <c r="S1960" s="1" t="str">
        <f t="shared" ca="1" si="424"/>
        <v/>
      </c>
      <c r="T1960" s="1" t="str">
        <f t="array" ref="T1960">IF(O1960="","",AVERAGE(IF(L$1:L$2881=L1960,I$1:I$2881)))</f>
        <v/>
      </c>
      <c r="U1960" s="1" t="str">
        <f t="shared" ca="1" si="425"/>
        <v/>
      </c>
      <c r="V1960" s="1" t="str">
        <f t="shared" ca="1" si="429"/>
        <v/>
      </c>
      <c r="W1960" s="1" t="str">
        <f t="array" aca="1" ref="W1960" ca="1">IF(V1960="","",IF(AVERAGE(IF(Z$2:Z$2881="Neg"&amp;" "&amp;B1960&amp;" "&amp;X1960,J$2:J$2881,0))&gt;AVERAGE(IF(Z$2:Z$2881="pos"&amp;" "&amp;B1960&amp;" "&amp;X1960,J$2:J$2881,0)),"neg","pos"))</f>
        <v/>
      </c>
      <c r="X1960" s="1" t="str">
        <f t="shared" ca="1" si="426"/>
        <v/>
      </c>
      <c r="Y1960" s="1" t="str">
        <f t="shared" ca="1" si="427"/>
        <v/>
      </c>
      <c r="Z1960" s="1" t="str">
        <f t="shared" si="428"/>
        <v>both glutamate Min</v>
      </c>
      <c r="AA1960" s="1" t="str">
        <f t="shared" si="430"/>
        <v/>
      </c>
    </row>
    <row r="1961" spans="1:27" x14ac:dyDescent="0.2">
      <c r="A1961" s="1" t="s">
        <v>94</v>
      </c>
      <c r="B1961" s="1" t="s">
        <v>189</v>
      </c>
      <c r="C1961" s="1" t="s">
        <v>54</v>
      </c>
      <c r="D1961" s="1">
        <v>147.05269999999999</v>
      </c>
      <c r="E1961" s="1">
        <v>20.47</v>
      </c>
      <c r="F1961" s="5" t="s">
        <v>146</v>
      </c>
      <c r="H1961" s="1" t="s">
        <v>148</v>
      </c>
      <c r="K1961" s="1">
        <f t="shared" si="431"/>
        <v>0</v>
      </c>
      <c r="L1961" s="1" t="str">
        <f t="shared" si="432"/>
        <v>both glutamate Min_Syn</v>
      </c>
      <c r="M1961" s="1" t="str">
        <f t="shared" si="421"/>
        <v>ND</v>
      </c>
      <c r="N1961" s="1" t="str">
        <f t="shared" si="422"/>
        <v>both glutamate Min_SynND</v>
      </c>
      <c r="O1961" s="2" t="str">
        <f t="shared" si="423"/>
        <v/>
      </c>
      <c r="P1961" s="1" t="str">
        <f t="array" ref="P1961">IF(O1961="","",AVERAGE(IF(L$1:L$2881=L1961,K$1:K$2881)))</f>
        <v/>
      </c>
      <c r="Q1961" s="1" t="str">
        <f t="array" ref="Q1961">IF(O1961="","",_xlfn.F.TEST(IF((L$1:L$2881=LEFT(L1961,LEN(L1961)-3)&amp;"ctr"),K$1:K$2881),IF((L$1:L$2881=L1961),K$1:K$2881)))</f>
        <v/>
      </c>
      <c r="R1961" s="1" t="str">
        <f t="array" ref="R1961">IF(O1961="","",TTEST(IF(L$1:L$2881=LEFT(L1961,LEN(L1961)-3)&amp;"ctr",K$1:K$2881),IF(L$1:L$2881=L1961,K$1:K$2881),2,IF(ISERROR(Q1961),3,IF(Q1961&lt;0.05,3,2))))</f>
        <v/>
      </c>
      <c r="S1961" s="1" t="str">
        <f t="shared" ca="1" si="424"/>
        <v/>
      </c>
      <c r="T1961" s="1" t="str">
        <f t="array" ref="T1961">IF(O1961="","",AVERAGE(IF(L$1:L$2881=L1961,I$1:I$2881)))</f>
        <v/>
      </c>
      <c r="U1961" s="1" t="str">
        <f t="shared" ca="1" si="425"/>
        <v/>
      </c>
      <c r="V1961" s="1" t="str">
        <f t="shared" ca="1" si="429"/>
        <v/>
      </c>
      <c r="W1961" s="1" t="str">
        <f t="array" aca="1" ref="W1961" ca="1">IF(V1961="","",IF(AVERAGE(IF(Z$2:Z$2881="Neg"&amp;" "&amp;B1961&amp;" "&amp;X1961,J$2:J$2881,0))&gt;AVERAGE(IF(Z$2:Z$2881="pos"&amp;" "&amp;B1961&amp;" "&amp;X1961,J$2:J$2881,0)),"neg","pos"))</f>
        <v/>
      </c>
      <c r="X1961" s="1" t="str">
        <f t="shared" ca="1" si="426"/>
        <v/>
      </c>
      <c r="Y1961" s="1" t="str">
        <f t="shared" ca="1" si="427"/>
        <v/>
      </c>
      <c r="Z1961" s="1" t="str">
        <f t="shared" si="428"/>
        <v>both glutamate Min</v>
      </c>
      <c r="AA1961" s="1" t="str">
        <f t="shared" si="430"/>
        <v/>
      </c>
    </row>
    <row r="1962" spans="1:27" x14ac:dyDescent="0.2">
      <c r="A1962" s="1" t="s">
        <v>94</v>
      </c>
      <c r="B1962" s="1" t="s">
        <v>189</v>
      </c>
      <c r="C1962" s="1" t="s">
        <v>54</v>
      </c>
      <c r="D1962" s="1">
        <v>147.05269999999999</v>
      </c>
      <c r="E1962" s="1">
        <v>20.47</v>
      </c>
      <c r="F1962" s="5" t="s">
        <v>146</v>
      </c>
      <c r="H1962" s="1" t="s">
        <v>149</v>
      </c>
      <c r="I1962" s="1">
        <v>3665</v>
      </c>
      <c r="K1962" s="1">
        <f t="shared" si="431"/>
        <v>8.2068564283996501</v>
      </c>
      <c r="L1962" s="1" t="str">
        <f t="shared" si="432"/>
        <v>both glutamate MEBM_Ctr</v>
      </c>
      <c r="M1962" s="1" t="str">
        <f t="shared" si="421"/>
        <v>D</v>
      </c>
      <c r="N1962" s="1" t="str">
        <f t="shared" si="422"/>
        <v>both glutamate MEBM_Ctr_D</v>
      </c>
      <c r="O1962" s="2" t="str">
        <f t="shared" si="423"/>
        <v>D</v>
      </c>
      <c r="P1962" s="1">
        <f t="array" ref="P1962">IF(O1962="","",AVERAGE(IF(L$1:L$2881=L1962,K$1:K$2881)))</f>
        <v>8.6820576521858701</v>
      </c>
      <c r="Q1962" s="1">
        <f t="array" ref="Q1962">IF(O1962="","",_xlfn.F.TEST(IF((L$1:L$2881=LEFT(L1962,LEN(L1962)-3)&amp;"ctr"),K$1:K$2881),IF((L$1:L$2881=L1962),K$1:K$2881)))</f>
        <v>1</v>
      </c>
      <c r="R1962" s="1">
        <f t="array" ref="R1962">IF(O1962="","",TTEST(IF(L$1:L$2881=LEFT(L1962,LEN(L1962)-3)&amp;"ctr",K$1:K$2881),IF(L$1:L$2881=L1962,K$1:K$2881),2,IF(ISERROR(Q1962),3,IF(Q1962&lt;0.05,3,2))))</f>
        <v>1</v>
      </c>
      <c r="S1962" s="1" t="str">
        <f t="shared" ca="1" si="424"/>
        <v>D</v>
      </c>
      <c r="T1962" s="1">
        <f t="array" ref="T1962">IF(O1962="","",AVERAGE(IF(L$1:L$2881=L1962,I$1:I$2881)))</f>
        <v>13187</v>
      </c>
      <c r="U1962" s="1" t="b">
        <f t="shared" ca="1" si="425"/>
        <v>0</v>
      </c>
      <c r="V1962" s="1" t="str">
        <f t="shared" ca="1" si="429"/>
        <v>1</v>
      </c>
      <c r="W1962" s="1" t="str">
        <f t="array" aca="1" ref="W1962" ca="1">IF(V1962="","",IF(AVERAGE(IF(Z$2:Z$2881="Neg"&amp;" "&amp;B1962&amp;" "&amp;X1962,J$2:J$2881,0))&gt;AVERAGE(IF(Z$2:Z$2881="pos"&amp;" "&amp;B1962&amp;" "&amp;X1962,J$2:J$2881,0)),"neg","pos"))</f>
        <v>pos</v>
      </c>
      <c r="X1962" s="1" t="str">
        <f t="shared" ca="1" si="426"/>
        <v>MEB</v>
      </c>
      <c r="Y1962" s="1" t="str">
        <f t="shared" ca="1" si="427"/>
        <v>Ctr</v>
      </c>
      <c r="Z1962" s="1" t="str">
        <f t="shared" si="428"/>
        <v>both glutamate MEB</v>
      </c>
      <c r="AA1962" s="1" t="str">
        <f t="shared" si="430"/>
        <v>Good</v>
      </c>
    </row>
    <row r="1963" spans="1:27" x14ac:dyDescent="0.2">
      <c r="A1963" s="1" t="s">
        <v>94</v>
      </c>
      <c r="B1963" s="1" t="s">
        <v>189</v>
      </c>
      <c r="C1963" s="1" t="s">
        <v>54</v>
      </c>
      <c r="D1963" s="1">
        <v>147.05269999999999</v>
      </c>
      <c r="E1963" s="1">
        <v>20.47</v>
      </c>
      <c r="F1963" s="5" t="s">
        <v>146</v>
      </c>
      <c r="H1963" s="1" t="s">
        <v>149</v>
      </c>
      <c r="I1963" s="1">
        <v>11517</v>
      </c>
      <c r="K1963" s="1">
        <f t="shared" si="431"/>
        <v>9.3516663080666174</v>
      </c>
      <c r="L1963" s="1" t="str">
        <f t="shared" si="432"/>
        <v>both glutamate MEBM_Ctr</v>
      </c>
      <c r="M1963" s="1" t="str">
        <f t="shared" si="421"/>
        <v>D</v>
      </c>
      <c r="N1963" s="1" t="str">
        <f t="shared" si="422"/>
        <v>both glutamate MEBM_Ctr_D</v>
      </c>
      <c r="O1963" s="2" t="str">
        <f t="shared" si="423"/>
        <v/>
      </c>
      <c r="P1963" s="1" t="str">
        <f t="array" ref="P1963">IF(O1963="","",AVERAGE(IF(L$1:L$2881=L1963,K$1:K$2881)))</f>
        <v/>
      </c>
      <c r="Q1963" s="1" t="str">
        <f t="array" ref="Q1963">IF(O1963="","",_xlfn.F.TEST(IF((L$1:L$2881=LEFT(L1963,LEN(L1963)-3)&amp;"ctr"),K$1:K$2881),IF((L$1:L$2881=L1963),K$1:K$2881)))</f>
        <v/>
      </c>
      <c r="R1963" s="1" t="str">
        <f t="array" ref="R1963">IF(O1963="","",TTEST(IF(L$1:L$2881=LEFT(L1963,LEN(L1963)-3)&amp;"ctr",K$1:K$2881),IF(L$1:L$2881=L1963,K$1:K$2881),2,IF(ISERROR(Q1963),3,IF(Q1963&lt;0.05,3,2))))</f>
        <v/>
      </c>
      <c r="S1963" s="1" t="str">
        <f t="shared" ca="1" si="424"/>
        <v/>
      </c>
      <c r="T1963" s="1" t="str">
        <f t="array" ref="T1963">IF(O1963="","",AVERAGE(IF(L$1:L$2881=L1963,I$1:I$2881)))</f>
        <v/>
      </c>
      <c r="U1963" s="1" t="str">
        <f t="shared" ca="1" si="425"/>
        <v/>
      </c>
      <c r="V1963" s="1" t="str">
        <f t="shared" ca="1" si="429"/>
        <v/>
      </c>
      <c r="W1963" s="1" t="str">
        <f t="array" aca="1" ref="W1963" ca="1">IF(V1963="","",IF(AVERAGE(IF(Z$2:Z$2881="Neg"&amp;" "&amp;B1963&amp;" "&amp;X1963,J$2:J$2881,0))&gt;AVERAGE(IF(Z$2:Z$2881="pos"&amp;" "&amp;B1963&amp;" "&amp;X1963,J$2:J$2881,0)),"neg","pos"))</f>
        <v/>
      </c>
      <c r="X1963" s="1" t="str">
        <f t="shared" ca="1" si="426"/>
        <v/>
      </c>
      <c r="Y1963" s="1" t="str">
        <f t="shared" ca="1" si="427"/>
        <v/>
      </c>
      <c r="Z1963" s="1" t="str">
        <f t="shared" si="428"/>
        <v>both glutamate MEB</v>
      </c>
      <c r="AA1963" s="1" t="str">
        <f t="shared" si="430"/>
        <v/>
      </c>
    </row>
    <row r="1964" spans="1:27" x14ac:dyDescent="0.2">
      <c r="A1964" s="1" t="s">
        <v>94</v>
      </c>
      <c r="B1964" s="1" t="s">
        <v>189</v>
      </c>
      <c r="C1964" s="1" t="s">
        <v>54</v>
      </c>
      <c r="D1964" s="1">
        <v>147.05269999999999</v>
      </c>
      <c r="E1964" s="1">
        <v>20.47</v>
      </c>
      <c r="F1964" s="5" t="s">
        <v>146</v>
      </c>
      <c r="H1964" s="1" t="s">
        <v>149</v>
      </c>
      <c r="I1964" s="1">
        <v>777</v>
      </c>
      <c r="K1964" s="1">
        <f t="shared" si="431"/>
        <v>6.6567265241783913</v>
      </c>
      <c r="L1964" s="1" t="str">
        <f t="shared" si="432"/>
        <v>both glutamate MEBM_Ctr</v>
      </c>
      <c r="M1964" s="1" t="str">
        <f t="shared" si="421"/>
        <v>D</v>
      </c>
      <c r="N1964" s="1" t="str">
        <f t="shared" si="422"/>
        <v>both glutamate MEBM_Ctr_D</v>
      </c>
      <c r="O1964" s="2" t="str">
        <f t="shared" si="423"/>
        <v/>
      </c>
      <c r="P1964" s="1" t="str">
        <f t="array" ref="P1964">IF(O1964="","",AVERAGE(IF(L$1:L$2881=L1964,K$1:K$2881)))</f>
        <v/>
      </c>
      <c r="Q1964" s="1" t="str">
        <f t="array" ref="Q1964">IF(O1964="","",_xlfn.F.TEST(IF((L$1:L$2881=LEFT(L1964,LEN(L1964)-3)&amp;"ctr"),K$1:K$2881),IF((L$1:L$2881=L1964),K$1:K$2881)))</f>
        <v/>
      </c>
      <c r="R1964" s="1" t="str">
        <f t="array" ref="R1964">IF(O1964="","",TTEST(IF(L$1:L$2881=LEFT(L1964,LEN(L1964)-3)&amp;"ctr",K$1:K$2881),IF(L$1:L$2881=L1964,K$1:K$2881),2,IF(ISERROR(Q1964),3,IF(Q1964&lt;0.05,3,2))))</f>
        <v/>
      </c>
      <c r="S1964" s="1" t="str">
        <f t="shared" ca="1" si="424"/>
        <v/>
      </c>
      <c r="T1964" s="1" t="str">
        <f t="array" ref="T1964">IF(O1964="","",AVERAGE(IF(L$1:L$2881=L1964,I$1:I$2881)))</f>
        <v/>
      </c>
      <c r="U1964" s="1" t="str">
        <f t="shared" ca="1" si="425"/>
        <v/>
      </c>
      <c r="V1964" s="1" t="str">
        <f t="shared" ca="1" si="429"/>
        <v/>
      </c>
      <c r="W1964" s="1" t="str">
        <f t="array" aca="1" ref="W1964" ca="1">IF(V1964="","",IF(AVERAGE(IF(Z$2:Z$2881="Neg"&amp;" "&amp;B1964&amp;" "&amp;X1964,J$2:J$2881,0))&gt;AVERAGE(IF(Z$2:Z$2881="pos"&amp;" "&amp;B1964&amp;" "&amp;X1964,J$2:J$2881,0)),"neg","pos"))</f>
        <v/>
      </c>
      <c r="X1964" s="1" t="str">
        <f t="shared" ca="1" si="426"/>
        <v/>
      </c>
      <c r="Y1964" s="1" t="str">
        <f t="shared" ca="1" si="427"/>
        <v/>
      </c>
      <c r="Z1964" s="1" t="str">
        <f t="shared" si="428"/>
        <v>both glutamate MEB</v>
      </c>
      <c r="AA1964" s="1" t="str">
        <f t="shared" si="430"/>
        <v/>
      </c>
    </row>
    <row r="1965" spans="1:27" x14ac:dyDescent="0.2">
      <c r="A1965" s="1" t="s">
        <v>94</v>
      </c>
      <c r="B1965" s="1" t="s">
        <v>189</v>
      </c>
      <c r="C1965" s="1" t="s">
        <v>54</v>
      </c>
      <c r="D1965" s="1">
        <v>147.05269999999999</v>
      </c>
      <c r="E1965" s="1">
        <v>20.47</v>
      </c>
      <c r="F1965" s="5" t="s">
        <v>146</v>
      </c>
      <c r="H1965" s="1" t="s">
        <v>149</v>
      </c>
      <c r="I1965" s="1">
        <v>36789</v>
      </c>
      <c r="K1965" s="1">
        <f t="shared" si="431"/>
        <v>10.512981348098821</v>
      </c>
      <c r="L1965" s="1" t="str">
        <f t="shared" si="432"/>
        <v>both glutamate MEBM_Ctr</v>
      </c>
      <c r="M1965" s="1" t="str">
        <f t="shared" si="421"/>
        <v>D</v>
      </c>
      <c r="N1965" s="1" t="str">
        <f t="shared" si="422"/>
        <v>both glutamate MEBM_Ctr_D</v>
      </c>
      <c r="O1965" s="2" t="str">
        <f t="shared" si="423"/>
        <v/>
      </c>
      <c r="P1965" s="1" t="str">
        <f t="array" ref="P1965">IF(O1965="","",AVERAGE(IF(L$1:L$2881=L1965,K$1:K$2881)))</f>
        <v/>
      </c>
      <c r="Q1965" s="1" t="str">
        <f t="array" ref="Q1965">IF(O1965="","",_xlfn.F.TEST(IF((L$1:L$2881=LEFT(L1965,LEN(L1965)-3)&amp;"ctr"),K$1:K$2881),IF((L$1:L$2881=L1965),K$1:K$2881)))</f>
        <v/>
      </c>
      <c r="R1965" s="1" t="str">
        <f t="array" ref="R1965">IF(O1965="","",TTEST(IF(L$1:L$2881=LEFT(L1965,LEN(L1965)-3)&amp;"ctr",K$1:K$2881),IF(L$1:L$2881=L1965,K$1:K$2881),2,IF(ISERROR(Q1965),3,IF(Q1965&lt;0.05,3,2))))</f>
        <v/>
      </c>
      <c r="S1965" s="1" t="str">
        <f t="shared" ca="1" si="424"/>
        <v/>
      </c>
      <c r="T1965" s="1" t="str">
        <f t="array" ref="T1965">IF(O1965="","",AVERAGE(IF(L$1:L$2881=L1965,I$1:I$2881)))</f>
        <v/>
      </c>
      <c r="U1965" s="1" t="str">
        <f t="shared" ca="1" si="425"/>
        <v/>
      </c>
      <c r="V1965" s="1" t="str">
        <f t="shared" ca="1" si="429"/>
        <v/>
      </c>
      <c r="W1965" s="1" t="str">
        <f t="array" aca="1" ref="W1965" ca="1">IF(V1965="","",IF(AVERAGE(IF(Z$2:Z$2881="Neg"&amp;" "&amp;B1965&amp;" "&amp;X1965,J$2:J$2881,0))&gt;AVERAGE(IF(Z$2:Z$2881="pos"&amp;" "&amp;B1965&amp;" "&amp;X1965,J$2:J$2881,0)),"neg","pos"))</f>
        <v/>
      </c>
      <c r="X1965" s="1" t="str">
        <f t="shared" ca="1" si="426"/>
        <v/>
      </c>
      <c r="Y1965" s="1" t="str">
        <f t="shared" ca="1" si="427"/>
        <v/>
      </c>
      <c r="Z1965" s="1" t="str">
        <f t="shared" si="428"/>
        <v>both glutamate MEB</v>
      </c>
      <c r="AA1965" s="1" t="str">
        <f t="shared" si="430"/>
        <v/>
      </c>
    </row>
    <row r="1966" spans="1:27" x14ac:dyDescent="0.2">
      <c r="A1966" s="1" t="s">
        <v>94</v>
      </c>
      <c r="B1966" s="1" t="s">
        <v>189</v>
      </c>
      <c r="C1966" s="1" t="s">
        <v>54</v>
      </c>
      <c r="D1966" s="1">
        <v>147.05269999999999</v>
      </c>
      <c r="E1966" s="1">
        <v>20.47</v>
      </c>
      <c r="F1966" s="5" t="s">
        <v>146</v>
      </c>
      <c r="H1966" s="1" t="s">
        <v>150</v>
      </c>
      <c r="I1966" s="1">
        <v>122</v>
      </c>
      <c r="K1966" s="1">
        <f t="shared" si="431"/>
        <v>4.8121843553724171</v>
      </c>
      <c r="L1966" s="1" t="str">
        <f t="shared" si="432"/>
        <v>both glutamate MEBM_Syn</v>
      </c>
      <c r="M1966" s="1" t="str">
        <f t="shared" si="421"/>
        <v>D</v>
      </c>
      <c r="N1966" s="1" t="str">
        <f t="shared" si="422"/>
        <v>both glutamate MEBM_Syn_D</v>
      </c>
      <c r="O1966" s="2" t="str">
        <f t="shared" si="423"/>
        <v>D</v>
      </c>
      <c r="P1966" s="1">
        <f t="array" ref="P1966">IF(O1966="","",AVERAGE(IF(L$1:L$2881=L1966,K$1:K$2881)))</f>
        <v>5.6762094935997425</v>
      </c>
      <c r="Q1966" s="1">
        <f t="array" ref="Q1966">IF(O1966="","",_xlfn.F.TEST(IF((L$1:L$2881=LEFT(L1966,LEN(L1966)-3)&amp;"ctr"),K$1:K$2881),IF((L$1:L$2881=L1966),K$1:K$2881)))</f>
        <v>0.14589943179379525</v>
      </c>
      <c r="R1966" s="1">
        <f t="array" ref="R1966">IF(O1966="","",TTEST(IF(L$1:L$2881=LEFT(L1966,LEN(L1966)-3)&amp;"ctr",K$1:K$2881),IF(L$1:L$2881=L1966,K$1:K$2881),2,IF(ISERROR(Q1966),3,IF(Q1966&lt;0.05,3,2))))</f>
        <v>1.4240378194856242E-2</v>
      </c>
      <c r="S1966" s="1" t="str">
        <f t="shared" ca="1" si="424"/>
        <v>I</v>
      </c>
      <c r="T1966" s="1">
        <f t="array" ref="T1966">IF(O1966="","",AVERAGE(IF(L$1:L$2881=L1966,I$1:I$2881)))</f>
        <v>330.75</v>
      </c>
      <c r="U1966" s="1">
        <f t="shared" ca="1" si="425"/>
        <v>-5.3172314267155718</v>
      </c>
      <c r="V1966" s="1" t="str">
        <f t="shared" ca="1" si="429"/>
        <v>5</v>
      </c>
      <c r="W1966" s="1" t="str">
        <f t="array" aca="1" ref="W1966" ca="1">IF(V1966="","",IF(AVERAGE(IF(Z$2:Z$2881="Neg"&amp;" "&amp;B1966&amp;" "&amp;X1966,J$2:J$2881,0))&gt;AVERAGE(IF(Z$2:Z$2881="pos"&amp;" "&amp;B1966&amp;" "&amp;X1966,J$2:J$2881,0)),"neg","pos"))</f>
        <v>pos</v>
      </c>
      <c r="X1966" s="1" t="str">
        <f t="shared" ca="1" si="426"/>
        <v>MEB</v>
      </c>
      <c r="Y1966" s="1" t="str">
        <f t="shared" ca="1" si="427"/>
        <v>Syn</v>
      </c>
      <c r="Z1966" s="1" t="str">
        <f t="shared" si="428"/>
        <v>both glutamate MEB</v>
      </c>
      <c r="AA1966" s="1" t="str">
        <f t="shared" si="430"/>
        <v>Good</v>
      </c>
    </row>
    <row r="1967" spans="1:27" x14ac:dyDescent="0.2">
      <c r="A1967" s="1" t="s">
        <v>94</v>
      </c>
      <c r="B1967" s="1" t="s">
        <v>189</v>
      </c>
      <c r="C1967" s="1" t="s">
        <v>54</v>
      </c>
      <c r="D1967" s="1">
        <v>147.05269999999999</v>
      </c>
      <c r="E1967" s="1">
        <v>20.47</v>
      </c>
      <c r="F1967" s="5" t="s">
        <v>146</v>
      </c>
      <c r="H1967" s="1" t="s">
        <v>150</v>
      </c>
      <c r="I1967" s="1">
        <v>545</v>
      </c>
      <c r="K1967" s="1">
        <f t="shared" si="431"/>
        <v>6.3026189757449051</v>
      </c>
      <c r="L1967" s="1" t="str">
        <f t="shared" si="432"/>
        <v>both glutamate MEBM_Syn</v>
      </c>
      <c r="M1967" s="1" t="str">
        <f t="shared" si="421"/>
        <v>D</v>
      </c>
      <c r="N1967" s="1" t="str">
        <f t="shared" si="422"/>
        <v>both glutamate MEBM_Syn_D</v>
      </c>
      <c r="O1967" s="2" t="str">
        <f t="shared" si="423"/>
        <v/>
      </c>
      <c r="P1967" s="1" t="str">
        <f t="array" ref="P1967">IF(O1967="","",AVERAGE(IF(L$1:L$2881=L1967,K$1:K$2881)))</f>
        <v/>
      </c>
      <c r="Q1967" s="1" t="str">
        <f t="array" ref="Q1967">IF(O1967="","",_xlfn.F.TEST(IF((L$1:L$2881=LEFT(L1967,LEN(L1967)-3)&amp;"ctr"),K$1:K$2881),IF((L$1:L$2881=L1967),K$1:K$2881)))</f>
        <v/>
      </c>
      <c r="R1967" s="1" t="str">
        <f t="array" ref="R1967">IF(O1967="","",TTEST(IF(L$1:L$2881=LEFT(L1967,LEN(L1967)-3)&amp;"ctr",K$1:K$2881),IF(L$1:L$2881=L1967,K$1:K$2881),2,IF(ISERROR(Q1967),3,IF(Q1967&lt;0.05,3,2))))</f>
        <v/>
      </c>
      <c r="S1967" s="1" t="str">
        <f t="shared" ca="1" si="424"/>
        <v/>
      </c>
      <c r="T1967" s="1" t="str">
        <f t="array" ref="T1967">IF(O1967="","",AVERAGE(IF(L$1:L$2881=L1967,I$1:I$2881)))</f>
        <v/>
      </c>
      <c r="U1967" s="1" t="str">
        <f t="shared" ca="1" si="425"/>
        <v/>
      </c>
      <c r="V1967" s="1" t="str">
        <f t="shared" ca="1" si="429"/>
        <v/>
      </c>
      <c r="W1967" s="1" t="str">
        <f t="array" aca="1" ref="W1967" ca="1">IF(V1967="","",IF(AVERAGE(IF(Z$2:Z$2881="Neg"&amp;" "&amp;B1967&amp;" "&amp;X1967,J$2:J$2881,0))&gt;AVERAGE(IF(Z$2:Z$2881="pos"&amp;" "&amp;B1967&amp;" "&amp;X1967,J$2:J$2881,0)),"neg","pos"))</f>
        <v/>
      </c>
      <c r="X1967" s="1" t="str">
        <f t="shared" ca="1" si="426"/>
        <v/>
      </c>
      <c r="Y1967" s="1" t="str">
        <f t="shared" ca="1" si="427"/>
        <v/>
      </c>
      <c r="Z1967" s="1" t="str">
        <f t="shared" si="428"/>
        <v>both glutamate MEB</v>
      </c>
      <c r="AA1967" s="1" t="str">
        <f t="shared" si="430"/>
        <v/>
      </c>
    </row>
    <row r="1968" spans="1:27" x14ac:dyDescent="0.2">
      <c r="A1968" s="1" t="s">
        <v>94</v>
      </c>
      <c r="B1968" s="1" t="s">
        <v>189</v>
      </c>
      <c r="C1968" s="1" t="s">
        <v>54</v>
      </c>
      <c r="D1968" s="1">
        <v>147.05269999999999</v>
      </c>
      <c r="E1968" s="1">
        <v>20.47</v>
      </c>
      <c r="F1968" s="5" t="s">
        <v>146</v>
      </c>
      <c r="H1968" s="1" t="s">
        <v>150</v>
      </c>
      <c r="I1968" s="1">
        <v>343</v>
      </c>
      <c r="K1968" s="1">
        <f t="shared" si="431"/>
        <v>5.8406416573733981</v>
      </c>
      <c r="L1968" s="1" t="str">
        <f t="shared" si="432"/>
        <v>both glutamate MEBM_Syn</v>
      </c>
      <c r="M1968" s="1" t="str">
        <f t="shared" si="421"/>
        <v>D</v>
      </c>
      <c r="N1968" s="1" t="str">
        <f t="shared" si="422"/>
        <v>both glutamate MEBM_Syn_D</v>
      </c>
      <c r="O1968" s="2" t="str">
        <f t="shared" si="423"/>
        <v/>
      </c>
      <c r="P1968" s="1" t="str">
        <f t="array" ref="P1968">IF(O1968="","",AVERAGE(IF(L$1:L$2881=L1968,K$1:K$2881)))</f>
        <v/>
      </c>
      <c r="Q1968" s="1" t="str">
        <f t="array" ref="Q1968">IF(O1968="","",_xlfn.F.TEST(IF((L$1:L$2881=LEFT(L1968,LEN(L1968)-3)&amp;"ctr"),K$1:K$2881),IF((L$1:L$2881=L1968),K$1:K$2881)))</f>
        <v/>
      </c>
      <c r="R1968" s="1" t="str">
        <f t="array" ref="R1968">IF(O1968="","",TTEST(IF(L$1:L$2881=LEFT(L1968,LEN(L1968)-3)&amp;"ctr",K$1:K$2881),IF(L$1:L$2881=L1968,K$1:K$2881),2,IF(ISERROR(Q1968),3,IF(Q1968&lt;0.05,3,2))))</f>
        <v/>
      </c>
      <c r="S1968" s="1" t="str">
        <f t="shared" ca="1" si="424"/>
        <v/>
      </c>
      <c r="T1968" s="1" t="str">
        <f t="array" ref="T1968">IF(O1968="","",AVERAGE(IF(L$1:L$2881=L1968,I$1:I$2881)))</f>
        <v/>
      </c>
      <c r="U1968" s="1" t="str">
        <f t="shared" ca="1" si="425"/>
        <v/>
      </c>
      <c r="V1968" s="1" t="str">
        <f t="shared" ca="1" si="429"/>
        <v/>
      </c>
      <c r="W1968" s="1" t="str">
        <f t="array" aca="1" ref="W1968" ca="1">IF(V1968="","",IF(AVERAGE(IF(Z$2:Z$2881="Neg"&amp;" "&amp;B1968&amp;" "&amp;X1968,J$2:J$2881,0))&gt;AVERAGE(IF(Z$2:Z$2881="pos"&amp;" "&amp;B1968&amp;" "&amp;X1968,J$2:J$2881,0)),"neg","pos"))</f>
        <v/>
      </c>
      <c r="X1968" s="1" t="str">
        <f t="shared" ca="1" si="426"/>
        <v/>
      </c>
      <c r="Y1968" s="1" t="str">
        <f t="shared" ca="1" si="427"/>
        <v/>
      </c>
      <c r="Z1968" s="1" t="str">
        <f t="shared" si="428"/>
        <v>both glutamate MEB</v>
      </c>
      <c r="AA1968" s="1" t="str">
        <f t="shared" si="430"/>
        <v/>
      </c>
    </row>
    <row r="1969" spans="1:27" x14ac:dyDescent="0.2">
      <c r="A1969" s="1" t="s">
        <v>94</v>
      </c>
      <c r="B1969" s="1" t="s">
        <v>189</v>
      </c>
      <c r="C1969" s="1" t="s">
        <v>54</v>
      </c>
      <c r="D1969" s="1">
        <v>147.05269999999999</v>
      </c>
      <c r="E1969" s="1">
        <v>20.47</v>
      </c>
      <c r="F1969" s="5" t="s">
        <v>146</v>
      </c>
      <c r="H1969" s="1" t="s">
        <v>150</v>
      </c>
      <c r="I1969" s="1">
        <v>313</v>
      </c>
      <c r="K1969" s="1">
        <f t="shared" si="431"/>
        <v>5.7493929859082531</v>
      </c>
      <c r="L1969" s="1" t="str">
        <f t="shared" si="432"/>
        <v>both glutamate MEBM_Syn</v>
      </c>
      <c r="M1969" s="1" t="str">
        <f t="shared" si="421"/>
        <v>D</v>
      </c>
      <c r="N1969" s="1" t="str">
        <f t="shared" si="422"/>
        <v>both glutamate MEBM_Syn_D</v>
      </c>
      <c r="O1969" s="2" t="str">
        <f t="shared" si="423"/>
        <v/>
      </c>
      <c r="P1969" s="1" t="str">
        <f t="array" ref="P1969">IF(O1969="","",AVERAGE(IF(L$1:L$2881=L1969,K$1:K$2881)))</f>
        <v/>
      </c>
      <c r="Q1969" s="1" t="str">
        <f t="array" ref="Q1969">IF(O1969="","",_xlfn.F.TEST(IF((L$1:L$2881=LEFT(L1969,LEN(L1969)-3)&amp;"ctr"),K$1:K$2881),IF((L$1:L$2881=L1969),K$1:K$2881)))</f>
        <v/>
      </c>
      <c r="R1969" s="1" t="str">
        <f t="array" ref="R1969">IF(O1969="","",TTEST(IF(L$1:L$2881=LEFT(L1969,LEN(L1969)-3)&amp;"ctr",K$1:K$2881),IF(L$1:L$2881=L1969,K$1:K$2881),2,IF(ISERROR(Q1969),3,IF(Q1969&lt;0.05,3,2))))</f>
        <v/>
      </c>
      <c r="S1969" s="1" t="str">
        <f t="shared" ca="1" si="424"/>
        <v/>
      </c>
      <c r="T1969" s="1" t="str">
        <f t="array" ref="T1969">IF(O1969="","",AVERAGE(IF(L$1:L$2881=L1969,I$1:I$2881)))</f>
        <v/>
      </c>
      <c r="U1969" s="1" t="str">
        <f t="shared" ca="1" si="425"/>
        <v/>
      </c>
      <c r="V1969" s="1" t="str">
        <f t="shared" ca="1" si="429"/>
        <v/>
      </c>
      <c r="W1969" s="1" t="str">
        <f t="array" aca="1" ref="W1969" ca="1">IF(V1969="","",IF(AVERAGE(IF(Z$2:Z$2881="Neg"&amp;" "&amp;B1969&amp;" "&amp;X1969,J$2:J$2881,0))&gt;AVERAGE(IF(Z$2:Z$2881="pos"&amp;" "&amp;B1969&amp;" "&amp;X1969,J$2:J$2881,0)),"neg","pos"))</f>
        <v/>
      </c>
      <c r="X1969" s="1" t="str">
        <f t="shared" ca="1" si="426"/>
        <v/>
      </c>
      <c r="Y1969" s="1" t="str">
        <f t="shared" ca="1" si="427"/>
        <v/>
      </c>
      <c r="Z1969" s="1" t="str">
        <f t="shared" si="428"/>
        <v>both glutamate MEB</v>
      </c>
      <c r="AA1969" s="1" t="str">
        <f t="shared" si="430"/>
        <v/>
      </c>
    </row>
    <row r="1970" spans="1:27" x14ac:dyDescent="0.2">
      <c r="A1970" s="1" t="s">
        <v>94</v>
      </c>
      <c r="B1970" s="1" t="s">
        <v>189</v>
      </c>
      <c r="C1970" s="1" t="s">
        <v>54</v>
      </c>
      <c r="D1970" s="1">
        <v>147.05269999999999</v>
      </c>
      <c r="E1970" s="1">
        <v>20.47</v>
      </c>
      <c r="F1970" s="5" t="s">
        <v>146</v>
      </c>
      <c r="H1970" s="1" t="s">
        <v>151</v>
      </c>
      <c r="I1970" s="1">
        <v>1423076</v>
      </c>
      <c r="K1970" s="1">
        <f t="shared" si="431"/>
        <v>14.16833198664107</v>
      </c>
      <c r="L1970" s="1" t="str">
        <f t="shared" si="432"/>
        <v>both glutamate YE_Ctr</v>
      </c>
      <c r="M1970" s="1" t="str">
        <f t="shared" si="421"/>
        <v>D</v>
      </c>
      <c r="N1970" s="1" t="str">
        <f t="shared" si="422"/>
        <v>both glutamate YE_Ctr_D</v>
      </c>
      <c r="O1970" s="2" t="str">
        <f t="shared" si="423"/>
        <v>D</v>
      </c>
      <c r="P1970" s="1">
        <f t="array" ref="P1970">IF(O1970="","",AVERAGE(IF(L$1:L$2881=L1970,K$1:K$2881)))</f>
        <v>14.758162271168503</v>
      </c>
      <c r="Q1970" s="1">
        <f t="array" ref="Q1970">IF(O1970="","",_xlfn.F.TEST(IF((L$1:L$2881=LEFT(L1970,LEN(L1970)-3)&amp;"ctr"),K$1:K$2881),IF((L$1:L$2881=L1970),K$1:K$2881)))</f>
        <v>1</v>
      </c>
      <c r="R1970" s="1">
        <f t="array" ref="R1970">IF(O1970="","",TTEST(IF(L$1:L$2881=LEFT(L1970,LEN(L1970)-3)&amp;"ctr",K$1:K$2881),IF(L$1:L$2881=L1970,K$1:K$2881),2,IF(ISERROR(Q1970),3,IF(Q1970&lt;0.05,3,2))))</f>
        <v>1</v>
      </c>
      <c r="S1970" s="1" t="str">
        <f t="shared" ca="1" si="424"/>
        <v>D</v>
      </c>
      <c r="T1970" s="1">
        <f t="array" ref="T1970">IF(O1970="","",AVERAGE(IF(L$1:L$2881=L1970,I$1:I$2881)))</f>
        <v>2700140.25</v>
      </c>
      <c r="U1970" s="1" t="b">
        <f t="shared" ca="1" si="425"/>
        <v>0</v>
      </c>
      <c r="V1970" s="1" t="str">
        <f t="shared" ca="1" si="429"/>
        <v>1</v>
      </c>
      <c r="W1970" s="1" t="str">
        <f t="array" aca="1" ref="W1970" ca="1">IF(V1970="","",IF(AVERAGE(IF(Z$2:Z$2881="Neg"&amp;" "&amp;B1970&amp;" "&amp;X1970,J$2:J$2881,0))&gt;AVERAGE(IF(Z$2:Z$2881="pos"&amp;" "&amp;B1970&amp;" "&amp;X1970,J$2:J$2881,0)),"neg","pos"))</f>
        <v>pos</v>
      </c>
      <c r="X1970" s="1" t="str">
        <f t="shared" ca="1" si="426"/>
        <v>YE_</v>
      </c>
      <c r="Y1970" s="1" t="str">
        <f t="shared" ca="1" si="427"/>
        <v>Ctr</v>
      </c>
      <c r="Z1970" s="1" t="str">
        <f t="shared" si="428"/>
        <v>both glutamate YE_</v>
      </c>
      <c r="AA1970" s="1" t="str">
        <f t="shared" si="430"/>
        <v>Good</v>
      </c>
    </row>
    <row r="1971" spans="1:27" x14ac:dyDescent="0.2">
      <c r="A1971" s="1" t="s">
        <v>94</v>
      </c>
      <c r="B1971" s="1" t="s">
        <v>189</v>
      </c>
      <c r="C1971" s="1" t="s">
        <v>54</v>
      </c>
      <c r="D1971" s="1">
        <v>147.05269999999999</v>
      </c>
      <c r="E1971" s="1">
        <v>20.47</v>
      </c>
      <c r="F1971" s="5" t="s">
        <v>146</v>
      </c>
      <c r="H1971" s="1" t="s">
        <v>151</v>
      </c>
      <c r="I1971" s="1">
        <v>3092145</v>
      </c>
      <c r="K1971" s="1">
        <f t="shared" si="431"/>
        <v>14.944375906203405</v>
      </c>
      <c r="L1971" s="1" t="str">
        <f t="shared" si="432"/>
        <v>both glutamate YE_Ctr</v>
      </c>
      <c r="M1971" s="1" t="str">
        <f t="shared" si="421"/>
        <v>D</v>
      </c>
      <c r="N1971" s="1" t="str">
        <f t="shared" si="422"/>
        <v>both glutamate YE_Ctr_D</v>
      </c>
      <c r="O1971" s="2" t="str">
        <f t="shared" si="423"/>
        <v/>
      </c>
      <c r="P1971" s="1" t="str">
        <f t="array" ref="P1971">IF(O1971="","",AVERAGE(IF(L$1:L$2881=L1971,K$1:K$2881)))</f>
        <v/>
      </c>
      <c r="Q1971" s="1" t="str">
        <f t="array" ref="Q1971">IF(O1971="","",_xlfn.F.TEST(IF((L$1:L$2881=LEFT(L1971,LEN(L1971)-3)&amp;"ctr"),K$1:K$2881),IF((L$1:L$2881=L1971),K$1:K$2881)))</f>
        <v/>
      </c>
      <c r="R1971" s="1" t="str">
        <f t="array" ref="R1971">IF(O1971="","",TTEST(IF(L$1:L$2881=LEFT(L1971,LEN(L1971)-3)&amp;"ctr",K$1:K$2881),IF(L$1:L$2881=L1971,K$1:K$2881),2,IF(ISERROR(Q1971),3,IF(Q1971&lt;0.05,3,2))))</f>
        <v/>
      </c>
      <c r="S1971" s="1" t="str">
        <f t="shared" ca="1" si="424"/>
        <v/>
      </c>
      <c r="T1971" s="1" t="str">
        <f t="array" ref="T1971">IF(O1971="","",AVERAGE(IF(L$1:L$2881=L1971,I$1:I$2881)))</f>
        <v/>
      </c>
      <c r="U1971" s="1" t="str">
        <f t="shared" ca="1" si="425"/>
        <v/>
      </c>
      <c r="V1971" s="1" t="str">
        <f t="shared" ca="1" si="429"/>
        <v/>
      </c>
      <c r="W1971" s="1" t="str">
        <f t="array" aca="1" ref="W1971" ca="1">IF(V1971="","",IF(AVERAGE(IF(Z$2:Z$2881="Neg"&amp;" "&amp;B1971&amp;" "&amp;X1971,J$2:J$2881,0))&gt;AVERAGE(IF(Z$2:Z$2881="pos"&amp;" "&amp;B1971&amp;" "&amp;X1971,J$2:J$2881,0)),"neg","pos"))</f>
        <v/>
      </c>
      <c r="X1971" s="1" t="str">
        <f t="shared" ca="1" si="426"/>
        <v/>
      </c>
      <c r="Y1971" s="1" t="str">
        <f t="shared" ca="1" si="427"/>
        <v/>
      </c>
      <c r="Z1971" s="1" t="str">
        <f t="shared" si="428"/>
        <v>both glutamate YE_</v>
      </c>
      <c r="AA1971" s="1" t="str">
        <f t="shared" si="430"/>
        <v/>
      </c>
    </row>
    <row r="1972" spans="1:27" x14ac:dyDescent="0.2">
      <c r="A1972" s="1" t="s">
        <v>94</v>
      </c>
      <c r="B1972" s="1" t="s">
        <v>189</v>
      </c>
      <c r="C1972" s="1" t="s">
        <v>54</v>
      </c>
      <c r="D1972" s="1">
        <v>147.05269999999999</v>
      </c>
      <c r="E1972" s="1">
        <v>20.47</v>
      </c>
      <c r="F1972" s="5" t="s">
        <v>146</v>
      </c>
      <c r="H1972" s="1" t="s">
        <v>151</v>
      </c>
      <c r="I1972" s="1">
        <v>3252678</v>
      </c>
      <c r="K1972" s="1">
        <f t="shared" si="431"/>
        <v>14.994989522443229</v>
      </c>
      <c r="L1972" s="1" t="str">
        <f t="shared" si="432"/>
        <v>both glutamate YE_Ctr</v>
      </c>
      <c r="M1972" s="1" t="str">
        <f t="shared" si="421"/>
        <v>D</v>
      </c>
      <c r="N1972" s="1" t="str">
        <f t="shared" si="422"/>
        <v>both glutamate YE_Ctr_D</v>
      </c>
      <c r="O1972" s="2" t="str">
        <f t="shared" si="423"/>
        <v/>
      </c>
      <c r="P1972" s="1" t="str">
        <f t="array" ref="P1972">IF(O1972="","",AVERAGE(IF(L$1:L$2881=L1972,K$1:K$2881)))</f>
        <v/>
      </c>
      <c r="Q1972" s="1" t="str">
        <f t="array" ref="Q1972">IF(O1972="","",_xlfn.F.TEST(IF((L$1:L$2881=LEFT(L1972,LEN(L1972)-3)&amp;"ctr"),K$1:K$2881),IF((L$1:L$2881=L1972),K$1:K$2881)))</f>
        <v/>
      </c>
      <c r="R1972" s="1" t="str">
        <f t="array" ref="R1972">IF(O1972="","",TTEST(IF(L$1:L$2881=LEFT(L1972,LEN(L1972)-3)&amp;"ctr",K$1:K$2881),IF(L$1:L$2881=L1972,K$1:K$2881),2,IF(ISERROR(Q1972),3,IF(Q1972&lt;0.05,3,2))))</f>
        <v/>
      </c>
      <c r="S1972" s="1" t="str">
        <f t="shared" ca="1" si="424"/>
        <v/>
      </c>
      <c r="T1972" s="1" t="str">
        <f t="array" ref="T1972">IF(O1972="","",AVERAGE(IF(L$1:L$2881=L1972,I$1:I$2881)))</f>
        <v/>
      </c>
      <c r="U1972" s="1" t="str">
        <f t="shared" ca="1" si="425"/>
        <v/>
      </c>
      <c r="V1972" s="1" t="str">
        <f t="shared" ca="1" si="429"/>
        <v/>
      </c>
      <c r="W1972" s="1" t="str">
        <f t="array" aca="1" ref="W1972" ca="1">IF(V1972="","",IF(AVERAGE(IF(Z$2:Z$2881="Neg"&amp;" "&amp;B1972&amp;" "&amp;X1972,J$2:J$2881,0))&gt;AVERAGE(IF(Z$2:Z$2881="pos"&amp;" "&amp;B1972&amp;" "&amp;X1972,J$2:J$2881,0)),"neg","pos"))</f>
        <v/>
      </c>
      <c r="X1972" s="1" t="str">
        <f t="shared" ca="1" si="426"/>
        <v/>
      </c>
      <c r="Y1972" s="1" t="str">
        <f t="shared" ca="1" si="427"/>
        <v/>
      </c>
      <c r="Z1972" s="1" t="str">
        <f t="shared" si="428"/>
        <v>both glutamate YE_</v>
      </c>
      <c r="AA1972" s="1" t="str">
        <f t="shared" si="430"/>
        <v/>
      </c>
    </row>
    <row r="1973" spans="1:27" x14ac:dyDescent="0.2">
      <c r="A1973" s="1" t="s">
        <v>94</v>
      </c>
      <c r="B1973" s="1" t="s">
        <v>189</v>
      </c>
      <c r="C1973" s="1" t="s">
        <v>54</v>
      </c>
      <c r="D1973" s="1">
        <v>147.05269999999999</v>
      </c>
      <c r="E1973" s="1">
        <v>20.47</v>
      </c>
      <c r="F1973" s="5" t="s">
        <v>146</v>
      </c>
      <c r="H1973" s="1" t="s">
        <v>151</v>
      </c>
      <c r="I1973" s="1">
        <v>3032662</v>
      </c>
      <c r="K1973" s="1">
        <f t="shared" si="431"/>
        <v>14.92495166938631</v>
      </c>
      <c r="L1973" s="1" t="str">
        <f t="shared" si="432"/>
        <v>both glutamate YE_Ctr</v>
      </c>
      <c r="M1973" s="1" t="str">
        <f t="shared" si="421"/>
        <v>D</v>
      </c>
      <c r="N1973" s="1" t="str">
        <f t="shared" si="422"/>
        <v>both glutamate YE_Ctr_D</v>
      </c>
      <c r="O1973" s="2" t="str">
        <f t="shared" si="423"/>
        <v/>
      </c>
      <c r="P1973" s="1" t="str">
        <f t="array" ref="P1973">IF(O1973="","",AVERAGE(IF(L$1:L$2881=L1973,K$1:K$2881)))</f>
        <v/>
      </c>
      <c r="Q1973" s="1" t="str">
        <f t="array" ref="Q1973">IF(O1973="","",_xlfn.F.TEST(IF((L$1:L$2881=LEFT(L1973,LEN(L1973)-3)&amp;"ctr"),K$1:K$2881),IF((L$1:L$2881=L1973),K$1:K$2881)))</f>
        <v/>
      </c>
      <c r="R1973" s="1" t="str">
        <f t="array" ref="R1973">IF(O1973="","",TTEST(IF(L$1:L$2881=LEFT(L1973,LEN(L1973)-3)&amp;"ctr",K$1:K$2881),IF(L$1:L$2881=L1973,K$1:K$2881),2,IF(ISERROR(Q1973),3,IF(Q1973&lt;0.05,3,2))))</f>
        <v/>
      </c>
      <c r="S1973" s="1" t="str">
        <f t="shared" ca="1" si="424"/>
        <v/>
      </c>
      <c r="T1973" s="1" t="str">
        <f t="array" ref="T1973">IF(O1973="","",AVERAGE(IF(L$1:L$2881=L1973,I$1:I$2881)))</f>
        <v/>
      </c>
      <c r="U1973" s="1" t="str">
        <f t="shared" ca="1" si="425"/>
        <v/>
      </c>
      <c r="V1973" s="1" t="str">
        <f t="shared" ca="1" si="429"/>
        <v/>
      </c>
      <c r="W1973" s="1" t="str">
        <f t="array" aca="1" ref="W1973" ca="1">IF(V1973="","",IF(AVERAGE(IF(Z$2:Z$2881="Neg"&amp;" "&amp;B1973&amp;" "&amp;X1973,J$2:J$2881,0))&gt;AVERAGE(IF(Z$2:Z$2881="pos"&amp;" "&amp;B1973&amp;" "&amp;X1973,J$2:J$2881,0)),"neg","pos"))</f>
        <v/>
      </c>
      <c r="X1973" s="1" t="str">
        <f t="shared" ca="1" si="426"/>
        <v/>
      </c>
      <c r="Y1973" s="1" t="str">
        <f t="shared" ca="1" si="427"/>
        <v/>
      </c>
      <c r="Z1973" s="1" t="str">
        <f t="shared" si="428"/>
        <v>both glutamate YE_</v>
      </c>
      <c r="AA1973" s="1" t="str">
        <f t="shared" si="430"/>
        <v/>
      </c>
    </row>
    <row r="1974" spans="1:27" x14ac:dyDescent="0.2">
      <c r="A1974" s="1" t="s">
        <v>94</v>
      </c>
      <c r="B1974" s="1" t="s">
        <v>189</v>
      </c>
      <c r="C1974" s="1" t="s">
        <v>54</v>
      </c>
      <c r="D1974" s="1">
        <v>147.05269999999999</v>
      </c>
      <c r="E1974" s="1">
        <v>20.47</v>
      </c>
      <c r="F1974" s="5" t="s">
        <v>146</v>
      </c>
      <c r="H1974" s="1" t="s">
        <v>152</v>
      </c>
      <c r="I1974" s="1">
        <v>297494</v>
      </c>
      <c r="K1974" s="1">
        <f t="shared" si="431"/>
        <v>12.603152697103898</v>
      </c>
      <c r="L1974" s="1" t="str">
        <f t="shared" si="432"/>
        <v>both glutamate YE_Syn</v>
      </c>
      <c r="M1974" s="1" t="str">
        <f t="shared" si="421"/>
        <v>D</v>
      </c>
      <c r="N1974" s="1" t="str">
        <f t="shared" si="422"/>
        <v>both glutamate YE_Syn_D</v>
      </c>
      <c r="O1974" s="2" t="str">
        <f t="shared" si="423"/>
        <v>D</v>
      </c>
      <c r="P1974" s="1">
        <f t="array" ref="P1974">IF(O1974="","",AVERAGE(IF(L$1:L$2881=L1974,K$1:K$2881)))</f>
        <v>12.969091658239151</v>
      </c>
      <c r="Q1974" s="1">
        <f t="array" ref="Q1974">IF(O1974="","",_xlfn.F.TEST(IF((L$1:L$2881=LEFT(L1974,LEN(L1974)-3)&amp;"ctr"),K$1:K$2881),IF((L$1:L$2881=L1974),K$1:K$2881)))</f>
        <v>0.66809697085344233</v>
      </c>
      <c r="R1974" s="1">
        <f t="array" ref="R1974">IF(O1974="","",TTEST(IF(L$1:L$2881=LEFT(L1974,LEN(L1974)-3)&amp;"ctr",K$1:K$2881),IF(L$1:L$2881=L1974,K$1:K$2881),2,IF(ISERROR(Q1974),3,IF(Q1974&lt;0.05,3,2))))</f>
        <v>3.5974031626043027E-4</v>
      </c>
      <c r="S1974" s="1" t="str">
        <f t="shared" ca="1" si="424"/>
        <v>I</v>
      </c>
      <c r="T1974" s="1">
        <f t="array" ref="T1974">IF(O1974="","",AVERAGE(IF(L$1:L$2881=L1974,I$1:I$2881)))</f>
        <v>443626</v>
      </c>
      <c r="U1974" s="1">
        <f t="shared" ca="1" si="425"/>
        <v>-2.6056185188671974</v>
      </c>
      <c r="V1974" s="1" t="str">
        <f t="shared" ca="1" si="429"/>
        <v>3</v>
      </c>
      <c r="W1974" s="1" t="str">
        <f t="array" aca="1" ref="W1974" ca="1">IF(V1974="","",IF(AVERAGE(IF(Z$2:Z$2881="Neg"&amp;" "&amp;B1974&amp;" "&amp;X1974,J$2:J$2881,0))&gt;AVERAGE(IF(Z$2:Z$2881="pos"&amp;" "&amp;B1974&amp;" "&amp;X1974,J$2:J$2881,0)),"neg","pos"))</f>
        <v>pos</v>
      </c>
      <c r="X1974" s="1" t="str">
        <f t="shared" ca="1" si="426"/>
        <v>YE_</v>
      </c>
      <c r="Y1974" s="1" t="str">
        <f t="shared" ca="1" si="427"/>
        <v>Syn</v>
      </c>
      <c r="Z1974" s="1" t="str">
        <f t="shared" si="428"/>
        <v>both glutamate YE_</v>
      </c>
      <c r="AA1974" s="1" t="str">
        <f t="shared" si="430"/>
        <v>Good</v>
      </c>
    </row>
    <row r="1975" spans="1:27" x14ac:dyDescent="0.2">
      <c r="A1975" s="1" t="s">
        <v>94</v>
      </c>
      <c r="B1975" s="1" t="s">
        <v>189</v>
      </c>
      <c r="C1975" s="1" t="s">
        <v>54</v>
      </c>
      <c r="D1975" s="1">
        <v>147.05269999999999</v>
      </c>
      <c r="E1975" s="1">
        <v>20.47</v>
      </c>
      <c r="F1975" s="5" t="s">
        <v>146</v>
      </c>
      <c r="H1975" s="1" t="s">
        <v>152</v>
      </c>
      <c r="I1975" s="1">
        <v>614209</v>
      </c>
      <c r="K1975" s="1">
        <f t="shared" si="431"/>
        <v>13.328092168197902</v>
      </c>
      <c r="L1975" s="1" t="str">
        <f t="shared" si="432"/>
        <v>both glutamate YE_Syn</v>
      </c>
      <c r="M1975" s="1" t="str">
        <f t="shared" si="421"/>
        <v>D</v>
      </c>
      <c r="N1975" s="1" t="str">
        <f t="shared" si="422"/>
        <v>both glutamate YE_Syn_D</v>
      </c>
      <c r="O1975" s="2" t="str">
        <f t="shared" si="423"/>
        <v/>
      </c>
      <c r="P1975" s="1" t="str">
        <f t="array" ref="P1975">IF(O1975="","",AVERAGE(IF(L$1:L$2881=L1975,K$1:K$2881)))</f>
        <v/>
      </c>
      <c r="Q1975" s="1" t="str">
        <f t="array" ref="Q1975">IF(O1975="","",_xlfn.F.TEST(IF((L$1:L$2881=LEFT(L1975,LEN(L1975)-3)&amp;"ctr"),K$1:K$2881),IF((L$1:L$2881=L1975),K$1:K$2881)))</f>
        <v/>
      </c>
      <c r="R1975" s="1" t="str">
        <f t="array" ref="R1975">IF(O1975="","",TTEST(IF(L$1:L$2881=LEFT(L1975,LEN(L1975)-3)&amp;"ctr",K$1:K$2881),IF(L$1:L$2881=L1975,K$1:K$2881),2,IF(ISERROR(Q1975),3,IF(Q1975&lt;0.05,3,2))))</f>
        <v/>
      </c>
      <c r="S1975" s="1" t="str">
        <f t="shared" ca="1" si="424"/>
        <v/>
      </c>
      <c r="T1975" s="1" t="str">
        <f t="array" ref="T1975">IF(O1975="","",AVERAGE(IF(L$1:L$2881=L1975,I$1:I$2881)))</f>
        <v/>
      </c>
      <c r="U1975" s="1" t="str">
        <f t="shared" ca="1" si="425"/>
        <v/>
      </c>
      <c r="V1975" s="1" t="str">
        <f t="shared" ca="1" si="429"/>
        <v/>
      </c>
      <c r="W1975" s="1" t="str">
        <f t="array" aca="1" ref="W1975" ca="1">IF(V1975="","",IF(AVERAGE(IF(Z$2:Z$2881="Neg"&amp;" "&amp;B1975&amp;" "&amp;X1975,J$2:J$2881,0))&gt;AVERAGE(IF(Z$2:Z$2881="pos"&amp;" "&amp;B1975&amp;" "&amp;X1975,J$2:J$2881,0)),"neg","pos"))</f>
        <v/>
      </c>
      <c r="X1975" s="1" t="str">
        <f t="shared" ca="1" si="426"/>
        <v/>
      </c>
      <c r="Y1975" s="1" t="str">
        <f t="shared" ca="1" si="427"/>
        <v/>
      </c>
      <c r="Z1975" s="1" t="str">
        <f t="shared" si="428"/>
        <v>both glutamate YE_</v>
      </c>
      <c r="AA1975" s="1" t="str">
        <f t="shared" si="430"/>
        <v/>
      </c>
    </row>
    <row r="1976" spans="1:27" x14ac:dyDescent="0.2">
      <c r="A1976" s="1" t="s">
        <v>94</v>
      </c>
      <c r="B1976" s="1" t="s">
        <v>189</v>
      </c>
      <c r="C1976" s="1" t="s">
        <v>54</v>
      </c>
      <c r="D1976" s="1">
        <v>147.05269999999999</v>
      </c>
      <c r="E1976" s="1">
        <v>20.47</v>
      </c>
      <c r="F1976" s="5" t="s">
        <v>146</v>
      </c>
      <c r="H1976" s="1" t="s">
        <v>152</v>
      </c>
      <c r="I1976" s="1">
        <v>460202</v>
      </c>
      <c r="K1976" s="1">
        <f t="shared" si="431"/>
        <v>13.039422975466978</v>
      </c>
      <c r="L1976" s="1" t="str">
        <f t="shared" si="432"/>
        <v>both glutamate YE_Syn</v>
      </c>
      <c r="M1976" s="1" t="str">
        <f t="shared" si="421"/>
        <v>D</v>
      </c>
      <c r="N1976" s="1" t="str">
        <f t="shared" si="422"/>
        <v>both glutamate YE_Syn_D</v>
      </c>
      <c r="O1976" s="2" t="str">
        <f t="shared" si="423"/>
        <v/>
      </c>
      <c r="P1976" s="1" t="str">
        <f t="array" ref="P1976">IF(O1976="","",AVERAGE(IF(L$1:L$2881=L1976,K$1:K$2881)))</f>
        <v/>
      </c>
      <c r="Q1976" s="1" t="str">
        <f t="array" ref="Q1976">IF(O1976="","",_xlfn.F.TEST(IF((L$1:L$2881=LEFT(L1976,LEN(L1976)-3)&amp;"ctr"),K$1:K$2881),IF((L$1:L$2881=L1976),K$1:K$2881)))</f>
        <v/>
      </c>
      <c r="R1976" s="1" t="str">
        <f t="array" ref="R1976">IF(O1976="","",TTEST(IF(L$1:L$2881=LEFT(L1976,LEN(L1976)-3)&amp;"ctr",K$1:K$2881),IF(L$1:L$2881=L1976,K$1:K$2881),2,IF(ISERROR(Q1976),3,IF(Q1976&lt;0.05,3,2))))</f>
        <v/>
      </c>
      <c r="S1976" s="1" t="str">
        <f t="shared" ca="1" si="424"/>
        <v/>
      </c>
      <c r="T1976" s="1" t="str">
        <f t="array" ref="T1976">IF(O1976="","",AVERAGE(IF(L$1:L$2881=L1976,I$1:I$2881)))</f>
        <v/>
      </c>
      <c r="U1976" s="1" t="str">
        <f t="shared" ca="1" si="425"/>
        <v/>
      </c>
      <c r="V1976" s="1" t="str">
        <f t="shared" ca="1" si="429"/>
        <v/>
      </c>
      <c r="W1976" s="1" t="str">
        <f t="array" aca="1" ref="W1976" ca="1">IF(V1976="","",IF(AVERAGE(IF(Z$2:Z$2881="Neg"&amp;" "&amp;B1976&amp;" "&amp;X1976,J$2:J$2881,0))&gt;AVERAGE(IF(Z$2:Z$2881="pos"&amp;" "&amp;B1976&amp;" "&amp;X1976,J$2:J$2881,0)),"neg","pos"))</f>
        <v/>
      </c>
      <c r="X1976" s="1" t="str">
        <f t="shared" ca="1" si="426"/>
        <v/>
      </c>
      <c r="Y1976" s="1" t="str">
        <f t="shared" ca="1" si="427"/>
        <v/>
      </c>
      <c r="Z1976" s="1" t="str">
        <f t="shared" si="428"/>
        <v>both glutamate YE_</v>
      </c>
      <c r="AA1976" s="1" t="str">
        <f t="shared" si="430"/>
        <v/>
      </c>
    </row>
    <row r="1977" spans="1:27" x14ac:dyDescent="0.2">
      <c r="A1977" s="1" t="s">
        <v>94</v>
      </c>
      <c r="B1977" s="1" t="s">
        <v>189</v>
      </c>
      <c r="C1977" s="1" t="s">
        <v>54</v>
      </c>
      <c r="D1977" s="1">
        <v>147.05269999999999</v>
      </c>
      <c r="E1977" s="1">
        <v>20.47</v>
      </c>
      <c r="F1977" s="5" t="s">
        <v>146</v>
      </c>
      <c r="H1977" s="1" t="s">
        <v>152</v>
      </c>
      <c r="I1977" s="1">
        <v>402599</v>
      </c>
      <c r="K1977" s="1">
        <f t="shared" si="431"/>
        <v>12.905698792187827</v>
      </c>
      <c r="L1977" s="1" t="str">
        <f t="shared" si="432"/>
        <v>both glutamate YE_Syn</v>
      </c>
      <c r="M1977" s="1" t="str">
        <f t="shared" si="421"/>
        <v>D</v>
      </c>
      <c r="N1977" s="1" t="str">
        <f t="shared" si="422"/>
        <v>both glutamate YE_Syn_D</v>
      </c>
      <c r="O1977" s="2" t="str">
        <f t="shared" si="423"/>
        <v/>
      </c>
      <c r="P1977" s="1" t="str">
        <f t="array" ref="P1977">IF(O1977="","",AVERAGE(IF(L$1:L$2881=L1977,K$1:K$2881)))</f>
        <v/>
      </c>
      <c r="Q1977" s="1" t="str">
        <f t="array" ref="Q1977">IF(O1977="","",_xlfn.F.TEST(IF((L$1:L$2881=LEFT(L1977,LEN(L1977)-3)&amp;"ctr"),K$1:K$2881),IF((L$1:L$2881=L1977),K$1:K$2881)))</f>
        <v/>
      </c>
      <c r="R1977" s="1" t="str">
        <f t="array" ref="R1977">IF(O1977="","",TTEST(IF(L$1:L$2881=LEFT(L1977,LEN(L1977)-3)&amp;"ctr",K$1:K$2881),IF(L$1:L$2881=L1977,K$1:K$2881),2,IF(ISERROR(Q1977),3,IF(Q1977&lt;0.05,3,2))))</f>
        <v/>
      </c>
      <c r="S1977" s="1" t="str">
        <f t="shared" ca="1" si="424"/>
        <v/>
      </c>
      <c r="T1977" s="1" t="str">
        <f t="array" ref="T1977">IF(O1977="","",AVERAGE(IF(L$1:L$2881=L1977,I$1:I$2881)))</f>
        <v/>
      </c>
      <c r="U1977" s="1" t="str">
        <f t="shared" ca="1" si="425"/>
        <v/>
      </c>
      <c r="V1977" s="1" t="str">
        <f t="shared" ca="1" si="429"/>
        <v/>
      </c>
      <c r="W1977" s="1" t="str">
        <f t="array" aca="1" ref="W1977" ca="1">IF(V1977="","",IF(AVERAGE(IF(Z$2:Z$2881="Neg"&amp;" "&amp;B1977&amp;" "&amp;X1977,J$2:J$2881,0))&gt;AVERAGE(IF(Z$2:Z$2881="pos"&amp;" "&amp;B1977&amp;" "&amp;X1977,J$2:J$2881,0)),"neg","pos"))</f>
        <v/>
      </c>
      <c r="X1977" s="1" t="str">
        <f t="shared" ca="1" si="426"/>
        <v/>
      </c>
      <c r="Y1977" s="1" t="str">
        <f t="shared" ca="1" si="427"/>
        <v/>
      </c>
      <c r="Z1977" s="1" t="str">
        <f t="shared" si="428"/>
        <v>both glutamate YE_</v>
      </c>
      <c r="AA1977" s="1" t="str">
        <f t="shared" si="430"/>
        <v/>
      </c>
    </row>
    <row r="1978" spans="1:27" x14ac:dyDescent="0.2">
      <c r="A1978" s="1" t="s">
        <v>94</v>
      </c>
      <c r="B1978" s="1" t="s">
        <v>189</v>
      </c>
      <c r="C1978" s="1" t="s">
        <v>54</v>
      </c>
      <c r="D1978" s="1">
        <v>147.05269999999999</v>
      </c>
      <c r="E1978" s="1">
        <v>20.47</v>
      </c>
      <c r="F1978" s="5" t="s">
        <v>146</v>
      </c>
      <c r="H1978" s="1" t="s">
        <v>153</v>
      </c>
      <c r="I1978" s="1">
        <v>1673542</v>
      </c>
      <c r="K1978" s="1">
        <f t="shared" si="431"/>
        <v>14.330453493955343</v>
      </c>
      <c r="L1978" s="1" t="str">
        <f t="shared" si="432"/>
        <v>both glutamate SE_Ctr</v>
      </c>
      <c r="M1978" s="1" t="str">
        <f t="shared" si="421"/>
        <v>D</v>
      </c>
      <c r="N1978" s="1" t="str">
        <f t="shared" si="422"/>
        <v>both glutamate SE_Ctr_D</v>
      </c>
      <c r="O1978" s="2" t="str">
        <f t="shared" si="423"/>
        <v>D</v>
      </c>
      <c r="P1978" s="1">
        <f t="array" ref="P1978">IF(O1978="","",AVERAGE(IF(L$1:L$2881=L1978,K$1:K$2881)))</f>
        <v>14.163149455043028</v>
      </c>
      <c r="Q1978" s="1">
        <f t="array" ref="Q1978">IF(O1978="","",_xlfn.F.TEST(IF((L$1:L$2881=LEFT(L1978,LEN(L1978)-3)&amp;"ctr"),K$1:K$2881),IF((L$1:L$2881=L1978),K$1:K$2881)))</f>
        <v>1</v>
      </c>
      <c r="R1978" s="1">
        <f t="array" ref="R1978">IF(O1978="","",TTEST(IF(L$1:L$2881=LEFT(L1978,LEN(L1978)-3)&amp;"ctr",K$1:K$2881),IF(L$1:L$2881=L1978,K$1:K$2881),2,IF(ISERROR(Q1978),3,IF(Q1978&lt;0.05,3,2))))</f>
        <v>1</v>
      </c>
      <c r="S1978" s="1" t="str">
        <f t="shared" ca="1" si="424"/>
        <v>D</v>
      </c>
      <c r="T1978" s="1">
        <f t="array" ref="T1978">IF(O1978="","",AVERAGE(IF(L$1:L$2881=L1978,I$1:I$2881)))</f>
        <v>1710244.5</v>
      </c>
      <c r="U1978" s="1" t="b">
        <f t="shared" ca="1" si="425"/>
        <v>0</v>
      </c>
      <c r="V1978" s="1" t="str">
        <f t="shared" ca="1" si="429"/>
        <v>1</v>
      </c>
      <c r="W1978" s="1" t="str">
        <f t="array" aca="1" ref="W1978" ca="1">IF(V1978="","",IF(AVERAGE(IF(Z$2:Z$2881="Neg"&amp;" "&amp;B1978&amp;" "&amp;X1978,J$2:J$2881,0))&gt;AVERAGE(IF(Z$2:Z$2881="pos"&amp;" "&amp;B1978&amp;" "&amp;X1978,J$2:J$2881,0)),"neg","pos"))</f>
        <v>pos</v>
      </c>
      <c r="X1978" s="1" t="str">
        <f t="shared" ca="1" si="426"/>
        <v>SE_</v>
      </c>
      <c r="Y1978" s="1" t="str">
        <f t="shared" ca="1" si="427"/>
        <v>Ctr</v>
      </c>
      <c r="Z1978" s="1" t="str">
        <f t="shared" si="428"/>
        <v>both glutamate SE_</v>
      </c>
      <c r="AA1978" s="1" t="str">
        <f t="shared" si="430"/>
        <v>Good</v>
      </c>
    </row>
    <row r="1979" spans="1:27" x14ac:dyDescent="0.2">
      <c r="A1979" s="1" t="s">
        <v>94</v>
      </c>
      <c r="B1979" s="1" t="s">
        <v>189</v>
      </c>
      <c r="C1979" s="1" t="s">
        <v>54</v>
      </c>
      <c r="D1979" s="1">
        <v>147.05269999999999</v>
      </c>
      <c r="E1979" s="1">
        <v>20.47</v>
      </c>
      <c r="F1979" s="5" t="s">
        <v>146</v>
      </c>
      <c r="H1979" s="1" t="s">
        <v>153</v>
      </c>
      <c r="I1979" s="1">
        <v>427502</v>
      </c>
      <c r="K1979" s="1">
        <f t="shared" si="431"/>
        <v>12.965716584878189</v>
      </c>
      <c r="L1979" s="1" t="str">
        <f t="shared" si="432"/>
        <v>both glutamate SE_Ctr</v>
      </c>
      <c r="M1979" s="1" t="str">
        <f t="shared" si="421"/>
        <v>D</v>
      </c>
      <c r="N1979" s="1" t="str">
        <f t="shared" si="422"/>
        <v>both glutamate SE_Ctr_D</v>
      </c>
      <c r="O1979" s="2" t="str">
        <f t="shared" si="423"/>
        <v/>
      </c>
      <c r="P1979" s="1" t="str">
        <f t="array" ref="P1979">IF(O1979="","",AVERAGE(IF(L$1:L$2881=L1979,K$1:K$2881)))</f>
        <v/>
      </c>
      <c r="Q1979" s="1" t="str">
        <f t="array" ref="Q1979">IF(O1979="","",_xlfn.F.TEST(IF((L$1:L$2881=LEFT(L1979,LEN(L1979)-3)&amp;"ctr"),K$1:K$2881),IF((L$1:L$2881=L1979),K$1:K$2881)))</f>
        <v/>
      </c>
      <c r="R1979" s="1" t="str">
        <f t="array" ref="R1979">IF(O1979="","",TTEST(IF(L$1:L$2881=LEFT(L1979,LEN(L1979)-3)&amp;"ctr",K$1:K$2881),IF(L$1:L$2881=L1979,K$1:K$2881),2,IF(ISERROR(Q1979),3,IF(Q1979&lt;0.05,3,2))))</f>
        <v/>
      </c>
      <c r="S1979" s="1" t="str">
        <f t="shared" ca="1" si="424"/>
        <v/>
      </c>
      <c r="T1979" s="1" t="str">
        <f t="array" ref="T1979">IF(O1979="","",AVERAGE(IF(L$1:L$2881=L1979,I$1:I$2881)))</f>
        <v/>
      </c>
      <c r="U1979" s="1" t="str">
        <f t="shared" ca="1" si="425"/>
        <v/>
      </c>
      <c r="V1979" s="1" t="str">
        <f t="shared" ca="1" si="429"/>
        <v/>
      </c>
      <c r="W1979" s="1" t="str">
        <f t="array" aca="1" ref="W1979" ca="1">IF(V1979="","",IF(AVERAGE(IF(Z$2:Z$2881="Neg"&amp;" "&amp;B1979&amp;" "&amp;X1979,J$2:J$2881,0))&gt;AVERAGE(IF(Z$2:Z$2881="pos"&amp;" "&amp;B1979&amp;" "&amp;X1979,J$2:J$2881,0)),"neg","pos"))</f>
        <v/>
      </c>
      <c r="X1979" s="1" t="str">
        <f t="shared" ca="1" si="426"/>
        <v/>
      </c>
      <c r="Y1979" s="1" t="str">
        <f t="shared" ca="1" si="427"/>
        <v/>
      </c>
      <c r="Z1979" s="1" t="str">
        <f t="shared" si="428"/>
        <v>both glutamate SE_</v>
      </c>
      <c r="AA1979" s="1" t="str">
        <f t="shared" si="430"/>
        <v/>
      </c>
    </row>
    <row r="1980" spans="1:27" x14ac:dyDescent="0.2">
      <c r="A1980" s="1" t="s">
        <v>94</v>
      </c>
      <c r="B1980" s="1" t="s">
        <v>189</v>
      </c>
      <c r="C1980" s="1" t="s">
        <v>54</v>
      </c>
      <c r="D1980" s="1">
        <v>147.05269999999999</v>
      </c>
      <c r="E1980" s="1">
        <v>20.47</v>
      </c>
      <c r="F1980" s="5" t="s">
        <v>146</v>
      </c>
      <c r="H1980" s="1" t="s">
        <v>153</v>
      </c>
      <c r="I1980" s="1">
        <v>2325869</v>
      </c>
      <c r="K1980" s="1">
        <f t="shared" si="431"/>
        <v>14.659604720559035</v>
      </c>
      <c r="L1980" s="1" t="str">
        <f t="shared" si="432"/>
        <v>both glutamate SE_Ctr</v>
      </c>
      <c r="M1980" s="1" t="str">
        <f t="shared" si="421"/>
        <v>D</v>
      </c>
      <c r="N1980" s="1" t="str">
        <f t="shared" si="422"/>
        <v>both glutamate SE_Ctr_D</v>
      </c>
      <c r="O1980" s="2" t="str">
        <f t="shared" si="423"/>
        <v/>
      </c>
      <c r="P1980" s="1" t="str">
        <f t="array" ref="P1980">IF(O1980="","",AVERAGE(IF(L$1:L$2881=L1980,K$1:K$2881)))</f>
        <v/>
      </c>
      <c r="Q1980" s="1" t="str">
        <f t="array" ref="Q1980">IF(O1980="","",_xlfn.F.TEST(IF((L$1:L$2881=LEFT(L1980,LEN(L1980)-3)&amp;"ctr"),K$1:K$2881),IF((L$1:L$2881=L1980),K$1:K$2881)))</f>
        <v/>
      </c>
      <c r="R1980" s="1" t="str">
        <f t="array" ref="R1980">IF(O1980="","",TTEST(IF(L$1:L$2881=LEFT(L1980,LEN(L1980)-3)&amp;"ctr",K$1:K$2881),IF(L$1:L$2881=L1980,K$1:K$2881),2,IF(ISERROR(Q1980),3,IF(Q1980&lt;0.05,3,2))))</f>
        <v/>
      </c>
      <c r="S1980" s="1" t="str">
        <f t="shared" ca="1" si="424"/>
        <v/>
      </c>
      <c r="T1980" s="1" t="str">
        <f t="array" ref="T1980">IF(O1980="","",AVERAGE(IF(L$1:L$2881=L1980,I$1:I$2881)))</f>
        <v/>
      </c>
      <c r="U1980" s="1" t="str">
        <f t="shared" ca="1" si="425"/>
        <v/>
      </c>
      <c r="V1980" s="1" t="str">
        <f t="shared" ca="1" si="429"/>
        <v/>
      </c>
      <c r="W1980" s="1" t="str">
        <f t="array" aca="1" ref="W1980" ca="1">IF(V1980="","",IF(AVERAGE(IF(Z$2:Z$2881="Neg"&amp;" "&amp;B1980&amp;" "&amp;X1980,J$2:J$2881,0))&gt;AVERAGE(IF(Z$2:Z$2881="pos"&amp;" "&amp;B1980&amp;" "&amp;X1980,J$2:J$2881,0)),"neg","pos"))</f>
        <v/>
      </c>
      <c r="X1980" s="1" t="str">
        <f t="shared" ca="1" si="426"/>
        <v/>
      </c>
      <c r="Y1980" s="1" t="str">
        <f t="shared" ca="1" si="427"/>
        <v/>
      </c>
      <c r="Z1980" s="1" t="str">
        <f t="shared" si="428"/>
        <v>both glutamate SE_</v>
      </c>
      <c r="AA1980" s="1" t="str">
        <f t="shared" si="430"/>
        <v/>
      </c>
    </row>
    <row r="1981" spans="1:27" x14ac:dyDescent="0.2">
      <c r="A1981" s="1" t="s">
        <v>94</v>
      </c>
      <c r="B1981" s="1" t="s">
        <v>189</v>
      </c>
      <c r="C1981" s="1" t="s">
        <v>54</v>
      </c>
      <c r="D1981" s="1">
        <v>147.05269999999999</v>
      </c>
      <c r="E1981" s="1">
        <v>20.47</v>
      </c>
      <c r="F1981" s="5" t="s">
        <v>146</v>
      </c>
      <c r="H1981" s="1" t="s">
        <v>153</v>
      </c>
      <c r="I1981" s="1">
        <v>2414065</v>
      </c>
      <c r="K1981" s="1">
        <f t="shared" si="431"/>
        <v>14.696823020779538</v>
      </c>
      <c r="L1981" s="1" t="str">
        <f t="shared" si="432"/>
        <v>both glutamate SE_Ctr</v>
      </c>
      <c r="M1981" s="1" t="str">
        <f t="shared" si="421"/>
        <v>D</v>
      </c>
      <c r="N1981" s="1" t="str">
        <f t="shared" si="422"/>
        <v>both glutamate SE_Ctr_D</v>
      </c>
      <c r="O1981" s="2" t="str">
        <f t="shared" si="423"/>
        <v/>
      </c>
      <c r="P1981" s="1" t="str">
        <f t="array" ref="P1981">IF(O1981="","",AVERAGE(IF(L$1:L$2881=L1981,K$1:K$2881)))</f>
        <v/>
      </c>
      <c r="Q1981" s="1" t="str">
        <f t="array" ref="Q1981">IF(O1981="","",_xlfn.F.TEST(IF((L$1:L$2881=LEFT(L1981,LEN(L1981)-3)&amp;"ctr"),K$1:K$2881),IF((L$1:L$2881=L1981),K$1:K$2881)))</f>
        <v/>
      </c>
      <c r="R1981" s="1" t="str">
        <f t="array" ref="R1981">IF(O1981="","",TTEST(IF(L$1:L$2881=LEFT(L1981,LEN(L1981)-3)&amp;"ctr",K$1:K$2881),IF(L$1:L$2881=L1981,K$1:K$2881),2,IF(ISERROR(Q1981),3,IF(Q1981&lt;0.05,3,2))))</f>
        <v/>
      </c>
      <c r="S1981" s="1" t="str">
        <f t="shared" ca="1" si="424"/>
        <v/>
      </c>
      <c r="T1981" s="1" t="str">
        <f t="array" ref="T1981">IF(O1981="","",AVERAGE(IF(L$1:L$2881=L1981,I$1:I$2881)))</f>
        <v/>
      </c>
      <c r="U1981" s="1" t="str">
        <f t="shared" ca="1" si="425"/>
        <v/>
      </c>
      <c r="V1981" s="1" t="str">
        <f t="shared" ca="1" si="429"/>
        <v/>
      </c>
      <c r="W1981" s="1" t="str">
        <f t="array" aca="1" ref="W1981" ca="1">IF(V1981="","",IF(AVERAGE(IF(Z$2:Z$2881="Neg"&amp;" "&amp;B1981&amp;" "&amp;X1981,J$2:J$2881,0))&gt;AVERAGE(IF(Z$2:Z$2881="pos"&amp;" "&amp;B1981&amp;" "&amp;X1981,J$2:J$2881,0)),"neg","pos"))</f>
        <v/>
      </c>
      <c r="X1981" s="1" t="str">
        <f t="shared" ca="1" si="426"/>
        <v/>
      </c>
      <c r="Y1981" s="1" t="str">
        <f t="shared" ca="1" si="427"/>
        <v/>
      </c>
      <c r="Z1981" s="1" t="str">
        <f t="shared" si="428"/>
        <v>both glutamate SE_</v>
      </c>
      <c r="AA1981" s="1" t="str">
        <f t="shared" si="430"/>
        <v/>
      </c>
    </row>
    <row r="1982" spans="1:27" x14ac:dyDescent="0.2">
      <c r="A1982" s="1" t="s">
        <v>94</v>
      </c>
      <c r="B1982" s="1" t="s">
        <v>189</v>
      </c>
      <c r="C1982" s="1" t="s">
        <v>54</v>
      </c>
      <c r="D1982" s="1">
        <v>147.05269999999999</v>
      </c>
      <c r="E1982" s="1">
        <v>20.47</v>
      </c>
      <c r="F1982" s="5" t="s">
        <v>146</v>
      </c>
      <c r="H1982" s="1" t="s">
        <v>154</v>
      </c>
      <c r="I1982" s="1">
        <v>13237</v>
      </c>
      <c r="K1982" s="1">
        <f t="shared" si="431"/>
        <v>9.4908467606788687</v>
      </c>
      <c r="L1982" s="1" t="str">
        <f t="shared" si="432"/>
        <v>both glutamate SE_Syn</v>
      </c>
      <c r="M1982" s="1" t="str">
        <f t="shared" si="421"/>
        <v>D</v>
      </c>
      <c r="N1982" s="1" t="str">
        <f t="shared" si="422"/>
        <v>both glutamate SE_Syn_D</v>
      </c>
      <c r="O1982" s="2" t="str">
        <f t="shared" si="423"/>
        <v>D</v>
      </c>
      <c r="P1982" s="1">
        <f t="array" ref="P1982">IF(O1982="","",AVERAGE(IF(L$1:L$2881=L1982,K$1:K$2881)))</f>
        <v>9.2505966757797271</v>
      </c>
      <c r="Q1982" s="1">
        <f t="array" ref="Q1982">IF(O1982="","",_xlfn.F.TEST(IF((L$1:L$2881=LEFT(L1982,LEN(L1982)-3)&amp;"ctr"),K$1:K$2881),IF((L$1:L$2881=L1982),K$1:K$2881)))</f>
        <v>0.8144240323243952</v>
      </c>
      <c r="R1982" s="1">
        <f t="array" ref="R1982">IF(O1982="","",TTEST(IF(L$1:L$2881=LEFT(L1982,LEN(L1982)-3)&amp;"ctr",K$1:K$2881),IF(L$1:L$2881=L1982,K$1:K$2881),2,IF(ISERROR(Q1982),3,IF(Q1982&lt;0.05,3,2))))</f>
        <v>9.7353772694708349E-5</v>
      </c>
      <c r="S1982" s="1" t="str">
        <f t="shared" ca="1" si="424"/>
        <v>I</v>
      </c>
      <c r="T1982" s="1">
        <f t="array" ref="T1982">IF(O1982="","",AVERAGE(IF(L$1:L$2881=L1982,I$1:I$2881)))</f>
        <v>12551.25</v>
      </c>
      <c r="U1982" s="1">
        <f t="shared" ca="1" si="425"/>
        <v>-7.090227728474896</v>
      </c>
      <c r="V1982" s="1" t="str">
        <f t="shared" ca="1" si="429"/>
        <v>5</v>
      </c>
      <c r="W1982" s="1" t="str">
        <f t="array" aca="1" ref="W1982" ca="1">IF(V1982="","",IF(AVERAGE(IF(Z$2:Z$2881="Neg"&amp;" "&amp;B1982&amp;" "&amp;X1982,J$2:J$2881,0))&gt;AVERAGE(IF(Z$2:Z$2881="pos"&amp;" "&amp;B1982&amp;" "&amp;X1982,J$2:J$2881,0)),"neg","pos"))</f>
        <v>pos</v>
      </c>
      <c r="X1982" s="1" t="str">
        <f t="shared" ca="1" si="426"/>
        <v>SE_</v>
      </c>
      <c r="Y1982" s="1" t="str">
        <f t="shared" ca="1" si="427"/>
        <v>Syn</v>
      </c>
      <c r="Z1982" s="1" t="str">
        <f t="shared" si="428"/>
        <v>both glutamate SE_</v>
      </c>
      <c r="AA1982" s="1" t="str">
        <f t="shared" si="430"/>
        <v>Good</v>
      </c>
    </row>
    <row r="1983" spans="1:27" x14ac:dyDescent="0.2">
      <c r="A1983" s="1" t="s">
        <v>94</v>
      </c>
      <c r="B1983" s="1" t="s">
        <v>189</v>
      </c>
      <c r="C1983" s="1" t="s">
        <v>54</v>
      </c>
      <c r="D1983" s="1">
        <v>147.05269999999999</v>
      </c>
      <c r="E1983" s="1">
        <v>20.47</v>
      </c>
      <c r="F1983" s="5" t="s">
        <v>146</v>
      </c>
      <c r="H1983" s="1" t="s">
        <v>154</v>
      </c>
      <c r="I1983" s="1">
        <v>24872</v>
      </c>
      <c r="K1983" s="1">
        <f t="shared" si="431"/>
        <v>10.121538156784329</v>
      </c>
      <c r="L1983" s="1" t="str">
        <f t="shared" si="432"/>
        <v>both glutamate SE_Syn</v>
      </c>
      <c r="M1983" s="1" t="str">
        <f t="shared" si="421"/>
        <v>D</v>
      </c>
      <c r="N1983" s="1" t="str">
        <f t="shared" si="422"/>
        <v>both glutamate SE_Syn_D</v>
      </c>
      <c r="O1983" s="2" t="str">
        <f t="shared" si="423"/>
        <v/>
      </c>
      <c r="P1983" s="1" t="str">
        <f t="array" ref="P1983">IF(O1983="","",AVERAGE(IF(L$1:L$2881=L1983,K$1:K$2881)))</f>
        <v/>
      </c>
      <c r="Q1983" s="1" t="str">
        <f t="array" ref="Q1983">IF(O1983="","",_xlfn.F.TEST(IF((L$1:L$2881=LEFT(L1983,LEN(L1983)-3)&amp;"ctr"),K$1:K$2881),IF((L$1:L$2881=L1983),K$1:K$2881)))</f>
        <v/>
      </c>
      <c r="R1983" s="1" t="str">
        <f t="array" ref="R1983">IF(O1983="","",TTEST(IF(L$1:L$2881=LEFT(L1983,LEN(L1983)-3)&amp;"ctr",K$1:K$2881),IF(L$1:L$2881=L1983,K$1:K$2881),2,IF(ISERROR(Q1983),3,IF(Q1983&lt;0.05,3,2))))</f>
        <v/>
      </c>
      <c r="S1983" s="1" t="str">
        <f t="shared" ca="1" si="424"/>
        <v/>
      </c>
      <c r="T1983" s="1" t="str">
        <f t="array" ref="T1983">IF(O1983="","",AVERAGE(IF(L$1:L$2881=L1983,I$1:I$2881)))</f>
        <v/>
      </c>
      <c r="U1983" s="1" t="str">
        <f t="shared" ca="1" si="425"/>
        <v/>
      </c>
      <c r="V1983" s="1" t="str">
        <f t="shared" ca="1" si="429"/>
        <v/>
      </c>
      <c r="W1983" s="1" t="str">
        <f t="array" aca="1" ref="W1983" ca="1">IF(V1983="","",IF(AVERAGE(IF(Z$2:Z$2881="Neg"&amp;" "&amp;B1983&amp;" "&amp;X1983,J$2:J$2881,0))&gt;AVERAGE(IF(Z$2:Z$2881="pos"&amp;" "&amp;B1983&amp;" "&amp;X1983,J$2:J$2881,0)),"neg","pos"))</f>
        <v/>
      </c>
      <c r="X1983" s="1" t="str">
        <f t="shared" ca="1" si="426"/>
        <v/>
      </c>
      <c r="Y1983" s="1" t="str">
        <f t="shared" ca="1" si="427"/>
        <v/>
      </c>
      <c r="Z1983" s="1" t="str">
        <f t="shared" si="428"/>
        <v>both glutamate SE_</v>
      </c>
      <c r="AA1983" s="1" t="str">
        <f t="shared" si="430"/>
        <v/>
      </c>
    </row>
    <row r="1984" spans="1:27" x14ac:dyDescent="0.2">
      <c r="A1984" s="1" t="s">
        <v>94</v>
      </c>
      <c r="B1984" s="1" t="s">
        <v>189</v>
      </c>
      <c r="C1984" s="1" t="s">
        <v>54</v>
      </c>
      <c r="D1984" s="1">
        <v>147.05269999999999</v>
      </c>
      <c r="E1984" s="1">
        <v>20.47</v>
      </c>
      <c r="F1984" s="5" t="s">
        <v>146</v>
      </c>
      <c r="H1984" s="1" t="s">
        <v>154</v>
      </c>
      <c r="I1984" s="1">
        <v>5092</v>
      </c>
      <c r="K1984" s="1">
        <f t="shared" si="431"/>
        <v>8.5356223268846048</v>
      </c>
      <c r="L1984" s="1" t="str">
        <f t="shared" si="432"/>
        <v>both glutamate SE_Syn</v>
      </c>
      <c r="M1984" s="1" t="str">
        <f t="shared" si="421"/>
        <v>D</v>
      </c>
      <c r="N1984" s="1" t="str">
        <f t="shared" si="422"/>
        <v>both glutamate SE_Syn_D</v>
      </c>
      <c r="O1984" s="2" t="str">
        <f t="shared" si="423"/>
        <v/>
      </c>
      <c r="P1984" s="1" t="str">
        <f t="array" ref="P1984">IF(O1984="","",AVERAGE(IF(L$1:L$2881=L1984,K$1:K$2881)))</f>
        <v/>
      </c>
      <c r="Q1984" s="1" t="str">
        <f t="array" ref="Q1984">IF(O1984="","",_xlfn.F.TEST(IF((L$1:L$2881=LEFT(L1984,LEN(L1984)-3)&amp;"ctr"),K$1:K$2881),IF((L$1:L$2881=L1984),K$1:K$2881)))</f>
        <v/>
      </c>
      <c r="R1984" s="1" t="str">
        <f t="array" ref="R1984">IF(O1984="","",TTEST(IF(L$1:L$2881=LEFT(L1984,LEN(L1984)-3)&amp;"ctr",K$1:K$2881),IF(L$1:L$2881=L1984,K$1:K$2881),2,IF(ISERROR(Q1984),3,IF(Q1984&lt;0.05,3,2))))</f>
        <v/>
      </c>
      <c r="S1984" s="1" t="str">
        <f t="shared" ca="1" si="424"/>
        <v/>
      </c>
      <c r="T1984" s="1" t="str">
        <f t="array" ref="T1984">IF(O1984="","",AVERAGE(IF(L$1:L$2881=L1984,I$1:I$2881)))</f>
        <v/>
      </c>
      <c r="U1984" s="1" t="str">
        <f t="shared" ca="1" si="425"/>
        <v/>
      </c>
      <c r="V1984" s="1" t="str">
        <f t="shared" ca="1" si="429"/>
        <v/>
      </c>
      <c r="W1984" s="1" t="str">
        <f t="array" aca="1" ref="W1984" ca="1">IF(V1984="","",IF(AVERAGE(IF(Z$2:Z$2881="Neg"&amp;" "&amp;B1984&amp;" "&amp;X1984,J$2:J$2881,0))&gt;AVERAGE(IF(Z$2:Z$2881="pos"&amp;" "&amp;B1984&amp;" "&amp;X1984,J$2:J$2881,0)),"neg","pos"))</f>
        <v/>
      </c>
      <c r="X1984" s="1" t="str">
        <f t="shared" ca="1" si="426"/>
        <v/>
      </c>
      <c r="Y1984" s="1" t="str">
        <f t="shared" ca="1" si="427"/>
        <v/>
      </c>
      <c r="Z1984" s="1" t="str">
        <f t="shared" si="428"/>
        <v>both glutamate SE_</v>
      </c>
      <c r="AA1984" s="1" t="str">
        <f t="shared" si="430"/>
        <v/>
      </c>
    </row>
    <row r="1985" spans="1:27" x14ac:dyDescent="0.2">
      <c r="A1985" s="1" t="s">
        <v>94</v>
      </c>
      <c r="B1985" s="1" t="s">
        <v>189</v>
      </c>
      <c r="C1985" s="1" t="s">
        <v>54</v>
      </c>
      <c r="D1985" s="1">
        <v>147.05269999999999</v>
      </c>
      <c r="E1985" s="1">
        <v>20.47</v>
      </c>
      <c r="F1985" s="5" t="s">
        <v>146</v>
      </c>
      <c r="H1985" s="1" t="s">
        <v>154</v>
      </c>
      <c r="I1985" s="1">
        <v>7004</v>
      </c>
      <c r="K1985" s="1">
        <f t="shared" si="431"/>
        <v>8.854379458771108</v>
      </c>
      <c r="L1985" s="1" t="str">
        <f t="shared" si="432"/>
        <v>both glutamate SE_Syn</v>
      </c>
      <c r="M1985" s="1" t="str">
        <f t="shared" si="421"/>
        <v>D</v>
      </c>
      <c r="N1985" s="1" t="str">
        <f t="shared" si="422"/>
        <v>both glutamate SE_Syn_D</v>
      </c>
      <c r="O1985" s="2" t="str">
        <f t="shared" si="423"/>
        <v/>
      </c>
      <c r="P1985" s="1" t="str">
        <f t="array" ref="P1985">IF(O1985="","",AVERAGE(IF(L$1:L$2881=L1985,K$1:K$2881)))</f>
        <v/>
      </c>
      <c r="Q1985" s="1" t="str">
        <f t="array" ref="Q1985">IF(O1985="","",_xlfn.F.TEST(IF((L$1:L$2881=LEFT(L1985,LEN(L1985)-3)&amp;"ctr"),K$1:K$2881),IF((L$1:L$2881=L1985),K$1:K$2881)))</f>
        <v/>
      </c>
      <c r="R1985" s="1" t="str">
        <f t="array" ref="R1985">IF(O1985="","",TTEST(IF(L$1:L$2881=LEFT(L1985,LEN(L1985)-3)&amp;"ctr",K$1:K$2881),IF(L$1:L$2881=L1985,K$1:K$2881),2,IF(ISERROR(Q1985),3,IF(Q1985&lt;0.05,3,2))))</f>
        <v/>
      </c>
      <c r="S1985" s="1" t="str">
        <f t="shared" ca="1" si="424"/>
        <v/>
      </c>
      <c r="T1985" s="1" t="str">
        <f t="array" ref="T1985">IF(O1985="","",AVERAGE(IF(L$1:L$2881=L1985,I$1:I$2881)))</f>
        <v/>
      </c>
      <c r="U1985" s="1" t="str">
        <f t="shared" ca="1" si="425"/>
        <v/>
      </c>
      <c r="V1985" s="1" t="str">
        <f t="shared" ca="1" si="429"/>
        <v/>
      </c>
      <c r="W1985" s="1" t="str">
        <f t="array" aca="1" ref="W1985" ca="1">IF(V1985="","",IF(AVERAGE(IF(Z$2:Z$2881="Neg"&amp;" "&amp;B1985&amp;" "&amp;X1985,J$2:J$2881,0))&gt;AVERAGE(IF(Z$2:Z$2881="pos"&amp;" "&amp;B1985&amp;" "&amp;X1985,J$2:J$2881,0)),"neg","pos"))</f>
        <v/>
      </c>
      <c r="X1985" s="1" t="str">
        <f t="shared" ca="1" si="426"/>
        <v/>
      </c>
      <c r="Y1985" s="1" t="str">
        <f t="shared" ca="1" si="427"/>
        <v/>
      </c>
      <c r="Z1985" s="1" t="str">
        <f t="shared" si="428"/>
        <v>both glutamate SE_</v>
      </c>
      <c r="AA1985" s="1" t="str">
        <f t="shared" si="430"/>
        <v/>
      </c>
    </row>
    <row r="1986" spans="1:27" x14ac:dyDescent="0.2">
      <c r="A1986" s="1" t="s">
        <v>94</v>
      </c>
      <c r="B1986" s="1" t="s">
        <v>86</v>
      </c>
      <c r="C1986" s="1" t="s">
        <v>130</v>
      </c>
      <c r="D1986" s="1">
        <v>287.19580000000002</v>
      </c>
      <c r="E1986" s="1">
        <v>20.28</v>
      </c>
      <c r="F1986" s="5" t="s">
        <v>146</v>
      </c>
      <c r="H1986" s="1" t="s">
        <v>147</v>
      </c>
      <c r="K1986" s="1">
        <f t="shared" si="431"/>
        <v>0</v>
      </c>
      <c r="L1986" s="1" t="str">
        <f t="shared" si="432"/>
        <v>both ((Leu or Ile)-Arg) Min_Ctr</v>
      </c>
      <c r="M1986" s="1" t="str">
        <f t="shared" ref="M1986:M2049" si="433">IF(I1986&lt;&gt;"","D","ND")</f>
        <v>ND</v>
      </c>
      <c r="N1986" s="1" t="str">
        <f t="shared" ref="N1986:N2049" si="434">L1986&amp;IF(LEN(M1986)=2,M1986,"_"&amp;M1986)</f>
        <v>both ((Leu or Ile)-Arg) Min_CtrND</v>
      </c>
      <c r="O1986" s="2" t="str">
        <f t="shared" ref="O1986:O2049" si="435">IF(ROW()&lt;&gt;MATCH(L1986,L$1:L$2881,0),"",IF(COUNTIF(N$1:N$2881,LEFT(N1986,LEN(N1986)-2)&amp;"_D")=COUNTIF(L$1:L$2881,L1986),"D","ND"))</f>
        <v>ND</v>
      </c>
      <c r="P1986" s="1">
        <f t="array" ref="P1986">IF(O1986="","",AVERAGE(IF(L$1:L$2881=L1986,K$1:K$2881)))</f>
        <v>0</v>
      </c>
      <c r="Q1986" s="1" t="e">
        <f t="array" ref="Q1986">IF(O1986="","",_xlfn.F.TEST(IF((L$1:L$2881=LEFT(L1986,LEN(L1986)-3)&amp;"ctr"),K$1:K$2881),IF((L$1:L$2881=L1986),K$1:K$2881)))</f>
        <v>#DIV/0!</v>
      </c>
      <c r="R1986" s="1" t="e">
        <f t="array" ref="R1986">IF(O1986="","",TTEST(IF(L$1:L$2881=LEFT(L1986,LEN(L1986)-3)&amp;"ctr",K$1:K$2881),IF(L$1:L$2881=L1986,K$1:K$2881),2,IF(ISERROR(Q1986),3,IF(Q1986&lt;0.05,3,2))))</f>
        <v>#DIV/0!</v>
      </c>
      <c r="S1986" s="1" t="str">
        <f t="shared" ref="S1986:S2049" ca="1" si="436">IF(P1986="","",IF(RIGHT(L1986,3)="ctr",O1986,IF(AND(O1986="ND",INDIRECT("r"&amp;MATCH(LEFT(L1986,LEN(L1986)-3)&amp;"ctr",L$1:L$2881,0)&amp;"c"&amp;COLUMN(O1986),FALSE)="ND"),"ND",IF(R1986&gt;=0.05,"N",IF(AND(R1986&lt;0.05,P1986&lt;INDIRECT("r"&amp;MATCH(LEFT(L1986,LEN(L1986)-3)&amp;"ctr",L$1:L$2881,0)&amp;"C"&amp;COLUMN(P1986),FALSE)),"I",IF(AND(R1986&lt;0.05,P1986&gt;INDIRECT("r"&amp;MATCH(LEFT(L1986,LEN(L1986)-3)&amp;"ctr",L$1:L$2881,0)&amp;"c"&amp;COLUMN(P1986),FALSE)),"E","err"))))))</f>
        <v>ND</v>
      </c>
      <c r="T1986" s="1">
        <f t="array" ref="T1986">IF(O1986="","",AVERAGE(IF(L$1:L$2881=L1986,I$1:I$2881)))</f>
        <v>0</v>
      </c>
      <c r="U1986" s="1" t="str">
        <f t="shared" ref="U1986:U2049" ca="1" si="437">IF(O1986="","",IF(OR(S1986="ND",S1986="N"),"n/a",IF(OR(S1986="e",S1986="I"),IF(OR(T1986=0,INDIRECT("r"&amp;MATCH(LEFT(L1986,LEN(L1986)-3)&amp;"ctr",L$1:L$2881,0)&amp;"c"&amp;COLUMN(T1986),FALSE)=0),5,LOG(T1986/INDIRECT("r"&amp;MATCH(LEFT(L1986,LEN(L1986)-3)&amp;"ctr",L$1:L$2881,0)&amp;"c"&amp;COLUMN(T1986),FALSE),2)))))</f>
        <v>n/a</v>
      </c>
      <c r="V1986" s="1" t="str">
        <f t="shared" ca="1" si="429"/>
        <v/>
      </c>
      <c r="W1986" s="1" t="str">
        <f t="array" aca="1" ref="W1986" ca="1">IF(V1986="","",IF(AVERAGE(IF(Z$2:Z$2881="Neg"&amp;" "&amp;B1986&amp;" "&amp;X1986,J$2:J$2881,0))&gt;AVERAGE(IF(Z$2:Z$2881="pos"&amp;" "&amp;B1986&amp;" "&amp;X1986,J$2:J$2881,0)),"neg","pos"))</f>
        <v/>
      </c>
      <c r="X1986" s="1" t="str">
        <f t="shared" ref="X1986:X2049" ca="1" si="438">IF(V1986="","",LEFT(H1986,3))</f>
        <v/>
      </c>
      <c r="Y1986" s="1" t="str">
        <f t="shared" ref="Y1986:Y2049" ca="1" si="439">IF(W1986="","",RIGHT(H1986,3))</f>
        <v/>
      </c>
      <c r="Z1986" s="1" t="str">
        <f t="shared" ref="Z1986:Z2049" si="440">A1986&amp;" "&amp;B1986&amp;" "&amp;LEFT(H1986,3)</f>
        <v>both ((Leu or Ile)-Arg) Min</v>
      </c>
      <c r="AA1986" s="1" t="str">
        <f t="shared" si="430"/>
        <v>Good</v>
      </c>
    </row>
    <row r="1987" spans="1:27" x14ac:dyDescent="0.2">
      <c r="A1987" s="1" t="s">
        <v>94</v>
      </c>
      <c r="B1987" s="1" t="s">
        <v>86</v>
      </c>
      <c r="C1987" s="1" t="s">
        <v>130</v>
      </c>
      <c r="D1987" s="1">
        <v>287.19580000000002</v>
      </c>
      <c r="E1987" s="1">
        <v>20.28</v>
      </c>
      <c r="F1987" s="5" t="s">
        <v>146</v>
      </c>
      <c r="H1987" s="1" t="s">
        <v>147</v>
      </c>
      <c r="K1987" s="1">
        <f t="shared" si="431"/>
        <v>0</v>
      </c>
      <c r="L1987" s="1" t="str">
        <f t="shared" si="432"/>
        <v>both ((Leu or Ile)-Arg) Min_Ctr</v>
      </c>
      <c r="M1987" s="1" t="str">
        <f t="shared" si="433"/>
        <v>ND</v>
      </c>
      <c r="N1987" s="1" t="str">
        <f t="shared" si="434"/>
        <v>both ((Leu or Ile)-Arg) Min_CtrND</v>
      </c>
      <c r="O1987" s="2" t="str">
        <f t="shared" si="435"/>
        <v/>
      </c>
      <c r="P1987" s="1" t="str">
        <f t="array" ref="P1987">IF(O1987="","",AVERAGE(IF(L$1:L$2881=L1987,K$1:K$2881)))</f>
        <v/>
      </c>
      <c r="Q1987" s="1" t="str">
        <f t="array" ref="Q1987">IF(O1987="","",_xlfn.F.TEST(IF((L$1:L$2881=LEFT(L1987,LEN(L1987)-3)&amp;"ctr"),K$1:K$2881),IF((L$1:L$2881=L1987),K$1:K$2881)))</f>
        <v/>
      </c>
      <c r="R1987" s="1" t="str">
        <f t="array" ref="R1987">IF(O1987="","",TTEST(IF(L$1:L$2881=LEFT(L1987,LEN(L1987)-3)&amp;"ctr",K$1:K$2881),IF(L$1:L$2881=L1987,K$1:K$2881),2,IF(ISERROR(Q1987),3,IF(Q1987&lt;0.05,3,2))))</f>
        <v/>
      </c>
      <c r="S1987" s="1" t="str">
        <f t="shared" ca="1" si="436"/>
        <v/>
      </c>
      <c r="T1987" s="1" t="str">
        <f t="array" ref="T1987">IF(O1987="","",AVERAGE(IF(L$1:L$2881=L1987,I$1:I$2881)))</f>
        <v/>
      </c>
      <c r="U1987" s="1" t="str">
        <f t="shared" ca="1" si="437"/>
        <v/>
      </c>
      <c r="V1987" s="1" t="str">
        <f t="shared" ref="V1987:V2050" ca="1" si="441">IF(S1987="N","1",IF(U1987="n/a","",IF(U1987="","",IF(ABS(U1987)&lt;1.5,"1",IF(ABS(U1987)&lt;2.5,"2",IF(ABS(U1987)&lt;3.5,"3",IF(ABS(U1987)&lt;4.5,"4",IF(ABS(U1987)&gt;=4.5,"5"))))))))</f>
        <v/>
      </c>
      <c r="W1987" s="1" t="str">
        <f t="array" aca="1" ref="W1987" ca="1">IF(V1987="","",IF(AVERAGE(IF(Z$2:Z$2881="Neg"&amp;" "&amp;B1987&amp;" "&amp;X1987,J$2:J$2881,0))&gt;AVERAGE(IF(Z$2:Z$2881="pos"&amp;" "&amp;B1987&amp;" "&amp;X1987,J$2:J$2881,0)),"neg","pos"))</f>
        <v/>
      </c>
      <c r="X1987" s="1" t="str">
        <f t="shared" ca="1" si="438"/>
        <v/>
      </c>
      <c r="Y1987" s="1" t="str">
        <f t="shared" ca="1" si="439"/>
        <v/>
      </c>
      <c r="Z1987" s="1" t="str">
        <f t="shared" si="440"/>
        <v>both ((Leu or Ile)-Arg) Min</v>
      </c>
      <c r="AA1987" s="1" t="str">
        <f t="shared" ref="AA1987:AA2050" si="442">IF(T1987="","","Good")</f>
        <v/>
      </c>
    </row>
    <row r="1988" spans="1:27" x14ac:dyDescent="0.2">
      <c r="A1988" s="1" t="s">
        <v>94</v>
      </c>
      <c r="B1988" s="1" t="s">
        <v>86</v>
      </c>
      <c r="C1988" s="1" t="s">
        <v>130</v>
      </c>
      <c r="D1988" s="1">
        <v>287.19580000000002</v>
      </c>
      <c r="E1988" s="1">
        <v>20.28</v>
      </c>
      <c r="F1988" s="5" t="s">
        <v>146</v>
      </c>
      <c r="H1988" s="1" t="s">
        <v>147</v>
      </c>
      <c r="K1988" s="1">
        <f t="shared" si="431"/>
        <v>0</v>
      </c>
      <c r="L1988" s="1" t="str">
        <f t="shared" si="432"/>
        <v>both ((Leu or Ile)-Arg) Min_Ctr</v>
      </c>
      <c r="M1988" s="1" t="str">
        <f t="shared" si="433"/>
        <v>ND</v>
      </c>
      <c r="N1988" s="1" t="str">
        <f t="shared" si="434"/>
        <v>both ((Leu or Ile)-Arg) Min_CtrND</v>
      </c>
      <c r="O1988" s="2" t="str">
        <f t="shared" si="435"/>
        <v/>
      </c>
      <c r="P1988" s="1" t="str">
        <f t="array" ref="P1988">IF(O1988="","",AVERAGE(IF(L$1:L$2881=L1988,K$1:K$2881)))</f>
        <v/>
      </c>
      <c r="Q1988" s="1" t="str">
        <f t="array" ref="Q1988">IF(O1988="","",_xlfn.F.TEST(IF((L$1:L$2881=LEFT(L1988,LEN(L1988)-3)&amp;"ctr"),K$1:K$2881),IF((L$1:L$2881=L1988),K$1:K$2881)))</f>
        <v/>
      </c>
      <c r="R1988" s="1" t="str">
        <f t="array" ref="R1988">IF(O1988="","",TTEST(IF(L$1:L$2881=LEFT(L1988,LEN(L1988)-3)&amp;"ctr",K$1:K$2881),IF(L$1:L$2881=L1988,K$1:K$2881),2,IF(ISERROR(Q1988),3,IF(Q1988&lt;0.05,3,2))))</f>
        <v/>
      </c>
      <c r="S1988" s="1" t="str">
        <f t="shared" ca="1" si="436"/>
        <v/>
      </c>
      <c r="T1988" s="1" t="str">
        <f t="array" ref="T1988">IF(O1988="","",AVERAGE(IF(L$1:L$2881=L1988,I$1:I$2881)))</f>
        <v/>
      </c>
      <c r="U1988" s="1" t="str">
        <f t="shared" ca="1" si="437"/>
        <v/>
      </c>
      <c r="V1988" s="1" t="str">
        <f t="shared" ca="1" si="441"/>
        <v/>
      </c>
      <c r="W1988" s="1" t="str">
        <f t="array" aca="1" ref="W1988" ca="1">IF(V1988="","",IF(AVERAGE(IF(Z$2:Z$2881="Neg"&amp;" "&amp;B1988&amp;" "&amp;X1988,J$2:J$2881,0))&gt;AVERAGE(IF(Z$2:Z$2881="pos"&amp;" "&amp;B1988&amp;" "&amp;X1988,J$2:J$2881,0)),"neg","pos"))</f>
        <v/>
      </c>
      <c r="X1988" s="1" t="str">
        <f t="shared" ca="1" si="438"/>
        <v/>
      </c>
      <c r="Y1988" s="1" t="str">
        <f t="shared" ca="1" si="439"/>
        <v/>
      </c>
      <c r="Z1988" s="1" t="str">
        <f t="shared" si="440"/>
        <v>both ((Leu or Ile)-Arg) Min</v>
      </c>
      <c r="AA1988" s="1" t="str">
        <f t="shared" si="442"/>
        <v/>
      </c>
    </row>
    <row r="1989" spans="1:27" x14ac:dyDescent="0.2">
      <c r="A1989" s="1" t="s">
        <v>94</v>
      </c>
      <c r="B1989" s="1" t="s">
        <v>86</v>
      </c>
      <c r="C1989" s="1" t="s">
        <v>130</v>
      </c>
      <c r="D1989" s="1">
        <v>287.19580000000002</v>
      </c>
      <c r="E1989" s="1">
        <v>20.28</v>
      </c>
      <c r="F1989" s="5" t="s">
        <v>146</v>
      </c>
      <c r="H1989" s="1" t="s">
        <v>147</v>
      </c>
      <c r="K1989" s="1">
        <f t="shared" si="431"/>
        <v>0</v>
      </c>
      <c r="L1989" s="1" t="str">
        <f t="shared" si="432"/>
        <v>both ((Leu or Ile)-Arg) Min_Ctr</v>
      </c>
      <c r="M1989" s="1" t="str">
        <f t="shared" si="433"/>
        <v>ND</v>
      </c>
      <c r="N1989" s="1" t="str">
        <f t="shared" si="434"/>
        <v>both ((Leu or Ile)-Arg) Min_CtrND</v>
      </c>
      <c r="O1989" s="2" t="str">
        <f t="shared" si="435"/>
        <v/>
      </c>
      <c r="P1989" s="1" t="str">
        <f t="array" ref="P1989">IF(O1989="","",AVERAGE(IF(L$1:L$2881=L1989,K$1:K$2881)))</f>
        <v/>
      </c>
      <c r="Q1989" s="1" t="str">
        <f t="array" ref="Q1989">IF(O1989="","",_xlfn.F.TEST(IF((L$1:L$2881=LEFT(L1989,LEN(L1989)-3)&amp;"ctr"),K$1:K$2881),IF((L$1:L$2881=L1989),K$1:K$2881)))</f>
        <v/>
      </c>
      <c r="R1989" s="1" t="str">
        <f t="array" ref="R1989">IF(O1989="","",TTEST(IF(L$1:L$2881=LEFT(L1989,LEN(L1989)-3)&amp;"ctr",K$1:K$2881),IF(L$1:L$2881=L1989,K$1:K$2881),2,IF(ISERROR(Q1989),3,IF(Q1989&lt;0.05,3,2))))</f>
        <v/>
      </c>
      <c r="S1989" s="1" t="str">
        <f t="shared" ca="1" si="436"/>
        <v/>
      </c>
      <c r="T1989" s="1" t="str">
        <f t="array" ref="T1989">IF(O1989="","",AVERAGE(IF(L$1:L$2881=L1989,I$1:I$2881)))</f>
        <v/>
      </c>
      <c r="U1989" s="1" t="str">
        <f t="shared" ca="1" si="437"/>
        <v/>
      </c>
      <c r="V1989" s="1" t="str">
        <f t="shared" ca="1" si="441"/>
        <v/>
      </c>
      <c r="W1989" s="1" t="str">
        <f t="array" aca="1" ref="W1989" ca="1">IF(V1989="","",IF(AVERAGE(IF(Z$2:Z$2881="Neg"&amp;" "&amp;B1989&amp;" "&amp;X1989,J$2:J$2881,0))&gt;AVERAGE(IF(Z$2:Z$2881="pos"&amp;" "&amp;B1989&amp;" "&amp;X1989,J$2:J$2881,0)),"neg","pos"))</f>
        <v/>
      </c>
      <c r="X1989" s="1" t="str">
        <f t="shared" ca="1" si="438"/>
        <v/>
      </c>
      <c r="Y1989" s="1" t="str">
        <f t="shared" ca="1" si="439"/>
        <v/>
      </c>
      <c r="Z1989" s="1" t="str">
        <f t="shared" si="440"/>
        <v>both ((Leu or Ile)-Arg) Min</v>
      </c>
      <c r="AA1989" s="1" t="str">
        <f t="shared" si="442"/>
        <v/>
      </c>
    </row>
    <row r="1990" spans="1:27" x14ac:dyDescent="0.2">
      <c r="A1990" s="1" t="s">
        <v>94</v>
      </c>
      <c r="B1990" s="1" t="s">
        <v>86</v>
      </c>
      <c r="C1990" s="1" t="s">
        <v>130</v>
      </c>
      <c r="D1990" s="1">
        <v>287.19580000000002</v>
      </c>
      <c r="E1990" s="1">
        <v>20.28</v>
      </c>
      <c r="F1990" s="5" t="s">
        <v>146</v>
      </c>
      <c r="H1990" s="1" t="s">
        <v>148</v>
      </c>
      <c r="K1990" s="1">
        <f t="shared" si="431"/>
        <v>0</v>
      </c>
      <c r="L1990" s="1" t="str">
        <f t="shared" si="432"/>
        <v>both ((Leu or Ile)-Arg) Min_Syn</v>
      </c>
      <c r="M1990" s="1" t="str">
        <f t="shared" si="433"/>
        <v>ND</v>
      </c>
      <c r="N1990" s="1" t="str">
        <f t="shared" si="434"/>
        <v>both ((Leu or Ile)-Arg) Min_SynND</v>
      </c>
      <c r="O1990" s="2" t="str">
        <f t="shared" si="435"/>
        <v>ND</v>
      </c>
      <c r="P1990" s="1">
        <f t="array" ref="P1990">IF(O1990="","",AVERAGE(IF(L$1:L$2881=L1990,K$1:K$2881)))</f>
        <v>0</v>
      </c>
      <c r="Q1990" s="1" t="e">
        <f t="array" ref="Q1990">IF(O1990="","",_xlfn.F.TEST(IF((L$1:L$2881=LEFT(L1990,LEN(L1990)-3)&amp;"ctr"),K$1:K$2881),IF((L$1:L$2881=L1990),K$1:K$2881)))</f>
        <v>#DIV/0!</v>
      </c>
      <c r="R1990" s="1" t="e">
        <f t="array" ref="R1990">IF(O1990="","",TTEST(IF(L$1:L$2881=LEFT(L1990,LEN(L1990)-3)&amp;"ctr",K$1:K$2881),IF(L$1:L$2881=L1990,K$1:K$2881),2,IF(ISERROR(Q1990),3,IF(Q1990&lt;0.05,3,2))))</f>
        <v>#DIV/0!</v>
      </c>
      <c r="S1990" s="1" t="str">
        <f t="shared" ca="1" si="436"/>
        <v>ND</v>
      </c>
      <c r="T1990" s="1">
        <f t="array" ref="T1990">IF(O1990="","",AVERAGE(IF(L$1:L$2881=L1990,I$1:I$2881)))</f>
        <v>0</v>
      </c>
      <c r="U1990" s="1" t="str">
        <f t="shared" ca="1" si="437"/>
        <v>n/a</v>
      </c>
      <c r="V1990" s="1" t="str">
        <f t="shared" ca="1" si="441"/>
        <v/>
      </c>
      <c r="W1990" s="1" t="str">
        <f t="array" aca="1" ref="W1990" ca="1">IF(V1990="","",IF(AVERAGE(IF(Z$2:Z$2881="Neg"&amp;" "&amp;B1990&amp;" "&amp;X1990,J$2:J$2881,0))&gt;AVERAGE(IF(Z$2:Z$2881="pos"&amp;" "&amp;B1990&amp;" "&amp;X1990,J$2:J$2881,0)),"neg","pos"))</f>
        <v/>
      </c>
      <c r="X1990" s="1" t="str">
        <f t="shared" ca="1" si="438"/>
        <v/>
      </c>
      <c r="Y1990" s="1" t="str">
        <f t="shared" ca="1" si="439"/>
        <v/>
      </c>
      <c r="Z1990" s="1" t="str">
        <f t="shared" si="440"/>
        <v>both ((Leu or Ile)-Arg) Min</v>
      </c>
      <c r="AA1990" s="1" t="str">
        <f t="shared" si="442"/>
        <v>Good</v>
      </c>
    </row>
    <row r="1991" spans="1:27" x14ac:dyDescent="0.2">
      <c r="A1991" s="1" t="s">
        <v>94</v>
      </c>
      <c r="B1991" s="1" t="s">
        <v>86</v>
      </c>
      <c r="C1991" s="1" t="s">
        <v>130</v>
      </c>
      <c r="D1991" s="1">
        <v>287.19580000000002</v>
      </c>
      <c r="E1991" s="1">
        <v>20.28</v>
      </c>
      <c r="F1991" s="5" t="s">
        <v>146</v>
      </c>
      <c r="H1991" s="1" t="s">
        <v>148</v>
      </c>
      <c r="K1991" s="1">
        <f t="shared" si="431"/>
        <v>0</v>
      </c>
      <c r="L1991" s="1" t="str">
        <f t="shared" si="432"/>
        <v>both ((Leu or Ile)-Arg) Min_Syn</v>
      </c>
      <c r="M1991" s="1" t="str">
        <f t="shared" si="433"/>
        <v>ND</v>
      </c>
      <c r="N1991" s="1" t="str">
        <f t="shared" si="434"/>
        <v>both ((Leu or Ile)-Arg) Min_SynND</v>
      </c>
      <c r="O1991" s="2" t="str">
        <f t="shared" si="435"/>
        <v/>
      </c>
      <c r="P1991" s="1" t="str">
        <f t="array" ref="P1991">IF(O1991="","",AVERAGE(IF(L$1:L$2881=L1991,K$1:K$2881)))</f>
        <v/>
      </c>
      <c r="Q1991" s="1" t="str">
        <f t="array" ref="Q1991">IF(O1991="","",_xlfn.F.TEST(IF((L$1:L$2881=LEFT(L1991,LEN(L1991)-3)&amp;"ctr"),K$1:K$2881),IF((L$1:L$2881=L1991),K$1:K$2881)))</f>
        <v/>
      </c>
      <c r="R1991" s="1" t="str">
        <f t="array" ref="R1991">IF(O1991="","",TTEST(IF(L$1:L$2881=LEFT(L1991,LEN(L1991)-3)&amp;"ctr",K$1:K$2881),IF(L$1:L$2881=L1991,K$1:K$2881),2,IF(ISERROR(Q1991),3,IF(Q1991&lt;0.05,3,2))))</f>
        <v/>
      </c>
      <c r="S1991" s="1" t="str">
        <f t="shared" ca="1" si="436"/>
        <v/>
      </c>
      <c r="T1991" s="1" t="str">
        <f t="array" ref="T1991">IF(O1991="","",AVERAGE(IF(L$1:L$2881=L1991,I$1:I$2881)))</f>
        <v/>
      </c>
      <c r="U1991" s="1" t="str">
        <f t="shared" ca="1" si="437"/>
        <v/>
      </c>
      <c r="V1991" s="1" t="str">
        <f t="shared" ca="1" si="441"/>
        <v/>
      </c>
      <c r="W1991" s="1" t="str">
        <f t="array" aca="1" ref="W1991" ca="1">IF(V1991="","",IF(AVERAGE(IF(Z$2:Z$2881="Neg"&amp;" "&amp;B1991&amp;" "&amp;X1991,J$2:J$2881,0))&gt;AVERAGE(IF(Z$2:Z$2881="pos"&amp;" "&amp;B1991&amp;" "&amp;X1991,J$2:J$2881,0)),"neg","pos"))</f>
        <v/>
      </c>
      <c r="X1991" s="1" t="str">
        <f t="shared" ca="1" si="438"/>
        <v/>
      </c>
      <c r="Y1991" s="1" t="str">
        <f t="shared" ca="1" si="439"/>
        <v/>
      </c>
      <c r="Z1991" s="1" t="str">
        <f t="shared" si="440"/>
        <v>both ((Leu or Ile)-Arg) Min</v>
      </c>
      <c r="AA1991" s="1" t="str">
        <f t="shared" si="442"/>
        <v/>
      </c>
    </row>
    <row r="1992" spans="1:27" x14ac:dyDescent="0.2">
      <c r="A1992" s="1" t="s">
        <v>94</v>
      </c>
      <c r="B1992" s="1" t="s">
        <v>86</v>
      </c>
      <c r="C1992" s="1" t="s">
        <v>130</v>
      </c>
      <c r="D1992" s="1">
        <v>287.19580000000002</v>
      </c>
      <c r="E1992" s="1">
        <v>20.28</v>
      </c>
      <c r="F1992" s="5" t="s">
        <v>146</v>
      </c>
      <c r="H1992" s="1" t="s">
        <v>148</v>
      </c>
      <c r="K1992" s="1">
        <f t="shared" si="431"/>
        <v>0</v>
      </c>
      <c r="L1992" s="1" t="str">
        <f t="shared" si="432"/>
        <v>both ((Leu or Ile)-Arg) Min_Syn</v>
      </c>
      <c r="M1992" s="1" t="str">
        <f t="shared" si="433"/>
        <v>ND</v>
      </c>
      <c r="N1992" s="1" t="str">
        <f t="shared" si="434"/>
        <v>both ((Leu or Ile)-Arg) Min_SynND</v>
      </c>
      <c r="O1992" s="2" t="str">
        <f t="shared" si="435"/>
        <v/>
      </c>
      <c r="P1992" s="1" t="str">
        <f t="array" ref="P1992">IF(O1992="","",AVERAGE(IF(L$1:L$2881=L1992,K$1:K$2881)))</f>
        <v/>
      </c>
      <c r="Q1992" s="1" t="str">
        <f t="array" ref="Q1992">IF(O1992="","",_xlfn.F.TEST(IF((L$1:L$2881=LEFT(L1992,LEN(L1992)-3)&amp;"ctr"),K$1:K$2881),IF((L$1:L$2881=L1992),K$1:K$2881)))</f>
        <v/>
      </c>
      <c r="R1992" s="1" t="str">
        <f t="array" ref="R1992">IF(O1992="","",TTEST(IF(L$1:L$2881=LEFT(L1992,LEN(L1992)-3)&amp;"ctr",K$1:K$2881),IF(L$1:L$2881=L1992,K$1:K$2881),2,IF(ISERROR(Q1992),3,IF(Q1992&lt;0.05,3,2))))</f>
        <v/>
      </c>
      <c r="S1992" s="1" t="str">
        <f t="shared" ca="1" si="436"/>
        <v/>
      </c>
      <c r="T1992" s="1" t="str">
        <f t="array" ref="T1992">IF(O1992="","",AVERAGE(IF(L$1:L$2881=L1992,I$1:I$2881)))</f>
        <v/>
      </c>
      <c r="U1992" s="1" t="str">
        <f t="shared" ca="1" si="437"/>
        <v/>
      </c>
      <c r="V1992" s="1" t="str">
        <f t="shared" ca="1" si="441"/>
        <v/>
      </c>
      <c r="W1992" s="1" t="str">
        <f t="array" aca="1" ref="W1992" ca="1">IF(V1992="","",IF(AVERAGE(IF(Z$2:Z$2881="Neg"&amp;" "&amp;B1992&amp;" "&amp;X1992,J$2:J$2881,0))&gt;AVERAGE(IF(Z$2:Z$2881="pos"&amp;" "&amp;B1992&amp;" "&amp;X1992,J$2:J$2881,0)),"neg","pos"))</f>
        <v/>
      </c>
      <c r="X1992" s="1" t="str">
        <f t="shared" ca="1" si="438"/>
        <v/>
      </c>
      <c r="Y1992" s="1" t="str">
        <f t="shared" ca="1" si="439"/>
        <v/>
      </c>
      <c r="Z1992" s="1" t="str">
        <f t="shared" si="440"/>
        <v>both ((Leu or Ile)-Arg) Min</v>
      </c>
      <c r="AA1992" s="1" t="str">
        <f t="shared" si="442"/>
        <v/>
      </c>
    </row>
    <row r="1993" spans="1:27" x14ac:dyDescent="0.2">
      <c r="A1993" s="1" t="s">
        <v>94</v>
      </c>
      <c r="B1993" s="1" t="s">
        <v>86</v>
      </c>
      <c r="C1993" s="1" t="s">
        <v>130</v>
      </c>
      <c r="D1993" s="1">
        <v>287.19580000000002</v>
      </c>
      <c r="E1993" s="1">
        <v>20.28</v>
      </c>
      <c r="F1993" s="5" t="s">
        <v>146</v>
      </c>
      <c r="H1993" s="1" t="s">
        <v>148</v>
      </c>
      <c r="K1993" s="1">
        <f t="shared" si="431"/>
        <v>0</v>
      </c>
      <c r="L1993" s="1" t="str">
        <f t="shared" si="432"/>
        <v>both ((Leu or Ile)-Arg) Min_Syn</v>
      </c>
      <c r="M1993" s="1" t="str">
        <f t="shared" si="433"/>
        <v>ND</v>
      </c>
      <c r="N1993" s="1" t="str">
        <f t="shared" si="434"/>
        <v>both ((Leu or Ile)-Arg) Min_SynND</v>
      </c>
      <c r="O1993" s="2" t="str">
        <f t="shared" si="435"/>
        <v/>
      </c>
      <c r="P1993" s="1" t="str">
        <f t="array" ref="P1993">IF(O1993="","",AVERAGE(IF(L$1:L$2881=L1993,K$1:K$2881)))</f>
        <v/>
      </c>
      <c r="Q1993" s="1" t="str">
        <f t="array" ref="Q1993">IF(O1993="","",_xlfn.F.TEST(IF((L$1:L$2881=LEFT(L1993,LEN(L1993)-3)&amp;"ctr"),K$1:K$2881),IF((L$1:L$2881=L1993),K$1:K$2881)))</f>
        <v/>
      </c>
      <c r="R1993" s="1" t="str">
        <f t="array" ref="R1993">IF(O1993="","",TTEST(IF(L$1:L$2881=LEFT(L1993,LEN(L1993)-3)&amp;"ctr",K$1:K$2881),IF(L$1:L$2881=L1993,K$1:K$2881),2,IF(ISERROR(Q1993),3,IF(Q1993&lt;0.05,3,2))))</f>
        <v/>
      </c>
      <c r="S1993" s="1" t="str">
        <f t="shared" ca="1" si="436"/>
        <v/>
      </c>
      <c r="T1993" s="1" t="str">
        <f t="array" ref="T1993">IF(O1993="","",AVERAGE(IF(L$1:L$2881=L1993,I$1:I$2881)))</f>
        <v/>
      </c>
      <c r="U1993" s="1" t="str">
        <f t="shared" ca="1" si="437"/>
        <v/>
      </c>
      <c r="V1993" s="1" t="str">
        <f t="shared" ca="1" si="441"/>
        <v/>
      </c>
      <c r="W1993" s="1" t="str">
        <f t="array" aca="1" ref="W1993" ca="1">IF(V1993="","",IF(AVERAGE(IF(Z$2:Z$2881="Neg"&amp;" "&amp;B1993&amp;" "&amp;X1993,J$2:J$2881,0))&gt;AVERAGE(IF(Z$2:Z$2881="pos"&amp;" "&amp;B1993&amp;" "&amp;X1993,J$2:J$2881,0)),"neg","pos"))</f>
        <v/>
      </c>
      <c r="X1993" s="1" t="str">
        <f t="shared" ca="1" si="438"/>
        <v/>
      </c>
      <c r="Y1993" s="1" t="str">
        <f t="shared" ca="1" si="439"/>
        <v/>
      </c>
      <c r="Z1993" s="1" t="str">
        <f t="shared" si="440"/>
        <v>both ((Leu or Ile)-Arg) Min</v>
      </c>
      <c r="AA1993" s="1" t="str">
        <f t="shared" si="442"/>
        <v/>
      </c>
    </row>
    <row r="1994" spans="1:27" x14ac:dyDescent="0.2">
      <c r="A1994" s="1" t="s">
        <v>94</v>
      </c>
      <c r="B1994" s="1" t="s">
        <v>86</v>
      </c>
      <c r="C1994" s="1" t="s">
        <v>130</v>
      </c>
      <c r="D1994" s="1">
        <v>287.19580000000002</v>
      </c>
      <c r="E1994" s="1">
        <v>20.28</v>
      </c>
      <c r="F1994" s="5" t="s">
        <v>146</v>
      </c>
      <c r="H1994" s="1" t="s">
        <v>149</v>
      </c>
      <c r="K1994" s="1">
        <f t="shared" si="431"/>
        <v>0</v>
      </c>
      <c r="L1994" s="1" t="str">
        <f t="shared" si="432"/>
        <v>both ((Leu or Ile)-Arg) MEBM_Ctr</v>
      </c>
      <c r="M1994" s="1" t="str">
        <f t="shared" si="433"/>
        <v>ND</v>
      </c>
      <c r="N1994" s="1" t="str">
        <f t="shared" si="434"/>
        <v>both ((Leu or Ile)-Arg) MEBM_CtrND</v>
      </c>
      <c r="O1994" s="2" t="str">
        <f t="shared" si="435"/>
        <v>ND</v>
      </c>
      <c r="P1994" s="1">
        <f t="array" ref="P1994">IF(O1994="","",AVERAGE(IF(L$1:L$2881=L1994,K$1:K$2881)))</f>
        <v>0</v>
      </c>
      <c r="Q1994" s="1" t="e">
        <f t="array" ref="Q1994">IF(O1994="","",_xlfn.F.TEST(IF((L$1:L$2881=LEFT(L1994,LEN(L1994)-3)&amp;"ctr"),K$1:K$2881),IF((L$1:L$2881=L1994),K$1:K$2881)))</f>
        <v>#DIV/0!</v>
      </c>
      <c r="R1994" s="1" t="e">
        <f t="array" ref="R1994">IF(O1994="","",TTEST(IF(L$1:L$2881=LEFT(L1994,LEN(L1994)-3)&amp;"ctr",K$1:K$2881),IF(L$1:L$2881=L1994,K$1:K$2881),2,IF(ISERROR(Q1994),3,IF(Q1994&lt;0.05,3,2))))</f>
        <v>#DIV/0!</v>
      </c>
      <c r="S1994" s="1" t="str">
        <f t="shared" ca="1" si="436"/>
        <v>ND</v>
      </c>
      <c r="T1994" s="1">
        <f t="array" ref="T1994">IF(O1994="","",AVERAGE(IF(L$1:L$2881=L1994,I$1:I$2881)))</f>
        <v>0</v>
      </c>
      <c r="U1994" s="1" t="str">
        <f t="shared" ca="1" si="437"/>
        <v>n/a</v>
      </c>
      <c r="V1994" s="1" t="str">
        <f t="shared" ca="1" si="441"/>
        <v/>
      </c>
      <c r="W1994" s="1" t="str">
        <f t="array" aca="1" ref="W1994" ca="1">IF(V1994="","",IF(AVERAGE(IF(Z$2:Z$2881="Neg"&amp;" "&amp;B1994&amp;" "&amp;X1994,J$2:J$2881,0))&gt;AVERAGE(IF(Z$2:Z$2881="pos"&amp;" "&amp;B1994&amp;" "&amp;X1994,J$2:J$2881,0)),"neg","pos"))</f>
        <v/>
      </c>
      <c r="X1994" s="1" t="str">
        <f t="shared" ca="1" si="438"/>
        <v/>
      </c>
      <c r="Y1994" s="1" t="str">
        <f t="shared" ca="1" si="439"/>
        <v/>
      </c>
      <c r="Z1994" s="1" t="str">
        <f t="shared" si="440"/>
        <v>both ((Leu or Ile)-Arg) MEB</v>
      </c>
      <c r="AA1994" s="1" t="str">
        <f t="shared" si="442"/>
        <v>Good</v>
      </c>
    </row>
    <row r="1995" spans="1:27" x14ac:dyDescent="0.2">
      <c r="A1995" s="1" t="s">
        <v>94</v>
      </c>
      <c r="B1995" s="1" t="s">
        <v>86</v>
      </c>
      <c r="C1995" s="1" t="s">
        <v>130</v>
      </c>
      <c r="D1995" s="1">
        <v>287.19580000000002</v>
      </c>
      <c r="E1995" s="1">
        <v>20.28</v>
      </c>
      <c r="F1995" s="5" t="s">
        <v>146</v>
      </c>
      <c r="H1995" s="1" t="s">
        <v>149</v>
      </c>
      <c r="K1995" s="1">
        <f t="shared" si="431"/>
        <v>0</v>
      </c>
      <c r="L1995" s="1" t="str">
        <f t="shared" si="432"/>
        <v>both ((Leu or Ile)-Arg) MEBM_Ctr</v>
      </c>
      <c r="M1995" s="1" t="str">
        <f t="shared" si="433"/>
        <v>ND</v>
      </c>
      <c r="N1995" s="1" t="str">
        <f t="shared" si="434"/>
        <v>both ((Leu or Ile)-Arg) MEBM_CtrND</v>
      </c>
      <c r="O1995" s="2" t="str">
        <f t="shared" si="435"/>
        <v/>
      </c>
      <c r="P1995" s="1" t="str">
        <f t="array" ref="P1995">IF(O1995="","",AVERAGE(IF(L$1:L$2881=L1995,K$1:K$2881)))</f>
        <v/>
      </c>
      <c r="Q1995" s="1" t="str">
        <f t="array" ref="Q1995">IF(O1995="","",_xlfn.F.TEST(IF((L$1:L$2881=LEFT(L1995,LEN(L1995)-3)&amp;"ctr"),K$1:K$2881),IF((L$1:L$2881=L1995),K$1:K$2881)))</f>
        <v/>
      </c>
      <c r="R1995" s="1" t="str">
        <f t="array" ref="R1995">IF(O1995="","",TTEST(IF(L$1:L$2881=LEFT(L1995,LEN(L1995)-3)&amp;"ctr",K$1:K$2881),IF(L$1:L$2881=L1995,K$1:K$2881),2,IF(ISERROR(Q1995),3,IF(Q1995&lt;0.05,3,2))))</f>
        <v/>
      </c>
      <c r="S1995" s="1" t="str">
        <f t="shared" ca="1" si="436"/>
        <v/>
      </c>
      <c r="T1995" s="1" t="str">
        <f t="array" ref="T1995">IF(O1995="","",AVERAGE(IF(L$1:L$2881=L1995,I$1:I$2881)))</f>
        <v/>
      </c>
      <c r="U1995" s="1" t="str">
        <f t="shared" ca="1" si="437"/>
        <v/>
      </c>
      <c r="V1995" s="1" t="str">
        <f t="shared" ca="1" si="441"/>
        <v/>
      </c>
      <c r="W1995" s="1" t="str">
        <f t="array" aca="1" ref="W1995" ca="1">IF(V1995="","",IF(AVERAGE(IF(Z$2:Z$2881="Neg"&amp;" "&amp;B1995&amp;" "&amp;X1995,J$2:J$2881,0))&gt;AVERAGE(IF(Z$2:Z$2881="pos"&amp;" "&amp;B1995&amp;" "&amp;X1995,J$2:J$2881,0)),"neg","pos"))</f>
        <v/>
      </c>
      <c r="X1995" s="1" t="str">
        <f t="shared" ca="1" si="438"/>
        <v/>
      </c>
      <c r="Y1995" s="1" t="str">
        <f t="shared" ca="1" si="439"/>
        <v/>
      </c>
      <c r="Z1995" s="1" t="str">
        <f t="shared" si="440"/>
        <v>both ((Leu or Ile)-Arg) MEB</v>
      </c>
      <c r="AA1995" s="1" t="str">
        <f t="shared" si="442"/>
        <v/>
      </c>
    </row>
    <row r="1996" spans="1:27" x14ac:dyDescent="0.2">
      <c r="A1996" s="1" t="s">
        <v>94</v>
      </c>
      <c r="B1996" s="1" t="s">
        <v>86</v>
      </c>
      <c r="C1996" s="1" t="s">
        <v>130</v>
      </c>
      <c r="D1996" s="1">
        <v>287.19580000000002</v>
      </c>
      <c r="E1996" s="1">
        <v>20.28</v>
      </c>
      <c r="F1996" s="5" t="s">
        <v>146</v>
      </c>
      <c r="H1996" s="1" t="s">
        <v>149</v>
      </c>
      <c r="K1996" s="1">
        <f t="shared" si="431"/>
        <v>0</v>
      </c>
      <c r="L1996" s="1" t="str">
        <f t="shared" si="432"/>
        <v>both ((Leu or Ile)-Arg) MEBM_Ctr</v>
      </c>
      <c r="M1996" s="1" t="str">
        <f t="shared" si="433"/>
        <v>ND</v>
      </c>
      <c r="N1996" s="1" t="str">
        <f t="shared" si="434"/>
        <v>both ((Leu or Ile)-Arg) MEBM_CtrND</v>
      </c>
      <c r="O1996" s="2" t="str">
        <f t="shared" si="435"/>
        <v/>
      </c>
      <c r="P1996" s="1" t="str">
        <f t="array" ref="P1996">IF(O1996="","",AVERAGE(IF(L$1:L$2881=L1996,K$1:K$2881)))</f>
        <v/>
      </c>
      <c r="Q1996" s="1" t="str">
        <f t="array" ref="Q1996">IF(O1996="","",_xlfn.F.TEST(IF((L$1:L$2881=LEFT(L1996,LEN(L1996)-3)&amp;"ctr"),K$1:K$2881),IF((L$1:L$2881=L1996),K$1:K$2881)))</f>
        <v/>
      </c>
      <c r="R1996" s="1" t="str">
        <f t="array" ref="R1996">IF(O1996="","",TTEST(IF(L$1:L$2881=LEFT(L1996,LEN(L1996)-3)&amp;"ctr",K$1:K$2881),IF(L$1:L$2881=L1996,K$1:K$2881),2,IF(ISERROR(Q1996),3,IF(Q1996&lt;0.05,3,2))))</f>
        <v/>
      </c>
      <c r="S1996" s="1" t="str">
        <f t="shared" ca="1" si="436"/>
        <v/>
      </c>
      <c r="T1996" s="1" t="str">
        <f t="array" ref="T1996">IF(O1996="","",AVERAGE(IF(L$1:L$2881=L1996,I$1:I$2881)))</f>
        <v/>
      </c>
      <c r="U1996" s="1" t="str">
        <f t="shared" ca="1" si="437"/>
        <v/>
      </c>
      <c r="V1996" s="1" t="str">
        <f t="shared" ca="1" si="441"/>
        <v/>
      </c>
      <c r="W1996" s="1" t="str">
        <f t="array" aca="1" ref="W1996" ca="1">IF(V1996="","",IF(AVERAGE(IF(Z$2:Z$2881="Neg"&amp;" "&amp;B1996&amp;" "&amp;X1996,J$2:J$2881,0))&gt;AVERAGE(IF(Z$2:Z$2881="pos"&amp;" "&amp;B1996&amp;" "&amp;X1996,J$2:J$2881,0)),"neg","pos"))</f>
        <v/>
      </c>
      <c r="X1996" s="1" t="str">
        <f t="shared" ca="1" si="438"/>
        <v/>
      </c>
      <c r="Y1996" s="1" t="str">
        <f t="shared" ca="1" si="439"/>
        <v/>
      </c>
      <c r="Z1996" s="1" t="str">
        <f t="shared" si="440"/>
        <v>both ((Leu or Ile)-Arg) MEB</v>
      </c>
      <c r="AA1996" s="1" t="str">
        <f t="shared" si="442"/>
        <v/>
      </c>
    </row>
    <row r="1997" spans="1:27" x14ac:dyDescent="0.2">
      <c r="A1997" s="1" t="s">
        <v>94</v>
      </c>
      <c r="B1997" s="1" t="s">
        <v>86</v>
      </c>
      <c r="C1997" s="1" t="s">
        <v>130</v>
      </c>
      <c r="D1997" s="1">
        <v>287.19580000000002</v>
      </c>
      <c r="E1997" s="1">
        <v>20.28</v>
      </c>
      <c r="F1997" s="5" t="s">
        <v>146</v>
      </c>
      <c r="H1997" s="1" t="s">
        <v>149</v>
      </c>
      <c r="K1997" s="1">
        <f t="shared" si="431"/>
        <v>0</v>
      </c>
      <c r="L1997" s="1" t="str">
        <f t="shared" si="432"/>
        <v>both ((Leu or Ile)-Arg) MEBM_Ctr</v>
      </c>
      <c r="M1997" s="1" t="str">
        <f t="shared" si="433"/>
        <v>ND</v>
      </c>
      <c r="N1997" s="1" t="str">
        <f t="shared" si="434"/>
        <v>both ((Leu or Ile)-Arg) MEBM_CtrND</v>
      </c>
      <c r="O1997" s="2" t="str">
        <f t="shared" si="435"/>
        <v/>
      </c>
      <c r="P1997" s="1" t="str">
        <f t="array" ref="P1997">IF(O1997="","",AVERAGE(IF(L$1:L$2881=L1997,K$1:K$2881)))</f>
        <v/>
      </c>
      <c r="Q1997" s="1" t="str">
        <f t="array" ref="Q1997">IF(O1997="","",_xlfn.F.TEST(IF((L$1:L$2881=LEFT(L1997,LEN(L1997)-3)&amp;"ctr"),K$1:K$2881),IF((L$1:L$2881=L1997),K$1:K$2881)))</f>
        <v/>
      </c>
      <c r="R1997" s="1" t="str">
        <f t="array" ref="R1997">IF(O1997="","",TTEST(IF(L$1:L$2881=LEFT(L1997,LEN(L1997)-3)&amp;"ctr",K$1:K$2881),IF(L$1:L$2881=L1997,K$1:K$2881),2,IF(ISERROR(Q1997),3,IF(Q1997&lt;0.05,3,2))))</f>
        <v/>
      </c>
      <c r="S1997" s="1" t="str">
        <f t="shared" ca="1" si="436"/>
        <v/>
      </c>
      <c r="T1997" s="1" t="str">
        <f t="array" ref="T1997">IF(O1997="","",AVERAGE(IF(L$1:L$2881=L1997,I$1:I$2881)))</f>
        <v/>
      </c>
      <c r="U1997" s="1" t="str">
        <f t="shared" ca="1" si="437"/>
        <v/>
      </c>
      <c r="V1997" s="1" t="str">
        <f t="shared" ca="1" si="441"/>
        <v/>
      </c>
      <c r="W1997" s="1" t="str">
        <f t="array" aca="1" ref="W1997" ca="1">IF(V1997="","",IF(AVERAGE(IF(Z$2:Z$2881="Neg"&amp;" "&amp;B1997&amp;" "&amp;X1997,J$2:J$2881,0))&gt;AVERAGE(IF(Z$2:Z$2881="pos"&amp;" "&amp;B1997&amp;" "&amp;X1997,J$2:J$2881,0)),"neg","pos"))</f>
        <v/>
      </c>
      <c r="X1997" s="1" t="str">
        <f t="shared" ca="1" si="438"/>
        <v/>
      </c>
      <c r="Y1997" s="1" t="str">
        <f t="shared" ca="1" si="439"/>
        <v/>
      </c>
      <c r="Z1997" s="1" t="str">
        <f t="shared" si="440"/>
        <v>both ((Leu or Ile)-Arg) MEB</v>
      </c>
      <c r="AA1997" s="1" t="str">
        <f t="shared" si="442"/>
        <v/>
      </c>
    </row>
    <row r="1998" spans="1:27" x14ac:dyDescent="0.2">
      <c r="A1998" s="1" t="s">
        <v>94</v>
      </c>
      <c r="B1998" s="1" t="s">
        <v>86</v>
      </c>
      <c r="C1998" s="1" t="s">
        <v>130</v>
      </c>
      <c r="D1998" s="1">
        <v>287.19580000000002</v>
      </c>
      <c r="E1998" s="1">
        <v>20.28</v>
      </c>
      <c r="F1998" s="5" t="s">
        <v>146</v>
      </c>
      <c r="H1998" s="1" t="s">
        <v>150</v>
      </c>
      <c r="K1998" s="1">
        <f t="shared" si="431"/>
        <v>0</v>
      </c>
      <c r="L1998" s="1" t="str">
        <f t="shared" si="432"/>
        <v>both ((Leu or Ile)-Arg) MEBM_Syn</v>
      </c>
      <c r="M1998" s="1" t="str">
        <f t="shared" si="433"/>
        <v>ND</v>
      </c>
      <c r="N1998" s="1" t="str">
        <f t="shared" si="434"/>
        <v>both ((Leu or Ile)-Arg) MEBM_SynND</v>
      </c>
      <c r="O1998" s="2" t="str">
        <f t="shared" si="435"/>
        <v>ND</v>
      </c>
      <c r="P1998" s="1">
        <f t="array" ref="P1998">IF(O1998="","",AVERAGE(IF(L$1:L$2881=L1998,K$1:K$2881)))</f>
        <v>0</v>
      </c>
      <c r="Q1998" s="1" t="e">
        <f t="array" ref="Q1998">IF(O1998="","",_xlfn.F.TEST(IF((L$1:L$2881=LEFT(L1998,LEN(L1998)-3)&amp;"ctr"),K$1:K$2881),IF((L$1:L$2881=L1998),K$1:K$2881)))</f>
        <v>#DIV/0!</v>
      </c>
      <c r="R1998" s="1" t="e">
        <f t="array" ref="R1998">IF(O1998="","",TTEST(IF(L$1:L$2881=LEFT(L1998,LEN(L1998)-3)&amp;"ctr",K$1:K$2881),IF(L$1:L$2881=L1998,K$1:K$2881),2,IF(ISERROR(Q1998),3,IF(Q1998&lt;0.05,3,2))))</f>
        <v>#DIV/0!</v>
      </c>
      <c r="S1998" s="1" t="str">
        <f t="shared" ca="1" si="436"/>
        <v>ND</v>
      </c>
      <c r="T1998" s="1">
        <f t="array" ref="T1998">IF(O1998="","",AVERAGE(IF(L$1:L$2881=L1998,I$1:I$2881)))</f>
        <v>0</v>
      </c>
      <c r="U1998" s="1" t="str">
        <f t="shared" ca="1" si="437"/>
        <v>n/a</v>
      </c>
      <c r="V1998" s="1" t="str">
        <f t="shared" ca="1" si="441"/>
        <v/>
      </c>
      <c r="W1998" s="1" t="str">
        <f t="array" aca="1" ref="W1998" ca="1">IF(V1998="","",IF(AVERAGE(IF(Z$2:Z$2881="Neg"&amp;" "&amp;B1998&amp;" "&amp;X1998,J$2:J$2881,0))&gt;AVERAGE(IF(Z$2:Z$2881="pos"&amp;" "&amp;B1998&amp;" "&amp;X1998,J$2:J$2881,0)),"neg","pos"))</f>
        <v/>
      </c>
      <c r="X1998" s="1" t="str">
        <f t="shared" ca="1" si="438"/>
        <v/>
      </c>
      <c r="Y1998" s="1" t="str">
        <f t="shared" ca="1" si="439"/>
        <v/>
      </c>
      <c r="Z1998" s="1" t="str">
        <f t="shared" si="440"/>
        <v>both ((Leu or Ile)-Arg) MEB</v>
      </c>
      <c r="AA1998" s="1" t="str">
        <f t="shared" si="442"/>
        <v>Good</v>
      </c>
    </row>
    <row r="1999" spans="1:27" x14ac:dyDescent="0.2">
      <c r="A1999" s="1" t="s">
        <v>94</v>
      </c>
      <c r="B1999" s="1" t="s">
        <v>86</v>
      </c>
      <c r="C1999" s="1" t="s">
        <v>130</v>
      </c>
      <c r="D1999" s="1">
        <v>287.19580000000002</v>
      </c>
      <c r="E1999" s="1">
        <v>20.28</v>
      </c>
      <c r="F1999" s="5" t="s">
        <v>146</v>
      </c>
      <c r="H1999" s="1" t="s">
        <v>150</v>
      </c>
      <c r="K1999" s="1">
        <f t="shared" si="431"/>
        <v>0</v>
      </c>
      <c r="L1999" s="1" t="str">
        <f t="shared" si="432"/>
        <v>both ((Leu or Ile)-Arg) MEBM_Syn</v>
      </c>
      <c r="M1999" s="1" t="str">
        <f t="shared" si="433"/>
        <v>ND</v>
      </c>
      <c r="N1999" s="1" t="str">
        <f t="shared" si="434"/>
        <v>both ((Leu or Ile)-Arg) MEBM_SynND</v>
      </c>
      <c r="O1999" s="2" t="str">
        <f t="shared" si="435"/>
        <v/>
      </c>
      <c r="P1999" s="1" t="str">
        <f t="array" ref="P1999">IF(O1999="","",AVERAGE(IF(L$1:L$2881=L1999,K$1:K$2881)))</f>
        <v/>
      </c>
      <c r="Q1999" s="1" t="str">
        <f t="array" ref="Q1999">IF(O1999="","",_xlfn.F.TEST(IF((L$1:L$2881=LEFT(L1999,LEN(L1999)-3)&amp;"ctr"),K$1:K$2881),IF((L$1:L$2881=L1999),K$1:K$2881)))</f>
        <v/>
      </c>
      <c r="R1999" s="1" t="str">
        <f t="array" ref="R1999">IF(O1999="","",TTEST(IF(L$1:L$2881=LEFT(L1999,LEN(L1999)-3)&amp;"ctr",K$1:K$2881),IF(L$1:L$2881=L1999,K$1:K$2881),2,IF(ISERROR(Q1999),3,IF(Q1999&lt;0.05,3,2))))</f>
        <v/>
      </c>
      <c r="S1999" s="1" t="str">
        <f t="shared" ca="1" si="436"/>
        <v/>
      </c>
      <c r="T1999" s="1" t="str">
        <f t="array" ref="T1999">IF(O1999="","",AVERAGE(IF(L$1:L$2881=L1999,I$1:I$2881)))</f>
        <v/>
      </c>
      <c r="U1999" s="1" t="str">
        <f t="shared" ca="1" si="437"/>
        <v/>
      </c>
      <c r="V1999" s="1" t="str">
        <f t="shared" ca="1" si="441"/>
        <v/>
      </c>
      <c r="W1999" s="1" t="str">
        <f t="array" aca="1" ref="W1999" ca="1">IF(V1999="","",IF(AVERAGE(IF(Z$2:Z$2881="Neg"&amp;" "&amp;B1999&amp;" "&amp;X1999,J$2:J$2881,0))&gt;AVERAGE(IF(Z$2:Z$2881="pos"&amp;" "&amp;B1999&amp;" "&amp;X1999,J$2:J$2881,0)),"neg","pos"))</f>
        <v/>
      </c>
      <c r="X1999" s="1" t="str">
        <f t="shared" ca="1" si="438"/>
        <v/>
      </c>
      <c r="Y1999" s="1" t="str">
        <f t="shared" ca="1" si="439"/>
        <v/>
      </c>
      <c r="Z1999" s="1" t="str">
        <f t="shared" si="440"/>
        <v>both ((Leu or Ile)-Arg) MEB</v>
      </c>
      <c r="AA1999" s="1" t="str">
        <f t="shared" si="442"/>
        <v/>
      </c>
    </row>
    <row r="2000" spans="1:27" x14ac:dyDescent="0.2">
      <c r="A2000" s="1" t="s">
        <v>94</v>
      </c>
      <c r="B2000" s="1" t="s">
        <v>86</v>
      </c>
      <c r="C2000" s="1" t="s">
        <v>130</v>
      </c>
      <c r="D2000" s="1">
        <v>287.19580000000002</v>
      </c>
      <c r="E2000" s="1">
        <v>20.28</v>
      </c>
      <c r="F2000" s="5" t="s">
        <v>146</v>
      </c>
      <c r="H2000" s="1" t="s">
        <v>150</v>
      </c>
      <c r="K2000" s="1">
        <f t="shared" si="431"/>
        <v>0</v>
      </c>
      <c r="L2000" s="1" t="str">
        <f t="shared" si="432"/>
        <v>both ((Leu or Ile)-Arg) MEBM_Syn</v>
      </c>
      <c r="M2000" s="1" t="str">
        <f t="shared" si="433"/>
        <v>ND</v>
      </c>
      <c r="N2000" s="1" t="str">
        <f t="shared" si="434"/>
        <v>both ((Leu or Ile)-Arg) MEBM_SynND</v>
      </c>
      <c r="O2000" s="2" t="str">
        <f t="shared" si="435"/>
        <v/>
      </c>
      <c r="P2000" s="1" t="str">
        <f t="array" ref="P2000">IF(O2000="","",AVERAGE(IF(L$1:L$2881=L2000,K$1:K$2881)))</f>
        <v/>
      </c>
      <c r="Q2000" s="1" t="str">
        <f t="array" ref="Q2000">IF(O2000="","",_xlfn.F.TEST(IF((L$1:L$2881=LEFT(L2000,LEN(L2000)-3)&amp;"ctr"),K$1:K$2881),IF((L$1:L$2881=L2000),K$1:K$2881)))</f>
        <v/>
      </c>
      <c r="R2000" s="1" t="str">
        <f t="array" ref="R2000">IF(O2000="","",TTEST(IF(L$1:L$2881=LEFT(L2000,LEN(L2000)-3)&amp;"ctr",K$1:K$2881),IF(L$1:L$2881=L2000,K$1:K$2881),2,IF(ISERROR(Q2000),3,IF(Q2000&lt;0.05,3,2))))</f>
        <v/>
      </c>
      <c r="S2000" s="1" t="str">
        <f t="shared" ca="1" si="436"/>
        <v/>
      </c>
      <c r="T2000" s="1" t="str">
        <f t="array" ref="T2000">IF(O2000="","",AVERAGE(IF(L$1:L$2881=L2000,I$1:I$2881)))</f>
        <v/>
      </c>
      <c r="U2000" s="1" t="str">
        <f t="shared" ca="1" si="437"/>
        <v/>
      </c>
      <c r="V2000" s="1" t="str">
        <f t="shared" ca="1" si="441"/>
        <v/>
      </c>
      <c r="W2000" s="1" t="str">
        <f t="array" aca="1" ref="W2000" ca="1">IF(V2000="","",IF(AVERAGE(IF(Z$2:Z$2881="Neg"&amp;" "&amp;B2000&amp;" "&amp;X2000,J$2:J$2881,0))&gt;AVERAGE(IF(Z$2:Z$2881="pos"&amp;" "&amp;B2000&amp;" "&amp;X2000,J$2:J$2881,0)),"neg","pos"))</f>
        <v/>
      </c>
      <c r="X2000" s="1" t="str">
        <f t="shared" ca="1" si="438"/>
        <v/>
      </c>
      <c r="Y2000" s="1" t="str">
        <f t="shared" ca="1" si="439"/>
        <v/>
      </c>
      <c r="Z2000" s="1" t="str">
        <f t="shared" si="440"/>
        <v>both ((Leu or Ile)-Arg) MEB</v>
      </c>
      <c r="AA2000" s="1" t="str">
        <f t="shared" si="442"/>
        <v/>
      </c>
    </row>
    <row r="2001" spans="1:27" x14ac:dyDescent="0.2">
      <c r="A2001" s="1" t="s">
        <v>94</v>
      </c>
      <c r="B2001" s="1" t="s">
        <v>86</v>
      </c>
      <c r="C2001" s="1" t="s">
        <v>130</v>
      </c>
      <c r="D2001" s="1">
        <v>287.19580000000002</v>
      </c>
      <c r="E2001" s="1">
        <v>20.28</v>
      </c>
      <c r="F2001" s="5" t="s">
        <v>146</v>
      </c>
      <c r="H2001" s="1" t="s">
        <v>150</v>
      </c>
      <c r="K2001" s="1">
        <f t="shared" si="431"/>
        <v>0</v>
      </c>
      <c r="L2001" s="1" t="str">
        <f t="shared" si="432"/>
        <v>both ((Leu or Ile)-Arg) MEBM_Syn</v>
      </c>
      <c r="M2001" s="1" t="str">
        <f t="shared" si="433"/>
        <v>ND</v>
      </c>
      <c r="N2001" s="1" t="str">
        <f t="shared" si="434"/>
        <v>both ((Leu or Ile)-Arg) MEBM_SynND</v>
      </c>
      <c r="O2001" s="2" t="str">
        <f t="shared" si="435"/>
        <v/>
      </c>
      <c r="P2001" s="1" t="str">
        <f t="array" ref="P2001">IF(O2001="","",AVERAGE(IF(L$1:L$2881=L2001,K$1:K$2881)))</f>
        <v/>
      </c>
      <c r="Q2001" s="1" t="str">
        <f t="array" ref="Q2001">IF(O2001="","",_xlfn.F.TEST(IF((L$1:L$2881=LEFT(L2001,LEN(L2001)-3)&amp;"ctr"),K$1:K$2881),IF((L$1:L$2881=L2001),K$1:K$2881)))</f>
        <v/>
      </c>
      <c r="R2001" s="1" t="str">
        <f t="array" ref="R2001">IF(O2001="","",TTEST(IF(L$1:L$2881=LEFT(L2001,LEN(L2001)-3)&amp;"ctr",K$1:K$2881),IF(L$1:L$2881=L2001,K$1:K$2881),2,IF(ISERROR(Q2001),3,IF(Q2001&lt;0.05,3,2))))</f>
        <v/>
      </c>
      <c r="S2001" s="1" t="str">
        <f t="shared" ca="1" si="436"/>
        <v/>
      </c>
      <c r="T2001" s="1" t="str">
        <f t="array" ref="T2001">IF(O2001="","",AVERAGE(IF(L$1:L$2881=L2001,I$1:I$2881)))</f>
        <v/>
      </c>
      <c r="U2001" s="1" t="str">
        <f t="shared" ca="1" si="437"/>
        <v/>
      </c>
      <c r="V2001" s="1" t="str">
        <f t="shared" ca="1" si="441"/>
        <v/>
      </c>
      <c r="W2001" s="1" t="str">
        <f t="array" aca="1" ref="W2001" ca="1">IF(V2001="","",IF(AVERAGE(IF(Z$2:Z$2881="Neg"&amp;" "&amp;B2001&amp;" "&amp;X2001,J$2:J$2881,0))&gt;AVERAGE(IF(Z$2:Z$2881="pos"&amp;" "&amp;B2001&amp;" "&amp;X2001,J$2:J$2881,0)),"neg","pos"))</f>
        <v/>
      </c>
      <c r="X2001" s="1" t="str">
        <f t="shared" ca="1" si="438"/>
        <v/>
      </c>
      <c r="Y2001" s="1" t="str">
        <f t="shared" ca="1" si="439"/>
        <v/>
      </c>
      <c r="Z2001" s="1" t="str">
        <f t="shared" si="440"/>
        <v>both ((Leu or Ile)-Arg) MEB</v>
      </c>
      <c r="AA2001" s="1" t="str">
        <f t="shared" si="442"/>
        <v/>
      </c>
    </row>
    <row r="2002" spans="1:27" x14ac:dyDescent="0.2">
      <c r="A2002" s="1" t="s">
        <v>94</v>
      </c>
      <c r="B2002" s="1" t="s">
        <v>86</v>
      </c>
      <c r="C2002" s="1" t="s">
        <v>130</v>
      </c>
      <c r="D2002" s="1">
        <v>287.19580000000002</v>
      </c>
      <c r="E2002" s="1">
        <v>20.28</v>
      </c>
      <c r="F2002" s="5" t="s">
        <v>146</v>
      </c>
      <c r="H2002" s="1" t="s">
        <v>151</v>
      </c>
      <c r="I2002" s="1">
        <v>765080</v>
      </c>
      <c r="K2002" s="1">
        <f t="shared" si="431"/>
        <v>13.547736989556473</v>
      </c>
      <c r="L2002" s="1" t="str">
        <f t="shared" si="432"/>
        <v>both ((Leu or Ile)-Arg) YE_Ctr</v>
      </c>
      <c r="M2002" s="1" t="str">
        <f t="shared" si="433"/>
        <v>D</v>
      </c>
      <c r="N2002" s="1" t="str">
        <f t="shared" si="434"/>
        <v>both ((Leu or Ile)-Arg) YE_Ctr_D</v>
      </c>
      <c r="O2002" s="2" t="str">
        <f t="shared" si="435"/>
        <v>D</v>
      </c>
      <c r="P2002" s="1">
        <f t="array" ref="P2002">IF(O2002="","",AVERAGE(IF(L$1:L$2881=L2002,K$1:K$2881)))</f>
        <v>13.820813883893114</v>
      </c>
      <c r="Q2002" s="1">
        <f t="array" ref="Q2002">IF(O2002="","",_xlfn.F.TEST(IF((L$1:L$2881=LEFT(L2002,LEN(L2002)-3)&amp;"ctr"),K$1:K$2881),IF((L$1:L$2881=L2002),K$1:K$2881)))</f>
        <v>1</v>
      </c>
      <c r="R2002" s="1">
        <f t="array" ref="R2002">IF(O2002="","",TTEST(IF(L$1:L$2881=LEFT(L2002,LEN(L2002)-3)&amp;"ctr",K$1:K$2881),IF(L$1:L$2881=L2002,K$1:K$2881),2,IF(ISERROR(Q2002),3,IF(Q2002&lt;0.05,3,2))))</f>
        <v>1</v>
      </c>
      <c r="S2002" s="1" t="str">
        <f t="shared" ca="1" si="436"/>
        <v>D</v>
      </c>
      <c r="T2002" s="1">
        <f t="array" ref="T2002">IF(O2002="","",AVERAGE(IF(L$1:L$2881=L2002,I$1:I$2881)))</f>
        <v>1019588.75</v>
      </c>
      <c r="U2002" s="1" t="b">
        <f t="shared" ca="1" si="437"/>
        <v>0</v>
      </c>
      <c r="V2002" s="1" t="str">
        <f t="shared" ca="1" si="441"/>
        <v>1</v>
      </c>
      <c r="W2002" s="1" t="str">
        <f t="array" aca="1" ref="W2002" ca="1">IF(V2002="","",IF(AVERAGE(IF(Z$2:Z$2881="Neg"&amp;" "&amp;B2002&amp;" "&amp;X2002,J$2:J$2881,0))&gt;AVERAGE(IF(Z$2:Z$2881="pos"&amp;" "&amp;B2002&amp;" "&amp;X2002,J$2:J$2881,0)),"neg","pos"))</f>
        <v>pos</v>
      </c>
      <c r="X2002" s="1" t="str">
        <f t="shared" ca="1" si="438"/>
        <v>YE_</v>
      </c>
      <c r="Y2002" s="1" t="str">
        <f t="shared" ca="1" si="439"/>
        <v>Ctr</v>
      </c>
      <c r="Z2002" s="1" t="str">
        <f t="shared" si="440"/>
        <v>both ((Leu or Ile)-Arg) YE_</v>
      </c>
      <c r="AA2002" s="1" t="str">
        <f t="shared" si="442"/>
        <v>Good</v>
      </c>
    </row>
    <row r="2003" spans="1:27" x14ac:dyDescent="0.2">
      <c r="A2003" s="1" t="s">
        <v>94</v>
      </c>
      <c r="B2003" s="1" t="s">
        <v>86</v>
      </c>
      <c r="C2003" s="1" t="s">
        <v>130</v>
      </c>
      <c r="D2003" s="1">
        <v>287.19580000000002</v>
      </c>
      <c r="E2003" s="1">
        <v>20.28</v>
      </c>
      <c r="F2003" s="5" t="s">
        <v>146</v>
      </c>
      <c r="H2003" s="1" t="s">
        <v>151</v>
      </c>
      <c r="I2003" s="1">
        <v>1157595</v>
      </c>
      <c r="K2003" s="1">
        <f t="shared" si="431"/>
        <v>13.961855998868424</v>
      </c>
      <c r="L2003" s="1" t="str">
        <f t="shared" si="432"/>
        <v>both ((Leu or Ile)-Arg) YE_Ctr</v>
      </c>
      <c r="M2003" s="1" t="str">
        <f t="shared" si="433"/>
        <v>D</v>
      </c>
      <c r="N2003" s="1" t="str">
        <f t="shared" si="434"/>
        <v>both ((Leu or Ile)-Arg) YE_Ctr_D</v>
      </c>
      <c r="O2003" s="2" t="str">
        <f t="shared" si="435"/>
        <v/>
      </c>
      <c r="P2003" s="1" t="str">
        <f t="array" ref="P2003">IF(O2003="","",AVERAGE(IF(L$1:L$2881=L2003,K$1:K$2881)))</f>
        <v/>
      </c>
      <c r="Q2003" s="1" t="str">
        <f t="array" ref="Q2003">IF(O2003="","",_xlfn.F.TEST(IF((L$1:L$2881=LEFT(L2003,LEN(L2003)-3)&amp;"ctr"),K$1:K$2881),IF((L$1:L$2881=L2003),K$1:K$2881)))</f>
        <v/>
      </c>
      <c r="R2003" s="1" t="str">
        <f t="array" ref="R2003">IF(O2003="","",TTEST(IF(L$1:L$2881=LEFT(L2003,LEN(L2003)-3)&amp;"ctr",K$1:K$2881),IF(L$1:L$2881=L2003,K$1:K$2881),2,IF(ISERROR(Q2003),3,IF(Q2003&lt;0.05,3,2))))</f>
        <v/>
      </c>
      <c r="S2003" s="1" t="str">
        <f t="shared" ca="1" si="436"/>
        <v/>
      </c>
      <c r="T2003" s="1" t="str">
        <f t="array" ref="T2003">IF(O2003="","",AVERAGE(IF(L$1:L$2881=L2003,I$1:I$2881)))</f>
        <v/>
      </c>
      <c r="U2003" s="1" t="str">
        <f t="shared" ca="1" si="437"/>
        <v/>
      </c>
      <c r="V2003" s="1" t="str">
        <f t="shared" ca="1" si="441"/>
        <v/>
      </c>
      <c r="W2003" s="1" t="str">
        <f t="array" aca="1" ref="W2003" ca="1">IF(V2003="","",IF(AVERAGE(IF(Z$2:Z$2881="Neg"&amp;" "&amp;B2003&amp;" "&amp;X2003,J$2:J$2881,0))&gt;AVERAGE(IF(Z$2:Z$2881="pos"&amp;" "&amp;B2003&amp;" "&amp;X2003,J$2:J$2881,0)),"neg","pos"))</f>
        <v/>
      </c>
      <c r="X2003" s="1" t="str">
        <f t="shared" ca="1" si="438"/>
        <v/>
      </c>
      <c r="Y2003" s="1" t="str">
        <f t="shared" ca="1" si="439"/>
        <v/>
      </c>
      <c r="Z2003" s="1" t="str">
        <f t="shared" si="440"/>
        <v>both ((Leu or Ile)-Arg) YE_</v>
      </c>
      <c r="AA2003" s="1" t="str">
        <f t="shared" si="442"/>
        <v/>
      </c>
    </row>
    <row r="2004" spans="1:27" x14ac:dyDescent="0.2">
      <c r="A2004" s="1" t="s">
        <v>94</v>
      </c>
      <c r="B2004" s="1" t="s">
        <v>86</v>
      </c>
      <c r="C2004" s="1" t="s">
        <v>130</v>
      </c>
      <c r="D2004" s="1">
        <v>287.19580000000002</v>
      </c>
      <c r="E2004" s="1">
        <v>20.28</v>
      </c>
      <c r="F2004" s="5" t="s">
        <v>146</v>
      </c>
      <c r="H2004" s="1" t="s">
        <v>151</v>
      </c>
      <c r="I2004" s="1">
        <v>986052</v>
      </c>
      <c r="K2004" s="1">
        <f t="shared" si="431"/>
        <v>13.801465384675653</v>
      </c>
      <c r="L2004" s="1" t="str">
        <f t="shared" si="432"/>
        <v>both ((Leu or Ile)-Arg) YE_Ctr</v>
      </c>
      <c r="M2004" s="1" t="str">
        <f t="shared" si="433"/>
        <v>D</v>
      </c>
      <c r="N2004" s="1" t="str">
        <f t="shared" si="434"/>
        <v>both ((Leu or Ile)-Arg) YE_Ctr_D</v>
      </c>
      <c r="O2004" s="2" t="str">
        <f t="shared" si="435"/>
        <v/>
      </c>
      <c r="P2004" s="1" t="str">
        <f t="array" ref="P2004">IF(O2004="","",AVERAGE(IF(L$1:L$2881=L2004,K$1:K$2881)))</f>
        <v/>
      </c>
      <c r="Q2004" s="1" t="str">
        <f t="array" ref="Q2004">IF(O2004="","",_xlfn.F.TEST(IF((L$1:L$2881=LEFT(L2004,LEN(L2004)-3)&amp;"ctr"),K$1:K$2881),IF((L$1:L$2881=L2004),K$1:K$2881)))</f>
        <v/>
      </c>
      <c r="R2004" s="1" t="str">
        <f t="array" ref="R2004">IF(O2004="","",TTEST(IF(L$1:L$2881=LEFT(L2004,LEN(L2004)-3)&amp;"ctr",K$1:K$2881),IF(L$1:L$2881=L2004,K$1:K$2881),2,IF(ISERROR(Q2004),3,IF(Q2004&lt;0.05,3,2))))</f>
        <v/>
      </c>
      <c r="S2004" s="1" t="str">
        <f t="shared" ca="1" si="436"/>
        <v/>
      </c>
      <c r="T2004" s="1" t="str">
        <f t="array" ref="T2004">IF(O2004="","",AVERAGE(IF(L$1:L$2881=L2004,I$1:I$2881)))</f>
        <v/>
      </c>
      <c r="U2004" s="1" t="str">
        <f t="shared" ca="1" si="437"/>
        <v/>
      </c>
      <c r="V2004" s="1" t="str">
        <f t="shared" ca="1" si="441"/>
        <v/>
      </c>
      <c r="W2004" s="1" t="str">
        <f t="array" aca="1" ref="W2004" ca="1">IF(V2004="","",IF(AVERAGE(IF(Z$2:Z$2881="Neg"&amp;" "&amp;B2004&amp;" "&amp;X2004,J$2:J$2881,0))&gt;AVERAGE(IF(Z$2:Z$2881="pos"&amp;" "&amp;B2004&amp;" "&amp;X2004,J$2:J$2881,0)),"neg","pos"))</f>
        <v/>
      </c>
      <c r="X2004" s="1" t="str">
        <f t="shared" ca="1" si="438"/>
        <v/>
      </c>
      <c r="Y2004" s="1" t="str">
        <f t="shared" ca="1" si="439"/>
        <v/>
      </c>
      <c r="Z2004" s="1" t="str">
        <f t="shared" si="440"/>
        <v>both ((Leu or Ile)-Arg) YE_</v>
      </c>
      <c r="AA2004" s="1" t="str">
        <f t="shared" si="442"/>
        <v/>
      </c>
    </row>
    <row r="2005" spans="1:27" x14ac:dyDescent="0.2">
      <c r="A2005" s="1" t="s">
        <v>94</v>
      </c>
      <c r="B2005" s="1" t="s">
        <v>86</v>
      </c>
      <c r="C2005" s="1" t="s">
        <v>130</v>
      </c>
      <c r="D2005" s="1">
        <v>287.19580000000002</v>
      </c>
      <c r="E2005" s="1">
        <v>20.28</v>
      </c>
      <c r="F2005" s="5" t="s">
        <v>146</v>
      </c>
      <c r="H2005" s="1" t="s">
        <v>151</v>
      </c>
      <c r="I2005" s="1">
        <v>1169628</v>
      </c>
      <c r="K2005" s="1">
        <f t="shared" si="431"/>
        <v>13.972197162471907</v>
      </c>
      <c r="L2005" s="1" t="str">
        <f t="shared" si="432"/>
        <v>both ((Leu or Ile)-Arg) YE_Ctr</v>
      </c>
      <c r="M2005" s="1" t="str">
        <f t="shared" si="433"/>
        <v>D</v>
      </c>
      <c r="N2005" s="1" t="str">
        <f t="shared" si="434"/>
        <v>both ((Leu or Ile)-Arg) YE_Ctr_D</v>
      </c>
      <c r="O2005" s="2" t="str">
        <f t="shared" si="435"/>
        <v/>
      </c>
      <c r="P2005" s="1" t="str">
        <f t="array" ref="P2005">IF(O2005="","",AVERAGE(IF(L$1:L$2881=L2005,K$1:K$2881)))</f>
        <v/>
      </c>
      <c r="Q2005" s="1" t="str">
        <f t="array" ref="Q2005">IF(O2005="","",_xlfn.F.TEST(IF((L$1:L$2881=LEFT(L2005,LEN(L2005)-3)&amp;"ctr"),K$1:K$2881),IF((L$1:L$2881=L2005),K$1:K$2881)))</f>
        <v/>
      </c>
      <c r="R2005" s="1" t="str">
        <f t="array" ref="R2005">IF(O2005="","",TTEST(IF(L$1:L$2881=LEFT(L2005,LEN(L2005)-3)&amp;"ctr",K$1:K$2881),IF(L$1:L$2881=L2005,K$1:K$2881),2,IF(ISERROR(Q2005),3,IF(Q2005&lt;0.05,3,2))))</f>
        <v/>
      </c>
      <c r="S2005" s="1" t="str">
        <f t="shared" ca="1" si="436"/>
        <v/>
      </c>
      <c r="T2005" s="1" t="str">
        <f t="array" ref="T2005">IF(O2005="","",AVERAGE(IF(L$1:L$2881=L2005,I$1:I$2881)))</f>
        <v/>
      </c>
      <c r="U2005" s="1" t="str">
        <f t="shared" ca="1" si="437"/>
        <v/>
      </c>
      <c r="V2005" s="1" t="str">
        <f t="shared" ca="1" si="441"/>
        <v/>
      </c>
      <c r="W2005" s="1" t="str">
        <f t="array" aca="1" ref="W2005" ca="1">IF(V2005="","",IF(AVERAGE(IF(Z$2:Z$2881="Neg"&amp;" "&amp;B2005&amp;" "&amp;X2005,J$2:J$2881,0))&gt;AVERAGE(IF(Z$2:Z$2881="pos"&amp;" "&amp;B2005&amp;" "&amp;X2005,J$2:J$2881,0)),"neg","pos"))</f>
        <v/>
      </c>
      <c r="X2005" s="1" t="str">
        <f t="shared" ca="1" si="438"/>
        <v/>
      </c>
      <c r="Y2005" s="1" t="str">
        <f t="shared" ca="1" si="439"/>
        <v/>
      </c>
      <c r="Z2005" s="1" t="str">
        <f t="shared" si="440"/>
        <v>both ((Leu or Ile)-Arg) YE_</v>
      </c>
      <c r="AA2005" s="1" t="str">
        <f t="shared" si="442"/>
        <v/>
      </c>
    </row>
    <row r="2006" spans="1:27" x14ac:dyDescent="0.2">
      <c r="A2006" s="1" t="s">
        <v>94</v>
      </c>
      <c r="B2006" s="1" t="s">
        <v>86</v>
      </c>
      <c r="C2006" s="1" t="s">
        <v>130</v>
      </c>
      <c r="D2006" s="1">
        <v>287.19580000000002</v>
      </c>
      <c r="E2006" s="1">
        <v>20.28</v>
      </c>
      <c r="F2006" s="5" t="s">
        <v>146</v>
      </c>
      <c r="H2006" s="1" t="s">
        <v>152</v>
      </c>
      <c r="I2006" s="1">
        <v>772248</v>
      </c>
      <c r="K2006" s="1">
        <f t="shared" si="431"/>
        <v>13.55706231586254</v>
      </c>
      <c r="L2006" s="1" t="str">
        <f t="shared" si="432"/>
        <v>both ((Leu or Ile)-Arg) YE_Syn</v>
      </c>
      <c r="M2006" s="1" t="str">
        <f t="shared" si="433"/>
        <v>D</v>
      </c>
      <c r="N2006" s="1" t="str">
        <f t="shared" si="434"/>
        <v>both ((Leu or Ile)-Arg) YE_Syn_D</v>
      </c>
      <c r="O2006" s="2" t="str">
        <f t="shared" si="435"/>
        <v>D</v>
      </c>
      <c r="P2006" s="1">
        <f t="array" ref="P2006">IF(O2006="","",AVERAGE(IF(L$1:L$2881=L2006,K$1:K$2881)))</f>
        <v>13.597964285686537</v>
      </c>
      <c r="Q2006" s="1">
        <f t="array" ref="Q2006">IF(O2006="","",_xlfn.F.TEST(IF((L$1:L$2881=LEFT(L2006,LEN(L2006)-3)&amp;"ctr"),K$1:K$2881),IF((L$1:L$2881=L2006),K$1:K$2881)))</f>
        <v>0.15036044382299951</v>
      </c>
      <c r="R2006" s="1">
        <f t="array" ref="R2006">IF(O2006="","",TTEST(IF(L$1:L$2881=LEFT(L2006,LEN(L2006)-3)&amp;"ctr",K$1:K$2881),IF(L$1:L$2881=L2006,K$1:K$2881),2,IF(ISERROR(Q2006),3,IF(Q2006&lt;0.05,3,2))))</f>
        <v>8.04739194405312E-2</v>
      </c>
      <c r="S2006" s="1" t="str">
        <f t="shared" ca="1" si="436"/>
        <v>N</v>
      </c>
      <c r="T2006" s="1">
        <f t="array" ref="T2006">IF(O2006="","",AVERAGE(IF(L$1:L$2881=L2006,I$1:I$2881)))</f>
        <v>806278.25</v>
      </c>
      <c r="U2006" s="1" t="str">
        <f t="shared" ca="1" si="437"/>
        <v>n/a</v>
      </c>
      <c r="V2006" s="1" t="str">
        <f t="shared" ca="1" si="441"/>
        <v>1</v>
      </c>
      <c r="W2006" s="1" t="str">
        <f t="array" aca="1" ref="W2006" ca="1">IF(V2006="","",IF(AVERAGE(IF(Z$2:Z$2881="Neg"&amp;" "&amp;B2006&amp;" "&amp;X2006,J$2:J$2881,0))&gt;AVERAGE(IF(Z$2:Z$2881="pos"&amp;" "&amp;B2006&amp;" "&amp;X2006,J$2:J$2881,0)),"neg","pos"))</f>
        <v>pos</v>
      </c>
      <c r="X2006" s="1" t="str">
        <f t="shared" ca="1" si="438"/>
        <v>YE_</v>
      </c>
      <c r="Y2006" s="1" t="str">
        <f t="shared" ca="1" si="439"/>
        <v>Syn</v>
      </c>
      <c r="Z2006" s="1" t="str">
        <f t="shared" si="440"/>
        <v>both ((Leu or Ile)-Arg) YE_</v>
      </c>
      <c r="AA2006" s="1" t="str">
        <f t="shared" si="442"/>
        <v>Good</v>
      </c>
    </row>
    <row r="2007" spans="1:27" x14ac:dyDescent="0.2">
      <c r="A2007" s="1" t="s">
        <v>94</v>
      </c>
      <c r="B2007" s="1" t="s">
        <v>86</v>
      </c>
      <c r="C2007" s="1" t="s">
        <v>130</v>
      </c>
      <c r="D2007" s="1">
        <v>287.19580000000002</v>
      </c>
      <c r="E2007" s="1">
        <v>20.28</v>
      </c>
      <c r="F2007" s="5" t="s">
        <v>146</v>
      </c>
      <c r="H2007" s="1" t="s">
        <v>152</v>
      </c>
      <c r="I2007" s="1">
        <v>789195</v>
      </c>
      <c r="K2007" s="1">
        <f t="shared" si="431"/>
        <v>13.578769984694032</v>
      </c>
      <c r="L2007" s="1" t="str">
        <f t="shared" si="432"/>
        <v>both ((Leu or Ile)-Arg) YE_Syn</v>
      </c>
      <c r="M2007" s="1" t="str">
        <f t="shared" si="433"/>
        <v>D</v>
      </c>
      <c r="N2007" s="1" t="str">
        <f t="shared" si="434"/>
        <v>both ((Leu or Ile)-Arg) YE_Syn_D</v>
      </c>
      <c r="O2007" s="2" t="str">
        <f t="shared" si="435"/>
        <v/>
      </c>
      <c r="P2007" s="1" t="str">
        <f t="array" ref="P2007">IF(O2007="","",AVERAGE(IF(L$1:L$2881=L2007,K$1:K$2881)))</f>
        <v/>
      </c>
      <c r="Q2007" s="1" t="str">
        <f t="array" ref="Q2007">IF(O2007="","",_xlfn.F.TEST(IF((L$1:L$2881=LEFT(L2007,LEN(L2007)-3)&amp;"ctr"),K$1:K$2881),IF((L$1:L$2881=L2007),K$1:K$2881)))</f>
        <v/>
      </c>
      <c r="R2007" s="1" t="str">
        <f t="array" ref="R2007">IF(O2007="","",TTEST(IF(L$1:L$2881=LEFT(L2007,LEN(L2007)-3)&amp;"ctr",K$1:K$2881),IF(L$1:L$2881=L2007,K$1:K$2881),2,IF(ISERROR(Q2007),3,IF(Q2007&lt;0.05,3,2))))</f>
        <v/>
      </c>
      <c r="S2007" s="1" t="str">
        <f t="shared" ca="1" si="436"/>
        <v/>
      </c>
      <c r="T2007" s="1" t="str">
        <f t="array" ref="T2007">IF(O2007="","",AVERAGE(IF(L$1:L$2881=L2007,I$1:I$2881)))</f>
        <v/>
      </c>
      <c r="U2007" s="1" t="str">
        <f t="shared" ca="1" si="437"/>
        <v/>
      </c>
      <c r="V2007" s="1" t="str">
        <f t="shared" ca="1" si="441"/>
        <v/>
      </c>
      <c r="W2007" s="1" t="str">
        <f t="array" aca="1" ref="W2007" ca="1">IF(V2007="","",IF(AVERAGE(IF(Z$2:Z$2881="Neg"&amp;" "&amp;B2007&amp;" "&amp;X2007,J$2:J$2881,0))&gt;AVERAGE(IF(Z$2:Z$2881="pos"&amp;" "&amp;B2007&amp;" "&amp;X2007,J$2:J$2881,0)),"neg","pos"))</f>
        <v/>
      </c>
      <c r="X2007" s="1" t="str">
        <f t="shared" ca="1" si="438"/>
        <v/>
      </c>
      <c r="Y2007" s="1" t="str">
        <f t="shared" ca="1" si="439"/>
        <v/>
      </c>
      <c r="Z2007" s="1" t="str">
        <f t="shared" si="440"/>
        <v>both ((Leu or Ile)-Arg) YE_</v>
      </c>
      <c r="AA2007" s="1" t="str">
        <f t="shared" si="442"/>
        <v/>
      </c>
    </row>
    <row r="2008" spans="1:27" x14ac:dyDescent="0.2">
      <c r="A2008" s="1" t="s">
        <v>94</v>
      </c>
      <c r="B2008" s="1" t="s">
        <v>86</v>
      </c>
      <c r="C2008" s="1" t="s">
        <v>130</v>
      </c>
      <c r="D2008" s="1">
        <v>287.19580000000002</v>
      </c>
      <c r="E2008" s="1">
        <v>20.28</v>
      </c>
      <c r="F2008" s="5" t="s">
        <v>146</v>
      </c>
      <c r="H2008" s="1" t="s">
        <v>152</v>
      </c>
      <c r="I2008" s="1">
        <v>763576</v>
      </c>
      <c r="K2008" s="1">
        <f t="shared" si="431"/>
        <v>13.545769249898171</v>
      </c>
      <c r="L2008" s="1" t="str">
        <f t="shared" si="432"/>
        <v>both ((Leu or Ile)-Arg) YE_Syn</v>
      </c>
      <c r="M2008" s="1" t="str">
        <f t="shared" si="433"/>
        <v>D</v>
      </c>
      <c r="N2008" s="1" t="str">
        <f t="shared" si="434"/>
        <v>both ((Leu or Ile)-Arg) YE_Syn_D</v>
      </c>
      <c r="O2008" s="2" t="str">
        <f t="shared" si="435"/>
        <v/>
      </c>
      <c r="P2008" s="1" t="str">
        <f t="array" ref="P2008">IF(O2008="","",AVERAGE(IF(L$1:L$2881=L2008,K$1:K$2881)))</f>
        <v/>
      </c>
      <c r="Q2008" s="1" t="str">
        <f t="array" ref="Q2008">IF(O2008="","",_xlfn.F.TEST(IF((L$1:L$2881=LEFT(L2008,LEN(L2008)-3)&amp;"ctr"),K$1:K$2881),IF((L$1:L$2881=L2008),K$1:K$2881)))</f>
        <v/>
      </c>
      <c r="R2008" s="1" t="str">
        <f t="array" ref="R2008">IF(O2008="","",TTEST(IF(L$1:L$2881=LEFT(L2008,LEN(L2008)-3)&amp;"ctr",K$1:K$2881),IF(L$1:L$2881=L2008,K$1:K$2881),2,IF(ISERROR(Q2008),3,IF(Q2008&lt;0.05,3,2))))</f>
        <v/>
      </c>
      <c r="S2008" s="1" t="str">
        <f t="shared" ca="1" si="436"/>
        <v/>
      </c>
      <c r="T2008" s="1" t="str">
        <f t="array" ref="T2008">IF(O2008="","",AVERAGE(IF(L$1:L$2881=L2008,I$1:I$2881)))</f>
        <v/>
      </c>
      <c r="U2008" s="1" t="str">
        <f t="shared" ca="1" si="437"/>
        <v/>
      </c>
      <c r="V2008" s="1" t="str">
        <f t="shared" ca="1" si="441"/>
        <v/>
      </c>
      <c r="W2008" s="1" t="str">
        <f t="array" aca="1" ref="W2008" ca="1">IF(V2008="","",IF(AVERAGE(IF(Z$2:Z$2881="Neg"&amp;" "&amp;B2008&amp;" "&amp;X2008,J$2:J$2881,0))&gt;AVERAGE(IF(Z$2:Z$2881="pos"&amp;" "&amp;B2008&amp;" "&amp;X2008,J$2:J$2881,0)),"neg","pos"))</f>
        <v/>
      </c>
      <c r="X2008" s="1" t="str">
        <f t="shared" ca="1" si="438"/>
        <v/>
      </c>
      <c r="Y2008" s="1" t="str">
        <f t="shared" ca="1" si="439"/>
        <v/>
      </c>
      <c r="Z2008" s="1" t="str">
        <f t="shared" si="440"/>
        <v>both ((Leu or Ile)-Arg) YE_</v>
      </c>
      <c r="AA2008" s="1" t="str">
        <f t="shared" si="442"/>
        <v/>
      </c>
    </row>
    <row r="2009" spans="1:27" x14ac:dyDescent="0.2">
      <c r="A2009" s="1" t="s">
        <v>94</v>
      </c>
      <c r="B2009" s="1" t="s">
        <v>86</v>
      </c>
      <c r="C2009" s="1" t="s">
        <v>130</v>
      </c>
      <c r="D2009" s="1">
        <v>287.19580000000002</v>
      </c>
      <c r="E2009" s="1">
        <v>20.28</v>
      </c>
      <c r="F2009" s="5" t="s">
        <v>146</v>
      </c>
      <c r="H2009" s="1" t="s">
        <v>152</v>
      </c>
      <c r="I2009" s="1">
        <v>900094</v>
      </c>
      <c r="K2009" s="1">
        <f t="shared" si="431"/>
        <v>13.710255592291407</v>
      </c>
      <c r="L2009" s="1" t="str">
        <f t="shared" si="432"/>
        <v>both ((Leu or Ile)-Arg) YE_Syn</v>
      </c>
      <c r="M2009" s="1" t="str">
        <f t="shared" si="433"/>
        <v>D</v>
      </c>
      <c r="N2009" s="1" t="str">
        <f t="shared" si="434"/>
        <v>both ((Leu or Ile)-Arg) YE_Syn_D</v>
      </c>
      <c r="O2009" s="2" t="str">
        <f t="shared" si="435"/>
        <v/>
      </c>
      <c r="P2009" s="1" t="str">
        <f t="array" ref="P2009">IF(O2009="","",AVERAGE(IF(L$1:L$2881=L2009,K$1:K$2881)))</f>
        <v/>
      </c>
      <c r="Q2009" s="1" t="str">
        <f t="array" ref="Q2009">IF(O2009="","",_xlfn.F.TEST(IF((L$1:L$2881=LEFT(L2009,LEN(L2009)-3)&amp;"ctr"),K$1:K$2881),IF((L$1:L$2881=L2009),K$1:K$2881)))</f>
        <v/>
      </c>
      <c r="R2009" s="1" t="str">
        <f t="array" ref="R2009">IF(O2009="","",TTEST(IF(L$1:L$2881=LEFT(L2009,LEN(L2009)-3)&amp;"ctr",K$1:K$2881),IF(L$1:L$2881=L2009,K$1:K$2881),2,IF(ISERROR(Q2009),3,IF(Q2009&lt;0.05,3,2))))</f>
        <v/>
      </c>
      <c r="S2009" s="1" t="str">
        <f t="shared" ca="1" si="436"/>
        <v/>
      </c>
      <c r="T2009" s="1" t="str">
        <f t="array" ref="T2009">IF(O2009="","",AVERAGE(IF(L$1:L$2881=L2009,I$1:I$2881)))</f>
        <v/>
      </c>
      <c r="U2009" s="1" t="str">
        <f t="shared" ca="1" si="437"/>
        <v/>
      </c>
      <c r="V2009" s="1" t="str">
        <f t="shared" ca="1" si="441"/>
        <v/>
      </c>
      <c r="W2009" s="1" t="str">
        <f t="array" aca="1" ref="W2009" ca="1">IF(V2009="","",IF(AVERAGE(IF(Z$2:Z$2881="Neg"&amp;" "&amp;B2009&amp;" "&amp;X2009,J$2:J$2881,0))&gt;AVERAGE(IF(Z$2:Z$2881="pos"&amp;" "&amp;B2009&amp;" "&amp;X2009,J$2:J$2881,0)),"neg","pos"))</f>
        <v/>
      </c>
      <c r="X2009" s="1" t="str">
        <f t="shared" ca="1" si="438"/>
        <v/>
      </c>
      <c r="Y2009" s="1" t="str">
        <f t="shared" ca="1" si="439"/>
        <v/>
      </c>
      <c r="Z2009" s="1" t="str">
        <f t="shared" si="440"/>
        <v>both ((Leu or Ile)-Arg) YE_</v>
      </c>
      <c r="AA2009" s="1" t="str">
        <f t="shared" si="442"/>
        <v/>
      </c>
    </row>
    <row r="2010" spans="1:27" x14ac:dyDescent="0.2">
      <c r="A2010" s="1" t="s">
        <v>94</v>
      </c>
      <c r="B2010" s="1" t="s">
        <v>86</v>
      </c>
      <c r="C2010" s="1" t="s">
        <v>130</v>
      </c>
      <c r="D2010" s="1">
        <v>287.19580000000002</v>
      </c>
      <c r="E2010" s="1">
        <v>20.28</v>
      </c>
      <c r="F2010" s="5" t="s">
        <v>146</v>
      </c>
      <c r="H2010" s="1" t="s">
        <v>153</v>
      </c>
      <c r="K2010" s="1">
        <f t="shared" si="431"/>
        <v>0</v>
      </c>
      <c r="L2010" s="1" t="str">
        <f t="shared" si="432"/>
        <v>both ((Leu or Ile)-Arg) SE_Ctr</v>
      </c>
      <c r="M2010" s="1" t="str">
        <f t="shared" si="433"/>
        <v>ND</v>
      </c>
      <c r="N2010" s="1" t="str">
        <f t="shared" si="434"/>
        <v>both ((Leu or Ile)-Arg) SE_CtrND</v>
      </c>
      <c r="O2010" s="2" t="str">
        <f t="shared" si="435"/>
        <v>ND</v>
      </c>
      <c r="P2010" s="1">
        <f t="array" ref="P2010">IF(O2010="","",AVERAGE(IF(L$1:L$2881=L2010,K$1:K$2881)))</f>
        <v>0</v>
      </c>
      <c r="Q2010" s="1" t="e">
        <f t="array" ref="Q2010">IF(O2010="","",_xlfn.F.TEST(IF((L$1:L$2881=LEFT(L2010,LEN(L2010)-3)&amp;"ctr"),K$1:K$2881),IF((L$1:L$2881=L2010),K$1:K$2881)))</f>
        <v>#DIV/0!</v>
      </c>
      <c r="R2010" s="1" t="e">
        <f t="array" ref="R2010">IF(O2010="","",TTEST(IF(L$1:L$2881=LEFT(L2010,LEN(L2010)-3)&amp;"ctr",K$1:K$2881),IF(L$1:L$2881=L2010,K$1:K$2881),2,IF(ISERROR(Q2010),3,IF(Q2010&lt;0.05,3,2))))</f>
        <v>#DIV/0!</v>
      </c>
      <c r="S2010" s="1" t="str">
        <f t="shared" ca="1" si="436"/>
        <v>ND</v>
      </c>
      <c r="T2010" s="1">
        <f t="array" ref="T2010">IF(O2010="","",AVERAGE(IF(L$1:L$2881=L2010,I$1:I$2881)))</f>
        <v>0</v>
      </c>
      <c r="U2010" s="1" t="str">
        <f t="shared" ca="1" si="437"/>
        <v>n/a</v>
      </c>
      <c r="V2010" s="1" t="str">
        <f t="shared" ca="1" si="441"/>
        <v/>
      </c>
      <c r="W2010" s="1" t="str">
        <f t="array" aca="1" ref="W2010" ca="1">IF(V2010="","",IF(AVERAGE(IF(Z$2:Z$2881="Neg"&amp;" "&amp;B2010&amp;" "&amp;X2010,J$2:J$2881,0))&gt;AVERAGE(IF(Z$2:Z$2881="pos"&amp;" "&amp;B2010&amp;" "&amp;X2010,J$2:J$2881,0)),"neg","pos"))</f>
        <v/>
      </c>
      <c r="X2010" s="1" t="str">
        <f t="shared" ca="1" si="438"/>
        <v/>
      </c>
      <c r="Y2010" s="1" t="str">
        <f t="shared" ca="1" si="439"/>
        <v/>
      </c>
      <c r="Z2010" s="1" t="str">
        <f t="shared" si="440"/>
        <v>both ((Leu or Ile)-Arg) SE_</v>
      </c>
      <c r="AA2010" s="1" t="str">
        <f t="shared" si="442"/>
        <v>Good</v>
      </c>
    </row>
    <row r="2011" spans="1:27" x14ac:dyDescent="0.2">
      <c r="A2011" s="1" t="s">
        <v>94</v>
      </c>
      <c r="B2011" s="1" t="s">
        <v>86</v>
      </c>
      <c r="C2011" s="1" t="s">
        <v>130</v>
      </c>
      <c r="D2011" s="1">
        <v>287.19580000000002</v>
      </c>
      <c r="E2011" s="1">
        <v>20.28</v>
      </c>
      <c r="F2011" s="5" t="s">
        <v>146</v>
      </c>
      <c r="H2011" s="1" t="s">
        <v>153</v>
      </c>
      <c r="K2011" s="1">
        <f t="shared" si="431"/>
        <v>0</v>
      </c>
      <c r="L2011" s="1" t="str">
        <f t="shared" si="432"/>
        <v>both ((Leu or Ile)-Arg) SE_Ctr</v>
      </c>
      <c r="M2011" s="1" t="str">
        <f t="shared" si="433"/>
        <v>ND</v>
      </c>
      <c r="N2011" s="1" t="str">
        <f t="shared" si="434"/>
        <v>both ((Leu or Ile)-Arg) SE_CtrND</v>
      </c>
      <c r="O2011" s="2" t="str">
        <f t="shared" si="435"/>
        <v/>
      </c>
      <c r="P2011" s="1" t="str">
        <f t="array" ref="P2011">IF(O2011="","",AVERAGE(IF(L$1:L$2881=L2011,K$1:K$2881)))</f>
        <v/>
      </c>
      <c r="Q2011" s="1" t="str">
        <f t="array" ref="Q2011">IF(O2011="","",_xlfn.F.TEST(IF((L$1:L$2881=LEFT(L2011,LEN(L2011)-3)&amp;"ctr"),K$1:K$2881),IF((L$1:L$2881=L2011),K$1:K$2881)))</f>
        <v/>
      </c>
      <c r="R2011" s="1" t="str">
        <f t="array" ref="R2011">IF(O2011="","",TTEST(IF(L$1:L$2881=LEFT(L2011,LEN(L2011)-3)&amp;"ctr",K$1:K$2881),IF(L$1:L$2881=L2011,K$1:K$2881),2,IF(ISERROR(Q2011),3,IF(Q2011&lt;0.05,3,2))))</f>
        <v/>
      </c>
      <c r="S2011" s="1" t="str">
        <f t="shared" ca="1" si="436"/>
        <v/>
      </c>
      <c r="T2011" s="1" t="str">
        <f t="array" ref="T2011">IF(O2011="","",AVERAGE(IF(L$1:L$2881=L2011,I$1:I$2881)))</f>
        <v/>
      </c>
      <c r="U2011" s="1" t="str">
        <f t="shared" ca="1" si="437"/>
        <v/>
      </c>
      <c r="V2011" s="1" t="str">
        <f t="shared" ca="1" si="441"/>
        <v/>
      </c>
      <c r="W2011" s="1" t="str">
        <f t="array" aca="1" ref="W2011" ca="1">IF(V2011="","",IF(AVERAGE(IF(Z$2:Z$2881="Neg"&amp;" "&amp;B2011&amp;" "&amp;X2011,J$2:J$2881,0))&gt;AVERAGE(IF(Z$2:Z$2881="pos"&amp;" "&amp;B2011&amp;" "&amp;X2011,J$2:J$2881,0)),"neg","pos"))</f>
        <v/>
      </c>
      <c r="X2011" s="1" t="str">
        <f t="shared" ca="1" si="438"/>
        <v/>
      </c>
      <c r="Y2011" s="1" t="str">
        <f t="shared" ca="1" si="439"/>
        <v/>
      </c>
      <c r="Z2011" s="1" t="str">
        <f t="shared" si="440"/>
        <v>both ((Leu or Ile)-Arg) SE_</v>
      </c>
      <c r="AA2011" s="1" t="str">
        <f t="shared" si="442"/>
        <v/>
      </c>
    </row>
    <row r="2012" spans="1:27" x14ac:dyDescent="0.2">
      <c r="A2012" s="1" t="s">
        <v>94</v>
      </c>
      <c r="B2012" s="1" t="s">
        <v>86</v>
      </c>
      <c r="C2012" s="1" t="s">
        <v>130</v>
      </c>
      <c r="D2012" s="1">
        <v>287.19580000000002</v>
      </c>
      <c r="E2012" s="1">
        <v>20.28</v>
      </c>
      <c r="F2012" s="5" t="s">
        <v>146</v>
      </c>
      <c r="H2012" s="1" t="s">
        <v>153</v>
      </c>
      <c r="K2012" s="1">
        <f t="shared" si="431"/>
        <v>0</v>
      </c>
      <c r="L2012" s="1" t="str">
        <f t="shared" si="432"/>
        <v>both ((Leu or Ile)-Arg) SE_Ctr</v>
      </c>
      <c r="M2012" s="1" t="str">
        <f t="shared" si="433"/>
        <v>ND</v>
      </c>
      <c r="N2012" s="1" t="str">
        <f t="shared" si="434"/>
        <v>both ((Leu or Ile)-Arg) SE_CtrND</v>
      </c>
      <c r="O2012" s="2" t="str">
        <f t="shared" si="435"/>
        <v/>
      </c>
      <c r="P2012" s="1" t="str">
        <f t="array" ref="P2012">IF(O2012="","",AVERAGE(IF(L$1:L$2881=L2012,K$1:K$2881)))</f>
        <v/>
      </c>
      <c r="Q2012" s="1" t="str">
        <f t="array" ref="Q2012">IF(O2012="","",_xlfn.F.TEST(IF((L$1:L$2881=LEFT(L2012,LEN(L2012)-3)&amp;"ctr"),K$1:K$2881),IF((L$1:L$2881=L2012),K$1:K$2881)))</f>
        <v/>
      </c>
      <c r="R2012" s="1" t="str">
        <f t="array" ref="R2012">IF(O2012="","",TTEST(IF(L$1:L$2881=LEFT(L2012,LEN(L2012)-3)&amp;"ctr",K$1:K$2881),IF(L$1:L$2881=L2012,K$1:K$2881),2,IF(ISERROR(Q2012),3,IF(Q2012&lt;0.05,3,2))))</f>
        <v/>
      </c>
      <c r="S2012" s="1" t="str">
        <f t="shared" ca="1" si="436"/>
        <v/>
      </c>
      <c r="T2012" s="1" t="str">
        <f t="array" ref="T2012">IF(O2012="","",AVERAGE(IF(L$1:L$2881=L2012,I$1:I$2881)))</f>
        <v/>
      </c>
      <c r="U2012" s="1" t="str">
        <f t="shared" ca="1" si="437"/>
        <v/>
      </c>
      <c r="V2012" s="1" t="str">
        <f t="shared" ca="1" si="441"/>
        <v/>
      </c>
      <c r="W2012" s="1" t="str">
        <f t="array" aca="1" ref="W2012" ca="1">IF(V2012="","",IF(AVERAGE(IF(Z$2:Z$2881="Neg"&amp;" "&amp;B2012&amp;" "&amp;X2012,J$2:J$2881,0))&gt;AVERAGE(IF(Z$2:Z$2881="pos"&amp;" "&amp;B2012&amp;" "&amp;X2012,J$2:J$2881,0)),"neg","pos"))</f>
        <v/>
      </c>
      <c r="X2012" s="1" t="str">
        <f t="shared" ca="1" si="438"/>
        <v/>
      </c>
      <c r="Y2012" s="1" t="str">
        <f t="shared" ca="1" si="439"/>
        <v/>
      </c>
      <c r="Z2012" s="1" t="str">
        <f t="shared" si="440"/>
        <v>both ((Leu or Ile)-Arg) SE_</v>
      </c>
      <c r="AA2012" s="1" t="str">
        <f t="shared" si="442"/>
        <v/>
      </c>
    </row>
    <row r="2013" spans="1:27" x14ac:dyDescent="0.2">
      <c r="A2013" s="1" t="s">
        <v>94</v>
      </c>
      <c r="B2013" s="1" t="s">
        <v>86</v>
      </c>
      <c r="C2013" s="1" t="s">
        <v>130</v>
      </c>
      <c r="D2013" s="1">
        <v>287.19580000000002</v>
      </c>
      <c r="E2013" s="1">
        <v>20.28</v>
      </c>
      <c r="F2013" s="5" t="s">
        <v>146</v>
      </c>
      <c r="H2013" s="1" t="s">
        <v>153</v>
      </c>
      <c r="K2013" s="1">
        <f t="shared" si="431"/>
        <v>0</v>
      </c>
      <c r="L2013" s="1" t="str">
        <f t="shared" si="432"/>
        <v>both ((Leu or Ile)-Arg) SE_Ctr</v>
      </c>
      <c r="M2013" s="1" t="str">
        <f t="shared" si="433"/>
        <v>ND</v>
      </c>
      <c r="N2013" s="1" t="str">
        <f t="shared" si="434"/>
        <v>both ((Leu or Ile)-Arg) SE_CtrND</v>
      </c>
      <c r="O2013" s="2" t="str">
        <f t="shared" si="435"/>
        <v/>
      </c>
      <c r="P2013" s="1" t="str">
        <f t="array" ref="P2013">IF(O2013="","",AVERAGE(IF(L$1:L$2881=L2013,K$1:K$2881)))</f>
        <v/>
      </c>
      <c r="Q2013" s="1" t="str">
        <f t="array" ref="Q2013">IF(O2013="","",_xlfn.F.TEST(IF((L$1:L$2881=LEFT(L2013,LEN(L2013)-3)&amp;"ctr"),K$1:K$2881),IF((L$1:L$2881=L2013),K$1:K$2881)))</f>
        <v/>
      </c>
      <c r="R2013" s="1" t="str">
        <f t="array" ref="R2013">IF(O2013="","",TTEST(IF(L$1:L$2881=LEFT(L2013,LEN(L2013)-3)&amp;"ctr",K$1:K$2881),IF(L$1:L$2881=L2013,K$1:K$2881),2,IF(ISERROR(Q2013),3,IF(Q2013&lt;0.05,3,2))))</f>
        <v/>
      </c>
      <c r="S2013" s="1" t="str">
        <f t="shared" ca="1" si="436"/>
        <v/>
      </c>
      <c r="T2013" s="1" t="str">
        <f t="array" ref="T2013">IF(O2013="","",AVERAGE(IF(L$1:L$2881=L2013,I$1:I$2881)))</f>
        <v/>
      </c>
      <c r="U2013" s="1" t="str">
        <f t="shared" ca="1" si="437"/>
        <v/>
      </c>
      <c r="V2013" s="1" t="str">
        <f t="shared" ca="1" si="441"/>
        <v/>
      </c>
      <c r="W2013" s="1" t="str">
        <f t="array" aca="1" ref="W2013" ca="1">IF(V2013="","",IF(AVERAGE(IF(Z$2:Z$2881="Neg"&amp;" "&amp;B2013&amp;" "&amp;X2013,J$2:J$2881,0))&gt;AVERAGE(IF(Z$2:Z$2881="pos"&amp;" "&amp;B2013&amp;" "&amp;X2013,J$2:J$2881,0)),"neg","pos"))</f>
        <v/>
      </c>
      <c r="X2013" s="1" t="str">
        <f t="shared" ca="1" si="438"/>
        <v/>
      </c>
      <c r="Y2013" s="1" t="str">
        <f t="shared" ca="1" si="439"/>
        <v/>
      </c>
      <c r="Z2013" s="1" t="str">
        <f t="shared" si="440"/>
        <v>both ((Leu or Ile)-Arg) SE_</v>
      </c>
      <c r="AA2013" s="1" t="str">
        <f t="shared" si="442"/>
        <v/>
      </c>
    </row>
    <row r="2014" spans="1:27" x14ac:dyDescent="0.2">
      <c r="A2014" s="1" t="s">
        <v>94</v>
      </c>
      <c r="B2014" s="1" t="s">
        <v>86</v>
      </c>
      <c r="C2014" s="1" t="s">
        <v>130</v>
      </c>
      <c r="D2014" s="1">
        <v>287.19580000000002</v>
      </c>
      <c r="E2014" s="1">
        <v>20.28</v>
      </c>
      <c r="F2014" s="5" t="s">
        <v>146</v>
      </c>
      <c r="H2014" s="1" t="s">
        <v>154</v>
      </c>
      <c r="K2014" s="1">
        <f t="shared" si="431"/>
        <v>0</v>
      </c>
      <c r="L2014" s="1" t="str">
        <f t="shared" si="432"/>
        <v>both ((Leu or Ile)-Arg) SE_Syn</v>
      </c>
      <c r="M2014" s="1" t="str">
        <f t="shared" si="433"/>
        <v>ND</v>
      </c>
      <c r="N2014" s="1" t="str">
        <f t="shared" si="434"/>
        <v>both ((Leu or Ile)-Arg) SE_SynND</v>
      </c>
      <c r="O2014" s="2" t="str">
        <f t="shared" si="435"/>
        <v>ND</v>
      </c>
      <c r="P2014" s="1">
        <f t="array" ref="P2014">IF(O2014="","",AVERAGE(IF(L$1:L$2881=L2014,K$1:K$2881)))</f>
        <v>0</v>
      </c>
      <c r="Q2014" s="1" t="e">
        <f t="array" ref="Q2014">IF(O2014="","",_xlfn.F.TEST(IF((L$1:L$2881=LEFT(L2014,LEN(L2014)-3)&amp;"ctr"),K$1:K$2881),IF((L$1:L$2881=L2014),K$1:K$2881)))</f>
        <v>#DIV/0!</v>
      </c>
      <c r="R2014" s="1" t="e">
        <f t="array" ref="R2014">IF(O2014="","",TTEST(IF(L$1:L$2881=LEFT(L2014,LEN(L2014)-3)&amp;"ctr",K$1:K$2881),IF(L$1:L$2881=L2014,K$1:K$2881),2,IF(ISERROR(Q2014),3,IF(Q2014&lt;0.05,3,2))))</f>
        <v>#DIV/0!</v>
      </c>
      <c r="S2014" s="1" t="str">
        <f t="shared" ca="1" si="436"/>
        <v>ND</v>
      </c>
      <c r="T2014" s="1">
        <f t="array" ref="T2014">IF(O2014="","",AVERAGE(IF(L$1:L$2881=L2014,I$1:I$2881)))</f>
        <v>0</v>
      </c>
      <c r="U2014" s="1" t="str">
        <f t="shared" ca="1" si="437"/>
        <v>n/a</v>
      </c>
      <c r="V2014" s="1" t="str">
        <f t="shared" ca="1" si="441"/>
        <v/>
      </c>
      <c r="W2014" s="1" t="str">
        <f t="array" aca="1" ref="W2014" ca="1">IF(V2014="","",IF(AVERAGE(IF(Z$2:Z$2881="Neg"&amp;" "&amp;B2014&amp;" "&amp;X2014,J$2:J$2881,0))&gt;AVERAGE(IF(Z$2:Z$2881="pos"&amp;" "&amp;B2014&amp;" "&amp;X2014,J$2:J$2881,0)),"neg","pos"))</f>
        <v/>
      </c>
      <c r="X2014" s="1" t="str">
        <f t="shared" ca="1" si="438"/>
        <v/>
      </c>
      <c r="Y2014" s="1" t="str">
        <f t="shared" ca="1" si="439"/>
        <v/>
      </c>
      <c r="Z2014" s="1" t="str">
        <f t="shared" si="440"/>
        <v>both ((Leu or Ile)-Arg) SE_</v>
      </c>
      <c r="AA2014" s="1" t="str">
        <f t="shared" si="442"/>
        <v>Good</v>
      </c>
    </row>
    <row r="2015" spans="1:27" x14ac:dyDescent="0.2">
      <c r="A2015" s="1" t="s">
        <v>94</v>
      </c>
      <c r="B2015" s="1" t="s">
        <v>86</v>
      </c>
      <c r="C2015" s="1" t="s">
        <v>130</v>
      </c>
      <c r="D2015" s="1">
        <v>287.19580000000002</v>
      </c>
      <c r="E2015" s="1">
        <v>20.28</v>
      </c>
      <c r="F2015" s="5" t="s">
        <v>146</v>
      </c>
      <c r="H2015" s="1" t="s">
        <v>154</v>
      </c>
      <c r="K2015" s="1">
        <f t="shared" si="431"/>
        <v>0</v>
      </c>
      <c r="L2015" s="1" t="str">
        <f t="shared" si="432"/>
        <v>both ((Leu or Ile)-Arg) SE_Syn</v>
      </c>
      <c r="M2015" s="1" t="str">
        <f t="shared" si="433"/>
        <v>ND</v>
      </c>
      <c r="N2015" s="1" t="str">
        <f t="shared" si="434"/>
        <v>both ((Leu or Ile)-Arg) SE_SynND</v>
      </c>
      <c r="O2015" s="2" t="str">
        <f t="shared" si="435"/>
        <v/>
      </c>
      <c r="P2015" s="1" t="str">
        <f t="array" ref="P2015">IF(O2015="","",AVERAGE(IF(L$1:L$2881=L2015,K$1:K$2881)))</f>
        <v/>
      </c>
      <c r="Q2015" s="1" t="str">
        <f t="array" ref="Q2015">IF(O2015="","",_xlfn.F.TEST(IF((L$1:L$2881=LEFT(L2015,LEN(L2015)-3)&amp;"ctr"),K$1:K$2881),IF((L$1:L$2881=L2015),K$1:K$2881)))</f>
        <v/>
      </c>
      <c r="R2015" s="1" t="str">
        <f t="array" ref="R2015">IF(O2015="","",TTEST(IF(L$1:L$2881=LEFT(L2015,LEN(L2015)-3)&amp;"ctr",K$1:K$2881),IF(L$1:L$2881=L2015,K$1:K$2881),2,IF(ISERROR(Q2015),3,IF(Q2015&lt;0.05,3,2))))</f>
        <v/>
      </c>
      <c r="S2015" s="1" t="str">
        <f t="shared" ca="1" si="436"/>
        <v/>
      </c>
      <c r="T2015" s="1" t="str">
        <f t="array" ref="T2015">IF(O2015="","",AVERAGE(IF(L$1:L$2881=L2015,I$1:I$2881)))</f>
        <v/>
      </c>
      <c r="U2015" s="1" t="str">
        <f t="shared" ca="1" si="437"/>
        <v/>
      </c>
      <c r="V2015" s="1" t="str">
        <f t="shared" ca="1" si="441"/>
        <v/>
      </c>
      <c r="W2015" s="1" t="str">
        <f t="array" aca="1" ref="W2015" ca="1">IF(V2015="","",IF(AVERAGE(IF(Z$2:Z$2881="Neg"&amp;" "&amp;B2015&amp;" "&amp;X2015,J$2:J$2881,0))&gt;AVERAGE(IF(Z$2:Z$2881="pos"&amp;" "&amp;B2015&amp;" "&amp;X2015,J$2:J$2881,0)),"neg","pos"))</f>
        <v/>
      </c>
      <c r="X2015" s="1" t="str">
        <f t="shared" ca="1" si="438"/>
        <v/>
      </c>
      <c r="Y2015" s="1" t="str">
        <f t="shared" ca="1" si="439"/>
        <v/>
      </c>
      <c r="Z2015" s="1" t="str">
        <f t="shared" si="440"/>
        <v>both ((Leu or Ile)-Arg) SE_</v>
      </c>
      <c r="AA2015" s="1" t="str">
        <f t="shared" si="442"/>
        <v/>
      </c>
    </row>
    <row r="2016" spans="1:27" x14ac:dyDescent="0.2">
      <c r="A2016" s="1" t="s">
        <v>94</v>
      </c>
      <c r="B2016" s="1" t="s">
        <v>86</v>
      </c>
      <c r="C2016" s="1" t="s">
        <v>130</v>
      </c>
      <c r="D2016" s="1">
        <v>287.19580000000002</v>
      </c>
      <c r="E2016" s="1">
        <v>20.28</v>
      </c>
      <c r="F2016" s="5" t="s">
        <v>146</v>
      </c>
      <c r="H2016" s="1" t="s">
        <v>154</v>
      </c>
      <c r="K2016" s="1">
        <f t="shared" si="431"/>
        <v>0</v>
      </c>
      <c r="L2016" s="1" t="str">
        <f t="shared" si="432"/>
        <v>both ((Leu or Ile)-Arg) SE_Syn</v>
      </c>
      <c r="M2016" s="1" t="str">
        <f t="shared" si="433"/>
        <v>ND</v>
      </c>
      <c r="N2016" s="1" t="str">
        <f t="shared" si="434"/>
        <v>both ((Leu or Ile)-Arg) SE_SynND</v>
      </c>
      <c r="O2016" s="2" t="str">
        <f t="shared" si="435"/>
        <v/>
      </c>
      <c r="P2016" s="1" t="str">
        <f t="array" ref="P2016">IF(O2016="","",AVERAGE(IF(L$1:L$2881=L2016,K$1:K$2881)))</f>
        <v/>
      </c>
      <c r="Q2016" s="1" t="str">
        <f t="array" ref="Q2016">IF(O2016="","",_xlfn.F.TEST(IF((L$1:L$2881=LEFT(L2016,LEN(L2016)-3)&amp;"ctr"),K$1:K$2881),IF((L$1:L$2881=L2016),K$1:K$2881)))</f>
        <v/>
      </c>
      <c r="R2016" s="1" t="str">
        <f t="array" ref="R2016">IF(O2016="","",TTEST(IF(L$1:L$2881=LEFT(L2016,LEN(L2016)-3)&amp;"ctr",K$1:K$2881),IF(L$1:L$2881=L2016,K$1:K$2881),2,IF(ISERROR(Q2016),3,IF(Q2016&lt;0.05,3,2))))</f>
        <v/>
      </c>
      <c r="S2016" s="1" t="str">
        <f t="shared" ca="1" si="436"/>
        <v/>
      </c>
      <c r="T2016" s="1" t="str">
        <f t="array" ref="T2016">IF(O2016="","",AVERAGE(IF(L$1:L$2881=L2016,I$1:I$2881)))</f>
        <v/>
      </c>
      <c r="U2016" s="1" t="str">
        <f t="shared" ca="1" si="437"/>
        <v/>
      </c>
      <c r="V2016" s="1" t="str">
        <f t="shared" ca="1" si="441"/>
        <v/>
      </c>
      <c r="W2016" s="1" t="str">
        <f t="array" aca="1" ref="W2016" ca="1">IF(V2016="","",IF(AVERAGE(IF(Z$2:Z$2881="Neg"&amp;" "&amp;B2016&amp;" "&amp;X2016,J$2:J$2881,0))&gt;AVERAGE(IF(Z$2:Z$2881="pos"&amp;" "&amp;B2016&amp;" "&amp;X2016,J$2:J$2881,0)),"neg","pos"))</f>
        <v/>
      </c>
      <c r="X2016" s="1" t="str">
        <f t="shared" ca="1" si="438"/>
        <v/>
      </c>
      <c r="Y2016" s="1" t="str">
        <f t="shared" ca="1" si="439"/>
        <v/>
      </c>
      <c r="Z2016" s="1" t="str">
        <f t="shared" si="440"/>
        <v>both ((Leu or Ile)-Arg) SE_</v>
      </c>
      <c r="AA2016" s="1" t="str">
        <f t="shared" si="442"/>
        <v/>
      </c>
    </row>
    <row r="2017" spans="1:27" x14ac:dyDescent="0.2">
      <c r="A2017" s="1" t="s">
        <v>94</v>
      </c>
      <c r="B2017" s="1" t="s">
        <v>86</v>
      </c>
      <c r="C2017" s="1" t="s">
        <v>130</v>
      </c>
      <c r="D2017" s="1">
        <v>287.19580000000002</v>
      </c>
      <c r="E2017" s="1">
        <v>20.28</v>
      </c>
      <c r="F2017" s="5" t="s">
        <v>146</v>
      </c>
      <c r="H2017" s="1" t="s">
        <v>154</v>
      </c>
      <c r="K2017" s="1">
        <f t="shared" si="431"/>
        <v>0</v>
      </c>
      <c r="L2017" s="1" t="str">
        <f t="shared" si="432"/>
        <v>both ((Leu or Ile)-Arg) SE_Syn</v>
      </c>
      <c r="M2017" s="1" t="str">
        <f t="shared" si="433"/>
        <v>ND</v>
      </c>
      <c r="N2017" s="1" t="str">
        <f t="shared" si="434"/>
        <v>both ((Leu or Ile)-Arg) SE_SynND</v>
      </c>
      <c r="O2017" s="2" t="str">
        <f t="shared" si="435"/>
        <v/>
      </c>
      <c r="P2017" s="1" t="str">
        <f t="array" ref="P2017">IF(O2017="","",AVERAGE(IF(L$1:L$2881=L2017,K$1:K$2881)))</f>
        <v/>
      </c>
      <c r="Q2017" s="1" t="str">
        <f t="array" ref="Q2017">IF(O2017="","",_xlfn.F.TEST(IF((L$1:L$2881=LEFT(L2017,LEN(L2017)-3)&amp;"ctr"),K$1:K$2881),IF((L$1:L$2881=L2017),K$1:K$2881)))</f>
        <v/>
      </c>
      <c r="R2017" s="1" t="str">
        <f t="array" ref="R2017">IF(O2017="","",TTEST(IF(L$1:L$2881=LEFT(L2017,LEN(L2017)-3)&amp;"ctr",K$1:K$2881),IF(L$1:L$2881=L2017,K$1:K$2881),2,IF(ISERROR(Q2017),3,IF(Q2017&lt;0.05,3,2))))</f>
        <v/>
      </c>
      <c r="S2017" s="1" t="str">
        <f t="shared" ca="1" si="436"/>
        <v/>
      </c>
      <c r="T2017" s="1" t="str">
        <f t="array" ref="T2017">IF(O2017="","",AVERAGE(IF(L$1:L$2881=L2017,I$1:I$2881)))</f>
        <v/>
      </c>
      <c r="U2017" s="1" t="str">
        <f t="shared" ca="1" si="437"/>
        <v/>
      </c>
      <c r="V2017" s="1" t="str">
        <f t="shared" ca="1" si="441"/>
        <v/>
      </c>
      <c r="W2017" s="1" t="str">
        <f t="array" aca="1" ref="W2017" ca="1">IF(V2017="","",IF(AVERAGE(IF(Z$2:Z$2881="Neg"&amp;" "&amp;B2017&amp;" "&amp;X2017,J$2:J$2881,0))&gt;AVERAGE(IF(Z$2:Z$2881="pos"&amp;" "&amp;B2017&amp;" "&amp;X2017,J$2:J$2881,0)),"neg","pos"))</f>
        <v/>
      </c>
      <c r="X2017" s="1" t="str">
        <f t="shared" ca="1" si="438"/>
        <v/>
      </c>
      <c r="Y2017" s="1" t="str">
        <f t="shared" ca="1" si="439"/>
        <v/>
      </c>
      <c r="Z2017" s="1" t="str">
        <f t="shared" si="440"/>
        <v>both ((Leu or Ile)-Arg) SE_</v>
      </c>
      <c r="AA2017" s="1" t="str">
        <f t="shared" si="442"/>
        <v/>
      </c>
    </row>
    <row r="2018" spans="1:27" x14ac:dyDescent="0.2">
      <c r="A2018" s="1" t="s">
        <v>93</v>
      </c>
      <c r="B2018" s="1" t="s">
        <v>176</v>
      </c>
      <c r="C2018" s="1" t="s">
        <v>57</v>
      </c>
      <c r="D2018" s="1">
        <v>189.06450000000001</v>
      </c>
      <c r="E2018" s="1">
        <v>20.03</v>
      </c>
      <c r="F2018" s="5" t="s">
        <v>146</v>
      </c>
      <c r="H2018" s="1" t="s">
        <v>147</v>
      </c>
      <c r="K2018" s="1">
        <f t="shared" si="431"/>
        <v>0</v>
      </c>
      <c r="L2018" s="1" t="str">
        <f t="shared" si="432"/>
        <v>neg acetylglutamate Min_Ctr</v>
      </c>
      <c r="M2018" s="1" t="str">
        <f t="shared" si="433"/>
        <v>ND</v>
      </c>
      <c r="N2018" s="1" t="str">
        <f t="shared" si="434"/>
        <v>neg acetylglutamate Min_CtrND</v>
      </c>
      <c r="O2018" s="2" t="str">
        <f t="shared" si="435"/>
        <v>ND</v>
      </c>
      <c r="P2018" s="1">
        <f t="array" ref="P2018">IF(O2018="","",AVERAGE(IF(L$1:L$2881=L2018,K$1:K$2881)))</f>
        <v>0</v>
      </c>
      <c r="Q2018" s="1" t="e">
        <f t="array" ref="Q2018">IF(O2018="","",_xlfn.F.TEST(IF((L$1:L$2881=LEFT(L2018,LEN(L2018)-3)&amp;"ctr"),K$1:K$2881),IF((L$1:L$2881=L2018),K$1:K$2881)))</f>
        <v>#DIV/0!</v>
      </c>
      <c r="R2018" s="1" t="e">
        <f t="array" ref="R2018">IF(O2018="","",TTEST(IF(L$1:L$2881=LEFT(L2018,LEN(L2018)-3)&amp;"ctr",K$1:K$2881),IF(L$1:L$2881=L2018,K$1:K$2881),2,IF(ISERROR(Q2018),3,IF(Q2018&lt;0.05,3,2))))</f>
        <v>#DIV/0!</v>
      </c>
      <c r="S2018" s="1" t="str">
        <f t="shared" ca="1" si="436"/>
        <v>ND</v>
      </c>
      <c r="T2018" s="1">
        <f t="array" ref="T2018">IF(O2018="","",AVERAGE(IF(L$1:L$2881=L2018,I$1:I$2881)))</f>
        <v>0</v>
      </c>
      <c r="U2018" s="1" t="str">
        <f t="shared" ca="1" si="437"/>
        <v>n/a</v>
      </c>
      <c r="V2018" s="1" t="str">
        <f t="shared" ca="1" si="441"/>
        <v/>
      </c>
      <c r="W2018" s="1" t="str">
        <f t="array" aca="1" ref="W2018" ca="1">IF(V2018="","",IF(AVERAGE(IF(Z$2:Z$2881="Neg"&amp;" "&amp;B2018&amp;" "&amp;X2018,J$2:J$2881,0))&gt;AVERAGE(IF(Z$2:Z$2881="pos"&amp;" "&amp;B2018&amp;" "&amp;X2018,J$2:J$2881,0)),"neg","pos"))</f>
        <v/>
      </c>
      <c r="X2018" s="1" t="str">
        <f t="shared" ca="1" si="438"/>
        <v/>
      </c>
      <c r="Y2018" s="1" t="str">
        <f t="shared" ca="1" si="439"/>
        <v/>
      </c>
      <c r="Z2018" s="1" t="str">
        <f t="shared" si="440"/>
        <v>neg acetylglutamate Min</v>
      </c>
      <c r="AA2018" s="1" t="str">
        <f t="shared" si="442"/>
        <v>Good</v>
      </c>
    </row>
    <row r="2019" spans="1:27" x14ac:dyDescent="0.2">
      <c r="A2019" s="1" t="s">
        <v>93</v>
      </c>
      <c r="B2019" s="1" t="s">
        <v>176</v>
      </c>
      <c r="C2019" s="1" t="s">
        <v>57</v>
      </c>
      <c r="D2019" s="1">
        <v>189.06450000000001</v>
      </c>
      <c r="E2019" s="1">
        <v>20.03</v>
      </c>
      <c r="F2019" s="5" t="s">
        <v>146</v>
      </c>
      <c r="H2019" s="1" t="s">
        <v>147</v>
      </c>
      <c r="K2019" s="1">
        <f t="shared" ref="K2019:K2050" si="443">LN(I2019+1)</f>
        <v>0</v>
      </c>
      <c r="L2019" s="1" t="str">
        <f t="shared" ref="L2019:L2050" si="444">A2019&amp;" "&amp;B2019&amp;" "&amp;H2019</f>
        <v>neg acetylglutamate Min_Ctr</v>
      </c>
      <c r="M2019" s="1" t="str">
        <f t="shared" si="433"/>
        <v>ND</v>
      </c>
      <c r="N2019" s="1" t="str">
        <f t="shared" si="434"/>
        <v>neg acetylglutamate Min_CtrND</v>
      </c>
      <c r="O2019" s="2" t="str">
        <f t="shared" si="435"/>
        <v/>
      </c>
      <c r="P2019" s="1" t="str">
        <f t="array" ref="P2019">IF(O2019="","",AVERAGE(IF(L$1:L$2881=L2019,K$1:K$2881)))</f>
        <v/>
      </c>
      <c r="Q2019" s="1" t="str">
        <f t="array" ref="Q2019">IF(O2019="","",_xlfn.F.TEST(IF((L$1:L$2881=LEFT(L2019,LEN(L2019)-3)&amp;"ctr"),K$1:K$2881),IF((L$1:L$2881=L2019),K$1:K$2881)))</f>
        <v/>
      </c>
      <c r="R2019" s="1" t="str">
        <f t="array" ref="R2019">IF(O2019="","",TTEST(IF(L$1:L$2881=LEFT(L2019,LEN(L2019)-3)&amp;"ctr",K$1:K$2881),IF(L$1:L$2881=L2019,K$1:K$2881),2,IF(ISERROR(Q2019),3,IF(Q2019&lt;0.05,3,2))))</f>
        <v/>
      </c>
      <c r="S2019" s="1" t="str">
        <f t="shared" ca="1" si="436"/>
        <v/>
      </c>
      <c r="T2019" s="1" t="str">
        <f t="array" ref="T2019">IF(O2019="","",AVERAGE(IF(L$1:L$2881=L2019,I$1:I$2881)))</f>
        <v/>
      </c>
      <c r="U2019" s="1" t="str">
        <f t="shared" ca="1" si="437"/>
        <v/>
      </c>
      <c r="V2019" s="1" t="str">
        <f t="shared" ca="1" si="441"/>
        <v/>
      </c>
      <c r="W2019" s="1" t="str">
        <f t="array" aca="1" ref="W2019" ca="1">IF(V2019="","",IF(AVERAGE(IF(Z$2:Z$2881="Neg"&amp;" "&amp;B2019&amp;" "&amp;X2019,J$2:J$2881,0))&gt;AVERAGE(IF(Z$2:Z$2881="pos"&amp;" "&amp;B2019&amp;" "&amp;X2019,J$2:J$2881,0)),"neg","pos"))</f>
        <v/>
      </c>
      <c r="X2019" s="1" t="str">
        <f t="shared" ca="1" si="438"/>
        <v/>
      </c>
      <c r="Y2019" s="1" t="str">
        <f t="shared" ca="1" si="439"/>
        <v/>
      </c>
      <c r="Z2019" s="1" t="str">
        <f t="shared" si="440"/>
        <v>neg acetylglutamate Min</v>
      </c>
      <c r="AA2019" s="1" t="str">
        <f t="shared" si="442"/>
        <v/>
      </c>
    </row>
    <row r="2020" spans="1:27" x14ac:dyDescent="0.2">
      <c r="A2020" s="1" t="s">
        <v>93</v>
      </c>
      <c r="B2020" s="1" t="s">
        <v>176</v>
      </c>
      <c r="C2020" s="1" t="s">
        <v>57</v>
      </c>
      <c r="D2020" s="1">
        <v>189.06450000000001</v>
      </c>
      <c r="E2020" s="1">
        <v>20.03</v>
      </c>
      <c r="F2020" s="5" t="s">
        <v>146</v>
      </c>
      <c r="H2020" s="1" t="s">
        <v>147</v>
      </c>
      <c r="K2020" s="1">
        <f t="shared" si="443"/>
        <v>0</v>
      </c>
      <c r="L2020" s="1" t="str">
        <f t="shared" si="444"/>
        <v>neg acetylglutamate Min_Ctr</v>
      </c>
      <c r="M2020" s="1" t="str">
        <f t="shared" si="433"/>
        <v>ND</v>
      </c>
      <c r="N2020" s="1" t="str">
        <f t="shared" si="434"/>
        <v>neg acetylglutamate Min_CtrND</v>
      </c>
      <c r="O2020" s="2" t="str">
        <f t="shared" si="435"/>
        <v/>
      </c>
      <c r="P2020" s="1" t="str">
        <f t="array" ref="P2020">IF(O2020="","",AVERAGE(IF(L$1:L$2881=L2020,K$1:K$2881)))</f>
        <v/>
      </c>
      <c r="Q2020" s="1" t="str">
        <f t="array" ref="Q2020">IF(O2020="","",_xlfn.F.TEST(IF((L$1:L$2881=LEFT(L2020,LEN(L2020)-3)&amp;"ctr"),K$1:K$2881),IF((L$1:L$2881=L2020),K$1:K$2881)))</f>
        <v/>
      </c>
      <c r="R2020" s="1" t="str">
        <f t="array" ref="R2020">IF(O2020="","",TTEST(IF(L$1:L$2881=LEFT(L2020,LEN(L2020)-3)&amp;"ctr",K$1:K$2881),IF(L$1:L$2881=L2020,K$1:K$2881),2,IF(ISERROR(Q2020),3,IF(Q2020&lt;0.05,3,2))))</f>
        <v/>
      </c>
      <c r="S2020" s="1" t="str">
        <f t="shared" ca="1" si="436"/>
        <v/>
      </c>
      <c r="T2020" s="1" t="str">
        <f t="array" ref="T2020">IF(O2020="","",AVERAGE(IF(L$1:L$2881=L2020,I$1:I$2881)))</f>
        <v/>
      </c>
      <c r="U2020" s="1" t="str">
        <f t="shared" ca="1" si="437"/>
        <v/>
      </c>
      <c r="V2020" s="1" t="str">
        <f t="shared" ca="1" si="441"/>
        <v/>
      </c>
      <c r="W2020" s="1" t="str">
        <f t="array" aca="1" ref="W2020" ca="1">IF(V2020="","",IF(AVERAGE(IF(Z$2:Z$2881="Neg"&amp;" "&amp;B2020&amp;" "&amp;X2020,J$2:J$2881,0))&gt;AVERAGE(IF(Z$2:Z$2881="pos"&amp;" "&amp;B2020&amp;" "&amp;X2020,J$2:J$2881,0)),"neg","pos"))</f>
        <v/>
      </c>
      <c r="X2020" s="1" t="str">
        <f t="shared" ca="1" si="438"/>
        <v/>
      </c>
      <c r="Y2020" s="1" t="str">
        <f t="shared" ca="1" si="439"/>
        <v/>
      </c>
      <c r="Z2020" s="1" t="str">
        <f t="shared" si="440"/>
        <v>neg acetylglutamate Min</v>
      </c>
      <c r="AA2020" s="1" t="str">
        <f t="shared" si="442"/>
        <v/>
      </c>
    </row>
    <row r="2021" spans="1:27" x14ac:dyDescent="0.2">
      <c r="A2021" s="1" t="s">
        <v>93</v>
      </c>
      <c r="B2021" s="1" t="s">
        <v>176</v>
      </c>
      <c r="C2021" s="1" t="s">
        <v>57</v>
      </c>
      <c r="D2021" s="1">
        <v>189.06450000000001</v>
      </c>
      <c r="E2021" s="1">
        <v>20.03</v>
      </c>
      <c r="F2021" s="5" t="s">
        <v>146</v>
      </c>
      <c r="H2021" s="1" t="s">
        <v>147</v>
      </c>
      <c r="K2021" s="1">
        <f t="shared" si="443"/>
        <v>0</v>
      </c>
      <c r="L2021" s="1" t="str">
        <f t="shared" si="444"/>
        <v>neg acetylglutamate Min_Ctr</v>
      </c>
      <c r="M2021" s="1" t="str">
        <f t="shared" si="433"/>
        <v>ND</v>
      </c>
      <c r="N2021" s="1" t="str">
        <f t="shared" si="434"/>
        <v>neg acetylglutamate Min_CtrND</v>
      </c>
      <c r="O2021" s="2" t="str">
        <f t="shared" si="435"/>
        <v/>
      </c>
      <c r="P2021" s="1" t="str">
        <f t="array" ref="P2021">IF(O2021="","",AVERAGE(IF(L$1:L$2881=L2021,K$1:K$2881)))</f>
        <v/>
      </c>
      <c r="Q2021" s="1" t="str">
        <f t="array" ref="Q2021">IF(O2021="","",_xlfn.F.TEST(IF((L$1:L$2881=LEFT(L2021,LEN(L2021)-3)&amp;"ctr"),K$1:K$2881),IF((L$1:L$2881=L2021),K$1:K$2881)))</f>
        <v/>
      </c>
      <c r="R2021" s="1" t="str">
        <f t="array" ref="R2021">IF(O2021="","",TTEST(IF(L$1:L$2881=LEFT(L2021,LEN(L2021)-3)&amp;"ctr",K$1:K$2881),IF(L$1:L$2881=L2021,K$1:K$2881),2,IF(ISERROR(Q2021),3,IF(Q2021&lt;0.05,3,2))))</f>
        <v/>
      </c>
      <c r="S2021" s="1" t="str">
        <f t="shared" ca="1" si="436"/>
        <v/>
      </c>
      <c r="T2021" s="1" t="str">
        <f t="array" ref="T2021">IF(O2021="","",AVERAGE(IF(L$1:L$2881=L2021,I$1:I$2881)))</f>
        <v/>
      </c>
      <c r="U2021" s="1" t="str">
        <f t="shared" ca="1" si="437"/>
        <v/>
      </c>
      <c r="V2021" s="1" t="str">
        <f t="shared" ca="1" si="441"/>
        <v/>
      </c>
      <c r="W2021" s="1" t="str">
        <f t="array" aca="1" ref="W2021" ca="1">IF(V2021="","",IF(AVERAGE(IF(Z$2:Z$2881="Neg"&amp;" "&amp;B2021&amp;" "&amp;X2021,J$2:J$2881,0))&gt;AVERAGE(IF(Z$2:Z$2881="pos"&amp;" "&amp;B2021&amp;" "&amp;X2021,J$2:J$2881,0)),"neg","pos"))</f>
        <v/>
      </c>
      <c r="X2021" s="1" t="str">
        <f t="shared" ca="1" si="438"/>
        <v/>
      </c>
      <c r="Y2021" s="1" t="str">
        <f t="shared" ca="1" si="439"/>
        <v/>
      </c>
      <c r="Z2021" s="1" t="str">
        <f t="shared" si="440"/>
        <v>neg acetylglutamate Min</v>
      </c>
      <c r="AA2021" s="1" t="str">
        <f t="shared" si="442"/>
        <v/>
      </c>
    </row>
    <row r="2022" spans="1:27" x14ac:dyDescent="0.2">
      <c r="A2022" s="1" t="s">
        <v>93</v>
      </c>
      <c r="B2022" s="1" t="s">
        <v>176</v>
      </c>
      <c r="C2022" s="1" t="s">
        <v>57</v>
      </c>
      <c r="D2022" s="1">
        <v>189.06450000000001</v>
      </c>
      <c r="E2022" s="1">
        <v>20.03</v>
      </c>
      <c r="F2022" s="5" t="s">
        <v>146</v>
      </c>
      <c r="H2022" s="1" t="s">
        <v>148</v>
      </c>
      <c r="K2022" s="1">
        <f t="shared" si="443"/>
        <v>0</v>
      </c>
      <c r="L2022" s="1" t="str">
        <f t="shared" si="444"/>
        <v>neg acetylglutamate Min_Syn</v>
      </c>
      <c r="M2022" s="1" t="str">
        <f t="shared" si="433"/>
        <v>ND</v>
      </c>
      <c r="N2022" s="1" t="str">
        <f t="shared" si="434"/>
        <v>neg acetylglutamate Min_SynND</v>
      </c>
      <c r="O2022" s="2" t="str">
        <f t="shared" si="435"/>
        <v>ND</v>
      </c>
      <c r="P2022" s="1">
        <f t="array" ref="P2022">IF(O2022="","",AVERAGE(IF(L$1:L$2881=L2022,K$1:K$2881)))</f>
        <v>0</v>
      </c>
      <c r="Q2022" s="1" t="e">
        <f t="array" ref="Q2022">IF(O2022="","",_xlfn.F.TEST(IF((L$1:L$2881=LEFT(L2022,LEN(L2022)-3)&amp;"ctr"),K$1:K$2881),IF((L$1:L$2881=L2022),K$1:K$2881)))</f>
        <v>#DIV/0!</v>
      </c>
      <c r="R2022" s="1" t="e">
        <f t="array" ref="R2022">IF(O2022="","",TTEST(IF(L$1:L$2881=LEFT(L2022,LEN(L2022)-3)&amp;"ctr",K$1:K$2881),IF(L$1:L$2881=L2022,K$1:K$2881),2,IF(ISERROR(Q2022),3,IF(Q2022&lt;0.05,3,2))))</f>
        <v>#DIV/0!</v>
      </c>
      <c r="S2022" s="1" t="str">
        <f t="shared" ca="1" si="436"/>
        <v>ND</v>
      </c>
      <c r="T2022" s="1">
        <f t="array" ref="T2022">IF(O2022="","",AVERAGE(IF(L$1:L$2881=L2022,I$1:I$2881)))</f>
        <v>0</v>
      </c>
      <c r="U2022" s="1" t="str">
        <f t="shared" ca="1" si="437"/>
        <v>n/a</v>
      </c>
      <c r="V2022" s="1" t="str">
        <f t="shared" ca="1" si="441"/>
        <v/>
      </c>
      <c r="W2022" s="1" t="str">
        <f t="array" aca="1" ref="W2022" ca="1">IF(V2022="","",IF(AVERAGE(IF(Z$2:Z$2881="Neg"&amp;" "&amp;B2022&amp;" "&amp;X2022,J$2:J$2881,0))&gt;AVERAGE(IF(Z$2:Z$2881="pos"&amp;" "&amp;B2022&amp;" "&amp;X2022,J$2:J$2881,0)),"neg","pos"))</f>
        <v/>
      </c>
      <c r="X2022" s="1" t="str">
        <f t="shared" ca="1" si="438"/>
        <v/>
      </c>
      <c r="Y2022" s="1" t="str">
        <f t="shared" ca="1" si="439"/>
        <v/>
      </c>
      <c r="Z2022" s="1" t="str">
        <f t="shared" si="440"/>
        <v>neg acetylglutamate Min</v>
      </c>
      <c r="AA2022" s="1" t="str">
        <f t="shared" si="442"/>
        <v>Good</v>
      </c>
    </row>
    <row r="2023" spans="1:27" x14ac:dyDescent="0.2">
      <c r="A2023" s="1" t="s">
        <v>93</v>
      </c>
      <c r="B2023" s="1" t="s">
        <v>176</v>
      </c>
      <c r="C2023" s="1" t="s">
        <v>57</v>
      </c>
      <c r="D2023" s="1">
        <v>189.06450000000001</v>
      </c>
      <c r="E2023" s="1">
        <v>20.03</v>
      </c>
      <c r="F2023" s="5" t="s">
        <v>146</v>
      </c>
      <c r="H2023" s="1" t="s">
        <v>148</v>
      </c>
      <c r="K2023" s="1">
        <f t="shared" si="443"/>
        <v>0</v>
      </c>
      <c r="L2023" s="1" t="str">
        <f t="shared" si="444"/>
        <v>neg acetylglutamate Min_Syn</v>
      </c>
      <c r="M2023" s="1" t="str">
        <f t="shared" si="433"/>
        <v>ND</v>
      </c>
      <c r="N2023" s="1" t="str">
        <f t="shared" si="434"/>
        <v>neg acetylglutamate Min_SynND</v>
      </c>
      <c r="O2023" s="2" t="str">
        <f t="shared" si="435"/>
        <v/>
      </c>
      <c r="P2023" s="1" t="str">
        <f t="array" ref="P2023">IF(O2023="","",AVERAGE(IF(L$1:L$2881=L2023,K$1:K$2881)))</f>
        <v/>
      </c>
      <c r="Q2023" s="1" t="str">
        <f t="array" ref="Q2023">IF(O2023="","",_xlfn.F.TEST(IF((L$1:L$2881=LEFT(L2023,LEN(L2023)-3)&amp;"ctr"),K$1:K$2881),IF((L$1:L$2881=L2023),K$1:K$2881)))</f>
        <v/>
      </c>
      <c r="R2023" s="1" t="str">
        <f t="array" ref="R2023">IF(O2023="","",TTEST(IF(L$1:L$2881=LEFT(L2023,LEN(L2023)-3)&amp;"ctr",K$1:K$2881),IF(L$1:L$2881=L2023,K$1:K$2881),2,IF(ISERROR(Q2023),3,IF(Q2023&lt;0.05,3,2))))</f>
        <v/>
      </c>
      <c r="S2023" s="1" t="str">
        <f t="shared" ca="1" si="436"/>
        <v/>
      </c>
      <c r="T2023" s="1" t="str">
        <f t="array" ref="T2023">IF(O2023="","",AVERAGE(IF(L$1:L$2881=L2023,I$1:I$2881)))</f>
        <v/>
      </c>
      <c r="U2023" s="1" t="str">
        <f t="shared" ca="1" si="437"/>
        <v/>
      </c>
      <c r="V2023" s="1" t="str">
        <f t="shared" ca="1" si="441"/>
        <v/>
      </c>
      <c r="W2023" s="1" t="str">
        <f t="array" aca="1" ref="W2023" ca="1">IF(V2023="","",IF(AVERAGE(IF(Z$2:Z$2881="Neg"&amp;" "&amp;B2023&amp;" "&amp;X2023,J$2:J$2881,0))&gt;AVERAGE(IF(Z$2:Z$2881="pos"&amp;" "&amp;B2023&amp;" "&amp;X2023,J$2:J$2881,0)),"neg","pos"))</f>
        <v/>
      </c>
      <c r="X2023" s="1" t="str">
        <f t="shared" ca="1" si="438"/>
        <v/>
      </c>
      <c r="Y2023" s="1" t="str">
        <f t="shared" ca="1" si="439"/>
        <v/>
      </c>
      <c r="Z2023" s="1" t="str">
        <f t="shared" si="440"/>
        <v>neg acetylglutamate Min</v>
      </c>
      <c r="AA2023" s="1" t="str">
        <f t="shared" si="442"/>
        <v/>
      </c>
    </row>
    <row r="2024" spans="1:27" x14ac:dyDescent="0.2">
      <c r="A2024" s="1" t="s">
        <v>93</v>
      </c>
      <c r="B2024" s="1" t="s">
        <v>176</v>
      </c>
      <c r="C2024" s="1" t="s">
        <v>57</v>
      </c>
      <c r="D2024" s="1">
        <v>189.06450000000001</v>
      </c>
      <c r="E2024" s="1">
        <v>20.03</v>
      </c>
      <c r="F2024" s="5" t="s">
        <v>146</v>
      </c>
      <c r="H2024" s="1" t="s">
        <v>148</v>
      </c>
      <c r="K2024" s="1">
        <f t="shared" si="443"/>
        <v>0</v>
      </c>
      <c r="L2024" s="1" t="str">
        <f t="shared" si="444"/>
        <v>neg acetylglutamate Min_Syn</v>
      </c>
      <c r="M2024" s="1" t="str">
        <f t="shared" si="433"/>
        <v>ND</v>
      </c>
      <c r="N2024" s="1" t="str">
        <f t="shared" si="434"/>
        <v>neg acetylglutamate Min_SynND</v>
      </c>
      <c r="O2024" s="2" t="str">
        <f t="shared" si="435"/>
        <v/>
      </c>
      <c r="P2024" s="1" t="str">
        <f t="array" ref="P2024">IF(O2024="","",AVERAGE(IF(L$1:L$2881=L2024,K$1:K$2881)))</f>
        <v/>
      </c>
      <c r="Q2024" s="1" t="str">
        <f t="array" ref="Q2024">IF(O2024="","",_xlfn.F.TEST(IF((L$1:L$2881=LEFT(L2024,LEN(L2024)-3)&amp;"ctr"),K$1:K$2881),IF((L$1:L$2881=L2024),K$1:K$2881)))</f>
        <v/>
      </c>
      <c r="R2024" s="1" t="str">
        <f t="array" ref="R2024">IF(O2024="","",TTEST(IF(L$1:L$2881=LEFT(L2024,LEN(L2024)-3)&amp;"ctr",K$1:K$2881),IF(L$1:L$2881=L2024,K$1:K$2881),2,IF(ISERROR(Q2024),3,IF(Q2024&lt;0.05,3,2))))</f>
        <v/>
      </c>
      <c r="S2024" s="1" t="str">
        <f t="shared" ca="1" si="436"/>
        <v/>
      </c>
      <c r="T2024" s="1" t="str">
        <f t="array" ref="T2024">IF(O2024="","",AVERAGE(IF(L$1:L$2881=L2024,I$1:I$2881)))</f>
        <v/>
      </c>
      <c r="U2024" s="1" t="str">
        <f t="shared" ca="1" si="437"/>
        <v/>
      </c>
      <c r="V2024" s="1" t="str">
        <f t="shared" ca="1" si="441"/>
        <v/>
      </c>
      <c r="W2024" s="1" t="str">
        <f t="array" aca="1" ref="W2024" ca="1">IF(V2024="","",IF(AVERAGE(IF(Z$2:Z$2881="Neg"&amp;" "&amp;B2024&amp;" "&amp;X2024,J$2:J$2881,0))&gt;AVERAGE(IF(Z$2:Z$2881="pos"&amp;" "&amp;B2024&amp;" "&amp;X2024,J$2:J$2881,0)),"neg","pos"))</f>
        <v/>
      </c>
      <c r="X2024" s="1" t="str">
        <f t="shared" ca="1" si="438"/>
        <v/>
      </c>
      <c r="Y2024" s="1" t="str">
        <f t="shared" ca="1" si="439"/>
        <v/>
      </c>
      <c r="Z2024" s="1" t="str">
        <f t="shared" si="440"/>
        <v>neg acetylglutamate Min</v>
      </c>
      <c r="AA2024" s="1" t="str">
        <f t="shared" si="442"/>
        <v/>
      </c>
    </row>
    <row r="2025" spans="1:27" x14ac:dyDescent="0.2">
      <c r="A2025" s="1" t="s">
        <v>93</v>
      </c>
      <c r="B2025" s="1" t="s">
        <v>176</v>
      </c>
      <c r="C2025" s="1" t="s">
        <v>57</v>
      </c>
      <c r="D2025" s="1">
        <v>189.06450000000001</v>
      </c>
      <c r="E2025" s="1">
        <v>20.03</v>
      </c>
      <c r="F2025" s="5" t="s">
        <v>146</v>
      </c>
      <c r="H2025" s="1" t="s">
        <v>148</v>
      </c>
      <c r="K2025" s="1">
        <f t="shared" si="443"/>
        <v>0</v>
      </c>
      <c r="L2025" s="1" t="str">
        <f t="shared" si="444"/>
        <v>neg acetylglutamate Min_Syn</v>
      </c>
      <c r="M2025" s="1" t="str">
        <f t="shared" si="433"/>
        <v>ND</v>
      </c>
      <c r="N2025" s="1" t="str">
        <f t="shared" si="434"/>
        <v>neg acetylglutamate Min_SynND</v>
      </c>
      <c r="O2025" s="2" t="str">
        <f t="shared" si="435"/>
        <v/>
      </c>
      <c r="P2025" s="1" t="str">
        <f t="array" ref="P2025">IF(O2025="","",AVERAGE(IF(L$1:L$2881=L2025,K$1:K$2881)))</f>
        <v/>
      </c>
      <c r="Q2025" s="1" t="str">
        <f t="array" ref="Q2025">IF(O2025="","",_xlfn.F.TEST(IF((L$1:L$2881=LEFT(L2025,LEN(L2025)-3)&amp;"ctr"),K$1:K$2881),IF((L$1:L$2881=L2025),K$1:K$2881)))</f>
        <v/>
      </c>
      <c r="R2025" s="1" t="str">
        <f t="array" ref="R2025">IF(O2025="","",TTEST(IF(L$1:L$2881=LEFT(L2025,LEN(L2025)-3)&amp;"ctr",K$1:K$2881),IF(L$1:L$2881=L2025,K$1:K$2881),2,IF(ISERROR(Q2025),3,IF(Q2025&lt;0.05,3,2))))</f>
        <v/>
      </c>
      <c r="S2025" s="1" t="str">
        <f t="shared" ca="1" si="436"/>
        <v/>
      </c>
      <c r="T2025" s="1" t="str">
        <f t="array" ref="T2025">IF(O2025="","",AVERAGE(IF(L$1:L$2881=L2025,I$1:I$2881)))</f>
        <v/>
      </c>
      <c r="U2025" s="1" t="str">
        <f t="shared" ca="1" si="437"/>
        <v/>
      </c>
      <c r="V2025" s="1" t="str">
        <f t="shared" ca="1" si="441"/>
        <v/>
      </c>
      <c r="W2025" s="1" t="str">
        <f t="array" aca="1" ref="W2025" ca="1">IF(V2025="","",IF(AVERAGE(IF(Z$2:Z$2881="Neg"&amp;" "&amp;B2025&amp;" "&amp;X2025,J$2:J$2881,0))&gt;AVERAGE(IF(Z$2:Z$2881="pos"&amp;" "&amp;B2025&amp;" "&amp;X2025,J$2:J$2881,0)),"neg","pos"))</f>
        <v/>
      </c>
      <c r="X2025" s="1" t="str">
        <f t="shared" ca="1" si="438"/>
        <v/>
      </c>
      <c r="Y2025" s="1" t="str">
        <f t="shared" ca="1" si="439"/>
        <v/>
      </c>
      <c r="Z2025" s="1" t="str">
        <f t="shared" si="440"/>
        <v>neg acetylglutamate Min</v>
      </c>
      <c r="AA2025" s="1" t="str">
        <f t="shared" si="442"/>
        <v/>
      </c>
    </row>
    <row r="2026" spans="1:27" x14ac:dyDescent="0.2">
      <c r="A2026" s="1" t="s">
        <v>93</v>
      </c>
      <c r="B2026" s="1" t="s">
        <v>176</v>
      </c>
      <c r="C2026" s="1" t="s">
        <v>57</v>
      </c>
      <c r="D2026" s="1">
        <v>189.06450000000001</v>
      </c>
      <c r="E2026" s="1">
        <v>20.03</v>
      </c>
      <c r="F2026" s="5" t="s">
        <v>146</v>
      </c>
      <c r="H2026" s="1" t="s">
        <v>149</v>
      </c>
      <c r="K2026" s="1">
        <f t="shared" si="443"/>
        <v>0</v>
      </c>
      <c r="L2026" s="1" t="str">
        <f t="shared" si="444"/>
        <v>neg acetylglutamate MEBM_Ctr</v>
      </c>
      <c r="M2026" s="1" t="str">
        <f t="shared" si="433"/>
        <v>ND</v>
      </c>
      <c r="N2026" s="1" t="str">
        <f t="shared" si="434"/>
        <v>neg acetylglutamate MEBM_CtrND</v>
      </c>
      <c r="O2026" s="2" t="str">
        <f t="shared" si="435"/>
        <v>ND</v>
      </c>
      <c r="P2026" s="1">
        <f t="array" ref="P2026">IF(O2026="","",AVERAGE(IF(L$1:L$2881=L2026,K$1:K$2881)))</f>
        <v>0</v>
      </c>
      <c r="Q2026" s="1" t="e">
        <f t="array" ref="Q2026">IF(O2026="","",_xlfn.F.TEST(IF((L$1:L$2881=LEFT(L2026,LEN(L2026)-3)&amp;"ctr"),K$1:K$2881),IF((L$1:L$2881=L2026),K$1:K$2881)))</f>
        <v>#DIV/0!</v>
      </c>
      <c r="R2026" s="1" t="e">
        <f t="array" ref="R2026">IF(O2026="","",TTEST(IF(L$1:L$2881=LEFT(L2026,LEN(L2026)-3)&amp;"ctr",K$1:K$2881),IF(L$1:L$2881=L2026,K$1:K$2881),2,IF(ISERROR(Q2026),3,IF(Q2026&lt;0.05,3,2))))</f>
        <v>#DIV/0!</v>
      </c>
      <c r="S2026" s="1" t="str">
        <f t="shared" ca="1" si="436"/>
        <v>ND</v>
      </c>
      <c r="T2026" s="1">
        <f t="array" ref="T2026">IF(O2026="","",AVERAGE(IF(L$1:L$2881=L2026,I$1:I$2881)))</f>
        <v>0</v>
      </c>
      <c r="U2026" s="1" t="str">
        <f t="shared" ca="1" si="437"/>
        <v>n/a</v>
      </c>
      <c r="V2026" s="1" t="str">
        <f t="shared" ca="1" si="441"/>
        <v/>
      </c>
      <c r="W2026" s="1" t="str">
        <f t="array" aca="1" ref="W2026" ca="1">IF(V2026="","",IF(AVERAGE(IF(Z$2:Z$2881="Neg"&amp;" "&amp;B2026&amp;" "&amp;X2026,J$2:J$2881,0))&gt;AVERAGE(IF(Z$2:Z$2881="pos"&amp;" "&amp;B2026&amp;" "&amp;X2026,J$2:J$2881,0)),"neg","pos"))</f>
        <v/>
      </c>
      <c r="X2026" s="1" t="str">
        <f t="shared" ca="1" si="438"/>
        <v/>
      </c>
      <c r="Y2026" s="1" t="str">
        <f t="shared" ca="1" si="439"/>
        <v/>
      </c>
      <c r="Z2026" s="1" t="str">
        <f t="shared" si="440"/>
        <v>neg acetylglutamate MEB</v>
      </c>
      <c r="AA2026" s="1" t="str">
        <f t="shared" si="442"/>
        <v>Good</v>
      </c>
    </row>
    <row r="2027" spans="1:27" x14ac:dyDescent="0.2">
      <c r="A2027" s="1" t="s">
        <v>93</v>
      </c>
      <c r="B2027" s="1" t="s">
        <v>176</v>
      </c>
      <c r="C2027" s="1" t="s">
        <v>57</v>
      </c>
      <c r="D2027" s="1">
        <v>189.06450000000001</v>
      </c>
      <c r="E2027" s="1">
        <v>20.03</v>
      </c>
      <c r="F2027" s="5" t="s">
        <v>146</v>
      </c>
      <c r="H2027" s="1" t="s">
        <v>149</v>
      </c>
      <c r="K2027" s="1">
        <f t="shared" si="443"/>
        <v>0</v>
      </c>
      <c r="L2027" s="1" t="str">
        <f t="shared" si="444"/>
        <v>neg acetylglutamate MEBM_Ctr</v>
      </c>
      <c r="M2027" s="1" t="str">
        <f t="shared" si="433"/>
        <v>ND</v>
      </c>
      <c r="N2027" s="1" t="str">
        <f t="shared" si="434"/>
        <v>neg acetylglutamate MEBM_CtrND</v>
      </c>
      <c r="O2027" s="2" t="str">
        <f t="shared" si="435"/>
        <v/>
      </c>
      <c r="P2027" s="1" t="str">
        <f t="array" ref="P2027">IF(O2027="","",AVERAGE(IF(L$1:L$2881=L2027,K$1:K$2881)))</f>
        <v/>
      </c>
      <c r="Q2027" s="1" t="str">
        <f t="array" ref="Q2027">IF(O2027="","",_xlfn.F.TEST(IF((L$1:L$2881=LEFT(L2027,LEN(L2027)-3)&amp;"ctr"),K$1:K$2881),IF((L$1:L$2881=L2027),K$1:K$2881)))</f>
        <v/>
      </c>
      <c r="R2027" s="1" t="str">
        <f t="array" ref="R2027">IF(O2027="","",TTEST(IF(L$1:L$2881=LEFT(L2027,LEN(L2027)-3)&amp;"ctr",K$1:K$2881),IF(L$1:L$2881=L2027,K$1:K$2881),2,IF(ISERROR(Q2027),3,IF(Q2027&lt;0.05,3,2))))</f>
        <v/>
      </c>
      <c r="S2027" s="1" t="str">
        <f t="shared" ca="1" si="436"/>
        <v/>
      </c>
      <c r="T2027" s="1" t="str">
        <f t="array" ref="T2027">IF(O2027="","",AVERAGE(IF(L$1:L$2881=L2027,I$1:I$2881)))</f>
        <v/>
      </c>
      <c r="U2027" s="1" t="str">
        <f t="shared" ca="1" si="437"/>
        <v/>
      </c>
      <c r="V2027" s="1" t="str">
        <f t="shared" ca="1" si="441"/>
        <v/>
      </c>
      <c r="W2027" s="1" t="str">
        <f t="array" aca="1" ref="W2027" ca="1">IF(V2027="","",IF(AVERAGE(IF(Z$2:Z$2881="Neg"&amp;" "&amp;B2027&amp;" "&amp;X2027,J$2:J$2881,0))&gt;AVERAGE(IF(Z$2:Z$2881="pos"&amp;" "&amp;B2027&amp;" "&amp;X2027,J$2:J$2881,0)),"neg","pos"))</f>
        <v/>
      </c>
      <c r="X2027" s="1" t="str">
        <f t="shared" ca="1" si="438"/>
        <v/>
      </c>
      <c r="Y2027" s="1" t="str">
        <f t="shared" ca="1" si="439"/>
        <v/>
      </c>
      <c r="Z2027" s="1" t="str">
        <f t="shared" si="440"/>
        <v>neg acetylglutamate MEB</v>
      </c>
      <c r="AA2027" s="1" t="str">
        <f t="shared" si="442"/>
        <v/>
      </c>
    </row>
    <row r="2028" spans="1:27" x14ac:dyDescent="0.2">
      <c r="A2028" s="1" t="s">
        <v>93</v>
      </c>
      <c r="B2028" s="1" t="s">
        <v>176</v>
      </c>
      <c r="C2028" s="1" t="s">
        <v>57</v>
      </c>
      <c r="D2028" s="1">
        <v>189.06450000000001</v>
      </c>
      <c r="E2028" s="1">
        <v>20.03</v>
      </c>
      <c r="F2028" s="5" t="s">
        <v>146</v>
      </c>
      <c r="H2028" s="1" t="s">
        <v>149</v>
      </c>
      <c r="K2028" s="1">
        <f t="shared" si="443"/>
        <v>0</v>
      </c>
      <c r="L2028" s="1" t="str">
        <f t="shared" si="444"/>
        <v>neg acetylglutamate MEBM_Ctr</v>
      </c>
      <c r="M2028" s="1" t="str">
        <f t="shared" si="433"/>
        <v>ND</v>
      </c>
      <c r="N2028" s="1" t="str">
        <f t="shared" si="434"/>
        <v>neg acetylglutamate MEBM_CtrND</v>
      </c>
      <c r="O2028" s="2" t="str">
        <f t="shared" si="435"/>
        <v/>
      </c>
      <c r="P2028" s="1" t="str">
        <f t="array" ref="P2028">IF(O2028="","",AVERAGE(IF(L$1:L$2881=L2028,K$1:K$2881)))</f>
        <v/>
      </c>
      <c r="Q2028" s="1" t="str">
        <f t="array" ref="Q2028">IF(O2028="","",_xlfn.F.TEST(IF((L$1:L$2881=LEFT(L2028,LEN(L2028)-3)&amp;"ctr"),K$1:K$2881),IF((L$1:L$2881=L2028),K$1:K$2881)))</f>
        <v/>
      </c>
      <c r="R2028" s="1" t="str">
        <f t="array" ref="R2028">IF(O2028="","",TTEST(IF(L$1:L$2881=LEFT(L2028,LEN(L2028)-3)&amp;"ctr",K$1:K$2881),IF(L$1:L$2881=L2028,K$1:K$2881),2,IF(ISERROR(Q2028),3,IF(Q2028&lt;0.05,3,2))))</f>
        <v/>
      </c>
      <c r="S2028" s="1" t="str">
        <f t="shared" ca="1" si="436"/>
        <v/>
      </c>
      <c r="T2028" s="1" t="str">
        <f t="array" ref="T2028">IF(O2028="","",AVERAGE(IF(L$1:L$2881=L2028,I$1:I$2881)))</f>
        <v/>
      </c>
      <c r="U2028" s="1" t="str">
        <f t="shared" ca="1" si="437"/>
        <v/>
      </c>
      <c r="V2028" s="1" t="str">
        <f t="shared" ca="1" si="441"/>
        <v/>
      </c>
      <c r="W2028" s="1" t="str">
        <f t="array" aca="1" ref="W2028" ca="1">IF(V2028="","",IF(AVERAGE(IF(Z$2:Z$2881="Neg"&amp;" "&amp;B2028&amp;" "&amp;X2028,J$2:J$2881,0))&gt;AVERAGE(IF(Z$2:Z$2881="pos"&amp;" "&amp;B2028&amp;" "&amp;X2028,J$2:J$2881,0)),"neg","pos"))</f>
        <v/>
      </c>
      <c r="X2028" s="1" t="str">
        <f t="shared" ca="1" si="438"/>
        <v/>
      </c>
      <c r="Y2028" s="1" t="str">
        <f t="shared" ca="1" si="439"/>
        <v/>
      </c>
      <c r="Z2028" s="1" t="str">
        <f t="shared" si="440"/>
        <v>neg acetylglutamate MEB</v>
      </c>
      <c r="AA2028" s="1" t="str">
        <f t="shared" si="442"/>
        <v/>
      </c>
    </row>
    <row r="2029" spans="1:27" x14ac:dyDescent="0.2">
      <c r="A2029" s="1" t="s">
        <v>93</v>
      </c>
      <c r="B2029" s="1" t="s">
        <v>176</v>
      </c>
      <c r="C2029" s="1" t="s">
        <v>57</v>
      </c>
      <c r="D2029" s="1">
        <v>189.06450000000001</v>
      </c>
      <c r="E2029" s="1">
        <v>20.03</v>
      </c>
      <c r="F2029" s="5" t="s">
        <v>146</v>
      </c>
      <c r="H2029" s="1" t="s">
        <v>149</v>
      </c>
      <c r="K2029" s="1">
        <f t="shared" si="443"/>
        <v>0</v>
      </c>
      <c r="L2029" s="1" t="str">
        <f t="shared" si="444"/>
        <v>neg acetylglutamate MEBM_Ctr</v>
      </c>
      <c r="M2029" s="1" t="str">
        <f t="shared" si="433"/>
        <v>ND</v>
      </c>
      <c r="N2029" s="1" t="str">
        <f t="shared" si="434"/>
        <v>neg acetylglutamate MEBM_CtrND</v>
      </c>
      <c r="O2029" s="2" t="str">
        <f t="shared" si="435"/>
        <v/>
      </c>
      <c r="P2029" s="1" t="str">
        <f t="array" ref="P2029">IF(O2029="","",AVERAGE(IF(L$1:L$2881=L2029,K$1:K$2881)))</f>
        <v/>
      </c>
      <c r="Q2029" s="1" t="str">
        <f t="array" ref="Q2029">IF(O2029="","",_xlfn.F.TEST(IF((L$1:L$2881=LEFT(L2029,LEN(L2029)-3)&amp;"ctr"),K$1:K$2881),IF((L$1:L$2881=L2029),K$1:K$2881)))</f>
        <v/>
      </c>
      <c r="R2029" s="1" t="str">
        <f t="array" ref="R2029">IF(O2029="","",TTEST(IF(L$1:L$2881=LEFT(L2029,LEN(L2029)-3)&amp;"ctr",K$1:K$2881),IF(L$1:L$2881=L2029,K$1:K$2881),2,IF(ISERROR(Q2029),3,IF(Q2029&lt;0.05,3,2))))</f>
        <v/>
      </c>
      <c r="S2029" s="1" t="str">
        <f t="shared" ca="1" si="436"/>
        <v/>
      </c>
      <c r="T2029" s="1" t="str">
        <f t="array" ref="T2029">IF(O2029="","",AVERAGE(IF(L$1:L$2881=L2029,I$1:I$2881)))</f>
        <v/>
      </c>
      <c r="U2029" s="1" t="str">
        <f t="shared" ca="1" si="437"/>
        <v/>
      </c>
      <c r="V2029" s="1" t="str">
        <f t="shared" ca="1" si="441"/>
        <v/>
      </c>
      <c r="W2029" s="1" t="str">
        <f t="array" aca="1" ref="W2029" ca="1">IF(V2029="","",IF(AVERAGE(IF(Z$2:Z$2881="Neg"&amp;" "&amp;B2029&amp;" "&amp;X2029,J$2:J$2881,0))&gt;AVERAGE(IF(Z$2:Z$2881="pos"&amp;" "&amp;B2029&amp;" "&amp;X2029,J$2:J$2881,0)),"neg","pos"))</f>
        <v/>
      </c>
      <c r="X2029" s="1" t="str">
        <f t="shared" ca="1" si="438"/>
        <v/>
      </c>
      <c r="Y2029" s="1" t="str">
        <f t="shared" ca="1" si="439"/>
        <v/>
      </c>
      <c r="Z2029" s="1" t="str">
        <f t="shared" si="440"/>
        <v>neg acetylglutamate MEB</v>
      </c>
      <c r="AA2029" s="1" t="str">
        <f t="shared" si="442"/>
        <v/>
      </c>
    </row>
    <row r="2030" spans="1:27" x14ac:dyDescent="0.2">
      <c r="A2030" s="1" t="s">
        <v>93</v>
      </c>
      <c r="B2030" s="1" t="s">
        <v>176</v>
      </c>
      <c r="C2030" s="1" t="s">
        <v>57</v>
      </c>
      <c r="D2030" s="1">
        <v>189.06450000000001</v>
      </c>
      <c r="E2030" s="1">
        <v>20.03</v>
      </c>
      <c r="F2030" s="5" t="s">
        <v>146</v>
      </c>
      <c r="H2030" s="1" t="s">
        <v>150</v>
      </c>
      <c r="K2030" s="1">
        <f t="shared" si="443"/>
        <v>0</v>
      </c>
      <c r="L2030" s="1" t="str">
        <f t="shared" si="444"/>
        <v>neg acetylglutamate MEBM_Syn</v>
      </c>
      <c r="M2030" s="1" t="str">
        <f t="shared" si="433"/>
        <v>ND</v>
      </c>
      <c r="N2030" s="1" t="str">
        <f t="shared" si="434"/>
        <v>neg acetylglutamate MEBM_SynND</v>
      </c>
      <c r="O2030" s="2" t="str">
        <f t="shared" si="435"/>
        <v>ND</v>
      </c>
      <c r="P2030" s="1">
        <f t="array" ref="P2030">IF(O2030="","",AVERAGE(IF(L$1:L$2881=L2030,K$1:K$2881)))</f>
        <v>0</v>
      </c>
      <c r="Q2030" s="1" t="e">
        <f t="array" ref="Q2030">IF(O2030="","",_xlfn.F.TEST(IF((L$1:L$2881=LEFT(L2030,LEN(L2030)-3)&amp;"ctr"),K$1:K$2881),IF((L$1:L$2881=L2030),K$1:K$2881)))</f>
        <v>#DIV/0!</v>
      </c>
      <c r="R2030" s="1" t="e">
        <f t="array" ref="R2030">IF(O2030="","",TTEST(IF(L$1:L$2881=LEFT(L2030,LEN(L2030)-3)&amp;"ctr",K$1:K$2881),IF(L$1:L$2881=L2030,K$1:K$2881),2,IF(ISERROR(Q2030),3,IF(Q2030&lt;0.05,3,2))))</f>
        <v>#DIV/0!</v>
      </c>
      <c r="S2030" s="1" t="str">
        <f t="shared" ca="1" si="436"/>
        <v>ND</v>
      </c>
      <c r="T2030" s="1">
        <f t="array" ref="T2030">IF(O2030="","",AVERAGE(IF(L$1:L$2881=L2030,I$1:I$2881)))</f>
        <v>0</v>
      </c>
      <c r="U2030" s="1" t="str">
        <f t="shared" ca="1" si="437"/>
        <v>n/a</v>
      </c>
      <c r="V2030" s="1" t="str">
        <f t="shared" ca="1" si="441"/>
        <v/>
      </c>
      <c r="W2030" s="1" t="str">
        <f t="array" aca="1" ref="W2030" ca="1">IF(V2030="","",IF(AVERAGE(IF(Z$2:Z$2881="Neg"&amp;" "&amp;B2030&amp;" "&amp;X2030,J$2:J$2881,0))&gt;AVERAGE(IF(Z$2:Z$2881="pos"&amp;" "&amp;B2030&amp;" "&amp;X2030,J$2:J$2881,0)),"neg","pos"))</f>
        <v/>
      </c>
      <c r="X2030" s="1" t="str">
        <f t="shared" ca="1" si="438"/>
        <v/>
      </c>
      <c r="Y2030" s="1" t="str">
        <f t="shared" ca="1" si="439"/>
        <v/>
      </c>
      <c r="Z2030" s="1" t="str">
        <f t="shared" si="440"/>
        <v>neg acetylglutamate MEB</v>
      </c>
      <c r="AA2030" s="1" t="str">
        <f t="shared" si="442"/>
        <v>Good</v>
      </c>
    </row>
    <row r="2031" spans="1:27" x14ac:dyDescent="0.2">
      <c r="A2031" s="1" t="s">
        <v>93</v>
      </c>
      <c r="B2031" s="1" t="s">
        <v>176</v>
      </c>
      <c r="C2031" s="1" t="s">
        <v>57</v>
      </c>
      <c r="D2031" s="1">
        <v>189.06450000000001</v>
      </c>
      <c r="E2031" s="1">
        <v>20.03</v>
      </c>
      <c r="F2031" s="5" t="s">
        <v>146</v>
      </c>
      <c r="H2031" s="1" t="s">
        <v>150</v>
      </c>
      <c r="K2031" s="1">
        <f t="shared" si="443"/>
        <v>0</v>
      </c>
      <c r="L2031" s="1" t="str">
        <f t="shared" si="444"/>
        <v>neg acetylglutamate MEBM_Syn</v>
      </c>
      <c r="M2031" s="1" t="str">
        <f t="shared" si="433"/>
        <v>ND</v>
      </c>
      <c r="N2031" s="1" t="str">
        <f t="shared" si="434"/>
        <v>neg acetylglutamate MEBM_SynND</v>
      </c>
      <c r="O2031" s="2" t="str">
        <f t="shared" si="435"/>
        <v/>
      </c>
      <c r="P2031" s="1" t="str">
        <f t="array" ref="P2031">IF(O2031="","",AVERAGE(IF(L$1:L$2881=L2031,K$1:K$2881)))</f>
        <v/>
      </c>
      <c r="Q2031" s="1" t="str">
        <f t="array" ref="Q2031">IF(O2031="","",_xlfn.F.TEST(IF((L$1:L$2881=LEFT(L2031,LEN(L2031)-3)&amp;"ctr"),K$1:K$2881),IF((L$1:L$2881=L2031),K$1:K$2881)))</f>
        <v/>
      </c>
      <c r="R2031" s="1" t="str">
        <f t="array" ref="R2031">IF(O2031="","",TTEST(IF(L$1:L$2881=LEFT(L2031,LEN(L2031)-3)&amp;"ctr",K$1:K$2881),IF(L$1:L$2881=L2031,K$1:K$2881),2,IF(ISERROR(Q2031),3,IF(Q2031&lt;0.05,3,2))))</f>
        <v/>
      </c>
      <c r="S2031" s="1" t="str">
        <f t="shared" ca="1" si="436"/>
        <v/>
      </c>
      <c r="T2031" s="1" t="str">
        <f t="array" ref="T2031">IF(O2031="","",AVERAGE(IF(L$1:L$2881=L2031,I$1:I$2881)))</f>
        <v/>
      </c>
      <c r="U2031" s="1" t="str">
        <f t="shared" ca="1" si="437"/>
        <v/>
      </c>
      <c r="V2031" s="1" t="str">
        <f t="shared" ca="1" si="441"/>
        <v/>
      </c>
      <c r="W2031" s="1" t="str">
        <f t="array" aca="1" ref="W2031" ca="1">IF(V2031="","",IF(AVERAGE(IF(Z$2:Z$2881="Neg"&amp;" "&amp;B2031&amp;" "&amp;X2031,J$2:J$2881,0))&gt;AVERAGE(IF(Z$2:Z$2881="pos"&amp;" "&amp;B2031&amp;" "&amp;X2031,J$2:J$2881,0)),"neg","pos"))</f>
        <v/>
      </c>
      <c r="X2031" s="1" t="str">
        <f t="shared" ca="1" si="438"/>
        <v/>
      </c>
      <c r="Y2031" s="1" t="str">
        <f t="shared" ca="1" si="439"/>
        <v/>
      </c>
      <c r="Z2031" s="1" t="str">
        <f t="shared" si="440"/>
        <v>neg acetylglutamate MEB</v>
      </c>
      <c r="AA2031" s="1" t="str">
        <f t="shared" si="442"/>
        <v/>
      </c>
    </row>
    <row r="2032" spans="1:27" x14ac:dyDescent="0.2">
      <c r="A2032" s="1" t="s">
        <v>93</v>
      </c>
      <c r="B2032" s="1" t="s">
        <v>176</v>
      </c>
      <c r="C2032" s="1" t="s">
        <v>57</v>
      </c>
      <c r="D2032" s="1">
        <v>189.06450000000001</v>
      </c>
      <c r="E2032" s="1">
        <v>20.03</v>
      </c>
      <c r="F2032" s="5" t="s">
        <v>146</v>
      </c>
      <c r="H2032" s="1" t="s">
        <v>150</v>
      </c>
      <c r="K2032" s="1">
        <f t="shared" si="443"/>
        <v>0</v>
      </c>
      <c r="L2032" s="1" t="str">
        <f t="shared" si="444"/>
        <v>neg acetylglutamate MEBM_Syn</v>
      </c>
      <c r="M2032" s="1" t="str">
        <f t="shared" si="433"/>
        <v>ND</v>
      </c>
      <c r="N2032" s="1" t="str">
        <f t="shared" si="434"/>
        <v>neg acetylglutamate MEBM_SynND</v>
      </c>
      <c r="O2032" s="2" t="str">
        <f t="shared" si="435"/>
        <v/>
      </c>
      <c r="P2032" s="1" t="str">
        <f t="array" ref="P2032">IF(O2032="","",AVERAGE(IF(L$1:L$2881=L2032,K$1:K$2881)))</f>
        <v/>
      </c>
      <c r="Q2032" s="1" t="str">
        <f t="array" ref="Q2032">IF(O2032="","",_xlfn.F.TEST(IF((L$1:L$2881=LEFT(L2032,LEN(L2032)-3)&amp;"ctr"),K$1:K$2881),IF((L$1:L$2881=L2032),K$1:K$2881)))</f>
        <v/>
      </c>
      <c r="R2032" s="1" t="str">
        <f t="array" ref="R2032">IF(O2032="","",TTEST(IF(L$1:L$2881=LEFT(L2032,LEN(L2032)-3)&amp;"ctr",K$1:K$2881),IF(L$1:L$2881=L2032,K$1:K$2881),2,IF(ISERROR(Q2032),3,IF(Q2032&lt;0.05,3,2))))</f>
        <v/>
      </c>
      <c r="S2032" s="1" t="str">
        <f t="shared" ca="1" si="436"/>
        <v/>
      </c>
      <c r="T2032" s="1" t="str">
        <f t="array" ref="T2032">IF(O2032="","",AVERAGE(IF(L$1:L$2881=L2032,I$1:I$2881)))</f>
        <v/>
      </c>
      <c r="U2032" s="1" t="str">
        <f t="shared" ca="1" si="437"/>
        <v/>
      </c>
      <c r="V2032" s="1" t="str">
        <f t="shared" ca="1" si="441"/>
        <v/>
      </c>
      <c r="W2032" s="1" t="str">
        <f t="array" aca="1" ref="W2032" ca="1">IF(V2032="","",IF(AVERAGE(IF(Z$2:Z$2881="Neg"&amp;" "&amp;B2032&amp;" "&amp;X2032,J$2:J$2881,0))&gt;AVERAGE(IF(Z$2:Z$2881="pos"&amp;" "&amp;B2032&amp;" "&amp;X2032,J$2:J$2881,0)),"neg","pos"))</f>
        <v/>
      </c>
      <c r="X2032" s="1" t="str">
        <f t="shared" ca="1" si="438"/>
        <v/>
      </c>
      <c r="Y2032" s="1" t="str">
        <f t="shared" ca="1" si="439"/>
        <v/>
      </c>
      <c r="Z2032" s="1" t="str">
        <f t="shared" si="440"/>
        <v>neg acetylglutamate MEB</v>
      </c>
      <c r="AA2032" s="1" t="str">
        <f t="shared" si="442"/>
        <v/>
      </c>
    </row>
    <row r="2033" spans="1:27" x14ac:dyDescent="0.2">
      <c r="A2033" s="1" t="s">
        <v>93</v>
      </c>
      <c r="B2033" s="1" t="s">
        <v>176</v>
      </c>
      <c r="C2033" s="1" t="s">
        <v>57</v>
      </c>
      <c r="D2033" s="1">
        <v>189.06450000000001</v>
      </c>
      <c r="E2033" s="1">
        <v>20.03</v>
      </c>
      <c r="F2033" s="5" t="s">
        <v>146</v>
      </c>
      <c r="H2033" s="1" t="s">
        <v>150</v>
      </c>
      <c r="K2033" s="1">
        <f t="shared" si="443"/>
        <v>0</v>
      </c>
      <c r="L2033" s="1" t="str">
        <f t="shared" si="444"/>
        <v>neg acetylglutamate MEBM_Syn</v>
      </c>
      <c r="M2033" s="1" t="str">
        <f t="shared" si="433"/>
        <v>ND</v>
      </c>
      <c r="N2033" s="1" t="str">
        <f t="shared" si="434"/>
        <v>neg acetylglutamate MEBM_SynND</v>
      </c>
      <c r="O2033" s="2" t="str">
        <f t="shared" si="435"/>
        <v/>
      </c>
      <c r="P2033" s="1" t="str">
        <f t="array" ref="P2033">IF(O2033="","",AVERAGE(IF(L$1:L$2881=L2033,K$1:K$2881)))</f>
        <v/>
      </c>
      <c r="Q2033" s="1" t="str">
        <f t="array" ref="Q2033">IF(O2033="","",_xlfn.F.TEST(IF((L$1:L$2881=LEFT(L2033,LEN(L2033)-3)&amp;"ctr"),K$1:K$2881),IF((L$1:L$2881=L2033),K$1:K$2881)))</f>
        <v/>
      </c>
      <c r="R2033" s="1" t="str">
        <f t="array" ref="R2033">IF(O2033="","",TTEST(IF(L$1:L$2881=LEFT(L2033,LEN(L2033)-3)&amp;"ctr",K$1:K$2881),IF(L$1:L$2881=L2033,K$1:K$2881),2,IF(ISERROR(Q2033),3,IF(Q2033&lt;0.05,3,2))))</f>
        <v/>
      </c>
      <c r="S2033" s="1" t="str">
        <f t="shared" ca="1" si="436"/>
        <v/>
      </c>
      <c r="T2033" s="1" t="str">
        <f t="array" ref="T2033">IF(O2033="","",AVERAGE(IF(L$1:L$2881=L2033,I$1:I$2881)))</f>
        <v/>
      </c>
      <c r="U2033" s="1" t="str">
        <f t="shared" ca="1" si="437"/>
        <v/>
      </c>
      <c r="V2033" s="1" t="str">
        <f t="shared" ca="1" si="441"/>
        <v/>
      </c>
      <c r="W2033" s="1" t="str">
        <f t="array" aca="1" ref="W2033" ca="1">IF(V2033="","",IF(AVERAGE(IF(Z$2:Z$2881="Neg"&amp;" "&amp;B2033&amp;" "&amp;X2033,J$2:J$2881,0))&gt;AVERAGE(IF(Z$2:Z$2881="pos"&amp;" "&amp;B2033&amp;" "&amp;X2033,J$2:J$2881,0)),"neg","pos"))</f>
        <v/>
      </c>
      <c r="X2033" s="1" t="str">
        <f t="shared" ca="1" si="438"/>
        <v/>
      </c>
      <c r="Y2033" s="1" t="str">
        <f t="shared" ca="1" si="439"/>
        <v/>
      </c>
      <c r="Z2033" s="1" t="str">
        <f t="shared" si="440"/>
        <v>neg acetylglutamate MEB</v>
      </c>
      <c r="AA2033" s="1" t="str">
        <f t="shared" si="442"/>
        <v/>
      </c>
    </row>
    <row r="2034" spans="1:27" x14ac:dyDescent="0.2">
      <c r="A2034" s="1" t="s">
        <v>93</v>
      </c>
      <c r="B2034" s="1" t="s">
        <v>176</v>
      </c>
      <c r="C2034" s="1" t="s">
        <v>57</v>
      </c>
      <c r="D2034" s="1">
        <v>189.06450000000001</v>
      </c>
      <c r="E2034" s="1">
        <v>20.03</v>
      </c>
      <c r="F2034" s="5" t="s">
        <v>146</v>
      </c>
      <c r="H2034" s="1" t="s">
        <v>151</v>
      </c>
      <c r="I2034" s="1">
        <v>26639</v>
      </c>
      <c r="K2034" s="1">
        <f t="shared" si="443"/>
        <v>10.190169124654325</v>
      </c>
      <c r="L2034" s="1" t="str">
        <f t="shared" si="444"/>
        <v>neg acetylglutamate YE_Ctr</v>
      </c>
      <c r="M2034" s="1" t="str">
        <f t="shared" si="433"/>
        <v>D</v>
      </c>
      <c r="N2034" s="1" t="str">
        <f t="shared" si="434"/>
        <v>neg acetylglutamate YE_Ctr_D</v>
      </c>
      <c r="O2034" s="2" t="str">
        <f t="shared" si="435"/>
        <v>D</v>
      </c>
      <c r="P2034" s="1">
        <f t="array" ref="P2034">IF(O2034="","",AVERAGE(IF(L$1:L$2881=L2034,K$1:K$2881)))</f>
        <v>9.5625148060007827</v>
      </c>
      <c r="Q2034" s="1">
        <f t="array" ref="Q2034">IF(O2034="","",_xlfn.F.TEST(IF((L$1:L$2881=LEFT(L2034,LEN(L2034)-3)&amp;"ctr"),K$1:K$2881),IF((L$1:L$2881=L2034),K$1:K$2881)))</f>
        <v>1</v>
      </c>
      <c r="R2034" s="1">
        <f t="array" ref="R2034">IF(O2034="","",TTEST(IF(L$1:L$2881=LEFT(L2034,LEN(L2034)-3)&amp;"ctr",K$1:K$2881),IF(L$1:L$2881=L2034,K$1:K$2881),2,IF(ISERROR(Q2034),3,IF(Q2034&lt;0.05,3,2))))</f>
        <v>1</v>
      </c>
      <c r="S2034" s="1" t="str">
        <f t="shared" ca="1" si="436"/>
        <v>D</v>
      </c>
      <c r="T2034" s="1">
        <f t="array" ref="T2034">IF(O2034="","",AVERAGE(IF(L$1:L$2881=L2034,I$1:I$2881)))</f>
        <v>18267.5</v>
      </c>
      <c r="U2034" s="1" t="b">
        <f t="shared" ca="1" si="437"/>
        <v>0</v>
      </c>
      <c r="V2034" s="1" t="str">
        <f t="shared" ca="1" si="441"/>
        <v>1</v>
      </c>
      <c r="W2034" s="1" t="str">
        <f t="array" aca="1" ref="W2034" ca="1">IF(V2034="","",IF(AVERAGE(IF(Z$2:Z$2881="Neg"&amp;" "&amp;B2034&amp;" "&amp;X2034,J$2:J$2881,0))&gt;AVERAGE(IF(Z$2:Z$2881="pos"&amp;" "&amp;B2034&amp;" "&amp;X2034,J$2:J$2881,0)),"neg","pos"))</f>
        <v>pos</v>
      </c>
      <c r="X2034" s="1" t="str">
        <f t="shared" ca="1" si="438"/>
        <v>YE_</v>
      </c>
      <c r="Y2034" s="1" t="str">
        <f t="shared" ca="1" si="439"/>
        <v>Ctr</v>
      </c>
      <c r="Z2034" s="1" t="str">
        <f t="shared" si="440"/>
        <v>neg acetylglutamate YE_</v>
      </c>
      <c r="AA2034" s="1" t="str">
        <f t="shared" si="442"/>
        <v>Good</v>
      </c>
    </row>
    <row r="2035" spans="1:27" x14ac:dyDescent="0.2">
      <c r="A2035" s="1" t="s">
        <v>93</v>
      </c>
      <c r="B2035" s="1" t="s">
        <v>176</v>
      </c>
      <c r="C2035" s="1" t="s">
        <v>57</v>
      </c>
      <c r="D2035" s="1">
        <v>189.06450000000001</v>
      </c>
      <c r="E2035" s="1">
        <v>20.03</v>
      </c>
      <c r="F2035" s="5" t="s">
        <v>146</v>
      </c>
      <c r="H2035" s="1" t="s">
        <v>151</v>
      </c>
      <c r="I2035" s="1">
        <v>3315</v>
      </c>
      <c r="K2035" s="1">
        <f t="shared" si="443"/>
        <v>8.106514516255185</v>
      </c>
      <c r="L2035" s="1" t="str">
        <f t="shared" si="444"/>
        <v>neg acetylglutamate YE_Ctr</v>
      </c>
      <c r="M2035" s="1" t="str">
        <f t="shared" si="433"/>
        <v>D</v>
      </c>
      <c r="N2035" s="1" t="str">
        <f t="shared" si="434"/>
        <v>neg acetylglutamate YE_Ctr_D</v>
      </c>
      <c r="O2035" s="2" t="str">
        <f t="shared" si="435"/>
        <v/>
      </c>
      <c r="P2035" s="1" t="str">
        <f t="array" ref="P2035">IF(O2035="","",AVERAGE(IF(L$1:L$2881=L2035,K$1:K$2881)))</f>
        <v/>
      </c>
      <c r="Q2035" s="1" t="str">
        <f t="array" ref="Q2035">IF(O2035="","",_xlfn.F.TEST(IF((L$1:L$2881=LEFT(L2035,LEN(L2035)-3)&amp;"ctr"),K$1:K$2881),IF((L$1:L$2881=L2035),K$1:K$2881)))</f>
        <v/>
      </c>
      <c r="R2035" s="1" t="str">
        <f t="array" ref="R2035">IF(O2035="","",TTEST(IF(L$1:L$2881=LEFT(L2035,LEN(L2035)-3)&amp;"ctr",K$1:K$2881),IF(L$1:L$2881=L2035,K$1:K$2881),2,IF(ISERROR(Q2035),3,IF(Q2035&lt;0.05,3,2))))</f>
        <v/>
      </c>
      <c r="S2035" s="1" t="str">
        <f t="shared" ca="1" si="436"/>
        <v/>
      </c>
      <c r="T2035" s="1" t="str">
        <f t="array" ref="T2035">IF(O2035="","",AVERAGE(IF(L$1:L$2881=L2035,I$1:I$2881)))</f>
        <v/>
      </c>
      <c r="U2035" s="1" t="str">
        <f t="shared" ca="1" si="437"/>
        <v/>
      </c>
      <c r="V2035" s="1" t="str">
        <f t="shared" ca="1" si="441"/>
        <v/>
      </c>
      <c r="W2035" s="1" t="str">
        <f t="array" aca="1" ref="W2035" ca="1">IF(V2035="","",IF(AVERAGE(IF(Z$2:Z$2881="Neg"&amp;" "&amp;B2035&amp;" "&amp;X2035,J$2:J$2881,0))&gt;AVERAGE(IF(Z$2:Z$2881="pos"&amp;" "&amp;B2035&amp;" "&amp;X2035,J$2:J$2881,0)),"neg","pos"))</f>
        <v/>
      </c>
      <c r="X2035" s="1" t="str">
        <f t="shared" ca="1" si="438"/>
        <v/>
      </c>
      <c r="Y2035" s="1" t="str">
        <f t="shared" ca="1" si="439"/>
        <v/>
      </c>
      <c r="Z2035" s="1" t="str">
        <f t="shared" si="440"/>
        <v>neg acetylglutamate YE_</v>
      </c>
      <c r="AA2035" s="1" t="str">
        <f t="shared" si="442"/>
        <v/>
      </c>
    </row>
    <row r="2036" spans="1:27" x14ac:dyDescent="0.2">
      <c r="A2036" s="1" t="s">
        <v>93</v>
      </c>
      <c r="B2036" s="1" t="s">
        <v>176</v>
      </c>
      <c r="C2036" s="1" t="s">
        <v>57</v>
      </c>
      <c r="D2036" s="1">
        <v>189.06450000000001</v>
      </c>
      <c r="E2036" s="1">
        <v>20.03</v>
      </c>
      <c r="F2036" s="5" t="s">
        <v>146</v>
      </c>
      <c r="H2036" s="1" t="s">
        <v>151</v>
      </c>
      <c r="I2036" s="1">
        <v>22872</v>
      </c>
      <c r="K2036" s="1">
        <f t="shared" si="443"/>
        <v>10.037712454627359</v>
      </c>
      <c r="L2036" s="1" t="str">
        <f t="shared" si="444"/>
        <v>neg acetylglutamate YE_Ctr</v>
      </c>
      <c r="M2036" s="1" t="str">
        <f t="shared" si="433"/>
        <v>D</v>
      </c>
      <c r="N2036" s="1" t="str">
        <f t="shared" si="434"/>
        <v>neg acetylglutamate YE_Ctr_D</v>
      </c>
      <c r="O2036" s="2" t="str">
        <f t="shared" si="435"/>
        <v/>
      </c>
      <c r="P2036" s="1" t="str">
        <f t="array" ref="P2036">IF(O2036="","",AVERAGE(IF(L$1:L$2881=L2036,K$1:K$2881)))</f>
        <v/>
      </c>
      <c r="Q2036" s="1" t="str">
        <f t="array" ref="Q2036">IF(O2036="","",_xlfn.F.TEST(IF((L$1:L$2881=LEFT(L2036,LEN(L2036)-3)&amp;"ctr"),K$1:K$2881),IF((L$1:L$2881=L2036),K$1:K$2881)))</f>
        <v/>
      </c>
      <c r="R2036" s="1" t="str">
        <f t="array" ref="R2036">IF(O2036="","",TTEST(IF(L$1:L$2881=LEFT(L2036,LEN(L2036)-3)&amp;"ctr",K$1:K$2881),IF(L$1:L$2881=L2036,K$1:K$2881),2,IF(ISERROR(Q2036),3,IF(Q2036&lt;0.05,3,2))))</f>
        <v/>
      </c>
      <c r="S2036" s="1" t="str">
        <f t="shared" ca="1" si="436"/>
        <v/>
      </c>
      <c r="T2036" s="1" t="str">
        <f t="array" ref="T2036">IF(O2036="","",AVERAGE(IF(L$1:L$2881=L2036,I$1:I$2881)))</f>
        <v/>
      </c>
      <c r="U2036" s="1" t="str">
        <f t="shared" ca="1" si="437"/>
        <v/>
      </c>
      <c r="V2036" s="1" t="str">
        <f t="shared" ca="1" si="441"/>
        <v/>
      </c>
      <c r="W2036" s="1" t="str">
        <f t="array" aca="1" ref="W2036" ca="1">IF(V2036="","",IF(AVERAGE(IF(Z$2:Z$2881="Neg"&amp;" "&amp;B2036&amp;" "&amp;X2036,J$2:J$2881,0))&gt;AVERAGE(IF(Z$2:Z$2881="pos"&amp;" "&amp;B2036&amp;" "&amp;X2036,J$2:J$2881,0)),"neg","pos"))</f>
        <v/>
      </c>
      <c r="X2036" s="1" t="str">
        <f t="shared" ca="1" si="438"/>
        <v/>
      </c>
      <c r="Y2036" s="1" t="str">
        <f t="shared" ca="1" si="439"/>
        <v/>
      </c>
      <c r="Z2036" s="1" t="str">
        <f t="shared" si="440"/>
        <v>neg acetylglutamate YE_</v>
      </c>
      <c r="AA2036" s="1" t="str">
        <f t="shared" si="442"/>
        <v/>
      </c>
    </row>
    <row r="2037" spans="1:27" x14ac:dyDescent="0.2">
      <c r="A2037" s="1" t="s">
        <v>93</v>
      </c>
      <c r="B2037" s="1" t="s">
        <v>176</v>
      </c>
      <c r="C2037" s="1" t="s">
        <v>57</v>
      </c>
      <c r="D2037" s="1">
        <v>189.06450000000001</v>
      </c>
      <c r="E2037" s="1">
        <v>20.03</v>
      </c>
      <c r="F2037" s="5" t="s">
        <v>146</v>
      </c>
      <c r="H2037" s="1" t="s">
        <v>151</v>
      </c>
      <c r="I2037" s="1">
        <v>20244</v>
      </c>
      <c r="K2037" s="1">
        <f t="shared" si="443"/>
        <v>9.915663128466262</v>
      </c>
      <c r="L2037" s="1" t="str">
        <f t="shared" si="444"/>
        <v>neg acetylglutamate YE_Ctr</v>
      </c>
      <c r="M2037" s="1" t="str">
        <f t="shared" si="433"/>
        <v>D</v>
      </c>
      <c r="N2037" s="1" t="str">
        <f t="shared" si="434"/>
        <v>neg acetylglutamate YE_Ctr_D</v>
      </c>
      <c r="O2037" s="2" t="str">
        <f t="shared" si="435"/>
        <v/>
      </c>
      <c r="P2037" s="1" t="str">
        <f t="array" ref="P2037">IF(O2037="","",AVERAGE(IF(L$1:L$2881=L2037,K$1:K$2881)))</f>
        <v/>
      </c>
      <c r="Q2037" s="1" t="str">
        <f t="array" ref="Q2037">IF(O2037="","",_xlfn.F.TEST(IF((L$1:L$2881=LEFT(L2037,LEN(L2037)-3)&amp;"ctr"),K$1:K$2881),IF((L$1:L$2881=L2037),K$1:K$2881)))</f>
        <v/>
      </c>
      <c r="R2037" s="1" t="str">
        <f t="array" ref="R2037">IF(O2037="","",TTEST(IF(L$1:L$2881=LEFT(L2037,LEN(L2037)-3)&amp;"ctr",K$1:K$2881),IF(L$1:L$2881=L2037,K$1:K$2881),2,IF(ISERROR(Q2037),3,IF(Q2037&lt;0.05,3,2))))</f>
        <v/>
      </c>
      <c r="S2037" s="1" t="str">
        <f t="shared" ca="1" si="436"/>
        <v/>
      </c>
      <c r="T2037" s="1" t="str">
        <f t="array" ref="T2037">IF(O2037="","",AVERAGE(IF(L$1:L$2881=L2037,I$1:I$2881)))</f>
        <v/>
      </c>
      <c r="U2037" s="1" t="str">
        <f t="shared" ca="1" si="437"/>
        <v/>
      </c>
      <c r="V2037" s="1" t="str">
        <f t="shared" ca="1" si="441"/>
        <v/>
      </c>
      <c r="W2037" s="1" t="str">
        <f t="array" aca="1" ref="W2037" ca="1">IF(V2037="","",IF(AVERAGE(IF(Z$2:Z$2881="Neg"&amp;" "&amp;B2037&amp;" "&amp;X2037,J$2:J$2881,0))&gt;AVERAGE(IF(Z$2:Z$2881="pos"&amp;" "&amp;B2037&amp;" "&amp;X2037,J$2:J$2881,0)),"neg","pos"))</f>
        <v/>
      </c>
      <c r="X2037" s="1" t="str">
        <f t="shared" ca="1" si="438"/>
        <v/>
      </c>
      <c r="Y2037" s="1" t="str">
        <f t="shared" ca="1" si="439"/>
        <v/>
      </c>
      <c r="Z2037" s="1" t="str">
        <f t="shared" si="440"/>
        <v>neg acetylglutamate YE_</v>
      </c>
      <c r="AA2037" s="1" t="str">
        <f t="shared" si="442"/>
        <v/>
      </c>
    </row>
    <row r="2038" spans="1:27" x14ac:dyDescent="0.2">
      <c r="A2038" s="1" t="s">
        <v>93</v>
      </c>
      <c r="B2038" s="1" t="s">
        <v>176</v>
      </c>
      <c r="C2038" s="1" t="s">
        <v>57</v>
      </c>
      <c r="D2038" s="1">
        <v>189.06450000000001</v>
      </c>
      <c r="E2038" s="1">
        <v>20.03</v>
      </c>
      <c r="F2038" s="5" t="s">
        <v>146</v>
      </c>
      <c r="H2038" s="1" t="s">
        <v>152</v>
      </c>
      <c r="I2038" s="1">
        <v>6630</v>
      </c>
      <c r="K2038" s="1">
        <f t="shared" si="443"/>
        <v>8.7995109013688673</v>
      </c>
      <c r="L2038" s="1" t="str">
        <f t="shared" si="444"/>
        <v>neg acetylglutamate YE_Syn</v>
      </c>
      <c r="M2038" s="1" t="str">
        <f t="shared" si="433"/>
        <v>D</v>
      </c>
      <c r="N2038" s="1" t="str">
        <f t="shared" si="434"/>
        <v>neg acetylglutamate YE_Syn_D</v>
      </c>
      <c r="O2038" s="2" t="str">
        <f t="shared" si="435"/>
        <v>D</v>
      </c>
      <c r="P2038" s="1">
        <f t="array" ref="P2038">IF(O2038="","",AVERAGE(IF(L$1:L$2881=L2038,K$1:K$2881)))</f>
        <v>8.5929266807078424</v>
      </c>
      <c r="Q2038" s="1">
        <f t="array" ref="Q2038">IF(O2038="","",_xlfn.F.TEST(IF((L$1:L$2881=LEFT(L2038,LEN(L2038)-3)&amp;"ctr"),K$1:K$2881),IF((L$1:L$2881=L2038),K$1:K$2881)))</f>
        <v>0.56832145364080289</v>
      </c>
      <c r="R2038" s="1">
        <f t="array" ref="R2038">IF(O2038="","",TTEST(IF(L$1:L$2881=LEFT(L2038,LEN(L2038)-3)&amp;"ctr",K$1:K$2881),IF(L$1:L$2881=L2038,K$1:K$2881),2,IF(ISERROR(Q2038),3,IF(Q2038&lt;0.05,3,2))))</f>
        <v>0.29976194177133142</v>
      </c>
      <c r="S2038" s="1" t="str">
        <f t="shared" ca="1" si="436"/>
        <v>N</v>
      </c>
      <c r="T2038" s="1">
        <f t="array" ref="T2038">IF(O2038="","",AVERAGE(IF(L$1:L$2881=L2038,I$1:I$2881)))</f>
        <v>9048.5</v>
      </c>
      <c r="U2038" s="1" t="str">
        <f t="shared" ca="1" si="437"/>
        <v>n/a</v>
      </c>
      <c r="V2038" s="1" t="str">
        <f t="shared" ca="1" si="441"/>
        <v>1</v>
      </c>
      <c r="W2038" s="1" t="str">
        <f t="array" aca="1" ref="W2038" ca="1">IF(V2038="","",IF(AVERAGE(IF(Z$2:Z$2881="Neg"&amp;" "&amp;B2038&amp;" "&amp;X2038,J$2:J$2881,0))&gt;AVERAGE(IF(Z$2:Z$2881="pos"&amp;" "&amp;B2038&amp;" "&amp;X2038,J$2:J$2881,0)),"neg","pos"))</f>
        <v>pos</v>
      </c>
      <c r="X2038" s="1" t="str">
        <f t="shared" ca="1" si="438"/>
        <v>YE_</v>
      </c>
      <c r="Y2038" s="1" t="str">
        <f t="shared" ca="1" si="439"/>
        <v>Syn</v>
      </c>
      <c r="Z2038" s="1" t="str">
        <f t="shared" si="440"/>
        <v>neg acetylglutamate YE_</v>
      </c>
      <c r="AA2038" s="1" t="str">
        <f t="shared" si="442"/>
        <v>Good</v>
      </c>
    </row>
    <row r="2039" spans="1:27" x14ac:dyDescent="0.2">
      <c r="A2039" s="1" t="s">
        <v>93</v>
      </c>
      <c r="B2039" s="1" t="s">
        <v>176</v>
      </c>
      <c r="C2039" s="1" t="s">
        <v>57</v>
      </c>
      <c r="D2039" s="1">
        <v>189.06450000000001</v>
      </c>
      <c r="E2039" s="1">
        <v>20.03</v>
      </c>
      <c r="F2039" s="5" t="s">
        <v>146</v>
      </c>
      <c r="H2039" s="1" t="s">
        <v>152</v>
      </c>
      <c r="I2039" s="1">
        <v>8251</v>
      </c>
      <c r="K2039" s="1">
        <f t="shared" si="443"/>
        <v>9.0182108741911424</v>
      </c>
      <c r="L2039" s="1" t="str">
        <f t="shared" si="444"/>
        <v>neg acetylglutamate YE_Syn</v>
      </c>
      <c r="M2039" s="1" t="str">
        <f t="shared" si="433"/>
        <v>D</v>
      </c>
      <c r="N2039" s="1" t="str">
        <f t="shared" si="434"/>
        <v>neg acetylglutamate YE_Syn_D</v>
      </c>
      <c r="O2039" s="2" t="str">
        <f t="shared" si="435"/>
        <v/>
      </c>
      <c r="P2039" s="1" t="str">
        <f t="array" ref="P2039">IF(O2039="","",AVERAGE(IF(L$1:L$2881=L2039,K$1:K$2881)))</f>
        <v/>
      </c>
      <c r="Q2039" s="1" t="str">
        <f t="array" ref="Q2039">IF(O2039="","",_xlfn.F.TEST(IF((L$1:L$2881=LEFT(L2039,LEN(L2039)-3)&amp;"ctr"),K$1:K$2881),IF((L$1:L$2881=L2039),K$1:K$2881)))</f>
        <v/>
      </c>
      <c r="R2039" s="1" t="str">
        <f t="array" ref="R2039">IF(O2039="","",TTEST(IF(L$1:L$2881=LEFT(L2039,LEN(L2039)-3)&amp;"ctr",K$1:K$2881),IF(L$1:L$2881=L2039,K$1:K$2881),2,IF(ISERROR(Q2039),3,IF(Q2039&lt;0.05,3,2))))</f>
        <v/>
      </c>
      <c r="S2039" s="1" t="str">
        <f t="shared" ca="1" si="436"/>
        <v/>
      </c>
      <c r="T2039" s="1" t="str">
        <f t="array" ref="T2039">IF(O2039="","",AVERAGE(IF(L$1:L$2881=L2039,I$1:I$2881)))</f>
        <v/>
      </c>
      <c r="U2039" s="1" t="str">
        <f t="shared" ca="1" si="437"/>
        <v/>
      </c>
      <c r="V2039" s="1" t="str">
        <f t="shared" ca="1" si="441"/>
        <v/>
      </c>
      <c r="W2039" s="1" t="str">
        <f t="array" aca="1" ref="W2039" ca="1">IF(V2039="","",IF(AVERAGE(IF(Z$2:Z$2881="Neg"&amp;" "&amp;B2039&amp;" "&amp;X2039,J$2:J$2881,0))&gt;AVERAGE(IF(Z$2:Z$2881="pos"&amp;" "&amp;B2039&amp;" "&amp;X2039,J$2:J$2881,0)),"neg","pos"))</f>
        <v/>
      </c>
      <c r="X2039" s="1" t="str">
        <f t="shared" ca="1" si="438"/>
        <v/>
      </c>
      <c r="Y2039" s="1" t="str">
        <f t="shared" ca="1" si="439"/>
        <v/>
      </c>
      <c r="Z2039" s="1" t="str">
        <f t="shared" si="440"/>
        <v>neg acetylglutamate YE_</v>
      </c>
      <c r="AA2039" s="1" t="str">
        <f t="shared" si="442"/>
        <v/>
      </c>
    </row>
    <row r="2040" spans="1:27" x14ac:dyDescent="0.2">
      <c r="A2040" s="1" t="s">
        <v>93</v>
      </c>
      <c r="B2040" s="1" t="s">
        <v>176</v>
      </c>
      <c r="C2040" s="1" t="s">
        <v>57</v>
      </c>
      <c r="D2040" s="1">
        <v>189.06450000000001</v>
      </c>
      <c r="E2040" s="1">
        <v>20.03</v>
      </c>
      <c r="F2040" s="5" t="s">
        <v>146</v>
      </c>
      <c r="H2040" s="1" t="s">
        <v>152</v>
      </c>
      <c r="I2040" s="1">
        <v>20562</v>
      </c>
      <c r="K2040" s="1">
        <f t="shared" si="443"/>
        <v>9.9312486233215189</v>
      </c>
      <c r="L2040" s="1" t="str">
        <f t="shared" si="444"/>
        <v>neg acetylglutamate YE_Syn</v>
      </c>
      <c r="M2040" s="1" t="str">
        <f t="shared" si="433"/>
        <v>D</v>
      </c>
      <c r="N2040" s="1" t="str">
        <f t="shared" si="434"/>
        <v>neg acetylglutamate YE_Syn_D</v>
      </c>
      <c r="O2040" s="2" t="str">
        <f t="shared" si="435"/>
        <v/>
      </c>
      <c r="P2040" s="1" t="str">
        <f t="array" ref="P2040">IF(O2040="","",AVERAGE(IF(L$1:L$2881=L2040,K$1:K$2881)))</f>
        <v/>
      </c>
      <c r="Q2040" s="1" t="str">
        <f t="array" ref="Q2040">IF(O2040="","",_xlfn.F.TEST(IF((L$1:L$2881=LEFT(L2040,LEN(L2040)-3)&amp;"ctr"),K$1:K$2881),IF((L$1:L$2881=L2040),K$1:K$2881)))</f>
        <v/>
      </c>
      <c r="R2040" s="1" t="str">
        <f t="array" ref="R2040">IF(O2040="","",TTEST(IF(L$1:L$2881=LEFT(L2040,LEN(L2040)-3)&amp;"ctr",K$1:K$2881),IF(L$1:L$2881=L2040,K$1:K$2881),2,IF(ISERROR(Q2040),3,IF(Q2040&lt;0.05,3,2))))</f>
        <v/>
      </c>
      <c r="S2040" s="1" t="str">
        <f t="shared" ca="1" si="436"/>
        <v/>
      </c>
      <c r="T2040" s="1" t="str">
        <f t="array" ref="T2040">IF(O2040="","",AVERAGE(IF(L$1:L$2881=L2040,I$1:I$2881)))</f>
        <v/>
      </c>
      <c r="U2040" s="1" t="str">
        <f t="shared" ca="1" si="437"/>
        <v/>
      </c>
      <c r="V2040" s="1" t="str">
        <f t="shared" ca="1" si="441"/>
        <v/>
      </c>
      <c r="W2040" s="1" t="str">
        <f t="array" aca="1" ref="W2040" ca="1">IF(V2040="","",IF(AVERAGE(IF(Z$2:Z$2881="Neg"&amp;" "&amp;B2040&amp;" "&amp;X2040,J$2:J$2881,0))&gt;AVERAGE(IF(Z$2:Z$2881="pos"&amp;" "&amp;B2040&amp;" "&amp;X2040,J$2:J$2881,0)),"neg","pos"))</f>
        <v/>
      </c>
      <c r="X2040" s="1" t="str">
        <f t="shared" ca="1" si="438"/>
        <v/>
      </c>
      <c r="Y2040" s="1" t="str">
        <f t="shared" ca="1" si="439"/>
        <v/>
      </c>
      <c r="Z2040" s="1" t="str">
        <f t="shared" si="440"/>
        <v>neg acetylglutamate YE_</v>
      </c>
      <c r="AA2040" s="1" t="str">
        <f t="shared" si="442"/>
        <v/>
      </c>
    </row>
    <row r="2041" spans="1:27" x14ac:dyDescent="0.2">
      <c r="A2041" s="1" t="s">
        <v>93</v>
      </c>
      <c r="B2041" s="1" t="s">
        <v>176</v>
      </c>
      <c r="C2041" s="1" t="s">
        <v>57</v>
      </c>
      <c r="D2041" s="1">
        <v>189.06450000000001</v>
      </c>
      <c r="E2041" s="1">
        <v>20.03</v>
      </c>
      <c r="F2041" s="5" t="s">
        <v>146</v>
      </c>
      <c r="H2041" s="1" t="s">
        <v>152</v>
      </c>
      <c r="I2041" s="1">
        <v>751</v>
      </c>
      <c r="K2041" s="1">
        <f t="shared" si="443"/>
        <v>6.62273632394984</v>
      </c>
      <c r="L2041" s="1" t="str">
        <f t="shared" si="444"/>
        <v>neg acetylglutamate YE_Syn</v>
      </c>
      <c r="M2041" s="1" t="str">
        <f t="shared" si="433"/>
        <v>D</v>
      </c>
      <c r="N2041" s="1" t="str">
        <f t="shared" si="434"/>
        <v>neg acetylglutamate YE_Syn_D</v>
      </c>
      <c r="O2041" s="2" t="str">
        <f t="shared" si="435"/>
        <v/>
      </c>
      <c r="P2041" s="1" t="str">
        <f t="array" ref="P2041">IF(O2041="","",AVERAGE(IF(L$1:L$2881=L2041,K$1:K$2881)))</f>
        <v/>
      </c>
      <c r="Q2041" s="1" t="str">
        <f t="array" ref="Q2041">IF(O2041="","",_xlfn.F.TEST(IF((L$1:L$2881=LEFT(L2041,LEN(L2041)-3)&amp;"ctr"),K$1:K$2881),IF((L$1:L$2881=L2041),K$1:K$2881)))</f>
        <v/>
      </c>
      <c r="R2041" s="1" t="str">
        <f t="array" ref="R2041">IF(O2041="","",TTEST(IF(L$1:L$2881=LEFT(L2041,LEN(L2041)-3)&amp;"ctr",K$1:K$2881),IF(L$1:L$2881=L2041,K$1:K$2881),2,IF(ISERROR(Q2041),3,IF(Q2041&lt;0.05,3,2))))</f>
        <v/>
      </c>
      <c r="S2041" s="1" t="str">
        <f t="shared" ca="1" si="436"/>
        <v/>
      </c>
      <c r="T2041" s="1" t="str">
        <f t="array" ref="T2041">IF(O2041="","",AVERAGE(IF(L$1:L$2881=L2041,I$1:I$2881)))</f>
        <v/>
      </c>
      <c r="U2041" s="1" t="str">
        <f t="shared" ca="1" si="437"/>
        <v/>
      </c>
      <c r="V2041" s="1" t="str">
        <f t="shared" ca="1" si="441"/>
        <v/>
      </c>
      <c r="W2041" s="1" t="str">
        <f t="array" aca="1" ref="W2041" ca="1">IF(V2041="","",IF(AVERAGE(IF(Z$2:Z$2881="Neg"&amp;" "&amp;B2041&amp;" "&amp;X2041,J$2:J$2881,0))&gt;AVERAGE(IF(Z$2:Z$2881="pos"&amp;" "&amp;B2041&amp;" "&amp;X2041,J$2:J$2881,0)),"neg","pos"))</f>
        <v/>
      </c>
      <c r="X2041" s="1" t="str">
        <f t="shared" ca="1" si="438"/>
        <v/>
      </c>
      <c r="Y2041" s="1" t="str">
        <f t="shared" ca="1" si="439"/>
        <v/>
      </c>
      <c r="Z2041" s="1" t="str">
        <f t="shared" si="440"/>
        <v>neg acetylglutamate YE_</v>
      </c>
      <c r="AA2041" s="1" t="str">
        <f t="shared" si="442"/>
        <v/>
      </c>
    </row>
    <row r="2042" spans="1:27" x14ac:dyDescent="0.2">
      <c r="A2042" s="1" t="s">
        <v>93</v>
      </c>
      <c r="B2042" s="1" t="s">
        <v>176</v>
      </c>
      <c r="C2042" s="1" t="s">
        <v>57</v>
      </c>
      <c r="D2042" s="1">
        <v>189.06450000000001</v>
      </c>
      <c r="E2042" s="1">
        <v>20.03</v>
      </c>
      <c r="F2042" s="5" t="s">
        <v>146</v>
      </c>
      <c r="H2042" s="1" t="s">
        <v>153</v>
      </c>
      <c r="I2042" s="1">
        <v>74366</v>
      </c>
      <c r="K2042" s="1">
        <f t="shared" si="443"/>
        <v>11.216767574037403</v>
      </c>
      <c r="L2042" s="1" t="str">
        <f t="shared" si="444"/>
        <v>neg acetylglutamate SE_Ctr</v>
      </c>
      <c r="M2042" s="1" t="str">
        <f t="shared" si="433"/>
        <v>D</v>
      </c>
      <c r="N2042" s="1" t="str">
        <f t="shared" si="434"/>
        <v>neg acetylglutamate SE_Ctr_D</v>
      </c>
      <c r="O2042" s="2" t="str">
        <f t="shared" si="435"/>
        <v>D</v>
      </c>
      <c r="P2042" s="1">
        <f t="array" ref="P2042">IF(O2042="","",AVERAGE(IF(L$1:L$2881=L2042,K$1:K$2881)))</f>
        <v>11.262101120986372</v>
      </c>
      <c r="Q2042" s="1">
        <f t="array" ref="Q2042">IF(O2042="","",_xlfn.F.TEST(IF((L$1:L$2881=LEFT(L2042,LEN(L2042)-3)&amp;"ctr"),K$1:K$2881),IF((L$1:L$2881=L2042),K$1:K$2881)))</f>
        <v>1</v>
      </c>
      <c r="R2042" s="1">
        <f t="array" ref="R2042">IF(O2042="","",TTEST(IF(L$1:L$2881=LEFT(L2042,LEN(L2042)-3)&amp;"ctr",K$1:K$2881),IF(L$1:L$2881=L2042,K$1:K$2881),2,IF(ISERROR(Q2042),3,IF(Q2042&lt;0.05,3,2))))</f>
        <v>1</v>
      </c>
      <c r="S2042" s="1" t="str">
        <f t="shared" ca="1" si="436"/>
        <v>D</v>
      </c>
      <c r="T2042" s="1">
        <f t="array" ref="T2042">IF(O2042="","",AVERAGE(IF(L$1:L$2881=L2042,I$1:I$2881)))</f>
        <v>79910.5</v>
      </c>
      <c r="U2042" s="1" t="b">
        <f t="shared" ca="1" si="437"/>
        <v>0</v>
      </c>
      <c r="V2042" s="1" t="str">
        <f t="shared" ca="1" si="441"/>
        <v>1</v>
      </c>
      <c r="W2042" s="1" t="str">
        <f t="array" aca="1" ref="W2042" ca="1">IF(V2042="","",IF(AVERAGE(IF(Z$2:Z$2881="Neg"&amp;" "&amp;B2042&amp;" "&amp;X2042,J$2:J$2881,0))&gt;AVERAGE(IF(Z$2:Z$2881="pos"&amp;" "&amp;B2042&amp;" "&amp;X2042,J$2:J$2881,0)),"neg","pos"))</f>
        <v>pos</v>
      </c>
      <c r="X2042" s="1" t="str">
        <f t="shared" ca="1" si="438"/>
        <v>SE_</v>
      </c>
      <c r="Y2042" s="1" t="str">
        <f t="shared" ca="1" si="439"/>
        <v>Ctr</v>
      </c>
      <c r="Z2042" s="1" t="str">
        <f t="shared" si="440"/>
        <v>neg acetylglutamate SE_</v>
      </c>
      <c r="AA2042" s="1" t="str">
        <f t="shared" si="442"/>
        <v>Good</v>
      </c>
    </row>
    <row r="2043" spans="1:27" x14ac:dyDescent="0.2">
      <c r="A2043" s="1" t="s">
        <v>93</v>
      </c>
      <c r="B2043" s="1" t="s">
        <v>176</v>
      </c>
      <c r="C2043" s="1" t="s">
        <v>57</v>
      </c>
      <c r="D2043" s="1">
        <v>189.06450000000001</v>
      </c>
      <c r="E2043" s="1">
        <v>20.03</v>
      </c>
      <c r="F2043" s="5" t="s">
        <v>146</v>
      </c>
      <c r="H2043" s="1" t="s">
        <v>153</v>
      </c>
      <c r="I2043" s="1">
        <v>53837</v>
      </c>
      <c r="K2043" s="1">
        <f t="shared" si="443"/>
        <v>10.893734816526113</v>
      </c>
      <c r="L2043" s="1" t="str">
        <f t="shared" si="444"/>
        <v>neg acetylglutamate SE_Ctr</v>
      </c>
      <c r="M2043" s="1" t="str">
        <f t="shared" si="433"/>
        <v>D</v>
      </c>
      <c r="N2043" s="1" t="str">
        <f t="shared" si="434"/>
        <v>neg acetylglutamate SE_Ctr_D</v>
      </c>
      <c r="O2043" s="2" t="str">
        <f t="shared" si="435"/>
        <v/>
      </c>
      <c r="P2043" s="1" t="str">
        <f t="array" ref="P2043">IF(O2043="","",AVERAGE(IF(L$1:L$2881=L2043,K$1:K$2881)))</f>
        <v/>
      </c>
      <c r="Q2043" s="1" t="str">
        <f t="array" ref="Q2043">IF(O2043="","",_xlfn.F.TEST(IF((L$1:L$2881=LEFT(L2043,LEN(L2043)-3)&amp;"ctr"),K$1:K$2881),IF((L$1:L$2881=L2043),K$1:K$2881)))</f>
        <v/>
      </c>
      <c r="R2043" s="1" t="str">
        <f t="array" ref="R2043">IF(O2043="","",TTEST(IF(L$1:L$2881=LEFT(L2043,LEN(L2043)-3)&amp;"ctr",K$1:K$2881),IF(L$1:L$2881=L2043,K$1:K$2881),2,IF(ISERROR(Q2043),3,IF(Q2043&lt;0.05,3,2))))</f>
        <v/>
      </c>
      <c r="S2043" s="1" t="str">
        <f t="shared" ca="1" si="436"/>
        <v/>
      </c>
      <c r="T2043" s="1" t="str">
        <f t="array" ref="T2043">IF(O2043="","",AVERAGE(IF(L$1:L$2881=L2043,I$1:I$2881)))</f>
        <v/>
      </c>
      <c r="U2043" s="1" t="str">
        <f t="shared" ca="1" si="437"/>
        <v/>
      </c>
      <c r="V2043" s="1" t="str">
        <f t="shared" ca="1" si="441"/>
        <v/>
      </c>
      <c r="W2043" s="1" t="str">
        <f t="array" aca="1" ref="W2043" ca="1">IF(V2043="","",IF(AVERAGE(IF(Z$2:Z$2881="Neg"&amp;" "&amp;B2043&amp;" "&amp;X2043,J$2:J$2881,0))&gt;AVERAGE(IF(Z$2:Z$2881="pos"&amp;" "&amp;B2043&amp;" "&amp;X2043,J$2:J$2881,0)),"neg","pos"))</f>
        <v/>
      </c>
      <c r="X2043" s="1" t="str">
        <f t="shared" ca="1" si="438"/>
        <v/>
      </c>
      <c r="Y2043" s="1" t="str">
        <f t="shared" ca="1" si="439"/>
        <v/>
      </c>
      <c r="Z2043" s="1" t="str">
        <f t="shared" si="440"/>
        <v>neg acetylglutamate SE_</v>
      </c>
      <c r="AA2043" s="1" t="str">
        <f t="shared" si="442"/>
        <v/>
      </c>
    </row>
    <row r="2044" spans="1:27" x14ac:dyDescent="0.2">
      <c r="A2044" s="1" t="s">
        <v>93</v>
      </c>
      <c r="B2044" s="1" t="s">
        <v>176</v>
      </c>
      <c r="C2044" s="1" t="s">
        <v>57</v>
      </c>
      <c r="D2044" s="1">
        <v>189.06450000000001</v>
      </c>
      <c r="E2044" s="1">
        <v>20.03</v>
      </c>
      <c r="F2044" s="5" t="s">
        <v>146</v>
      </c>
      <c r="H2044" s="1" t="s">
        <v>153</v>
      </c>
      <c r="I2044" s="1">
        <v>97802</v>
      </c>
      <c r="K2044" s="1">
        <f t="shared" si="443"/>
        <v>11.49071053039907</v>
      </c>
      <c r="L2044" s="1" t="str">
        <f t="shared" si="444"/>
        <v>neg acetylglutamate SE_Ctr</v>
      </c>
      <c r="M2044" s="1" t="str">
        <f t="shared" si="433"/>
        <v>D</v>
      </c>
      <c r="N2044" s="1" t="str">
        <f t="shared" si="434"/>
        <v>neg acetylglutamate SE_Ctr_D</v>
      </c>
      <c r="O2044" s="2" t="str">
        <f t="shared" si="435"/>
        <v/>
      </c>
      <c r="P2044" s="1" t="str">
        <f t="array" ref="P2044">IF(O2044="","",AVERAGE(IF(L$1:L$2881=L2044,K$1:K$2881)))</f>
        <v/>
      </c>
      <c r="Q2044" s="1" t="str">
        <f t="array" ref="Q2044">IF(O2044="","",_xlfn.F.TEST(IF((L$1:L$2881=LEFT(L2044,LEN(L2044)-3)&amp;"ctr"),K$1:K$2881),IF((L$1:L$2881=L2044),K$1:K$2881)))</f>
        <v/>
      </c>
      <c r="R2044" s="1" t="str">
        <f t="array" ref="R2044">IF(O2044="","",TTEST(IF(L$1:L$2881=LEFT(L2044,LEN(L2044)-3)&amp;"ctr",K$1:K$2881),IF(L$1:L$2881=L2044,K$1:K$2881),2,IF(ISERROR(Q2044),3,IF(Q2044&lt;0.05,3,2))))</f>
        <v/>
      </c>
      <c r="S2044" s="1" t="str">
        <f t="shared" ca="1" si="436"/>
        <v/>
      </c>
      <c r="T2044" s="1" t="str">
        <f t="array" ref="T2044">IF(O2044="","",AVERAGE(IF(L$1:L$2881=L2044,I$1:I$2881)))</f>
        <v/>
      </c>
      <c r="U2044" s="1" t="str">
        <f t="shared" ca="1" si="437"/>
        <v/>
      </c>
      <c r="V2044" s="1" t="str">
        <f t="shared" ca="1" si="441"/>
        <v/>
      </c>
      <c r="W2044" s="1" t="str">
        <f t="array" aca="1" ref="W2044" ca="1">IF(V2044="","",IF(AVERAGE(IF(Z$2:Z$2881="Neg"&amp;" "&amp;B2044&amp;" "&amp;X2044,J$2:J$2881,0))&gt;AVERAGE(IF(Z$2:Z$2881="pos"&amp;" "&amp;B2044&amp;" "&amp;X2044,J$2:J$2881,0)),"neg","pos"))</f>
        <v/>
      </c>
      <c r="X2044" s="1" t="str">
        <f t="shared" ca="1" si="438"/>
        <v/>
      </c>
      <c r="Y2044" s="1" t="str">
        <f t="shared" ca="1" si="439"/>
        <v/>
      </c>
      <c r="Z2044" s="1" t="str">
        <f t="shared" si="440"/>
        <v>neg acetylglutamate SE_</v>
      </c>
      <c r="AA2044" s="1" t="str">
        <f t="shared" si="442"/>
        <v/>
      </c>
    </row>
    <row r="2045" spans="1:27" x14ac:dyDescent="0.2">
      <c r="A2045" s="1" t="s">
        <v>93</v>
      </c>
      <c r="B2045" s="1" t="s">
        <v>176</v>
      </c>
      <c r="C2045" s="1" t="s">
        <v>57</v>
      </c>
      <c r="D2045" s="1">
        <v>189.06450000000001</v>
      </c>
      <c r="E2045" s="1">
        <v>20.03</v>
      </c>
      <c r="F2045" s="5" t="s">
        <v>146</v>
      </c>
      <c r="H2045" s="1" t="s">
        <v>153</v>
      </c>
      <c r="I2045" s="1">
        <v>93637</v>
      </c>
      <c r="K2045" s="1">
        <f t="shared" si="443"/>
        <v>11.447191562982905</v>
      </c>
      <c r="L2045" s="1" t="str">
        <f t="shared" si="444"/>
        <v>neg acetylglutamate SE_Ctr</v>
      </c>
      <c r="M2045" s="1" t="str">
        <f t="shared" si="433"/>
        <v>D</v>
      </c>
      <c r="N2045" s="1" t="str">
        <f t="shared" si="434"/>
        <v>neg acetylglutamate SE_Ctr_D</v>
      </c>
      <c r="O2045" s="2" t="str">
        <f t="shared" si="435"/>
        <v/>
      </c>
      <c r="P2045" s="1" t="str">
        <f t="array" ref="P2045">IF(O2045="","",AVERAGE(IF(L$1:L$2881=L2045,K$1:K$2881)))</f>
        <v/>
      </c>
      <c r="Q2045" s="1" t="str">
        <f t="array" ref="Q2045">IF(O2045="","",_xlfn.F.TEST(IF((L$1:L$2881=LEFT(L2045,LEN(L2045)-3)&amp;"ctr"),K$1:K$2881),IF((L$1:L$2881=L2045),K$1:K$2881)))</f>
        <v/>
      </c>
      <c r="R2045" s="1" t="str">
        <f t="array" ref="R2045">IF(O2045="","",TTEST(IF(L$1:L$2881=LEFT(L2045,LEN(L2045)-3)&amp;"ctr",K$1:K$2881),IF(L$1:L$2881=L2045,K$1:K$2881),2,IF(ISERROR(Q2045),3,IF(Q2045&lt;0.05,3,2))))</f>
        <v/>
      </c>
      <c r="S2045" s="1" t="str">
        <f t="shared" ca="1" si="436"/>
        <v/>
      </c>
      <c r="T2045" s="1" t="str">
        <f t="array" ref="T2045">IF(O2045="","",AVERAGE(IF(L$1:L$2881=L2045,I$1:I$2881)))</f>
        <v/>
      </c>
      <c r="U2045" s="1" t="str">
        <f t="shared" ca="1" si="437"/>
        <v/>
      </c>
      <c r="V2045" s="1" t="str">
        <f t="shared" ca="1" si="441"/>
        <v/>
      </c>
      <c r="W2045" s="1" t="str">
        <f t="array" aca="1" ref="W2045" ca="1">IF(V2045="","",IF(AVERAGE(IF(Z$2:Z$2881="Neg"&amp;" "&amp;B2045&amp;" "&amp;X2045,J$2:J$2881,0))&gt;AVERAGE(IF(Z$2:Z$2881="pos"&amp;" "&amp;B2045&amp;" "&amp;X2045,J$2:J$2881,0)),"neg","pos"))</f>
        <v/>
      </c>
      <c r="X2045" s="1" t="str">
        <f t="shared" ca="1" si="438"/>
        <v/>
      </c>
      <c r="Y2045" s="1" t="str">
        <f t="shared" ca="1" si="439"/>
        <v/>
      </c>
      <c r="Z2045" s="1" t="str">
        <f t="shared" si="440"/>
        <v>neg acetylglutamate SE_</v>
      </c>
      <c r="AA2045" s="1" t="str">
        <f t="shared" si="442"/>
        <v/>
      </c>
    </row>
    <row r="2046" spans="1:27" x14ac:dyDescent="0.2">
      <c r="A2046" s="1" t="s">
        <v>93</v>
      </c>
      <c r="B2046" s="1" t="s">
        <v>176</v>
      </c>
      <c r="C2046" s="1" t="s">
        <v>57</v>
      </c>
      <c r="D2046" s="1">
        <v>189.06450000000001</v>
      </c>
      <c r="E2046" s="1">
        <v>20.03</v>
      </c>
      <c r="F2046" s="5" t="s">
        <v>146</v>
      </c>
      <c r="H2046" s="1" t="s">
        <v>154</v>
      </c>
      <c r="I2046" s="1">
        <v>33549</v>
      </c>
      <c r="K2046" s="1">
        <f t="shared" si="443"/>
        <v>10.420792142399828</v>
      </c>
      <c r="L2046" s="1" t="str">
        <f t="shared" si="444"/>
        <v>neg acetylglutamate SE_Syn</v>
      </c>
      <c r="M2046" s="1" t="str">
        <f t="shared" si="433"/>
        <v>D</v>
      </c>
      <c r="N2046" s="1" t="str">
        <f t="shared" si="434"/>
        <v>neg acetylglutamate SE_Syn_D</v>
      </c>
      <c r="O2046" s="2" t="str">
        <f t="shared" si="435"/>
        <v>D</v>
      </c>
      <c r="P2046" s="1">
        <f t="array" ref="P2046">IF(O2046="","",AVERAGE(IF(L$1:L$2881=L2046,K$1:K$2881)))</f>
        <v>10.999893329749415</v>
      </c>
      <c r="Q2046" s="1">
        <f t="array" ref="Q2046">IF(O2046="","",_xlfn.F.TEST(IF((L$1:L$2881=LEFT(L2046,LEN(L2046)-3)&amp;"ctr"),K$1:K$2881),IF((L$1:L$2881=L2046),K$1:K$2881)))</f>
        <v>0.37107894401051611</v>
      </c>
      <c r="R2046" s="1">
        <f t="array" ref="R2046">IF(O2046="","",TTEST(IF(L$1:L$2881=LEFT(L2046,LEN(L2046)-3)&amp;"ctr",K$1:K$2881),IF(L$1:L$2881=L2046,K$1:K$2881),2,IF(ISERROR(Q2046),3,IF(Q2046&lt;0.05,3,2))))</f>
        <v>0.38283592558548196</v>
      </c>
      <c r="S2046" s="1" t="str">
        <f t="shared" ca="1" si="436"/>
        <v>N</v>
      </c>
      <c r="T2046" s="1">
        <f t="array" ref="T2046">IF(O2046="","",AVERAGE(IF(L$1:L$2881=L2046,I$1:I$2881)))</f>
        <v>65283.75</v>
      </c>
      <c r="U2046" s="1" t="str">
        <f t="shared" ca="1" si="437"/>
        <v>n/a</v>
      </c>
      <c r="V2046" s="1" t="str">
        <f t="shared" ca="1" si="441"/>
        <v>1</v>
      </c>
      <c r="W2046" s="1" t="str">
        <f t="array" aca="1" ref="W2046" ca="1">IF(V2046="","",IF(AVERAGE(IF(Z$2:Z$2881="Neg"&amp;" "&amp;B2046&amp;" "&amp;X2046,J$2:J$2881,0))&gt;AVERAGE(IF(Z$2:Z$2881="pos"&amp;" "&amp;B2046&amp;" "&amp;X2046,J$2:J$2881,0)),"neg","pos"))</f>
        <v>pos</v>
      </c>
      <c r="X2046" s="1" t="str">
        <f t="shared" ca="1" si="438"/>
        <v>SE_</v>
      </c>
      <c r="Y2046" s="1" t="str">
        <f t="shared" ca="1" si="439"/>
        <v>Syn</v>
      </c>
      <c r="Z2046" s="1" t="str">
        <f t="shared" si="440"/>
        <v>neg acetylglutamate SE_</v>
      </c>
      <c r="AA2046" s="1" t="str">
        <f t="shared" si="442"/>
        <v>Good</v>
      </c>
    </row>
    <row r="2047" spans="1:27" x14ac:dyDescent="0.2">
      <c r="A2047" s="1" t="s">
        <v>93</v>
      </c>
      <c r="B2047" s="1" t="s">
        <v>176</v>
      </c>
      <c r="C2047" s="1" t="s">
        <v>57</v>
      </c>
      <c r="D2047" s="1">
        <v>189.06450000000001</v>
      </c>
      <c r="E2047" s="1">
        <v>20.03</v>
      </c>
      <c r="F2047" s="5" t="s">
        <v>146</v>
      </c>
      <c r="H2047" s="1" t="s">
        <v>154</v>
      </c>
      <c r="I2047" s="1">
        <v>106326</v>
      </c>
      <c r="K2047" s="1">
        <f t="shared" si="443"/>
        <v>11.574274530196512</v>
      </c>
      <c r="L2047" s="1" t="str">
        <f t="shared" si="444"/>
        <v>neg acetylglutamate SE_Syn</v>
      </c>
      <c r="M2047" s="1" t="str">
        <f t="shared" si="433"/>
        <v>D</v>
      </c>
      <c r="N2047" s="1" t="str">
        <f t="shared" si="434"/>
        <v>neg acetylglutamate SE_Syn_D</v>
      </c>
      <c r="O2047" s="2" t="str">
        <f t="shared" si="435"/>
        <v/>
      </c>
      <c r="P2047" s="1" t="str">
        <f t="array" ref="P2047">IF(O2047="","",AVERAGE(IF(L$1:L$2881=L2047,K$1:K$2881)))</f>
        <v/>
      </c>
      <c r="Q2047" s="1" t="str">
        <f t="array" ref="Q2047">IF(O2047="","",_xlfn.F.TEST(IF((L$1:L$2881=LEFT(L2047,LEN(L2047)-3)&amp;"ctr"),K$1:K$2881),IF((L$1:L$2881=L2047),K$1:K$2881)))</f>
        <v/>
      </c>
      <c r="R2047" s="1" t="str">
        <f t="array" ref="R2047">IF(O2047="","",TTEST(IF(L$1:L$2881=LEFT(L2047,LEN(L2047)-3)&amp;"ctr",K$1:K$2881),IF(L$1:L$2881=L2047,K$1:K$2881),2,IF(ISERROR(Q2047),3,IF(Q2047&lt;0.05,3,2))))</f>
        <v/>
      </c>
      <c r="S2047" s="1" t="str">
        <f t="shared" ca="1" si="436"/>
        <v/>
      </c>
      <c r="T2047" s="1" t="str">
        <f t="array" ref="T2047">IF(O2047="","",AVERAGE(IF(L$1:L$2881=L2047,I$1:I$2881)))</f>
        <v/>
      </c>
      <c r="U2047" s="1" t="str">
        <f t="shared" ca="1" si="437"/>
        <v/>
      </c>
      <c r="V2047" s="1" t="str">
        <f t="shared" ca="1" si="441"/>
        <v/>
      </c>
      <c r="W2047" s="1" t="str">
        <f t="array" aca="1" ref="W2047" ca="1">IF(V2047="","",IF(AVERAGE(IF(Z$2:Z$2881="Neg"&amp;" "&amp;B2047&amp;" "&amp;X2047,J$2:J$2881,0))&gt;AVERAGE(IF(Z$2:Z$2881="pos"&amp;" "&amp;B2047&amp;" "&amp;X2047,J$2:J$2881,0)),"neg","pos"))</f>
        <v/>
      </c>
      <c r="X2047" s="1" t="str">
        <f t="shared" ca="1" si="438"/>
        <v/>
      </c>
      <c r="Y2047" s="1" t="str">
        <f t="shared" ca="1" si="439"/>
        <v/>
      </c>
      <c r="Z2047" s="1" t="str">
        <f t="shared" si="440"/>
        <v>neg acetylglutamate SE_</v>
      </c>
      <c r="AA2047" s="1" t="str">
        <f t="shared" si="442"/>
        <v/>
      </c>
    </row>
    <row r="2048" spans="1:27" x14ac:dyDescent="0.2">
      <c r="A2048" s="1" t="s">
        <v>93</v>
      </c>
      <c r="B2048" s="1" t="s">
        <v>176</v>
      </c>
      <c r="C2048" s="1" t="s">
        <v>57</v>
      </c>
      <c r="D2048" s="1">
        <v>189.06450000000001</v>
      </c>
      <c r="E2048" s="1">
        <v>20.03</v>
      </c>
      <c r="F2048" s="5" t="s">
        <v>146</v>
      </c>
      <c r="H2048" s="1" t="s">
        <v>154</v>
      </c>
      <c r="I2048" s="1">
        <v>69291</v>
      </c>
      <c r="K2048" s="1">
        <f t="shared" si="443"/>
        <v>11.146084738398832</v>
      </c>
      <c r="L2048" s="1" t="str">
        <f t="shared" si="444"/>
        <v>neg acetylglutamate SE_Syn</v>
      </c>
      <c r="M2048" s="1" t="str">
        <f t="shared" si="433"/>
        <v>D</v>
      </c>
      <c r="N2048" s="1" t="str">
        <f t="shared" si="434"/>
        <v>neg acetylglutamate SE_Syn_D</v>
      </c>
      <c r="O2048" s="2" t="str">
        <f t="shared" si="435"/>
        <v/>
      </c>
      <c r="P2048" s="1" t="str">
        <f t="array" ref="P2048">IF(O2048="","",AVERAGE(IF(L$1:L$2881=L2048,K$1:K$2881)))</f>
        <v/>
      </c>
      <c r="Q2048" s="1" t="str">
        <f t="array" ref="Q2048">IF(O2048="","",_xlfn.F.TEST(IF((L$1:L$2881=LEFT(L2048,LEN(L2048)-3)&amp;"ctr"),K$1:K$2881),IF((L$1:L$2881=L2048),K$1:K$2881)))</f>
        <v/>
      </c>
      <c r="R2048" s="1" t="str">
        <f t="array" ref="R2048">IF(O2048="","",TTEST(IF(L$1:L$2881=LEFT(L2048,LEN(L2048)-3)&amp;"ctr",K$1:K$2881),IF(L$1:L$2881=L2048,K$1:K$2881),2,IF(ISERROR(Q2048),3,IF(Q2048&lt;0.05,3,2))))</f>
        <v/>
      </c>
      <c r="S2048" s="1" t="str">
        <f t="shared" ca="1" si="436"/>
        <v/>
      </c>
      <c r="T2048" s="1" t="str">
        <f t="array" ref="T2048">IF(O2048="","",AVERAGE(IF(L$1:L$2881=L2048,I$1:I$2881)))</f>
        <v/>
      </c>
      <c r="U2048" s="1" t="str">
        <f t="shared" ca="1" si="437"/>
        <v/>
      </c>
      <c r="V2048" s="1" t="str">
        <f t="shared" ca="1" si="441"/>
        <v/>
      </c>
      <c r="W2048" s="1" t="str">
        <f t="array" aca="1" ref="W2048" ca="1">IF(V2048="","",IF(AVERAGE(IF(Z$2:Z$2881="Neg"&amp;" "&amp;B2048&amp;" "&amp;X2048,J$2:J$2881,0))&gt;AVERAGE(IF(Z$2:Z$2881="pos"&amp;" "&amp;B2048&amp;" "&amp;X2048,J$2:J$2881,0)),"neg","pos"))</f>
        <v/>
      </c>
      <c r="X2048" s="1" t="str">
        <f t="shared" ca="1" si="438"/>
        <v/>
      </c>
      <c r="Y2048" s="1" t="str">
        <f t="shared" ca="1" si="439"/>
        <v/>
      </c>
      <c r="Z2048" s="1" t="str">
        <f t="shared" si="440"/>
        <v>neg acetylglutamate SE_</v>
      </c>
      <c r="AA2048" s="1" t="str">
        <f t="shared" si="442"/>
        <v/>
      </c>
    </row>
    <row r="2049" spans="1:27" x14ac:dyDescent="0.2">
      <c r="A2049" s="1" t="s">
        <v>93</v>
      </c>
      <c r="B2049" s="1" t="s">
        <v>176</v>
      </c>
      <c r="C2049" s="1" t="s">
        <v>57</v>
      </c>
      <c r="D2049" s="1">
        <v>189.06450000000001</v>
      </c>
      <c r="E2049" s="1">
        <v>20.03</v>
      </c>
      <c r="F2049" s="5" t="s">
        <v>146</v>
      </c>
      <c r="H2049" s="1" t="s">
        <v>154</v>
      </c>
      <c r="I2049" s="1">
        <v>51969</v>
      </c>
      <c r="K2049" s="1">
        <f t="shared" si="443"/>
        <v>10.858421908002487</v>
      </c>
      <c r="L2049" s="1" t="str">
        <f t="shared" si="444"/>
        <v>neg acetylglutamate SE_Syn</v>
      </c>
      <c r="M2049" s="1" t="str">
        <f t="shared" si="433"/>
        <v>D</v>
      </c>
      <c r="N2049" s="1" t="str">
        <f t="shared" si="434"/>
        <v>neg acetylglutamate SE_Syn_D</v>
      </c>
      <c r="O2049" s="2" t="str">
        <f t="shared" si="435"/>
        <v/>
      </c>
      <c r="P2049" s="1" t="str">
        <f t="array" ref="P2049">IF(O2049="","",AVERAGE(IF(L$1:L$2881=L2049,K$1:K$2881)))</f>
        <v/>
      </c>
      <c r="Q2049" s="1" t="str">
        <f t="array" ref="Q2049">IF(O2049="","",_xlfn.F.TEST(IF((L$1:L$2881=LEFT(L2049,LEN(L2049)-3)&amp;"ctr"),K$1:K$2881),IF((L$1:L$2881=L2049),K$1:K$2881)))</f>
        <v/>
      </c>
      <c r="R2049" s="1" t="str">
        <f t="array" ref="R2049">IF(O2049="","",TTEST(IF(L$1:L$2881=LEFT(L2049,LEN(L2049)-3)&amp;"ctr",K$1:K$2881),IF(L$1:L$2881=L2049,K$1:K$2881),2,IF(ISERROR(Q2049),3,IF(Q2049&lt;0.05,3,2))))</f>
        <v/>
      </c>
      <c r="S2049" s="1" t="str">
        <f t="shared" ca="1" si="436"/>
        <v/>
      </c>
      <c r="T2049" s="1" t="str">
        <f t="array" ref="T2049">IF(O2049="","",AVERAGE(IF(L$1:L$2881=L2049,I$1:I$2881)))</f>
        <v/>
      </c>
      <c r="U2049" s="1" t="str">
        <f t="shared" ca="1" si="437"/>
        <v/>
      </c>
      <c r="V2049" s="1" t="str">
        <f t="shared" ca="1" si="441"/>
        <v/>
      </c>
      <c r="W2049" s="1" t="str">
        <f t="array" aca="1" ref="W2049" ca="1">IF(V2049="","",IF(AVERAGE(IF(Z$2:Z$2881="Neg"&amp;" "&amp;B2049&amp;" "&amp;X2049,J$2:J$2881,0))&gt;AVERAGE(IF(Z$2:Z$2881="pos"&amp;" "&amp;B2049&amp;" "&amp;X2049,J$2:J$2881,0)),"neg","pos"))</f>
        <v/>
      </c>
      <c r="X2049" s="1" t="str">
        <f t="shared" ca="1" si="438"/>
        <v/>
      </c>
      <c r="Y2049" s="1" t="str">
        <f t="shared" ca="1" si="439"/>
        <v/>
      </c>
      <c r="Z2049" s="1" t="str">
        <f t="shared" si="440"/>
        <v>neg acetylglutamate SE_</v>
      </c>
      <c r="AA2049" s="1" t="str">
        <f t="shared" si="442"/>
        <v/>
      </c>
    </row>
    <row r="2050" spans="1:27" x14ac:dyDescent="0.2">
      <c r="A2050" s="1" t="s">
        <v>93</v>
      </c>
      <c r="B2050" s="1" t="s">
        <v>168</v>
      </c>
      <c r="C2050" s="1" t="s">
        <v>131</v>
      </c>
      <c r="D2050" s="1">
        <v>277.07479999999998</v>
      </c>
      <c r="E2050" s="1">
        <v>20.22</v>
      </c>
      <c r="F2050" s="5" t="s">
        <v>146</v>
      </c>
      <c r="H2050" s="1" t="s">
        <v>147</v>
      </c>
      <c r="K2050" s="1">
        <f t="shared" si="443"/>
        <v>0</v>
      </c>
      <c r="L2050" s="1" t="str">
        <f t="shared" si="444"/>
        <v>neg (histidine betaine sulfonic acid) Min_Ctr</v>
      </c>
      <c r="M2050" s="1" t="str">
        <f t="shared" ref="M2050:M2113" si="445">IF(I2050&lt;&gt;"","D","ND")</f>
        <v>ND</v>
      </c>
      <c r="N2050" s="1" t="str">
        <f t="shared" ref="N2050:N2113" si="446">L2050&amp;IF(LEN(M2050)=2,M2050,"_"&amp;M2050)</f>
        <v>neg (histidine betaine sulfonic acid) Min_CtrND</v>
      </c>
      <c r="O2050" s="2" t="str">
        <f t="shared" ref="O2050:O2113" si="447">IF(ROW()&lt;&gt;MATCH(L2050,L$1:L$2881,0),"",IF(COUNTIF(N$1:N$2881,LEFT(N2050,LEN(N2050)-2)&amp;"_D")=COUNTIF(L$1:L$2881,L2050),"D","ND"))</f>
        <v>ND</v>
      </c>
      <c r="P2050" s="1">
        <f t="array" ref="P2050">IF(O2050="","",AVERAGE(IF(L$1:L$2881=L2050,K$1:K$2881)))</f>
        <v>0</v>
      </c>
      <c r="Q2050" s="1" t="e">
        <f t="array" ref="Q2050">IF(O2050="","",_xlfn.F.TEST(IF((L$1:L$2881=LEFT(L2050,LEN(L2050)-3)&amp;"ctr"),K$1:K$2881),IF((L$1:L$2881=L2050),K$1:K$2881)))</f>
        <v>#DIV/0!</v>
      </c>
      <c r="R2050" s="1" t="e">
        <f t="array" ref="R2050">IF(O2050="","",TTEST(IF(L$1:L$2881=LEFT(L2050,LEN(L2050)-3)&amp;"ctr",K$1:K$2881),IF(L$1:L$2881=L2050,K$1:K$2881),2,IF(ISERROR(Q2050),3,IF(Q2050&lt;0.05,3,2))))</f>
        <v>#DIV/0!</v>
      </c>
      <c r="S2050" s="1" t="str">
        <f t="shared" ref="S2050:S2113" ca="1" si="448">IF(P2050="","",IF(RIGHT(L2050,3)="ctr",O2050,IF(AND(O2050="ND",INDIRECT("r"&amp;MATCH(LEFT(L2050,LEN(L2050)-3)&amp;"ctr",L$1:L$2881,0)&amp;"c"&amp;COLUMN(O2050),FALSE)="ND"),"ND",IF(R2050&gt;=0.05,"N",IF(AND(R2050&lt;0.05,P2050&lt;INDIRECT("r"&amp;MATCH(LEFT(L2050,LEN(L2050)-3)&amp;"ctr",L$1:L$2881,0)&amp;"C"&amp;COLUMN(P2050),FALSE)),"I",IF(AND(R2050&lt;0.05,P2050&gt;INDIRECT("r"&amp;MATCH(LEFT(L2050,LEN(L2050)-3)&amp;"ctr",L$1:L$2881,0)&amp;"c"&amp;COLUMN(P2050),FALSE)),"E","err"))))))</f>
        <v>ND</v>
      </c>
      <c r="T2050" s="1">
        <f t="array" ref="T2050">IF(O2050="","",AVERAGE(IF(L$1:L$2881=L2050,I$1:I$2881)))</f>
        <v>0</v>
      </c>
      <c r="U2050" s="1" t="str">
        <f t="shared" ref="U2050:U2113" ca="1" si="449">IF(O2050="","",IF(OR(S2050="ND",S2050="N"),"n/a",IF(OR(S2050="e",S2050="I"),IF(OR(T2050=0,INDIRECT("r"&amp;MATCH(LEFT(L2050,LEN(L2050)-3)&amp;"ctr",L$1:L$2881,0)&amp;"c"&amp;COLUMN(T2050),FALSE)=0),5,LOG(T2050/INDIRECT("r"&amp;MATCH(LEFT(L2050,LEN(L2050)-3)&amp;"ctr",L$1:L$2881,0)&amp;"c"&amp;COLUMN(T2050),FALSE),2)))))</f>
        <v>n/a</v>
      </c>
      <c r="V2050" s="1" t="str">
        <f t="shared" ca="1" si="441"/>
        <v/>
      </c>
      <c r="W2050" s="1" t="str">
        <f t="array" aca="1" ref="W2050" ca="1">IF(V2050="","",IF(AVERAGE(IF(Z$2:Z$2881="Neg"&amp;" "&amp;B2050&amp;" "&amp;X2050,J$2:J$2881,0))&gt;AVERAGE(IF(Z$2:Z$2881="pos"&amp;" "&amp;B2050&amp;" "&amp;X2050,J$2:J$2881,0)),"neg","pos"))</f>
        <v/>
      </c>
      <c r="X2050" s="1" t="str">
        <f t="shared" ref="X2050:X2113" ca="1" si="450">IF(V2050="","",LEFT(H2050,3))</f>
        <v/>
      </c>
      <c r="Y2050" s="1" t="str">
        <f t="shared" ref="Y2050:Y2113" ca="1" si="451">IF(W2050="","",RIGHT(H2050,3))</f>
        <v/>
      </c>
      <c r="Z2050" s="1" t="str">
        <f t="shared" ref="Z2050:Z2113" si="452">A2050&amp;" "&amp;B2050&amp;" "&amp;LEFT(H2050,3)</f>
        <v>neg (histidine betaine sulfonic acid) Min</v>
      </c>
      <c r="AA2050" s="1" t="str">
        <f t="shared" si="442"/>
        <v>Good</v>
      </c>
    </row>
    <row r="2051" spans="1:27" x14ac:dyDescent="0.2">
      <c r="A2051" s="1" t="s">
        <v>93</v>
      </c>
      <c r="B2051" s="1" t="s">
        <v>168</v>
      </c>
      <c r="C2051" s="1" t="s">
        <v>131</v>
      </c>
      <c r="D2051" s="1">
        <v>277.07479999999998</v>
      </c>
      <c r="E2051" s="1">
        <v>20.22</v>
      </c>
      <c r="F2051" s="5" t="s">
        <v>146</v>
      </c>
      <c r="H2051" s="1" t="s">
        <v>147</v>
      </c>
      <c r="K2051" s="1">
        <f t="shared" ref="K2051:K2114" si="453">LN(I2051+1)</f>
        <v>0</v>
      </c>
      <c r="L2051" s="1" t="str">
        <f t="shared" ref="L2051:L2114" si="454">A2051&amp;" "&amp;B2051&amp;" "&amp;H2051</f>
        <v>neg (histidine betaine sulfonic acid) Min_Ctr</v>
      </c>
      <c r="M2051" s="1" t="str">
        <f t="shared" si="445"/>
        <v>ND</v>
      </c>
      <c r="N2051" s="1" t="str">
        <f t="shared" si="446"/>
        <v>neg (histidine betaine sulfonic acid) Min_CtrND</v>
      </c>
      <c r="O2051" s="2" t="str">
        <f t="shared" si="447"/>
        <v/>
      </c>
      <c r="P2051" s="1" t="str">
        <f t="array" ref="P2051">IF(O2051="","",AVERAGE(IF(L$1:L$2881=L2051,K$1:K$2881)))</f>
        <v/>
      </c>
      <c r="Q2051" s="1" t="str">
        <f t="array" ref="Q2051">IF(O2051="","",_xlfn.F.TEST(IF((L$1:L$2881=LEFT(L2051,LEN(L2051)-3)&amp;"ctr"),K$1:K$2881),IF((L$1:L$2881=L2051),K$1:K$2881)))</f>
        <v/>
      </c>
      <c r="R2051" s="1" t="str">
        <f t="array" ref="R2051">IF(O2051="","",TTEST(IF(L$1:L$2881=LEFT(L2051,LEN(L2051)-3)&amp;"ctr",K$1:K$2881),IF(L$1:L$2881=L2051,K$1:K$2881),2,IF(ISERROR(Q2051),3,IF(Q2051&lt;0.05,3,2))))</f>
        <v/>
      </c>
      <c r="S2051" s="1" t="str">
        <f t="shared" ca="1" si="448"/>
        <v/>
      </c>
      <c r="T2051" s="1" t="str">
        <f t="array" ref="T2051">IF(O2051="","",AVERAGE(IF(L$1:L$2881=L2051,I$1:I$2881)))</f>
        <v/>
      </c>
      <c r="U2051" s="1" t="str">
        <f t="shared" ca="1" si="449"/>
        <v/>
      </c>
      <c r="V2051" s="1" t="str">
        <f t="shared" ref="V2051:V2114" ca="1" si="455">IF(S2051="N","1",IF(U2051="n/a","",IF(U2051="","",IF(ABS(U2051)&lt;1.5,"1",IF(ABS(U2051)&lt;2.5,"2",IF(ABS(U2051)&lt;3.5,"3",IF(ABS(U2051)&lt;4.5,"4",IF(ABS(U2051)&gt;=4.5,"5"))))))))</f>
        <v/>
      </c>
      <c r="W2051" s="1" t="str">
        <f t="array" aca="1" ref="W2051" ca="1">IF(V2051="","",IF(AVERAGE(IF(Z$2:Z$2881="Neg"&amp;" "&amp;B2051&amp;" "&amp;X2051,J$2:J$2881,0))&gt;AVERAGE(IF(Z$2:Z$2881="pos"&amp;" "&amp;B2051&amp;" "&amp;X2051,J$2:J$2881,0)),"neg","pos"))</f>
        <v/>
      </c>
      <c r="X2051" s="1" t="str">
        <f t="shared" ca="1" si="450"/>
        <v/>
      </c>
      <c r="Y2051" s="1" t="str">
        <f t="shared" ca="1" si="451"/>
        <v/>
      </c>
      <c r="Z2051" s="1" t="str">
        <f t="shared" si="452"/>
        <v>neg (histidine betaine sulfonic acid) Min</v>
      </c>
      <c r="AA2051" s="1" t="str">
        <f t="shared" ref="AA2051:AA2114" si="456">IF(T2051="","","Good")</f>
        <v/>
      </c>
    </row>
    <row r="2052" spans="1:27" x14ac:dyDescent="0.2">
      <c r="A2052" s="1" t="s">
        <v>93</v>
      </c>
      <c r="B2052" s="1" t="s">
        <v>168</v>
      </c>
      <c r="C2052" s="1" t="s">
        <v>131</v>
      </c>
      <c r="D2052" s="1">
        <v>277.07479999999998</v>
      </c>
      <c r="E2052" s="1">
        <v>20.22</v>
      </c>
      <c r="F2052" s="5" t="s">
        <v>146</v>
      </c>
      <c r="H2052" s="1" t="s">
        <v>147</v>
      </c>
      <c r="K2052" s="1">
        <f t="shared" si="453"/>
        <v>0</v>
      </c>
      <c r="L2052" s="1" t="str">
        <f t="shared" si="454"/>
        <v>neg (histidine betaine sulfonic acid) Min_Ctr</v>
      </c>
      <c r="M2052" s="1" t="str">
        <f t="shared" si="445"/>
        <v>ND</v>
      </c>
      <c r="N2052" s="1" t="str">
        <f t="shared" si="446"/>
        <v>neg (histidine betaine sulfonic acid) Min_CtrND</v>
      </c>
      <c r="O2052" s="2" t="str">
        <f t="shared" si="447"/>
        <v/>
      </c>
      <c r="P2052" s="1" t="str">
        <f t="array" ref="P2052">IF(O2052="","",AVERAGE(IF(L$1:L$2881=L2052,K$1:K$2881)))</f>
        <v/>
      </c>
      <c r="Q2052" s="1" t="str">
        <f t="array" ref="Q2052">IF(O2052="","",_xlfn.F.TEST(IF((L$1:L$2881=LEFT(L2052,LEN(L2052)-3)&amp;"ctr"),K$1:K$2881),IF((L$1:L$2881=L2052),K$1:K$2881)))</f>
        <v/>
      </c>
      <c r="R2052" s="1" t="str">
        <f t="array" ref="R2052">IF(O2052="","",TTEST(IF(L$1:L$2881=LEFT(L2052,LEN(L2052)-3)&amp;"ctr",K$1:K$2881),IF(L$1:L$2881=L2052,K$1:K$2881),2,IF(ISERROR(Q2052),3,IF(Q2052&lt;0.05,3,2))))</f>
        <v/>
      </c>
      <c r="S2052" s="1" t="str">
        <f t="shared" ca="1" si="448"/>
        <v/>
      </c>
      <c r="T2052" s="1" t="str">
        <f t="array" ref="T2052">IF(O2052="","",AVERAGE(IF(L$1:L$2881=L2052,I$1:I$2881)))</f>
        <v/>
      </c>
      <c r="U2052" s="1" t="str">
        <f t="shared" ca="1" si="449"/>
        <v/>
      </c>
      <c r="V2052" s="1" t="str">
        <f t="shared" ca="1" si="455"/>
        <v/>
      </c>
      <c r="W2052" s="1" t="str">
        <f t="array" aca="1" ref="W2052" ca="1">IF(V2052="","",IF(AVERAGE(IF(Z$2:Z$2881="Neg"&amp;" "&amp;B2052&amp;" "&amp;X2052,J$2:J$2881,0))&gt;AVERAGE(IF(Z$2:Z$2881="pos"&amp;" "&amp;B2052&amp;" "&amp;X2052,J$2:J$2881,0)),"neg","pos"))</f>
        <v/>
      </c>
      <c r="X2052" s="1" t="str">
        <f t="shared" ca="1" si="450"/>
        <v/>
      </c>
      <c r="Y2052" s="1" t="str">
        <f t="shared" ca="1" si="451"/>
        <v/>
      </c>
      <c r="Z2052" s="1" t="str">
        <f t="shared" si="452"/>
        <v>neg (histidine betaine sulfonic acid) Min</v>
      </c>
      <c r="AA2052" s="1" t="str">
        <f t="shared" si="456"/>
        <v/>
      </c>
    </row>
    <row r="2053" spans="1:27" x14ac:dyDescent="0.2">
      <c r="A2053" s="1" t="s">
        <v>93</v>
      </c>
      <c r="B2053" s="1" t="s">
        <v>168</v>
      </c>
      <c r="C2053" s="1" t="s">
        <v>131</v>
      </c>
      <c r="D2053" s="1">
        <v>277.07479999999998</v>
      </c>
      <c r="E2053" s="1">
        <v>20.22</v>
      </c>
      <c r="F2053" s="5" t="s">
        <v>146</v>
      </c>
      <c r="H2053" s="1" t="s">
        <v>147</v>
      </c>
      <c r="K2053" s="1">
        <f t="shared" si="453"/>
        <v>0</v>
      </c>
      <c r="L2053" s="1" t="str">
        <f t="shared" si="454"/>
        <v>neg (histidine betaine sulfonic acid) Min_Ctr</v>
      </c>
      <c r="M2053" s="1" t="str">
        <f t="shared" si="445"/>
        <v>ND</v>
      </c>
      <c r="N2053" s="1" t="str">
        <f t="shared" si="446"/>
        <v>neg (histidine betaine sulfonic acid) Min_CtrND</v>
      </c>
      <c r="O2053" s="2" t="str">
        <f t="shared" si="447"/>
        <v/>
      </c>
      <c r="P2053" s="1" t="str">
        <f t="array" ref="P2053">IF(O2053="","",AVERAGE(IF(L$1:L$2881=L2053,K$1:K$2881)))</f>
        <v/>
      </c>
      <c r="Q2053" s="1" t="str">
        <f t="array" ref="Q2053">IF(O2053="","",_xlfn.F.TEST(IF((L$1:L$2881=LEFT(L2053,LEN(L2053)-3)&amp;"ctr"),K$1:K$2881),IF((L$1:L$2881=L2053),K$1:K$2881)))</f>
        <v/>
      </c>
      <c r="R2053" s="1" t="str">
        <f t="array" ref="R2053">IF(O2053="","",TTEST(IF(L$1:L$2881=LEFT(L2053,LEN(L2053)-3)&amp;"ctr",K$1:K$2881),IF(L$1:L$2881=L2053,K$1:K$2881),2,IF(ISERROR(Q2053),3,IF(Q2053&lt;0.05,3,2))))</f>
        <v/>
      </c>
      <c r="S2053" s="1" t="str">
        <f t="shared" ca="1" si="448"/>
        <v/>
      </c>
      <c r="T2053" s="1" t="str">
        <f t="array" ref="T2053">IF(O2053="","",AVERAGE(IF(L$1:L$2881=L2053,I$1:I$2881)))</f>
        <v/>
      </c>
      <c r="U2053" s="1" t="str">
        <f t="shared" ca="1" si="449"/>
        <v/>
      </c>
      <c r="V2053" s="1" t="str">
        <f t="shared" ca="1" si="455"/>
        <v/>
      </c>
      <c r="W2053" s="1" t="str">
        <f t="array" aca="1" ref="W2053" ca="1">IF(V2053="","",IF(AVERAGE(IF(Z$2:Z$2881="Neg"&amp;" "&amp;B2053&amp;" "&amp;X2053,J$2:J$2881,0))&gt;AVERAGE(IF(Z$2:Z$2881="pos"&amp;" "&amp;B2053&amp;" "&amp;X2053,J$2:J$2881,0)),"neg","pos"))</f>
        <v/>
      </c>
      <c r="X2053" s="1" t="str">
        <f t="shared" ca="1" si="450"/>
        <v/>
      </c>
      <c r="Y2053" s="1" t="str">
        <f t="shared" ca="1" si="451"/>
        <v/>
      </c>
      <c r="Z2053" s="1" t="str">
        <f t="shared" si="452"/>
        <v>neg (histidine betaine sulfonic acid) Min</v>
      </c>
      <c r="AA2053" s="1" t="str">
        <f t="shared" si="456"/>
        <v/>
      </c>
    </row>
    <row r="2054" spans="1:27" x14ac:dyDescent="0.2">
      <c r="A2054" s="1" t="s">
        <v>93</v>
      </c>
      <c r="B2054" s="1" t="s">
        <v>168</v>
      </c>
      <c r="C2054" s="1" t="s">
        <v>131</v>
      </c>
      <c r="D2054" s="1">
        <v>277.07479999999998</v>
      </c>
      <c r="E2054" s="1">
        <v>20.22</v>
      </c>
      <c r="F2054" s="5" t="s">
        <v>146</v>
      </c>
      <c r="H2054" s="1" t="s">
        <v>148</v>
      </c>
      <c r="K2054" s="1">
        <f t="shared" si="453"/>
        <v>0</v>
      </c>
      <c r="L2054" s="1" t="str">
        <f t="shared" si="454"/>
        <v>neg (histidine betaine sulfonic acid) Min_Syn</v>
      </c>
      <c r="M2054" s="1" t="str">
        <f t="shared" si="445"/>
        <v>ND</v>
      </c>
      <c r="N2054" s="1" t="str">
        <f t="shared" si="446"/>
        <v>neg (histidine betaine sulfonic acid) Min_SynND</v>
      </c>
      <c r="O2054" s="2" t="str">
        <f t="shared" si="447"/>
        <v>ND</v>
      </c>
      <c r="P2054" s="1">
        <f t="array" ref="P2054">IF(O2054="","",AVERAGE(IF(L$1:L$2881=L2054,K$1:K$2881)))</f>
        <v>0</v>
      </c>
      <c r="Q2054" s="1" t="e">
        <f t="array" ref="Q2054">IF(O2054="","",_xlfn.F.TEST(IF((L$1:L$2881=LEFT(L2054,LEN(L2054)-3)&amp;"ctr"),K$1:K$2881),IF((L$1:L$2881=L2054),K$1:K$2881)))</f>
        <v>#DIV/0!</v>
      </c>
      <c r="R2054" s="1" t="e">
        <f t="array" ref="R2054">IF(O2054="","",TTEST(IF(L$1:L$2881=LEFT(L2054,LEN(L2054)-3)&amp;"ctr",K$1:K$2881),IF(L$1:L$2881=L2054,K$1:K$2881),2,IF(ISERROR(Q2054),3,IF(Q2054&lt;0.05,3,2))))</f>
        <v>#DIV/0!</v>
      </c>
      <c r="S2054" s="1" t="str">
        <f t="shared" ca="1" si="448"/>
        <v>ND</v>
      </c>
      <c r="T2054" s="1">
        <f t="array" ref="T2054">IF(O2054="","",AVERAGE(IF(L$1:L$2881=L2054,I$1:I$2881)))</f>
        <v>0</v>
      </c>
      <c r="U2054" s="1" t="str">
        <f t="shared" ca="1" si="449"/>
        <v>n/a</v>
      </c>
      <c r="V2054" s="1" t="str">
        <f t="shared" ca="1" si="455"/>
        <v/>
      </c>
      <c r="W2054" s="1" t="str">
        <f t="array" aca="1" ref="W2054" ca="1">IF(V2054="","",IF(AVERAGE(IF(Z$2:Z$2881="Neg"&amp;" "&amp;B2054&amp;" "&amp;X2054,J$2:J$2881,0))&gt;AVERAGE(IF(Z$2:Z$2881="pos"&amp;" "&amp;B2054&amp;" "&amp;X2054,J$2:J$2881,0)),"neg","pos"))</f>
        <v/>
      </c>
      <c r="X2054" s="1" t="str">
        <f t="shared" ca="1" si="450"/>
        <v/>
      </c>
      <c r="Y2054" s="1" t="str">
        <f t="shared" ca="1" si="451"/>
        <v/>
      </c>
      <c r="Z2054" s="1" t="str">
        <f t="shared" si="452"/>
        <v>neg (histidine betaine sulfonic acid) Min</v>
      </c>
      <c r="AA2054" s="1" t="str">
        <f t="shared" si="456"/>
        <v>Good</v>
      </c>
    </row>
    <row r="2055" spans="1:27" x14ac:dyDescent="0.2">
      <c r="A2055" s="1" t="s">
        <v>93</v>
      </c>
      <c r="B2055" s="1" t="s">
        <v>168</v>
      </c>
      <c r="C2055" s="1" t="s">
        <v>131</v>
      </c>
      <c r="D2055" s="1">
        <v>277.07479999999998</v>
      </c>
      <c r="E2055" s="1">
        <v>20.22</v>
      </c>
      <c r="F2055" s="5" t="s">
        <v>146</v>
      </c>
      <c r="H2055" s="1" t="s">
        <v>148</v>
      </c>
      <c r="K2055" s="1">
        <f t="shared" si="453"/>
        <v>0</v>
      </c>
      <c r="L2055" s="1" t="str">
        <f t="shared" si="454"/>
        <v>neg (histidine betaine sulfonic acid) Min_Syn</v>
      </c>
      <c r="M2055" s="1" t="str">
        <f t="shared" si="445"/>
        <v>ND</v>
      </c>
      <c r="N2055" s="1" t="str">
        <f t="shared" si="446"/>
        <v>neg (histidine betaine sulfonic acid) Min_SynND</v>
      </c>
      <c r="O2055" s="2" t="str">
        <f t="shared" si="447"/>
        <v/>
      </c>
      <c r="P2055" s="1" t="str">
        <f t="array" ref="P2055">IF(O2055="","",AVERAGE(IF(L$1:L$2881=L2055,K$1:K$2881)))</f>
        <v/>
      </c>
      <c r="Q2055" s="1" t="str">
        <f t="array" ref="Q2055">IF(O2055="","",_xlfn.F.TEST(IF((L$1:L$2881=LEFT(L2055,LEN(L2055)-3)&amp;"ctr"),K$1:K$2881),IF((L$1:L$2881=L2055),K$1:K$2881)))</f>
        <v/>
      </c>
      <c r="R2055" s="1" t="str">
        <f t="array" ref="R2055">IF(O2055="","",TTEST(IF(L$1:L$2881=LEFT(L2055,LEN(L2055)-3)&amp;"ctr",K$1:K$2881),IF(L$1:L$2881=L2055,K$1:K$2881),2,IF(ISERROR(Q2055),3,IF(Q2055&lt;0.05,3,2))))</f>
        <v/>
      </c>
      <c r="S2055" s="1" t="str">
        <f t="shared" ca="1" si="448"/>
        <v/>
      </c>
      <c r="T2055" s="1" t="str">
        <f t="array" ref="T2055">IF(O2055="","",AVERAGE(IF(L$1:L$2881=L2055,I$1:I$2881)))</f>
        <v/>
      </c>
      <c r="U2055" s="1" t="str">
        <f t="shared" ca="1" si="449"/>
        <v/>
      </c>
      <c r="V2055" s="1" t="str">
        <f t="shared" ca="1" si="455"/>
        <v/>
      </c>
      <c r="W2055" s="1" t="str">
        <f t="array" aca="1" ref="W2055" ca="1">IF(V2055="","",IF(AVERAGE(IF(Z$2:Z$2881="Neg"&amp;" "&amp;B2055&amp;" "&amp;X2055,J$2:J$2881,0))&gt;AVERAGE(IF(Z$2:Z$2881="pos"&amp;" "&amp;B2055&amp;" "&amp;X2055,J$2:J$2881,0)),"neg","pos"))</f>
        <v/>
      </c>
      <c r="X2055" s="1" t="str">
        <f t="shared" ca="1" si="450"/>
        <v/>
      </c>
      <c r="Y2055" s="1" t="str">
        <f t="shared" ca="1" si="451"/>
        <v/>
      </c>
      <c r="Z2055" s="1" t="str">
        <f t="shared" si="452"/>
        <v>neg (histidine betaine sulfonic acid) Min</v>
      </c>
      <c r="AA2055" s="1" t="str">
        <f t="shared" si="456"/>
        <v/>
      </c>
    </row>
    <row r="2056" spans="1:27" x14ac:dyDescent="0.2">
      <c r="A2056" s="1" t="s">
        <v>93</v>
      </c>
      <c r="B2056" s="1" t="s">
        <v>168</v>
      </c>
      <c r="C2056" s="1" t="s">
        <v>131</v>
      </c>
      <c r="D2056" s="1">
        <v>277.07479999999998</v>
      </c>
      <c r="E2056" s="1">
        <v>20.22</v>
      </c>
      <c r="F2056" s="5" t="s">
        <v>146</v>
      </c>
      <c r="H2056" s="1" t="s">
        <v>148</v>
      </c>
      <c r="K2056" s="1">
        <f t="shared" si="453"/>
        <v>0</v>
      </c>
      <c r="L2056" s="1" t="str">
        <f t="shared" si="454"/>
        <v>neg (histidine betaine sulfonic acid) Min_Syn</v>
      </c>
      <c r="M2056" s="1" t="str">
        <f t="shared" si="445"/>
        <v>ND</v>
      </c>
      <c r="N2056" s="1" t="str">
        <f t="shared" si="446"/>
        <v>neg (histidine betaine sulfonic acid) Min_SynND</v>
      </c>
      <c r="O2056" s="2" t="str">
        <f t="shared" si="447"/>
        <v/>
      </c>
      <c r="P2056" s="1" t="str">
        <f t="array" ref="P2056">IF(O2056="","",AVERAGE(IF(L$1:L$2881=L2056,K$1:K$2881)))</f>
        <v/>
      </c>
      <c r="Q2056" s="1" t="str">
        <f t="array" ref="Q2056">IF(O2056="","",_xlfn.F.TEST(IF((L$1:L$2881=LEFT(L2056,LEN(L2056)-3)&amp;"ctr"),K$1:K$2881),IF((L$1:L$2881=L2056),K$1:K$2881)))</f>
        <v/>
      </c>
      <c r="R2056" s="1" t="str">
        <f t="array" ref="R2056">IF(O2056="","",TTEST(IF(L$1:L$2881=LEFT(L2056,LEN(L2056)-3)&amp;"ctr",K$1:K$2881),IF(L$1:L$2881=L2056,K$1:K$2881),2,IF(ISERROR(Q2056),3,IF(Q2056&lt;0.05,3,2))))</f>
        <v/>
      </c>
      <c r="S2056" s="1" t="str">
        <f t="shared" ca="1" si="448"/>
        <v/>
      </c>
      <c r="T2056" s="1" t="str">
        <f t="array" ref="T2056">IF(O2056="","",AVERAGE(IF(L$1:L$2881=L2056,I$1:I$2881)))</f>
        <v/>
      </c>
      <c r="U2056" s="1" t="str">
        <f t="shared" ca="1" si="449"/>
        <v/>
      </c>
      <c r="V2056" s="1" t="str">
        <f t="shared" ca="1" si="455"/>
        <v/>
      </c>
      <c r="W2056" s="1" t="str">
        <f t="array" aca="1" ref="W2056" ca="1">IF(V2056="","",IF(AVERAGE(IF(Z$2:Z$2881="Neg"&amp;" "&amp;B2056&amp;" "&amp;X2056,J$2:J$2881,0))&gt;AVERAGE(IF(Z$2:Z$2881="pos"&amp;" "&amp;B2056&amp;" "&amp;X2056,J$2:J$2881,0)),"neg","pos"))</f>
        <v/>
      </c>
      <c r="X2056" s="1" t="str">
        <f t="shared" ca="1" si="450"/>
        <v/>
      </c>
      <c r="Y2056" s="1" t="str">
        <f t="shared" ca="1" si="451"/>
        <v/>
      </c>
      <c r="Z2056" s="1" t="str">
        <f t="shared" si="452"/>
        <v>neg (histidine betaine sulfonic acid) Min</v>
      </c>
      <c r="AA2056" s="1" t="str">
        <f t="shared" si="456"/>
        <v/>
      </c>
    </row>
    <row r="2057" spans="1:27" x14ac:dyDescent="0.2">
      <c r="A2057" s="1" t="s">
        <v>93</v>
      </c>
      <c r="B2057" s="1" t="s">
        <v>168</v>
      </c>
      <c r="C2057" s="1" t="s">
        <v>131</v>
      </c>
      <c r="D2057" s="1">
        <v>277.07479999999998</v>
      </c>
      <c r="E2057" s="1">
        <v>20.22</v>
      </c>
      <c r="F2057" s="5" t="s">
        <v>146</v>
      </c>
      <c r="H2057" s="1" t="s">
        <v>148</v>
      </c>
      <c r="K2057" s="1">
        <f t="shared" si="453"/>
        <v>0</v>
      </c>
      <c r="L2057" s="1" t="str">
        <f t="shared" si="454"/>
        <v>neg (histidine betaine sulfonic acid) Min_Syn</v>
      </c>
      <c r="M2057" s="1" t="str">
        <f t="shared" si="445"/>
        <v>ND</v>
      </c>
      <c r="N2057" s="1" t="str">
        <f t="shared" si="446"/>
        <v>neg (histidine betaine sulfonic acid) Min_SynND</v>
      </c>
      <c r="O2057" s="2" t="str">
        <f t="shared" si="447"/>
        <v/>
      </c>
      <c r="P2057" s="1" t="str">
        <f t="array" ref="P2057">IF(O2057="","",AVERAGE(IF(L$1:L$2881=L2057,K$1:K$2881)))</f>
        <v/>
      </c>
      <c r="Q2057" s="1" t="str">
        <f t="array" ref="Q2057">IF(O2057="","",_xlfn.F.TEST(IF((L$1:L$2881=LEFT(L2057,LEN(L2057)-3)&amp;"ctr"),K$1:K$2881),IF((L$1:L$2881=L2057),K$1:K$2881)))</f>
        <v/>
      </c>
      <c r="R2057" s="1" t="str">
        <f t="array" ref="R2057">IF(O2057="","",TTEST(IF(L$1:L$2881=LEFT(L2057,LEN(L2057)-3)&amp;"ctr",K$1:K$2881),IF(L$1:L$2881=L2057,K$1:K$2881),2,IF(ISERROR(Q2057),3,IF(Q2057&lt;0.05,3,2))))</f>
        <v/>
      </c>
      <c r="S2057" s="1" t="str">
        <f t="shared" ca="1" si="448"/>
        <v/>
      </c>
      <c r="T2057" s="1" t="str">
        <f t="array" ref="T2057">IF(O2057="","",AVERAGE(IF(L$1:L$2881=L2057,I$1:I$2881)))</f>
        <v/>
      </c>
      <c r="U2057" s="1" t="str">
        <f t="shared" ca="1" si="449"/>
        <v/>
      </c>
      <c r="V2057" s="1" t="str">
        <f t="shared" ca="1" si="455"/>
        <v/>
      </c>
      <c r="W2057" s="1" t="str">
        <f t="array" aca="1" ref="W2057" ca="1">IF(V2057="","",IF(AVERAGE(IF(Z$2:Z$2881="Neg"&amp;" "&amp;B2057&amp;" "&amp;X2057,J$2:J$2881,0))&gt;AVERAGE(IF(Z$2:Z$2881="pos"&amp;" "&amp;B2057&amp;" "&amp;X2057,J$2:J$2881,0)),"neg","pos"))</f>
        <v/>
      </c>
      <c r="X2057" s="1" t="str">
        <f t="shared" ca="1" si="450"/>
        <v/>
      </c>
      <c r="Y2057" s="1" t="str">
        <f t="shared" ca="1" si="451"/>
        <v/>
      </c>
      <c r="Z2057" s="1" t="str">
        <f t="shared" si="452"/>
        <v>neg (histidine betaine sulfonic acid) Min</v>
      </c>
      <c r="AA2057" s="1" t="str">
        <f t="shared" si="456"/>
        <v/>
      </c>
    </row>
    <row r="2058" spans="1:27" x14ac:dyDescent="0.2">
      <c r="A2058" s="1" t="s">
        <v>93</v>
      </c>
      <c r="B2058" s="1" t="s">
        <v>168</v>
      </c>
      <c r="C2058" s="1" t="s">
        <v>131</v>
      </c>
      <c r="D2058" s="1">
        <v>277.07479999999998</v>
      </c>
      <c r="E2058" s="1">
        <v>20.22</v>
      </c>
      <c r="F2058" s="5" t="s">
        <v>146</v>
      </c>
      <c r="H2058" s="1" t="s">
        <v>149</v>
      </c>
      <c r="K2058" s="1">
        <f t="shared" si="453"/>
        <v>0</v>
      </c>
      <c r="L2058" s="1" t="str">
        <f t="shared" si="454"/>
        <v>neg (histidine betaine sulfonic acid) MEBM_Ctr</v>
      </c>
      <c r="M2058" s="1" t="str">
        <f t="shared" si="445"/>
        <v>ND</v>
      </c>
      <c r="N2058" s="1" t="str">
        <f t="shared" si="446"/>
        <v>neg (histidine betaine sulfonic acid) MEBM_CtrND</v>
      </c>
      <c r="O2058" s="2" t="str">
        <f t="shared" si="447"/>
        <v>ND</v>
      </c>
      <c r="P2058" s="1">
        <f t="array" ref="P2058">IF(O2058="","",AVERAGE(IF(L$1:L$2881=L2058,K$1:K$2881)))</f>
        <v>0</v>
      </c>
      <c r="Q2058" s="1" t="e">
        <f t="array" ref="Q2058">IF(O2058="","",_xlfn.F.TEST(IF((L$1:L$2881=LEFT(L2058,LEN(L2058)-3)&amp;"ctr"),K$1:K$2881),IF((L$1:L$2881=L2058),K$1:K$2881)))</f>
        <v>#DIV/0!</v>
      </c>
      <c r="R2058" s="1" t="e">
        <f t="array" ref="R2058">IF(O2058="","",TTEST(IF(L$1:L$2881=LEFT(L2058,LEN(L2058)-3)&amp;"ctr",K$1:K$2881),IF(L$1:L$2881=L2058,K$1:K$2881),2,IF(ISERROR(Q2058),3,IF(Q2058&lt;0.05,3,2))))</f>
        <v>#DIV/0!</v>
      </c>
      <c r="S2058" s="1" t="str">
        <f t="shared" ca="1" si="448"/>
        <v>ND</v>
      </c>
      <c r="T2058" s="1">
        <f t="array" ref="T2058">IF(O2058="","",AVERAGE(IF(L$1:L$2881=L2058,I$1:I$2881)))</f>
        <v>0</v>
      </c>
      <c r="U2058" s="1" t="str">
        <f t="shared" ca="1" si="449"/>
        <v>n/a</v>
      </c>
      <c r="V2058" s="1" t="str">
        <f t="shared" ca="1" si="455"/>
        <v/>
      </c>
      <c r="W2058" s="1" t="str">
        <f t="array" aca="1" ref="W2058" ca="1">IF(V2058="","",IF(AVERAGE(IF(Z$2:Z$2881="Neg"&amp;" "&amp;B2058&amp;" "&amp;X2058,J$2:J$2881,0))&gt;AVERAGE(IF(Z$2:Z$2881="pos"&amp;" "&amp;B2058&amp;" "&amp;X2058,J$2:J$2881,0)),"neg","pos"))</f>
        <v/>
      </c>
      <c r="X2058" s="1" t="str">
        <f t="shared" ca="1" si="450"/>
        <v/>
      </c>
      <c r="Y2058" s="1" t="str">
        <f t="shared" ca="1" si="451"/>
        <v/>
      </c>
      <c r="Z2058" s="1" t="str">
        <f t="shared" si="452"/>
        <v>neg (histidine betaine sulfonic acid) MEB</v>
      </c>
      <c r="AA2058" s="1" t="str">
        <f t="shared" si="456"/>
        <v>Good</v>
      </c>
    </row>
    <row r="2059" spans="1:27" x14ac:dyDescent="0.2">
      <c r="A2059" s="1" t="s">
        <v>93</v>
      </c>
      <c r="B2059" s="1" t="s">
        <v>168</v>
      </c>
      <c r="C2059" s="1" t="s">
        <v>131</v>
      </c>
      <c r="D2059" s="1">
        <v>277.07479999999998</v>
      </c>
      <c r="E2059" s="1">
        <v>20.22</v>
      </c>
      <c r="F2059" s="5" t="s">
        <v>146</v>
      </c>
      <c r="H2059" s="1" t="s">
        <v>149</v>
      </c>
      <c r="K2059" s="1">
        <f t="shared" si="453"/>
        <v>0</v>
      </c>
      <c r="L2059" s="1" t="str">
        <f t="shared" si="454"/>
        <v>neg (histidine betaine sulfonic acid) MEBM_Ctr</v>
      </c>
      <c r="M2059" s="1" t="str">
        <f t="shared" si="445"/>
        <v>ND</v>
      </c>
      <c r="N2059" s="1" t="str">
        <f t="shared" si="446"/>
        <v>neg (histidine betaine sulfonic acid) MEBM_CtrND</v>
      </c>
      <c r="O2059" s="2" t="str">
        <f t="shared" si="447"/>
        <v/>
      </c>
      <c r="P2059" s="1" t="str">
        <f t="array" ref="P2059">IF(O2059="","",AVERAGE(IF(L$1:L$2881=L2059,K$1:K$2881)))</f>
        <v/>
      </c>
      <c r="Q2059" s="1" t="str">
        <f t="array" ref="Q2059">IF(O2059="","",_xlfn.F.TEST(IF((L$1:L$2881=LEFT(L2059,LEN(L2059)-3)&amp;"ctr"),K$1:K$2881),IF((L$1:L$2881=L2059),K$1:K$2881)))</f>
        <v/>
      </c>
      <c r="R2059" s="1" t="str">
        <f t="array" ref="R2059">IF(O2059="","",TTEST(IF(L$1:L$2881=LEFT(L2059,LEN(L2059)-3)&amp;"ctr",K$1:K$2881),IF(L$1:L$2881=L2059,K$1:K$2881),2,IF(ISERROR(Q2059),3,IF(Q2059&lt;0.05,3,2))))</f>
        <v/>
      </c>
      <c r="S2059" s="1" t="str">
        <f t="shared" ca="1" si="448"/>
        <v/>
      </c>
      <c r="T2059" s="1" t="str">
        <f t="array" ref="T2059">IF(O2059="","",AVERAGE(IF(L$1:L$2881=L2059,I$1:I$2881)))</f>
        <v/>
      </c>
      <c r="U2059" s="1" t="str">
        <f t="shared" ca="1" si="449"/>
        <v/>
      </c>
      <c r="V2059" s="1" t="str">
        <f t="shared" ca="1" si="455"/>
        <v/>
      </c>
      <c r="W2059" s="1" t="str">
        <f t="array" aca="1" ref="W2059" ca="1">IF(V2059="","",IF(AVERAGE(IF(Z$2:Z$2881="Neg"&amp;" "&amp;B2059&amp;" "&amp;X2059,J$2:J$2881,0))&gt;AVERAGE(IF(Z$2:Z$2881="pos"&amp;" "&amp;B2059&amp;" "&amp;X2059,J$2:J$2881,0)),"neg","pos"))</f>
        <v/>
      </c>
      <c r="X2059" s="1" t="str">
        <f t="shared" ca="1" si="450"/>
        <v/>
      </c>
      <c r="Y2059" s="1" t="str">
        <f t="shared" ca="1" si="451"/>
        <v/>
      </c>
      <c r="Z2059" s="1" t="str">
        <f t="shared" si="452"/>
        <v>neg (histidine betaine sulfonic acid) MEB</v>
      </c>
      <c r="AA2059" s="1" t="str">
        <f t="shared" si="456"/>
        <v/>
      </c>
    </row>
    <row r="2060" spans="1:27" x14ac:dyDescent="0.2">
      <c r="A2060" s="1" t="s">
        <v>93</v>
      </c>
      <c r="B2060" s="1" t="s">
        <v>168</v>
      </c>
      <c r="C2060" s="1" t="s">
        <v>131</v>
      </c>
      <c r="D2060" s="1">
        <v>277.07479999999998</v>
      </c>
      <c r="E2060" s="1">
        <v>20.22</v>
      </c>
      <c r="F2060" s="5" t="s">
        <v>146</v>
      </c>
      <c r="H2060" s="1" t="s">
        <v>149</v>
      </c>
      <c r="K2060" s="1">
        <f t="shared" si="453"/>
        <v>0</v>
      </c>
      <c r="L2060" s="1" t="str">
        <f t="shared" si="454"/>
        <v>neg (histidine betaine sulfonic acid) MEBM_Ctr</v>
      </c>
      <c r="M2060" s="1" t="str">
        <f t="shared" si="445"/>
        <v>ND</v>
      </c>
      <c r="N2060" s="1" t="str">
        <f t="shared" si="446"/>
        <v>neg (histidine betaine sulfonic acid) MEBM_CtrND</v>
      </c>
      <c r="O2060" s="2" t="str">
        <f t="shared" si="447"/>
        <v/>
      </c>
      <c r="P2060" s="1" t="str">
        <f t="array" ref="P2060">IF(O2060="","",AVERAGE(IF(L$1:L$2881=L2060,K$1:K$2881)))</f>
        <v/>
      </c>
      <c r="Q2060" s="1" t="str">
        <f t="array" ref="Q2060">IF(O2060="","",_xlfn.F.TEST(IF((L$1:L$2881=LEFT(L2060,LEN(L2060)-3)&amp;"ctr"),K$1:K$2881),IF((L$1:L$2881=L2060),K$1:K$2881)))</f>
        <v/>
      </c>
      <c r="R2060" s="1" t="str">
        <f t="array" ref="R2060">IF(O2060="","",TTEST(IF(L$1:L$2881=LEFT(L2060,LEN(L2060)-3)&amp;"ctr",K$1:K$2881),IF(L$1:L$2881=L2060,K$1:K$2881),2,IF(ISERROR(Q2060),3,IF(Q2060&lt;0.05,3,2))))</f>
        <v/>
      </c>
      <c r="S2060" s="1" t="str">
        <f t="shared" ca="1" si="448"/>
        <v/>
      </c>
      <c r="T2060" s="1" t="str">
        <f t="array" ref="T2060">IF(O2060="","",AVERAGE(IF(L$1:L$2881=L2060,I$1:I$2881)))</f>
        <v/>
      </c>
      <c r="U2060" s="1" t="str">
        <f t="shared" ca="1" si="449"/>
        <v/>
      </c>
      <c r="V2060" s="1" t="str">
        <f t="shared" ca="1" si="455"/>
        <v/>
      </c>
      <c r="W2060" s="1" t="str">
        <f t="array" aca="1" ref="W2060" ca="1">IF(V2060="","",IF(AVERAGE(IF(Z$2:Z$2881="Neg"&amp;" "&amp;B2060&amp;" "&amp;X2060,J$2:J$2881,0))&gt;AVERAGE(IF(Z$2:Z$2881="pos"&amp;" "&amp;B2060&amp;" "&amp;X2060,J$2:J$2881,0)),"neg","pos"))</f>
        <v/>
      </c>
      <c r="X2060" s="1" t="str">
        <f t="shared" ca="1" si="450"/>
        <v/>
      </c>
      <c r="Y2060" s="1" t="str">
        <f t="shared" ca="1" si="451"/>
        <v/>
      </c>
      <c r="Z2060" s="1" t="str">
        <f t="shared" si="452"/>
        <v>neg (histidine betaine sulfonic acid) MEB</v>
      </c>
      <c r="AA2060" s="1" t="str">
        <f t="shared" si="456"/>
        <v/>
      </c>
    </row>
    <row r="2061" spans="1:27" x14ac:dyDescent="0.2">
      <c r="A2061" s="1" t="s">
        <v>93</v>
      </c>
      <c r="B2061" s="1" t="s">
        <v>168</v>
      </c>
      <c r="C2061" s="1" t="s">
        <v>131</v>
      </c>
      <c r="D2061" s="1">
        <v>277.07479999999998</v>
      </c>
      <c r="E2061" s="1">
        <v>20.22</v>
      </c>
      <c r="F2061" s="5" t="s">
        <v>146</v>
      </c>
      <c r="H2061" s="1" t="s">
        <v>149</v>
      </c>
      <c r="K2061" s="1">
        <f t="shared" si="453"/>
        <v>0</v>
      </c>
      <c r="L2061" s="1" t="str">
        <f t="shared" si="454"/>
        <v>neg (histidine betaine sulfonic acid) MEBM_Ctr</v>
      </c>
      <c r="M2061" s="1" t="str">
        <f t="shared" si="445"/>
        <v>ND</v>
      </c>
      <c r="N2061" s="1" t="str">
        <f t="shared" si="446"/>
        <v>neg (histidine betaine sulfonic acid) MEBM_CtrND</v>
      </c>
      <c r="O2061" s="2" t="str">
        <f t="shared" si="447"/>
        <v/>
      </c>
      <c r="P2061" s="1" t="str">
        <f t="array" ref="P2061">IF(O2061="","",AVERAGE(IF(L$1:L$2881=L2061,K$1:K$2881)))</f>
        <v/>
      </c>
      <c r="Q2061" s="1" t="str">
        <f t="array" ref="Q2061">IF(O2061="","",_xlfn.F.TEST(IF((L$1:L$2881=LEFT(L2061,LEN(L2061)-3)&amp;"ctr"),K$1:K$2881),IF((L$1:L$2881=L2061),K$1:K$2881)))</f>
        <v/>
      </c>
      <c r="R2061" s="1" t="str">
        <f t="array" ref="R2061">IF(O2061="","",TTEST(IF(L$1:L$2881=LEFT(L2061,LEN(L2061)-3)&amp;"ctr",K$1:K$2881),IF(L$1:L$2881=L2061,K$1:K$2881),2,IF(ISERROR(Q2061),3,IF(Q2061&lt;0.05,3,2))))</f>
        <v/>
      </c>
      <c r="S2061" s="1" t="str">
        <f t="shared" ca="1" si="448"/>
        <v/>
      </c>
      <c r="T2061" s="1" t="str">
        <f t="array" ref="T2061">IF(O2061="","",AVERAGE(IF(L$1:L$2881=L2061,I$1:I$2881)))</f>
        <v/>
      </c>
      <c r="U2061" s="1" t="str">
        <f t="shared" ca="1" si="449"/>
        <v/>
      </c>
      <c r="V2061" s="1" t="str">
        <f t="shared" ca="1" si="455"/>
        <v/>
      </c>
      <c r="W2061" s="1" t="str">
        <f t="array" aca="1" ref="W2061" ca="1">IF(V2061="","",IF(AVERAGE(IF(Z$2:Z$2881="Neg"&amp;" "&amp;B2061&amp;" "&amp;X2061,J$2:J$2881,0))&gt;AVERAGE(IF(Z$2:Z$2881="pos"&amp;" "&amp;B2061&amp;" "&amp;X2061,J$2:J$2881,0)),"neg","pos"))</f>
        <v/>
      </c>
      <c r="X2061" s="1" t="str">
        <f t="shared" ca="1" si="450"/>
        <v/>
      </c>
      <c r="Y2061" s="1" t="str">
        <f t="shared" ca="1" si="451"/>
        <v/>
      </c>
      <c r="Z2061" s="1" t="str">
        <f t="shared" si="452"/>
        <v>neg (histidine betaine sulfonic acid) MEB</v>
      </c>
      <c r="AA2061" s="1" t="str">
        <f t="shared" si="456"/>
        <v/>
      </c>
    </row>
    <row r="2062" spans="1:27" x14ac:dyDescent="0.2">
      <c r="A2062" s="1" t="s">
        <v>93</v>
      </c>
      <c r="B2062" s="1" t="s">
        <v>168</v>
      </c>
      <c r="C2062" s="1" t="s">
        <v>131</v>
      </c>
      <c r="D2062" s="1">
        <v>277.07479999999998</v>
      </c>
      <c r="E2062" s="1">
        <v>20.22</v>
      </c>
      <c r="F2062" s="5" t="s">
        <v>146</v>
      </c>
      <c r="H2062" s="1" t="s">
        <v>150</v>
      </c>
      <c r="K2062" s="1">
        <f t="shared" si="453"/>
        <v>0</v>
      </c>
      <c r="L2062" s="1" t="str">
        <f t="shared" si="454"/>
        <v>neg (histidine betaine sulfonic acid) MEBM_Syn</v>
      </c>
      <c r="M2062" s="1" t="str">
        <f t="shared" si="445"/>
        <v>ND</v>
      </c>
      <c r="N2062" s="1" t="str">
        <f t="shared" si="446"/>
        <v>neg (histidine betaine sulfonic acid) MEBM_SynND</v>
      </c>
      <c r="O2062" s="2" t="str">
        <f t="shared" si="447"/>
        <v>ND</v>
      </c>
      <c r="P2062" s="1">
        <f t="array" ref="P2062">IF(O2062="","",AVERAGE(IF(L$1:L$2881=L2062,K$1:K$2881)))</f>
        <v>0</v>
      </c>
      <c r="Q2062" s="1" t="e">
        <f t="array" ref="Q2062">IF(O2062="","",_xlfn.F.TEST(IF((L$1:L$2881=LEFT(L2062,LEN(L2062)-3)&amp;"ctr"),K$1:K$2881),IF((L$1:L$2881=L2062),K$1:K$2881)))</f>
        <v>#DIV/0!</v>
      </c>
      <c r="R2062" s="1" t="e">
        <f t="array" ref="R2062">IF(O2062="","",TTEST(IF(L$1:L$2881=LEFT(L2062,LEN(L2062)-3)&amp;"ctr",K$1:K$2881),IF(L$1:L$2881=L2062,K$1:K$2881),2,IF(ISERROR(Q2062),3,IF(Q2062&lt;0.05,3,2))))</f>
        <v>#DIV/0!</v>
      </c>
      <c r="S2062" s="1" t="str">
        <f t="shared" ca="1" si="448"/>
        <v>ND</v>
      </c>
      <c r="T2062" s="1">
        <f t="array" ref="T2062">IF(O2062="","",AVERAGE(IF(L$1:L$2881=L2062,I$1:I$2881)))</f>
        <v>0</v>
      </c>
      <c r="U2062" s="1" t="str">
        <f t="shared" ca="1" si="449"/>
        <v>n/a</v>
      </c>
      <c r="V2062" s="1" t="str">
        <f t="shared" ca="1" si="455"/>
        <v/>
      </c>
      <c r="W2062" s="1" t="str">
        <f t="array" aca="1" ref="W2062" ca="1">IF(V2062="","",IF(AVERAGE(IF(Z$2:Z$2881="Neg"&amp;" "&amp;B2062&amp;" "&amp;X2062,J$2:J$2881,0))&gt;AVERAGE(IF(Z$2:Z$2881="pos"&amp;" "&amp;B2062&amp;" "&amp;X2062,J$2:J$2881,0)),"neg","pos"))</f>
        <v/>
      </c>
      <c r="X2062" s="1" t="str">
        <f t="shared" ca="1" si="450"/>
        <v/>
      </c>
      <c r="Y2062" s="1" t="str">
        <f t="shared" ca="1" si="451"/>
        <v/>
      </c>
      <c r="Z2062" s="1" t="str">
        <f t="shared" si="452"/>
        <v>neg (histidine betaine sulfonic acid) MEB</v>
      </c>
      <c r="AA2062" s="1" t="str">
        <f t="shared" si="456"/>
        <v>Good</v>
      </c>
    </row>
    <row r="2063" spans="1:27" x14ac:dyDescent="0.2">
      <c r="A2063" s="1" t="s">
        <v>93</v>
      </c>
      <c r="B2063" s="1" t="s">
        <v>168</v>
      </c>
      <c r="C2063" s="1" t="s">
        <v>131</v>
      </c>
      <c r="D2063" s="1">
        <v>277.07479999999998</v>
      </c>
      <c r="E2063" s="1">
        <v>20.22</v>
      </c>
      <c r="F2063" s="5" t="s">
        <v>146</v>
      </c>
      <c r="H2063" s="1" t="s">
        <v>150</v>
      </c>
      <c r="K2063" s="1">
        <f t="shared" si="453"/>
        <v>0</v>
      </c>
      <c r="L2063" s="1" t="str">
        <f t="shared" si="454"/>
        <v>neg (histidine betaine sulfonic acid) MEBM_Syn</v>
      </c>
      <c r="M2063" s="1" t="str">
        <f t="shared" si="445"/>
        <v>ND</v>
      </c>
      <c r="N2063" s="1" t="str">
        <f t="shared" si="446"/>
        <v>neg (histidine betaine sulfonic acid) MEBM_SynND</v>
      </c>
      <c r="O2063" s="2" t="str">
        <f t="shared" si="447"/>
        <v/>
      </c>
      <c r="P2063" s="1" t="str">
        <f t="array" ref="P2063">IF(O2063="","",AVERAGE(IF(L$1:L$2881=L2063,K$1:K$2881)))</f>
        <v/>
      </c>
      <c r="Q2063" s="1" t="str">
        <f t="array" ref="Q2063">IF(O2063="","",_xlfn.F.TEST(IF((L$1:L$2881=LEFT(L2063,LEN(L2063)-3)&amp;"ctr"),K$1:K$2881),IF((L$1:L$2881=L2063),K$1:K$2881)))</f>
        <v/>
      </c>
      <c r="R2063" s="1" t="str">
        <f t="array" ref="R2063">IF(O2063="","",TTEST(IF(L$1:L$2881=LEFT(L2063,LEN(L2063)-3)&amp;"ctr",K$1:K$2881),IF(L$1:L$2881=L2063,K$1:K$2881),2,IF(ISERROR(Q2063),3,IF(Q2063&lt;0.05,3,2))))</f>
        <v/>
      </c>
      <c r="S2063" s="1" t="str">
        <f t="shared" ca="1" si="448"/>
        <v/>
      </c>
      <c r="T2063" s="1" t="str">
        <f t="array" ref="T2063">IF(O2063="","",AVERAGE(IF(L$1:L$2881=L2063,I$1:I$2881)))</f>
        <v/>
      </c>
      <c r="U2063" s="1" t="str">
        <f t="shared" ca="1" si="449"/>
        <v/>
      </c>
      <c r="V2063" s="1" t="str">
        <f t="shared" ca="1" si="455"/>
        <v/>
      </c>
      <c r="W2063" s="1" t="str">
        <f t="array" aca="1" ref="W2063" ca="1">IF(V2063="","",IF(AVERAGE(IF(Z$2:Z$2881="Neg"&amp;" "&amp;B2063&amp;" "&amp;X2063,J$2:J$2881,0))&gt;AVERAGE(IF(Z$2:Z$2881="pos"&amp;" "&amp;B2063&amp;" "&amp;X2063,J$2:J$2881,0)),"neg","pos"))</f>
        <v/>
      </c>
      <c r="X2063" s="1" t="str">
        <f t="shared" ca="1" si="450"/>
        <v/>
      </c>
      <c r="Y2063" s="1" t="str">
        <f t="shared" ca="1" si="451"/>
        <v/>
      </c>
      <c r="Z2063" s="1" t="str">
        <f t="shared" si="452"/>
        <v>neg (histidine betaine sulfonic acid) MEB</v>
      </c>
      <c r="AA2063" s="1" t="str">
        <f t="shared" si="456"/>
        <v/>
      </c>
    </row>
    <row r="2064" spans="1:27" x14ac:dyDescent="0.2">
      <c r="A2064" s="1" t="s">
        <v>93</v>
      </c>
      <c r="B2064" s="1" t="s">
        <v>168</v>
      </c>
      <c r="C2064" s="1" t="s">
        <v>131</v>
      </c>
      <c r="D2064" s="1">
        <v>277.07479999999998</v>
      </c>
      <c r="E2064" s="1">
        <v>20.22</v>
      </c>
      <c r="F2064" s="5" t="s">
        <v>146</v>
      </c>
      <c r="H2064" s="1" t="s">
        <v>150</v>
      </c>
      <c r="K2064" s="1">
        <f t="shared" si="453"/>
        <v>0</v>
      </c>
      <c r="L2064" s="1" t="str">
        <f t="shared" si="454"/>
        <v>neg (histidine betaine sulfonic acid) MEBM_Syn</v>
      </c>
      <c r="M2064" s="1" t="str">
        <f t="shared" si="445"/>
        <v>ND</v>
      </c>
      <c r="N2064" s="1" t="str">
        <f t="shared" si="446"/>
        <v>neg (histidine betaine sulfonic acid) MEBM_SynND</v>
      </c>
      <c r="O2064" s="2" t="str">
        <f t="shared" si="447"/>
        <v/>
      </c>
      <c r="P2064" s="1" t="str">
        <f t="array" ref="P2064">IF(O2064="","",AVERAGE(IF(L$1:L$2881=L2064,K$1:K$2881)))</f>
        <v/>
      </c>
      <c r="Q2064" s="1" t="str">
        <f t="array" ref="Q2064">IF(O2064="","",_xlfn.F.TEST(IF((L$1:L$2881=LEFT(L2064,LEN(L2064)-3)&amp;"ctr"),K$1:K$2881),IF((L$1:L$2881=L2064),K$1:K$2881)))</f>
        <v/>
      </c>
      <c r="R2064" s="1" t="str">
        <f t="array" ref="R2064">IF(O2064="","",TTEST(IF(L$1:L$2881=LEFT(L2064,LEN(L2064)-3)&amp;"ctr",K$1:K$2881),IF(L$1:L$2881=L2064,K$1:K$2881),2,IF(ISERROR(Q2064),3,IF(Q2064&lt;0.05,3,2))))</f>
        <v/>
      </c>
      <c r="S2064" s="1" t="str">
        <f t="shared" ca="1" si="448"/>
        <v/>
      </c>
      <c r="T2064" s="1" t="str">
        <f t="array" ref="T2064">IF(O2064="","",AVERAGE(IF(L$1:L$2881=L2064,I$1:I$2881)))</f>
        <v/>
      </c>
      <c r="U2064" s="1" t="str">
        <f t="shared" ca="1" si="449"/>
        <v/>
      </c>
      <c r="V2064" s="1" t="str">
        <f t="shared" ca="1" si="455"/>
        <v/>
      </c>
      <c r="W2064" s="1" t="str">
        <f t="array" aca="1" ref="W2064" ca="1">IF(V2064="","",IF(AVERAGE(IF(Z$2:Z$2881="Neg"&amp;" "&amp;B2064&amp;" "&amp;X2064,J$2:J$2881,0))&gt;AVERAGE(IF(Z$2:Z$2881="pos"&amp;" "&amp;B2064&amp;" "&amp;X2064,J$2:J$2881,0)),"neg","pos"))</f>
        <v/>
      </c>
      <c r="X2064" s="1" t="str">
        <f t="shared" ca="1" si="450"/>
        <v/>
      </c>
      <c r="Y2064" s="1" t="str">
        <f t="shared" ca="1" si="451"/>
        <v/>
      </c>
      <c r="Z2064" s="1" t="str">
        <f t="shared" si="452"/>
        <v>neg (histidine betaine sulfonic acid) MEB</v>
      </c>
      <c r="AA2064" s="1" t="str">
        <f t="shared" si="456"/>
        <v/>
      </c>
    </row>
    <row r="2065" spans="1:27" x14ac:dyDescent="0.2">
      <c r="A2065" s="1" t="s">
        <v>93</v>
      </c>
      <c r="B2065" s="1" t="s">
        <v>168</v>
      </c>
      <c r="C2065" s="1" t="s">
        <v>131</v>
      </c>
      <c r="D2065" s="1">
        <v>277.07479999999998</v>
      </c>
      <c r="E2065" s="1">
        <v>20.22</v>
      </c>
      <c r="F2065" s="5" t="s">
        <v>146</v>
      </c>
      <c r="H2065" s="1" t="s">
        <v>150</v>
      </c>
      <c r="K2065" s="1">
        <f t="shared" si="453"/>
        <v>0</v>
      </c>
      <c r="L2065" s="1" t="str">
        <f t="shared" si="454"/>
        <v>neg (histidine betaine sulfonic acid) MEBM_Syn</v>
      </c>
      <c r="M2065" s="1" t="str">
        <f t="shared" si="445"/>
        <v>ND</v>
      </c>
      <c r="N2065" s="1" t="str">
        <f t="shared" si="446"/>
        <v>neg (histidine betaine sulfonic acid) MEBM_SynND</v>
      </c>
      <c r="O2065" s="2" t="str">
        <f t="shared" si="447"/>
        <v/>
      </c>
      <c r="P2065" s="1" t="str">
        <f t="array" ref="P2065">IF(O2065="","",AVERAGE(IF(L$1:L$2881=L2065,K$1:K$2881)))</f>
        <v/>
      </c>
      <c r="Q2065" s="1" t="str">
        <f t="array" ref="Q2065">IF(O2065="","",_xlfn.F.TEST(IF((L$1:L$2881=LEFT(L2065,LEN(L2065)-3)&amp;"ctr"),K$1:K$2881),IF((L$1:L$2881=L2065),K$1:K$2881)))</f>
        <v/>
      </c>
      <c r="R2065" s="1" t="str">
        <f t="array" ref="R2065">IF(O2065="","",TTEST(IF(L$1:L$2881=LEFT(L2065,LEN(L2065)-3)&amp;"ctr",K$1:K$2881),IF(L$1:L$2881=L2065,K$1:K$2881),2,IF(ISERROR(Q2065),3,IF(Q2065&lt;0.05,3,2))))</f>
        <v/>
      </c>
      <c r="S2065" s="1" t="str">
        <f t="shared" ca="1" si="448"/>
        <v/>
      </c>
      <c r="T2065" s="1" t="str">
        <f t="array" ref="T2065">IF(O2065="","",AVERAGE(IF(L$1:L$2881=L2065,I$1:I$2881)))</f>
        <v/>
      </c>
      <c r="U2065" s="1" t="str">
        <f t="shared" ca="1" si="449"/>
        <v/>
      </c>
      <c r="V2065" s="1" t="str">
        <f t="shared" ca="1" si="455"/>
        <v/>
      </c>
      <c r="W2065" s="1" t="str">
        <f t="array" aca="1" ref="W2065" ca="1">IF(V2065="","",IF(AVERAGE(IF(Z$2:Z$2881="Neg"&amp;" "&amp;B2065&amp;" "&amp;X2065,J$2:J$2881,0))&gt;AVERAGE(IF(Z$2:Z$2881="pos"&amp;" "&amp;B2065&amp;" "&amp;X2065,J$2:J$2881,0)),"neg","pos"))</f>
        <v/>
      </c>
      <c r="X2065" s="1" t="str">
        <f t="shared" ca="1" si="450"/>
        <v/>
      </c>
      <c r="Y2065" s="1" t="str">
        <f t="shared" ca="1" si="451"/>
        <v/>
      </c>
      <c r="Z2065" s="1" t="str">
        <f t="shared" si="452"/>
        <v>neg (histidine betaine sulfonic acid) MEB</v>
      </c>
      <c r="AA2065" s="1" t="str">
        <f t="shared" si="456"/>
        <v/>
      </c>
    </row>
    <row r="2066" spans="1:27" x14ac:dyDescent="0.2">
      <c r="A2066" s="1" t="s">
        <v>93</v>
      </c>
      <c r="B2066" s="1" t="s">
        <v>168</v>
      </c>
      <c r="C2066" s="1" t="s">
        <v>131</v>
      </c>
      <c r="D2066" s="1">
        <v>277.07479999999998</v>
      </c>
      <c r="E2066" s="1">
        <v>20.22</v>
      </c>
      <c r="F2066" s="5" t="s">
        <v>146</v>
      </c>
      <c r="H2066" s="1" t="s">
        <v>151</v>
      </c>
      <c r="K2066" s="1">
        <f t="shared" si="453"/>
        <v>0</v>
      </c>
      <c r="L2066" s="1" t="str">
        <f t="shared" si="454"/>
        <v>neg (histidine betaine sulfonic acid) YE_Ctr</v>
      </c>
      <c r="M2066" s="1" t="str">
        <f t="shared" si="445"/>
        <v>ND</v>
      </c>
      <c r="N2066" s="1" t="str">
        <f t="shared" si="446"/>
        <v>neg (histidine betaine sulfonic acid) YE_CtrND</v>
      </c>
      <c r="O2066" s="2" t="str">
        <f t="shared" si="447"/>
        <v>ND</v>
      </c>
      <c r="P2066" s="1">
        <f t="array" ref="P2066">IF(O2066="","",AVERAGE(IF(L$1:L$2881=L2066,K$1:K$2881)))</f>
        <v>0</v>
      </c>
      <c r="Q2066" s="1" t="e">
        <f t="array" ref="Q2066">IF(O2066="","",_xlfn.F.TEST(IF((L$1:L$2881=LEFT(L2066,LEN(L2066)-3)&amp;"ctr"),K$1:K$2881),IF((L$1:L$2881=L2066),K$1:K$2881)))</f>
        <v>#DIV/0!</v>
      </c>
      <c r="R2066" s="1" t="e">
        <f t="array" ref="R2066">IF(O2066="","",TTEST(IF(L$1:L$2881=LEFT(L2066,LEN(L2066)-3)&amp;"ctr",K$1:K$2881),IF(L$1:L$2881=L2066,K$1:K$2881),2,IF(ISERROR(Q2066),3,IF(Q2066&lt;0.05,3,2))))</f>
        <v>#DIV/0!</v>
      </c>
      <c r="S2066" s="1" t="str">
        <f t="shared" ca="1" si="448"/>
        <v>ND</v>
      </c>
      <c r="T2066" s="1">
        <f t="array" ref="T2066">IF(O2066="","",AVERAGE(IF(L$1:L$2881=L2066,I$1:I$2881)))</f>
        <v>0</v>
      </c>
      <c r="U2066" s="1" t="str">
        <f t="shared" ca="1" si="449"/>
        <v>n/a</v>
      </c>
      <c r="V2066" s="1" t="str">
        <f t="shared" ca="1" si="455"/>
        <v/>
      </c>
      <c r="W2066" s="1" t="str">
        <f t="array" aca="1" ref="W2066" ca="1">IF(V2066="","",IF(AVERAGE(IF(Z$2:Z$2881="Neg"&amp;" "&amp;B2066&amp;" "&amp;X2066,J$2:J$2881,0))&gt;AVERAGE(IF(Z$2:Z$2881="pos"&amp;" "&amp;B2066&amp;" "&amp;X2066,J$2:J$2881,0)),"neg","pos"))</f>
        <v/>
      </c>
      <c r="X2066" s="1" t="str">
        <f t="shared" ca="1" si="450"/>
        <v/>
      </c>
      <c r="Y2066" s="1" t="str">
        <f t="shared" ca="1" si="451"/>
        <v/>
      </c>
      <c r="Z2066" s="1" t="str">
        <f t="shared" si="452"/>
        <v>neg (histidine betaine sulfonic acid) YE_</v>
      </c>
      <c r="AA2066" s="1" t="str">
        <f t="shared" si="456"/>
        <v>Good</v>
      </c>
    </row>
    <row r="2067" spans="1:27" x14ac:dyDescent="0.2">
      <c r="A2067" s="1" t="s">
        <v>93</v>
      </c>
      <c r="B2067" s="1" t="s">
        <v>168</v>
      </c>
      <c r="C2067" s="1" t="s">
        <v>131</v>
      </c>
      <c r="D2067" s="1">
        <v>277.07479999999998</v>
      </c>
      <c r="E2067" s="1">
        <v>20.22</v>
      </c>
      <c r="F2067" s="5" t="s">
        <v>146</v>
      </c>
      <c r="H2067" s="1" t="s">
        <v>151</v>
      </c>
      <c r="K2067" s="1">
        <f t="shared" si="453"/>
        <v>0</v>
      </c>
      <c r="L2067" s="1" t="str">
        <f t="shared" si="454"/>
        <v>neg (histidine betaine sulfonic acid) YE_Ctr</v>
      </c>
      <c r="M2067" s="1" t="str">
        <f t="shared" si="445"/>
        <v>ND</v>
      </c>
      <c r="N2067" s="1" t="str">
        <f t="shared" si="446"/>
        <v>neg (histidine betaine sulfonic acid) YE_CtrND</v>
      </c>
      <c r="O2067" s="2" t="str">
        <f t="shared" si="447"/>
        <v/>
      </c>
      <c r="P2067" s="1" t="str">
        <f t="array" ref="P2067">IF(O2067="","",AVERAGE(IF(L$1:L$2881=L2067,K$1:K$2881)))</f>
        <v/>
      </c>
      <c r="Q2067" s="1" t="str">
        <f t="array" ref="Q2067">IF(O2067="","",_xlfn.F.TEST(IF((L$1:L$2881=LEFT(L2067,LEN(L2067)-3)&amp;"ctr"),K$1:K$2881),IF((L$1:L$2881=L2067),K$1:K$2881)))</f>
        <v/>
      </c>
      <c r="R2067" s="1" t="str">
        <f t="array" ref="R2067">IF(O2067="","",TTEST(IF(L$1:L$2881=LEFT(L2067,LEN(L2067)-3)&amp;"ctr",K$1:K$2881),IF(L$1:L$2881=L2067,K$1:K$2881),2,IF(ISERROR(Q2067),3,IF(Q2067&lt;0.05,3,2))))</f>
        <v/>
      </c>
      <c r="S2067" s="1" t="str">
        <f t="shared" ca="1" si="448"/>
        <v/>
      </c>
      <c r="T2067" s="1" t="str">
        <f t="array" ref="T2067">IF(O2067="","",AVERAGE(IF(L$1:L$2881=L2067,I$1:I$2881)))</f>
        <v/>
      </c>
      <c r="U2067" s="1" t="str">
        <f t="shared" ca="1" si="449"/>
        <v/>
      </c>
      <c r="V2067" s="1" t="str">
        <f t="shared" ca="1" si="455"/>
        <v/>
      </c>
      <c r="W2067" s="1" t="str">
        <f t="array" aca="1" ref="W2067" ca="1">IF(V2067="","",IF(AVERAGE(IF(Z$2:Z$2881="Neg"&amp;" "&amp;B2067&amp;" "&amp;X2067,J$2:J$2881,0))&gt;AVERAGE(IF(Z$2:Z$2881="pos"&amp;" "&amp;B2067&amp;" "&amp;X2067,J$2:J$2881,0)),"neg","pos"))</f>
        <v/>
      </c>
      <c r="X2067" s="1" t="str">
        <f t="shared" ca="1" si="450"/>
        <v/>
      </c>
      <c r="Y2067" s="1" t="str">
        <f t="shared" ca="1" si="451"/>
        <v/>
      </c>
      <c r="Z2067" s="1" t="str">
        <f t="shared" si="452"/>
        <v>neg (histidine betaine sulfonic acid) YE_</v>
      </c>
      <c r="AA2067" s="1" t="str">
        <f t="shared" si="456"/>
        <v/>
      </c>
    </row>
    <row r="2068" spans="1:27" x14ac:dyDescent="0.2">
      <c r="A2068" s="1" t="s">
        <v>93</v>
      </c>
      <c r="B2068" s="1" t="s">
        <v>168</v>
      </c>
      <c r="C2068" s="1" t="s">
        <v>131</v>
      </c>
      <c r="D2068" s="1">
        <v>277.07479999999998</v>
      </c>
      <c r="E2068" s="1">
        <v>20.22</v>
      </c>
      <c r="F2068" s="5" t="s">
        <v>146</v>
      </c>
      <c r="H2068" s="1" t="s">
        <v>151</v>
      </c>
      <c r="K2068" s="1">
        <f t="shared" si="453"/>
        <v>0</v>
      </c>
      <c r="L2068" s="1" t="str">
        <f t="shared" si="454"/>
        <v>neg (histidine betaine sulfonic acid) YE_Ctr</v>
      </c>
      <c r="M2068" s="1" t="str">
        <f t="shared" si="445"/>
        <v>ND</v>
      </c>
      <c r="N2068" s="1" t="str">
        <f t="shared" si="446"/>
        <v>neg (histidine betaine sulfonic acid) YE_CtrND</v>
      </c>
      <c r="O2068" s="2" t="str">
        <f t="shared" si="447"/>
        <v/>
      </c>
      <c r="P2068" s="1" t="str">
        <f t="array" ref="P2068">IF(O2068="","",AVERAGE(IF(L$1:L$2881=L2068,K$1:K$2881)))</f>
        <v/>
      </c>
      <c r="Q2068" s="1" t="str">
        <f t="array" ref="Q2068">IF(O2068="","",_xlfn.F.TEST(IF((L$1:L$2881=LEFT(L2068,LEN(L2068)-3)&amp;"ctr"),K$1:K$2881),IF((L$1:L$2881=L2068),K$1:K$2881)))</f>
        <v/>
      </c>
      <c r="R2068" s="1" t="str">
        <f t="array" ref="R2068">IF(O2068="","",TTEST(IF(L$1:L$2881=LEFT(L2068,LEN(L2068)-3)&amp;"ctr",K$1:K$2881),IF(L$1:L$2881=L2068,K$1:K$2881),2,IF(ISERROR(Q2068),3,IF(Q2068&lt;0.05,3,2))))</f>
        <v/>
      </c>
      <c r="S2068" s="1" t="str">
        <f t="shared" ca="1" si="448"/>
        <v/>
      </c>
      <c r="T2068" s="1" t="str">
        <f t="array" ref="T2068">IF(O2068="","",AVERAGE(IF(L$1:L$2881=L2068,I$1:I$2881)))</f>
        <v/>
      </c>
      <c r="U2068" s="1" t="str">
        <f t="shared" ca="1" si="449"/>
        <v/>
      </c>
      <c r="V2068" s="1" t="str">
        <f t="shared" ca="1" si="455"/>
        <v/>
      </c>
      <c r="W2068" s="1" t="str">
        <f t="array" aca="1" ref="W2068" ca="1">IF(V2068="","",IF(AVERAGE(IF(Z$2:Z$2881="Neg"&amp;" "&amp;B2068&amp;" "&amp;X2068,J$2:J$2881,0))&gt;AVERAGE(IF(Z$2:Z$2881="pos"&amp;" "&amp;B2068&amp;" "&amp;X2068,J$2:J$2881,0)),"neg","pos"))</f>
        <v/>
      </c>
      <c r="X2068" s="1" t="str">
        <f t="shared" ca="1" si="450"/>
        <v/>
      </c>
      <c r="Y2068" s="1" t="str">
        <f t="shared" ca="1" si="451"/>
        <v/>
      </c>
      <c r="Z2068" s="1" t="str">
        <f t="shared" si="452"/>
        <v>neg (histidine betaine sulfonic acid) YE_</v>
      </c>
      <c r="AA2068" s="1" t="str">
        <f t="shared" si="456"/>
        <v/>
      </c>
    </row>
    <row r="2069" spans="1:27" x14ac:dyDescent="0.2">
      <c r="A2069" s="1" t="s">
        <v>93</v>
      </c>
      <c r="B2069" s="1" t="s">
        <v>168</v>
      </c>
      <c r="C2069" s="1" t="s">
        <v>131</v>
      </c>
      <c r="D2069" s="1">
        <v>277.07479999999998</v>
      </c>
      <c r="E2069" s="1">
        <v>20.22</v>
      </c>
      <c r="F2069" s="5" t="s">
        <v>146</v>
      </c>
      <c r="H2069" s="1" t="s">
        <v>151</v>
      </c>
      <c r="K2069" s="1">
        <f t="shared" si="453"/>
        <v>0</v>
      </c>
      <c r="L2069" s="1" t="str">
        <f t="shared" si="454"/>
        <v>neg (histidine betaine sulfonic acid) YE_Ctr</v>
      </c>
      <c r="M2069" s="1" t="str">
        <f t="shared" si="445"/>
        <v>ND</v>
      </c>
      <c r="N2069" s="1" t="str">
        <f t="shared" si="446"/>
        <v>neg (histidine betaine sulfonic acid) YE_CtrND</v>
      </c>
      <c r="O2069" s="2" t="str">
        <f t="shared" si="447"/>
        <v/>
      </c>
      <c r="P2069" s="1" t="str">
        <f t="array" ref="P2069">IF(O2069="","",AVERAGE(IF(L$1:L$2881=L2069,K$1:K$2881)))</f>
        <v/>
      </c>
      <c r="Q2069" s="1" t="str">
        <f t="array" ref="Q2069">IF(O2069="","",_xlfn.F.TEST(IF((L$1:L$2881=LEFT(L2069,LEN(L2069)-3)&amp;"ctr"),K$1:K$2881),IF((L$1:L$2881=L2069),K$1:K$2881)))</f>
        <v/>
      </c>
      <c r="R2069" s="1" t="str">
        <f t="array" ref="R2069">IF(O2069="","",TTEST(IF(L$1:L$2881=LEFT(L2069,LEN(L2069)-3)&amp;"ctr",K$1:K$2881),IF(L$1:L$2881=L2069,K$1:K$2881),2,IF(ISERROR(Q2069),3,IF(Q2069&lt;0.05,3,2))))</f>
        <v/>
      </c>
      <c r="S2069" s="1" t="str">
        <f t="shared" ca="1" si="448"/>
        <v/>
      </c>
      <c r="T2069" s="1" t="str">
        <f t="array" ref="T2069">IF(O2069="","",AVERAGE(IF(L$1:L$2881=L2069,I$1:I$2881)))</f>
        <v/>
      </c>
      <c r="U2069" s="1" t="str">
        <f t="shared" ca="1" si="449"/>
        <v/>
      </c>
      <c r="V2069" s="1" t="str">
        <f t="shared" ca="1" si="455"/>
        <v/>
      </c>
      <c r="W2069" s="1" t="str">
        <f t="array" aca="1" ref="W2069" ca="1">IF(V2069="","",IF(AVERAGE(IF(Z$2:Z$2881="Neg"&amp;" "&amp;B2069&amp;" "&amp;X2069,J$2:J$2881,0))&gt;AVERAGE(IF(Z$2:Z$2881="pos"&amp;" "&amp;B2069&amp;" "&amp;X2069,J$2:J$2881,0)),"neg","pos"))</f>
        <v/>
      </c>
      <c r="X2069" s="1" t="str">
        <f t="shared" ca="1" si="450"/>
        <v/>
      </c>
      <c r="Y2069" s="1" t="str">
        <f t="shared" ca="1" si="451"/>
        <v/>
      </c>
      <c r="Z2069" s="1" t="str">
        <f t="shared" si="452"/>
        <v>neg (histidine betaine sulfonic acid) YE_</v>
      </c>
      <c r="AA2069" s="1" t="str">
        <f t="shared" si="456"/>
        <v/>
      </c>
    </row>
    <row r="2070" spans="1:27" x14ac:dyDescent="0.2">
      <c r="A2070" s="1" t="s">
        <v>93</v>
      </c>
      <c r="B2070" s="1" t="s">
        <v>168</v>
      </c>
      <c r="C2070" s="1" t="s">
        <v>131</v>
      </c>
      <c r="D2070" s="1">
        <v>277.07479999999998</v>
      </c>
      <c r="E2070" s="1">
        <v>20.22</v>
      </c>
      <c r="F2070" s="5" t="s">
        <v>146</v>
      </c>
      <c r="H2070" s="1" t="s">
        <v>152</v>
      </c>
      <c r="K2070" s="1">
        <f t="shared" si="453"/>
        <v>0</v>
      </c>
      <c r="L2070" s="1" t="str">
        <f t="shared" si="454"/>
        <v>neg (histidine betaine sulfonic acid) YE_Syn</v>
      </c>
      <c r="M2070" s="1" t="str">
        <f t="shared" si="445"/>
        <v>ND</v>
      </c>
      <c r="N2070" s="1" t="str">
        <f t="shared" si="446"/>
        <v>neg (histidine betaine sulfonic acid) YE_SynND</v>
      </c>
      <c r="O2070" s="2" t="str">
        <f t="shared" si="447"/>
        <v>ND</v>
      </c>
      <c r="P2070" s="1">
        <f t="array" ref="P2070">IF(O2070="","",AVERAGE(IF(L$1:L$2881=L2070,K$1:K$2881)))</f>
        <v>0</v>
      </c>
      <c r="Q2070" s="1" t="e">
        <f t="array" ref="Q2070">IF(O2070="","",_xlfn.F.TEST(IF((L$1:L$2881=LEFT(L2070,LEN(L2070)-3)&amp;"ctr"),K$1:K$2881),IF((L$1:L$2881=L2070),K$1:K$2881)))</f>
        <v>#DIV/0!</v>
      </c>
      <c r="R2070" s="1" t="e">
        <f t="array" ref="R2070">IF(O2070="","",TTEST(IF(L$1:L$2881=LEFT(L2070,LEN(L2070)-3)&amp;"ctr",K$1:K$2881),IF(L$1:L$2881=L2070,K$1:K$2881),2,IF(ISERROR(Q2070),3,IF(Q2070&lt;0.05,3,2))))</f>
        <v>#DIV/0!</v>
      </c>
      <c r="S2070" s="1" t="str">
        <f t="shared" ca="1" si="448"/>
        <v>ND</v>
      </c>
      <c r="T2070" s="1">
        <f t="array" ref="T2070">IF(O2070="","",AVERAGE(IF(L$1:L$2881=L2070,I$1:I$2881)))</f>
        <v>0</v>
      </c>
      <c r="U2070" s="1" t="str">
        <f t="shared" ca="1" si="449"/>
        <v>n/a</v>
      </c>
      <c r="V2070" s="1" t="str">
        <f t="shared" ca="1" si="455"/>
        <v/>
      </c>
      <c r="W2070" s="1" t="str">
        <f t="array" aca="1" ref="W2070" ca="1">IF(V2070="","",IF(AVERAGE(IF(Z$2:Z$2881="Neg"&amp;" "&amp;B2070&amp;" "&amp;X2070,J$2:J$2881,0))&gt;AVERAGE(IF(Z$2:Z$2881="pos"&amp;" "&amp;B2070&amp;" "&amp;X2070,J$2:J$2881,0)),"neg","pos"))</f>
        <v/>
      </c>
      <c r="X2070" s="1" t="str">
        <f t="shared" ca="1" si="450"/>
        <v/>
      </c>
      <c r="Y2070" s="1" t="str">
        <f t="shared" ca="1" si="451"/>
        <v/>
      </c>
      <c r="Z2070" s="1" t="str">
        <f t="shared" si="452"/>
        <v>neg (histidine betaine sulfonic acid) YE_</v>
      </c>
      <c r="AA2070" s="1" t="str">
        <f t="shared" si="456"/>
        <v>Good</v>
      </c>
    </row>
    <row r="2071" spans="1:27" x14ac:dyDescent="0.2">
      <c r="A2071" s="1" t="s">
        <v>93</v>
      </c>
      <c r="B2071" s="1" t="s">
        <v>168</v>
      </c>
      <c r="C2071" s="1" t="s">
        <v>131</v>
      </c>
      <c r="D2071" s="1">
        <v>277.07479999999998</v>
      </c>
      <c r="E2071" s="1">
        <v>20.22</v>
      </c>
      <c r="F2071" s="5" t="s">
        <v>146</v>
      </c>
      <c r="H2071" s="1" t="s">
        <v>152</v>
      </c>
      <c r="K2071" s="1">
        <f t="shared" si="453"/>
        <v>0</v>
      </c>
      <c r="L2071" s="1" t="str">
        <f t="shared" si="454"/>
        <v>neg (histidine betaine sulfonic acid) YE_Syn</v>
      </c>
      <c r="M2071" s="1" t="str">
        <f t="shared" si="445"/>
        <v>ND</v>
      </c>
      <c r="N2071" s="1" t="str">
        <f t="shared" si="446"/>
        <v>neg (histidine betaine sulfonic acid) YE_SynND</v>
      </c>
      <c r="O2071" s="2" t="str">
        <f t="shared" si="447"/>
        <v/>
      </c>
      <c r="P2071" s="1" t="str">
        <f t="array" ref="P2071">IF(O2071="","",AVERAGE(IF(L$1:L$2881=L2071,K$1:K$2881)))</f>
        <v/>
      </c>
      <c r="Q2071" s="1" t="str">
        <f t="array" ref="Q2071">IF(O2071="","",_xlfn.F.TEST(IF((L$1:L$2881=LEFT(L2071,LEN(L2071)-3)&amp;"ctr"),K$1:K$2881),IF((L$1:L$2881=L2071),K$1:K$2881)))</f>
        <v/>
      </c>
      <c r="R2071" s="1" t="str">
        <f t="array" ref="R2071">IF(O2071="","",TTEST(IF(L$1:L$2881=LEFT(L2071,LEN(L2071)-3)&amp;"ctr",K$1:K$2881),IF(L$1:L$2881=L2071,K$1:K$2881),2,IF(ISERROR(Q2071),3,IF(Q2071&lt;0.05,3,2))))</f>
        <v/>
      </c>
      <c r="S2071" s="1" t="str">
        <f t="shared" ca="1" si="448"/>
        <v/>
      </c>
      <c r="T2071" s="1" t="str">
        <f t="array" ref="T2071">IF(O2071="","",AVERAGE(IF(L$1:L$2881=L2071,I$1:I$2881)))</f>
        <v/>
      </c>
      <c r="U2071" s="1" t="str">
        <f t="shared" ca="1" si="449"/>
        <v/>
      </c>
      <c r="V2071" s="1" t="str">
        <f t="shared" ca="1" si="455"/>
        <v/>
      </c>
      <c r="W2071" s="1" t="str">
        <f t="array" aca="1" ref="W2071" ca="1">IF(V2071="","",IF(AVERAGE(IF(Z$2:Z$2881="Neg"&amp;" "&amp;B2071&amp;" "&amp;X2071,J$2:J$2881,0))&gt;AVERAGE(IF(Z$2:Z$2881="pos"&amp;" "&amp;B2071&amp;" "&amp;X2071,J$2:J$2881,0)),"neg","pos"))</f>
        <v/>
      </c>
      <c r="X2071" s="1" t="str">
        <f t="shared" ca="1" si="450"/>
        <v/>
      </c>
      <c r="Y2071" s="1" t="str">
        <f t="shared" ca="1" si="451"/>
        <v/>
      </c>
      <c r="Z2071" s="1" t="str">
        <f t="shared" si="452"/>
        <v>neg (histidine betaine sulfonic acid) YE_</v>
      </c>
      <c r="AA2071" s="1" t="str">
        <f t="shared" si="456"/>
        <v/>
      </c>
    </row>
    <row r="2072" spans="1:27" x14ac:dyDescent="0.2">
      <c r="A2072" s="1" t="s">
        <v>93</v>
      </c>
      <c r="B2072" s="1" t="s">
        <v>168</v>
      </c>
      <c r="C2072" s="1" t="s">
        <v>131</v>
      </c>
      <c r="D2072" s="1">
        <v>277.07479999999998</v>
      </c>
      <c r="E2072" s="1">
        <v>20.22</v>
      </c>
      <c r="F2072" s="5" t="s">
        <v>146</v>
      </c>
      <c r="H2072" s="1" t="s">
        <v>152</v>
      </c>
      <c r="K2072" s="1">
        <f t="shared" si="453"/>
        <v>0</v>
      </c>
      <c r="L2072" s="1" t="str">
        <f t="shared" si="454"/>
        <v>neg (histidine betaine sulfonic acid) YE_Syn</v>
      </c>
      <c r="M2072" s="1" t="str">
        <f t="shared" si="445"/>
        <v>ND</v>
      </c>
      <c r="N2072" s="1" t="str">
        <f t="shared" si="446"/>
        <v>neg (histidine betaine sulfonic acid) YE_SynND</v>
      </c>
      <c r="O2072" s="2" t="str">
        <f t="shared" si="447"/>
        <v/>
      </c>
      <c r="P2072" s="1" t="str">
        <f t="array" ref="P2072">IF(O2072="","",AVERAGE(IF(L$1:L$2881=L2072,K$1:K$2881)))</f>
        <v/>
      </c>
      <c r="Q2072" s="1" t="str">
        <f t="array" ref="Q2072">IF(O2072="","",_xlfn.F.TEST(IF((L$1:L$2881=LEFT(L2072,LEN(L2072)-3)&amp;"ctr"),K$1:K$2881),IF((L$1:L$2881=L2072),K$1:K$2881)))</f>
        <v/>
      </c>
      <c r="R2072" s="1" t="str">
        <f t="array" ref="R2072">IF(O2072="","",TTEST(IF(L$1:L$2881=LEFT(L2072,LEN(L2072)-3)&amp;"ctr",K$1:K$2881),IF(L$1:L$2881=L2072,K$1:K$2881),2,IF(ISERROR(Q2072),3,IF(Q2072&lt;0.05,3,2))))</f>
        <v/>
      </c>
      <c r="S2072" s="1" t="str">
        <f t="shared" ca="1" si="448"/>
        <v/>
      </c>
      <c r="T2072" s="1" t="str">
        <f t="array" ref="T2072">IF(O2072="","",AVERAGE(IF(L$1:L$2881=L2072,I$1:I$2881)))</f>
        <v/>
      </c>
      <c r="U2072" s="1" t="str">
        <f t="shared" ca="1" si="449"/>
        <v/>
      </c>
      <c r="V2072" s="1" t="str">
        <f t="shared" ca="1" si="455"/>
        <v/>
      </c>
      <c r="W2072" s="1" t="str">
        <f t="array" aca="1" ref="W2072" ca="1">IF(V2072="","",IF(AVERAGE(IF(Z$2:Z$2881="Neg"&amp;" "&amp;B2072&amp;" "&amp;X2072,J$2:J$2881,0))&gt;AVERAGE(IF(Z$2:Z$2881="pos"&amp;" "&amp;B2072&amp;" "&amp;X2072,J$2:J$2881,0)),"neg","pos"))</f>
        <v/>
      </c>
      <c r="X2072" s="1" t="str">
        <f t="shared" ca="1" si="450"/>
        <v/>
      </c>
      <c r="Y2072" s="1" t="str">
        <f t="shared" ca="1" si="451"/>
        <v/>
      </c>
      <c r="Z2072" s="1" t="str">
        <f t="shared" si="452"/>
        <v>neg (histidine betaine sulfonic acid) YE_</v>
      </c>
      <c r="AA2072" s="1" t="str">
        <f t="shared" si="456"/>
        <v/>
      </c>
    </row>
    <row r="2073" spans="1:27" x14ac:dyDescent="0.2">
      <c r="A2073" s="1" t="s">
        <v>93</v>
      </c>
      <c r="B2073" s="1" t="s">
        <v>168</v>
      </c>
      <c r="C2073" s="1" t="s">
        <v>131</v>
      </c>
      <c r="D2073" s="1">
        <v>277.07479999999998</v>
      </c>
      <c r="E2073" s="1">
        <v>20.22</v>
      </c>
      <c r="F2073" s="5" t="s">
        <v>146</v>
      </c>
      <c r="H2073" s="1" t="s">
        <v>152</v>
      </c>
      <c r="K2073" s="1">
        <f t="shared" si="453"/>
        <v>0</v>
      </c>
      <c r="L2073" s="1" t="str">
        <f t="shared" si="454"/>
        <v>neg (histidine betaine sulfonic acid) YE_Syn</v>
      </c>
      <c r="M2073" s="1" t="str">
        <f t="shared" si="445"/>
        <v>ND</v>
      </c>
      <c r="N2073" s="1" t="str">
        <f t="shared" si="446"/>
        <v>neg (histidine betaine sulfonic acid) YE_SynND</v>
      </c>
      <c r="O2073" s="2" t="str">
        <f t="shared" si="447"/>
        <v/>
      </c>
      <c r="P2073" s="1" t="str">
        <f t="array" ref="P2073">IF(O2073="","",AVERAGE(IF(L$1:L$2881=L2073,K$1:K$2881)))</f>
        <v/>
      </c>
      <c r="Q2073" s="1" t="str">
        <f t="array" ref="Q2073">IF(O2073="","",_xlfn.F.TEST(IF((L$1:L$2881=LEFT(L2073,LEN(L2073)-3)&amp;"ctr"),K$1:K$2881),IF((L$1:L$2881=L2073),K$1:K$2881)))</f>
        <v/>
      </c>
      <c r="R2073" s="1" t="str">
        <f t="array" ref="R2073">IF(O2073="","",TTEST(IF(L$1:L$2881=LEFT(L2073,LEN(L2073)-3)&amp;"ctr",K$1:K$2881),IF(L$1:L$2881=L2073,K$1:K$2881),2,IF(ISERROR(Q2073),3,IF(Q2073&lt;0.05,3,2))))</f>
        <v/>
      </c>
      <c r="S2073" s="1" t="str">
        <f t="shared" ca="1" si="448"/>
        <v/>
      </c>
      <c r="T2073" s="1" t="str">
        <f t="array" ref="T2073">IF(O2073="","",AVERAGE(IF(L$1:L$2881=L2073,I$1:I$2881)))</f>
        <v/>
      </c>
      <c r="U2073" s="1" t="str">
        <f t="shared" ca="1" si="449"/>
        <v/>
      </c>
      <c r="V2073" s="1" t="str">
        <f t="shared" ca="1" si="455"/>
        <v/>
      </c>
      <c r="W2073" s="1" t="str">
        <f t="array" aca="1" ref="W2073" ca="1">IF(V2073="","",IF(AVERAGE(IF(Z$2:Z$2881="Neg"&amp;" "&amp;B2073&amp;" "&amp;X2073,J$2:J$2881,0))&gt;AVERAGE(IF(Z$2:Z$2881="pos"&amp;" "&amp;B2073&amp;" "&amp;X2073,J$2:J$2881,0)),"neg","pos"))</f>
        <v/>
      </c>
      <c r="X2073" s="1" t="str">
        <f t="shared" ca="1" si="450"/>
        <v/>
      </c>
      <c r="Y2073" s="1" t="str">
        <f t="shared" ca="1" si="451"/>
        <v/>
      </c>
      <c r="Z2073" s="1" t="str">
        <f t="shared" si="452"/>
        <v>neg (histidine betaine sulfonic acid) YE_</v>
      </c>
      <c r="AA2073" s="1" t="str">
        <f t="shared" si="456"/>
        <v/>
      </c>
    </row>
    <row r="2074" spans="1:27" x14ac:dyDescent="0.2">
      <c r="A2074" s="1" t="s">
        <v>93</v>
      </c>
      <c r="B2074" s="1" t="s">
        <v>168</v>
      </c>
      <c r="C2074" s="1" t="s">
        <v>131</v>
      </c>
      <c r="D2074" s="1">
        <v>277.07479999999998</v>
      </c>
      <c r="E2074" s="1">
        <v>20.22</v>
      </c>
      <c r="F2074" s="5" t="s">
        <v>146</v>
      </c>
      <c r="H2074" s="1" t="s">
        <v>153</v>
      </c>
      <c r="I2074" s="1">
        <v>47887</v>
      </c>
      <c r="K2074" s="1">
        <f t="shared" si="453"/>
        <v>10.77662023009248</v>
      </c>
      <c r="L2074" s="1" t="str">
        <f t="shared" si="454"/>
        <v>neg (histidine betaine sulfonic acid) SE_Ctr</v>
      </c>
      <c r="M2074" s="1" t="str">
        <f t="shared" si="445"/>
        <v>D</v>
      </c>
      <c r="N2074" s="1" t="str">
        <f t="shared" si="446"/>
        <v>neg (histidine betaine sulfonic acid) SE_Ctr_D</v>
      </c>
      <c r="O2074" s="2" t="str">
        <f t="shared" si="447"/>
        <v>D</v>
      </c>
      <c r="P2074" s="1">
        <f t="array" ref="P2074">IF(O2074="","",AVERAGE(IF(L$1:L$2881=L2074,K$1:K$2881)))</f>
        <v>11.182895641517996</v>
      </c>
      <c r="Q2074" s="1">
        <f t="array" ref="Q2074">IF(O2074="","",_xlfn.F.TEST(IF((L$1:L$2881=LEFT(L2074,LEN(L2074)-3)&amp;"ctr"),K$1:K$2881),IF((L$1:L$2881=L2074),K$1:K$2881)))</f>
        <v>1</v>
      </c>
      <c r="R2074" s="1">
        <f t="array" ref="R2074">IF(O2074="","",TTEST(IF(L$1:L$2881=LEFT(L2074,LEN(L2074)-3)&amp;"ctr",K$1:K$2881),IF(L$1:L$2881=L2074,K$1:K$2881),2,IF(ISERROR(Q2074),3,IF(Q2074&lt;0.05,3,2))))</f>
        <v>1</v>
      </c>
      <c r="S2074" s="1" t="str">
        <f t="shared" ca="1" si="448"/>
        <v>D</v>
      </c>
      <c r="T2074" s="1">
        <f t="array" ref="T2074">IF(O2074="","",AVERAGE(IF(L$1:L$2881=L2074,I$1:I$2881)))</f>
        <v>78047.5</v>
      </c>
      <c r="U2074" s="1" t="b">
        <f t="shared" ca="1" si="449"/>
        <v>0</v>
      </c>
      <c r="V2074" s="1" t="str">
        <f t="shared" ca="1" si="455"/>
        <v>1</v>
      </c>
      <c r="W2074" s="1" t="str">
        <f t="array" aca="1" ref="W2074" ca="1">IF(V2074="","",IF(AVERAGE(IF(Z$2:Z$2881="Neg"&amp;" "&amp;B2074&amp;" "&amp;X2074,J$2:J$2881,0))&gt;AVERAGE(IF(Z$2:Z$2881="pos"&amp;" "&amp;B2074&amp;" "&amp;X2074,J$2:J$2881,0)),"neg","pos"))</f>
        <v>pos</v>
      </c>
      <c r="X2074" s="1" t="str">
        <f t="shared" ca="1" si="450"/>
        <v>SE_</v>
      </c>
      <c r="Y2074" s="1" t="str">
        <f t="shared" ca="1" si="451"/>
        <v>Ctr</v>
      </c>
      <c r="Z2074" s="1" t="str">
        <f t="shared" si="452"/>
        <v>neg (histidine betaine sulfonic acid) SE_</v>
      </c>
      <c r="AA2074" s="1" t="str">
        <f t="shared" si="456"/>
        <v>Good</v>
      </c>
    </row>
    <row r="2075" spans="1:27" x14ac:dyDescent="0.2">
      <c r="A2075" s="1" t="s">
        <v>93</v>
      </c>
      <c r="B2075" s="1" t="s">
        <v>168</v>
      </c>
      <c r="C2075" s="1" t="s">
        <v>131</v>
      </c>
      <c r="D2075" s="1">
        <v>277.07479999999998</v>
      </c>
      <c r="E2075" s="1">
        <v>20.22</v>
      </c>
      <c r="F2075" s="5" t="s">
        <v>146</v>
      </c>
      <c r="H2075" s="1" t="s">
        <v>153</v>
      </c>
      <c r="I2075" s="1">
        <v>47449</v>
      </c>
      <c r="K2075" s="1">
        <f t="shared" si="453"/>
        <v>10.767431804038074</v>
      </c>
      <c r="L2075" s="1" t="str">
        <f t="shared" si="454"/>
        <v>neg (histidine betaine sulfonic acid) SE_Ctr</v>
      </c>
      <c r="M2075" s="1" t="str">
        <f t="shared" si="445"/>
        <v>D</v>
      </c>
      <c r="N2075" s="1" t="str">
        <f t="shared" si="446"/>
        <v>neg (histidine betaine sulfonic acid) SE_Ctr_D</v>
      </c>
      <c r="O2075" s="2" t="str">
        <f t="shared" si="447"/>
        <v/>
      </c>
      <c r="P2075" s="1" t="str">
        <f t="array" ref="P2075">IF(O2075="","",AVERAGE(IF(L$1:L$2881=L2075,K$1:K$2881)))</f>
        <v/>
      </c>
      <c r="Q2075" s="1" t="str">
        <f t="array" ref="Q2075">IF(O2075="","",_xlfn.F.TEST(IF((L$1:L$2881=LEFT(L2075,LEN(L2075)-3)&amp;"ctr"),K$1:K$2881),IF((L$1:L$2881=L2075),K$1:K$2881)))</f>
        <v/>
      </c>
      <c r="R2075" s="1" t="str">
        <f t="array" ref="R2075">IF(O2075="","",TTEST(IF(L$1:L$2881=LEFT(L2075,LEN(L2075)-3)&amp;"ctr",K$1:K$2881),IF(L$1:L$2881=L2075,K$1:K$2881),2,IF(ISERROR(Q2075),3,IF(Q2075&lt;0.05,3,2))))</f>
        <v/>
      </c>
      <c r="S2075" s="1" t="str">
        <f t="shared" ca="1" si="448"/>
        <v/>
      </c>
      <c r="T2075" s="1" t="str">
        <f t="array" ref="T2075">IF(O2075="","",AVERAGE(IF(L$1:L$2881=L2075,I$1:I$2881)))</f>
        <v/>
      </c>
      <c r="U2075" s="1" t="str">
        <f t="shared" ca="1" si="449"/>
        <v/>
      </c>
      <c r="V2075" s="1" t="str">
        <f t="shared" ca="1" si="455"/>
        <v/>
      </c>
      <c r="W2075" s="1" t="str">
        <f t="array" aca="1" ref="W2075" ca="1">IF(V2075="","",IF(AVERAGE(IF(Z$2:Z$2881="Neg"&amp;" "&amp;B2075&amp;" "&amp;X2075,J$2:J$2881,0))&gt;AVERAGE(IF(Z$2:Z$2881="pos"&amp;" "&amp;B2075&amp;" "&amp;X2075,J$2:J$2881,0)),"neg","pos"))</f>
        <v/>
      </c>
      <c r="X2075" s="1" t="str">
        <f t="shared" ca="1" si="450"/>
        <v/>
      </c>
      <c r="Y2075" s="1" t="str">
        <f t="shared" ca="1" si="451"/>
        <v/>
      </c>
      <c r="Z2075" s="1" t="str">
        <f t="shared" si="452"/>
        <v>neg (histidine betaine sulfonic acid) SE_</v>
      </c>
      <c r="AA2075" s="1" t="str">
        <f t="shared" si="456"/>
        <v/>
      </c>
    </row>
    <row r="2076" spans="1:27" x14ac:dyDescent="0.2">
      <c r="A2076" s="1" t="s">
        <v>93</v>
      </c>
      <c r="B2076" s="1" t="s">
        <v>168</v>
      </c>
      <c r="C2076" s="1" t="s">
        <v>131</v>
      </c>
      <c r="D2076" s="1">
        <v>277.07479999999998</v>
      </c>
      <c r="E2076" s="1">
        <v>20.22</v>
      </c>
      <c r="F2076" s="5" t="s">
        <v>146</v>
      </c>
      <c r="H2076" s="1" t="s">
        <v>153</v>
      </c>
      <c r="I2076" s="1">
        <v>109767</v>
      </c>
      <c r="K2076" s="1">
        <f t="shared" si="453"/>
        <v>11.606124326601011</v>
      </c>
      <c r="L2076" s="1" t="str">
        <f t="shared" si="454"/>
        <v>neg (histidine betaine sulfonic acid) SE_Ctr</v>
      </c>
      <c r="M2076" s="1" t="str">
        <f t="shared" si="445"/>
        <v>D</v>
      </c>
      <c r="N2076" s="1" t="str">
        <f t="shared" si="446"/>
        <v>neg (histidine betaine sulfonic acid) SE_Ctr_D</v>
      </c>
      <c r="O2076" s="2" t="str">
        <f t="shared" si="447"/>
        <v/>
      </c>
      <c r="P2076" s="1" t="str">
        <f t="array" ref="P2076">IF(O2076="","",AVERAGE(IF(L$1:L$2881=L2076,K$1:K$2881)))</f>
        <v/>
      </c>
      <c r="Q2076" s="1" t="str">
        <f t="array" ref="Q2076">IF(O2076="","",_xlfn.F.TEST(IF((L$1:L$2881=LEFT(L2076,LEN(L2076)-3)&amp;"ctr"),K$1:K$2881),IF((L$1:L$2881=L2076),K$1:K$2881)))</f>
        <v/>
      </c>
      <c r="R2076" s="1" t="str">
        <f t="array" ref="R2076">IF(O2076="","",TTEST(IF(L$1:L$2881=LEFT(L2076,LEN(L2076)-3)&amp;"ctr",K$1:K$2881),IF(L$1:L$2881=L2076,K$1:K$2881),2,IF(ISERROR(Q2076),3,IF(Q2076&lt;0.05,3,2))))</f>
        <v/>
      </c>
      <c r="S2076" s="1" t="str">
        <f t="shared" ca="1" si="448"/>
        <v/>
      </c>
      <c r="T2076" s="1" t="str">
        <f t="array" ref="T2076">IF(O2076="","",AVERAGE(IF(L$1:L$2881=L2076,I$1:I$2881)))</f>
        <v/>
      </c>
      <c r="U2076" s="1" t="str">
        <f t="shared" ca="1" si="449"/>
        <v/>
      </c>
      <c r="V2076" s="1" t="str">
        <f t="shared" ca="1" si="455"/>
        <v/>
      </c>
      <c r="W2076" s="1" t="str">
        <f t="array" aca="1" ref="W2076" ca="1">IF(V2076="","",IF(AVERAGE(IF(Z$2:Z$2881="Neg"&amp;" "&amp;B2076&amp;" "&amp;X2076,J$2:J$2881,0))&gt;AVERAGE(IF(Z$2:Z$2881="pos"&amp;" "&amp;B2076&amp;" "&amp;X2076,J$2:J$2881,0)),"neg","pos"))</f>
        <v/>
      </c>
      <c r="X2076" s="1" t="str">
        <f t="shared" ca="1" si="450"/>
        <v/>
      </c>
      <c r="Y2076" s="1" t="str">
        <f t="shared" ca="1" si="451"/>
        <v/>
      </c>
      <c r="Z2076" s="1" t="str">
        <f t="shared" si="452"/>
        <v>neg (histidine betaine sulfonic acid) SE_</v>
      </c>
      <c r="AA2076" s="1" t="str">
        <f t="shared" si="456"/>
        <v/>
      </c>
    </row>
    <row r="2077" spans="1:27" x14ac:dyDescent="0.2">
      <c r="A2077" s="1" t="s">
        <v>93</v>
      </c>
      <c r="B2077" s="1" t="s">
        <v>168</v>
      </c>
      <c r="C2077" s="1" t="s">
        <v>131</v>
      </c>
      <c r="D2077" s="1">
        <v>277.07479999999998</v>
      </c>
      <c r="E2077" s="1">
        <v>20.22</v>
      </c>
      <c r="F2077" s="5" t="s">
        <v>146</v>
      </c>
      <c r="H2077" s="1" t="s">
        <v>153</v>
      </c>
      <c r="I2077" s="1">
        <v>107087</v>
      </c>
      <c r="K2077" s="1">
        <f t="shared" si="453"/>
        <v>11.581406205340423</v>
      </c>
      <c r="L2077" s="1" t="str">
        <f t="shared" si="454"/>
        <v>neg (histidine betaine sulfonic acid) SE_Ctr</v>
      </c>
      <c r="M2077" s="1" t="str">
        <f t="shared" si="445"/>
        <v>D</v>
      </c>
      <c r="N2077" s="1" t="str">
        <f t="shared" si="446"/>
        <v>neg (histidine betaine sulfonic acid) SE_Ctr_D</v>
      </c>
      <c r="O2077" s="2" t="str">
        <f t="shared" si="447"/>
        <v/>
      </c>
      <c r="P2077" s="1" t="str">
        <f t="array" ref="P2077">IF(O2077="","",AVERAGE(IF(L$1:L$2881=L2077,K$1:K$2881)))</f>
        <v/>
      </c>
      <c r="Q2077" s="1" t="str">
        <f t="array" ref="Q2077">IF(O2077="","",_xlfn.F.TEST(IF((L$1:L$2881=LEFT(L2077,LEN(L2077)-3)&amp;"ctr"),K$1:K$2881),IF((L$1:L$2881=L2077),K$1:K$2881)))</f>
        <v/>
      </c>
      <c r="R2077" s="1" t="str">
        <f t="array" ref="R2077">IF(O2077="","",TTEST(IF(L$1:L$2881=LEFT(L2077,LEN(L2077)-3)&amp;"ctr",K$1:K$2881),IF(L$1:L$2881=L2077,K$1:K$2881),2,IF(ISERROR(Q2077),3,IF(Q2077&lt;0.05,3,2))))</f>
        <v/>
      </c>
      <c r="S2077" s="1" t="str">
        <f t="shared" ca="1" si="448"/>
        <v/>
      </c>
      <c r="T2077" s="1" t="str">
        <f t="array" ref="T2077">IF(O2077="","",AVERAGE(IF(L$1:L$2881=L2077,I$1:I$2881)))</f>
        <v/>
      </c>
      <c r="U2077" s="1" t="str">
        <f t="shared" ca="1" si="449"/>
        <v/>
      </c>
      <c r="V2077" s="1" t="str">
        <f t="shared" ca="1" si="455"/>
        <v/>
      </c>
      <c r="W2077" s="1" t="str">
        <f t="array" aca="1" ref="W2077" ca="1">IF(V2077="","",IF(AVERAGE(IF(Z$2:Z$2881="Neg"&amp;" "&amp;B2077&amp;" "&amp;X2077,J$2:J$2881,0))&gt;AVERAGE(IF(Z$2:Z$2881="pos"&amp;" "&amp;B2077&amp;" "&amp;X2077,J$2:J$2881,0)),"neg","pos"))</f>
        <v/>
      </c>
      <c r="X2077" s="1" t="str">
        <f t="shared" ca="1" si="450"/>
        <v/>
      </c>
      <c r="Y2077" s="1" t="str">
        <f t="shared" ca="1" si="451"/>
        <v/>
      </c>
      <c r="Z2077" s="1" t="str">
        <f t="shared" si="452"/>
        <v>neg (histidine betaine sulfonic acid) SE_</v>
      </c>
      <c r="AA2077" s="1" t="str">
        <f t="shared" si="456"/>
        <v/>
      </c>
    </row>
    <row r="2078" spans="1:27" x14ac:dyDescent="0.2">
      <c r="A2078" s="1" t="s">
        <v>93</v>
      </c>
      <c r="B2078" s="1" t="s">
        <v>168</v>
      </c>
      <c r="C2078" s="1" t="s">
        <v>131</v>
      </c>
      <c r="D2078" s="1">
        <v>277.07479999999998</v>
      </c>
      <c r="E2078" s="1">
        <v>20.22</v>
      </c>
      <c r="F2078" s="5" t="s">
        <v>146</v>
      </c>
      <c r="H2078" s="1" t="s">
        <v>154</v>
      </c>
      <c r="I2078" s="1">
        <v>3427</v>
      </c>
      <c r="K2078" s="1">
        <f t="shared" si="453"/>
        <v>8.1397322797176699</v>
      </c>
      <c r="L2078" s="1" t="str">
        <f t="shared" si="454"/>
        <v>neg (histidine betaine sulfonic acid) SE_Syn</v>
      </c>
      <c r="M2078" s="1" t="str">
        <f t="shared" si="445"/>
        <v>D</v>
      </c>
      <c r="N2078" s="1" t="str">
        <f t="shared" si="446"/>
        <v>neg (histidine betaine sulfonic acid) SE_Syn_D</v>
      </c>
      <c r="O2078" s="2" t="str">
        <f t="shared" si="447"/>
        <v>D</v>
      </c>
      <c r="P2078" s="1">
        <f t="array" ref="P2078">IF(O2078="","",AVERAGE(IF(L$1:L$2881=L2078,K$1:K$2881)))</f>
        <v>9.823575808717429</v>
      </c>
      <c r="Q2078" s="1">
        <f t="array" ref="Q2078">IF(O2078="","",_xlfn.F.TEST(IF((L$1:L$2881=LEFT(L2078,LEN(L2078)-3)&amp;"ctr"),K$1:K$2881),IF((L$1:L$2881=L2078),K$1:K$2881)))</f>
        <v>0.18729722999844395</v>
      </c>
      <c r="R2078" s="1">
        <f t="array" ref="R2078">IF(O2078="","",TTEST(IF(L$1:L$2881=LEFT(L2078,LEN(L2078)-3)&amp;"ctr",K$1:K$2881),IF(L$1:L$2881=L2078,K$1:K$2881),2,IF(ISERROR(Q2078),3,IF(Q2078&lt;0.05,3,2))))</f>
        <v>6.8629559591040418E-2</v>
      </c>
      <c r="S2078" s="1" t="str">
        <f t="shared" ca="1" si="448"/>
        <v>N</v>
      </c>
      <c r="T2078" s="1">
        <f t="array" ref="T2078">IF(O2078="","",AVERAGE(IF(L$1:L$2881=L2078,I$1:I$2881)))</f>
        <v>25388.25</v>
      </c>
      <c r="U2078" s="1" t="str">
        <f t="shared" ca="1" si="449"/>
        <v>n/a</v>
      </c>
      <c r="V2078" s="1" t="str">
        <f t="shared" ca="1" si="455"/>
        <v>1</v>
      </c>
      <c r="W2078" s="1" t="str">
        <f t="array" aca="1" ref="W2078" ca="1">IF(V2078="","",IF(AVERAGE(IF(Z$2:Z$2881="Neg"&amp;" "&amp;B2078&amp;" "&amp;X2078,J$2:J$2881,0))&gt;AVERAGE(IF(Z$2:Z$2881="pos"&amp;" "&amp;B2078&amp;" "&amp;X2078,J$2:J$2881,0)),"neg","pos"))</f>
        <v>pos</v>
      </c>
      <c r="X2078" s="1" t="str">
        <f t="shared" ca="1" si="450"/>
        <v>SE_</v>
      </c>
      <c r="Y2078" s="1" t="str">
        <f t="shared" ca="1" si="451"/>
        <v>Syn</v>
      </c>
      <c r="Z2078" s="1" t="str">
        <f t="shared" si="452"/>
        <v>neg (histidine betaine sulfonic acid) SE_</v>
      </c>
      <c r="AA2078" s="1" t="str">
        <f t="shared" si="456"/>
        <v>Good</v>
      </c>
    </row>
    <row r="2079" spans="1:27" x14ac:dyDescent="0.2">
      <c r="A2079" s="1" t="s">
        <v>93</v>
      </c>
      <c r="B2079" s="1" t="s">
        <v>168</v>
      </c>
      <c r="C2079" s="1" t="s">
        <v>131</v>
      </c>
      <c r="D2079" s="1">
        <v>277.07479999999998</v>
      </c>
      <c r="E2079" s="1">
        <v>20.22</v>
      </c>
      <c r="F2079" s="5" t="s">
        <v>146</v>
      </c>
      <c r="H2079" s="1" t="s">
        <v>154</v>
      </c>
      <c r="I2079" s="1">
        <v>28698</v>
      </c>
      <c r="K2079" s="1">
        <f t="shared" si="453"/>
        <v>10.264617557935098</v>
      </c>
      <c r="L2079" s="1" t="str">
        <f t="shared" si="454"/>
        <v>neg (histidine betaine sulfonic acid) SE_Syn</v>
      </c>
      <c r="M2079" s="1" t="str">
        <f t="shared" si="445"/>
        <v>D</v>
      </c>
      <c r="N2079" s="1" t="str">
        <f t="shared" si="446"/>
        <v>neg (histidine betaine sulfonic acid) SE_Syn_D</v>
      </c>
      <c r="O2079" s="2" t="str">
        <f t="shared" si="447"/>
        <v/>
      </c>
      <c r="P2079" s="1" t="str">
        <f t="array" ref="P2079">IF(O2079="","",AVERAGE(IF(L$1:L$2881=L2079,K$1:K$2881)))</f>
        <v/>
      </c>
      <c r="Q2079" s="1" t="str">
        <f t="array" ref="Q2079">IF(O2079="","",_xlfn.F.TEST(IF((L$1:L$2881=LEFT(L2079,LEN(L2079)-3)&amp;"ctr"),K$1:K$2881),IF((L$1:L$2881=L2079),K$1:K$2881)))</f>
        <v/>
      </c>
      <c r="R2079" s="1" t="str">
        <f t="array" ref="R2079">IF(O2079="","",TTEST(IF(L$1:L$2881=LEFT(L2079,LEN(L2079)-3)&amp;"ctr",K$1:K$2881),IF(L$1:L$2881=L2079,K$1:K$2881),2,IF(ISERROR(Q2079),3,IF(Q2079&lt;0.05,3,2))))</f>
        <v/>
      </c>
      <c r="S2079" s="1" t="str">
        <f t="shared" ca="1" si="448"/>
        <v/>
      </c>
      <c r="T2079" s="1" t="str">
        <f t="array" ref="T2079">IF(O2079="","",AVERAGE(IF(L$1:L$2881=L2079,I$1:I$2881)))</f>
        <v/>
      </c>
      <c r="U2079" s="1" t="str">
        <f t="shared" ca="1" si="449"/>
        <v/>
      </c>
      <c r="V2079" s="1" t="str">
        <f t="shared" ca="1" si="455"/>
        <v/>
      </c>
      <c r="W2079" s="1" t="str">
        <f t="array" aca="1" ref="W2079" ca="1">IF(V2079="","",IF(AVERAGE(IF(Z$2:Z$2881="Neg"&amp;" "&amp;B2079&amp;" "&amp;X2079,J$2:J$2881,0))&gt;AVERAGE(IF(Z$2:Z$2881="pos"&amp;" "&amp;B2079&amp;" "&amp;X2079,J$2:J$2881,0)),"neg","pos"))</f>
        <v/>
      </c>
      <c r="X2079" s="1" t="str">
        <f t="shared" ca="1" si="450"/>
        <v/>
      </c>
      <c r="Y2079" s="1" t="str">
        <f t="shared" ca="1" si="451"/>
        <v/>
      </c>
      <c r="Z2079" s="1" t="str">
        <f t="shared" si="452"/>
        <v>neg (histidine betaine sulfonic acid) SE_</v>
      </c>
      <c r="AA2079" s="1" t="str">
        <f t="shared" si="456"/>
        <v/>
      </c>
    </row>
    <row r="2080" spans="1:27" x14ac:dyDescent="0.2">
      <c r="A2080" s="1" t="s">
        <v>93</v>
      </c>
      <c r="B2080" s="1" t="s">
        <v>168</v>
      </c>
      <c r="C2080" s="1" t="s">
        <v>131</v>
      </c>
      <c r="D2080" s="1">
        <v>277.07479999999998</v>
      </c>
      <c r="E2080" s="1">
        <v>20.22</v>
      </c>
      <c r="F2080" s="5" t="s">
        <v>146</v>
      </c>
      <c r="H2080" s="1" t="s">
        <v>154</v>
      </c>
      <c r="I2080" s="1">
        <v>39587</v>
      </c>
      <c r="K2080" s="1">
        <f t="shared" si="453"/>
        <v>10.586281321016582</v>
      </c>
      <c r="L2080" s="1" t="str">
        <f t="shared" si="454"/>
        <v>neg (histidine betaine sulfonic acid) SE_Syn</v>
      </c>
      <c r="M2080" s="1" t="str">
        <f t="shared" si="445"/>
        <v>D</v>
      </c>
      <c r="N2080" s="1" t="str">
        <f t="shared" si="446"/>
        <v>neg (histidine betaine sulfonic acid) SE_Syn_D</v>
      </c>
      <c r="O2080" s="2" t="str">
        <f t="shared" si="447"/>
        <v/>
      </c>
      <c r="P2080" s="1" t="str">
        <f t="array" ref="P2080">IF(O2080="","",AVERAGE(IF(L$1:L$2881=L2080,K$1:K$2881)))</f>
        <v/>
      </c>
      <c r="Q2080" s="1" t="str">
        <f t="array" ref="Q2080">IF(O2080="","",_xlfn.F.TEST(IF((L$1:L$2881=LEFT(L2080,LEN(L2080)-3)&amp;"ctr"),K$1:K$2881),IF((L$1:L$2881=L2080),K$1:K$2881)))</f>
        <v/>
      </c>
      <c r="R2080" s="1" t="str">
        <f t="array" ref="R2080">IF(O2080="","",TTEST(IF(L$1:L$2881=LEFT(L2080,LEN(L2080)-3)&amp;"ctr",K$1:K$2881),IF(L$1:L$2881=L2080,K$1:K$2881),2,IF(ISERROR(Q2080),3,IF(Q2080&lt;0.05,3,2))))</f>
        <v/>
      </c>
      <c r="S2080" s="1" t="str">
        <f t="shared" ca="1" si="448"/>
        <v/>
      </c>
      <c r="T2080" s="1" t="str">
        <f t="array" ref="T2080">IF(O2080="","",AVERAGE(IF(L$1:L$2881=L2080,I$1:I$2881)))</f>
        <v/>
      </c>
      <c r="U2080" s="1" t="str">
        <f t="shared" ca="1" si="449"/>
        <v/>
      </c>
      <c r="V2080" s="1" t="str">
        <f t="shared" ca="1" si="455"/>
        <v/>
      </c>
      <c r="W2080" s="1" t="str">
        <f t="array" aca="1" ref="W2080" ca="1">IF(V2080="","",IF(AVERAGE(IF(Z$2:Z$2881="Neg"&amp;" "&amp;B2080&amp;" "&amp;X2080,J$2:J$2881,0))&gt;AVERAGE(IF(Z$2:Z$2881="pos"&amp;" "&amp;B2080&amp;" "&amp;X2080,J$2:J$2881,0)),"neg","pos"))</f>
        <v/>
      </c>
      <c r="X2080" s="1" t="str">
        <f t="shared" ca="1" si="450"/>
        <v/>
      </c>
      <c r="Y2080" s="1" t="str">
        <f t="shared" ca="1" si="451"/>
        <v/>
      </c>
      <c r="Z2080" s="1" t="str">
        <f t="shared" si="452"/>
        <v>neg (histidine betaine sulfonic acid) SE_</v>
      </c>
      <c r="AA2080" s="1" t="str">
        <f t="shared" si="456"/>
        <v/>
      </c>
    </row>
    <row r="2081" spans="1:27" x14ac:dyDescent="0.2">
      <c r="A2081" s="1" t="s">
        <v>93</v>
      </c>
      <c r="B2081" s="1" t="s">
        <v>168</v>
      </c>
      <c r="C2081" s="1" t="s">
        <v>131</v>
      </c>
      <c r="D2081" s="1">
        <v>277.07479999999998</v>
      </c>
      <c r="E2081" s="1">
        <v>20.22</v>
      </c>
      <c r="F2081" s="5" t="s">
        <v>146</v>
      </c>
      <c r="H2081" s="1" t="s">
        <v>154</v>
      </c>
      <c r="I2081" s="1">
        <v>29841</v>
      </c>
      <c r="K2081" s="1">
        <f t="shared" si="453"/>
        <v>10.303672076200368</v>
      </c>
      <c r="L2081" s="1" t="str">
        <f t="shared" si="454"/>
        <v>neg (histidine betaine sulfonic acid) SE_Syn</v>
      </c>
      <c r="M2081" s="1" t="str">
        <f t="shared" si="445"/>
        <v>D</v>
      </c>
      <c r="N2081" s="1" t="str">
        <f t="shared" si="446"/>
        <v>neg (histidine betaine sulfonic acid) SE_Syn_D</v>
      </c>
      <c r="O2081" s="2" t="str">
        <f t="shared" si="447"/>
        <v/>
      </c>
      <c r="P2081" s="1" t="str">
        <f t="array" ref="P2081">IF(O2081="","",AVERAGE(IF(L$1:L$2881=L2081,K$1:K$2881)))</f>
        <v/>
      </c>
      <c r="Q2081" s="1" t="str">
        <f t="array" ref="Q2081">IF(O2081="","",_xlfn.F.TEST(IF((L$1:L$2881=LEFT(L2081,LEN(L2081)-3)&amp;"ctr"),K$1:K$2881),IF((L$1:L$2881=L2081),K$1:K$2881)))</f>
        <v/>
      </c>
      <c r="R2081" s="1" t="str">
        <f t="array" ref="R2081">IF(O2081="","",TTEST(IF(L$1:L$2881=LEFT(L2081,LEN(L2081)-3)&amp;"ctr",K$1:K$2881),IF(L$1:L$2881=L2081,K$1:K$2881),2,IF(ISERROR(Q2081),3,IF(Q2081&lt;0.05,3,2))))</f>
        <v/>
      </c>
      <c r="S2081" s="1" t="str">
        <f t="shared" ca="1" si="448"/>
        <v/>
      </c>
      <c r="T2081" s="1" t="str">
        <f t="array" ref="T2081">IF(O2081="","",AVERAGE(IF(L$1:L$2881=L2081,I$1:I$2881)))</f>
        <v/>
      </c>
      <c r="U2081" s="1" t="str">
        <f t="shared" ca="1" si="449"/>
        <v/>
      </c>
      <c r="V2081" s="1" t="str">
        <f t="shared" ca="1" si="455"/>
        <v/>
      </c>
      <c r="W2081" s="1" t="str">
        <f t="array" aca="1" ref="W2081" ca="1">IF(V2081="","",IF(AVERAGE(IF(Z$2:Z$2881="Neg"&amp;" "&amp;B2081&amp;" "&amp;X2081,J$2:J$2881,0))&gt;AVERAGE(IF(Z$2:Z$2881="pos"&amp;" "&amp;B2081&amp;" "&amp;X2081,J$2:J$2881,0)),"neg","pos"))</f>
        <v/>
      </c>
      <c r="X2081" s="1" t="str">
        <f t="shared" ca="1" si="450"/>
        <v/>
      </c>
      <c r="Y2081" s="1" t="str">
        <f t="shared" ca="1" si="451"/>
        <v/>
      </c>
      <c r="Z2081" s="1" t="str">
        <f t="shared" si="452"/>
        <v>neg (histidine betaine sulfonic acid) SE_</v>
      </c>
      <c r="AA2081" s="1" t="str">
        <f t="shared" si="456"/>
        <v/>
      </c>
    </row>
    <row r="2082" spans="1:27" x14ac:dyDescent="0.2">
      <c r="A2082" s="1" t="s">
        <v>94</v>
      </c>
      <c r="B2082" s="1" t="s">
        <v>190</v>
      </c>
      <c r="C2082" s="1" t="s">
        <v>46</v>
      </c>
      <c r="D2082" s="1">
        <v>146.06970000000001</v>
      </c>
      <c r="E2082" s="1">
        <v>20.36</v>
      </c>
      <c r="F2082" s="5" t="s">
        <v>146</v>
      </c>
      <c r="H2082" s="1" t="s">
        <v>147</v>
      </c>
      <c r="K2082" s="1">
        <f t="shared" si="453"/>
        <v>0</v>
      </c>
      <c r="L2082" s="1" t="str">
        <f t="shared" si="454"/>
        <v>both glutamine Min_Ctr</v>
      </c>
      <c r="M2082" s="1" t="str">
        <f t="shared" si="445"/>
        <v>ND</v>
      </c>
      <c r="N2082" s="1" t="str">
        <f t="shared" si="446"/>
        <v>both glutamine Min_CtrND</v>
      </c>
      <c r="O2082" s="2" t="str">
        <f t="shared" si="447"/>
        <v>ND</v>
      </c>
      <c r="P2082" s="1">
        <f t="array" ref="P2082">IF(O2082="","",AVERAGE(IF(L$1:L$2881=L2082,K$1:K$2881)))</f>
        <v>0</v>
      </c>
      <c r="Q2082" s="1" t="e">
        <f t="array" ref="Q2082">IF(O2082="","",_xlfn.F.TEST(IF((L$1:L$2881=LEFT(L2082,LEN(L2082)-3)&amp;"ctr"),K$1:K$2881),IF((L$1:L$2881=L2082),K$1:K$2881)))</f>
        <v>#DIV/0!</v>
      </c>
      <c r="R2082" s="1" t="e">
        <f t="array" ref="R2082">IF(O2082="","",TTEST(IF(L$1:L$2881=LEFT(L2082,LEN(L2082)-3)&amp;"ctr",K$1:K$2881),IF(L$1:L$2881=L2082,K$1:K$2881),2,IF(ISERROR(Q2082),3,IF(Q2082&lt;0.05,3,2))))</f>
        <v>#DIV/0!</v>
      </c>
      <c r="S2082" s="1" t="str">
        <f t="shared" ca="1" si="448"/>
        <v>ND</v>
      </c>
      <c r="T2082" s="1">
        <f t="array" ref="T2082">IF(O2082="","",AVERAGE(IF(L$1:L$2881=L2082,I$1:I$2881)))</f>
        <v>0</v>
      </c>
      <c r="U2082" s="1" t="str">
        <f t="shared" ca="1" si="449"/>
        <v>n/a</v>
      </c>
      <c r="V2082" s="1" t="str">
        <f t="shared" ca="1" si="455"/>
        <v/>
      </c>
      <c r="W2082" s="1" t="str">
        <f t="array" aca="1" ref="W2082" ca="1">IF(V2082="","",IF(AVERAGE(IF(Z$2:Z$2881="Neg"&amp;" "&amp;B2082&amp;" "&amp;X2082,J$2:J$2881,0))&gt;AVERAGE(IF(Z$2:Z$2881="pos"&amp;" "&amp;B2082&amp;" "&amp;X2082,J$2:J$2881,0)),"neg","pos"))</f>
        <v/>
      </c>
      <c r="X2082" s="1" t="str">
        <f t="shared" ca="1" si="450"/>
        <v/>
      </c>
      <c r="Y2082" s="1" t="str">
        <f t="shared" ca="1" si="451"/>
        <v/>
      </c>
      <c r="Z2082" s="1" t="str">
        <f t="shared" si="452"/>
        <v>both glutamine Min</v>
      </c>
      <c r="AA2082" s="1" t="str">
        <f t="shared" si="456"/>
        <v>Good</v>
      </c>
    </row>
    <row r="2083" spans="1:27" x14ac:dyDescent="0.2">
      <c r="A2083" s="1" t="s">
        <v>94</v>
      </c>
      <c r="B2083" s="1" t="s">
        <v>190</v>
      </c>
      <c r="C2083" s="1" t="s">
        <v>46</v>
      </c>
      <c r="D2083" s="1">
        <v>146.06970000000001</v>
      </c>
      <c r="E2083" s="1">
        <v>20.36</v>
      </c>
      <c r="F2083" s="5" t="s">
        <v>146</v>
      </c>
      <c r="H2083" s="1" t="s">
        <v>147</v>
      </c>
      <c r="K2083" s="1">
        <f t="shared" si="453"/>
        <v>0</v>
      </c>
      <c r="L2083" s="1" t="str">
        <f t="shared" si="454"/>
        <v>both glutamine Min_Ctr</v>
      </c>
      <c r="M2083" s="1" t="str">
        <f t="shared" si="445"/>
        <v>ND</v>
      </c>
      <c r="N2083" s="1" t="str">
        <f t="shared" si="446"/>
        <v>both glutamine Min_CtrND</v>
      </c>
      <c r="O2083" s="2" t="str">
        <f t="shared" si="447"/>
        <v/>
      </c>
      <c r="P2083" s="1" t="str">
        <f t="array" ref="P2083">IF(O2083="","",AVERAGE(IF(L$1:L$2881=L2083,K$1:K$2881)))</f>
        <v/>
      </c>
      <c r="Q2083" s="1" t="str">
        <f t="array" ref="Q2083">IF(O2083="","",_xlfn.F.TEST(IF((L$1:L$2881=LEFT(L2083,LEN(L2083)-3)&amp;"ctr"),K$1:K$2881),IF((L$1:L$2881=L2083),K$1:K$2881)))</f>
        <v/>
      </c>
      <c r="R2083" s="1" t="str">
        <f t="array" ref="R2083">IF(O2083="","",TTEST(IF(L$1:L$2881=LEFT(L2083,LEN(L2083)-3)&amp;"ctr",K$1:K$2881),IF(L$1:L$2881=L2083,K$1:K$2881),2,IF(ISERROR(Q2083),3,IF(Q2083&lt;0.05,3,2))))</f>
        <v/>
      </c>
      <c r="S2083" s="1" t="str">
        <f t="shared" ca="1" si="448"/>
        <v/>
      </c>
      <c r="T2083" s="1" t="str">
        <f t="array" ref="T2083">IF(O2083="","",AVERAGE(IF(L$1:L$2881=L2083,I$1:I$2881)))</f>
        <v/>
      </c>
      <c r="U2083" s="1" t="str">
        <f t="shared" ca="1" si="449"/>
        <v/>
      </c>
      <c r="V2083" s="1" t="str">
        <f t="shared" ca="1" si="455"/>
        <v/>
      </c>
      <c r="W2083" s="1" t="str">
        <f t="array" aca="1" ref="W2083" ca="1">IF(V2083="","",IF(AVERAGE(IF(Z$2:Z$2881="Neg"&amp;" "&amp;B2083&amp;" "&amp;X2083,J$2:J$2881,0))&gt;AVERAGE(IF(Z$2:Z$2881="pos"&amp;" "&amp;B2083&amp;" "&amp;X2083,J$2:J$2881,0)),"neg","pos"))</f>
        <v/>
      </c>
      <c r="X2083" s="1" t="str">
        <f t="shared" ca="1" si="450"/>
        <v/>
      </c>
      <c r="Y2083" s="1" t="str">
        <f t="shared" ca="1" si="451"/>
        <v/>
      </c>
      <c r="Z2083" s="1" t="str">
        <f t="shared" si="452"/>
        <v>both glutamine Min</v>
      </c>
      <c r="AA2083" s="1" t="str">
        <f t="shared" si="456"/>
        <v/>
      </c>
    </row>
    <row r="2084" spans="1:27" x14ac:dyDescent="0.2">
      <c r="A2084" s="1" t="s">
        <v>94</v>
      </c>
      <c r="B2084" s="1" t="s">
        <v>190</v>
      </c>
      <c r="C2084" s="1" t="s">
        <v>46</v>
      </c>
      <c r="D2084" s="1">
        <v>146.06970000000001</v>
      </c>
      <c r="E2084" s="1">
        <v>20.36</v>
      </c>
      <c r="F2084" s="5" t="s">
        <v>146</v>
      </c>
      <c r="H2084" s="1" t="s">
        <v>147</v>
      </c>
      <c r="K2084" s="1">
        <f t="shared" si="453"/>
        <v>0</v>
      </c>
      <c r="L2084" s="1" t="str">
        <f t="shared" si="454"/>
        <v>both glutamine Min_Ctr</v>
      </c>
      <c r="M2084" s="1" t="str">
        <f t="shared" si="445"/>
        <v>ND</v>
      </c>
      <c r="N2084" s="1" t="str">
        <f t="shared" si="446"/>
        <v>both glutamine Min_CtrND</v>
      </c>
      <c r="O2084" s="2" t="str">
        <f t="shared" si="447"/>
        <v/>
      </c>
      <c r="P2084" s="1" t="str">
        <f t="array" ref="P2084">IF(O2084="","",AVERAGE(IF(L$1:L$2881=L2084,K$1:K$2881)))</f>
        <v/>
      </c>
      <c r="Q2084" s="1" t="str">
        <f t="array" ref="Q2084">IF(O2084="","",_xlfn.F.TEST(IF((L$1:L$2881=LEFT(L2084,LEN(L2084)-3)&amp;"ctr"),K$1:K$2881),IF((L$1:L$2881=L2084),K$1:K$2881)))</f>
        <v/>
      </c>
      <c r="R2084" s="1" t="str">
        <f t="array" ref="R2084">IF(O2084="","",TTEST(IF(L$1:L$2881=LEFT(L2084,LEN(L2084)-3)&amp;"ctr",K$1:K$2881),IF(L$1:L$2881=L2084,K$1:K$2881),2,IF(ISERROR(Q2084),3,IF(Q2084&lt;0.05,3,2))))</f>
        <v/>
      </c>
      <c r="S2084" s="1" t="str">
        <f t="shared" ca="1" si="448"/>
        <v/>
      </c>
      <c r="T2084" s="1" t="str">
        <f t="array" ref="T2084">IF(O2084="","",AVERAGE(IF(L$1:L$2881=L2084,I$1:I$2881)))</f>
        <v/>
      </c>
      <c r="U2084" s="1" t="str">
        <f t="shared" ca="1" si="449"/>
        <v/>
      </c>
      <c r="V2084" s="1" t="str">
        <f t="shared" ca="1" si="455"/>
        <v/>
      </c>
      <c r="W2084" s="1" t="str">
        <f t="array" aca="1" ref="W2084" ca="1">IF(V2084="","",IF(AVERAGE(IF(Z$2:Z$2881="Neg"&amp;" "&amp;B2084&amp;" "&amp;X2084,J$2:J$2881,0))&gt;AVERAGE(IF(Z$2:Z$2881="pos"&amp;" "&amp;B2084&amp;" "&amp;X2084,J$2:J$2881,0)),"neg","pos"))</f>
        <v/>
      </c>
      <c r="X2084" s="1" t="str">
        <f t="shared" ca="1" si="450"/>
        <v/>
      </c>
      <c r="Y2084" s="1" t="str">
        <f t="shared" ca="1" si="451"/>
        <v/>
      </c>
      <c r="Z2084" s="1" t="str">
        <f t="shared" si="452"/>
        <v>both glutamine Min</v>
      </c>
      <c r="AA2084" s="1" t="str">
        <f t="shared" si="456"/>
        <v/>
      </c>
    </row>
    <row r="2085" spans="1:27" x14ac:dyDescent="0.2">
      <c r="A2085" s="1" t="s">
        <v>94</v>
      </c>
      <c r="B2085" s="1" t="s">
        <v>190</v>
      </c>
      <c r="C2085" s="1" t="s">
        <v>46</v>
      </c>
      <c r="D2085" s="1">
        <v>146.06970000000001</v>
      </c>
      <c r="E2085" s="1">
        <v>20.36</v>
      </c>
      <c r="F2085" s="5" t="s">
        <v>146</v>
      </c>
      <c r="H2085" s="1" t="s">
        <v>147</v>
      </c>
      <c r="K2085" s="1">
        <f t="shared" si="453"/>
        <v>0</v>
      </c>
      <c r="L2085" s="1" t="str">
        <f t="shared" si="454"/>
        <v>both glutamine Min_Ctr</v>
      </c>
      <c r="M2085" s="1" t="str">
        <f t="shared" si="445"/>
        <v>ND</v>
      </c>
      <c r="N2085" s="1" t="str">
        <f t="shared" si="446"/>
        <v>both glutamine Min_CtrND</v>
      </c>
      <c r="O2085" s="2" t="str">
        <f t="shared" si="447"/>
        <v/>
      </c>
      <c r="P2085" s="1" t="str">
        <f t="array" ref="P2085">IF(O2085="","",AVERAGE(IF(L$1:L$2881=L2085,K$1:K$2881)))</f>
        <v/>
      </c>
      <c r="Q2085" s="1" t="str">
        <f t="array" ref="Q2085">IF(O2085="","",_xlfn.F.TEST(IF((L$1:L$2881=LEFT(L2085,LEN(L2085)-3)&amp;"ctr"),K$1:K$2881),IF((L$1:L$2881=L2085),K$1:K$2881)))</f>
        <v/>
      </c>
      <c r="R2085" s="1" t="str">
        <f t="array" ref="R2085">IF(O2085="","",TTEST(IF(L$1:L$2881=LEFT(L2085,LEN(L2085)-3)&amp;"ctr",K$1:K$2881),IF(L$1:L$2881=L2085,K$1:K$2881),2,IF(ISERROR(Q2085),3,IF(Q2085&lt;0.05,3,2))))</f>
        <v/>
      </c>
      <c r="S2085" s="1" t="str">
        <f t="shared" ca="1" si="448"/>
        <v/>
      </c>
      <c r="T2085" s="1" t="str">
        <f t="array" ref="T2085">IF(O2085="","",AVERAGE(IF(L$1:L$2881=L2085,I$1:I$2881)))</f>
        <v/>
      </c>
      <c r="U2085" s="1" t="str">
        <f t="shared" ca="1" si="449"/>
        <v/>
      </c>
      <c r="V2085" s="1" t="str">
        <f t="shared" ca="1" si="455"/>
        <v/>
      </c>
      <c r="W2085" s="1" t="str">
        <f t="array" aca="1" ref="W2085" ca="1">IF(V2085="","",IF(AVERAGE(IF(Z$2:Z$2881="Neg"&amp;" "&amp;B2085&amp;" "&amp;X2085,J$2:J$2881,0))&gt;AVERAGE(IF(Z$2:Z$2881="pos"&amp;" "&amp;B2085&amp;" "&amp;X2085,J$2:J$2881,0)),"neg","pos"))</f>
        <v/>
      </c>
      <c r="X2085" s="1" t="str">
        <f t="shared" ca="1" si="450"/>
        <v/>
      </c>
      <c r="Y2085" s="1" t="str">
        <f t="shared" ca="1" si="451"/>
        <v/>
      </c>
      <c r="Z2085" s="1" t="str">
        <f t="shared" si="452"/>
        <v>both glutamine Min</v>
      </c>
      <c r="AA2085" s="1" t="str">
        <f t="shared" si="456"/>
        <v/>
      </c>
    </row>
    <row r="2086" spans="1:27" x14ac:dyDescent="0.2">
      <c r="A2086" s="1" t="s">
        <v>94</v>
      </c>
      <c r="B2086" s="1" t="s">
        <v>190</v>
      </c>
      <c r="C2086" s="1" t="s">
        <v>46</v>
      </c>
      <c r="D2086" s="1">
        <v>146.06970000000001</v>
      </c>
      <c r="E2086" s="1">
        <v>20.36</v>
      </c>
      <c r="F2086" s="5" t="s">
        <v>146</v>
      </c>
      <c r="H2086" s="1" t="s">
        <v>148</v>
      </c>
      <c r="K2086" s="1">
        <f t="shared" si="453"/>
        <v>0</v>
      </c>
      <c r="L2086" s="1" t="str">
        <f t="shared" si="454"/>
        <v>both glutamine Min_Syn</v>
      </c>
      <c r="M2086" s="1" t="str">
        <f t="shared" si="445"/>
        <v>ND</v>
      </c>
      <c r="N2086" s="1" t="str">
        <f t="shared" si="446"/>
        <v>both glutamine Min_SynND</v>
      </c>
      <c r="O2086" s="2" t="str">
        <f t="shared" si="447"/>
        <v>ND</v>
      </c>
      <c r="P2086" s="1">
        <f t="array" ref="P2086">IF(O2086="","",AVERAGE(IF(L$1:L$2881=L2086,K$1:K$2881)))</f>
        <v>0</v>
      </c>
      <c r="Q2086" s="1" t="e">
        <f t="array" ref="Q2086">IF(O2086="","",_xlfn.F.TEST(IF((L$1:L$2881=LEFT(L2086,LEN(L2086)-3)&amp;"ctr"),K$1:K$2881),IF((L$1:L$2881=L2086),K$1:K$2881)))</f>
        <v>#DIV/0!</v>
      </c>
      <c r="R2086" s="1" t="e">
        <f t="array" ref="R2086">IF(O2086="","",TTEST(IF(L$1:L$2881=LEFT(L2086,LEN(L2086)-3)&amp;"ctr",K$1:K$2881),IF(L$1:L$2881=L2086,K$1:K$2881),2,IF(ISERROR(Q2086),3,IF(Q2086&lt;0.05,3,2))))</f>
        <v>#DIV/0!</v>
      </c>
      <c r="S2086" s="1" t="str">
        <f t="shared" ca="1" si="448"/>
        <v>ND</v>
      </c>
      <c r="T2086" s="1">
        <f t="array" ref="T2086">IF(O2086="","",AVERAGE(IF(L$1:L$2881=L2086,I$1:I$2881)))</f>
        <v>0</v>
      </c>
      <c r="U2086" s="1" t="str">
        <f t="shared" ca="1" si="449"/>
        <v>n/a</v>
      </c>
      <c r="V2086" s="1" t="str">
        <f t="shared" ca="1" si="455"/>
        <v/>
      </c>
      <c r="W2086" s="1" t="str">
        <f t="array" aca="1" ref="W2086" ca="1">IF(V2086="","",IF(AVERAGE(IF(Z$2:Z$2881="Neg"&amp;" "&amp;B2086&amp;" "&amp;X2086,J$2:J$2881,0))&gt;AVERAGE(IF(Z$2:Z$2881="pos"&amp;" "&amp;B2086&amp;" "&amp;X2086,J$2:J$2881,0)),"neg","pos"))</f>
        <v/>
      </c>
      <c r="X2086" s="1" t="str">
        <f t="shared" ca="1" si="450"/>
        <v/>
      </c>
      <c r="Y2086" s="1" t="str">
        <f t="shared" ca="1" si="451"/>
        <v/>
      </c>
      <c r="Z2086" s="1" t="str">
        <f t="shared" si="452"/>
        <v>both glutamine Min</v>
      </c>
      <c r="AA2086" s="1" t="str">
        <f t="shared" si="456"/>
        <v>Good</v>
      </c>
    </row>
    <row r="2087" spans="1:27" x14ac:dyDescent="0.2">
      <c r="A2087" s="1" t="s">
        <v>94</v>
      </c>
      <c r="B2087" s="1" t="s">
        <v>190</v>
      </c>
      <c r="C2087" s="1" t="s">
        <v>46</v>
      </c>
      <c r="D2087" s="1">
        <v>146.06970000000001</v>
      </c>
      <c r="E2087" s="1">
        <v>20.36</v>
      </c>
      <c r="F2087" s="5" t="s">
        <v>146</v>
      </c>
      <c r="H2087" s="1" t="s">
        <v>148</v>
      </c>
      <c r="K2087" s="1">
        <f t="shared" si="453"/>
        <v>0</v>
      </c>
      <c r="L2087" s="1" t="str">
        <f t="shared" si="454"/>
        <v>both glutamine Min_Syn</v>
      </c>
      <c r="M2087" s="1" t="str">
        <f t="shared" si="445"/>
        <v>ND</v>
      </c>
      <c r="N2087" s="1" t="str">
        <f t="shared" si="446"/>
        <v>both glutamine Min_SynND</v>
      </c>
      <c r="O2087" s="2" t="str">
        <f t="shared" si="447"/>
        <v/>
      </c>
      <c r="P2087" s="1" t="str">
        <f t="array" ref="P2087">IF(O2087="","",AVERAGE(IF(L$1:L$2881=L2087,K$1:K$2881)))</f>
        <v/>
      </c>
      <c r="Q2087" s="1" t="str">
        <f t="array" ref="Q2087">IF(O2087="","",_xlfn.F.TEST(IF((L$1:L$2881=LEFT(L2087,LEN(L2087)-3)&amp;"ctr"),K$1:K$2881),IF((L$1:L$2881=L2087),K$1:K$2881)))</f>
        <v/>
      </c>
      <c r="R2087" s="1" t="str">
        <f t="array" ref="R2087">IF(O2087="","",TTEST(IF(L$1:L$2881=LEFT(L2087,LEN(L2087)-3)&amp;"ctr",K$1:K$2881),IF(L$1:L$2881=L2087,K$1:K$2881),2,IF(ISERROR(Q2087),3,IF(Q2087&lt;0.05,3,2))))</f>
        <v/>
      </c>
      <c r="S2087" s="1" t="str">
        <f t="shared" ca="1" si="448"/>
        <v/>
      </c>
      <c r="T2087" s="1" t="str">
        <f t="array" ref="T2087">IF(O2087="","",AVERAGE(IF(L$1:L$2881=L2087,I$1:I$2881)))</f>
        <v/>
      </c>
      <c r="U2087" s="1" t="str">
        <f t="shared" ca="1" si="449"/>
        <v/>
      </c>
      <c r="V2087" s="1" t="str">
        <f t="shared" ca="1" si="455"/>
        <v/>
      </c>
      <c r="W2087" s="1" t="str">
        <f t="array" aca="1" ref="W2087" ca="1">IF(V2087="","",IF(AVERAGE(IF(Z$2:Z$2881="Neg"&amp;" "&amp;B2087&amp;" "&amp;X2087,J$2:J$2881,0))&gt;AVERAGE(IF(Z$2:Z$2881="pos"&amp;" "&amp;B2087&amp;" "&amp;X2087,J$2:J$2881,0)),"neg","pos"))</f>
        <v/>
      </c>
      <c r="X2087" s="1" t="str">
        <f t="shared" ca="1" si="450"/>
        <v/>
      </c>
      <c r="Y2087" s="1" t="str">
        <f t="shared" ca="1" si="451"/>
        <v/>
      </c>
      <c r="Z2087" s="1" t="str">
        <f t="shared" si="452"/>
        <v>both glutamine Min</v>
      </c>
      <c r="AA2087" s="1" t="str">
        <f t="shared" si="456"/>
        <v/>
      </c>
    </row>
    <row r="2088" spans="1:27" x14ac:dyDescent="0.2">
      <c r="A2088" s="1" t="s">
        <v>94</v>
      </c>
      <c r="B2088" s="1" t="s">
        <v>190</v>
      </c>
      <c r="C2088" s="1" t="s">
        <v>46</v>
      </c>
      <c r="D2088" s="1">
        <v>146.06970000000001</v>
      </c>
      <c r="E2088" s="1">
        <v>20.36</v>
      </c>
      <c r="F2088" s="5" t="s">
        <v>146</v>
      </c>
      <c r="H2088" s="1" t="s">
        <v>148</v>
      </c>
      <c r="K2088" s="1">
        <f t="shared" si="453"/>
        <v>0</v>
      </c>
      <c r="L2088" s="1" t="str">
        <f t="shared" si="454"/>
        <v>both glutamine Min_Syn</v>
      </c>
      <c r="M2088" s="1" t="str">
        <f t="shared" si="445"/>
        <v>ND</v>
      </c>
      <c r="N2088" s="1" t="str">
        <f t="shared" si="446"/>
        <v>both glutamine Min_SynND</v>
      </c>
      <c r="O2088" s="2" t="str">
        <f t="shared" si="447"/>
        <v/>
      </c>
      <c r="P2088" s="1" t="str">
        <f t="array" ref="P2088">IF(O2088="","",AVERAGE(IF(L$1:L$2881=L2088,K$1:K$2881)))</f>
        <v/>
      </c>
      <c r="Q2088" s="1" t="str">
        <f t="array" ref="Q2088">IF(O2088="","",_xlfn.F.TEST(IF((L$1:L$2881=LEFT(L2088,LEN(L2088)-3)&amp;"ctr"),K$1:K$2881),IF((L$1:L$2881=L2088),K$1:K$2881)))</f>
        <v/>
      </c>
      <c r="R2088" s="1" t="str">
        <f t="array" ref="R2088">IF(O2088="","",TTEST(IF(L$1:L$2881=LEFT(L2088,LEN(L2088)-3)&amp;"ctr",K$1:K$2881),IF(L$1:L$2881=L2088,K$1:K$2881),2,IF(ISERROR(Q2088),3,IF(Q2088&lt;0.05,3,2))))</f>
        <v/>
      </c>
      <c r="S2088" s="1" t="str">
        <f t="shared" ca="1" si="448"/>
        <v/>
      </c>
      <c r="T2088" s="1" t="str">
        <f t="array" ref="T2088">IF(O2088="","",AVERAGE(IF(L$1:L$2881=L2088,I$1:I$2881)))</f>
        <v/>
      </c>
      <c r="U2088" s="1" t="str">
        <f t="shared" ca="1" si="449"/>
        <v/>
      </c>
      <c r="V2088" s="1" t="str">
        <f t="shared" ca="1" si="455"/>
        <v/>
      </c>
      <c r="W2088" s="1" t="str">
        <f t="array" aca="1" ref="W2088" ca="1">IF(V2088="","",IF(AVERAGE(IF(Z$2:Z$2881="Neg"&amp;" "&amp;B2088&amp;" "&amp;X2088,J$2:J$2881,0))&gt;AVERAGE(IF(Z$2:Z$2881="pos"&amp;" "&amp;B2088&amp;" "&amp;X2088,J$2:J$2881,0)),"neg","pos"))</f>
        <v/>
      </c>
      <c r="X2088" s="1" t="str">
        <f t="shared" ca="1" si="450"/>
        <v/>
      </c>
      <c r="Y2088" s="1" t="str">
        <f t="shared" ca="1" si="451"/>
        <v/>
      </c>
      <c r="Z2088" s="1" t="str">
        <f t="shared" si="452"/>
        <v>both glutamine Min</v>
      </c>
      <c r="AA2088" s="1" t="str">
        <f t="shared" si="456"/>
        <v/>
      </c>
    </row>
    <row r="2089" spans="1:27" x14ac:dyDescent="0.2">
      <c r="A2089" s="1" t="s">
        <v>94</v>
      </c>
      <c r="B2089" s="1" t="s">
        <v>190</v>
      </c>
      <c r="C2089" s="1" t="s">
        <v>46</v>
      </c>
      <c r="D2089" s="1">
        <v>146.06970000000001</v>
      </c>
      <c r="E2089" s="1">
        <v>20.36</v>
      </c>
      <c r="F2089" s="5" t="s">
        <v>146</v>
      </c>
      <c r="H2089" s="1" t="s">
        <v>148</v>
      </c>
      <c r="K2089" s="1">
        <f t="shared" si="453"/>
        <v>0</v>
      </c>
      <c r="L2089" s="1" t="str">
        <f t="shared" si="454"/>
        <v>both glutamine Min_Syn</v>
      </c>
      <c r="M2089" s="1" t="str">
        <f t="shared" si="445"/>
        <v>ND</v>
      </c>
      <c r="N2089" s="1" t="str">
        <f t="shared" si="446"/>
        <v>both glutamine Min_SynND</v>
      </c>
      <c r="O2089" s="2" t="str">
        <f t="shared" si="447"/>
        <v/>
      </c>
      <c r="P2089" s="1" t="str">
        <f t="array" ref="P2089">IF(O2089="","",AVERAGE(IF(L$1:L$2881=L2089,K$1:K$2881)))</f>
        <v/>
      </c>
      <c r="Q2089" s="1" t="str">
        <f t="array" ref="Q2089">IF(O2089="","",_xlfn.F.TEST(IF((L$1:L$2881=LEFT(L2089,LEN(L2089)-3)&amp;"ctr"),K$1:K$2881),IF((L$1:L$2881=L2089),K$1:K$2881)))</f>
        <v/>
      </c>
      <c r="R2089" s="1" t="str">
        <f t="array" ref="R2089">IF(O2089="","",TTEST(IF(L$1:L$2881=LEFT(L2089,LEN(L2089)-3)&amp;"ctr",K$1:K$2881),IF(L$1:L$2881=L2089,K$1:K$2881),2,IF(ISERROR(Q2089),3,IF(Q2089&lt;0.05,3,2))))</f>
        <v/>
      </c>
      <c r="S2089" s="1" t="str">
        <f t="shared" ca="1" si="448"/>
        <v/>
      </c>
      <c r="T2089" s="1" t="str">
        <f t="array" ref="T2089">IF(O2089="","",AVERAGE(IF(L$1:L$2881=L2089,I$1:I$2881)))</f>
        <v/>
      </c>
      <c r="U2089" s="1" t="str">
        <f t="shared" ca="1" si="449"/>
        <v/>
      </c>
      <c r="V2089" s="1" t="str">
        <f t="shared" ca="1" si="455"/>
        <v/>
      </c>
      <c r="W2089" s="1" t="str">
        <f t="array" aca="1" ref="W2089" ca="1">IF(V2089="","",IF(AVERAGE(IF(Z$2:Z$2881="Neg"&amp;" "&amp;B2089&amp;" "&amp;X2089,J$2:J$2881,0))&gt;AVERAGE(IF(Z$2:Z$2881="pos"&amp;" "&amp;B2089&amp;" "&amp;X2089,J$2:J$2881,0)),"neg","pos"))</f>
        <v/>
      </c>
      <c r="X2089" s="1" t="str">
        <f t="shared" ca="1" si="450"/>
        <v/>
      </c>
      <c r="Y2089" s="1" t="str">
        <f t="shared" ca="1" si="451"/>
        <v/>
      </c>
      <c r="Z2089" s="1" t="str">
        <f t="shared" si="452"/>
        <v>both glutamine Min</v>
      </c>
      <c r="AA2089" s="1" t="str">
        <f t="shared" si="456"/>
        <v/>
      </c>
    </row>
    <row r="2090" spans="1:27" x14ac:dyDescent="0.2">
      <c r="A2090" s="1" t="s">
        <v>94</v>
      </c>
      <c r="B2090" s="1" t="s">
        <v>190</v>
      </c>
      <c r="C2090" s="1" t="s">
        <v>46</v>
      </c>
      <c r="D2090" s="1">
        <v>146.06970000000001</v>
      </c>
      <c r="E2090" s="1">
        <v>20.36</v>
      </c>
      <c r="F2090" s="5" t="s">
        <v>146</v>
      </c>
      <c r="H2090" s="1" t="s">
        <v>149</v>
      </c>
      <c r="I2090" s="1">
        <v>1496400</v>
      </c>
      <c r="K2090" s="1">
        <f t="shared" si="453"/>
        <v>14.218573449726421</v>
      </c>
      <c r="L2090" s="1" t="str">
        <f t="shared" si="454"/>
        <v>both glutamine MEBM_Ctr</v>
      </c>
      <c r="M2090" s="1" t="str">
        <f t="shared" si="445"/>
        <v>D</v>
      </c>
      <c r="N2090" s="1" t="str">
        <f t="shared" si="446"/>
        <v>both glutamine MEBM_Ctr_D</v>
      </c>
      <c r="O2090" s="2" t="str">
        <f t="shared" si="447"/>
        <v>D</v>
      </c>
      <c r="P2090" s="1">
        <f t="array" ref="P2090">IF(O2090="","",AVERAGE(IF(L$1:L$2881=L2090,K$1:K$2881)))</f>
        <v>14.135835000020251</v>
      </c>
      <c r="Q2090" s="1">
        <f t="array" ref="Q2090">IF(O2090="","",_xlfn.F.TEST(IF((L$1:L$2881=LEFT(L2090,LEN(L2090)-3)&amp;"ctr"),K$1:K$2881),IF((L$1:L$2881=L2090),K$1:K$2881)))</f>
        <v>1</v>
      </c>
      <c r="R2090" s="1">
        <f t="array" ref="R2090">IF(O2090="","",TTEST(IF(L$1:L$2881=LEFT(L2090,LEN(L2090)-3)&amp;"ctr",K$1:K$2881),IF(L$1:L$2881=L2090,K$1:K$2881),2,IF(ISERROR(Q2090),3,IF(Q2090&lt;0.05,3,2))))</f>
        <v>1</v>
      </c>
      <c r="S2090" s="1" t="str">
        <f t="shared" ca="1" si="448"/>
        <v>D</v>
      </c>
      <c r="T2090" s="1">
        <f t="array" ref="T2090">IF(O2090="","",AVERAGE(IF(L$1:L$2881=L2090,I$1:I$2881)))</f>
        <v>1435002.25</v>
      </c>
      <c r="U2090" s="1" t="b">
        <f t="shared" ca="1" si="449"/>
        <v>0</v>
      </c>
      <c r="V2090" s="1" t="str">
        <f t="shared" ca="1" si="455"/>
        <v>1</v>
      </c>
      <c r="W2090" s="1" t="str">
        <f t="array" aca="1" ref="W2090" ca="1">IF(V2090="","",IF(AVERAGE(IF(Z$2:Z$2881="Neg"&amp;" "&amp;B2090&amp;" "&amp;X2090,J$2:J$2881,0))&gt;AVERAGE(IF(Z$2:Z$2881="pos"&amp;" "&amp;B2090&amp;" "&amp;X2090,J$2:J$2881,0)),"neg","pos"))</f>
        <v>pos</v>
      </c>
      <c r="X2090" s="1" t="str">
        <f t="shared" ca="1" si="450"/>
        <v>MEB</v>
      </c>
      <c r="Y2090" s="1" t="str">
        <f t="shared" ca="1" si="451"/>
        <v>Ctr</v>
      </c>
      <c r="Z2090" s="1" t="str">
        <f t="shared" si="452"/>
        <v>both glutamine MEB</v>
      </c>
      <c r="AA2090" s="1" t="str">
        <f t="shared" si="456"/>
        <v>Good</v>
      </c>
    </row>
    <row r="2091" spans="1:27" x14ac:dyDescent="0.2">
      <c r="A2091" s="1" t="s">
        <v>94</v>
      </c>
      <c r="B2091" s="1" t="s">
        <v>190</v>
      </c>
      <c r="C2091" s="1" t="s">
        <v>46</v>
      </c>
      <c r="D2091" s="1">
        <v>146.06970000000001</v>
      </c>
      <c r="E2091" s="1">
        <v>20.36</v>
      </c>
      <c r="F2091" s="5" t="s">
        <v>146</v>
      </c>
      <c r="H2091" s="1" t="s">
        <v>149</v>
      </c>
      <c r="I2091" s="1">
        <v>972571</v>
      </c>
      <c r="K2091" s="1">
        <f t="shared" si="453"/>
        <v>13.787699387723928</v>
      </c>
      <c r="L2091" s="1" t="str">
        <f t="shared" si="454"/>
        <v>both glutamine MEBM_Ctr</v>
      </c>
      <c r="M2091" s="1" t="str">
        <f t="shared" si="445"/>
        <v>D</v>
      </c>
      <c r="N2091" s="1" t="str">
        <f t="shared" si="446"/>
        <v>both glutamine MEBM_Ctr_D</v>
      </c>
      <c r="O2091" s="2" t="str">
        <f t="shared" si="447"/>
        <v/>
      </c>
      <c r="P2091" s="1" t="str">
        <f t="array" ref="P2091">IF(O2091="","",AVERAGE(IF(L$1:L$2881=L2091,K$1:K$2881)))</f>
        <v/>
      </c>
      <c r="Q2091" s="1" t="str">
        <f t="array" ref="Q2091">IF(O2091="","",_xlfn.F.TEST(IF((L$1:L$2881=LEFT(L2091,LEN(L2091)-3)&amp;"ctr"),K$1:K$2881),IF((L$1:L$2881=L2091),K$1:K$2881)))</f>
        <v/>
      </c>
      <c r="R2091" s="1" t="str">
        <f t="array" ref="R2091">IF(O2091="","",TTEST(IF(L$1:L$2881=LEFT(L2091,LEN(L2091)-3)&amp;"ctr",K$1:K$2881),IF(L$1:L$2881=L2091,K$1:K$2881),2,IF(ISERROR(Q2091),3,IF(Q2091&lt;0.05,3,2))))</f>
        <v/>
      </c>
      <c r="S2091" s="1" t="str">
        <f t="shared" ca="1" si="448"/>
        <v/>
      </c>
      <c r="T2091" s="1" t="str">
        <f t="array" ref="T2091">IF(O2091="","",AVERAGE(IF(L$1:L$2881=L2091,I$1:I$2881)))</f>
        <v/>
      </c>
      <c r="U2091" s="1" t="str">
        <f t="shared" ca="1" si="449"/>
        <v/>
      </c>
      <c r="V2091" s="1" t="str">
        <f t="shared" ca="1" si="455"/>
        <v/>
      </c>
      <c r="W2091" s="1" t="str">
        <f t="array" aca="1" ref="W2091" ca="1">IF(V2091="","",IF(AVERAGE(IF(Z$2:Z$2881="Neg"&amp;" "&amp;B2091&amp;" "&amp;X2091,J$2:J$2881,0))&gt;AVERAGE(IF(Z$2:Z$2881="pos"&amp;" "&amp;B2091&amp;" "&amp;X2091,J$2:J$2881,0)),"neg","pos"))</f>
        <v/>
      </c>
      <c r="X2091" s="1" t="str">
        <f t="shared" ca="1" si="450"/>
        <v/>
      </c>
      <c r="Y2091" s="1" t="str">
        <f t="shared" ca="1" si="451"/>
        <v/>
      </c>
      <c r="Z2091" s="1" t="str">
        <f t="shared" si="452"/>
        <v>both glutamine MEB</v>
      </c>
      <c r="AA2091" s="1" t="str">
        <f t="shared" si="456"/>
        <v/>
      </c>
    </row>
    <row r="2092" spans="1:27" x14ac:dyDescent="0.2">
      <c r="A2092" s="1" t="s">
        <v>94</v>
      </c>
      <c r="B2092" s="1" t="s">
        <v>190</v>
      </c>
      <c r="C2092" s="1" t="s">
        <v>46</v>
      </c>
      <c r="D2092" s="1">
        <v>146.06970000000001</v>
      </c>
      <c r="E2092" s="1">
        <v>20.36</v>
      </c>
      <c r="F2092" s="5" t="s">
        <v>146</v>
      </c>
      <c r="H2092" s="1" t="s">
        <v>149</v>
      </c>
      <c r="I2092" s="1">
        <v>2083187</v>
      </c>
      <c r="K2092" s="1">
        <f t="shared" si="453"/>
        <v>14.549409970611132</v>
      </c>
      <c r="L2092" s="1" t="str">
        <f t="shared" si="454"/>
        <v>both glutamine MEBM_Ctr</v>
      </c>
      <c r="M2092" s="1" t="str">
        <f t="shared" si="445"/>
        <v>D</v>
      </c>
      <c r="N2092" s="1" t="str">
        <f t="shared" si="446"/>
        <v>both glutamine MEBM_Ctr_D</v>
      </c>
      <c r="O2092" s="2" t="str">
        <f t="shared" si="447"/>
        <v/>
      </c>
      <c r="P2092" s="1" t="str">
        <f t="array" ref="P2092">IF(O2092="","",AVERAGE(IF(L$1:L$2881=L2092,K$1:K$2881)))</f>
        <v/>
      </c>
      <c r="Q2092" s="1" t="str">
        <f t="array" ref="Q2092">IF(O2092="","",_xlfn.F.TEST(IF((L$1:L$2881=LEFT(L2092,LEN(L2092)-3)&amp;"ctr"),K$1:K$2881),IF((L$1:L$2881=L2092),K$1:K$2881)))</f>
        <v/>
      </c>
      <c r="R2092" s="1" t="str">
        <f t="array" ref="R2092">IF(O2092="","",TTEST(IF(L$1:L$2881=LEFT(L2092,LEN(L2092)-3)&amp;"ctr",K$1:K$2881),IF(L$1:L$2881=L2092,K$1:K$2881),2,IF(ISERROR(Q2092),3,IF(Q2092&lt;0.05,3,2))))</f>
        <v/>
      </c>
      <c r="S2092" s="1" t="str">
        <f t="shared" ca="1" si="448"/>
        <v/>
      </c>
      <c r="T2092" s="1" t="str">
        <f t="array" ref="T2092">IF(O2092="","",AVERAGE(IF(L$1:L$2881=L2092,I$1:I$2881)))</f>
        <v/>
      </c>
      <c r="U2092" s="1" t="str">
        <f t="shared" ca="1" si="449"/>
        <v/>
      </c>
      <c r="V2092" s="1" t="str">
        <f t="shared" ca="1" si="455"/>
        <v/>
      </c>
      <c r="W2092" s="1" t="str">
        <f t="array" aca="1" ref="W2092" ca="1">IF(V2092="","",IF(AVERAGE(IF(Z$2:Z$2881="Neg"&amp;" "&amp;B2092&amp;" "&amp;X2092,J$2:J$2881,0))&gt;AVERAGE(IF(Z$2:Z$2881="pos"&amp;" "&amp;B2092&amp;" "&amp;X2092,J$2:J$2881,0)),"neg","pos"))</f>
        <v/>
      </c>
      <c r="X2092" s="1" t="str">
        <f t="shared" ca="1" si="450"/>
        <v/>
      </c>
      <c r="Y2092" s="1" t="str">
        <f t="shared" ca="1" si="451"/>
        <v/>
      </c>
      <c r="Z2092" s="1" t="str">
        <f t="shared" si="452"/>
        <v>both glutamine MEB</v>
      </c>
      <c r="AA2092" s="1" t="str">
        <f t="shared" si="456"/>
        <v/>
      </c>
    </row>
    <row r="2093" spans="1:27" x14ac:dyDescent="0.2">
      <c r="A2093" s="1" t="s">
        <v>94</v>
      </c>
      <c r="B2093" s="1" t="s">
        <v>190</v>
      </c>
      <c r="C2093" s="1" t="s">
        <v>46</v>
      </c>
      <c r="D2093" s="1">
        <v>146.06970000000001</v>
      </c>
      <c r="E2093" s="1">
        <v>20.36</v>
      </c>
      <c r="F2093" s="5" t="s">
        <v>146</v>
      </c>
      <c r="H2093" s="1" t="s">
        <v>149</v>
      </c>
      <c r="I2093" s="1">
        <v>1187851</v>
      </c>
      <c r="K2093" s="1">
        <f t="shared" si="453"/>
        <v>13.987657192019524</v>
      </c>
      <c r="L2093" s="1" t="str">
        <f t="shared" si="454"/>
        <v>both glutamine MEBM_Ctr</v>
      </c>
      <c r="M2093" s="1" t="str">
        <f t="shared" si="445"/>
        <v>D</v>
      </c>
      <c r="N2093" s="1" t="str">
        <f t="shared" si="446"/>
        <v>both glutamine MEBM_Ctr_D</v>
      </c>
      <c r="O2093" s="2" t="str">
        <f t="shared" si="447"/>
        <v/>
      </c>
      <c r="P2093" s="1" t="str">
        <f t="array" ref="P2093">IF(O2093="","",AVERAGE(IF(L$1:L$2881=L2093,K$1:K$2881)))</f>
        <v/>
      </c>
      <c r="Q2093" s="1" t="str">
        <f t="array" ref="Q2093">IF(O2093="","",_xlfn.F.TEST(IF((L$1:L$2881=LEFT(L2093,LEN(L2093)-3)&amp;"ctr"),K$1:K$2881),IF((L$1:L$2881=L2093),K$1:K$2881)))</f>
        <v/>
      </c>
      <c r="R2093" s="1" t="str">
        <f t="array" ref="R2093">IF(O2093="","",TTEST(IF(L$1:L$2881=LEFT(L2093,LEN(L2093)-3)&amp;"ctr",K$1:K$2881),IF(L$1:L$2881=L2093,K$1:K$2881),2,IF(ISERROR(Q2093),3,IF(Q2093&lt;0.05,3,2))))</f>
        <v/>
      </c>
      <c r="S2093" s="1" t="str">
        <f t="shared" ca="1" si="448"/>
        <v/>
      </c>
      <c r="T2093" s="1" t="str">
        <f t="array" ref="T2093">IF(O2093="","",AVERAGE(IF(L$1:L$2881=L2093,I$1:I$2881)))</f>
        <v/>
      </c>
      <c r="U2093" s="1" t="str">
        <f t="shared" ca="1" si="449"/>
        <v/>
      </c>
      <c r="V2093" s="1" t="str">
        <f t="shared" ca="1" si="455"/>
        <v/>
      </c>
      <c r="W2093" s="1" t="str">
        <f t="array" aca="1" ref="W2093" ca="1">IF(V2093="","",IF(AVERAGE(IF(Z$2:Z$2881="Neg"&amp;" "&amp;B2093&amp;" "&amp;X2093,J$2:J$2881,0))&gt;AVERAGE(IF(Z$2:Z$2881="pos"&amp;" "&amp;B2093&amp;" "&amp;X2093,J$2:J$2881,0)),"neg","pos"))</f>
        <v/>
      </c>
      <c r="X2093" s="1" t="str">
        <f t="shared" ca="1" si="450"/>
        <v/>
      </c>
      <c r="Y2093" s="1" t="str">
        <f t="shared" ca="1" si="451"/>
        <v/>
      </c>
      <c r="Z2093" s="1" t="str">
        <f t="shared" si="452"/>
        <v>both glutamine MEB</v>
      </c>
      <c r="AA2093" s="1" t="str">
        <f t="shared" si="456"/>
        <v/>
      </c>
    </row>
    <row r="2094" spans="1:27" x14ac:dyDescent="0.2">
      <c r="A2094" s="1" t="s">
        <v>94</v>
      </c>
      <c r="B2094" s="1" t="s">
        <v>190</v>
      </c>
      <c r="C2094" s="1" t="s">
        <v>46</v>
      </c>
      <c r="D2094" s="1">
        <v>146.06970000000001</v>
      </c>
      <c r="E2094" s="1">
        <v>20.36</v>
      </c>
      <c r="F2094" s="5" t="s">
        <v>146</v>
      </c>
      <c r="H2094" s="1" t="s">
        <v>150</v>
      </c>
      <c r="I2094" s="1">
        <v>935461</v>
      </c>
      <c r="K2094" s="1">
        <f t="shared" si="453"/>
        <v>13.748795803881956</v>
      </c>
      <c r="L2094" s="1" t="str">
        <f t="shared" si="454"/>
        <v>both glutamine MEBM_Syn</v>
      </c>
      <c r="M2094" s="1" t="str">
        <f t="shared" si="445"/>
        <v>D</v>
      </c>
      <c r="N2094" s="1" t="str">
        <f t="shared" si="446"/>
        <v>both glutamine MEBM_Syn_D</v>
      </c>
      <c r="O2094" s="2" t="str">
        <f t="shared" si="447"/>
        <v>D</v>
      </c>
      <c r="P2094" s="1">
        <f t="array" ref="P2094">IF(O2094="","",AVERAGE(IF(L$1:L$2881=L2094,K$1:K$2881)))</f>
        <v>13.425872505816118</v>
      </c>
      <c r="Q2094" s="1">
        <f t="array" ref="Q2094">IF(O2094="","",_xlfn.F.TEST(IF((L$1:L$2881=LEFT(L2094,LEN(L2094)-3)&amp;"ctr"),K$1:K$2881),IF((L$1:L$2881=L2094),K$1:K$2881)))</f>
        <v>0.70172044123044253</v>
      </c>
      <c r="R2094" s="1">
        <f t="array" ref="R2094">IF(O2094="","",TTEST(IF(L$1:L$2881=LEFT(L2094,LEN(L2094)-3)&amp;"ctr",K$1:K$2881),IF(L$1:L$2881=L2094,K$1:K$2881),2,IF(ISERROR(Q2094),3,IF(Q2094&lt;0.05,3,2))))</f>
        <v>1.4267659465062796E-2</v>
      </c>
      <c r="S2094" s="1" t="str">
        <f t="shared" ca="1" si="448"/>
        <v>I</v>
      </c>
      <c r="T2094" s="1">
        <f t="array" ref="T2094">IF(O2094="","",AVERAGE(IF(L$1:L$2881=L2094,I$1:I$2881)))</f>
        <v>694379</v>
      </c>
      <c r="U2094" s="1">
        <f t="shared" ca="1" si="449"/>
        <v>-1.0472577766196438</v>
      </c>
      <c r="V2094" s="1" t="str">
        <f t="shared" ca="1" si="455"/>
        <v>1</v>
      </c>
      <c r="W2094" s="1" t="str">
        <f t="array" aca="1" ref="W2094" ca="1">IF(V2094="","",IF(AVERAGE(IF(Z$2:Z$2881="Neg"&amp;" "&amp;B2094&amp;" "&amp;X2094,J$2:J$2881,0))&gt;AVERAGE(IF(Z$2:Z$2881="pos"&amp;" "&amp;B2094&amp;" "&amp;X2094,J$2:J$2881,0)),"neg","pos"))</f>
        <v>pos</v>
      </c>
      <c r="X2094" s="1" t="str">
        <f t="shared" ca="1" si="450"/>
        <v>MEB</v>
      </c>
      <c r="Y2094" s="1" t="str">
        <f t="shared" ca="1" si="451"/>
        <v>Syn</v>
      </c>
      <c r="Z2094" s="1" t="str">
        <f t="shared" si="452"/>
        <v>both glutamine MEB</v>
      </c>
      <c r="AA2094" s="1" t="str">
        <f t="shared" si="456"/>
        <v>Good</v>
      </c>
    </row>
    <row r="2095" spans="1:27" x14ac:dyDescent="0.2">
      <c r="A2095" s="1" t="s">
        <v>94</v>
      </c>
      <c r="B2095" s="1" t="s">
        <v>190</v>
      </c>
      <c r="C2095" s="1" t="s">
        <v>46</v>
      </c>
      <c r="D2095" s="1">
        <v>146.06970000000001</v>
      </c>
      <c r="E2095" s="1">
        <v>20.36</v>
      </c>
      <c r="F2095" s="5" t="s">
        <v>146</v>
      </c>
      <c r="H2095" s="1" t="s">
        <v>150</v>
      </c>
      <c r="I2095" s="1">
        <v>688415</v>
      </c>
      <c r="K2095" s="1">
        <f t="shared" si="453"/>
        <v>13.442148585350411</v>
      </c>
      <c r="L2095" s="1" t="str">
        <f t="shared" si="454"/>
        <v>both glutamine MEBM_Syn</v>
      </c>
      <c r="M2095" s="1" t="str">
        <f t="shared" si="445"/>
        <v>D</v>
      </c>
      <c r="N2095" s="1" t="str">
        <f t="shared" si="446"/>
        <v>both glutamine MEBM_Syn_D</v>
      </c>
      <c r="O2095" s="2" t="str">
        <f t="shared" si="447"/>
        <v/>
      </c>
      <c r="P2095" s="1" t="str">
        <f t="array" ref="P2095">IF(O2095="","",AVERAGE(IF(L$1:L$2881=L2095,K$1:K$2881)))</f>
        <v/>
      </c>
      <c r="Q2095" s="1" t="str">
        <f t="array" ref="Q2095">IF(O2095="","",_xlfn.F.TEST(IF((L$1:L$2881=LEFT(L2095,LEN(L2095)-3)&amp;"ctr"),K$1:K$2881),IF((L$1:L$2881=L2095),K$1:K$2881)))</f>
        <v/>
      </c>
      <c r="R2095" s="1" t="str">
        <f t="array" ref="R2095">IF(O2095="","",TTEST(IF(L$1:L$2881=LEFT(L2095,LEN(L2095)-3)&amp;"ctr",K$1:K$2881),IF(L$1:L$2881=L2095,K$1:K$2881),2,IF(ISERROR(Q2095),3,IF(Q2095&lt;0.05,3,2))))</f>
        <v/>
      </c>
      <c r="S2095" s="1" t="str">
        <f t="shared" ca="1" si="448"/>
        <v/>
      </c>
      <c r="T2095" s="1" t="str">
        <f t="array" ref="T2095">IF(O2095="","",AVERAGE(IF(L$1:L$2881=L2095,I$1:I$2881)))</f>
        <v/>
      </c>
      <c r="U2095" s="1" t="str">
        <f t="shared" ca="1" si="449"/>
        <v/>
      </c>
      <c r="V2095" s="1" t="str">
        <f t="shared" ca="1" si="455"/>
        <v/>
      </c>
      <c r="W2095" s="1" t="str">
        <f t="array" aca="1" ref="W2095" ca="1">IF(V2095="","",IF(AVERAGE(IF(Z$2:Z$2881="Neg"&amp;" "&amp;B2095&amp;" "&amp;X2095,J$2:J$2881,0))&gt;AVERAGE(IF(Z$2:Z$2881="pos"&amp;" "&amp;B2095&amp;" "&amp;X2095,J$2:J$2881,0)),"neg","pos"))</f>
        <v/>
      </c>
      <c r="X2095" s="1" t="str">
        <f t="shared" ca="1" si="450"/>
        <v/>
      </c>
      <c r="Y2095" s="1" t="str">
        <f t="shared" ca="1" si="451"/>
        <v/>
      </c>
      <c r="Z2095" s="1" t="str">
        <f t="shared" si="452"/>
        <v>both glutamine MEB</v>
      </c>
      <c r="AA2095" s="1" t="str">
        <f t="shared" si="456"/>
        <v/>
      </c>
    </row>
    <row r="2096" spans="1:27" x14ac:dyDescent="0.2">
      <c r="A2096" s="1" t="s">
        <v>94</v>
      </c>
      <c r="B2096" s="1" t="s">
        <v>190</v>
      </c>
      <c r="C2096" s="1" t="s">
        <v>46</v>
      </c>
      <c r="D2096" s="1">
        <v>146.06970000000001</v>
      </c>
      <c r="E2096" s="1">
        <v>20.36</v>
      </c>
      <c r="F2096" s="5" t="s">
        <v>146</v>
      </c>
      <c r="H2096" s="1" t="s">
        <v>150</v>
      </c>
      <c r="I2096" s="1">
        <v>499717</v>
      </c>
      <c r="K2096" s="1">
        <f t="shared" si="453"/>
        <v>13.121799218296502</v>
      </c>
      <c r="L2096" s="1" t="str">
        <f t="shared" si="454"/>
        <v>both glutamine MEBM_Syn</v>
      </c>
      <c r="M2096" s="1" t="str">
        <f t="shared" si="445"/>
        <v>D</v>
      </c>
      <c r="N2096" s="1" t="str">
        <f t="shared" si="446"/>
        <v>both glutamine MEBM_Syn_D</v>
      </c>
      <c r="O2096" s="2" t="str">
        <f t="shared" si="447"/>
        <v/>
      </c>
      <c r="P2096" s="1" t="str">
        <f t="array" ref="P2096">IF(O2096="","",AVERAGE(IF(L$1:L$2881=L2096,K$1:K$2881)))</f>
        <v/>
      </c>
      <c r="Q2096" s="1" t="str">
        <f t="array" ref="Q2096">IF(O2096="","",_xlfn.F.TEST(IF((L$1:L$2881=LEFT(L2096,LEN(L2096)-3)&amp;"ctr"),K$1:K$2881),IF((L$1:L$2881=L2096),K$1:K$2881)))</f>
        <v/>
      </c>
      <c r="R2096" s="1" t="str">
        <f t="array" ref="R2096">IF(O2096="","",TTEST(IF(L$1:L$2881=LEFT(L2096,LEN(L2096)-3)&amp;"ctr",K$1:K$2881),IF(L$1:L$2881=L2096,K$1:K$2881),2,IF(ISERROR(Q2096),3,IF(Q2096&lt;0.05,3,2))))</f>
        <v/>
      </c>
      <c r="S2096" s="1" t="str">
        <f t="shared" ca="1" si="448"/>
        <v/>
      </c>
      <c r="T2096" s="1" t="str">
        <f t="array" ref="T2096">IF(O2096="","",AVERAGE(IF(L$1:L$2881=L2096,I$1:I$2881)))</f>
        <v/>
      </c>
      <c r="U2096" s="1" t="str">
        <f t="shared" ca="1" si="449"/>
        <v/>
      </c>
      <c r="V2096" s="1" t="str">
        <f t="shared" ca="1" si="455"/>
        <v/>
      </c>
      <c r="W2096" s="1" t="str">
        <f t="array" aca="1" ref="W2096" ca="1">IF(V2096="","",IF(AVERAGE(IF(Z$2:Z$2881="Neg"&amp;" "&amp;B2096&amp;" "&amp;X2096,J$2:J$2881,0))&gt;AVERAGE(IF(Z$2:Z$2881="pos"&amp;" "&amp;B2096&amp;" "&amp;X2096,J$2:J$2881,0)),"neg","pos"))</f>
        <v/>
      </c>
      <c r="X2096" s="1" t="str">
        <f t="shared" ca="1" si="450"/>
        <v/>
      </c>
      <c r="Y2096" s="1" t="str">
        <f t="shared" ca="1" si="451"/>
        <v/>
      </c>
      <c r="Z2096" s="1" t="str">
        <f t="shared" si="452"/>
        <v>both glutamine MEB</v>
      </c>
      <c r="AA2096" s="1" t="str">
        <f t="shared" si="456"/>
        <v/>
      </c>
    </row>
    <row r="2097" spans="1:27" x14ac:dyDescent="0.2">
      <c r="A2097" s="1" t="s">
        <v>94</v>
      </c>
      <c r="B2097" s="1" t="s">
        <v>190</v>
      </c>
      <c r="C2097" s="1" t="s">
        <v>46</v>
      </c>
      <c r="D2097" s="1">
        <v>146.06970000000001</v>
      </c>
      <c r="E2097" s="1">
        <v>20.36</v>
      </c>
      <c r="F2097" s="5" t="s">
        <v>146</v>
      </c>
      <c r="H2097" s="1" t="s">
        <v>150</v>
      </c>
      <c r="I2097" s="1">
        <v>653923</v>
      </c>
      <c r="K2097" s="1">
        <f t="shared" si="453"/>
        <v>13.390746415735599</v>
      </c>
      <c r="L2097" s="1" t="str">
        <f t="shared" si="454"/>
        <v>both glutamine MEBM_Syn</v>
      </c>
      <c r="M2097" s="1" t="str">
        <f t="shared" si="445"/>
        <v>D</v>
      </c>
      <c r="N2097" s="1" t="str">
        <f t="shared" si="446"/>
        <v>both glutamine MEBM_Syn_D</v>
      </c>
      <c r="O2097" s="2" t="str">
        <f t="shared" si="447"/>
        <v/>
      </c>
      <c r="P2097" s="1" t="str">
        <f t="array" ref="P2097">IF(O2097="","",AVERAGE(IF(L$1:L$2881=L2097,K$1:K$2881)))</f>
        <v/>
      </c>
      <c r="Q2097" s="1" t="str">
        <f t="array" ref="Q2097">IF(O2097="","",_xlfn.F.TEST(IF((L$1:L$2881=LEFT(L2097,LEN(L2097)-3)&amp;"ctr"),K$1:K$2881),IF((L$1:L$2881=L2097),K$1:K$2881)))</f>
        <v/>
      </c>
      <c r="R2097" s="1" t="str">
        <f t="array" ref="R2097">IF(O2097="","",TTEST(IF(L$1:L$2881=LEFT(L2097,LEN(L2097)-3)&amp;"ctr",K$1:K$2881),IF(L$1:L$2881=L2097,K$1:K$2881),2,IF(ISERROR(Q2097),3,IF(Q2097&lt;0.05,3,2))))</f>
        <v/>
      </c>
      <c r="S2097" s="1" t="str">
        <f t="shared" ca="1" si="448"/>
        <v/>
      </c>
      <c r="T2097" s="1" t="str">
        <f t="array" ref="T2097">IF(O2097="","",AVERAGE(IF(L$1:L$2881=L2097,I$1:I$2881)))</f>
        <v/>
      </c>
      <c r="U2097" s="1" t="str">
        <f t="shared" ca="1" si="449"/>
        <v/>
      </c>
      <c r="V2097" s="1" t="str">
        <f t="shared" ca="1" si="455"/>
        <v/>
      </c>
      <c r="W2097" s="1" t="str">
        <f t="array" aca="1" ref="W2097" ca="1">IF(V2097="","",IF(AVERAGE(IF(Z$2:Z$2881="Neg"&amp;" "&amp;B2097&amp;" "&amp;X2097,J$2:J$2881,0))&gt;AVERAGE(IF(Z$2:Z$2881="pos"&amp;" "&amp;B2097&amp;" "&amp;X2097,J$2:J$2881,0)),"neg","pos"))</f>
        <v/>
      </c>
      <c r="X2097" s="1" t="str">
        <f t="shared" ca="1" si="450"/>
        <v/>
      </c>
      <c r="Y2097" s="1" t="str">
        <f t="shared" ca="1" si="451"/>
        <v/>
      </c>
      <c r="Z2097" s="1" t="str">
        <f t="shared" si="452"/>
        <v>both glutamine MEB</v>
      </c>
      <c r="AA2097" s="1" t="str">
        <f t="shared" si="456"/>
        <v/>
      </c>
    </row>
    <row r="2098" spans="1:27" x14ac:dyDescent="0.2">
      <c r="A2098" s="1" t="s">
        <v>94</v>
      </c>
      <c r="B2098" s="1" t="s">
        <v>190</v>
      </c>
      <c r="C2098" s="1" t="s">
        <v>46</v>
      </c>
      <c r="D2098" s="1">
        <v>146.06970000000001</v>
      </c>
      <c r="E2098" s="1">
        <v>20.36</v>
      </c>
      <c r="F2098" s="5" t="s">
        <v>146</v>
      </c>
      <c r="H2098" s="1" t="s">
        <v>151</v>
      </c>
      <c r="I2098" s="1">
        <v>173564</v>
      </c>
      <c r="K2098" s="1">
        <f t="shared" si="453"/>
        <v>12.064307447978548</v>
      </c>
      <c r="L2098" s="1" t="str">
        <f t="shared" si="454"/>
        <v>both glutamine YE_Ctr</v>
      </c>
      <c r="M2098" s="1" t="str">
        <f t="shared" si="445"/>
        <v>D</v>
      </c>
      <c r="N2098" s="1" t="str">
        <f t="shared" si="446"/>
        <v>both glutamine YE_Ctr_D</v>
      </c>
      <c r="O2098" s="2" t="str">
        <f t="shared" si="447"/>
        <v>D</v>
      </c>
      <c r="P2098" s="1">
        <f t="array" ref="P2098">IF(O2098="","",AVERAGE(IF(L$1:L$2881=L2098,K$1:K$2881)))</f>
        <v>12.034805579487269</v>
      </c>
      <c r="Q2098" s="1">
        <f t="array" ref="Q2098">IF(O2098="","",_xlfn.F.TEST(IF((L$1:L$2881=LEFT(L2098,LEN(L2098)-3)&amp;"ctr"),K$1:K$2881),IF((L$1:L$2881=L2098),K$1:K$2881)))</f>
        <v>1</v>
      </c>
      <c r="R2098" s="1">
        <f t="array" ref="R2098">IF(O2098="","",TTEST(IF(L$1:L$2881=LEFT(L2098,LEN(L2098)-3)&amp;"ctr",K$1:K$2881),IF(L$1:L$2881=L2098,K$1:K$2881),2,IF(ISERROR(Q2098),3,IF(Q2098&lt;0.05,3,2))))</f>
        <v>1</v>
      </c>
      <c r="S2098" s="1" t="str">
        <f t="shared" ca="1" si="448"/>
        <v>D</v>
      </c>
      <c r="T2098" s="1">
        <f t="array" ref="T2098">IF(O2098="","",AVERAGE(IF(L$1:L$2881=L2098,I$1:I$2881)))</f>
        <v>169044.75</v>
      </c>
      <c r="U2098" s="1" t="b">
        <f t="shared" ca="1" si="449"/>
        <v>0</v>
      </c>
      <c r="V2098" s="1" t="str">
        <f t="shared" ca="1" si="455"/>
        <v>1</v>
      </c>
      <c r="W2098" s="1" t="str">
        <f t="array" aca="1" ref="W2098" ca="1">IF(V2098="","",IF(AVERAGE(IF(Z$2:Z$2881="Neg"&amp;" "&amp;B2098&amp;" "&amp;X2098,J$2:J$2881,0))&gt;AVERAGE(IF(Z$2:Z$2881="pos"&amp;" "&amp;B2098&amp;" "&amp;X2098,J$2:J$2881,0)),"neg","pos"))</f>
        <v>pos</v>
      </c>
      <c r="X2098" s="1" t="str">
        <f t="shared" ca="1" si="450"/>
        <v>YE_</v>
      </c>
      <c r="Y2098" s="1" t="str">
        <f t="shared" ca="1" si="451"/>
        <v>Ctr</v>
      </c>
      <c r="Z2098" s="1" t="str">
        <f t="shared" si="452"/>
        <v>both glutamine YE_</v>
      </c>
      <c r="AA2098" s="1" t="str">
        <f t="shared" si="456"/>
        <v>Good</v>
      </c>
    </row>
    <row r="2099" spans="1:27" x14ac:dyDescent="0.2">
      <c r="A2099" s="1" t="s">
        <v>94</v>
      </c>
      <c r="B2099" s="1" t="s">
        <v>190</v>
      </c>
      <c r="C2099" s="1" t="s">
        <v>46</v>
      </c>
      <c r="D2099" s="1">
        <v>146.06970000000001</v>
      </c>
      <c r="E2099" s="1">
        <v>20.36</v>
      </c>
      <c r="F2099" s="5" t="s">
        <v>146</v>
      </c>
      <c r="H2099" s="1" t="s">
        <v>151</v>
      </c>
      <c r="I2099" s="1">
        <v>158071</v>
      </c>
      <c r="K2099" s="1">
        <f t="shared" si="453"/>
        <v>11.970805904413654</v>
      </c>
      <c r="L2099" s="1" t="str">
        <f t="shared" si="454"/>
        <v>both glutamine YE_Ctr</v>
      </c>
      <c r="M2099" s="1" t="str">
        <f t="shared" si="445"/>
        <v>D</v>
      </c>
      <c r="N2099" s="1" t="str">
        <f t="shared" si="446"/>
        <v>both glutamine YE_Ctr_D</v>
      </c>
      <c r="O2099" s="2" t="str">
        <f t="shared" si="447"/>
        <v/>
      </c>
      <c r="P2099" s="1" t="str">
        <f t="array" ref="P2099">IF(O2099="","",AVERAGE(IF(L$1:L$2881=L2099,K$1:K$2881)))</f>
        <v/>
      </c>
      <c r="Q2099" s="1" t="str">
        <f t="array" ref="Q2099">IF(O2099="","",_xlfn.F.TEST(IF((L$1:L$2881=LEFT(L2099,LEN(L2099)-3)&amp;"ctr"),K$1:K$2881),IF((L$1:L$2881=L2099),K$1:K$2881)))</f>
        <v/>
      </c>
      <c r="R2099" s="1" t="str">
        <f t="array" ref="R2099">IF(O2099="","",TTEST(IF(L$1:L$2881=LEFT(L2099,LEN(L2099)-3)&amp;"ctr",K$1:K$2881),IF(L$1:L$2881=L2099,K$1:K$2881),2,IF(ISERROR(Q2099),3,IF(Q2099&lt;0.05,3,2))))</f>
        <v/>
      </c>
      <c r="S2099" s="1" t="str">
        <f t="shared" ca="1" si="448"/>
        <v/>
      </c>
      <c r="T2099" s="1" t="str">
        <f t="array" ref="T2099">IF(O2099="","",AVERAGE(IF(L$1:L$2881=L2099,I$1:I$2881)))</f>
        <v/>
      </c>
      <c r="U2099" s="1" t="str">
        <f t="shared" ca="1" si="449"/>
        <v/>
      </c>
      <c r="V2099" s="1" t="str">
        <f t="shared" ca="1" si="455"/>
        <v/>
      </c>
      <c r="W2099" s="1" t="str">
        <f t="array" aca="1" ref="W2099" ca="1">IF(V2099="","",IF(AVERAGE(IF(Z$2:Z$2881="Neg"&amp;" "&amp;B2099&amp;" "&amp;X2099,J$2:J$2881,0))&gt;AVERAGE(IF(Z$2:Z$2881="pos"&amp;" "&amp;B2099&amp;" "&amp;X2099,J$2:J$2881,0)),"neg","pos"))</f>
        <v/>
      </c>
      <c r="X2099" s="1" t="str">
        <f t="shared" ca="1" si="450"/>
        <v/>
      </c>
      <c r="Y2099" s="1" t="str">
        <f t="shared" ca="1" si="451"/>
        <v/>
      </c>
      <c r="Z2099" s="1" t="str">
        <f t="shared" si="452"/>
        <v>both glutamine YE_</v>
      </c>
      <c r="AA2099" s="1" t="str">
        <f t="shared" si="456"/>
        <v/>
      </c>
    </row>
    <row r="2100" spans="1:27" x14ac:dyDescent="0.2">
      <c r="A2100" s="1" t="s">
        <v>94</v>
      </c>
      <c r="B2100" s="1" t="s">
        <v>190</v>
      </c>
      <c r="C2100" s="1" t="s">
        <v>46</v>
      </c>
      <c r="D2100" s="1">
        <v>146.06970000000001</v>
      </c>
      <c r="E2100" s="1">
        <v>20.36</v>
      </c>
      <c r="F2100" s="5" t="s">
        <v>146</v>
      </c>
      <c r="H2100" s="1" t="s">
        <v>151</v>
      </c>
      <c r="I2100" s="1">
        <v>155466</v>
      </c>
      <c r="K2100" s="1">
        <f t="shared" si="453"/>
        <v>11.954188769430344</v>
      </c>
      <c r="L2100" s="1" t="str">
        <f t="shared" si="454"/>
        <v>both glutamine YE_Ctr</v>
      </c>
      <c r="M2100" s="1" t="str">
        <f t="shared" si="445"/>
        <v>D</v>
      </c>
      <c r="N2100" s="1" t="str">
        <f t="shared" si="446"/>
        <v>both glutamine YE_Ctr_D</v>
      </c>
      <c r="O2100" s="2" t="str">
        <f t="shared" si="447"/>
        <v/>
      </c>
      <c r="P2100" s="1" t="str">
        <f t="array" ref="P2100">IF(O2100="","",AVERAGE(IF(L$1:L$2881=L2100,K$1:K$2881)))</f>
        <v/>
      </c>
      <c r="Q2100" s="1" t="str">
        <f t="array" ref="Q2100">IF(O2100="","",_xlfn.F.TEST(IF((L$1:L$2881=LEFT(L2100,LEN(L2100)-3)&amp;"ctr"),K$1:K$2881),IF((L$1:L$2881=L2100),K$1:K$2881)))</f>
        <v/>
      </c>
      <c r="R2100" s="1" t="str">
        <f t="array" ref="R2100">IF(O2100="","",TTEST(IF(L$1:L$2881=LEFT(L2100,LEN(L2100)-3)&amp;"ctr",K$1:K$2881),IF(L$1:L$2881=L2100,K$1:K$2881),2,IF(ISERROR(Q2100),3,IF(Q2100&lt;0.05,3,2))))</f>
        <v/>
      </c>
      <c r="S2100" s="1" t="str">
        <f t="shared" ca="1" si="448"/>
        <v/>
      </c>
      <c r="T2100" s="1" t="str">
        <f t="array" ref="T2100">IF(O2100="","",AVERAGE(IF(L$1:L$2881=L2100,I$1:I$2881)))</f>
        <v/>
      </c>
      <c r="U2100" s="1" t="str">
        <f t="shared" ca="1" si="449"/>
        <v/>
      </c>
      <c r="V2100" s="1" t="str">
        <f t="shared" ca="1" si="455"/>
        <v/>
      </c>
      <c r="W2100" s="1" t="str">
        <f t="array" aca="1" ref="W2100" ca="1">IF(V2100="","",IF(AVERAGE(IF(Z$2:Z$2881="Neg"&amp;" "&amp;B2100&amp;" "&amp;X2100,J$2:J$2881,0))&gt;AVERAGE(IF(Z$2:Z$2881="pos"&amp;" "&amp;B2100&amp;" "&amp;X2100,J$2:J$2881,0)),"neg","pos"))</f>
        <v/>
      </c>
      <c r="X2100" s="1" t="str">
        <f t="shared" ca="1" si="450"/>
        <v/>
      </c>
      <c r="Y2100" s="1" t="str">
        <f t="shared" ca="1" si="451"/>
        <v/>
      </c>
      <c r="Z2100" s="1" t="str">
        <f t="shared" si="452"/>
        <v>both glutamine YE_</v>
      </c>
      <c r="AA2100" s="1" t="str">
        <f t="shared" si="456"/>
        <v/>
      </c>
    </row>
    <row r="2101" spans="1:27" x14ac:dyDescent="0.2">
      <c r="A2101" s="1" t="s">
        <v>94</v>
      </c>
      <c r="B2101" s="1" t="s">
        <v>190</v>
      </c>
      <c r="C2101" s="1" t="s">
        <v>46</v>
      </c>
      <c r="D2101" s="1">
        <v>146.06970000000001</v>
      </c>
      <c r="E2101" s="1">
        <v>20.36</v>
      </c>
      <c r="F2101" s="5" t="s">
        <v>146</v>
      </c>
      <c r="H2101" s="1" t="s">
        <v>151</v>
      </c>
      <c r="I2101" s="1">
        <v>189078</v>
      </c>
      <c r="K2101" s="1">
        <f t="shared" si="453"/>
        <v>12.149920196126528</v>
      </c>
      <c r="L2101" s="1" t="str">
        <f t="shared" si="454"/>
        <v>both glutamine YE_Ctr</v>
      </c>
      <c r="M2101" s="1" t="str">
        <f t="shared" si="445"/>
        <v>D</v>
      </c>
      <c r="N2101" s="1" t="str">
        <f t="shared" si="446"/>
        <v>both glutamine YE_Ctr_D</v>
      </c>
      <c r="O2101" s="2" t="str">
        <f t="shared" si="447"/>
        <v/>
      </c>
      <c r="P2101" s="1" t="str">
        <f t="array" ref="P2101">IF(O2101="","",AVERAGE(IF(L$1:L$2881=L2101,K$1:K$2881)))</f>
        <v/>
      </c>
      <c r="Q2101" s="1" t="str">
        <f t="array" ref="Q2101">IF(O2101="","",_xlfn.F.TEST(IF((L$1:L$2881=LEFT(L2101,LEN(L2101)-3)&amp;"ctr"),K$1:K$2881),IF((L$1:L$2881=L2101),K$1:K$2881)))</f>
        <v/>
      </c>
      <c r="R2101" s="1" t="str">
        <f t="array" ref="R2101">IF(O2101="","",TTEST(IF(L$1:L$2881=LEFT(L2101,LEN(L2101)-3)&amp;"ctr",K$1:K$2881),IF(L$1:L$2881=L2101,K$1:K$2881),2,IF(ISERROR(Q2101),3,IF(Q2101&lt;0.05,3,2))))</f>
        <v/>
      </c>
      <c r="S2101" s="1" t="str">
        <f t="shared" ca="1" si="448"/>
        <v/>
      </c>
      <c r="T2101" s="1" t="str">
        <f t="array" ref="T2101">IF(O2101="","",AVERAGE(IF(L$1:L$2881=L2101,I$1:I$2881)))</f>
        <v/>
      </c>
      <c r="U2101" s="1" t="str">
        <f t="shared" ca="1" si="449"/>
        <v/>
      </c>
      <c r="V2101" s="1" t="str">
        <f t="shared" ca="1" si="455"/>
        <v/>
      </c>
      <c r="W2101" s="1" t="str">
        <f t="array" aca="1" ref="W2101" ca="1">IF(V2101="","",IF(AVERAGE(IF(Z$2:Z$2881="Neg"&amp;" "&amp;B2101&amp;" "&amp;X2101,J$2:J$2881,0))&gt;AVERAGE(IF(Z$2:Z$2881="pos"&amp;" "&amp;B2101&amp;" "&amp;X2101,J$2:J$2881,0)),"neg","pos"))</f>
        <v/>
      </c>
      <c r="X2101" s="1" t="str">
        <f t="shared" ca="1" si="450"/>
        <v/>
      </c>
      <c r="Y2101" s="1" t="str">
        <f t="shared" ca="1" si="451"/>
        <v/>
      </c>
      <c r="Z2101" s="1" t="str">
        <f t="shared" si="452"/>
        <v>both glutamine YE_</v>
      </c>
      <c r="AA2101" s="1" t="str">
        <f t="shared" si="456"/>
        <v/>
      </c>
    </row>
    <row r="2102" spans="1:27" x14ac:dyDescent="0.2">
      <c r="A2102" s="1" t="s">
        <v>94</v>
      </c>
      <c r="B2102" s="1" t="s">
        <v>190</v>
      </c>
      <c r="C2102" s="1" t="s">
        <v>46</v>
      </c>
      <c r="D2102" s="1">
        <v>146.06970000000001</v>
      </c>
      <c r="E2102" s="1">
        <v>20.36</v>
      </c>
      <c r="F2102" s="5" t="s">
        <v>146</v>
      </c>
      <c r="H2102" s="1" t="s">
        <v>152</v>
      </c>
      <c r="I2102" s="1">
        <v>120964</v>
      </c>
      <c r="K2102" s="1">
        <f t="shared" si="453"/>
        <v>11.703256526537889</v>
      </c>
      <c r="L2102" s="1" t="str">
        <f t="shared" si="454"/>
        <v>both glutamine YE_Syn</v>
      </c>
      <c r="M2102" s="1" t="str">
        <f t="shared" si="445"/>
        <v>D</v>
      </c>
      <c r="N2102" s="1" t="str">
        <f t="shared" si="446"/>
        <v>both glutamine YE_Syn_D</v>
      </c>
      <c r="O2102" s="2" t="str">
        <f t="shared" si="447"/>
        <v>D</v>
      </c>
      <c r="P2102" s="1">
        <f t="array" ref="P2102">IF(O2102="","",AVERAGE(IF(L$1:L$2881=L2102,K$1:K$2881)))</f>
        <v>11.885034363158013</v>
      </c>
      <c r="Q2102" s="1">
        <f t="array" ref="Q2102">IF(O2102="","",_xlfn.F.TEST(IF((L$1:L$2881=LEFT(L2102,LEN(L2102)-3)&amp;"ctr"),K$1:K$2881),IF((L$1:L$2881=L2102),K$1:K$2881)))</f>
        <v>3.0987282840125346E-2</v>
      </c>
      <c r="R2102" s="1">
        <f t="array" ref="R2102">IF(O2102="","",TTEST(IF(L$1:L$2881=LEFT(L2102,LEN(L2102)-3)&amp;"ctr",K$1:K$2881),IF(L$1:L$2881=L2102,K$1:K$2881),2,IF(ISERROR(Q2102),3,IF(Q2102&lt;0.05,3,2))))</f>
        <v>0.53440402382425944</v>
      </c>
      <c r="S2102" s="1" t="str">
        <f t="shared" ca="1" si="448"/>
        <v>N</v>
      </c>
      <c r="T2102" s="1">
        <f t="array" ref="T2102">IF(O2102="","",AVERAGE(IF(L$1:L$2881=L2102,I$1:I$2881)))</f>
        <v>155956.25</v>
      </c>
      <c r="U2102" s="1" t="str">
        <f t="shared" ca="1" si="449"/>
        <v>n/a</v>
      </c>
      <c r="V2102" s="1" t="str">
        <f t="shared" ca="1" si="455"/>
        <v>1</v>
      </c>
      <c r="W2102" s="1" t="str">
        <f t="array" aca="1" ref="W2102" ca="1">IF(V2102="","",IF(AVERAGE(IF(Z$2:Z$2881="Neg"&amp;" "&amp;B2102&amp;" "&amp;X2102,J$2:J$2881,0))&gt;AVERAGE(IF(Z$2:Z$2881="pos"&amp;" "&amp;B2102&amp;" "&amp;X2102,J$2:J$2881,0)),"neg","pos"))</f>
        <v>pos</v>
      </c>
      <c r="X2102" s="1" t="str">
        <f t="shared" ca="1" si="450"/>
        <v>YE_</v>
      </c>
      <c r="Y2102" s="1" t="str">
        <f t="shared" ca="1" si="451"/>
        <v>Syn</v>
      </c>
      <c r="Z2102" s="1" t="str">
        <f t="shared" si="452"/>
        <v>both glutamine YE_</v>
      </c>
      <c r="AA2102" s="1" t="str">
        <f t="shared" si="456"/>
        <v>Good</v>
      </c>
    </row>
    <row r="2103" spans="1:27" x14ac:dyDescent="0.2">
      <c r="A2103" s="1" t="s">
        <v>94</v>
      </c>
      <c r="B2103" s="1" t="s">
        <v>190</v>
      </c>
      <c r="C2103" s="1" t="s">
        <v>46</v>
      </c>
      <c r="D2103" s="1">
        <v>146.06970000000001</v>
      </c>
      <c r="E2103" s="1">
        <v>20.36</v>
      </c>
      <c r="F2103" s="5" t="s">
        <v>146</v>
      </c>
      <c r="H2103" s="1" t="s">
        <v>152</v>
      </c>
      <c r="I2103" s="1">
        <v>140555</v>
      </c>
      <c r="K2103" s="1">
        <f t="shared" si="453"/>
        <v>11.853361264857876</v>
      </c>
      <c r="L2103" s="1" t="str">
        <f t="shared" si="454"/>
        <v>both glutamine YE_Syn</v>
      </c>
      <c r="M2103" s="1" t="str">
        <f t="shared" si="445"/>
        <v>D</v>
      </c>
      <c r="N2103" s="1" t="str">
        <f t="shared" si="446"/>
        <v>both glutamine YE_Syn_D</v>
      </c>
      <c r="O2103" s="2" t="str">
        <f t="shared" si="447"/>
        <v/>
      </c>
      <c r="P2103" s="1" t="str">
        <f t="array" ref="P2103">IF(O2103="","",AVERAGE(IF(L$1:L$2881=L2103,K$1:K$2881)))</f>
        <v/>
      </c>
      <c r="Q2103" s="1" t="str">
        <f t="array" ref="Q2103">IF(O2103="","",_xlfn.F.TEST(IF((L$1:L$2881=LEFT(L2103,LEN(L2103)-3)&amp;"ctr"),K$1:K$2881),IF((L$1:L$2881=L2103),K$1:K$2881)))</f>
        <v/>
      </c>
      <c r="R2103" s="1" t="str">
        <f t="array" ref="R2103">IF(O2103="","",TTEST(IF(L$1:L$2881=LEFT(L2103,LEN(L2103)-3)&amp;"ctr",K$1:K$2881),IF(L$1:L$2881=L2103,K$1:K$2881),2,IF(ISERROR(Q2103),3,IF(Q2103&lt;0.05,3,2))))</f>
        <v/>
      </c>
      <c r="S2103" s="1" t="str">
        <f t="shared" ca="1" si="448"/>
        <v/>
      </c>
      <c r="T2103" s="1" t="str">
        <f t="array" ref="T2103">IF(O2103="","",AVERAGE(IF(L$1:L$2881=L2103,I$1:I$2881)))</f>
        <v/>
      </c>
      <c r="U2103" s="1" t="str">
        <f t="shared" ca="1" si="449"/>
        <v/>
      </c>
      <c r="V2103" s="1" t="str">
        <f t="shared" ca="1" si="455"/>
        <v/>
      </c>
      <c r="W2103" s="1" t="str">
        <f t="array" aca="1" ref="W2103" ca="1">IF(V2103="","",IF(AVERAGE(IF(Z$2:Z$2881="Neg"&amp;" "&amp;B2103&amp;" "&amp;X2103,J$2:J$2881,0))&gt;AVERAGE(IF(Z$2:Z$2881="pos"&amp;" "&amp;B2103&amp;" "&amp;X2103,J$2:J$2881,0)),"neg","pos"))</f>
        <v/>
      </c>
      <c r="X2103" s="1" t="str">
        <f t="shared" ca="1" si="450"/>
        <v/>
      </c>
      <c r="Y2103" s="1" t="str">
        <f t="shared" ca="1" si="451"/>
        <v/>
      </c>
      <c r="Z2103" s="1" t="str">
        <f t="shared" si="452"/>
        <v>both glutamine YE_</v>
      </c>
      <c r="AA2103" s="1" t="str">
        <f t="shared" si="456"/>
        <v/>
      </c>
    </row>
    <row r="2104" spans="1:27" x14ac:dyDescent="0.2">
      <c r="A2104" s="1" t="s">
        <v>94</v>
      </c>
      <c r="B2104" s="1" t="s">
        <v>190</v>
      </c>
      <c r="C2104" s="1" t="s">
        <v>46</v>
      </c>
      <c r="D2104" s="1">
        <v>146.06970000000001</v>
      </c>
      <c r="E2104" s="1">
        <v>20.36</v>
      </c>
      <c r="F2104" s="5" t="s">
        <v>146</v>
      </c>
      <c r="H2104" s="1" t="s">
        <v>152</v>
      </c>
      <c r="I2104" s="1">
        <v>98930</v>
      </c>
      <c r="K2104" s="1">
        <f t="shared" si="453"/>
        <v>11.502177916423465</v>
      </c>
      <c r="L2104" s="1" t="str">
        <f t="shared" si="454"/>
        <v>both glutamine YE_Syn</v>
      </c>
      <c r="M2104" s="1" t="str">
        <f t="shared" si="445"/>
        <v>D</v>
      </c>
      <c r="N2104" s="1" t="str">
        <f t="shared" si="446"/>
        <v>both glutamine YE_Syn_D</v>
      </c>
      <c r="O2104" s="2" t="str">
        <f t="shared" si="447"/>
        <v/>
      </c>
      <c r="P2104" s="1" t="str">
        <f t="array" ref="P2104">IF(O2104="","",AVERAGE(IF(L$1:L$2881=L2104,K$1:K$2881)))</f>
        <v/>
      </c>
      <c r="Q2104" s="1" t="str">
        <f t="array" ref="Q2104">IF(O2104="","",_xlfn.F.TEST(IF((L$1:L$2881=LEFT(L2104,LEN(L2104)-3)&amp;"ctr"),K$1:K$2881),IF((L$1:L$2881=L2104),K$1:K$2881)))</f>
        <v/>
      </c>
      <c r="R2104" s="1" t="str">
        <f t="array" ref="R2104">IF(O2104="","",TTEST(IF(L$1:L$2881=LEFT(L2104,LEN(L2104)-3)&amp;"ctr",K$1:K$2881),IF(L$1:L$2881=L2104,K$1:K$2881),2,IF(ISERROR(Q2104),3,IF(Q2104&lt;0.05,3,2))))</f>
        <v/>
      </c>
      <c r="S2104" s="1" t="str">
        <f t="shared" ca="1" si="448"/>
        <v/>
      </c>
      <c r="T2104" s="1" t="str">
        <f t="array" ref="T2104">IF(O2104="","",AVERAGE(IF(L$1:L$2881=L2104,I$1:I$2881)))</f>
        <v/>
      </c>
      <c r="U2104" s="1" t="str">
        <f t="shared" ca="1" si="449"/>
        <v/>
      </c>
      <c r="V2104" s="1" t="str">
        <f t="shared" ca="1" si="455"/>
        <v/>
      </c>
      <c r="W2104" s="1" t="str">
        <f t="array" aca="1" ref="W2104" ca="1">IF(V2104="","",IF(AVERAGE(IF(Z$2:Z$2881="Neg"&amp;" "&amp;B2104&amp;" "&amp;X2104,J$2:J$2881,0))&gt;AVERAGE(IF(Z$2:Z$2881="pos"&amp;" "&amp;B2104&amp;" "&amp;X2104,J$2:J$2881,0)),"neg","pos"))</f>
        <v/>
      </c>
      <c r="X2104" s="1" t="str">
        <f t="shared" ca="1" si="450"/>
        <v/>
      </c>
      <c r="Y2104" s="1" t="str">
        <f t="shared" ca="1" si="451"/>
        <v/>
      </c>
      <c r="Z2104" s="1" t="str">
        <f t="shared" si="452"/>
        <v>both glutamine YE_</v>
      </c>
      <c r="AA2104" s="1" t="str">
        <f t="shared" si="456"/>
        <v/>
      </c>
    </row>
    <row r="2105" spans="1:27" x14ac:dyDescent="0.2">
      <c r="A2105" s="1" t="s">
        <v>94</v>
      </c>
      <c r="B2105" s="1" t="s">
        <v>190</v>
      </c>
      <c r="C2105" s="1" t="s">
        <v>46</v>
      </c>
      <c r="D2105" s="1">
        <v>146.06970000000001</v>
      </c>
      <c r="E2105" s="1">
        <v>20.36</v>
      </c>
      <c r="F2105" s="5" t="s">
        <v>146</v>
      </c>
      <c r="H2105" s="1" t="s">
        <v>152</v>
      </c>
      <c r="I2105" s="1">
        <v>263376</v>
      </c>
      <c r="K2105" s="1">
        <f t="shared" si="453"/>
        <v>12.481341744812827</v>
      </c>
      <c r="L2105" s="1" t="str">
        <f t="shared" si="454"/>
        <v>both glutamine YE_Syn</v>
      </c>
      <c r="M2105" s="1" t="str">
        <f t="shared" si="445"/>
        <v>D</v>
      </c>
      <c r="N2105" s="1" t="str">
        <f t="shared" si="446"/>
        <v>both glutamine YE_Syn_D</v>
      </c>
      <c r="O2105" s="2" t="str">
        <f t="shared" si="447"/>
        <v/>
      </c>
      <c r="P2105" s="1" t="str">
        <f t="array" ref="P2105">IF(O2105="","",AVERAGE(IF(L$1:L$2881=L2105,K$1:K$2881)))</f>
        <v/>
      </c>
      <c r="Q2105" s="1" t="str">
        <f t="array" ref="Q2105">IF(O2105="","",_xlfn.F.TEST(IF((L$1:L$2881=LEFT(L2105,LEN(L2105)-3)&amp;"ctr"),K$1:K$2881),IF((L$1:L$2881=L2105),K$1:K$2881)))</f>
        <v/>
      </c>
      <c r="R2105" s="1" t="str">
        <f t="array" ref="R2105">IF(O2105="","",TTEST(IF(L$1:L$2881=LEFT(L2105,LEN(L2105)-3)&amp;"ctr",K$1:K$2881),IF(L$1:L$2881=L2105,K$1:K$2881),2,IF(ISERROR(Q2105),3,IF(Q2105&lt;0.05,3,2))))</f>
        <v/>
      </c>
      <c r="S2105" s="1" t="str">
        <f t="shared" ca="1" si="448"/>
        <v/>
      </c>
      <c r="T2105" s="1" t="str">
        <f t="array" ref="T2105">IF(O2105="","",AVERAGE(IF(L$1:L$2881=L2105,I$1:I$2881)))</f>
        <v/>
      </c>
      <c r="U2105" s="1" t="str">
        <f t="shared" ca="1" si="449"/>
        <v/>
      </c>
      <c r="V2105" s="1" t="str">
        <f t="shared" ca="1" si="455"/>
        <v/>
      </c>
      <c r="W2105" s="1" t="str">
        <f t="array" aca="1" ref="W2105" ca="1">IF(V2105="","",IF(AVERAGE(IF(Z$2:Z$2881="Neg"&amp;" "&amp;B2105&amp;" "&amp;X2105,J$2:J$2881,0))&gt;AVERAGE(IF(Z$2:Z$2881="pos"&amp;" "&amp;B2105&amp;" "&amp;X2105,J$2:J$2881,0)),"neg","pos"))</f>
        <v/>
      </c>
      <c r="X2105" s="1" t="str">
        <f t="shared" ca="1" si="450"/>
        <v/>
      </c>
      <c r="Y2105" s="1" t="str">
        <f t="shared" ca="1" si="451"/>
        <v/>
      </c>
      <c r="Z2105" s="1" t="str">
        <f t="shared" si="452"/>
        <v>both glutamine YE_</v>
      </c>
      <c r="AA2105" s="1" t="str">
        <f t="shared" si="456"/>
        <v/>
      </c>
    </row>
    <row r="2106" spans="1:27" x14ac:dyDescent="0.2">
      <c r="A2106" s="1" t="s">
        <v>94</v>
      </c>
      <c r="B2106" s="1" t="s">
        <v>190</v>
      </c>
      <c r="C2106" s="1" t="s">
        <v>46</v>
      </c>
      <c r="D2106" s="1">
        <v>146.06970000000001</v>
      </c>
      <c r="E2106" s="1">
        <v>20.36</v>
      </c>
      <c r="F2106" s="5" t="s">
        <v>146</v>
      </c>
      <c r="H2106" s="1" t="s">
        <v>153</v>
      </c>
      <c r="I2106" s="1">
        <v>7112</v>
      </c>
      <c r="K2106" s="1">
        <f t="shared" si="453"/>
        <v>8.869679374733515</v>
      </c>
      <c r="L2106" s="1" t="str">
        <f t="shared" si="454"/>
        <v>both glutamine SE_Ctr</v>
      </c>
      <c r="M2106" s="1" t="str">
        <f t="shared" si="445"/>
        <v>D</v>
      </c>
      <c r="N2106" s="1" t="str">
        <f t="shared" si="446"/>
        <v>both glutamine SE_Ctr_D</v>
      </c>
      <c r="O2106" s="2" t="str">
        <f t="shared" si="447"/>
        <v>D</v>
      </c>
      <c r="P2106" s="1">
        <f t="array" ref="P2106">IF(O2106="","",AVERAGE(IF(L$1:L$2881=L2106,K$1:K$2881)))</f>
        <v>8.7460543965614423</v>
      </c>
      <c r="Q2106" s="1">
        <f t="array" ref="Q2106">IF(O2106="","",_xlfn.F.TEST(IF((L$1:L$2881=LEFT(L2106,LEN(L2106)-3)&amp;"ctr"),K$1:K$2881),IF((L$1:L$2881=L2106),K$1:K$2881)))</f>
        <v>1</v>
      </c>
      <c r="R2106" s="1">
        <f t="array" ref="R2106">IF(O2106="","",TTEST(IF(L$1:L$2881=LEFT(L2106,LEN(L2106)-3)&amp;"ctr",K$1:K$2881),IF(L$1:L$2881=L2106,K$1:K$2881),2,IF(ISERROR(Q2106),3,IF(Q2106&lt;0.05,3,2))))</f>
        <v>1</v>
      </c>
      <c r="S2106" s="1" t="str">
        <f t="shared" ca="1" si="448"/>
        <v>D</v>
      </c>
      <c r="T2106" s="1">
        <f t="array" ref="T2106">IF(O2106="","",AVERAGE(IF(L$1:L$2881=L2106,I$1:I$2881)))</f>
        <v>7023</v>
      </c>
      <c r="U2106" s="1" t="b">
        <f t="shared" ca="1" si="449"/>
        <v>0</v>
      </c>
      <c r="V2106" s="1" t="str">
        <f t="shared" ca="1" si="455"/>
        <v>1</v>
      </c>
      <c r="W2106" s="1" t="str">
        <f t="array" aca="1" ref="W2106" ca="1">IF(V2106="","",IF(AVERAGE(IF(Z$2:Z$2881="Neg"&amp;" "&amp;B2106&amp;" "&amp;X2106,J$2:J$2881,0))&gt;AVERAGE(IF(Z$2:Z$2881="pos"&amp;" "&amp;B2106&amp;" "&amp;X2106,J$2:J$2881,0)),"neg","pos"))</f>
        <v>pos</v>
      </c>
      <c r="X2106" s="1" t="str">
        <f t="shared" ca="1" si="450"/>
        <v>SE_</v>
      </c>
      <c r="Y2106" s="1" t="str">
        <f t="shared" ca="1" si="451"/>
        <v>Ctr</v>
      </c>
      <c r="Z2106" s="1" t="str">
        <f t="shared" si="452"/>
        <v>both glutamine SE_</v>
      </c>
      <c r="AA2106" s="1" t="str">
        <f t="shared" si="456"/>
        <v>Good</v>
      </c>
    </row>
    <row r="2107" spans="1:27" x14ac:dyDescent="0.2">
      <c r="A2107" s="1" t="s">
        <v>94</v>
      </c>
      <c r="B2107" s="1" t="s">
        <v>190</v>
      </c>
      <c r="C2107" s="1" t="s">
        <v>46</v>
      </c>
      <c r="D2107" s="1">
        <v>146.06970000000001</v>
      </c>
      <c r="E2107" s="1">
        <v>20.36</v>
      </c>
      <c r="F2107" s="5" t="s">
        <v>146</v>
      </c>
      <c r="H2107" s="1" t="s">
        <v>153</v>
      </c>
      <c r="I2107" s="1">
        <v>2600</v>
      </c>
      <c r="K2107" s="1">
        <f t="shared" si="453"/>
        <v>7.8636512654486515</v>
      </c>
      <c r="L2107" s="1" t="str">
        <f t="shared" si="454"/>
        <v>both glutamine SE_Ctr</v>
      </c>
      <c r="M2107" s="1" t="str">
        <f t="shared" si="445"/>
        <v>D</v>
      </c>
      <c r="N2107" s="1" t="str">
        <f t="shared" si="446"/>
        <v>both glutamine SE_Ctr_D</v>
      </c>
      <c r="O2107" s="2" t="str">
        <f t="shared" si="447"/>
        <v/>
      </c>
      <c r="P2107" s="1" t="str">
        <f t="array" ref="P2107">IF(O2107="","",AVERAGE(IF(L$1:L$2881=L2107,K$1:K$2881)))</f>
        <v/>
      </c>
      <c r="Q2107" s="1" t="str">
        <f t="array" ref="Q2107">IF(O2107="","",_xlfn.F.TEST(IF((L$1:L$2881=LEFT(L2107,LEN(L2107)-3)&amp;"ctr"),K$1:K$2881),IF((L$1:L$2881=L2107),K$1:K$2881)))</f>
        <v/>
      </c>
      <c r="R2107" s="1" t="str">
        <f t="array" ref="R2107">IF(O2107="","",TTEST(IF(L$1:L$2881=LEFT(L2107,LEN(L2107)-3)&amp;"ctr",K$1:K$2881),IF(L$1:L$2881=L2107,K$1:K$2881),2,IF(ISERROR(Q2107),3,IF(Q2107&lt;0.05,3,2))))</f>
        <v/>
      </c>
      <c r="S2107" s="1" t="str">
        <f t="shared" ca="1" si="448"/>
        <v/>
      </c>
      <c r="T2107" s="1" t="str">
        <f t="array" ref="T2107">IF(O2107="","",AVERAGE(IF(L$1:L$2881=L2107,I$1:I$2881)))</f>
        <v/>
      </c>
      <c r="U2107" s="1" t="str">
        <f t="shared" ca="1" si="449"/>
        <v/>
      </c>
      <c r="V2107" s="1" t="str">
        <f t="shared" ca="1" si="455"/>
        <v/>
      </c>
      <c r="W2107" s="1" t="str">
        <f t="array" aca="1" ref="W2107" ca="1">IF(V2107="","",IF(AVERAGE(IF(Z$2:Z$2881="Neg"&amp;" "&amp;B2107&amp;" "&amp;X2107,J$2:J$2881,0))&gt;AVERAGE(IF(Z$2:Z$2881="pos"&amp;" "&amp;B2107&amp;" "&amp;X2107,J$2:J$2881,0)),"neg","pos"))</f>
        <v/>
      </c>
      <c r="X2107" s="1" t="str">
        <f t="shared" ca="1" si="450"/>
        <v/>
      </c>
      <c r="Y2107" s="1" t="str">
        <f t="shared" ca="1" si="451"/>
        <v/>
      </c>
      <c r="Z2107" s="1" t="str">
        <f t="shared" si="452"/>
        <v>both glutamine SE_</v>
      </c>
      <c r="AA2107" s="1" t="str">
        <f t="shared" si="456"/>
        <v/>
      </c>
    </row>
    <row r="2108" spans="1:27" x14ac:dyDescent="0.2">
      <c r="A2108" s="1" t="s">
        <v>94</v>
      </c>
      <c r="B2108" s="1" t="s">
        <v>190</v>
      </c>
      <c r="C2108" s="1" t="s">
        <v>46</v>
      </c>
      <c r="D2108" s="1">
        <v>146.06970000000001</v>
      </c>
      <c r="E2108" s="1">
        <v>20.36</v>
      </c>
      <c r="F2108" s="5" t="s">
        <v>146</v>
      </c>
      <c r="H2108" s="1" t="s">
        <v>153</v>
      </c>
      <c r="I2108" s="1">
        <v>9491</v>
      </c>
      <c r="K2108" s="1">
        <f t="shared" si="453"/>
        <v>9.1582046175556542</v>
      </c>
      <c r="L2108" s="1" t="str">
        <f t="shared" si="454"/>
        <v>both glutamine SE_Ctr</v>
      </c>
      <c r="M2108" s="1" t="str">
        <f t="shared" si="445"/>
        <v>D</v>
      </c>
      <c r="N2108" s="1" t="str">
        <f t="shared" si="446"/>
        <v>both glutamine SE_Ctr_D</v>
      </c>
      <c r="O2108" s="2" t="str">
        <f t="shared" si="447"/>
        <v/>
      </c>
      <c r="P2108" s="1" t="str">
        <f t="array" ref="P2108">IF(O2108="","",AVERAGE(IF(L$1:L$2881=L2108,K$1:K$2881)))</f>
        <v/>
      </c>
      <c r="Q2108" s="1" t="str">
        <f t="array" ref="Q2108">IF(O2108="","",_xlfn.F.TEST(IF((L$1:L$2881=LEFT(L2108,LEN(L2108)-3)&amp;"ctr"),K$1:K$2881),IF((L$1:L$2881=L2108),K$1:K$2881)))</f>
        <v/>
      </c>
      <c r="R2108" s="1" t="str">
        <f t="array" ref="R2108">IF(O2108="","",TTEST(IF(L$1:L$2881=LEFT(L2108,LEN(L2108)-3)&amp;"ctr",K$1:K$2881),IF(L$1:L$2881=L2108,K$1:K$2881),2,IF(ISERROR(Q2108),3,IF(Q2108&lt;0.05,3,2))))</f>
        <v/>
      </c>
      <c r="S2108" s="1" t="str">
        <f t="shared" ca="1" si="448"/>
        <v/>
      </c>
      <c r="T2108" s="1" t="str">
        <f t="array" ref="T2108">IF(O2108="","",AVERAGE(IF(L$1:L$2881=L2108,I$1:I$2881)))</f>
        <v/>
      </c>
      <c r="U2108" s="1" t="str">
        <f t="shared" ca="1" si="449"/>
        <v/>
      </c>
      <c r="V2108" s="1" t="str">
        <f t="shared" ca="1" si="455"/>
        <v/>
      </c>
      <c r="W2108" s="1" t="str">
        <f t="array" aca="1" ref="W2108" ca="1">IF(V2108="","",IF(AVERAGE(IF(Z$2:Z$2881="Neg"&amp;" "&amp;B2108&amp;" "&amp;X2108,J$2:J$2881,0))&gt;AVERAGE(IF(Z$2:Z$2881="pos"&amp;" "&amp;B2108&amp;" "&amp;X2108,J$2:J$2881,0)),"neg","pos"))</f>
        <v/>
      </c>
      <c r="X2108" s="1" t="str">
        <f t="shared" ca="1" si="450"/>
        <v/>
      </c>
      <c r="Y2108" s="1" t="str">
        <f t="shared" ca="1" si="451"/>
        <v/>
      </c>
      <c r="Z2108" s="1" t="str">
        <f t="shared" si="452"/>
        <v>both glutamine SE_</v>
      </c>
      <c r="AA2108" s="1" t="str">
        <f t="shared" si="456"/>
        <v/>
      </c>
    </row>
    <row r="2109" spans="1:27" x14ac:dyDescent="0.2">
      <c r="A2109" s="1" t="s">
        <v>94</v>
      </c>
      <c r="B2109" s="1" t="s">
        <v>190</v>
      </c>
      <c r="C2109" s="1" t="s">
        <v>46</v>
      </c>
      <c r="D2109" s="1">
        <v>146.06970000000001</v>
      </c>
      <c r="E2109" s="1">
        <v>20.36</v>
      </c>
      <c r="F2109" s="5" t="s">
        <v>146</v>
      </c>
      <c r="H2109" s="1" t="s">
        <v>153</v>
      </c>
      <c r="I2109" s="1">
        <v>8889</v>
      </c>
      <c r="K2109" s="1">
        <f t="shared" si="453"/>
        <v>9.0926823285079497</v>
      </c>
      <c r="L2109" s="1" t="str">
        <f t="shared" si="454"/>
        <v>both glutamine SE_Ctr</v>
      </c>
      <c r="M2109" s="1" t="str">
        <f t="shared" si="445"/>
        <v>D</v>
      </c>
      <c r="N2109" s="1" t="str">
        <f t="shared" si="446"/>
        <v>both glutamine SE_Ctr_D</v>
      </c>
      <c r="O2109" s="2" t="str">
        <f t="shared" si="447"/>
        <v/>
      </c>
      <c r="P2109" s="1" t="str">
        <f t="array" ref="P2109">IF(O2109="","",AVERAGE(IF(L$1:L$2881=L2109,K$1:K$2881)))</f>
        <v/>
      </c>
      <c r="Q2109" s="1" t="str">
        <f t="array" ref="Q2109">IF(O2109="","",_xlfn.F.TEST(IF((L$1:L$2881=LEFT(L2109,LEN(L2109)-3)&amp;"ctr"),K$1:K$2881),IF((L$1:L$2881=L2109),K$1:K$2881)))</f>
        <v/>
      </c>
      <c r="R2109" s="1" t="str">
        <f t="array" ref="R2109">IF(O2109="","",TTEST(IF(L$1:L$2881=LEFT(L2109,LEN(L2109)-3)&amp;"ctr",K$1:K$2881),IF(L$1:L$2881=L2109,K$1:K$2881),2,IF(ISERROR(Q2109),3,IF(Q2109&lt;0.05,3,2))))</f>
        <v/>
      </c>
      <c r="S2109" s="1" t="str">
        <f t="shared" ca="1" si="448"/>
        <v/>
      </c>
      <c r="T2109" s="1" t="str">
        <f t="array" ref="T2109">IF(O2109="","",AVERAGE(IF(L$1:L$2881=L2109,I$1:I$2881)))</f>
        <v/>
      </c>
      <c r="U2109" s="1" t="str">
        <f t="shared" ca="1" si="449"/>
        <v/>
      </c>
      <c r="V2109" s="1" t="str">
        <f t="shared" ca="1" si="455"/>
        <v/>
      </c>
      <c r="W2109" s="1" t="str">
        <f t="array" aca="1" ref="W2109" ca="1">IF(V2109="","",IF(AVERAGE(IF(Z$2:Z$2881="Neg"&amp;" "&amp;B2109&amp;" "&amp;X2109,J$2:J$2881,0))&gt;AVERAGE(IF(Z$2:Z$2881="pos"&amp;" "&amp;B2109&amp;" "&amp;X2109,J$2:J$2881,0)),"neg","pos"))</f>
        <v/>
      </c>
      <c r="X2109" s="1" t="str">
        <f t="shared" ca="1" si="450"/>
        <v/>
      </c>
      <c r="Y2109" s="1" t="str">
        <f t="shared" ca="1" si="451"/>
        <v/>
      </c>
      <c r="Z2109" s="1" t="str">
        <f t="shared" si="452"/>
        <v>both glutamine SE_</v>
      </c>
      <c r="AA2109" s="1" t="str">
        <f t="shared" si="456"/>
        <v/>
      </c>
    </row>
    <row r="2110" spans="1:27" x14ac:dyDescent="0.2">
      <c r="A2110" s="1" t="s">
        <v>94</v>
      </c>
      <c r="B2110" s="1" t="s">
        <v>190</v>
      </c>
      <c r="C2110" s="1" t="s">
        <v>46</v>
      </c>
      <c r="D2110" s="1">
        <v>146.06970000000001</v>
      </c>
      <c r="E2110" s="1">
        <v>20.36</v>
      </c>
      <c r="F2110" s="5" t="s">
        <v>146</v>
      </c>
      <c r="H2110" s="1" t="s">
        <v>154</v>
      </c>
      <c r="I2110" s="1">
        <v>5358</v>
      </c>
      <c r="K2110" s="1">
        <f t="shared" si="453"/>
        <v>8.5865326694948507</v>
      </c>
      <c r="L2110" s="1" t="str">
        <f t="shared" si="454"/>
        <v>both glutamine SE_Syn</v>
      </c>
      <c r="M2110" s="1" t="str">
        <f t="shared" si="445"/>
        <v>D</v>
      </c>
      <c r="N2110" s="1" t="str">
        <f t="shared" si="446"/>
        <v>both glutamine SE_Syn_D</v>
      </c>
      <c r="O2110" s="2" t="str">
        <f t="shared" si="447"/>
        <v>D</v>
      </c>
      <c r="P2110" s="1">
        <f t="array" ref="P2110">IF(O2110="","",AVERAGE(IF(L$1:L$2881=L2110,K$1:K$2881)))</f>
        <v>8.5694732411082111</v>
      </c>
      <c r="Q2110" s="1">
        <f t="array" ref="Q2110">IF(O2110="","",_xlfn.F.TEST(IF((L$1:L$2881=LEFT(L2110,LEN(L2110)-3)&amp;"ctr"),K$1:K$2881),IF((L$1:L$2881=L2110),K$1:K$2881)))</f>
        <v>0.95276986305355194</v>
      </c>
      <c r="R2110" s="1">
        <f t="array" ref="R2110">IF(O2110="","",TTEST(IF(L$1:L$2881=LEFT(L2110,LEN(L2110)-3)&amp;"ctr",K$1:K$2881),IF(L$1:L$2881=L2110,K$1:K$2881),2,IF(ISERROR(Q2110),3,IF(Q2110&lt;0.05,3,2))))</f>
        <v>0.6869773606897569</v>
      </c>
      <c r="S2110" s="1" t="str">
        <f t="shared" ca="1" si="448"/>
        <v>N</v>
      </c>
      <c r="T2110" s="1">
        <f t="array" ref="T2110">IF(O2110="","",AVERAGE(IF(L$1:L$2881=L2110,I$1:I$2881)))</f>
        <v>5883</v>
      </c>
      <c r="U2110" s="1" t="str">
        <f t="shared" ca="1" si="449"/>
        <v>n/a</v>
      </c>
      <c r="V2110" s="1" t="str">
        <f t="shared" ca="1" si="455"/>
        <v>1</v>
      </c>
      <c r="W2110" s="1" t="str">
        <f t="array" aca="1" ref="W2110" ca="1">IF(V2110="","",IF(AVERAGE(IF(Z$2:Z$2881="Neg"&amp;" "&amp;B2110&amp;" "&amp;X2110,J$2:J$2881,0))&gt;AVERAGE(IF(Z$2:Z$2881="pos"&amp;" "&amp;B2110&amp;" "&amp;X2110,J$2:J$2881,0)),"neg","pos"))</f>
        <v>pos</v>
      </c>
      <c r="X2110" s="1" t="str">
        <f t="shared" ca="1" si="450"/>
        <v>SE_</v>
      </c>
      <c r="Y2110" s="1" t="str">
        <f t="shared" ca="1" si="451"/>
        <v>Syn</v>
      </c>
      <c r="Z2110" s="1" t="str">
        <f t="shared" si="452"/>
        <v>both glutamine SE_</v>
      </c>
      <c r="AA2110" s="1" t="str">
        <f t="shared" si="456"/>
        <v>Good</v>
      </c>
    </row>
    <row r="2111" spans="1:27" x14ac:dyDescent="0.2">
      <c r="A2111" s="1" t="s">
        <v>94</v>
      </c>
      <c r="B2111" s="1" t="s">
        <v>190</v>
      </c>
      <c r="C2111" s="1" t="s">
        <v>46</v>
      </c>
      <c r="D2111" s="1">
        <v>146.06970000000001</v>
      </c>
      <c r="E2111" s="1">
        <v>20.36</v>
      </c>
      <c r="F2111" s="5" t="s">
        <v>146</v>
      </c>
      <c r="H2111" s="1" t="s">
        <v>154</v>
      </c>
      <c r="I2111" s="1">
        <v>6615</v>
      </c>
      <c r="K2111" s="1">
        <f t="shared" si="453"/>
        <v>8.7972462367035273</v>
      </c>
      <c r="L2111" s="1" t="str">
        <f t="shared" si="454"/>
        <v>both glutamine SE_Syn</v>
      </c>
      <c r="M2111" s="1" t="str">
        <f t="shared" si="445"/>
        <v>D</v>
      </c>
      <c r="N2111" s="1" t="str">
        <f t="shared" si="446"/>
        <v>both glutamine SE_Syn_D</v>
      </c>
      <c r="O2111" s="2" t="str">
        <f t="shared" si="447"/>
        <v/>
      </c>
      <c r="P2111" s="1" t="str">
        <f t="array" ref="P2111">IF(O2111="","",AVERAGE(IF(L$1:L$2881=L2111,K$1:K$2881)))</f>
        <v/>
      </c>
      <c r="Q2111" s="1" t="str">
        <f t="array" ref="Q2111">IF(O2111="","",_xlfn.F.TEST(IF((L$1:L$2881=LEFT(L2111,LEN(L2111)-3)&amp;"ctr"),K$1:K$2881),IF((L$1:L$2881=L2111),K$1:K$2881)))</f>
        <v/>
      </c>
      <c r="R2111" s="1" t="str">
        <f t="array" ref="R2111">IF(O2111="","",TTEST(IF(L$1:L$2881=LEFT(L2111,LEN(L2111)-3)&amp;"ctr",K$1:K$2881),IF(L$1:L$2881=L2111,K$1:K$2881),2,IF(ISERROR(Q2111),3,IF(Q2111&lt;0.05,3,2))))</f>
        <v/>
      </c>
      <c r="S2111" s="1" t="str">
        <f t="shared" ca="1" si="448"/>
        <v/>
      </c>
      <c r="T2111" s="1" t="str">
        <f t="array" ref="T2111">IF(O2111="","",AVERAGE(IF(L$1:L$2881=L2111,I$1:I$2881)))</f>
        <v/>
      </c>
      <c r="U2111" s="1" t="str">
        <f t="shared" ca="1" si="449"/>
        <v/>
      </c>
      <c r="V2111" s="1" t="str">
        <f t="shared" ca="1" si="455"/>
        <v/>
      </c>
      <c r="W2111" s="1" t="str">
        <f t="array" aca="1" ref="W2111" ca="1">IF(V2111="","",IF(AVERAGE(IF(Z$2:Z$2881="Neg"&amp;" "&amp;B2111&amp;" "&amp;X2111,J$2:J$2881,0))&gt;AVERAGE(IF(Z$2:Z$2881="pos"&amp;" "&amp;B2111&amp;" "&amp;X2111,J$2:J$2881,0)),"neg","pos"))</f>
        <v/>
      </c>
      <c r="X2111" s="1" t="str">
        <f t="shared" ca="1" si="450"/>
        <v/>
      </c>
      <c r="Y2111" s="1" t="str">
        <f t="shared" ca="1" si="451"/>
        <v/>
      </c>
      <c r="Z2111" s="1" t="str">
        <f t="shared" si="452"/>
        <v>both glutamine SE_</v>
      </c>
      <c r="AA2111" s="1" t="str">
        <f t="shared" si="456"/>
        <v/>
      </c>
    </row>
    <row r="2112" spans="1:27" x14ac:dyDescent="0.2">
      <c r="A2112" s="1" t="s">
        <v>94</v>
      </c>
      <c r="B2112" s="1" t="s">
        <v>190</v>
      </c>
      <c r="C2112" s="1" t="s">
        <v>46</v>
      </c>
      <c r="D2112" s="1">
        <v>146.06970000000001</v>
      </c>
      <c r="E2112" s="1">
        <v>20.36</v>
      </c>
      <c r="F2112" s="5" t="s">
        <v>146</v>
      </c>
      <c r="H2112" s="1" t="s">
        <v>154</v>
      </c>
      <c r="I2112" s="1">
        <v>9198</v>
      </c>
      <c r="K2112" s="1">
        <f t="shared" si="453"/>
        <v>9.1268500614771568</v>
      </c>
      <c r="L2112" s="1" t="str">
        <f t="shared" si="454"/>
        <v>both glutamine SE_Syn</v>
      </c>
      <c r="M2112" s="1" t="str">
        <f t="shared" si="445"/>
        <v>D</v>
      </c>
      <c r="N2112" s="1" t="str">
        <f t="shared" si="446"/>
        <v>both glutamine SE_Syn_D</v>
      </c>
      <c r="O2112" s="2" t="str">
        <f t="shared" si="447"/>
        <v/>
      </c>
      <c r="P2112" s="1" t="str">
        <f t="array" ref="P2112">IF(O2112="","",AVERAGE(IF(L$1:L$2881=L2112,K$1:K$2881)))</f>
        <v/>
      </c>
      <c r="Q2112" s="1" t="str">
        <f t="array" ref="Q2112">IF(O2112="","",_xlfn.F.TEST(IF((L$1:L$2881=LEFT(L2112,LEN(L2112)-3)&amp;"ctr"),K$1:K$2881),IF((L$1:L$2881=L2112),K$1:K$2881)))</f>
        <v/>
      </c>
      <c r="R2112" s="1" t="str">
        <f t="array" ref="R2112">IF(O2112="","",TTEST(IF(L$1:L$2881=LEFT(L2112,LEN(L2112)-3)&amp;"ctr",K$1:K$2881),IF(L$1:L$2881=L2112,K$1:K$2881),2,IF(ISERROR(Q2112),3,IF(Q2112&lt;0.05,3,2))))</f>
        <v/>
      </c>
      <c r="S2112" s="1" t="str">
        <f t="shared" ca="1" si="448"/>
        <v/>
      </c>
      <c r="T2112" s="1" t="str">
        <f t="array" ref="T2112">IF(O2112="","",AVERAGE(IF(L$1:L$2881=L2112,I$1:I$2881)))</f>
        <v/>
      </c>
      <c r="U2112" s="1" t="str">
        <f t="shared" ca="1" si="449"/>
        <v/>
      </c>
      <c r="V2112" s="1" t="str">
        <f t="shared" ca="1" si="455"/>
        <v/>
      </c>
      <c r="W2112" s="1" t="str">
        <f t="array" aca="1" ref="W2112" ca="1">IF(V2112="","",IF(AVERAGE(IF(Z$2:Z$2881="Neg"&amp;" "&amp;B2112&amp;" "&amp;X2112,J$2:J$2881,0))&gt;AVERAGE(IF(Z$2:Z$2881="pos"&amp;" "&amp;B2112&amp;" "&amp;X2112,J$2:J$2881,0)),"neg","pos"))</f>
        <v/>
      </c>
      <c r="X2112" s="1" t="str">
        <f t="shared" ca="1" si="450"/>
        <v/>
      </c>
      <c r="Y2112" s="1" t="str">
        <f t="shared" ca="1" si="451"/>
        <v/>
      </c>
      <c r="Z2112" s="1" t="str">
        <f t="shared" si="452"/>
        <v>both glutamine SE_</v>
      </c>
      <c r="AA2112" s="1" t="str">
        <f t="shared" si="456"/>
        <v/>
      </c>
    </row>
    <row r="2113" spans="1:27" x14ac:dyDescent="0.2">
      <c r="A2113" s="1" t="s">
        <v>94</v>
      </c>
      <c r="B2113" s="1" t="s">
        <v>190</v>
      </c>
      <c r="C2113" s="1" t="s">
        <v>46</v>
      </c>
      <c r="D2113" s="1">
        <v>146.06970000000001</v>
      </c>
      <c r="E2113" s="1">
        <v>20.36</v>
      </c>
      <c r="F2113" s="5" t="s">
        <v>146</v>
      </c>
      <c r="H2113" s="1" t="s">
        <v>154</v>
      </c>
      <c r="I2113" s="1">
        <v>2361</v>
      </c>
      <c r="K2113" s="1">
        <f t="shared" si="453"/>
        <v>7.7672639967573076</v>
      </c>
      <c r="L2113" s="1" t="str">
        <f t="shared" si="454"/>
        <v>both glutamine SE_Syn</v>
      </c>
      <c r="M2113" s="1" t="str">
        <f t="shared" si="445"/>
        <v>D</v>
      </c>
      <c r="N2113" s="1" t="str">
        <f t="shared" si="446"/>
        <v>both glutamine SE_Syn_D</v>
      </c>
      <c r="O2113" s="2" t="str">
        <f t="shared" si="447"/>
        <v/>
      </c>
      <c r="P2113" s="1" t="str">
        <f t="array" ref="P2113">IF(O2113="","",AVERAGE(IF(L$1:L$2881=L2113,K$1:K$2881)))</f>
        <v/>
      </c>
      <c r="Q2113" s="1" t="str">
        <f t="array" ref="Q2113">IF(O2113="","",_xlfn.F.TEST(IF((L$1:L$2881=LEFT(L2113,LEN(L2113)-3)&amp;"ctr"),K$1:K$2881),IF((L$1:L$2881=L2113),K$1:K$2881)))</f>
        <v/>
      </c>
      <c r="R2113" s="1" t="str">
        <f t="array" ref="R2113">IF(O2113="","",TTEST(IF(L$1:L$2881=LEFT(L2113,LEN(L2113)-3)&amp;"ctr",K$1:K$2881),IF(L$1:L$2881=L2113,K$1:K$2881),2,IF(ISERROR(Q2113),3,IF(Q2113&lt;0.05,3,2))))</f>
        <v/>
      </c>
      <c r="S2113" s="1" t="str">
        <f t="shared" ca="1" si="448"/>
        <v/>
      </c>
      <c r="T2113" s="1" t="str">
        <f t="array" ref="T2113">IF(O2113="","",AVERAGE(IF(L$1:L$2881=L2113,I$1:I$2881)))</f>
        <v/>
      </c>
      <c r="U2113" s="1" t="str">
        <f t="shared" ca="1" si="449"/>
        <v/>
      </c>
      <c r="V2113" s="1" t="str">
        <f t="shared" ca="1" si="455"/>
        <v/>
      </c>
      <c r="W2113" s="1" t="str">
        <f t="array" aca="1" ref="W2113" ca="1">IF(V2113="","",IF(AVERAGE(IF(Z$2:Z$2881="Neg"&amp;" "&amp;B2113&amp;" "&amp;X2113,J$2:J$2881,0))&gt;AVERAGE(IF(Z$2:Z$2881="pos"&amp;" "&amp;B2113&amp;" "&amp;X2113,J$2:J$2881,0)),"neg","pos"))</f>
        <v/>
      </c>
      <c r="X2113" s="1" t="str">
        <f t="shared" ca="1" si="450"/>
        <v/>
      </c>
      <c r="Y2113" s="1" t="str">
        <f t="shared" ca="1" si="451"/>
        <v/>
      </c>
      <c r="Z2113" s="1" t="str">
        <f t="shared" si="452"/>
        <v>both glutamine SE_</v>
      </c>
      <c r="AA2113" s="1" t="str">
        <f t="shared" si="456"/>
        <v/>
      </c>
    </row>
    <row r="2114" spans="1:27" x14ac:dyDescent="0.2">
      <c r="A2114" s="1" t="s">
        <v>28</v>
      </c>
      <c r="B2114" s="1" t="s">
        <v>29</v>
      </c>
      <c r="C2114" s="1" t="s">
        <v>64</v>
      </c>
      <c r="D2114" s="1">
        <v>347.06389999999999</v>
      </c>
      <c r="E2114" s="1">
        <v>20.71</v>
      </c>
      <c r="F2114" s="5" t="s">
        <v>146</v>
      </c>
      <c r="H2114" s="1" t="s">
        <v>147</v>
      </c>
      <c r="K2114" s="1">
        <f t="shared" si="453"/>
        <v>0</v>
      </c>
      <c r="L2114" s="1" t="str">
        <f t="shared" si="454"/>
        <v>pos AMP Min_Ctr</v>
      </c>
      <c r="M2114" s="1" t="str">
        <f t="shared" ref="M2114:M2177" si="457">IF(I2114&lt;&gt;"","D","ND")</f>
        <v>ND</v>
      </c>
      <c r="N2114" s="1" t="str">
        <f t="shared" ref="N2114:N2177" si="458">L2114&amp;IF(LEN(M2114)=2,M2114,"_"&amp;M2114)</f>
        <v>pos AMP Min_CtrND</v>
      </c>
      <c r="O2114" s="2" t="str">
        <f t="shared" ref="O2114:O2177" si="459">IF(ROW()&lt;&gt;MATCH(L2114,L$1:L$2881,0),"",IF(COUNTIF(N$1:N$2881,LEFT(N2114,LEN(N2114)-2)&amp;"_D")=COUNTIF(L$1:L$2881,L2114),"D","ND"))</f>
        <v>ND</v>
      </c>
      <c r="P2114" s="1">
        <f t="array" ref="P2114">IF(O2114="","",AVERAGE(IF(L$1:L$2881=L2114,K$1:K$2881)))</f>
        <v>0</v>
      </c>
      <c r="Q2114" s="1" t="e">
        <f t="array" ref="Q2114">IF(O2114="","",_xlfn.F.TEST(IF((L$1:L$2881=LEFT(L2114,LEN(L2114)-3)&amp;"ctr"),K$1:K$2881),IF((L$1:L$2881=L2114),K$1:K$2881)))</f>
        <v>#DIV/0!</v>
      </c>
      <c r="R2114" s="1" t="e">
        <f t="array" ref="R2114">IF(O2114="","",TTEST(IF(L$1:L$2881=LEFT(L2114,LEN(L2114)-3)&amp;"ctr",K$1:K$2881),IF(L$1:L$2881=L2114,K$1:K$2881),2,IF(ISERROR(Q2114),3,IF(Q2114&lt;0.05,3,2))))</f>
        <v>#DIV/0!</v>
      </c>
      <c r="S2114" s="1" t="str">
        <f t="shared" ref="S2114:S2177" ca="1" si="460">IF(P2114="","",IF(RIGHT(L2114,3)="ctr",O2114,IF(AND(O2114="ND",INDIRECT("r"&amp;MATCH(LEFT(L2114,LEN(L2114)-3)&amp;"ctr",L$1:L$2881,0)&amp;"c"&amp;COLUMN(O2114),FALSE)="ND"),"ND",IF(R2114&gt;=0.05,"N",IF(AND(R2114&lt;0.05,P2114&lt;INDIRECT("r"&amp;MATCH(LEFT(L2114,LEN(L2114)-3)&amp;"ctr",L$1:L$2881,0)&amp;"C"&amp;COLUMN(P2114),FALSE)),"I",IF(AND(R2114&lt;0.05,P2114&gt;INDIRECT("r"&amp;MATCH(LEFT(L2114,LEN(L2114)-3)&amp;"ctr",L$1:L$2881,0)&amp;"c"&amp;COLUMN(P2114),FALSE)),"E","err"))))))</f>
        <v>ND</v>
      </c>
      <c r="T2114" s="1">
        <f t="array" ref="T2114">IF(O2114="","",AVERAGE(IF(L$1:L$2881=L2114,I$1:I$2881)))</f>
        <v>0</v>
      </c>
      <c r="U2114" s="1" t="str">
        <f t="shared" ref="U2114:U2177" ca="1" si="461">IF(O2114="","",IF(OR(S2114="ND",S2114="N"),"n/a",IF(OR(S2114="e",S2114="I"),IF(OR(T2114=0,INDIRECT("r"&amp;MATCH(LEFT(L2114,LEN(L2114)-3)&amp;"ctr",L$1:L$2881,0)&amp;"c"&amp;COLUMN(T2114),FALSE)=0),5,LOG(T2114/INDIRECT("r"&amp;MATCH(LEFT(L2114,LEN(L2114)-3)&amp;"ctr",L$1:L$2881,0)&amp;"c"&amp;COLUMN(T2114),FALSE),2)))))</f>
        <v>n/a</v>
      </c>
      <c r="V2114" s="1" t="str">
        <f t="shared" ca="1" si="455"/>
        <v/>
      </c>
      <c r="W2114" s="1" t="str">
        <f t="array" aca="1" ref="W2114" ca="1">IF(V2114="","",IF(AVERAGE(IF(Z$2:Z$2881="Neg"&amp;" "&amp;B2114&amp;" "&amp;X2114,J$2:J$2881,0))&gt;AVERAGE(IF(Z$2:Z$2881="pos"&amp;" "&amp;B2114&amp;" "&amp;X2114,J$2:J$2881,0)),"neg","pos"))</f>
        <v/>
      </c>
      <c r="X2114" s="1" t="str">
        <f t="shared" ref="X2114:X2177" ca="1" si="462">IF(V2114="","",LEFT(H2114,3))</f>
        <v/>
      </c>
      <c r="Y2114" s="1" t="str">
        <f t="shared" ref="Y2114:Y2177" ca="1" si="463">IF(W2114="","",RIGHT(H2114,3))</f>
        <v/>
      </c>
      <c r="Z2114" s="1" t="str">
        <f t="shared" ref="Z2114:Z2177" si="464">A2114&amp;" "&amp;B2114&amp;" "&amp;LEFT(H2114,3)</f>
        <v>pos AMP Min</v>
      </c>
      <c r="AA2114" s="1" t="str">
        <f t="shared" si="456"/>
        <v>Good</v>
      </c>
    </row>
    <row r="2115" spans="1:27" x14ac:dyDescent="0.2">
      <c r="A2115" s="1" t="s">
        <v>28</v>
      </c>
      <c r="B2115" s="1" t="s">
        <v>29</v>
      </c>
      <c r="C2115" s="1" t="s">
        <v>64</v>
      </c>
      <c r="D2115" s="1">
        <v>347.06389999999999</v>
      </c>
      <c r="E2115" s="1">
        <v>20.71</v>
      </c>
      <c r="F2115" s="5" t="s">
        <v>146</v>
      </c>
      <c r="H2115" s="1" t="s">
        <v>147</v>
      </c>
      <c r="K2115" s="1">
        <f t="shared" ref="K2115:K2178" si="465">LN(I2115+1)</f>
        <v>0</v>
      </c>
      <c r="L2115" s="1" t="str">
        <f t="shared" ref="L2115:L2178" si="466">A2115&amp;" "&amp;B2115&amp;" "&amp;H2115</f>
        <v>pos AMP Min_Ctr</v>
      </c>
      <c r="M2115" s="1" t="str">
        <f t="shared" si="457"/>
        <v>ND</v>
      </c>
      <c r="N2115" s="1" t="str">
        <f t="shared" si="458"/>
        <v>pos AMP Min_CtrND</v>
      </c>
      <c r="O2115" s="2" t="str">
        <f t="shared" si="459"/>
        <v/>
      </c>
      <c r="P2115" s="1" t="str">
        <f t="array" ref="P2115">IF(O2115="","",AVERAGE(IF(L$1:L$2881=L2115,K$1:K$2881)))</f>
        <v/>
      </c>
      <c r="Q2115" s="1" t="str">
        <f t="array" ref="Q2115">IF(O2115="","",_xlfn.F.TEST(IF((L$1:L$2881=LEFT(L2115,LEN(L2115)-3)&amp;"ctr"),K$1:K$2881),IF((L$1:L$2881=L2115),K$1:K$2881)))</f>
        <v/>
      </c>
      <c r="R2115" s="1" t="str">
        <f t="array" ref="R2115">IF(O2115="","",TTEST(IF(L$1:L$2881=LEFT(L2115,LEN(L2115)-3)&amp;"ctr",K$1:K$2881),IF(L$1:L$2881=L2115,K$1:K$2881),2,IF(ISERROR(Q2115),3,IF(Q2115&lt;0.05,3,2))))</f>
        <v/>
      </c>
      <c r="S2115" s="1" t="str">
        <f t="shared" ca="1" si="460"/>
        <v/>
      </c>
      <c r="T2115" s="1" t="str">
        <f t="array" ref="T2115">IF(O2115="","",AVERAGE(IF(L$1:L$2881=L2115,I$1:I$2881)))</f>
        <v/>
      </c>
      <c r="U2115" s="1" t="str">
        <f t="shared" ca="1" si="461"/>
        <v/>
      </c>
      <c r="V2115" s="1" t="str">
        <f t="shared" ref="V2115:V2178" ca="1" si="467">IF(S2115="N","1",IF(U2115="n/a","",IF(U2115="","",IF(ABS(U2115)&lt;1.5,"1",IF(ABS(U2115)&lt;2.5,"2",IF(ABS(U2115)&lt;3.5,"3",IF(ABS(U2115)&lt;4.5,"4",IF(ABS(U2115)&gt;=4.5,"5"))))))))</f>
        <v/>
      </c>
      <c r="W2115" s="1" t="str">
        <f t="array" aca="1" ref="W2115" ca="1">IF(V2115="","",IF(AVERAGE(IF(Z$2:Z$2881="Neg"&amp;" "&amp;B2115&amp;" "&amp;X2115,J$2:J$2881,0))&gt;AVERAGE(IF(Z$2:Z$2881="pos"&amp;" "&amp;B2115&amp;" "&amp;X2115,J$2:J$2881,0)),"neg","pos"))</f>
        <v/>
      </c>
      <c r="X2115" s="1" t="str">
        <f t="shared" ca="1" si="462"/>
        <v/>
      </c>
      <c r="Y2115" s="1" t="str">
        <f t="shared" ca="1" si="463"/>
        <v/>
      </c>
      <c r="Z2115" s="1" t="str">
        <f t="shared" si="464"/>
        <v>pos AMP Min</v>
      </c>
      <c r="AA2115" s="1" t="str">
        <f t="shared" ref="AA2115:AA2178" si="468">IF(T2115="","","Good")</f>
        <v/>
      </c>
    </row>
    <row r="2116" spans="1:27" x14ac:dyDescent="0.2">
      <c r="A2116" s="1" t="s">
        <v>28</v>
      </c>
      <c r="B2116" s="1" t="s">
        <v>29</v>
      </c>
      <c r="C2116" s="1" t="s">
        <v>64</v>
      </c>
      <c r="D2116" s="1">
        <v>347.06389999999999</v>
      </c>
      <c r="E2116" s="1">
        <v>20.71</v>
      </c>
      <c r="F2116" s="5" t="s">
        <v>146</v>
      </c>
      <c r="H2116" s="1" t="s">
        <v>147</v>
      </c>
      <c r="K2116" s="1">
        <f t="shared" si="465"/>
        <v>0</v>
      </c>
      <c r="L2116" s="1" t="str">
        <f t="shared" si="466"/>
        <v>pos AMP Min_Ctr</v>
      </c>
      <c r="M2116" s="1" t="str">
        <f t="shared" si="457"/>
        <v>ND</v>
      </c>
      <c r="N2116" s="1" t="str">
        <f t="shared" si="458"/>
        <v>pos AMP Min_CtrND</v>
      </c>
      <c r="O2116" s="2" t="str">
        <f t="shared" si="459"/>
        <v/>
      </c>
      <c r="P2116" s="1" t="str">
        <f t="array" ref="P2116">IF(O2116="","",AVERAGE(IF(L$1:L$2881=L2116,K$1:K$2881)))</f>
        <v/>
      </c>
      <c r="Q2116" s="1" t="str">
        <f t="array" ref="Q2116">IF(O2116="","",_xlfn.F.TEST(IF((L$1:L$2881=LEFT(L2116,LEN(L2116)-3)&amp;"ctr"),K$1:K$2881),IF((L$1:L$2881=L2116),K$1:K$2881)))</f>
        <v/>
      </c>
      <c r="R2116" s="1" t="str">
        <f t="array" ref="R2116">IF(O2116="","",TTEST(IF(L$1:L$2881=LEFT(L2116,LEN(L2116)-3)&amp;"ctr",K$1:K$2881),IF(L$1:L$2881=L2116,K$1:K$2881),2,IF(ISERROR(Q2116),3,IF(Q2116&lt;0.05,3,2))))</f>
        <v/>
      </c>
      <c r="S2116" s="1" t="str">
        <f t="shared" ca="1" si="460"/>
        <v/>
      </c>
      <c r="T2116" s="1" t="str">
        <f t="array" ref="T2116">IF(O2116="","",AVERAGE(IF(L$1:L$2881=L2116,I$1:I$2881)))</f>
        <v/>
      </c>
      <c r="U2116" s="1" t="str">
        <f t="shared" ca="1" si="461"/>
        <v/>
      </c>
      <c r="V2116" s="1" t="str">
        <f t="shared" ca="1" si="467"/>
        <v/>
      </c>
      <c r="W2116" s="1" t="str">
        <f t="array" aca="1" ref="W2116" ca="1">IF(V2116="","",IF(AVERAGE(IF(Z$2:Z$2881="Neg"&amp;" "&amp;B2116&amp;" "&amp;X2116,J$2:J$2881,0))&gt;AVERAGE(IF(Z$2:Z$2881="pos"&amp;" "&amp;B2116&amp;" "&amp;X2116,J$2:J$2881,0)),"neg","pos"))</f>
        <v/>
      </c>
      <c r="X2116" s="1" t="str">
        <f t="shared" ca="1" si="462"/>
        <v/>
      </c>
      <c r="Y2116" s="1" t="str">
        <f t="shared" ca="1" si="463"/>
        <v/>
      </c>
      <c r="Z2116" s="1" t="str">
        <f t="shared" si="464"/>
        <v>pos AMP Min</v>
      </c>
      <c r="AA2116" s="1" t="str">
        <f t="shared" si="468"/>
        <v/>
      </c>
    </row>
    <row r="2117" spans="1:27" x14ac:dyDescent="0.2">
      <c r="A2117" s="1" t="s">
        <v>28</v>
      </c>
      <c r="B2117" s="1" t="s">
        <v>29</v>
      </c>
      <c r="C2117" s="1" t="s">
        <v>64</v>
      </c>
      <c r="D2117" s="1">
        <v>347.06389999999999</v>
      </c>
      <c r="E2117" s="1">
        <v>20.71</v>
      </c>
      <c r="F2117" s="5" t="s">
        <v>146</v>
      </c>
      <c r="H2117" s="1" t="s">
        <v>147</v>
      </c>
      <c r="K2117" s="1">
        <f t="shared" si="465"/>
        <v>0</v>
      </c>
      <c r="L2117" s="1" t="str">
        <f t="shared" si="466"/>
        <v>pos AMP Min_Ctr</v>
      </c>
      <c r="M2117" s="1" t="str">
        <f t="shared" si="457"/>
        <v>ND</v>
      </c>
      <c r="N2117" s="1" t="str">
        <f t="shared" si="458"/>
        <v>pos AMP Min_CtrND</v>
      </c>
      <c r="O2117" s="2" t="str">
        <f t="shared" si="459"/>
        <v/>
      </c>
      <c r="P2117" s="1" t="str">
        <f t="array" ref="P2117">IF(O2117="","",AVERAGE(IF(L$1:L$2881=L2117,K$1:K$2881)))</f>
        <v/>
      </c>
      <c r="Q2117" s="1" t="str">
        <f t="array" ref="Q2117">IF(O2117="","",_xlfn.F.TEST(IF((L$1:L$2881=LEFT(L2117,LEN(L2117)-3)&amp;"ctr"),K$1:K$2881),IF((L$1:L$2881=L2117),K$1:K$2881)))</f>
        <v/>
      </c>
      <c r="R2117" s="1" t="str">
        <f t="array" ref="R2117">IF(O2117="","",TTEST(IF(L$1:L$2881=LEFT(L2117,LEN(L2117)-3)&amp;"ctr",K$1:K$2881),IF(L$1:L$2881=L2117,K$1:K$2881),2,IF(ISERROR(Q2117),3,IF(Q2117&lt;0.05,3,2))))</f>
        <v/>
      </c>
      <c r="S2117" s="1" t="str">
        <f t="shared" ca="1" si="460"/>
        <v/>
      </c>
      <c r="T2117" s="1" t="str">
        <f t="array" ref="T2117">IF(O2117="","",AVERAGE(IF(L$1:L$2881=L2117,I$1:I$2881)))</f>
        <v/>
      </c>
      <c r="U2117" s="1" t="str">
        <f t="shared" ca="1" si="461"/>
        <v/>
      </c>
      <c r="V2117" s="1" t="str">
        <f t="shared" ca="1" si="467"/>
        <v/>
      </c>
      <c r="W2117" s="1" t="str">
        <f t="array" aca="1" ref="W2117" ca="1">IF(V2117="","",IF(AVERAGE(IF(Z$2:Z$2881="Neg"&amp;" "&amp;B2117&amp;" "&amp;X2117,J$2:J$2881,0))&gt;AVERAGE(IF(Z$2:Z$2881="pos"&amp;" "&amp;B2117&amp;" "&amp;X2117,J$2:J$2881,0)),"neg","pos"))</f>
        <v/>
      </c>
      <c r="X2117" s="1" t="str">
        <f t="shared" ca="1" si="462"/>
        <v/>
      </c>
      <c r="Y2117" s="1" t="str">
        <f t="shared" ca="1" si="463"/>
        <v/>
      </c>
      <c r="Z2117" s="1" t="str">
        <f t="shared" si="464"/>
        <v>pos AMP Min</v>
      </c>
      <c r="AA2117" s="1" t="str">
        <f t="shared" si="468"/>
        <v/>
      </c>
    </row>
    <row r="2118" spans="1:27" x14ac:dyDescent="0.2">
      <c r="A2118" s="1" t="s">
        <v>28</v>
      </c>
      <c r="B2118" s="1" t="s">
        <v>29</v>
      </c>
      <c r="C2118" s="1" t="s">
        <v>64</v>
      </c>
      <c r="D2118" s="1">
        <v>347.06389999999999</v>
      </c>
      <c r="E2118" s="1">
        <v>20.71</v>
      </c>
      <c r="F2118" s="5" t="s">
        <v>146</v>
      </c>
      <c r="H2118" s="1" t="s">
        <v>148</v>
      </c>
      <c r="K2118" s="1">
        <f t="shared" si="465"/>
        <v>0</v>
      </c>
      <c r="L2118" s="1" t="str">
        <f t="shared" si="466"/>
        <v>pos AMP Min_Syn</v>
      </c>
      <c r="M2118" s="1" t="str">
        <f t="shared" si="457"/>
        <v>ND</v>
      </c>
      <c r="N2118" s="1" t="str">
        <f t="shared" si="458"/>
        <v>pos AMP Min_SynND</v>
      </c>
      <c r="O2118" s="2" t="str">
        <f t="shared" si="459"/>
        <v>ND</v>
      </c>
      <c r="P2118" s="1">
        <f t="array" ref="P2118">IF(O2118="","",AVERAGE(IF(L$1:L$2881=L2118,K$1:K$2881)))</f>
        <v>0</v>
      </c>
      <c r="Q2118" s="1" t="e">
        <f t="array" ref="Q2118">IF(O2118="","",_xlfn.F.TEST(IF((L$1:L$2881=LEFT(L2118,LEN(L2118)-3)&amp;"ctr"),K$1:K$2881),IF((L$1:L$2881=L2118),K$1:K$2881)))</f>
        <v>#DIV/0!</v>
      </c>
      <c r="R2118" s="1" t="e">
        <f t="array" ref="R2118">IF(O2118="","",TTEST(IF(L$1:L$2881=LEFT(L2118,LEN(L2118)-3)&amp;"ctr",K$1:K$2881),IF(L$1:L$2881=L2118,K$1:K$2881),2,IF(ISERROR(Q2118),3,IF(Q2118&lt;0.05,3,2))))</f>
        <v>#DIV/0!</v>
      </c>
      <c r="S2118" s="1" t="str">
        <f t="shared" ca="1" si="460"/>
        <v>ND</v>
      </c>
      <c r="T2118" s="1">
        <f t="array" ref="T2118">IF(O2118="","",AVERAGE(IF(L$1:L$2881=L2118,I$1:I$2881)))</f>
        <v>0</v>
      </c>
      <c r="U2118" s="1" t="str">
        <f t="shared" ca="1" si="461"/>
        <v>n/a</v>
      </c>
      <c r="V2118" s="1" t="str">
        <f t="shared" ca="1" si="467"/>
        <v/>
      </c>
      <c r="W2118" s="1" t="str">
        <f t="array" aca="1" ref="W2118" ca="1">IF(V2118="","",IF(AVERAGE(IF(Z$2:Z$2881="Neg"&amp;" "&amp;B2118&amp;" "&amp;X2118,J$2:J$2881,0))&gt;AVERAGE(IF(Z$2:Z$2881="pos"&amp;" "&amp;B2118&amp;" "&amp;X2118,J$2:J$2881,0)),"neg","pos"))</f>
        <v/>
      </c>
      <c r="X2118" s="1" t="str">
        <f t="shared" ca="1" si="462"/>
        <v/>
      </c>
      <c r="Y2118" s="1" t="str">
        <f t="shared" ca="1" si="463"/>
        <v/>
      </c>
      <c r="Z2118" s="1" t="str">
        <f t="shared" si="464"/>
        <v>pos AMP Min</v>
      </c>
      <c r="AA2118" s="1" t="str">
        <f t="shared" si="468"/>
        <v>Good</v>
      </c>
    </row>
    <row r="2119" spans="1:27" x14ac:dyDescent="0.2">
      <c r="A2119" s="1" t="s">
        <v>28</v>
      </c>
      <c r="B2119" s="1" t="s">
        <v>29</v>
      </c>
      <c r="C2119" s="1" t="s">
        <v>64</v>
      </c>
      <c r="D2119" s="1">
        <v>347.06389999999999</v>
      </c>
      <c r="E2119" s="1">
        <v>20.71</v>
      </c>
      <c r="F2119" s="5" t="s">
        <v>146</v>
      </c>
      <c r="H2119" s="1" t="s">
        <v>148</v>
      </c>
      <c r="K2119" s="1">
        <f t="shared" si="465"/>
        <v>0</v>
      </c>
      <c r="L2119" s="1" t="str">
        <f t="shared" si="466"/>
        <v>pos AMP Min_Syn</v>
      </c>
      <c r="M2119" s="1" t="str">
        <f t="shared" si="457"/>
        <v>ND</v>
      </c>
      <c r="N2119" s="1" t="str">
        <f t="shared" si="458"/>
        <v>pos AMP Min_SynND</v>
      </c>
      <c r="O2119" s="2" t="str">
        <f t="shared" si="459"/>
        <v/>
      </c>
      <c r="P2119" s="1" t="str">
        <f t="array" ref="P2119">IF(O2119="","",AVERAGE(IF(L$1:L$2881=L2119,K$1:K$2881)))</f>
        <v/>
      </c>
      <c r="Q2119" s="1" t="str">
        <f t="array" ref="Q2119">IF(O2119="","",_xlfn.F.TEST(IF((L$1:L$2881=LEFT(L2119,LEN(L2119)-3)&amp;"ctr"),K$1:K$2881),IF((L$1:L$2881=L2119),K$1:K$2881)))</f>
        <v/>
      </c>
      <c r="R2119" s="1" t="str">
        <f t="array" ref="R2119">IF(O2119="","",TTEST(IF(L$1:L$2881=LEFT(L2119,LEN(L2119)-3)&amp;"ctr",K$1:K$2881),IF(L$1:L$2881=L2119,K$1:K$2881),2,IF(ISERROR(Q2119),3,IF(Q2119&lt;0.05,3,2))))</f>
        <v/>
      </c>
      <c r="S2119" s="1" t="str">
        <f t="shared" ca="1" si="460"/>
        <v/>
      </c>
      <c r="T2119" s="1" t="str">
        <f t="array" ref="T2119">IF(O2119="","",AVERAGE(IF(L$1:L$2881=L2119,I$1:I$2881)))</f>
        <v/>
      </c>
      <c r="U2119" s="1" t="str">
        <f t="shared" ca="1" si="461"/>
        <v/>
      </c>
      <c r="V2119" s="1" t="str">
        <f t="shared" ca="1" si="467"/>
        <v/>
      </c>
      <c r="W2119" s="1" t="str">
        <f t="array" aca="1" ref="W2119" ca="1">IF(V2119="","",IF(AVERAGE(IF(Z$2:Z$2881="Neg"&amp;" "&amp;B2119&amp;" "&amp;X2119,J$2:J$2881,0))&gt;AVERAGE(IF(Z$2:Z$2881="pos"&amp;" "&amp;B2119&amp;" "&amp;X2119,J$2:J$2881,0)),"neg","pos"))</f>
        <v/>
      </c>
      <c r="X2119" s="1" t="str">
        <f t="shared" ca="1" si="462"/>
        <v/>
      </c>
      <c r="Y2119" s="1" t="str">
        <f t="shared" ca="1" si="463"/>
        <v/>
      </c>
      <c r="Z2119" s="1" t="str">
        <f t="shared" si="464"/>
        <v>pos AMP Min</v>
      </c>
      <c r="AA2119" s="1" t="str">
        <f t="shared" si="468"/>
        <v/>
      </c>
    </row>
    <row r="2120" spans="1:27" x14ac:dyDescent="0.2">
      <c r="A2120" s="1" t="s">
        <v>28</v>
      </c>
      <c r="B2120" s="1" t="s">
        <v>29</v>
      </c>
      <c r="C2120" s="1" t="s">
        <v>64</v>
      </c>
      <c r="D2120" s="1">
        <v>347.06389999999999</v>
      </c>
      <c r="E2120" s="1">
        <v>20.71</v>
      </c>
      <c r="F2120" s="5" t="s">
        <v>146</v>
      </c>
      <c r="H2120" s="1" t="s">
        <v>148</v>
      </c>
      <c r="K2120" s="1">
        <f t="shared" si="465"/>
        <v>0</v>
      </c>
      <c r="L2120" s="1" t="str">
        <f t="shared" si="466"/>
        <v>pos AMP Min_Syn</v>
      </c>
      <c r="M2120" s="1" t="str">
        <f t="shared" si="457"/>
        <v>ND</v>
      </c>
      <c r="N2120" s="1" t="str">
        <f t="shared" si="458"/>
        <v>pos AMP Min_SynND</v>
      </c>
      <c r="O2120" s="2" t="str">
        <f t="shared" si="459"/>
        <v/>
      </c>
      <c r="P2120" s="1" t="str">
        <f t="array" ref="P2120">IF(O2120="","",AVERAGE(IF(L$1:L$2881=L2120,K$1:K$2881)))</f>
        <v/>
      </c>
      <c r="Q2120" s="1" t="str">
        <f t="array" ref="Q2120">IF(O2120="","",_xlfn.F.TEST(IF((L$1:L$2881=LEFT(L2120,LEN(L2120)-3)&amp;"ctr"),K$1:K$2881),IF((L$1:L$2881=L2120),K$1:K$2881)))</f>
        <v/>
      </c>
      <c r="R2120" s="1" t="str">
        <f t="array" ref="R2120">IF(O2120="","",TTEST(IF(L$1:L$2881=LEFT(L2120,LEN(L2120)-3)&amp;"ctr",K$1:K$2881),IF(L$1:L$2881=L2120,K$1:K$2881),2,IF(ISERROR(Q2120),3,IF(Q2120&lt;0.05,3,2))))</f>
        <v/>
      </c>
      <c r="S2120" s="1" t="str">
        <f t="shared" ca="1" si="460"/>
        <v/>
      </c>
      <c r="T2120" s="1" t="str">
        <f t="array" ref="T2120">IF(O2120="","",AVERAGE(IF(L$1:L$2881=L2120,I$1:I$2881)))</f>
        <v/>
      </c>
      <c r="U2120" s="1" t="str">
        <f t="shared" ca="1" si="461"/>
        <v/>
      </c>
      <c r="V2120" s="1" t="str">
        <f t="shared" ca="1" si="467"/>
        <v/>
      </c>
      <c r="W2120" s="1" t="str">
        <f t="array" aca="1" ref="W2120" ca="1">IF(V2120="","",IF(AVERAGE(IF(Z$2:Z$2881="Neg"&amp;" "&amp;B2120&amp;" "&amp;X2120,J$2:J$2881,0))&gt;AVERAGE(IF(Z$2:Z$2881="pos"&amp;" "&amp;B2120&amp;" "&amp;X2120,J$2:J$2881,0)),"neg","pos"))</f>
        <v/>
      </c>
      <c r="X2120" s="1" t="str">
        <f t="shared" ca="1" si="462"/>
        <v/>
      </c>
      <c r="Y2120" s="1" t="str">
        <f t="shared" ca="1" si="463"/>
        <v/>
      </c>
      <c r="Z2120" s="1" t="str">
        <f t="shared" si="464"/>
        <v>pos AMP Min</v>
      </c>
      <c r="AA2120" s="1" t="str">
        <f t="shared" si="468"/>
        <v/>
      </c>
    </row>
    <row r="2121" spans="1:27" x14ac:dyDescent="0.2">
      <c r="A2121" s="1" t="s">
        <v>28</v>
      </c>
      <c r="B2121" s="1" t="s">
        <v>29</v>
      </c>
      <c r="C2121" s="1" t="s">
        <v>64</v>
      </c>
      <c r="D2121" s="1">
        <v>347.06389999999999</v>
      </c>
      <c r="E2121" s="1">
        <v>20.71</v>
      </c>
      <c r="F2121" s="5" t="s">
        <v>146</v>
      </c>
      <c r="H2121" s="1" t="s">
        <v>148</v>
      </c>
      <c r="K2121" s="1">
        <f t="shared" si="465"/>
        <v>0</v>
      </c>
      <c r="L2121" s="1" t="str">
        <f t="shared" si="466"/>
        <v>pos AMP Min_Syn</v>
      </c>
      <c r="M2121" s="1" t="str">
        <f t="shared" si="457"/>
        <v>ND</v>
      </c>
      <c r="N2121" s="1" t="str">
        <f t="shared" si="458"/>
        <v>pos AMP Min_SynND</v>
      </c>
      <c r="O2121" s="2" t="str">
        <f t="shared" si="459"/>
        <v/>
      </c>
      <c r="P2121" s="1" t="str">
        <f t="array" ref="P2121">IF(O2121="","",AVERAGE(IF(L$1:L$2881=L2121,K$1:K$2881)))</f>
        <v/>
      </c>
      <c r="Q2121" s="1" t="str">
        <f t="array" ref="Q2121">IF(O2121="","",_xlfn.F.TEST(IF((L$1:L$2881=LEFT(L2121,LEN(L2121)-3)&amp;"ctr"),K$1:K$2881),IF((L$1:L$2881=L2121),K$1:K$2881)))</f>
        <v/>
      </c>
      <c r="R2121" s="1" t="str">
        <f t="array" ref="R2121">IF(O2121="","",TTEST(IF(L$1:L$2881=LEFT(L2121,LEN(L2121)-3)&amp;"ctr",K$1:K$2881),IF(L$1:L$2881=L2121,K$1:K$2881),2,IF(ISERROR(Q2121),3,IF(Q2121&lt;0.05,3,2))))</f>
        <v/>
      </c>
      <c r="S2121" s="1" t="str">
        <f t="shared" ca="1" si="460"/>
        <v/>
      </c>
      <c r="T2121" s="1" t="str">
        <f t="array" ref="T2121">IF(O2121="","",AVERAGE(IF(L$1:L$2881=L2121,I$1:I$2881)))</f>
        <v/>
      </c>
      <c r="U2121" s="1" t="str">
        <f t="shared" ca="1" si="461"/>
        <v/>
      </c>
      <c r="V2121" s="1" t="str">
        <f t="shared" ca="1" si="467"/>
        <v/>
      </c>
      <c r="W2121" s="1" t="str">
        <f t="array" aca="1" ref="W2121" ca="1">IF(V2121="","",IF(AVERAGE(IF(Z$2:Z$2881="Neg"&amp;" "&amp;B2121&amp;" "&amp;X2121,J$2:J$2881,0))&gt;AVERAGE(IF(Z$2:Z$2881="pos"&amp;" "&amp;B2121&amp;" "&amp;X2121,J$2:J$2881,0)),"neg","pos"))</f>
        <v/>
      </c>
      <c r="X2121" s="1" t="str">
        <f t="shared" ca="1" si="462"/>
        <v/>
      </c>
      <c r="Y2121" s="1" t="str">
        <f t="shared" ca="1" si="463"/>
        <v/>
      </c>
      <c r="Z2121" s="1" t="str">
        <f t="shared" si="464"/>
        <v>pos AMP Min</v>
      </c>
      <c r="AA2121" s="1" t="str">
        <f t="shared" si="468"/>
        <v/>
      </c>
    </row>
    <row r="2122" spans="1:27" x14ac:dyDescent="0.2">
      <c r="A2122" s="1" t="s">
        <v>28</v>
      </c>
      <c r="B2122" s="1" t="s">
        <v>29</v>
      </c>
      <c r="C2122" s="1" t="s">
        <v>64</v>
      </c>
      <c r="D2122" s="1">
        <v>347.06389999999999</v>
      </c>
      <c r="E2122" s="1">
        <v>20.71</v>
      </c>
      <c r="F2122" s="5" t="s">
        <v>146</v>
      </c>
      <c r="H2122" s="1" t="s">
        <v>149</v>
      </c>
      <c r="K2122" s="1">
        <f t="shared" si="465"/>
        <v>0</v>
      </c>
      <c r="L2122" s="1" t="str">
        <f t="shared" si="466"/>
        <v>pos AMP MEBM_Ctr</v>
      </c>
      <c r="M2122" s="1" t="str">
        <f t="shared" si="457"/>
        <v>ND</v>
      </c>
      <c r="N2122" s="1" t="str">
        <f t="shared" si="458"/>
        <v>pos AMP MEBM_CtrND</v>
      </c>
      <c r="O2122" s="2" t="str">
        <f t="shared" si="459"/>
        <v>ND</v>
      </c>
      <c r="P2122" s="1">
        <f t="array" ref="P2122">IF(O2122="","",AVERAGE(IF(L$1:L$2881=L2122,K$1:K$2881)))</f>
        <v>0</v>
      </c>
      <c r="Q2122" s="1" t="e">
        <f t="array" ref="Q2122">IF(O2122="","",_xlfn.F.TEST(IF((L$1:L$2881=LEFT(L2122,LEN(L2122)-3)&amp;"ctr"),K$1:K$2881),IF((L$1:L$2881=L2122),K$1:K$2881)))</f>
        <v>#DIV/0!</v>
      </c>
      <c r="R2122" s="1" t="e">
        <f t="array" ref="R2122">IF(O2122="","",TTEST(IF(L$1:L$2881=LEFT(L2122,LEN(L2122)-3)&amp;"ctr",K$1:K$2881),IF(L$1:L$2881=L2122,K$1:K$2881),2,IF(ISERROR(Q2122),3,IF(Q2122&lt;0.05,3,2))))</f>
        <v>#DIV/0!</v>
      </c>
      <c r="S2122" s="1" t="str">
        <f t="shared" ca="1" si="460"/>
        <v>ND</v>
      </c>
      <c r="T2122" s="1">
        <f t="array" ref="T2122">IF(O2122="","",AVERAGE(IF(L$1:L$2881=L2122,I$1:I$2881)))</f>
        <v>0</v>
      </c>
      <c r="U2122" s="1" t="str">
        <f t="shared" ca="1" si="461"/>
        <v>n/a</v>
      </c>
      <c r="V2122" s="1" t="str">
        <f t="shared" ca="1" si="467"/>
        <v/>
      </c>
      <c r="W2122" s="1" t="str">
        <f t="array" aca="1" ref="W2122" ca="1">IF(V2122="","",IF(AVERAGE(IF(Z$2:Z$2881="Neg"&amp;" "&amp;B2122&amp;" "&amp;X2122,J$2:J$2881,0))&gt;AVERAGE(IF(Z$2:Z$2881="pos"&amp;" "&amp;B2122&amp;" "&amp;X2122,J$2:J$2881,0)),"neg","pos"))</f>
        <v/>
      </c>
      <c r="X2122" s="1" t="str">
        <f t="shared" ca="1" si="462"/>
        <v/>
      </c>
      <c r="Y2122" s="1" t="str">
        <f t="shared" ca="1" si="463"/>
        <v/>
      </c>
      <c r="Z2122" s="1" t="str">
        <f t="shared" si="464"/>
        <v>pos AMP MEB</v>
      </c>
      <c r="AA2122" s="1" t="str">
        <f t="shared" si="468"/>
        <v>Good</v>
      </c>
    </row>
    <row r="2123" spans="1:27" x14ac:dyDescent="0.2">
      <c r="A2123" s="1" t="s">
        <v>28</v>
      </c>
      <c r="B2123" s="1" t="s">
        <v>29</v>
      </c>
      <c r="C2123" s="1" t="s">
        <v>64</v>
      </c>
      <c r="D2123" s="1">
        <v>347.06389999999999</v>
      </c>
      <c r="E2123" s="1">
        <v>20.71</v>
      </c>
      <c r="F2123" s="5" t="s">
        <v>146</v>
      </c>
      <c r="H2123" s="1" t="s">
        <v>149</v>
      </c>
      <c r="K2123" s="1">
        <f t="shared" si="465"/>
        <v>0</v>
      </c>
      <c r="L2123" s="1" t="str">
        <f t="shared" si="466"/>
        <v>pos AMP MEBM_Ctr</v>
      </c>
      <c r="M2123" s="1" t="str">
        <f t="shared" si="457"/>
        <v>ND</v>
      </c>
      <c r="N2123" s="1" t="str">
        <f t="shared" si="458"/>
        <v>pos AMP MEBM_CtrND</v>
      </c>
      <c r="O2123" s="2" t="str">
        <f t="shared" si="459"/>
        <v/>
      </c>
      <c r="P2123" s="1" t="str">
        <f t="array" ref="P2123">IF(O2123="","",AVERAGE(IF(L$1:L$2881=L2123,K$1:K$2881)))</f>
        <v/>
      </c>
      <c r="Q2123" s="1" t="str">
        <f t="array" ref="Q2123">IF(O2123="","",_xlfn.F.TEST(IF((L$1:L$2881=LEFT(L2123,LEN(L2123)-3)&amp;"ctr"),K$1:K$2881),IF((L$1:L$2881=L2123),K$1:K$2881)))</f>
        <v/>
      </c>
      <c r="R2123" s="1" t="str">
        <f t="array" ref="R2123">IF(O2123="","",TTEST(IF(L$1:L$2881=LEFT(L2123,LEN(L2123)-3)&amp;"ctr",K$1:K$2881),IF(L$1:L$2881=L2123,K$1:K$2881),2,IF(ISERROR(Q2123),3,IF(Q2123&lt;0.05,3,2))))</f>
        <v/>
      </c>
      <c r="S2123" s="1" t="str">
        <f t="shared" ca="1" si="460"/>
        <v/>
      </c>
      <c r="T2123" s="1" t="str">
        <f t="array" ref="T2123">IF(O2123="","",AVERAGE(IF(L$1:L$2881=L2123,I$1:I$2881)))</f>
        <v/>
      </c>
      <c r="U2123" s="1" t="str">
        <f t="shared" ca="1" si="461"/>
        <v/>
      </c>
      <c r="V2123" s="1" t="str">
        <f t="shared" ca="1" si="467"/>
        <v/>
      </c>
      <c r="W2123" s="1" t="str">
        <f t="array" aca="1" ref="W2123" ca="1">IF(V2123="","",IF(AVERAGE(IF(Z$2:Z$2881="Neg"&amp;" "&amp;B2123&amp;" "&amp;X2123,J$2:J$2881,0))&gt;AVERAGE(IF(Z$2:Z$2881="pos"&amp;" "&amp;B2123&amp;" "&amp;X2123,J$2:J$2881,0)),"neg","pos"))</f>
        <v/>
      </c>
      <c r="X2123" s="1" t="str">
        <f t="shared" ca="1" si="462"/>
        <v/>
      </c>
      <c r="Y2123" s="1" t="str">
        <f t="shared" ca="1" si="463"/>
        <v/>
      </c>
      <c r="Z2123" s="1" t="str">
        <f t="shared" si="464"/>
        <v>pos AMP MEB</v>
      </c>
      <c r="AA2123" s="1" t="str">
        <f t="shared" si="468"/>
        <v/>
      </c>
    </row>
    <row r="2124" spans="1:27" x14ac:dyDescent="0.2">
      <c r="A2124" s="1" t="s">
        <v>28</v>
      </c>
      <c r="B2124" s="1" t="s">
        <v>29</v>
      </c>
      <c r="C2124" s="1" t="s">
        <v>64</v>
      </c>
      <c r="D2124" s="1">
        <v>347.06389999999999</v>
      </c>
      <c r="E2124" s="1">
        <v>20.71</v>
      </c>
      <c r="F2124" s="5" t="s">
        <v>146</v>
      </c>
      <c r="H2124" s="1" t="s">
        <v>149</v>
      </c>
      <c r="K2124" s="1">
        <f t="shared" si="465"/>
        <v>0</v>
      </c>
      <c r="L2124" s="1" t="str">
        <f t="shared" si="466"/>
        <v>pos AMP MEBM_Ctr</v>
      </c>
      <c r="M2124" s="1" t="str">
        <f t="shared" si="457"/>
        <v>ND</v>
      </c>
      <c r="N2124" s="1" t="str">
        <f t="shared" si="458"/>
        <v>pos AMP MEBM_CtrND</v>
      </c>
      <c r="O2124" s="2" t="str">
        <f t="shared" si="459"/>
        <v/>
      </c>
      <c r="P2124" s="1" t="str">
        <f t="array" ref="P2124">IF(O2124="","",AVERAGE(IF(L$1:L$2881=L2124,K$1:K$2881)))</f>
        <v/>
      </c>
      <c r="Q2124" s="1" t="str">
        <f t="array" ref="Q2124">IF(O2124="","",_xlfn.F.TEST(IF((L$1:L$2881=LEFT(L2124,LEN(L2124)-3)&amp;"ctr"),K$1:K$2881),IF((L$1:L$2881=L2124),K$1:K$2881)))</f>
        <v/>
      </c>
      <c r="R2124" s="1" t="str">
        <f t="array" ref="R2124">IF(O2124="","",TTEST(IF(L$1:L$2881=LEFT(L2124,LEN(L2124)-3)&amp;"ctr",K$1:K$2881),IF(L$1:L$2881=L2124,K$1:K$2881),2,IF(ISERROR(Q2124),3,IF(Q2124&lt;0.05,3,2))))</f>
        <v/>
      </c>
      <c r="S2124" s="1" t="str">
        <f t="shared" ca="1" si="460"/>
        <v/>
      </c>
      <c r="T2124" s="1" t="str">
        <f t="array" ref="T2124">IF(O2124="","",AVERAGE(IF(L$1:L$2881=L2124,I$1:I$2881)))</f>
        <v/>
      </c>
      <c r="U2124" s="1" t="str">
        <f t="shared" ca="1" si="461"/>
        <v/>
      </c>
      <c r="V2124" s="1" t="str">
        <f t="shared" ca="1" si="467"/>
        <v/>
      </c>
      <c r="W2124" s="1" t="str">
        <f t="array" aca="1" ref="W2124" ca="1">IF(V2124="","",IF(AVERAGE(IF(Z$2:Z$2881="Neg"&amp;" "&amp;B2124&amp;" "&amp;X2124,J$2:J$2881,0))&gt;AVERAGE(IF(Z$2:Z$2881="pos"&amp;" "&amp;B2124&amp;" "&amp;X2124,J$2:J$2881,0)),"neg","pos"))</f>
        <v/>
      </c>
      <c r="X2124" s="1" t="str">
        <f t="shared" ca="1" si="462"/>
        <v/>
      </c>
      <c r="Y2124" s="1" t="str">
        <f t="shared" ca="1" si="463"/>
        <v/>
      </c>
      <c r="Z2124" s="1" t="str">
        <f t="shared" si="464"/>
        <v>pos AMP MEB</v>
      </c>
      <c r="AA2124" s="1" t="str">
        <f t="shared" si="468"/>
        <v/>
      </c>
    </row>
    <row r="2125" spans="1:27" x14ac:dyDescent="0.2">
      <c r="A2125" s="1" t="s">
        <v>28</v>
      </c>
      <c r="B2125" s="1" t="s">
        <v>29</v>
      </c>
      <c r="C2125" s="1" t="s">
        <v>64</v>
      </c>
      <c r="D2125" s="1">
        <v>347.06389999999999</v>
      </c>
      <c r="E2125" s="1">
        <v>20.71</v>
      </c>
      <c r="F2125" s="5" t="s">
        <v>146</v>
      </c>
      <c r="H2125" s="1" t="s">
        <v>149</v>
      </c>
      <c r="K2125" s="1">
        <f t="shared" si="465"/>
        <v>0</v>
      </c>
      <c r="L2125" s="1" t="str">
        <f t="shared" si="466"/>
        <v>pos AMP MEBM_Ctr</v>
      </c>
      <c r="M2125" s="1" t="str">
        <f t="shared" si="457"/>
        <v>ND</v>
      </c>
      <c r="N2125" s="1" t="str">
        <f t="shared" si="458"/>
        <v>pos AMP MEBM_CtrND</v>
      </c>
      <c r="O2125" s="2" t="str">
        <f t="shared" si="459"/>
        <v/>
      </c>
      <c r="P2125" s="1" t="str">
        <f t="array" ref="P2125">IF(O2125="","",AVERAGE(IF(L$1:L$2881=L2125,K$1:K$2881)))</f>
        <v/>
      </c>
      <c r="Q2125" s="1" t="str">
        <f t="array" ref="Q2125">IF(O2125="","",_xlfn.F.TEST(IF((L$1:L$2881=LEFT(L2125,LEN(L2125)-3)&amp;"ctr"),K$1:K$2881),IF((L$1:L$2881=L2125),K$1:K$2881)))</f>
        <v/>
      </c>
      <c r="R2125" s="1" t="str">
        <f t="array" ref="R2125">IF(O2125="","",TTEST(IF(L$1:L$2881=LEFT(L2125,LEN(L2125)-3)&amp;"ctr",K$1:K$2881),IF(L$1:L$2881=L2125,K$1:K$2881),2,IF(ISERROR(Q2125),3,IF(Q2125&lt;0.05,3,2))))</f>
        <v/>
      </c>
      <c r="S2125" s="1" t="str">
        <f t="shared" ca="1" si="460"/>
        <v/>
      </c>
      <c r="T2125" s="1" t="str">
        <f t="array" ref="T2125">IF(O2125="","",AVERAGE(IF(L$1:L$2881=L2125,I$1:I$2881)))</f>
        <v/>
      </c>
      <c r="U2125" s="1" t="str">
        <f t="shared" ca="1" si="461"/>
        <v/>
      </c>
      <c r="V2125" s="1" t="str">
        <f t="shared" ca="1" si="467"/>
        <v/>
      </c>
      <c r="W2125" s="1" t="str">
        <f t="array" aca="1" ref="W2125" ca="1">IF(V2125="","",IF(AVERAGE(IF(Z$2:Z$2881="Neg"&amp;" "&amp;B2125&amp;" "&amp;X2125,J$2:J$2881,0))&gt;AVERAGE(IF(Z$2:Z$2881="pos"&amp;" "&amp;B2125&amp;" "&amp;X2125,J$2:J$2881,0)),"neg","pos"))</f>
        <v/>
      </c>
      <c r="X2125" s="1" t="str">
        <f t="shared" ca="1" si="462"/>
        <v/>
      </c>
      <c r="Y2125" s="1" t="str">
        <f t="shared" ca="1" si="463"/>
        <v/>
      </c>
      <c r="Z2125" s="1" t="str">
        <f t="shared" si="464"/>
        <v>pos AMP MEB</v>
      </c>
      <c r="AA2125" s="1" t="str">
        <f t="shared" si="468"/>
        <v/>
      </c>
    </row>
    <row r="2126" spans="1:27" x14ac:dyDescent="0.2">
      <c r="A2126" s="1" t="s">
        <v>28</v>
      </c>
      <c r="B2126" s="1" t="s">
        <v>29</v>
      </c>
      <c r="C2126" s="1" t="s">
        <v>64</v>
      </c>
      <c r="D2126" s="1">
        <v>347.06389999999999</v>
      </c>
      <c r="E2126" s="1">
        <v>20.71</v>
      </c>
      <c r="F2126" s="5" t="s">
        <v>146</v>
      </c>
      <c r="H2126" s="1" t="s">
        <v>150</v>
      </c>
      <c r="K2126" s="1">
        <f t="shared" si="465"/>
        <v>0</v>
      </c>
      <c r="L2126" s="1" t="str">
        <f t="shared" si="466"/>
        <v>pos AMP MEBM_Syn</v>
      </c>
      <c r="M2126" s="1" t="str">
        <f t="shared" si="457"/>
        <v>ND</v>
      </c>
      <c r="N2126" s="1" t="str">
        <f t="shared" si="458"/>
        <v>pos AMP MEBM_SynND</v>
      </c>
      <c r="O2126" s="2" t="str">
        <f t="shared" si="459"/>
        <v>ND</v>
      </c>
      <c r="P2126" s="1">
        <f t="array" ref="P2126">IF(O2126="","",AVERAGE(IF(L$1:L$2881=L2126,K$1:K$2881)))</f>
        <v>0</v>
      </c>
      <c r="Q2126" s="1" t="e">
        <f t="array" ref="Q2126">IF(O2126="","",_xlfn.F.TEST(IF((L$1:L$2881=LEFT(L2126,LEN(L2126)-3)&amp;"ctr"),K$1:K$2881),IF((L$1:L$2881=L2126),K$1:K$2881)))</f>
        <v>#DIV/0!</v>
      </c>
      <c r="R2126" s="1" t="e">
        <f t="array" ref="R2126">IF(O2126="","",TTEST(IF(L$1:L$2881=LEFT(L2126,LEN(L2126)-3)&amp;"ctr",K$1:K$2881),IF(L$1:L$2881=L2126,K$1:K$2881),2,IF(ISERROR(Q2126),3,IF(Q2126&lt;0.05,3,2))))</f>
        <v>#DIV/0!</v>
      </c>
      <c r="S2126" s="1" t="str">
        <f t="shared" ca="1" si="460"/>
        <v>ND</v>
      </c>
      <c r="T2126" s="1">
        <f t="array" ref="T2126">IF(O2126="","",AVERAGE(IF(L$1:L$2881=L2126,I$1:I$2881)))</f>
        <v>0</v>
      </c>
      <c r="U2126" s="1" t="str">
        <f t="shared" ca="1" si="461"/>
        <v>n/a</v>
      </c>
      <c r="V2126" s="1" t="str">
        <f t="shared" ca="1" si="467"/>
        <v/>
      </c>
      <c r="W2126" s="1" t="str">
        <f t="array" aca="1" ref="W2126" ca="1">IF(V2126="","",IF(AVERAGE(IF(Z$2:Z$2881="Neg"&amp;" "&amp;B2126&amp;" "&amp;X2126,J$2:J$2881,0))&gt;AVERAGE(IF(Z$2:Z$2881="pos"&amp;" "&amp;B2126&amp;" "&amp;X2126,J$2:J$2881,0)),"neg","pos"))</f>
        <v/>
      </c>
      <c r="X2126" s="1" t="str">
        <f t="shared" ca="1" si="462"/>
        <v/>
      </c>
      <c r="Y2126" s="1" t="str">
        <f t="shared" ca="1" si="463"/>
        <v/>
      </c>
      <c r="Z2126" s="1" t="str">
        <f t="shared" si="464"/>
        <v>pos AMP MEB</v>
      </c>
      <c r="AA2126" s="1" t="str">
        <f t="shared" si="468"/>
        <v>Good</v>
      </c>
    </row>
    <row r="2127" spans="1:27" x14ac:dyDescent="0.2">
      <c r="A2127" s="1" t="s">
        <v>28</v>
      </c>
      <c r="B2127" s="1" t="s">
        <v>29</v>
      </c>
      <c r="C2127" s="1" t="s">
        <v>64</v>
      </c>
      <c r="D2127" s="1">
        <v>347.06389999999999</v>
      </c>
      <c r="E2127" s="1">
        <v>20.71</v>
      </c>
      <c r="F2127" s="5" t="s">
        <v>146</v>
      </c>
      <c r="H2127" s="1" t="s">
        <v>150</v>
      </c>
      <c r="K2127" s="1">
        <f t="shared" si="465"/>
        <v>0</v>
      </c>
      <c r="L2127" s="1" t="str">
        <f t="shared" si="466"/>
        <v>pos AMP MEBM_Syn</v>
      </c>
      <c r="M2127" s="1" t="str">
        <f t="shared" si="457"/>
        <v>ND</v>
      </c>
      <c r="N2127" s="1" t="str">
        <f t="shared" si="458"/>
        <v>pos AMP MEBM_SynND</v>
      </c>
      <c r="O2127" s="2" t="str">
        <f t="shared" si="459"/>
        <v/>
      </c>
      <c r="P2127" s="1" t="str">
        <f t="array" ref="P2127">IF(O2127="","",AVERAGE(IF(L$1:L$2881=L2127,K$1:K$2881)))</f>
        <v/>
      </c>
      <c r="Q2127" s="1" t="str">
        <f t="array" ref="Q2127">IF(O2127="","",_xlfn.F.TEST(IF((L$1:L$2881=LEFT(L2127,LEN(L2127)-3)&amp;"ctr"),K$1:K$2881),IF((L$1:L$2881=L2127),K$1:K$2881)))</f>
        <v/>
      </c>
      <c r="R2127" s="1" t="str">
        <f t="array" ref="R2127">IF(O2127="","",TTEST(IF(L$1:L$2881=LEFT(L2127,LEN(L2127)-3)&amp;"ctr",K$1:K$2881),IF(L$1:L$2881=L2127,K$1:K$2881),2,IF(ISERROR(Q2127),3,IF(Q2127&lt;0.05,3,2))))</f>
        <v/>
      </c>
      <c r="S2127" s="1" t="str">
        <f t="shared" ca="1" si="460"/>
        <v/>
      </c>
      <c r="T2127" s="1" t="str">
        <f t="array" ref="T2127">IF(O2127="","",AVERAGE(IF(L$1:L$2881=L2127,I$1:I$2881)))</f>
        <v/>
      </c>
      <c r="U2127" s="1" t="str">
        <f t="shared" ca="1" si="461"/>
        <v/>
      </c>
      <c r="V2127" s="1" t="str">
        <f t="shared" ca="1" si="467"/>
        <v/>
      </c>
      <c r="W2127" s="1" t="str">
        <f t="array" aca="1" ref="W2127" ca="1">IF(V2127="","",IF(AVERAGE(IF(Z$2:Z$2881="Neg"&amp;" "&amp;B2127&amp;" "&amp;X2127,J$2:J$2881,0))&gt;AVERAGE(IF(Z$2:Z$2881="pos"&amp;" "&amp;B2127&amp;" "&amp;X2127,J$2:J$2881,0)),"neg","pos"))</f>
        <v/>
      </c>
      <c r="X2127" s="1" t="str">
        <f t="shared" ca="1" si="462"/>
        <v/>
      </c>
      <c r="Y2127" s="1" t="str">
        <f t="shared" ca="1" si="463"/>
        <v/>
      </c>
      <c r="Z2127" s="1" t="str">
        <f t="shared" si="464"/>
        <v>pos AMP MEB</v>
      </c>
      <c r="AA2127" s="1" t="str">
        <f t="shared" si="468"/>
        <v/>
      </c>
    </row>
    <row r="2128" spans="1:27" x14ac:dyDescent="0.2">
      <c r="A2128" s="1" t="s">
        <v>28</v>
      </c>
      <c r="B2128" s="1" t="s">
        <v>29</v>
      </c>
      <c r="C2128" s="1" t="s">
        <v>64</v>
      </c>
      <c r="D2128" s="1">
        <v>347.06389999999999</v>
      </c>
      <c r="E2128" s="1">
        <v>20.71</v>
      </c>
      <c r="F2128" s="5" t="s">
        <v>146</v>
      </c>
      <c r="H2128" s="1" t="s">
        <v>150</v>
      </c>
      <c r="K2128" s="1">
        <f t="shared" si="465"/>
        <v>0</v>
      </c>
      <c r="L2128" s="1" t="str">
        <f t="shared" si="466"/>
        <v>pos AMP MEBM_Syn</v>
      </c>
      <c r="M2128" s="1" t="str">
        <f t="shared" si="457"/>
        <v>ND</v>
      </c>
      <c r="N2128" s="1" t="str">
        <f t="shared" si="458"/>
        <v>pos AMP MEBM_SynND</v>
      </c>
      <c r="O2128" s="2" t="str">
        <f t="shared" si="459"/>
        <v/>
      </c>
      <c r="P2128" s="1" t="str">
        <f t="array" ref="P2128">IF(O2128="","",AVERAGE(IF(L$1:L$2881=L2128,K$1:K$2881)))</f>
        <v/>
      </c>
      <c r="Q2128" s="1" t="str">
        <f t="array" ref="Q2128">IF(O2128="","",_xlfn.F.TEST(IF((L$1:L$2881=LEFT(L2128,LEN(L2128)-3)&amp;"ctr"),K$1:K$2881),IF((L$1:L$2881=L2128),K$1:K$2881)))</f>
        <v/>
      </c>
      <c r="R2128" s="1" t="str">
        <f t="array" ref="R2128">IF(O2128="","",TTEST(IF(L$1:L$2881=LEFT(L2128,LEN(L2128)-3)&amp;"ctr",K$1:K$2881),IF(L$1:L$2881=L2128,K$1:K$2881),2,IF(ISERROR(Q2128),3,IF(Q2128&lt;0.05,3,2))))</f>
        <v/>
      </c>
      <c r="S2128" s="1" t="str">
        <f t="shared" ca="1" si="460"/>
        <v/>
      </c>
      <c r="T2128" s="1" t="str">
        <f t="array" ref="T2128">IF(O2128="","",AVERAGE(IF(L$1:L$2881=L2128,I$1:I$2881)))</f>
        <v/>
      </c>
      <c r="U2128" s="1" t="str">
        <f t="shared" ca="1" si="461"/>
        <v/>
      </c>
      <c r="V2128" s="1" t="str">
        <f t="shared" ca="1" si="467"/>
        <v/>
      </c>
      <c r="W2128" s="1" t="str">
        <f t="array" aca="1" ref="W2128" ca="1">IF(V2128="","",IF(AVERAGE(IF(Z$2:Z$2881="Neg"&amp;" "&amp;B2128&amp;" "&amp;X2128,J$2:J$2881,0))&gt;AVERAGE(IF(Z$2:Z$2881="pos"&amp;" "&amp;B2128&amp;" "&amp;X2128,J$2:J$2881,0)),"neg","pos"))</f>
        <v/>
      </c>
      <c r="X2128" s="1" t="str">
        <f t="shared" ca="1" si="462"/>
        <v/>
      </c>
      <c r="Y2128" s="1" t="str">
        <f t="shared" ca="1" si="463"/>
        <v/>
      </c>
      <c r="Z2128" s="1" t="str">
        <f t="shared" si="464"/>
        <v>pos AMP MEB</v>
      </c>
      <c r="AA2128" s="1" t="str">
        <f t="shared" si="468"/>
        <v/>
      </c>
    </row>
    <row r="2129" spans="1:27" x14ac:dyDescent="0.2">
      <c r="A2129" s="1" t="s">
        <v>28</v>
      </c>
      <c r="B2129" s="1" t="s">
        <v>29</v>
      </c>
      <c r="C2129" s="1" t="s">
        <v>64</v>
      </c>
      <c r="D2129" s="1">
        <v>347.06389999999999</v>
      </c>
      <c r="E2129" s="1">
        <v>20.71</v>
      </c>
      <c r="F2129" s="5" t="s">
        <v>146</v>
      </c>
      <c r="H2129" s="1" t="s">
        <v>150</v>
      </c>
      <c r="K2129" s="1">
        <f t="shared" si="465"/>
        <v>0</v>
      </c>
      <c r="L2129" s="1" t="str">
        <f t="shared" si="466"/>
        <v>pos AMP MEBM_Syn</v>
      </c>
      <c r="M2129" s="1" t="str">
        <f t="shared" si="457"/>
        <v>ND</v>
      </c>
      <c r="N2129" s="1" t="str">
        <f t="shared" si="458"/>
        <v>pos AMP MEBM_SynND</v>
      </c>
      <c r="O2129" s="2" t="str">
        <f t="shared" si="459"/>
        <v/>
      </c>
      <c r="P2129" s="1" t="str">
        <f t="array" ref="P2129">IF(O2129="","",AVERAGE(IF(L$1:L$2881=L2129,K$1:K$2881)))</f>
        <v/>
      </c>
      <c r="Q2129" s="1" t="str">
        <f t="array" ref="Q2129">IF(O2129="","",_xlfn.F.TEST(IF((L$1:L$2881=LEFT(L2129,LEN(L2129)-3)&amp;"ctr"),K$1:K$2881),IF((L$1:L$2881=L2129),K$1:K$2881)))</f>
        <v/>
      </c>
      <c r="R2129" s="1" t="str">
        <f t="array" ref="R2129">IF(O2129="","",TTEST(IF(L$1:L$2881=LEFT(L2129,LEN(L2129)-3)&amp;"ctr",K$1:K$2881),IF(L$1:L$2881=L2129,K$1:K$2881),2,IF(ISERROR(Q2129),3,IF(Q2129&lt;0.05,3,2))))</f>
        <v/>
      </c>
      <c r="S2129" s="1" t="str">
        <f t="shared" ca="1" si="460"/>
        <v/>
      </c>
      <c r="T2129" s="1" t="str">
        <f t="array" ref="T2129">IF(O2129="","",AVERAGE(IF(L$1:L$2881=L2129,I$1:I$2881)))</f>
        <v/>
      </c>
      <c r="U2129" s="1" t="str">
        <f t="shared" ca="1" si="461"/>
        <v/>
      </c>
      <c r="V2129" s="1" t="str">
        <f t="shared" ca="1" si="467"/>
        <v/>
      </c>
      <c r="W2129" s="1" t="str">
        <f t="array" aca="1" ref="W2129" ca="1">IF(V2129="","",IF(AVERAGE(IF(Z$2:Z$2881="Neg"&amp;" "&amp;B2129&amp;" "&amp;X2129,J$2:J$2881,0))&gt;AVERAGE(IF(Z$2:Z$2881="pos"&amp;" "&amp;B2129&amp;" "&amp;X2129,J$2:J$2881,0)),"neg","pos"))</f>
        <v/>
      </c>
      <c r="X2129" s="1" t="str">
        <f t="shared" ca="1" si="462"/>
        <v/>
      </c>
      <c r="Y2129" s="1" t="str">
        <f t="shared" ca="1" si="463"/>
        <v/>
      </c>
      <c r="Z2129" s="1" t="str">
        <f t="shared" si="464"/>
        <v>pos AMP MEB</v>
      </c>
      <c r="AA2129" s="1" t="str">
        <f t="shared" si="468"/>
        <v/>
      </c>
    </row>
    <row r="2130" spans="1:27" x14ac:dyDescent="0.2">
      <c r="A2130" s="1" t="s">
        <v>28</v>
      </c>
      <c r="B2130" s="1" t="s">
        <v>29</v>
      </c>
      <c r="C2130" s="1" t="s">
        <v>64</v>
      </c>
      <c r="D2130" s="1">
        <v>347.06389999999999</v>
      </c>
      <c r="E2130" s="1">
        <v>20.71</v>
      </c>
      <c r="F2130" s="5" t="s">
        <v>146</v>
      </c>
      <c r="H2130" s="1" t="s">
        <v>151</v>
      </c>
      <c r="I2130" s="1">
        <v>62719</v>
      </c>
      <c r="K2130" s="1">
        <f t="shared" si="465"/>
        <v>11.04643565502429</v>
      </c>
      <c r="L2130" s="1" t="str">
        <f t="shared" si="466"/>
        <v>pos AMP YE_Ctr</v>
      </c>
      <c r="M2130" s="1" t="str">
        <f t="shared" si="457"/>
        <v>D</v>
      </c>
      <c r="N2130" s="1" t="str">
        <f t="shared" si="458"/>
        <v>pos AMP YE_Ctr_D</v>
      </c>
      <c r="O2130" s="2" t="str">
        <f t="shared" si="459"/>
        <v>D</v>
      </c>
      <c r="P2130" s="1">
        <f t="array" ref="P2130">IF(O2130="","",AVERAGE(IF(L$1:L$2881=L2130,K$1:K$2881)))</f>
        <v>11.254907864403073</v>
      </c>
      <c r="Q2130" s="1">
        <f t="array" ref="Q2130">IF(O2130="","",_xlfn.F.TEST(IF((L$1:L$2881=LEFT(L2130,LEN(L2130)-3)&amp;"ctr"),K$1:K$2881),IF((L$1:L$2881=L2130),K$1:K$2881)))</f>
        <v>1</v>
      </c>
      <c r="R2130" s="1">
        <f t="array" ref="R2130">IF(O2130="","",TTEST(IF(L$1:L$2881=LEFT(L2130,LEN(L2130)-3)&amp;"ctr",K$1:K$2881),IF(L$1:L$2881=L2130,K$1:K$2881),2,IF(ISERROR(Q2130),3,IF(Q2130&lt;0.05,3,2))))</f>
        <v>1</v>
      </c>
      <c r="S2130" s="1" t="str">
        <f t="shared" ca="1" si="460"/>
        <v>D</v>
      </c>
      <c r="T2130" s="1">
        <f t="array" ref="T2130">IF(O2130="","",AVERAGE(IF(L$1:L$2881=L2130,I$1:I$2881)))</f>
        <v>86764.25</v>
      </c>
      <c r="U2130" s="1" t="b">
        <f t="shared" ca="1" si="461"/>
        <v>0</v>
      </c>
      <c r="V2130" s="1" t="str">
        <f t="shared" ca="1" si="467"/>
        <v>1</v>
      </c>
      <c r="W2130" s="1" t="str">
        <f t="array" aca="1" ref="W2130" ca="1">IF(V2130="","",IF(AVERAGE(IF(Z$2:Z$2881="Neg"&amp;" "&amp;B2130&amp;" "&amp;X2130,J$2:J$2881,0))&gt;AVERAGE(IF(Z$2:Z$2881="pos"&amp;" "&amp;B2130&amp;" "&amp;X2130,J$2:J$2881,0)),"neg","pos"))</f>
        <v>pos</v>
      </c>
      <c r="X2130" s="1" t="str">
        <f t="shared" ca="1" si="462"/>
        <v>YE_</v>
      </c>
      <c r="Y2130" s="1" t="str">
        <f t="shared" ca="1" si="463"/>
        <v>Ctr</v>
      </c>
      <c r="Z2130" s="1" t="str">
        <f t="shared" si="464"/>
        <v>pos AMP YE_</v>
      </c>
      <c r="AA2130" s="1" t="str">
        <f t="shared" si="468"/>
        <v>Good</v>
      </c>
    </row>
    <row r="2131" spans="1:27" x14ac:dyDescent="0.2">
      <c r="A2131" s="1" t="s">
        <v>28</v>
      </c>
      <c r="B2131" s="1" t="s">
        <v>29</v>
      </c>
      <c r="C2131" s="1" t="s">
        <v>64</v>
      </c>
      <c r="D2131" s="1">
        <v>347.06389999999999</v>
      </c>
      <c r="E2131" s="1">
        <v>20.71</v>
      </c>
      <c r="F2131" s="5" t="s">
        <v>146</v>
      </c>
      <c r="H2131" s="1" t="s">
        <v>151</v>
      </c>
      <c r="I2131" s="1">
        <v>152831</v>
      </c>
      <c r="K2131" s="1">
        <f t="shared" si="465"/>
        <v>11.937094557872165</v>
      </c>
      <c r="L2131" s="1" t="str">
        <f t="shared" si="466"/>
        <v>pos AMP YE_Ctr</v>
      </c>
      <c r="M2131" s="1" t="str">
        <f t="shared" si="457"/>
        <v>D</v>
      </c>
      <c r="N2131" s="1" t="str">
        <f t="shared" si="458"/>
        <v>pos AMP YE_Ctr_D</v>
      </c>
      <c r="O2131" s="2" t="str">
        <f t="shared" si="459"/>
        <v/>
      </c>
      <c r="P2131" s="1" t="str">
        <f t="array" ref="P2131">IF(O2131="","",AVERAGE(IF(L$1:L$2881=L2131,K$1:K$2881)))</f>
        <v/>
      </c>
      <c r="Q2131" s="1" t="str">
        <f t="array" ref="Q2131">IF(O2131="","",_xlfn.F.TEST(IF((L$1:L$2881=LEFT(L2131,LEN(L2131)-3)&amp;"ctr"),K$1:K$2881),IF((L$1:L$2881=L2131),K$1:K$2881)))</f>
        <v/>
      </c>
      <c r="R2131" s="1" t="str">
        <f t="array" ref="R2131">IF(O2131="","",TTEST(IF(L$1:L$2881=LEFT(L2131,LEN(L2131)-3)&amp;"ctr",K$1:K$2881),IF(L$1:L$2881=L2131,K$1:K$2881),2,IF(ISERROR(Q2131),3,IF(Q2131&lt;0.05,3,2))))</f>
        <v/>
      </c>
      <c r="S2131" s="1" t="str">
        <f t="shared" ca="1" si="460"/>
        <v/>
      </c>
      <c r="T2131" s="1" t="str">
        <f t="array" ref="T2131">IF(O2131="","",AVERAGE(IF(L$1:L$2881=L2131,I$1:I$2881)))</f>
        <v/>
      </c>
      <c r="U2131" s="1" t="str">
        <f t="shared" ca="1" si="461"/>
        <v/>
      </c>
      <c r="V2131" s="1" t="str">
        <f t="shared" ca="1" si="467"/>
        <v/>
      </c>
      <c r="W2131" s="1" t="str">
        <f t="array" aca="1" ref="W2131" ca="1">IF(V2131="","",IF(AVERAGE(IF(Z$2:Z$2881="Neg"&amp;" "&amp;B2131&amp;" "&amp;X2131,J$2:J$2881,0))&gt;AVERAGE(IF(Z$2:Z$2881="pos"&amp;" "&amp;B2131&amp;" "&amp;X2131,J$2:J$2881,0)),"neg","pos"))</f>
        <v/>
      </c>
      <c r="X2131" s="1" t="str">
        <f t="shared" ca="1" si="462"/>
        <v/>
      </c>
      <c r="Y2131" s="1" t="str">
        <f t="shared" ca="1" si="463"/>
        <v/>
      </c>
      <c r="Z2131" s="1" t="str">
        <f t="shared" si="464"/>
        <v>pos AMP YE_</v>
      </c>
      <c r="AA2131" s="1" t="str">
        <f t="shared" si="468"/>
        <v/>
      </c>
    </row>
    <row r="2132" spans="1:27" x14ac:dyDescent="0.2">
      <c r="A2132" s="1" t="s">
        <v>28</v>
      </c>
      <c r="B2132" s="1" t="s">
        <v>29</v>
      </c>
      <c r="C2132" s="1" t="s">
        <v>64</v>
      </c>
      <c r="D2132" s="1">
        <v>347.06389999999999</v>
      </c>
      <c r="E2132" s="1">
        <v>20.71</v>
      </c>
      <c r="F2132" s="5" t="s">
        <v>146</v>
      </c>
      <c r="H2132" s="1" t="s">
        <v>151</v>
      </c>
      <c r="I2132" s="1">
        <v>90390</v>
      </c>
      <c r="K2132" s="1">
        <f t="shared" si="465"/>
        <v>11.411899983901964</v>
      </c>
      <c r="L2132" s="1" t="str">
        <f t="shared" si="466"/>
        <v>pos AMP YE_Ctr</v>
      </c>
      <c r="M2132" s="1" t="str">
        <f t="shared" si="457"/>
        <v>D</v>
      </c>
      <c r="N2132" s="1" t="str">
        <f t="shared" si="458"/>
        <v>pos AMP YE_Ctr_D</v>
      </c>
      <c r="O2132" s="2" t="str">
        <f t="shared" si="459"/>
        <v/>
      </c>
      <c r="P2132" s="1" t="str">
        <f t="array" ref="P2132">IF(O2132="","",AVERAGE(IF(L$1:L$2881=L2132,K$1:K$2881)))</f>
        <v/>
      </c>
      <c r="Q2132" s="1" t="str">
        <f t="array" ref="Q2132">IF(O2132="","",_xlfn.F.TEST(IF((L$1:L$2881=LEFT(L2132,LEN(L2132)-3)&amp;"ctr"),K$1:K$2881),IF((L$1:L$2881=L2132),K$1:K$2881)))</f>
        <v/>
      </c>
      <c r="R2132" s="1" t="str">
        <f t="array" ref="R2132">IF(O2132="","",TTEST(IF(L$1:L$2881=LEFT(L2132,LEN(L2132)-3)&amp;"ctr",K$1:K$2881),IF(L$1:L$2881=L2132,K$1:K$2881),2,IF(ISERROR(Q2132),3,IF(Q2132&lt;0.05,3,2))))</f>
        <v/>
      </c>
      <c r="S2132" s="1" t="str">
        <f t="shared" ca="1" si="460"/>
        <v/>
      </c>
      <c r="T2132" s="1" t="str">
        <f t="array" ref="T2132">IF(O2132="","",AVERAGE(IF(L$1:L$2881=L2132,I$1:I$2881)))</f>
        <v/>
      </c>
      <c r="U2132" s="1" t="str">
        <f t="shared" ca="1" si="461"/>
        <v/>
      </c>
      <c r="V2132" s="1" t="str">
        <f t="shared" ca="1" si="467"/>
        <v/>
      </c>
      <c r="W2132" s="1" t="str">
        <f t="array" aca="1" ref="W2132" ca="1">IF(V2132="","",IF(AVERAGE(IF(Z$2:Z$2881="Neg"&amp;" "&amp;B2132&amp;" "&amp;X2132,J$2:J$2881,0))&gt;AVERAGE(IF(Z$2:Z$2881="pos"&amp;" "&amp;B2132&amp;" "&amp;X2132,J$2:J$2881,0)),"neg","pos"))</f>
        <v/>
      </c>
      <c r="X2132" s="1" t="str">
        <f t="shared" ca="1" si="462"/>
        <v/>
      </c>
      <c r="Y2132" s="1" t="str">
        <f t="shared" ca="1" si="463"/>
        <v/>
      </c>
      <c r="Z2132" s="1" t="str">
        <f t="shared" si="464"/>
        <v>pos AMP YE_</v>
      </c>
      <c r="AA2132" s="1" t="str">
        <f t="shared" si="468"/>
        <v/>
      </c>
    </row>
    <row r="2133" spans="1:27" x14ac:dyDescent="0.2">
      <c r="A2133" s="1" t="s">
        <v>28</v>
      </c>
      <c r="B2133" s="1" t="s">
        <v>29</v>
      </c>
      <c r="C2133" s="1" t="s">
        <v>64</v>
      </c>
      <c r="D2133" s="1">
        <v>347.06389999999999</v>
      </c>
      <c r="E2133" s="1">
        <v>20.71</v>
      </c>
      <c r="F2133" s="5" t="s">
        <v>146</v>
      </c>
      <c r="H2133" s="1" t="s">
        <v>151</v>
      </c>
      <c r="I2133" s="1">
        <v>41117</v>
      </c>
      <c r="K2133" s="1">
        <f t="shared" si="465"/>
        <v>10.624201260813878</v>
      </c>
      <c r="L2133" s="1" t="str">
        <f t="shared" si="466"/>
        <v>pos AMP YE_Ctr</v>
      </c>
      <c r="M2133" s="1" t="str">
        <f t="shared" si="457"/>
        <v>D</v>
      </c>
      <c r="N2133" s="1" t="str">
        <f t="shared" si="458"/>
        <v>pos AMP YE_Ctr_D</v>
      </c>
      <c r="O2133" s="2" t="str">
        <f t="shared" si="459"/>
        <v/>
      </c>
      <c r="P2133" s="1" t="str">
        <f t="array" ref="P2133">IF(O2133="","",AVERAGE(IF(L$1:L$2881=L2133,K$1:K$2881)))</f>
        <v/>
      </c>
      <c r="Q2133" s="1" t="str">
        <f t="array" ref="Q2133">IF(O2133="","",_xlfn.F.TEST(IF((L$1:L$2881=LEFT(L2133,LEN(L2133)-3)&amp;"ctr"),K$1:K$2881),IF((L$1:L$2881=L2133),K$1:K$2881)))</f>
        <v/>
      </c>
      <c r="R2133" s="1" t="str">
        <f t="array" ref="R2133">IF(O2133="","",TTEST(IF(L$1:L$2881=LEFT(L2133,LEN(L2133)-3)&amp;"ctr",K$1:K$2881),IF(L$1:L$2881=L2133,K$1:K$2881),2,IF(ISERROR(Q2133),3,IF(Q2133&lt;0.05,3,2))))</f>
        <v/>
      </c>
      <c r="S2133" s="1" t="str">
        <f t="shared" ca="1" si="460"/>
        <v/>
      </c>
      <c r="T2133" s="1" t="str">
        <f t="array" ref="T2133">IF(O2133="","",AVERAGE(IF(L$1:L$2881=L2133,I$1:I$2881)))</f>
        <v/>
      </c>
      <c r="U2133" s="1" t="str">
        <f t="shared" ca="1" si="461"/>
        <v/>
      </c>
      <c r="V2133" s="1" t="str">
        <f t="shared" ca="1" si="467"/>
        <v/>
      </c>
      <c r="W2133" s="1" t="str">
        <f t="array" aca="1" ref="W2133" ca="1">IF(V2133="","",IF(AVERAGE(IF(Z$2:Z$2881="Neg"&amp;" "&amp;B2133&amp;" "&amp;X2133,J$2:J$2881,0))&gt;AVERAGE(IF(Z$2:Z$2881="pos"&amp;" "&amp;B2133&amp;" "&amp;X2133,J$2:J$2881,0)),"neg","pos"))</f>
        <v/>
      </c>
      <c r="X2133" s="1" t="str">
        <f t="shared" ca="1" si="462"/>
        <v/>
      </c>
      <c r="Y2133" s="1" t="str">
        <f t="shared" ca="1" si="463"/>
        <v/>
      </c>
      <c r="Z2133" s="1" t="str">
        <f t="shared" si="464"/>
        <v>pos AMP YE_</v>
      </c>
      <c r="AA2133" s="1" t="str">
        <f t="shared" si="468"/>
        <v/>
      </c>
    </row>
    <row r="2134" spans="1:27" x14ac:dyDescent="0.2">
      <c r="A2134" s="1" t="s">
        <v>28</v>
      </c>
      <c r="B2134" s="1" t="s">
        <v>29</v>
      </c>
      <c r="C2134" s="1" t="s">
        <v>64</v>
      </c>
      <c r="D2134" s="1">
        <v>347.06389999999999</v>
      </c>
      <c r="E2134" s="1">
        <v>20.71</v>
      </c>
      <c r="F2134" s="5" t="s">
        <v>146</v>
      </c>
      <c r="H2134" s="1" t="s">
        <v>152</v>
      </c>
      <c r="I2134" s="1">
        <v>215417</v>
      </c>
      <c r="K2134" s="1">
        <f t="shared" si="465"/>
        <v>12.280335605672636</v>
      </c>
      <c r="L2134" s="1" t="str">
        <f t="shared" si="466"/>
        <v>pos AMP YE_Syn</v>
      </c>
      <c r="M2134" s="1" t="str">
        <f t="shared" si="457"/>
        <v>D</v>
      </c>
      <c r="N2134" s="1" t="str">
        <f t="shared" si="458"/>
        <v>pos AMP YE_Syn_D</v>
      </c>
      <c r="O2134" s="2" t="str">
        <f t="shared" si="459"/>
        <v>D</v>
      </c>
      <c r="P2134" s="1">
        <f t="array" ref="P2134">IF(O2134="","",AVERAGE(IF(L$1:L$2881=L2134,K$1:K$2881)))</f>
        <v>12.511859561415523</v>
      </c>
      <c r="Q2134" s="1">
        <f t="array" ref="Q2134">IF(O2134="","",_xlfn.F.TEST(IF((L$1:L$2881=LEFT(L2134,LEN(L2134)-3)&amp;"ctr"),K$1:K$2881),IF((L$1:L$2881=L2134),K$1:K$2881)))</f>
        <v>0.39888775564347057</v>
      </c>
      <c r="R2134" s="1">
        <f t="array" ref="R2134">IF(O2134="","",TTEST(IF(L$1:L$2881=LEFT(L2134,LEN(L2134)-3)&amp;"ctr",K$1:K$2881),IF(L$1:L$2881=L2134,K$1:K$2881),2,IF(ISERROR(Q2134),3,IF(Q2134&lt;0.05,3,2))))</f>
        <v>8.0004930970088619E-3</v>
      </c>
      <c r="S2134" s="1" t="str">
        <f t="shared" ca="1" si="460"/>
        <v>E</v>
      </c>
      <c r="T2134" s="1">
        <f t="array" ref="T2134">IF(O2134="","",AVERAGE(IF(L$1:L$2881=L2134,I$1:I$2881)))</f>
        <v>282321</v>
      </c>
      <c r="U2134" s="1">
        <f t="shared" ca="1" si="461"/>
        <v>1.702163817532836</v>
      </c>
      <c r="V2134" s="1" t="str">
        <f t="shared" ca="1" si="467"/>
        <v>2</v>
      </c>
      <c r="W2134" s="1" t="str">
        <f t="array" aca="1" ref="W2134" ca="1">IF(V2134="","",IF(AVERAGE(IF(Z$2:Z$2881="Neg"&amp;" "&amp;B2134&amp;" "&amp;X2134,J$2:J$2881,0))&gt;AVERAGE(IF(Z$2:Z$2881="pos"&amp;" "&amp;B2134&amp;" "&amp;X2134,J$2:J$2881,0)),"neg","pos"))</f>
        <v>pos</v>
      </c>
      <c r="X2134" s="1" t="str">
        <f t="shared" ca="1" si="462"/>
        <v>YE_</v>
      </c>
      <c r="Y2134" s="1" t="str">
        <f t="shared" ca="1" si="463"/>
        <v>Syn</v>
      </c>
      <c r="Z2134" s="1" t="str">
        <f t="shared" si="464"/>
        <v>pos AMP YE_</v>
      </c>
      <c r="AA2134" s="1" t="str">
        <f t="shared" si="468"/>
        <v>Good</v>
      </c>
    </row>
    <row r="2135" spans="1:27" x14ac:dyDescent="0.2">
      <c r="A2135" s="1" t="s">
        <v>28</v>
      </c>
      <c r="B2135" s="1" t="s">
        <v>29</v>
      </c>
      <c r="C2135" s="1" t="s">
        <v>64</v>
      </c>
      <c r="D2135" s="1">
        <v>347.06389999999999</v>
      </c>
      <c r="E2135" s="1">
        <v>20.71</v>
      </c>
      <c r="F2135" s="5" t="s">
        <v>146</v>
      </c>
      <c r="H2135" s="1" t="s">
        <v>152</v>
      </c>
      <c r="I2135" s="1">
        <v>349929</v>
      </c>
      <c r="K2135" s="1">
        <f t="shared" si="465"/>
        <v>12.765488413462929</v>
      </c>
      <c r="L2135" s="1" t="str">
        <f t="shared" si="466"/>
        <v>pos AMP YE_Syn</v>
      </c>
      <c r="M2135" s="1" t="str">
        <f t="shared" si="457"/>
        <v>D</v>
      </c>
      <c r="N2135" s="1" t="str">
        <f t="shared" si="458"/>
        <v>pos AMP YE_Syn_D</v>
      </c>
      <c r="O2135" s="2" t="str">
        <f t="shared" si="459"/>
        <v/>
      </c>
      <c r="P2135" s="1" t="str">
        <f t="array" ref="P2135">IF(O2135="","",AVERAGE(IF(L$1:L$2881=L2135,K$1:K$2881)))</f>
        <v/>
      </c>
      <c r="Q2135" s="1" t="str">
        <f t="array" ref="Q2135">IF(O2135="","",_xlfn.F.TEST(IF((L$1:L$2881=LEFT(L2135,LEN(L2135)-3)&amp;"ctr"),K$1:K$2881),IF((L$1:L$2881=L2135),K$1:K$2881)))</f>
        <v/>
      </c>
      <c r="R2135" s="1" t="str">
        <f t="array" ref="R2135">IF(O2135="","",TTEST(IF(L$1:L$2881=LEFT(L2135,LEN(L2135)-3)&amp;"ctr",K$1:K$2881),IF(L$1:L$2881=L2135,K$1:K$2881),2,IF(ISERROR(Q2135),3,IF(Q2135&lt;0.05,3,2))))</f>
        <v/>
      </c>
      <c r="S2135" s="1" t="str">
        <f t="shared" ca="1" si="460"/>
        <v/>
      </c>
      <c r="T2135" s="1" t="str">
        <f t="array" ref="T2135">IF(O2135="","",AVERAGE(IF(L$1:L$2881=L2135,I$1:I$2881)))</f>
        <v/>
      </c>
      <c r="U2135" s="1" t="str">
        <f t="shared" ca="1" si="461"/>
        <v/>
      </c>
      <c r="V2135" s="1" t="str">
        <f t="shared" ca="1" si="467"/>
        <v/>
      </c>
      <c r="W2135" s="1" t="str">
        <f t="array" aca="1" ref="W2135" ca="1">IF(V2135="","",IF(AVERAGE(IF(Z$2:Z$2881="Neg"&amp;" "&amp;B2135&amp;" "&amp;X2135,J$2:J$2881,0))&gt;AVERAGE(IF(Z$2:Z$2881="pos"&amp;" "&amp;B2135&amp;" "&amp;X2135,J$2:J$2881,0)),"neg","pos"))</f>
        <v/>
      </c>
      <c r="X2135" s="1" t="str">
        <f t="shared" ca="1" si="462"/>
        <v/>
      </c>
      <c r="Y2135" s="1" t="str">
        <f t="shared" ca="1" si="463"/>
        <v/>
      </c>
      <c r="Z2135" s="1" t="str">
        <f t="shared" si="464"/>
        <v>pos AMP YE_</v>
      </c>
      <c r="AA2135" s="1" t="str">
        <f t="shared" si="468"/>
        <v/>
      </c>
    </row>
    <row r="2136" spans="1:27" x14ac:dyDescent="0.2">
      <c r="A2136" s="1" t="s">
        <v>28</v>
      </c>
      <c r="B2136" s="1" t="s">
        <v>29</v>
      </c>
      <c r="C2136" s="1" t="s">
        <v>64</v>
      </c>
      <c r="D2136" s="1">
        <v>347.06389999999999</v>
      </c>
      <c r="E2136" s="1">
        <v>20.71</v>
      </c>
      <c r="F2136" s="5" t="s">
        <v>146</v>
      </c>
      <c r="H2136" s="1" t="s">
        <v>152</v>
      </c>
      <c r="I2136" s="1">
        <v>196028</v>
      </c>
      <c r="K2136" s="1">
        <f t="shared" si="465"/>
        <v>12.186017886451447</v>
      </c>
      <c r="L2136" s="1" t="str">
        <f t="shared" si="466"/>
        <v>pos AMP YE_Syn</v>
      </c>
      <c r="M2136" s="1" t="str">
        <f t="shared" si="457"/>
        <v>D</v>
      </c>
      <c r="N2136" s="1" t="str">
        <f t="shared" si="458"/>
        <v>pos AMP YE_Syn_D</v>
      </c>
      <c r="O2136" s="2" t="str">
        <f t="shared" si="459"/>
        <v/>
      </c>
      <c r="P2136" s="1" t="str">
        <f t="array" ref="P2136">IF(O2136="","",AVERAGE(IF(L$1:L$2881=L2136,K$1:K$2881)))</f>
        <v/>
      </c>
      <c r="Q2136" s="1" t="str">
        <f t="array" ref="Q2136">IF(O2136="","",_xlfn.F.TEST(IF((L$1:L$2881=LEFT(L2136,LEN(L2136)-3)&amp;"ctr"),K$1:K$2881),IF((L$1:L$2881=L2136),K$1:K$2881)))</f>
        <v/>
      </c>
      <c r="R2136" s="1" t="str">
        <f t="array" ref="R2136">IF(O2136="","",TTEST(IF(L$1:L$2881=LEFT(L2136,LEN(L2136)-3)&amp;"ctr",K$1:K$2881),IF(L$1:L$2881=L2136,K$1:K$2881),2,IF(ISERROR(Q2136),3,IF(Q2136&lt;0.05,3,2))))</f>
        <v/>
      </c>
      <c r="S2136" s="1" t="str">
        <f t="shared" ca="1" si="460"/>
        <v/>
      </c>
      <c r="T2136" s="1" t="str">
        <f t="array" ref="T2136">IF(O2136="","",AVERAGE(IF(L$1:L$2881=L2136,I$1:I$2881)))</f>
        <v/>
      </c>
      <c r="U2136" s="1" t="str">
        <f t="shared" ca="1" si="461"/>
        <v/>
      </c>
      <c r="V2136" s="1" t="str">
        <f t="shared" ca="1" si="467"/>
        <v/>
      </c>
      <c r="W2136" s="1" t="str">
        <f t="array" aca="1" ref="W2136" ca="1">IF(V2136="","",IF(AVERAGE(IF(Z$2:Z$2881="Neg"&amp;" "&amp;B2136&amp;" "&amp;X2136,J$2:J$2881,0))&gt;AVERAGE(IF(Z$2:Z$2881="pos"&amp;" "&amp;B2136&amp;" "&amp;X2136,J$2:J$2881,0)),"neg","pos"))</f>
        <v/>
      </c>
      <c r="X2136" s="1" t="str">
        <f t="shared" ca="1" si="462"/>
        <v/>
      </c>
      <c r="Y2136" s="1" t="str">
        <f t="shared" ca="1" si="463"/>
        <v/>
      </c>
      <c r="Z2136" s="1" t="str">
        <f t="shared" si="464"/>
        <v>pos AMP YE_</v>
      </c>
      <c r="AA2136" s="1" t="str">
        <f t="shared" si="468"/>
        <v/>
      </c>
    </row>
    <row r="2137" spans="1:27" x14ac:dyDescent="0.2">
      <c r="A2137" s="1" t="s">
        <v>28</v>
      </c>
      <c r="B2137" s="1" t="s">
        <v>29</v>
      </c>
      <c r="C2137" s="1" t="s">
        <v>64</v>
      </c>
      <c r="D2137" s="1">
        <v>347.06389999999999</v>
      </c>
      <c r="E2137" s="1">
        <v>20.71</v>
      </c>
      <c r="F2137" s="5" t="s">
        <v>146</v>
      </c>
      <c r="H2137" s="1" t="s">
        <v>152</v>
      </c>
      <c r="I2137" s="1">
        <v>367910</v>
      </c>
      <c r="K2137" s="1">
        <f t="shared" si="465"/>
        <v>12.81559634007508</v>
      </c>
      <c r="L2137" s="1" t="str">
        <f t="shared" si="466"/>
        <v>pos AMP YE_Syn</v>
      </c>
      <c r="M2137" s="1" t="str">
        <f t="shared" si="457"/>
        <v>D</v>
      </c>
      <c r="N2137" s="1" t="str">
        <f t="shared" si="458"/>
        <v>pos AMP YE_Syn_D</v>
      </c>
      <c r="O2137" s="2" t="str">
        <f t="shared" si="459"/>
        <v/>
      </c>
      <c r="P2137" s="1" t="str">
        <f t="array" ref="P2137">IF(O2137="","",AVERAGE(IF(L$1:L$2881=L2137,K$1:K$2881)))</f>
        <v/>
      </c>
      <c r="Q2137" s="1" t="str">
        <f t="array" ref="Q2137">IF(O2137="","",_xlfn.F.TEST(IF((L$1:L$2881=LEFT(L2137,LEN(L2137)-3)&amp;"ctr"),K$1:K$2881),IF((L$1:L$2881=L2137),K$1:K$2881)))</f>
        <v/>
      </c>
      <c r="R2137" s="1" t="str">
        <f t="array" ref="R2137">IF(O2137="","",TTEST(IF(L$1:L$2881=LEFT(L2137,LEN(L2137)-3)&amp;"ctr",K$1:K$2881),IF(L$1:L$2881=L2137,K$1:K$2881),2,IF(ISERROR(Q2137),3,IF(Q2137&lt;0.05,3,2))))</f>
        <v/>
      </c>
      <c r="S2137" s="1" t="str">
        <f t="shared" ca="1" si="460"/>
        <v/>
      </c>
      <c r="T2137" s="1" t="str">
        <f t="array" ref="T2137">IF(O2137="","",AVERAGE(IF(L$1:L$2881=L2137,I$1:I$2881)))</f>
        <v/>
      </c>
      <c r="U2137" s="1" t="str">
        <f t="shared" ca="1" si="461"/>
        <v/>
      </c>
      <c r="V2137" s="1" t="str">
        <f t="shared" ca="1" si="467"/>
        <v/>
      </c>
      <c r="W2137" s="1" t="str">
        <f t="array" aca="1" ref="W2137" ca="1">IF(V2137="","",IF(AVERAGE(IF(Z$2:Z$2881="Neg"&amp;" "&amp;B2137&amp;" "&amp;X2137,J$2:J$2881,0))&gt;AVERAGE(IF(Z$2:Z$2881="pos"&amp;" "&amp;B2137&amp;" "&amp;X2137,J$2:J$2881,0)),"neg","pos"))</f>
        <v/>
      </c>
      <c r="X2137" s="1" t="str">
        <f t="shared" ca="1" si="462"/>
        <v/>
      </c>
      <c r="Y2137" s="1" t="str">
        <f t="shared" ca="1" si="463"/>
        <v/>
      </c>
      <c r="Z2137" s="1" t="str">
        <f t="shared" si="464"/>
        <v>pos AMP YE_</v>
      </c>
      <c r="AA2137" s="1" t="str">
        <f t="shared" si="468"/>
        <v/>
      </c>
    </row>
    <row r="2138" spans="1:27" x14ac:dyDescent="0.2">
      <c r="A2138" s="1" t="s">
        <v>28</v>
      </c>
      <c r="B2138" s="1" t="s">
        <v>29</v>
      </c>
      <c r="C2138" s="1" t="s">
        <v>64</v>
      </c>
      <c r="D2138" s="1">
        <v>347.06389999999999</v>
      </c>
      <c r="E2138" s="1">
        <v>20.71</v>
      </c>
      <c r="F2138" s="5" t="s">
        <v>146</v>
      </c>
      <c r="H2138" s="1" t="s">
        <v>153</v>
      </c>
      <c r="K2138" s="1">
        <f t="shared" si="465"/>
        <v>0</v>
      </c>
      <c r="L2138" s="1" t="str">
        <f t="shared" si="466"/>
        <v>pos AMP SE_Ctr</v>
      </c>
      <c r="M2138" s="1" t="str">
        <f t="shared" si="457"/>
        <v>ND</v>
      </c>
      <c r="N2138" s="1" t="str">
        <f t="shared" si="458"/>
        <v>pos AMP SE_CtrND</v>
      </c>
      <c r="O2138" s="2" t="str">
        <f t="shared" si="459"/>
        <v>ND</v>
      </c>
      <c r="P2138" s="1">
        <f t="array" ref="P2138">IF(O2138="","",AVERAGE(IF(L$1:L$2881=L2138,K$1:K$2881)))</f>
        <v>0</v>
      </c>
      <c r="Q2138" s="1" t="e">
        <f t="array" ref="Q2138">IF(O2138="","",_xlfn.F.TEST(IF((L$1:L$2881=LEFT(L2138,LEN(L2138)-3)&amp;"ctr"),K$1:K$2881),IF((L$1:L$2881=L2138),K$1:K$2881)))</f>
        <v>#DIV/0!</v>
      </c>
      <c r="R2138" s="1" t="e">
        <f t="array" ref="R2138">IF(O2138="","",TTEST(IF(L$1:L$2881=LEFT(L2138,LEN(L2138)-3)&amp;"ctr",K$1:K$2881),IF(L$1:L$2881=L2138,K$1:K$2881),2,IF(ISERROR(Q2138),3,IF(Q2138&lt;0.05,3,2))))</f>
        <v>#DIV/0!</v>
      </c>
      <c r="S2138" s="1" t="str">
        <f t="shared" ca="1" si="460"/>
        <v>ND</v>
      </c>
      <c r="T2138" s="1">
        <f t="array" ref="T2138">IF(O2138="","",AVERAGE(IF(L$1:L$2881=L2138,I$1:I$2881)))</f>
        <v>0</v>
      </c>
      <c r="U2138" s="1" t="str">
        <f t="shared" ca="1" si="461"/>
        <v>n/a</v>
      </c>
      <c r="V2138" s="1" t="str">
        <f t="shared" ca="1" si="467"/>
        <v/>
      </c>
      <c r="W2138" s="1" t="str">
        <f t="array" aca="1" ref="W2138" ca="1">IF(V2138="","",IF(AVERAGE(IF(Z$2:Z$2881="Neg"&amp;" "&amp;B2138&amp;" "&amp;X2138,J$2:J$2881,0))&gt;AVERAGE(IF(Z$2:Z$2881="pos"&amp;" "&amp;B2138&amp;" "&amp;X2138,J$2:J$2881,0)),"neg","pos"))</f>
        <v/>
      </c>
      <c r="X2138" s="1" t="str">
        <f t="shared" ca="1" si="462"/>
        <v/>
      </c>
      <c r="Y2138" s="1" t="str">
        <f t="shared" ca="1" si="463"/>
        <v/>
      </c>
      <c r="Z2138" s="1" t="str">
        <f t="shared" si="464"/>
        <v>pos AMP SE_</v>
      </c>
      <c r="AA2138" s="1" t="str">
        <f t="shared" si="468"/>
        <v>Good</v>
      </c>
    </row>
    <row r="2139" spans="1:27" x14ac:dyDescent="0.2">
      <c r="A2139" s="1" t="s">
        <v>28</v>
      </c>
      <c r="B2139" s="1" t="s">
        <v>29</v>
      </c>
      <c r="C2139" s="1" t="s">
        <v>64</v>
      </c>
      <c r="D2139" s="1">
        <v>347.06389999999999</v>
      </c>
      <c r="E2139" s="1">
        <v>20.71</v>
      </c>
      <c r="F2139" s="5" t="s">
        <v>146</v>
      </c>
      <c r="H2139" s="1" t="s">
        <v>153</v>
      </c>
      <c r="K2139" s="1">
        <f t="shared" si="465"/>
        <v>0</v>
      </c>
      <c r="L2139" s="1" t="str">
        <f t="shared" si="466"/>
        <v>pos AMP SE_Ctr</v>
      </c>
      <c r="M2139" s="1" t="str">
        <f t="shared" si="457"/>
        <v>ND</v>
      </c>
      <c r="N2139" s="1" t="str">
        <f t="shared" si="458"/>
        <v>pos AMP SE_CtrND</v>
      </c>
      <c r="O2139" s="2" t="str">
        <f t="shared" si="459"/>
        <v/>
      </c>
      <c r="P2139" s="1" t="str">
        <f t="array" ref="P2139">IF(O2139="","",AVERAGE(IF(L$1:L$2881=L2139,K$1:K$2881)))</f>
        <v/>
      </c>
      <c r="Q2139" s="1" t="str">
        <f t="array" ref="Q2139">IF(O2139="","",_xlfn.F.TEST(IF((L$1:L$2881=LEFT(L2139,LEN(L2139)-3)&amp;"ctr"),K$1:K$2881),IF((L$1:L$2881=L2139),K$1:K$2881)))</f>
        <v/>
      </c>
      <c r="R2139" s="1" t="str">
        <f t="array" ref="R2139">IF(O2139="","",TTEST(IF(L$1:L$2881=LEFT(L2139,LEN(L2139)-3)&amp;"ctr",K$1:K$2881),IF(L$1:L$2881=L2139,K$1:K$2881),2,IF(ISERROR(Q2139),3,IF(Q2139&lt;0.05,3,2))))</f>
        <v/>
      </c>
      <c r="S2139" s="1" t="str">
        <f t="shared" ca="1" si="460"/>
        <v/>
      </c>
      <c r="T2139" s="1" t="str">
        <f t="array" ref="T2139">IF(O2139="","",AVERAGE(IF(L$1:L$2881=L2139,I$1:I$2881)))</f>
        <v/>
      </c>
      <c r="U2139" s="1" t="str">
        <f t="shared" ca="1" si="461"/>
        <v/>
      </c>
      <c r="V2139" s="1" t="str">
        <f t="shared" ca="1" si="467"/>
        <v/>
      </c>
      <c r="W2139" s="1" t="str">
        <f t="array" aca="1" ref="W2139" ca="1">IF(V2139="","",IF(AVERAGE(IF(Z$2:Z$2881="Neg"&amp;" "&amp;B2139&amp;" "&amp;X2139,J$2:J$2881,0))&gt;AVERAGE(IF(Z$2:Z$2881="pos"&amp;" "&amp;B2139&amp;" "&amp;X2139,J$2:J$2881,0)),"neg","pos"))</f>
        <v/>
      </c>
      <c r="X2139" s="1" t="str">
        <f t="shared" ca="1" si="462"/>
        <v/>
      </c>
      <c r="Y2139" s="1" t="str">
        <f t="shared" ca="1" si="463"/>
        <v/>
      </c>
      <c r="Z2139" s="1" t="str">
        <f t="shared" si="464"/>
        <v>pos AMP SE_</v>
      </c>
      <c r="AA2139" s="1" t="str">
        <f t="shared" si="468"/>
        <v/>
      </c>
    </row>
    <row r="2140" spans="1:27" x14ac:dyDescent="0.2">
      <c r="A2140" s="1" t="s">
        <v>28</v>
      </c>
      <c r="B2140" s="1" t="s">
        <v>29</v>
      </c>
      <c r="C2140" s="1" t="s">
        <v>64</v>
      </c>
      <c r="D2140" s="1">
        <v>347.06389999999999</v>
      </c>
      <c r="E2140" s="1">
        <v>20.71</v>
      </c>
      <c r="F2140" s="5" t="s">
        <v>146</v>
      </c>
      <c r="H2140" s="1" t="s">
        <v>153</v>
      </c>
      <c r="K2140" s="1">
        <f t="shared" si="465"/>
        <v>0</v>
      </c>
      <c r="L2140" s="1" t="str">
        <f t="shared" si="466"/>
        <v>pos AMP SE_Ctr</v>
      </c>
      <c r="M2140" s="1" t="str">
        <f t="shared" si="457"/>
        <v>ND</v>
      </c>
      <c r="N2140" s="1" t="str">
        <f t="shared" si="458"/>
        <v>pos AMP SE_CtrND</v>
      </c>
      <c r="O2140" s="2" t="str">
        <f t="shared" si="459"/>
        <v/>
      </c>
      <c r="P2140" s="1" t="str">
        <f t="array" ref="P2140">IF(O2140="","",AVERAGE(IF(L$1:L$2881=L2140,K$1:K$2881)))</f>
        <v/>
      </c>
      <c r="Q2140" s="1" t="str">
        <f t="array" ref="Q2140">IF(O2140="","",_xlfn.F.TEST(IF((L$1:L$2881=LEFT(L2140,LEN(L2140)-3)&amp;"ctr"),K$1:K$2881),IF((L$1:L$2881=L2140),K$1:K$2881)))</f>
        <v/>
      </c>
      <c r="R2140" s="1" t="str">
        <f t="array" ref="R2140">IF(O2140="","",TTEST(IF(L$1:L$2881=LEFT(L2140,LEN(L2140)-3)&amp;"ctr",K$1:K$2881),IF(L$1:L$2881=L2140,K$1:K$2881),2,IF(ISERROR(Q2140),3,IF(Q2140&lt;0.05,3,2))))</f>
        <v/>
      </c>
      <c r="S2140" s="1" t="str">
        <f t="shared" ca="1" si="460"/>
        <v/>
      </c>
      <c r="T2140" s="1" t="str">
        <f t="array" ref="T2140">IF(O2140="","",AVERAGE(IF(L$1:L$2881=L2140,I$1:I$2881)))</f>
        <v/>
      </c>
      <c r="U2140" s="1" t="str">
        <f t="shared" ca="1" si="461"/>
        <v/>
      </c>
      <c r="V2140" s="1" t="str">
        <f t="shared" ca="1" si="467"/>
        <v/>
      </c>
      <c r="W2140" s="1" t="str">
        <f t="array" aca="1" ref="W2140" ca="1">IF(V2140="","",IF(AVERAGE(IF(Z$2:Z$2881="Neg"&amp;" "&amp;B2140&amp;" "&amp;X2140,J$2:J$2881,0))&gt;AVERAGE(IF(Z$2:Z$2881="pos"&amp;" "&amp;B2140&amp;" "&amp;X2140,J$2:J$2881,0)),"neg","pos"))</f>
        <v/>
      </c>
      <c r="X2140" s="1" t="str">
        <f t="shared" ca="1" si="462"/>
        <v/>
      </c>
      <c r="Y2140" s="1" t="str">
        <f t="shared" ca="1" si="463"/>
        <v/>
      </c>
      <c r="Z2140" s="1" t="str">
        <f t="shared" si="464"/>
        <v>pos AMP SE_</v>
      </c>
      <c r="AA2140" s="1" t="str">
        <f t="shared" si="468"/>
        <v/>
      </c>
    </row>
    <row r="2141" spans="1:27" x14ac:dyDescent="0.2">
      <c r="A2141" s="1" t="s">
        <v>28</v>
      </c>
      <c r="B2141" s="1" t="s">
        <v>29</v>
      </c>
      <c r="C2141" s="1" t="s">
        <v>64</v>
      </c>
      <c r="D2141" s="1">
        <v>347.06389999999999</v>
      </c>
      <c r="E2141" s="1">
        <v>20.71</v>
      </c>
      <c r="F2141" s="5" t="s">
        <v>146</v>
      </c>
      <c r="H2141" s="1" t="s">
        <v>153</v>
      </c>
      <c r="K2141" s="1">
        <f t="shared" si="465"/>
        <v>0</v>
      </c>
      <c r="L2141" s="1" t="str">
        <f t="shared" si="466"/>
        <v>pos AMP SE_Ctr</v>
      </c>
      <c r="M2141" s="1" t="str">
        <f t="shared" si="457"/>
        <v>ND</v>
      </c>
      <c r="N2141" s="1" t="str">
        <f t="shared" si="458"/>
        <v>pos AMP SE_CtrND</v>
      </c>
      <c r="O2141" s="2" t="str">
        <f t="shared" si="459"/>
        <v/>
      </c>
      <c r="P2141" s="1" t="str">
        <f t="array" ref="P2141">IF(O2141="","",AVERAGE(IF(L$1:L$2881=L2141,K$1:K$2881)))</f>
        <v/>
      </c>
      <c r="Q2141" s="1" t="str">
        <f t="array" ref="Q2141">IF(O2141="","",_xlfn.F.TEST(IF((L$1:L$2881=LEFT(L2141,LEN(L2141)-3)&amp;"ctr"),K$1:K$2881),IF((L$1:L$2881=L2141),K$1:K$2881)))</f>
        <v/>
      </c>
      <c r="R2141" s="1" t="str">
        <f t="array" ref="R2141">IF(O2141="","",TTEST(IF(L$1:L$2881=LEFT(L2141,LEN(L2141)-3)&amp;"ctr",K$1:K$2881),IF(L$1:L$2881=L2141,K$1:K$2881),2,IF(ISERROR(Q2141),3,IF(Q2141&lt;0.05,3,2))))</f>
        <v/>
      </c>
      <c r="S2141" s="1" t="str">
        <f t="shared" ca="1" si="460"/>
        <v/>
      </c>
      <c r="T2141" s="1" t="str">
        <f t="array" ref="T2141">IF(O2141="","",AVERAGE(IF(L$1:L$2881=L2141,I$1:I$2881)))</f>
        <v/>
      </c>
      <c r="U2141" s="1" t="str">
        <f t="shared" ca="1" si="461"/>
        <v/>
      </c>
      <c r="V2141" s="1" t="str">
        <f t="shared" ca="1" si="467"/>
        <v/>
      </c>
      <c r="W2141" s="1" t="str">
        <f t="array" aca="1" ref="W2141" ca="1">IF(V2141="","",IF(AVERAGE(IF(Z$2:Z$2881="Neg"&amp;" "&amp;B2141&amp;" "&amp;X2141,J$2:J$2881,0))&gt;AVERAGE(IF(Z$2:Z$2881="pos"&amp;" "&amp;B2141&amp;" "&amp;X2141,J$2:J$2881,0)),"neg","pos"))</f>
        <v/>
      </c>
      <c r="X2141" s="1" t="str">
        <f t="shared" ca="1" si="462"/>
        <v/>
      </c>
      <c r="Y2141" s="1" t="str">
        <f t="shared" ca="1" si="463"/>
        <v/>
      </c>
      <c r="Z2141" s="1" t="str">
        <f t="shared" si="464"/>
        <v>pos AMP SE_</v>
      </c>
      <c r="AA2141" s="1" t="str">
        <f t="shared" si="468"/>
        <v/>
      </c>
    </row>
    <row r="2142" spans="1:27" x14ac:dyDescent="0.2">
      <c r="A2142" s="1" t="s">
        <v>28</v>
      </c>
      <c r="B2142" s="1" t="s">
        <v>29</v>
      </c>
      <c r="C2142" s="1" t="s">
        <v>64</v>
      </c>
      <c r="D2142" s="1">
        <v>347.06389999999999</v>
      </c>
      <c r="E2142" s="1">
        <v>20.71</v>
      </c>
      <c r="F2142" s="5" t="s">
        <v>146</v>
      </c>
      <c r="H2142" s="1" t="s">
        <v>154</v>
      </c>
      <c r="K2142" s="1">
        <f t="shared" si="465"/>
        <v>0</v>
      </c>
      <c r="L2142" s="1" t="str">
        <f t="shared" si="466"/>
        <v>pos AMP SE_Syn</v>
      </c>
      <c r="M2142" s="1" t="str">
        <f t="shared" si="457"/>
        <v>ND</v>
      </c>
      <c r="N2142" s="1" t="str">
        <f t="shared" si="458"/>
        <v>pos AMP SE_SynND</v>
      </c>
      <c r="O2142" s="2" t="str">
        <f t="shared" si="459"/>
        <v>ND</v>
      </c>
      <c r="P2142" s="1">
        <f t="array" ref="P2142">IF(O2142="","",AVERAGE(IF(L$1:L$2881=L2142,K$1:K$2881)))</f>
        <v>0</v>
      </c>
      <c r="Q2142" s="1" t="e">
        <f t="array" ref="Q2142">IF(O2142="","",_xlfn.F.TEST(IF((L$1:L$2881=LEFT(L2142,LEN(L2142)-3)&amp;"ctr"),K$1:K$2881),IF((L$1:L$2881=L2142),K$1:K$2881)))</f>
        <v>#DIV/0!</v>
      </c>
      <c r="R2142" s="1" t="e">
        <f t="array" ref="R2142">IF(O2142="","",TTEST(IF(L$1:L$2881=LEFT(L2142,LEN(L2142)-3)&amp;"ctr",K$1:K$2881),IF(L$1:L$2881=L2142,K$1:K$2881),2,IF(ISERROR(Q2142),3,IF(Q2142&lt;0.05,3,2))))</f>
        <v>#DIV/0!</v>
      </c>
      <c r="S2142" s="1" t="str">
        <f t="shared" ca="1" si="460"/>
        <v>ND</v>
      </c>
      <c r="T2142" s="1">
        <f t="array" ref="T2142">IF(O2142="","",AVERAGE(IF(L$1:L$2881=L2142,I$1:I$2881)))</f>
        <v>0</v>
      </c>
      <c r="U2142" s="1" t="str">
        <f t="shared" ca="1" si="461"/>
        <v>n/a</v>
      </c>
      <c r="V2142" s="1" t="str">
        <f t="shared" ca="1" si="467"/>
        <v/>
      </c>
      <c r="W2142" s="1" t="str">
        <f t="array" aca="1" ref="W2142" ca="1">IF(V2142="","",IF(AVERAGE(IF(Z$2:Z$2881="Neg"&amp;" "&amp;B2142&amp;" "&amp;X2142,J$2:J$2881,0))&gt;AVERAGE(IF(Z$2:Z$2881="pos"&amp;" "&amp;B2142&amp;" "&amp;X2142,J$2:J$2881,0)),"neg","pos"))</f>
        <v/>
      </c>
      <c r="X2142" s="1" t="str">
        <f t="shared" ca="1" si="462"/>
        <v/>
      </c>
      <c r="Y2142" s="1" t="str">
        <f t="shared" ca="1" si="463"/>
        <v/>
      </c>
      <c r="Z2142" s="1" t="str">
        <f t="shared" si="464"/>
        <v>pos AMP SE_</v>
      </c>
      <c r="AA2142" s="1" t="str">
        <f t="shared" si="468"/>
        <v>Good</v>
      </c>
    </row>
    <row r="2143" spans="1:27" x14ac:dyDescent="0.2">
      <c r="A2143" s="1" t="s">
        <v>28</v>
      </c>
      <c r="B2143" s="1" t="s">
        <v>29</v>
      </c>
      <c r="C2143" s="1" t="s">
        <v>64</v>
      </c>
      <c r="D2143" s="1">
        <v>347.06389999999999</v>
      </c>
      <c r="E2143" s="1">
        <v>20.71</v>
      </c>
      <c r="F2143" s="5" t="s">
        <v>146</v>
      </c>
      <c r="H2143" s="1" t="s">
        <v>154</v>
      </c>
      <c r="K2143" s="1">
        <f t="shared" si="465"/>
        <v>0</v>
      </c>
      <c r="L2143" s="1" t="str">
        <f t="shared" si="466"/>
        <v>pos AMP SE_Syn</v>
      </c>
      <c r="M2143" s="1" t="str">
        <f t="shared" si="457"/>
        <v>ND</v>
      </c>
      <c r="N2143" s="1" t="str">
        <f t="shared" si="458"/>
        <v>pos AMP SE_SynND</v>
      </c>
      <c r="O2143" s="2" t="str">
        <f t="shared" si="459"/>
        <v/>
      </c>
      <c r="P2143" s="1" t="str">
        <f t="array" ref="P2143">IF(O2143="","",AVERAGE(IF(L$1:L$2881=L2143,K$1:K$2881)))</f>
        <v/>
      </c>
      <c r="Q2143" s="1" t="str">
        <f t="array" ref="Q2143">IF(O2143="","",_xlfn.F.TEST(IF((L$1:L$2881=LEFT(L2143,LEN(L2143)-3)&amp;"ctr"),K$1:K$2881),IF((L$1:L$2881=L2143),K$1:K$2881)))</f>
        <v/>
      </c>
      <c r="R2143" s="1" t="str">
        <f t="array" ref="R2143">IF(O2143="","",TTEST(IF(L$1:L$2881=LEFT(L2143,LEN(L2143)-3)&amp;"ctr",K$1:K$2881),IF(L$1:L$2881=L2143,K$1:K$2881),2,IF(ISERROR(Q2143),3,IF(Q2143&lt;0.05,3,2))))</f>
        <v/>
      </c>
      <c r="S2143" s="1" t="str">
        <f t="shared" ca="1" si="460"/>
        <v/>
      </c>
      <c r="T2143" s="1" t="str">
        <f t="array" ref="T2143">IF(O2143="","",AVERAGE(IF(L$1:L$2881=L2143,I$1:I$2881)))</f>
        <v/>
      </c>
      <c r="U2143" s="1" t="str">
        <f t="shared" ca="1" si="461"/>
        <v/>
      </c>
      <c r="V2143" s="1" t="str">
        <f t="shared" ca="1" si="467"/>
        <v/>
      </c>
      <c r="W2143" s="1" t="str">
        <f t="array" aca="1" ref="W2143" ca="1">IF(V2143="","",IF(AVERAGE(IF(Z$2:Z$2881="Neg"&amp;" "&amp;B2143&amp;" "&amp;X2143,J$2:J$2881,0))&gt;AVERAGE(IF(Z$2:Z$2881="pos"&amp;" "&amp;B2143&amp;" "&amp;X2143,J$2:J$2881,0)),"neg","pos"))</f>
        <v/>
      </c>
      <c r="X2143" s="1" t="str">
        <f t="shared" ca="1" si="462"/>
        <v/>
      </c>
      <c r="Y2143" s="1" t="str">
        <f t="shared" ca="1" si="463"/>
        <v/>
      </c>
      <c r="Z2143" s="1" t="str">
        <f t="shared" si="464"/>
        <v>pos AMP SE_</v>
      </c>
      <c r="AA2143" s="1" t="str">
        <f t="shared" si="468"/>
        <v/>
      </c>
    </row>
    <row r="2144" spans="1:27" x14ac:dyDescent="0.2">
      <c r="A2144" s="1" t="s">
        <v>28</v>
      </c>
      <c r="B2144" s="1" t="s">
        <v>29</v>
      </c>
      <c r="C2144" s="1" t="s">
        <v>64</v>
      </c>
      <c r="D2144" s="1">
        <v>347.06389999999999</v>
      </c>
      <c r="E2144" s="1">
        <v>20.71</v>
      </c>
      <c r="F2144" s="5" t="s">
        <v>146</v>
      </c>
      <c r="H2144" s="1" t="s">
        <v>154</v>
      </c>
      <c r="K2144" s="1">
        <f t="shared" si="465"/>
        <v>0</v>
      </c>
      <c r="L2144" s="1" t="str">
        <f t="shared" si="466"/>
        <v>pos AMP SE_Syn</v>
      </c>
      <c r="M2144" s="1" t="str">
        <f t="shared" si="457"/>
        <v>ND</v>
      </c>
      <c r="N2144" s="1" t="str">
        <f t="shared" si="458"/>
        <v>pos AMP SE_SynND</v>
      </c>
      <c r="O2144" s="2" t="str">
        <f t="shared" si="459"/>
        <v/>
      </c>
      <c r="P2144" s="1" t="str">
        <f t="array" ref="P2144">IF(O2144="","",AVERAGE(IF(L$1:L$2881=L2144,K$1:K$2881)))</f>
        <v/>
      </c>
      <c r="Q2144" s="1" t="str">
        <f t="array" ref="Q2144">IF(O2144="","",_xlfn.F.TEST(IF((L$1:L$2881=LEFT(L2144,LEN(L2144)-3)&amp;"ctr"),K$1:K$2881),IF((L$1:L$2881=L2144),K$1:K$2881)))</f>
        <v/>
      </c>
      <c r="R2144" s="1" t="str">
        <f t="array" ref="R2144">IF(O2144="","",TTEST(IF(L$1:L$2881=LEFT(L2144,LEN(L2144)-3)&amp;"ctr",K$1:K$2881),IF(L$1:L$2881=L2144,K$1:K$2881),2,IF(ISERROR(Q2144),3,IF(Q2144&lt;0.05,3,2))))</f>
        <v/>
      </c>
      <c r="S2144" s="1" t="str">
        <f t="shared" ca="1" si="460"/>
        <v/>
      </c>
      <c r="T2144" s="1" t="str">
        <f t="array" ref="T2144">IF(O2144="","",AVERAGE(IF(L$1:L$2881=L2144,I$1:I$2881)))</f>
        <v/>
      </c>
      <c r="U2144" s="1" t="str">
        <f t="shared" ca="1" si="461"/>
        <v/>
      </c>
      <c r="V2144" s="1" t="str">
        <f t="shared" ca="1" si="467"/>
        <v/>
      </c>
      <c r="W2144" s="1" t="str">
        <f t="array" aca="1" ref="W2144" ca="1">IF(V2144="","",IF(AVERAGE(IF(Z$2:Z$2881="Neg"&amp;" "&amp;B2144&amp;" "&amp;X2144,J$2:J$2881,0))&gt;AVERAGE(IF(Z$2:Z$2881="pos"&amp;" "&amp;B2144&amp;" "&amp;X2144,J$2:J$2881,0)),"neg","pos"))</f>
        <v/>
      </c>
      <c r="X2144" s="1" t="str">
        <f t="shared" ca="1" si="462"/>
        <v/>
      </c>
      <c r="Y2144" s="1" t="str">
        <f t="shared" ca="1" si="463"/>
        <v/>
      </c>
      <c r="Z2144" s="1" t="str">
        <f t="shared" si="464"/>
        <v>pos AMP SE_</v>
      </c>
      <c r="AA2144" s="1" t="str">
        <f t="shared" si="468"/>
        <v/>
      </c>
    </row>
    <row r="2145" spans="1:27" x14ac:dyDescent="0.2">
      <c r="A2145" s="1" t="s">
        <v>28</v>
      </c>
      <c r="B2145" s="1" t="s">
        <v>29</v>
      </c>
      <c r="C2145" s="1" t="s">
        <v>64</v>
      </c>
      <c r="D2145" s="1">
        <v>347.06389999999999</v>
      </c>
      <c r="E2145" s="1">
        <v>20.71</v>
      </c>
      <c r="F2145" s="5" t="s">
        <v>146</v>
      </c>
      <c r="H2145" s="1" t="s">
        <v>154</v>
      </c>
      <c r="K2145" s="1">
        <f t="shared" si="465"/>
        <v>0</v>
      </c>
      <c r="L2145" s="1" t="str">
        <f t="shared" si="466"/>
        <v>pos AMP SE_Syn</v>
      </c>
      <c r="M2145" s="1" t="str">
        <f t="shared" si="457"/>
        <v>ND</v>
      </c>
      <c r="N2145" s="1" t="str">
        <f t="shared" si="458"/>
        <v>pos AMP SE_SynND</v>
      </c>
      <c r="O2145" s="2" t="str">
        <f t="shared" si="459"/>
        <v/>
      </c>
      <c r="P2145" s="1" t="str">
        <f t="array" ref="P2145">IF(O2145="","",AVERAGE(IF(L$1:L$2881=L2145,K$1:K$2881)))</f>
        <v/>
      </c>
      <c r="Q2145" s="1" t="str">
        <f t="array" ref="Q2145">IF(O2145="","",_xlfn.F.TEST(IF((L$1:L$2881=LEFT(L2145,LEN(L2145)-3)&amp;"ctr"),K$1:K$2881),IF((L$1:L$2881=L2145),K$1:K$2881)))</f>
        <v/>
      </c>
      <c r="R2145" s="1" t="str">
        <f t="array" ref="R2145">IF(O2145="","",TTEST(IF(L$1:L$2881=LEFT(L2145,LEN(L2145)-3)&amp;"ctr",K$1:K$2881),IF(L$1:L$2881=L2145,K$1:K$2881),2,IF(ISERROR(Q2145),3,IF(Q2145&lt;0.05,3,2))))</f>
        <v/>
      </c>
      <c r="S2145" s="1" t="str">
        <f t="shared" ca="1" si="460"/>
        <v/>
      </c>
      <c r="T2145" s="1" t="str">
        <f t="array" ref="T2145">IF(O2145="","",AVERAGE(IF(L$1:L$2881=L2145,I$1:I$2881)))</f>
        <v/>
      </c>
      <c r="U2145" s="1" t="str">
        <f t="shared" ca="1" si="461"/>
        <v/>
      </c>
      <c r="V2145" s="1" t="str">
        <f t="shared" ca="1" si="467"/>
        <v/>
      </c>
      <c r="W2145" s="1" t="str">
        <f t="array" aca="1" ref="W2145" ca="1">IF(V2145="","",IF(AVERAGE(IF(Z$2:Z$2881="Neg"&amp;" "&amp;B2145&amp;" "&amp;X2145,J$2:J$2881,0))&gt;AVERAGE(IF(Z$2:Z$2881="pos"&amp;" "&amp;B2145&amp;" "&amp;X2145,J$2:J$2881,0)),"neg","pos"))</f>
        <v/>
      </c>
      <c r="X2145" s="1" t="str">
        <f t="shared" ca="1" si="462"/>
        <v/>
      </c>
      <c r="Y2145" s="1" t="str">
        <f t="shared" ca="1" si="463"/>
        <v/>
      </c>
      <c r="Z2145" s="1" t="str">
        <f t="shared" si="464"/>
        <v>pos AMP SE_</v>
      </c>
      <c r="AA2145" s="1" t="str">
        <f t="shared" si="468"/>
        <v/>
      </c>
    </row>
    <row r="2146" spans="1:27" x14ac:dyDescent="0.2">
      <c r="A2146" s="1" t="s">
        <v>93</v>
      </c>
      <c r="B2146" s="1" t="s">
        <v>181</v>
      </c>
      <c r="C2146" s="1" t="s">
        <v>42</v>
      </c>
      <c r="D2146" s="1">
        <v>133.0377</v>
      </c>
      <c r="E2146" s="1">
        <v>20.77</v>
      </c>
      <c r="F2146" s="5" t="s">
        <v>146</v>
      </c>
      <c r="H2146" s="1" t="s">
        <v>147</v>
      </c>
      <c r="K2146" s="1">
        <f t="shared" si="465"/>
        <v>0</v>
      </c>
      <c r="L2146" s="1" t="str">
        <f t="shared" si="466"/>
        <v>neg aspartate Min_Ctr</v>
      </c>
      <c r="M2146" s="1" t="str">
        <f t="shared" si="457"/>
        <v>ND</v>
      </c>
      <c r="N2146" s="1" t="str">
        <f t="shared" si="458"/>
        <v>neg aspartate Min_CtrND</v>
      </c>
      <c r="O2146" s="2" t="str">
        <f t="shared" si="459"/>
        <v>ND</v>
      </c>
      <c r="P2146" s="1">
        <f t="array" ref="P2146">IF(O2146="","",AVERAGE(IF(L$1:L$2881=L2146,K$1:K$2881)))</f>
        <v>0</v>
      </c>
      <c r="Q2146" s="1" t="e">
        <f t="array" ref="Q2146">IF(O2146="","",_xlfn.F.TEST(IF((L$1:L$2881=LEFT(L2146,LEN(L2146)-3)&amp;"ctr"),K$1:K$2881),IF((L$1:L$2881=L2146),K$1:K$2881)))</f>
        <v>#DIV/0!</v>
      </c>
      <c r="R2146" s="1" t="e">
        <f t="array" ref="R2146">IF(O2146="","",TTEST(IF(L$1:L$2881=LEFT(L2146,LEN(L2146)-3)&amp;"ctr",K$1:K$2881),IF(L$1:L$2881=L2146,K$1:K$2881),2,IF(ISERROR(Q2146),3,IF(Q2146&lt;0.05,3,2))))</f>
        <v>#DIV/0!</v>
      </c>
      <c r="S2146" s="1" t="str">
        <f t="shared" ca="1" si="460"/>
        <v>ND</v>
      </c>
      <c r="T2146" s="1">
        <f t="array" ref="T2146">IF(O2146="","",AVERAGE(IF(L$1:L$2881=L2146,I$1:I$2881)))</f>
        <v>0</v>
      </c>
      <c r="U2146" s="1" t="str">
        <f t="shared" ca="1" si="461"/>
        <v>n/a</v>
      </c>
      <c r="V2146" s="1" t="str">
        <f t="shared" ca="1" si="467"/>
        <v/>
      </c>
      <c r="W2146" s="1" t="str">
        <f t="array" aca="1" ref="W2146" ca="1">IF(V2146="","",IF(AVERAGE(IF(Z$2:Z$2881="Neg"&amp;" "&amp;B2146&amp;" "&amp;X2146,J$2:J$2881,0))&gt;AVERAGE(IF(Z$2:Z$2881="pos"&amp;" "&amp;B2146&amp;" "&amp;X2146,J$2:J$2881,0)),"neg","pos"))</f>
        <v/>
      </c>
      <c r="X2146" s="1" t="str">
        <f t="shared" ca="1" si="462"/>
        <v/>
      </c>
      <c r="Y2146" s="1" t="str">
        <f t="shared" ca="1" si="463"/>
        <v/>
      </c>
      <c r="Z2146" s="1" t="str">
        <f t="shared" si="464"/>
        <v>neg aspartate Min</v>
      </c>
      <c r="AA2146" s="1" t="str">
        <f t="shared" si="468"/>
        <v>Good</v>
      </c>
    </row>
    <row r="2147" spans="1:27" x14ac:dyDescent="0.2">
      <c r="A2147" s="1" t="s">
        <v>93</v>
      </c>
      <c r="B2147" s="1" t="s">
        <v>181</v>
      </c>
      <c r="C2147" s="1" t="s">
        <v>42</v>
      </c>
      <c r="D2147" s="1">
        <v>133.0377</v>
      </c>
      <c r="E2147" s="1">
        <v>20.77</v>
      </c>
      <c r="F2147" s="5" t="s">
        <v>146</v>
      </c>
      <c r="H2147" s="1" t="s">
        <v>147</v>
      </c>
      <c r="K2147" s="1">
        <f t="shared" si="465"/>
        <v>0</v>
      </c>
      <c r="L2147" s="1" t="str">
        <f t="shared" si="466"/>
        <v>neg aspartate Min_Ctr</v>
      </c>
      <c r="M2147" s="1" t="str">
        <f t="shared" si="457"/>
        <v>ND</v>
      </c>
      <c r="N2147" s="1" t="str">
        <f t="shared" si="458"/>
        <v>neg aspartate Min_CtrND</v>
      </c>
      <c r="O2147" s="2" t="str">
        <f t="shared" si="459"/>
        <v/>
      </c>
      <c r="P2147" s="1" t="str">
        <f t="array" ref="P2147">IF(O2147="","",AVERAGE(IF(L$1:L$2881=L2147,K$1:K$2881)))</f>
        <v/>
      </c>
      <c r="Q2147" s="1" t="str">
        <f t="array" ref="Q2147">IF(O2147="","",_xlfn.F.TEST(IF((L$1:L$2881=LEFT(L2147,LEN(L2147)-3)&amp;"ctr"),K$1:K$2881),IF((L$1:L$2881=L2147),K$1:K$2881)))</f>
        <v/>
      </c>
      <c r="R2147" s="1" t="str">
        <f t="array" ref="R2147">IF(O2147="","",TTEST(IF(L$1:L$2881=LEFT(L2147,LEN(L2147)-3)&amp;"ctr",K$1:K$2881),IF(L$1:L$2881=L2147,K$1:K$2881),2,IF(ISERROR(Q2147),3,IF(Q2147&lt;0.05,3,2))))</f>
        <v/>
      </c>
      <c r="S2147" s="1" t="str">
        <f t="shared" ca="1" si="460"/>
        <v/>
      </c>
      <c r="T2147" s="1" t="str">
        <f t="array" ref="T2147">IF(O2147="","",AVERAGE(IF(L$1:L$2881=L2147,I$1:I$2881)))</f>
        <v/>
      </c>
      <c r="U2147" s="1" t="str">
        <f t="shared" ca="1" si="461"/>
        <v/>
      </c>
      <c r="V2147" s="1" t="str">
        <f t="shared" ca="1" si="467"/>
        <v/>
      </c>
      <c r="W2147" s="1" t="str">
        <f t="array" aca="1" ref="W2147" ca="1">IF(V2147="","",IF(AVERAGE(IF(Z$2:Z$2881="Neg"&amp;" "&amp;B2147&amp;" "&amp;X2147,J$2:J$2881,0))&gt;AVERAGE(IF(Z$2:Z$2881="pos"&amp;" "&amp;B2147&amp;" "&amp;X2147,J$2:J$2881,0)),"neg","pos"))</f>
        <v/>
      </c>
      <c r="X2147" s="1" t="str">
        <f t="shared" ca="1" si="462"/>
        <v/>
      </c>
      <c r="Y2147" s="1" t="str">
        <f t="shared" ca="1" si="463"/>
        <v/>
      </c>
      <c r="Z2147" s="1" t="str">
        <f t="shared" si="464"/>
        <v>neg aspartate Min</v>
      </c>
      <c r="AA2147" s="1" t="str">
        <f t="shared" si="468"/>
        <v/>
      </c>
    </row>
    <row r="2148" spans="1:27" x14ac:dyDescent="0.2">
      <c r="A2148" s="1" t="s">
        <v>93</v>
      </c>
      <c r="B2148" s="1" t="s">
        <v>181</v>
      </c>
      <c r="C2148" s="1" t="s">
        <v>42</v>
      </c>
      <c r="D2148" s="1">
        <v>133.0377</v>
      </c>
      <c r="E2148" s="1">
        <v>20.77</v>
      </c>
      <c r="F2148" s="5" t="s">
        <v>146</v>
      </c>
      <c r="H2148" s="1" t="s">
        <v>147</v>
      </c>
      <c r="K2148" s="1">
        <f t="shared" si="465"/>
        <v>0</v>
      </c>
      <c r="L2148" s="1" t="str">
        <f t="shared" si="466"/>
        <v>neg aspartate Min_Ctr</v>
      </c>
      <c r="M2148" s="1" t="str">
        <f t="shared" si="457"/>
        <v>ND</v>
      </c>
      <c r="N2148" s="1" t="str">
        <f t="shared" si="458"/>
        <v>neg aspartate Min_CtrND</v>
      </c>
      <c r="O2148" s="2" t="str">
        <f t="shared" si="459"/>
        <v/>
      </c>
      <c r="P2148" s="1" t="str">
        <f t="array" ref="P2148">IF(O2148="","",AVERAGE(IF(L$1:L$2881=L2148,K$1:K$2881)))</f>
        <v/>
      </c>
      <c r="Q2148" s="1" t="str">
        <f t="array" ref="Q2148">IF(O2148="","",_xlfn.F.TEST(IF((L$1:L$2881=LEFT(L2148,LEN(L2148)-3)&amp;"ctr"),K$1:K$2881),IF((L$1:L$2881=L2148),K$1:K$2881)))</f>
        <v/>
      </c>
      <c r="R2148" s="1" t="str">
        <f t="array" ref="R2148">IF(O2148="","",TTEST(IF(L$1:L$2881=LEFT(L2148,LEN(L2148)-3)&amp;"ctr",K$1:K$2881),IF(L$1:L$2881=L2148,K$1:K$2881),2,IF(ISERROR(Q2148),3,IF(Q2148&lt;0.05,3,2))))</f>
        <v/>
      </c>
      <c r="S2148" s="1" t="str">
        <f t="shared" ca="1" si="460"/>
        <v/>
      </c>
      <c r="T2148" s="1" t="str">
        <f t="array" ref="T2148">IF(O2148="","",AVERAGE(IF(L$1:L$2881=L2148,I$1:I$2881)))</f>
        <v/>
      </c>
      <c r="U2148" s="1" t="str">
        <f t="shared" ca="1" si="461"/>
        <v/>
      </c>
      <c r="V2148" s="1" t="str">
        <f t="shared" ca="1" si="467"/>
        <v/>
      </c>
      <c r="W2148" s="1" t="str">
        <f t="array" aca="1" ref="W2148" ca="1">IF(V2148="","",IF(AVERAGE(IF(Z$2:Z$2881="Neg"&amp;" "&amp;B2148&amp;" "&amp;X2148,J$2:J$2881,0))&gt;AVERAGE(IF(Z$2:Z$2881="pos"&amp;" "&amp;B2148&amp;" "&amp;X2148,J$2:J$2881,0)),"neg","pos"))</f>
        <v/>
      </c>
      <c r="X2148" s="1" t="str">
        <f t="shared" ca="1" si="462"/>
        <v/>
      </c>
      <c r="Y2148" s="1" t="str">
        <f t="shared" ca="1" si="463"/>
        <v/>
      </c>
      <c r="Z2148" s="1" t="str">
        <f t="shared" si="464"/>
        <v>neg aspartate Min</v>
      </c>
      <c r="AA2148" s="1" t="str">
        <f t="shared" si="468"/>
        <v/>
      </c>
    </row>
    <row r="2149" spans="1:27" x14ac:dyDescent="0.2">
      <c r="A2149" s="1" t="s">
        <v>93</v>
      </c>
      <c r="B2149" s="1" t="s">
        <v>181</v>
      </c>
      <c r="C2149" s="1" t="s">
        <v>42</v>
      </c>
      <c r="D2149" s="1">
        <v>133.0377</v>
      </c>
      <c r="E2149" s="1">
        <v>20.77</v>
      </c>
      <c r="F2149" s="5" t="s">
        <v>146</v>
      </c>
      <c r="H2149" s="1" t="s">
        <v>147</v>
      </c>
      <c r="K2149" s="1">
        <f t="shared" si="465"/>
        <v>0</v>
      </c>
      <c r="L2149" s="1" t="str">
        <f t="shared" si="466"/>
        <v>neg aspartate Min_Ctr</v>
      </c>
      <c r="M2149" s="1" t="str">
        <f t="shared" si="457"/>
        <v>ND</v>
      </c>
      <c r="N2149" s="1" t="str">
        <f t="shared" si="458"/>
        <v>neg aspartate Min_CtrND</v>
      </c>
      <c r="O2149" s="2" t="str">
        <f t="shared" si="459"/>
        <v/>
      </c>
      <c r="P2149" s="1" t="str">
        <f t="array" ref="P2149">IF(O2149="","",AVERAGE(IF(L$1:L$2881=L2149,K$1:K$2881)))</f>
        <v/>
      </c>
      <c r="Q2149" s="1" t="str">
        <f t="array" ref="Q2149">IF(O2149="","",_xlfn.F.TEST(IF((L$1:L$2881=LEFT(L2149,LEN(L2149)-3)&amp;"ctr"),K$1:K$2881),IF((L$1:L$2881=L2149),K$1:K$2881)))</f>
        <v/>
      </c>
      <c r="R2149" s="1" t="str">
        <f t="array" ref="R2149">IF(O2149="","",TTEST(IF(L$1:L$2881=LEFT(L2149,LEN(L2149)-3)&amp;"ctr",K$1:K$2881),IF(L$1:L$2881=L2149,K$1:K$2881),2,IF(ISERROR(Q2149),3,IF(Q2149&lt;0.05,3,2))))</f>
        <v/>
      </c>
      <c r="S2149" s="1" t="str">
        <f t="shared" ca="1" si="460"/>
        <v/>
      </c>
      <c r="T2149" s="1" t="str">
        <f t="array" ref="T2149">IF(O2149="","",AVERAGE(IF(L$1:L$2881=L2149,I$1:I$2881)))</f>
        <v/>
      </c>
      <c r="U2149" s="1" t="str">
        <f t="shared" ca="1" si="461"/>
        <v/>
      </c>
      <c r="V2149" s="1" t="str">
        <f t="shared" ca="1" si="467"/>
        <v/>
      </c>
      <c r="W2149" s="1" t="str">
        <f t="array" aca="1" ref="W2149" ca="1">IF(V2149="","",IF(AVERAGE(IF(Z$2:Z$2881="Neg"&amp;" "&amp;B2149&amp;" "&amp;X2149,J$2:J$2881,0))&gt;AVERAGE(IF(Z$2:Z$2881="pos"&amp;" "&amp;B2149&amp;" "&amp;X2149,J$2:J$2881,0)),"neg","pos"))</f>
        <v/>
      </c>
      <c r="X2149" s="1" t="str">
        <f t="shared" ca="1" si="462"/>
        <v/>
      </c>
      <c r="Y2149" s="1" t="str">
        <f t="shared" ca="1" si="463"/>
        <v/>
      </c>
      <c r="Z2149" s="1" t="str">
        <f t="shared" si="464"/>
        <v>neg aspartate Min</v>
      </c>
      <c r="AA2149" s="1" t="str">
        <f t="shared" si="468"/>
        <v/>
      </c>
    </row>
    <row r="2150" spans="1:27" x14ac:dyDescent="0.2">
      <c r="A2150" s="1" t="s">
        <v>93</v>
      </c>
      <c r="B2150" s="1" t="s">
        <v>181</v>
      </c>
      <c r="C2150" s="1" t="s">
        <v>42</v>
      </c>
      <c r="D2150" s="1">
        <v>133.0377</v>
      </c>
      <c r="E2150" s="1">
        <v>20.77</v>
      </c>
      <c r="F2150" s="5" t="s">
        <v>146</v>
      </c>
      <c r="H2150" s="1" t="s">
        <v>148</v>
      </c>
      <c r="K2150" s="1">
        <f t="shared" si="465"/>
        <v>0</v>
      </c>
      <c r="L2150" s="1" t="str">
        <f t="shared" si="466"/>
        <v>neg aspartate Min_Syn</v>
      </c>
      <c r="M2150" s="1" t="str">
        <f t="shared" si="457"/>
        <v>ND</v>
      </c>
      <c r="N2150" s="1" t="str">
        <f t="shared" si="458"/>
        <v>neg aspartate Min_SynND</v>
      </c>
      <c r="O2150" s="2" t="str">
        <f t="shared" si="459"/>
        <v>ND</v>
      </c>
      <c r="P2150" s="1">
        <f t="array" ref="P2150">IF(O2150="","",AVERAGE(IF(L$1:L$2881=L2150,K$1:K$2881)))</f>
        <v>0</v>
      </c>
      <c r="Q2150" s="1" t="e">
        <f t="array" ref="Q2150">IF(O2150="","",_xlfn.F.TEST(IF((L$1:L$2881=LEFT(L2150,LEN(L2150)-3)&amp;"ctr"),K$1:K$2881),IF((L$1:L$2881=L2150),K$1:K$2881)))</f>
        <v>#DIV/0!</v>
      </c>
      <c r="R2150" s="1" t="e">
        <f t="array" ref="R2150">IF(O2150="","",TTEST(IF(L$1:L$2881=LEFT(L2150,LEN(L2150)-3)&amp;"ctr",K$1:K$2881),IF(L$1:L$2881=L2150,K$1:K$2881),2,IF(ISERROR(Q2150),3,IF(Q2150&lt;0.05,3,2))))</f>
        <v>#DIV/0!</v>
      </c>
      <c r="S2150" s="1" t="str">
        <f t="shared" ca="1" si="460"/>
        <v>ND</v>
      </c>
      <c r="T2150" s="1">
        <f t="array" ref="T2150">IF(O2150="","",AVERAGE(IF(L$1:L$2881=L2150,I$1:I$2881)))</f>
        <v>0</v>
      </c>
      <c r="U2150" s="1" t="str">
        <f t="shared" ca="1" si="461"/>
        <v>n/a</v>
      </c>
      <c r="V2150" s="1" t="str">
        <f t="shared" ca="1" si="467"/>
        <v/>
      </c>
      <c r="W2150" s="1" t="str">
        <f t="array" aca="1" ref="W2150" ca="1">IF(V2150="","",IF(AVERAGE(IF(Z$2:Z$2881="Neg"&amp;" "&amp;B2150&amp;" "&amp;X2150,J$2:J$2881,0))&gt;AVERAGE(IF(Z$2:Z$2881="pos"&amp;" "&amp;B2150&amp;" "&amp;X2150,J$2:J$2881,0)),"neg","pos"))</f>
        <v/>
      </c>
      <c r="X2150" s="1" t="str">
        <f t="shared" ca="1" si="462"/>
        <v/>
      </c>
      <c r="Y2150" s="1" t="str">
        <f t="shared" ca="1" si="463"/>
        <v/>
      </c>
      <c r="Z2150" s="1" t="str">
        <f t="shared" si="464"/>
        <v>neg aspartate Min</v>
      </c>
      <c r="AA2150" s="1" t="str">
        <f t="shared" si="468"/>
        <v>Good</v>
      </c>
    </row>
    <row r="2151" spans="1:27" x14ac:dyDescent="0.2">
      <c r="A2151" s="1" t="s">
        <v>93</v>
      </c>
      <c r="B2151" s="1" t="s">
        <v>181</v>
      </c>
      <c r="C2151" s="1" t="s">
        <v>42</v>
      </c>
      <c r="D2151" s="1">
        <v>133.0377</v>
      </c>
      <c r="E2151" s="1">
        <v>20.77</v>
      </c>
      <c r="F2151" s="5" t="s">
        <v>146</v>
      </c>
      <c r="H2151" s="1" t="s">
        <v>148</v>
      </c>
      <c r="K2151" s="1">
        <f t="shared" si="465"/>
        <v>0</v>
      </c>
      <c r="L2151" s="1" t="str">
        <f t="shared" si="466"/>
        <v>neg aspartate Min_Syn</v>
      </c>
      <c r="M2151" s="1" t="str">
        <f t="shared" si="457"/>
        <v>ND</v>
      </c>
      <c r="N2151" s="1" t="str">
        <f t="shared" si="458"/>
        <v>neg aspartate Min_SynND</v>
      </c>
      <c r="O2151" s="2" t="str">
        <f t="shared" si="459"/>
        <v/>
      </c>
      <c r="P2151" s="1" t="str">
        <f t="array" ref="P2151">IF(O2151="","",AVERAGE(IF(L$1:L$2881=L2151,K$1:K$2881)))</f>
        <v/>
      </c>
      <c r="Q2151" s="1" t="str">
        <f t="array" ref="Q2151">IF(O2151="","",_xlfn.F.TEST(IF((L$1:L$2881=LEFT(L2151,LEN(L2151)-3)&amp;"ctr"),K$1:K$2881),IF((L$1:L$2881=L2151),K$1:K$2881)))</f>
        <v/>
      </c>
      <c r="R2151" s="1" t="str">
        <f t="array" ref="R2151">IF(O2151="","",TTEST(IF(L$1:L$2881=LEFT(L2151,LEN(L2151)-3)&amp;"ctr",K$1:K$2881),IF(L$1:L$2881=L2151,K$1:K$2881),2,IF(ISERROR(Q2151),3,IF(Q2151&lt;0.05,3,2))))</f>
        <v/>
      </c>
      <c r="S2151" s="1" t="str">
        <f t="shared" ca="1" si="460"/>
        <v/>
      </c>
      <c r="T2151" s="1" t="str">
        <f t="array" ref="T2151">IF(O2151="","",AVERAGE(IF(L$1:L$2881=L2151,I$1:I$2881)))</f>
        <v/>
      </c>
      <c r="U2151" s="1" t="str">
        <f t="shared" ca="1" si="461"/>
        <v/>
      </c>
      <c r="V2151" s="1" t="str">
        <f t="shared" ca="1" si="467"/>
        <v/>
      </c>
      <c r="W2151" s="1" t="str">
        <f t="array" aca="1" ref="W2151" ca="1">IF(V2151="","",IF(AVERAGE(IF(Z$2:Z$2881="Neg"&amp;" "&amp;B2151&amp;" "&amp;X2151,J$2:J$2881,0))&gt;AVERAGE(IF(Z$2:Z$2881="pos"&amp;" "&amp;B2151&amp;" "&amp;X2151,J$2:J$2881,0)),"neg","pos"))</f>
        <v/>
      </c>
      <c r="X2151" s="1" t="str">
        <f t="shared" ca="1" si="462"/>
        <v/>
      </c>
      <c r="Y2151" s="1" t="str">
        <f t="shared" ca="1" si="463"/>
        <v/>
      </c>
      <c r="Z2151" s="1" t="str">
        <f t="shared" si="464"/>
        <v>neg aspartate Min</v>
      </c>
      <c r="AA2151" s="1" t="str">
        <f t="shared" si="468"/>
        <v/>
      </c>
    </row>
    <row r="2152" spans="1:27" x14ac:dyDescent="0.2">
      <c r="A2152" s="1" t="s">
        <v>93</v>
      </c>
      <c r="B2152" s="1" t="s">
        <v>181</v>
      </c>
      <c r="C2152" s="1" t="s">
        <v>42</v>
      </c>
      <c r="D2152" s="1">
        <v>133.0377</v>
      </c>
      <c r="E2152" s="1">
        <v>20.77</v>
      </c>
      <c r="F2152" s="5" t="s">
        <v>146</v>
      </c>
      <c r="H2152" s="1" t="s">
        <v>148</v>
      </c>
      <c r="K2152" s="1">
        <f t="shared" si="465"/>
        <v>0</v>
      </c>
      <c r="L2152" s="1" t="str">
        <f t="shared" si="466"/>
        <v>neg aspartate Min_Syn</v>
      </c>
      <c r="M2152" s="1" t="str">
        <f t="shared" si="457"/>
        <v>ND</v>
      </c>
      <c r="N2152" s="1" t="str">
        <f t="shared" si="458"/>
        <v>neg aspartate Min_SynND</v>
      </c>
      <c r="O2152" s="2" t="str">
        <f t="shared" si="459"/>
        <v/>
      </c>
      <c r="P2152" s="1" t="str">
        <f t="array" ref="P2152">IF(O2152="","",AVERAGE(IF(L$1:L$2881=L2152,K$1:K$2881)))</f>
        <v/>
      </c>
      <c r="Q2152" s="1" t="str">
        <f t="array" ref="Q2152">IF(O2152="","",_xlfn.F.TEST(IF((L$1:L$2881=LEFT(L2152,LEN(L2152)-3)&amp;"ctr"),K$1:K$2881),IF((L$1:L$2881=L2152),K$1:K$2881)))</f>
        <v/>
      </c>
      <c r="R2152" s="1" t="str">
        <f t="array" ref="R2152">IF(O2152="","",TTEST(IF(L$1:L$2881=LEFT(L2152,LEN(L2152)-3)&amp;"ctr",K$1:K$2881),IF(L$1:L$2881=L2152,K$1:K$2881),2,IF(ISERROR(Q2152),3,IF(Q2152&lt;0.05,3,2))))</f>
        <v/>
      </c>
      <c r="S2152" s="1" t="str">
        <f t="shared" ca="1" si="460"/>
        <v/>
      </c>
      <c r="T2152" s="1" t="str">
        <f t="array" ref="T2152">IF(O2152="","",AVERAGE(IF(L$1:L$2881=L2152,I$1:I$2881)))</f>
        <v/>
      </c>
      <c r="U2152" s="1" t="str">
        <f t="shared" ca="1" si="461"/>
        <v/>
      </c>
      <c r="V2152" s="1" t="str">
        <f t="shared" ca="1" si="467"/>
        <v/>
      </c>
      <c r="W2152" s="1" t="str">
        <f t="array" aca="1" ref="W2152" ca="1">IF(V2152="","",IF(AVERAGE(IF(Z$2:Z$2881="Neg"&amp;" "&amp;B2152&amp;" "&amp;X2152,J$2:J$2881,0))&gt;AVERAGE(IF(Z$2:Z$2881="pos"&amp;" "&amp;B2152&amp;" "&amp;X2152,J$2:J$2881,0)),"neg","pos"))</f>
        <v/>
      </c>
      <c r="X2152" s="1" t="str">
        <f t="shared" ca="1" si="462"/>
        <v/>
      </c>
      <c r="Y2152" s="1" t="str">
        <f t="shared" ca="1" si="463"/>
        <v/>
      </c>
      <c r="Z2152" s="1" t="str">
        <f t="shared" si="464"/>
        <v>neg aspartate Min</v>
      </c>
      <c r="AA2152" s="1" t="str">
        <f t="shared" si="468"/>
        <v/>
      </c>
    </row>
    <row r="2153" spans="1:27" x14ac:dyDescent="0.2">
      <c r="A2153" s="1" t="s">
        <v>93</v>
      </c>
      <c r="B2153" s="1" t="s">
        <v>181</v>
      </c>
      <c r="C2153" s="1" t="s">
        <v>42</v>
      </c>
      <c r="D2153" s="1">
        <v>133.0377</v>
      </c>
      <c r="E2153" s="1">
        <v>20.77</v>
      </c>
      <c r="F2153" s="5" t="s">
        <v>146</v>
      </c>
      <c r="H2153" s="1" t="s">
        <v>148</v>
      </c>
      <c r="K2153" s="1">
        <f t="shared" si="465"/>
        <v>0</v>
      </c>
      <c r="L2153" s="1" t="str">
        <f t="shared" si="466"/>
        <v>neg aspartate Min_Syn</v>
      </c>
      <c r="M2153" s="1" t="str">
        <f t="shared" si="457"/>
        <v>ND</v>
      </c>
      <c r="N2153" s="1" t="str">
        <f t="shared" si="458"/>
        <v>neg aspartate Min_SynND</v>
      </c>
      <c r="O2153" s="2" t="str">
        <f t="shared" si="459"/>
        <v/>
      </c>
      <c r="P2153" s="1" t="str">
        <f t="array" ref="P2153">IF(O2153="","",AVERAGE(IF(L$1:L$2881=L2153,K$1:K$2881)))</f>
        <v/>
      </c>
      <c r="Q2153" s="1" t="str">
        <f t="array" ref="Q2153">IF(O2153="","",_xlfn.F.TEST(IF((L$1:L$2881=LEFT(L2153,LEN(L2153)-3)&amp;"ctr"),K$1:K$2881),IF((L$1:L$2881=L2153),K$1:K$2881)))</f>
        <v/>
      </c>
      <c r="R2153" s="1" t="str">
        <f t="array" ref="R2153">IF(O2153="","",TTEST(IF(L$1:L$2881=LEFT(L2153,LEN(L2153)-3)&amp;"ctr",K$1:K$2881),IF(L$1:L$2881=L2153,K$1:K$2881),2,IF(ISERROR(Q2153),3,IF(Q2153&lt;0.05,3,2))))</f>
        <v/>
      </c>
      <c r="S2153" s="1" t="str">
        <f t="shared" ca="1" si="460"/>
        <v/>
      </c>
      <c r="T2153" s="1" t="str">
        <f t="array" ref="T2153">IF(O2153="","",AVERAGE(IF(L$1:L$2881=L2153,I$1:I$2881)))</f>
        <v/>
      </c>
      <c r="U2153" s="1" t="str">
        <f t="shared" ca="1" si="461"/>
        <v/>
      </c>
      <c r="V2153" s="1" t="str">
        <f t="shared" ca="1" si="467"/>
        <v/>
      </c>
      <c r="W2153" s="1" t="str">
        <f t="array" aca="1" ref="W2153" ca="1">IF(V2153="","",IF(AVERAGE(IF(Z$2:Z$2881="Neg"&amp;" "&amp;B2153&amp;" "&amp;X2153,J$2:J$2881,0))&gt;AVERAGE(IF(Z$2:Z$2881="pos"&amp;" "&amp;B2153&amp;" "&amp;X2153,J$2:J$2881,0)),"neg","pos"))</f>
        <v/>
      </c>
      <c r="X2153" s="1" t="str">
        <f t="shared" ca="1" si="462"/>
        <v/>
      </c>
      <c r="Y2153" s="1" t="str">
        <f t="shared" ca="1" si="463"/>
        <v/>
      </c>
      <c r="Z2153" s="1" t="str">
        <f t="shared" si="464"/>
        <v>neg aspartate Min</v>
      </c>
      <c r="AA2153" s="1" t="str">
        <f t="shared" si="468"/>
        <v/>
      </c>
    </row>
    <row r="2154" spans="1:27" x14ac:dyDescent="0.2">
      <c r="A2154" s="1" t="s">
        <v>93</v>
      </c>
      <c r="B2154" s="1" t="s">
        <v>181</v>
      </c>
      <c r="C2154" s="1" t="s">
        <v>42</v>
      </c>
      <c r="D2154" s="1">
        <v>133.0377</v>
      </c>
      <c r="E2154" s="1">
        <v>20.77</v>
      </c>
      <c r="F2154" s="5" t="s">
        <v>146</v>
      </c>
      <c r="H2154" s="1" t="s">
        <v>149</v>
      </c>
      <c r="K2154" s="1">
        <f t="shared" si="465"/>
        <v>0</v>
      </c>
      <c r="L2154" s="1" t="str">
        <f t="shared" si="466"/>
        <v>neg aspartate MEBM_Ctr</v>
      </c>
      <c r="M2154" s="1" t="str">
        <f t="shared" si="457"/>
        <v>ND</v>
      </c>
      <c r="N2154" s="1" t="str">
        <f t="shared" si="458"/>
        <v>neg aspartate MEBM_CtrND</v>
      </c>
      <c r="O2154" s="2" t="str">
        <f t="shared" si="459"/>
        <v>ND</v>
      </c>
      <c r="P2154" s="1">
        <f t="array" ref="P2154">IF(O2154="","",AVERAGE(IF(L$1:L$2881=L2154,K$1:K$2881)))</f>
        <v>0</v>
      </c>
      <c r="Q2154" s="1" t="e">
        <f t="array" ref="Q2154">IF(O2154="","",_xlfn.F.TEST(IF((L$1:L$2881=LEFT(L2154,LEN(L2154)-3)&amp;"ctr"),K$1:K$2881),IF((L$1:L$2881=L2154),K$1:K$2881)))</f>
        <v>#DIV/0!</v>
      </c>
      <c r="R2154" s="1" t="e">
        <f t="array" ref="R2154">IF(O2154="","",TTEST(IF(L$1:L$2881=LEFT(L2154,LEN(L2154)-3)&amp;"ctr",K$1:K$2881),IF(L$1:L$2881=L2154,K$1:K$2881),2,IF(ISERROR(Q2154),3,IF(Q2154&lt;0.05,3,2))))</f>
        <v>#DIV/0!</v>
      </c>
      <c r="S2154" s="1" t="str">
        <f t="shared" ca="1" si="460"/>
        <v>ND</v>
      </c>
      <c r="T2154" s="1">
        <f t="array" ref="T2154">IF(O2154="","",AVERAGE(IF(L$1:L$2881=L2154,I$1:I$2881)))</f>
        <v>0</v>
      </c>
      <c r="U2154" s="1" t="str">
        <f t="shared" ca="1" si="461"/>
        <v>n/a</v>
      </c>
      <c r="V2154" s="1" t="str">
        <f t="shared" ca="1" si="467"/>
        <v/>
      </c>
      <c r="W2154" s="1" t="str">
        <f t="array" aca="1" ref="W2154" ca="1">IF(V2154="","",IF(AVERAGE(IF(Z$2:Z$2881="Neg"&amp;" "&amp;B2154&amp;" "&amp;X2154,J$2:J$2881,0))&gt;AVERAGE(IF(Z$2:Z$2881="pos"&amp;" "&amp;B2154&amp;" "&amp;X2154,J$2:J$2881,0)),"neg","pos"))</f>
        <v/>
      </c>
      <c r="X2154" s="1" t="str">
        <f t="shared" ca="1" si="462"/>
        <v/>
      </c>
      <c r="Y2154" s="1" t="str">
        <f t="shared" ca="1" si="463"/>
        <v/>
      </c>
      <c r="Z2154" s="1" t="str">
        <f t="shared" si="464"/>
        <v>neg aspartate MEB</v>
      </c>
      <c r="AA2154" s="1" t="str">
        <f t="shared" si="468"/>
        <v>Good</v>
      </c>
    </row>
    <row r="2155" spans="1:27" x14ac:dyDescent="0.2">
      <c r="A2155" s="1" t="s">
        <v>93</v>
      </c>
      <c r="B2155" s="1" t="s">
        <v>181</v>
      </c>
      <c r="C2155" s="1" t="s">
        <v>42</v>
      </c>
      <c r="D2155" s="1">
        <v>133.0377</v>
      </c>
      <c r="E2155" s="1">
        <v>20.77</v>
      </c>
      <c r="F2155" s="5" t="s">
        <v>146</v>
      </c>
      <c r="H2155" s="1" t="s">
        <v>149</v>
      </c>
      <c r="K2155" s="1">
        <f t="shared" si="465"/>
        <v>0</v>
      </c>
      <c r="L2155" s="1" t="str">
        <f t="shared" si="466"/>
        <v>neg aspartate MEBM_Ctr</v>
      </c>
      <c r="M2155" s="1" t="str">
        <f t="shared" si="457"/>
        <v>ND</v>
      </c>
      <c r="N2155" s="1" t="str">
        <f t="shared" si="458"/>
        <v>neg aspartate MEBM_CtrND</v>
      </c>
      <c r="O2155" s="2" t="str">
        <f t="shared" si="459"/>
        <v/>
      </c>
      <c r="P2155" s="1" t="str">
        <f t="array" ref="P2155">IF(O2155="","",AVERAGE(IF(L$1:L$2881=L2155,K$1:K$2881)))</f>
        <v/>
      </c>
      <c r="Q2155" s="1" t="str">
        <f t="array" ref="Q2155">IF(O2155="","",_xlfn.F.TEST(IF((L$1:L$2881=LEFT(L2155,LEN(L2155)-3)&amp;"ctr"),K$1:K$2881),IF((L$1:L$2881=L2155),K$1:K$2881)))</f>
        <v/>
      </c>
      <c r="R2155" s="1" t="str">
        <f t="array" ref="R2155">IF(O2155="","",TTEST(IF(L$1:L$2881=LEFT(L2155,LEN(L2155)-3)&amp;"ctr",K$1:K$2881),IF(L$1:L$2881=L2155,K$1:K$2881),2,IF(ISERROR(Q2155),3,IF(Q2155&lt;0.05,3,2))))</f>
        <v/>
      </c>
      <c r="S2155" s="1" t="str">
        <f t="shared" ca="1" si="460"/>
        <v/>
      </c>
      <c r="T2155" s="1" t="str">
        <f t="array" ref="T2155">IF(O2155="","",AVERAGE(IF(L$1:L$2881=L2155,I$1:I$2881)))</f>
        <v/>
      </c>
      <c r="U2155" s="1" t="str">
        <f t="shared" ca="1" si="461"/>
        <v/>
      </c>
      <c r="V2155" s="1" t="str">
        <f t="shared" ca="1" si="467"/>
        <v/>
      </c>
      <c r="W2155" s="1" t="str">
        <f t="array" aca="1" ref="W2155" ca="1">IF(V2155="","",IF(AVERAGE(IF(Z$2:Z$2881="Neg"&amp;" "&amp;B2155&amp;" "&amp;X2155,J$2:J$2881,0))&gt;AVERAGE(IF(Z$2:Z$2881="pos"&amp;" "&amp;B2155&amp;" "&amp;X2155,J$2:J$2881,0)),"neg","pos"))</f>
        <v/>
      </c>
      <c r="X2155" s="1" t="str">
        <f t="shared" ca="1" si="462"/>
        <v/>
      </c>
      <c r="Y2155" s="1" t="str">
        <f t="shared" ca="1" si="463"/>
        <v/>
      </c>
      <c r="Z2155" s="1" t="str">
        <f t="shared" si="464"/>
        <v>neg aspartate MEB</v>
      </c>
      <c r="AA2155" s="1" t="str">
        <f t="shared" si="468"/>
        <v/>
      </c>
    </row>
    <row r="2156" spans="1:27" x14ac:dyDescent="0.2">
      <c r="A2156" s="1" t="s">
        <v>93</v>
      </c>
      <c r="B2156" s="1" t="s">
        <v>181</v>
      </c>
      <c r="C2156" s="1" t="s">
        <v>42</v>
      </c>
      <c r="D2156" s="1">
        <v>133.0377</v>
      </c>
      <c r="E2156" s="1">
        <v>20.77</v>
      </c>
      <c r="F2156" s="5" t="s">
        <v>146</v>
      </c>
      <c r="H2156" s="1" t="s">
        <v>149</v>
      </c>
      <c r="K2156" s="1">
        <f t="shared" si="465"/>
        <v>0</v>
      </c>
      <c r="L2156" s="1" t="str">
        <f t="shared" si="466"/>
        <v>neg aspartate MEBM_Ctr</v>
      </c>
      <c r="M2156" s="1" t="str">
        <f t="shared" si="457"/>
        <v>ND</v>
      </c>
      <c r="N2156" s="1" t="str">
        <f t="shared" si="458"/>
        <v>neg aspartate MEBM_CtrND</v>
      </c>
      <c r="O2156" s="2" t="str">
        <f t="shared" si="459"/>
        <v/>
      </c>
      <c r="P2156" s="1" t="str">
        <f t="array" ref="P2156">IF(O2156="","",AVERAGE(IF(L$1:L$2881=L2156,K$1:K$2881)))</f>
        <v/>
      </c>
      <c r="Q2156" s="1" t="str">
        <f t="array" ref="Q2156">IF(O2156="","",_xlfn.F.TEST(IF((L$1:L$2881=LEFT(L2156,LEN(L2156)-3)&amp;"ctr"),K$1:K$2881),IF((L$1:L$2881=L2156),K$1:K$2881)))</f>
        <v/>
      </c>
      <c r="R2156" s="1" t="str">
        <f t="array" ref="R2156">IF(O2156="","",TTEST(IF(L$1:L$2881=LEFT(L2156,LEN(L2156)-3)&amp;"ctr",K$1:K$2881),IF(L$1:L$2881=L2156,K$1:K$2881),2,IF(ISERROR(Q2156),3,IF(Q2156&lt;0.05,3,2))))</f>
        <v/>
      </c>
      <c r="S2156" s="1" t="str">
        <f t="shared" ca="1" si="460"/>
        <v/>
      </c>
      <c r="T2156" s="1" t="str">
        <f t="array" ref="T2156">IF(O2156="","",AVERAGE(IF(L$1:L$2881=L2156,I$1:I$2881)))</f>
        <v/>
      </c>
      <c r="U2156" s="1" t="str">
        <f t="shared" ca="1" si="461"/>
        <v/>
      </c>
      <c r="V2156" s="1" t="str">
        <f t="shared" ca="1" si="467"/>
        <v/>
      </c>
      <c r="W2156" s="1" t="str">
        <f t="array" aca="1" ref="W2156" ca="1">IF(V2156="","",IF(AVERAGE(IF(Z$2:Z$2881="Neg"&amp;" "&amp;B2156&amp;" "&amp;X2156,J$2:J$2881,0))&gt;AVERAGE(IF(Z$2:Z$2881="pos"&amp;" "&amp;B2156&amp;" "&amp;X2156,J$2:J$2881,0)),"neg","pos"))</f>
        <v/>
      </c>
      <c r="X2156" s="1" t="str">
        <f t="shared" ca="1" si="462"/>
        <v/>
      </c>
      <c r="Y2156" s="1" t="str">
        <f t="shared" ca="1" si="463"/>
        <v/>
      </c>
      <c r="Z2156" s="1" t="str">
        <f t="shared" si="464"/>
        <v>neg aspartate MEB</v>
      </c>
      <c r="AA2156" s="1" t="str">
        <f t="shared" si="468"/>
        <v/>
      </c>
    </row>
    <row r="2157" spans="1:27" x14ac:dyDescent="0.2">
      <c r="A2157" s="1" t="s">
        <v>93</v>
      </c>
      <c r="B2157" s="1" t="s">
        <v>181</v>
      </c>
      <c r="C2157" s="1" t="s">
        <v>42</v>
      </c>
      <c r="D2157" s="1">
        <v>133.0377</v>
      </c>
      <c r="E2157" s="1">
        <v>20.77</v>
      </c>
      <c r="F2157" s="5" t="s">
        <v>146</v>
      </c>
      <c r="H2157" s="1" t="s">
        <v>149</v>
      </c>
      <c r="K2157" s="1">
        <f t="shared" si="465"/>
        <v>0</v>
      </c>
      <c r="L2157" s="1" t="str">
        <f t="shared" si="466"/>
        <v>neg aspartate MEBM_Ctr</v>
      </c>
      <c r="M2157" s="1" t="str">
        <f t="shared" si="457"/>
        <v>ND</v>
      </c>
      <c r="N2157" s="1" t="str">
        <f t="shared" si="458"/>
        <v>neg aspartate MEBM_CtrND</v>
      </c>
      <c r="O2157" s="2" t="str">
        <f t="shared" si="459"/>
        <v/>
      </c>
      <c r="P2157" s="1" t="str">
        <f t="array" ref="P2157">IF(O2157="","",AVERAGE(IF(L$1:L$2881=L2157,K$1:K$2881)))</f>
        <v/>
      </c>
      <c r="Q2157" s="1" t="str">
        <f t="array" ref="Q2157">IF(O2157="","",_xlfn.F.TEST(IF((L$1:L$2881=LEFT(L2157,LEN(L2157)-3)&amp;"ctr"),K$1:K$2881),IF((L$1:L$2881=L2157),K$1:K$2881)))</f>
        <v/>
      </c>
      <c r="R2157" s="1" t="str">
        <f t="array" ref="R2157">IF(O2157="","",TTEST(IF(L$1:L$2881=LEFT(L2157,LEN(L2157)-3)&amp;"ctr",K$1:K$2881),IF(L$1:L$2881=L2157,K$1:K$2881),2,IF(ISERROR(Q2157),3,IF(Q2157&lt;0.05,3,2))))</f>
        <v/>
      </c>
      <c r="S2157" s="1" t="str">
        <f t="shared" ca="1" si="460"/>
        <v/>
      </c>
      <c r="T2157" s="1" t="str">
        <f t="array" ref="T2157">IF(O2157="","",AVERAGE(IF(L$1:L$2881=L2157,I$1:I$2881)))</f>
        <v/>
      </c>
      <c r="U2157" s="1" t="str">
        <f t="shared" ca="1" si="461"/>
        <v/>
      </c>
      <c r="V2157" s="1" t="str">
        <f t="shared" ca="1" si="467"/>
        <v/>
      </c>
      <c r="W2157" s="1" t="str">
        <f t="array" aca="1" ref="W2157" ca="1">IF(V2157="","",IF(AVERAGE(IF(Z$2:Z$2881="Neg"&amp;" "&amp;B2157&amp;" "&amp;X2157,J$2:J$2881,0))&gt;AVERAGE(IF(Z$2:Z$2881="pos"&amp;" "&amp;B2157&amp;" "&amp;X2157,J$2:J$2881,0)),"neg","pos"))</f>
        <v/>
      </c>
      <c r="X2157" s="1" t="str">
        <f t="shared" ca="1" si="462"/>
        <v/>
      </c>
      <c r="Y2157" s="1" t="str">
        <f t="shared" ca="1" si="463"/>
        <v/>
      </c>
      <c r="Z2157" s="1" t="str">
        <f t="shared" si="464"/>
        <v>neg aspartate MEB</v>
      </c>
      <c r="AA2157" s="1" t="str">
        <f t="shared" si="468"/>
        <v/>
      </c>
    </row>
    <row r="2158" spans="1:27" x14ac:dyDescent="0.2">
      <c r="A2158" s="1" t="s">
        <v>93</v>
      </c>
      <c r="B2158" s="1" t="s">
        <v>181</v>
      </c>
      <c r="C2158" s="1" t="s">
        <v>42</v>
      </c>
      <c r="D2158" s="1">
        <v>133.0377</v>
      </c>
      <c r="E2158" s="1">
        <v>20.77</v>
      </c>
      <c r="F2158" s="5" t="s">
        <v>146</v>
      </c>
      <c r="H2158" s="1" t="s">
        <v>150</v>
      </c>
      <c r="K2158" s="1">
        <f t="shared" si="465"/>
        <v>0</v>
      </c>
      <c r="L2158" s="1" t="str">
        <f t="shared" si="466"/>
        <v>neg aspartate MEBM_Syn</v>
      </c>
      <c r="M2158" s="1" t="str">
        <f t="shared" si="457"/>
        <v>ND</v>
      </c>
      <c r="N2158" s="1" t="str">
        <f t="shared" si="458"/>
        <v>neg aspartate MEBM_SynND</v>
      </c>
      <c r="O2158" s="2" t="str">
        <f t="shared" si="459"/>
        <v>ND</v>
      </c>
      <c r="P2158" s="1">
        <f t="array" ref="P2158">IF(O2158="","",AVERAGE(IF(L$1:L$2881=L2158,K$1:K$2881)))</f>
        <v>0</v>
      </c>
      <c r="Q2158" s="1" t="e">
        <f t="array" ref="Q2158">IF(O2158="","",_xlfn.F.TEST(IF((L$1:L$2881=LEFT(L2158,LEN(L2158)-3)&amp;"ctr"),K$1:K$2881),IF((L$1:L$2881=L2158),K$1:K$2881)))</f>
        <v>#DIV/0!</v>
      </c>
      <c r="R2158" s="1" t="e">
        <f t="array" ref="R2158">IF(O2158="","",TTEST(IF(L$1:L$2881=LEFT(L2158,LEN(L2158)-3)&amp;"ctr",K$1:K$2881),IF(L$1:L$2881=L2158,K$1:K$2881),2,IF(ISERROR(Q2158),3,IF(Q2158&lt;0.05,3,2))))</f>
        <v>#DIV/0!</v>
      </c>
      <c r="S2158" s="1" t="str">
        <f t="shared" ca="1" si="460"/>
        <v>ND</v>
      </c>
      <c r="T2158" s="1">
        <f t="array" ref="T2158">IF(O2158="","",AVERAGE(IF(L$1:L$2881=L2158,I$1:I$2881)))</f>
        <v>0</v>
      </c>
      <c r="U2158" s="1" t="str">
        <f t="shared" ca="1" si="461"/>
        <v>n/a</v>
      </c>
      <c r="V2158" s="1" t="str">
        <f t="shared" ca="1" si="467"/>
        <v/>
      </c>
      <c r="W2158" s="1" t="str">
        <f t="array" aca="1" ref="W2158" ca="1">IF(V2158="","",IF(AVERAGE(IF(Z$2:Z$2881="Neg"&amp;" "&amp;B2158&amp;" "&amp;X2158,J$2:J$2881,0))&gt;AVERAGE(IF(Z$2:Z$2881="pos"&amp;" "&amp;B2158&amp;" "&amp;X2158,J$2:J$2881,0)),"neg","pos"))</f>
        <v/>
      </c>
      <c r="X2158" s="1" t="str">
        <f t="shared" ca="1" si="462"/>
        <v/>
      </c>
      <c r="Y2158" s="1" t="str">
        <f t="shared" ca="1" si="463"/>
        <v/>
      </c>
      <c r="Z2158" s="1" t="str">
        <f t="shared" si="464"/>
        <v>neg aspartate MEB</v>
      </c>
      <c r="AA2158" s="1" t="str">
        <f t="shared" si="468"/>
        <v>Good</v>
      </c>
    </row>
    <row r="2159" spans="1:27" x14ac:dyDescent="0.2">
      <c r="A2159" s="1" t="s">
        <v>93</v>
      </c>
      <c r="B2159" s="1" t="s">
        <v>181</v>
      </c>
      <c r="C2159" s="1" t="s">
        <v>42</v>
      </c>
      <c r="D2159" s="1">
        <v>133.0377</v>
      </c>
      <c r="E2159" s="1">
        <v>20.77</v>
      </c>
      <c r="F2159" s="5" t="s">
        <v>146</v>
      </c>
      <c r="H2159" s="1" t="s">
        <v>150</v>
      </c>
      <c r="K2159" s="1">
        <f t="shared" si="465"/>
        <v>0</v>
      </c>
      <c r="L2159" s="1" t="str">
        <f t="shared" si="466"/>
        <v>neg aspartate MEBM_Syn</v>
      </c>
      <c r="M2159" s="1" t="str">
        <f t="shared" si="457"/>
        <v>ND</v>
      </c>
      <c r="N2159" s="1" t="str">
        <f t="shared" si="458"/>
        <v>neg aspartate MEBM_SynND</v>
      </c>
      <c r="O2159" s="2" t="str">
        <f t="shared" si="459"/>
        <v/>
      </c>
      <c r="P2159" s="1" t="str">
        <f t="array" ref="P2159">IF(O2159="","",AVERAGE(IF(L$1:L$2881=L2159,K$1:K$2881)))</f>
        <v/>
      </c>
      <c r="Q2159" s="1" t="str">
        <f t="array" ref="Q2159">IF(O2159="","",_xlfn.F.TEST(IF((L$1:L$2881=LEFT(L2159,LEN(L2159)-3)&amp;"ctr"),K$1:K$2881),IF((L$1:L$2881=L2159),K$1:K$2881)))</f>
        <v/>
      </c>
      <c r="R2159" s="1" t="str">
        <f t="array" ref="R2159">IF(O2159="","",TTEST(IF(L$1:L$2881=LEFT(L2159,LEN(L2159)-3)&amp;"ctr",K$1:K$2881),IF(L$1:L$2881=L2159,K$1:K$2881),2,IF(ISERROR(Q2159),3,IF(Q2159&lt;0.05,3,2))))</f>
        <v/>
      </c>
      <c r="S2159" s="1" t="str">
        <f t="shared" ca="1" si="460"/>
        <v/>
      </c>
      <c r="T2159" s="1" t="str">
        <f t="array" ref="T2159">IF(O2159="","",AVERAGE(IF(L$1:L$2881=L2159,I$1:I$2881)))</f>
        <v/>
      </c>
      <c r="U2159" s="1" t="str">
        <f t="shared" ca="1" si="461"/>
        <v/>
      </c>
      <c r="V2159" s="1" t="str">
        <f t="shared" ca="1" si="467"/>
        <v/>
      </c>
      <c r="W2159" s="1" t="str">
        <f t="array" aca="1" ref="W2159" ca="1">IF(V2159="","",IF(AVERAGE(IF(Z$2:Z$2881="Neg"&amp;" "&amp;B2159&amp;" "&amp;X2159,J$2:J$2881,0))&gt;AVERAGE(IF(Z$2:Z$2881="pos"&amp;" "&amp;B2159&amp;" "&amp;X2159,J$2:J$2881,0)),"neg","pos"))</f>
        <v/>
      </c>
      <c r="X2159" s="1" t="str">
        <f t="shared" ca="1" si="462"/>
        <v/>
      </c>
      <c r="Y2159" s="1" t="str">
        <f t="shared" ca="1" si="463"/>
        <v/>
      </c>
      <c r="Z2159" s="1" t="str">
        <f t="shared" si="464"/>
        <v>neg aspartate MEB</v>
      </c>
      <c r="AA2159" s="1" t="str">
        <f t="shared" si="468"/>
        <v/>
      </c>
    </row>
    <row r="2160" spans="1:27" x14ac:dyDescent="0.2">
      <c r="A2160" s="1" t="s">
        <v>93</v>
      </c>
      <c r="B2160" s="1" t="s">
        <v>181</v>
      </c>
      <c r="C2160" s="1" t="s">
        <v>42</v>
      </c>
      <c r="D2160" s="1">
        <v>133.0377</v>
      </c>
      <c r="E2160" s="1">
        <v>20.77</v>
      </c>
      <c r="F2160" s="5" t="s">
        <v>146</v>
      </c>
      <c r="H2160" s="1" t="s">
        <v>150</v>
      </c>
      <c r="K2160" s="1">
        <f t="shared" si="465"/>
        <v>0</v>
      </c>
      <c r="L2160" s="1" t="str">
        <f t="shared" si="466"/>
        <v>neg aspartate MEBM_Syn</v>
      </c>
      <c r="M2160" s="1" t="str">
        <f t="shared" si="457"/>
        <v>ND</v>
      </c>
      <c r="N2160" s="1" t="str">
        <f t="shared" si="458"/>
        <v>neg aspartate MEBM_SynND</v>
      </c>
      <c r="O2160" s="2" t="str">
        <f t="shared" si="459"/>
        <v/>
      </c>
      <c r="P2160" s="1" t="str">
        <f t="array" ref="P2160">IF(O2160="","",AVERAGE(IF(L$1:L$2881=L2160,K$1:K$2881)))</f>
        <v/>
      </c>
      <c r="Q2160" s="1" t="str">
        <f t="array" ref="Q2160">IF(O2160="","",_xlfn.F.TEST(IF((L$1:L$2881=LEFT(L2160,LEN(L2160)-3)&amp;"ctr"),K$1:K$2881),IF((L$1:L$2881=L2160),K$1:K$2881)))</f>
        <v/>
      </c>
      <c r="R2160" s="1" t="str">
        <f t="array" ref="R2160">IF(O2160="","",TTEST(IF(L$1:L$2881=LEFT(L2160,LEN(L2160)-3)&amp;"ctr",K$1:K$2881),IF(L$1:L$2881=L2160,K$1:K$2881),2,IF(ISERROR(Q2160),3,IF(Q2160&lt;0.05,3,2))))</f>
        <v/>
      </c>
      <c r="S2160" s="1" t="str">
        <f t="shared" ca="1" si="460"/>
        <v/>
      </c>
      <c r="T2160" s="1" t="str">
        <f t="array" ref="T2160">IF(O2160="","",AVERAGE(IF(L$1:L$2881=L2160,I$1:I$2881)))</f>
        <v/>
      </c>
      <c r="U2160" s="1" t="str">
        <f t="shared" ca="1" si="461"/>
        <v/>
      </c>
      <c r="V2160" s="1" t="str">
        <f t="shared" ca="1" si="467"/>
        <v/>
      </c>
      <c r="W2160" s="1" t="str">
        <f t="array" aca="1" ref="W2160" ca="1">IF(V2160="","",IF(AVERAGE(IF(Z$2:Z$2881="Neg"&amp;" "&amp;B2160&amp;" "&amp;X2160,J$2:J$2881,0))&gt;AVERAGE(IF(Z$2:Z$2881="pos"&amp;" "&amp;B2160&amp;" "&amp;X2160,J$2:J$2881,0)),"neg","pos"))</f>
        <v/>
      </c>
      <c r="X2160" s="1" t="str">
        <f t="shared" ca="1" si="462"/>
        <v/>
      </c>
      <c r="Y2160" s="1" t="str">
        <f t="shared" ca="1" si="463"/>
        <v/>
      </c>
      <c r="Z2160" s="1" t="str">
        <f t="shared" si="464"/>
        <v>neg aspartate MEB</v>
      </c>
      <c r="AA2160" s="1" t="str">
        <f t="shared" si="468"/>
        <v/>
      </c>
    </row>
    <row r="2161" spans="1:27" x14ac:dyDescent="0.2">
      <c r="A2161" s="1" t="s">
        <v>93</v>
      </c>
      <c r="B2161" s="1" t="s">
        <v>181</v>
      </c>
      <c r="C2161" s="1" t="s">
        <v>42</v>
      </c>
      <c r="D2161" s="1">
        <v>133.0377</v>
      </c>
      <c r="E2161" s="1">
        <v>20.77</v>
      </c>
      <c r="F2161" s="5" t="s">
        <v>146</v>
      </c>
      <c r="H2161" s="1" t="s">
        <v>150</v>
      </c>
      <c r="K2161" s="1">
        <f t="shared" si="465"/>
        <v>0</v>
      </c>
      <c r="L2161" s="1" t="str">
        <f t="shared" si="466"/>
        <v>neg aspartate MEBM_Syn</v>
      </c>
      <c r="M2161" s="1" t="str">
        <f t="shared" si="457"/>
        <v>ND</v>
      </c>
      <c r="N2161" s="1" t="str">
        <f t="shared" si="458"/>
        <v>neg aspartate MEBM_SynND</v>
      </c>
      <c r="O2161" s="2" t="str">
        <f t="shared" si="459"/>
        <v/>
      </c>
      <c r="P2161" s="1" t="str">
        <f t="array" ref="P2161">IF(O2161="","",AVERAGE(IF(L$1:L$2881=L2161,K$1:K$2881)))</f>
        <v/>
      </c>
      <c r="Q2161" s="1" t="str">
        <f t="array" ref="Q2161">IF(O2161="","",_xlfn.F.TEST(IF((L$1:L$2881=LEFT(L2161,LEN(L2161)-3)&amp;"ctr"),K$1:K$2881),IF((L$1:L$2881=L2161),K$1:K$2881)))</f>
        <v/>
      </c>
      <c r="R2161" s="1" t="str">
        <f t="array" ref="R2161">IF(O2161="","",TTEST(IF(L$1:L$2881=LEFT(L2161,LEN(L2161)-3)&amp;"ctr",K$1:K$2881),IF(L$1:L$2881=L2161,K$1:K$2881),2,IF(ISERROR(Q2161),3,IF(Q2161&lt;0.05,3,2))))</f>
        <v/>
      </c>
      <c r="S2161" s="1" t="str">
        <f t="shared" ca="1" si="460"/>
        <v/>
      </c>
      <c r="T2161" s="1" t="str">
        <f t="array" ref="T2161">IF(O2161="","",AVERAGE(IF(L$1:L$2881=L2161,I$1:I$2881)))</f>
        <v/>
      </c>
      <c r="U2161" s="1" t="str">
        <f t="shared" ca="1" si="461"/>
        <v/>
      </c>
      <c r="V2161" s="1" t="str">
        <f t="shared" ca="1" si="467"/>
        <v/>
      </c>
      <c r="W2161" s="1" t="str">
        <f t="array" aca="1" ref="W2161" ca="1">IF(V2161="","",IF(AVERAGE(IF(Z$2:Z$2881="Neg"&amp;" "&amp;B2161&amp;" "&amp;X2161,J$2:J$2881,0))&gt;AVERAGE(IF(Z$2:Z$2881="pos"&amp;" "&amp;B2161&amp;" "&amp;X2161,J$2:J$2881,0)),"neg","pos"))</f>
        <v/>
      </c>
      <c r="X2161" s="1" t="str">
        <f t="shared" ca="1" si="462"/>
        <v/>
      </c>
      <c r="Y2161" s="1" t="str">
        <f t="shared" ca="1" si="463"/>
        <v/>
      </c>
      <c r="Z2161" s="1" t="str">
        <f t="shared" si="464"/>
        <v>neg aspartate MEB</v>
      </c>
      <c r="AA2161" s="1" t="str">
        <f t="shared" si="468"/>
        <v/>
      </c>
    </row>
    <row r="2162" spans="1:27" x14ac:dyDescent="0.2">
      <c r="A2162" s="1" t="s">
        <v>93</v>
      </c>
      <c r="B2162" s="1" t="s">
        <v>181</v>
      </c>
      <c r="C2162" s="1" t="s">
        <v>42</v>
      </c>
      <c r="D2162" s="1">
        <v>133.0377</v>
      </c>
      <c r="E2162" s="1">
        <v>20.77</v>
      </c>
      <c r="F2162" s="5" t="s">
        <v>146</v>
      </c>
      <c r="H2162" s="1" t="s">
        <v>151</v>
      </c>
      <c r="I2162" s="1">
        <v>166805</v>
      </c>
      <c r="K2162" s="1">
        <f t="shared" si="465"/>
        <v>12.024586739482857</v>
      </c>
      <c r="L2162" s="1" t="str">
        <f t="shared" si="466"/>
        <v>neg aspartate YE_Ctr</v>
      </c>
      <c r="M2162" s="1" t="str">
        <f t="shared" si="457"/>
        <v>D</v>
      </c>
      <c r="N2162" s="1" t="str">
        <f t="shared" si="458"/>
        <v>neg aspartate YE_Ctr_D</v>
      </c>
      <c r="O2162" s="2" t="str">
        <f t="shared" si="459"/>
        <v>D</v>
      </c>
      <c r="P2162" s="1">
        <f t="array" ref="P2162">IF(O2162="","",AVERAGE(IF(L$1:L$2881=L2162,K$1:K$2881)))</f>
        <v>11.871425342755987</v>
      </c>
      <c r="Q2162" s="1">
        <f t="array" ref="Q2162">IF(O2162="","",_xlfn.F.TEST(IF((L$1:L$2881=LEFT(L2162,LEN(L2162)-3)&amp;"ctr"),K$1:K$2881),IF((L$1:L$2881=L2162),K$1:K$2881)))</f>
        <v>1</v>
      </c>
      <c r="R2162" s="1">
        <f t="array" ref="R2162">IF(O2162="","",TTEST(IF(L$1:L$2881=LEFT(L2162,LEN(L2162)-3)&amp;"ctr",K$1:K$2881),IF(L$1:L$2881=L2162,K$1:K$2881),2,IF(ISERROR(Q2162),3,IF(Q2162&lt;0.05,3,2))))</f>
        <v>1</v>
      </c>
      <c r="S2162" s="1" t="str">
        <f t="shared" ca="1" si="460"/>
        <v>D</v>
      </c>
      <c r="T2162" s="1">
        <f t="array" ref="T2162">IF(O2162="","",AVERAGE(IF(L$1:L$2881=L2162,I$1:I$2881)))</f>
        <v>152958.75</v>
      </c>
      <c r="U2162" s="1" t="b">
        <f t="shared" ca="1" si="461"/>
        <v>0</v>
      </c>
      <c r="V2162" s="1" t="str">
        <f t="shared" ca="1" si="467"/>
        <v>1</v>
      </c>
      <c r="W2162" s="1" t="str">
        <f t="array" aca="1" ref="W2162" ca="1">IF(V2162="","",IF(AVERAGE(IF(Z$2:Z$2881="Neg"&amp;" "&amp;B2162&amp;" "&amp;X2162,J$2:J$2881,0))&gt;AVERAGE(IF(Z$2:Z$2881="pos"&amp;" "&amp;B2162&amp;" "&amp;X2162,J$2:J$2881,0)),"neg","pos"))</f>
        <v>pos</v>
      </c>
      <c r="X2162" s="1" t="str">
        <f t="shared" ca="1" si="462"/>
        <v>YE_</v>
      </c>
      <c r="Y2162" s="1" t="str">
        <f t="shared" ca="1" si="463"/>
        <v>Ctr</v>
      </c>
      <c r="Z2162" s="1" t="str">
        <f t="shared" si="464"/>
        <v>neg aspartate YE_</v>
      </c>
      <c r="AA2162" s="1" t="str">
        <f t="shared" si="468"/>
        <v>Good</v>
      </c>
    </row>
    <row r="2163" spans="1:27" x14ac:dyDescent="0.2">
      <c r="A2163" s="1" t="s">
        <v>93</v>
      </c>
      <c r="B2163" s="1" t="s">
        <v>181</v>
      </c>
      <c r="C2163" s="1" t="s">
        <v>42</v>
      </c>
      <c r="D2163" s="1">
        <v>133.0377</v>
      </c>
      <c r="E2163" s="1">
        <v>20.77</v>
      </c>
      <c r="F2163" s="5" t="s">
        <v>146</v>
      </c>
      <c r="H2163" s="1" t="s">
        <v>151</v>
      </c>
      <c r="I2163" s="1">
        <v>191216</v>
      </c>
      <c r="K2163" s="1">
        <f t="shared" si="465"/>
        <v>12.16116418778088</v>
      </c>
      <c r="L2163" s="1" t="str">
        <f t="shared" si="466"/>
        <v>neg aspartate YE_Ctr</v>
      </c>
      <c r="M2163" s="1" t="str">
        <f t="shared" si="457"/>
        <v>D</v>
      </c>
      <c r="N2163" s="1" t="str">
        <f t="shared" si="458"/>
        <v>neg aspartate YE_Ctr_D</v>
      </c>
      <c r="O2163" s="2" t="str">
        <f t="shared" si="459"/>
        <v/>
      </c>
      <c r="P2163" s="1" t="str">
        <f t="array" ref="P2163">IF(O2163="","",AVERAGE(IF(L$1:L$2881=L2163,K$1:K$2881)))</f>
        <v/>
      </c>
      <c r="Q2163" s="1" t="str">
        <f t="array" ref="Q2163">IF(O2163="","",_xlfn.F.TEST(IF((L$1:L$2881=LEFT(L2163,LEN(L2163)-3)&amp;"ctr"),K$1:K$2881),IF((L$1:L$2881=L2163),K$1:K$2881)))</f>
        <v/>
      </c>
      <c r="R2163" s="1" t="str">
        <f t="array" ref="R2163">IF(O2163="","",TTEST(IF(L$1:L$2881=LEFT(L2163,LEN(L2163)-3)&amp;"ctr",K$1:K$2881),IF(L$1:L$2881=L2163,K$1:K$2881),2,IF(ISERROR(Q2163),3,IF(Q2163&lt;0.05,3,2))))</f>
        <v/>
      </c>
      <c r="S2163" s="1" t="str">
        <f t="shared" ca="1" si="460"/>
        <v/>
      </c>
      <c r="T2163" s="1" t="str">
        <f t="array" ref="T2163">IF(O2163="","",AVERAGE(IF(L$1:L$2881=L2163,I$1:I$2881)))</f>
        <v/>
      </c>
      <c r="U2163" s="1" t="str">
        <f t="shared" ca="1" si="461"/>
        <v/>
      </c>
      <c r="V2163" s="1" t="str">
        <f t="shared" ca="1" si="467"/>
        <v/>
      </c>
      <c r="W2163" s="1" t="str">
        <f t="array" aca="1" ref="W2163" ca="1">IF(V2163="","",IF(AVERAGE(IF(Z$2:Z$2881="Neg"&amp;" "&amp;B2163&amp;" "&amp;X2163,J$2:J$2881,0))&gt;AVERAGE(IF(Z$2:Z$2881="pos"&amp;" "&amp;B2163&amp;" "&amp;X2163,J$2:J$2881,0)),"neg","pos"))</f>
        <v/>
      </c>
      <c r="X2163" s="1" t="str">
        <f t="shared" ca="1" si="462"/>
        <v/>
      </c>
      <c r="Y2163" s="1" t="str">
        <f t="shared" ca="1" si="463"/>
        <v/>
      </c>
      <c r="Z2163" s="1" t="str">
        <f t="shared" si="464"/>
        <v>neg aspartate YE_</v>
      </c>
      <c r="AA2163" s="1" t="str">
        <f t="shared" si="468"/>
        <v/>
      </c>
    </row>
    <row r="2164" spans="1:27" x14ac:dyDescent="0.2">
      <c r="A2164" s="1" t="s">
        <v>93</v>
      </c>
      <c r="B2164" s="1" t="s">
        <v>181</v>
      </c>
      <c r="C2164" s="1" t="s">
        <v>42</v>
      </c>
      <c r="D2164" s="1">
        <v>133.0377</v>
      </c>
      <c r="E2164" s="1">
        <v>20.77</v>
      </c>
      <c r="F2164" s="5" t="s">
        <v>146</v>
      </c>
      <c r="H2164" s="1" t="s">
        <v>151</v>
      </c>
      <c r="I2164" s="1">
        <v>181241</v>
      </c>
      <c r="K2164" s="1">
        <f t="shared" si="465"/>
        <v>12.107588433811779</v>
      </c>
      <c r="L2164" s="1" t="str">
        <f t="shared" si="466"/>
        <v>neg aspartate YE_Ctr</v>
      </c>
      <c r="M2164" s="1" t="str">
        <f t="shared" si="457"/>
        <v>D</v>
      </c>
      <c r="N2164" s="1" t="str">
        <f t="shared" si="458"/>
        <v>neg aspartate YE_Ctr_D</v>
      </c>
      <c r="O2164" s="2" t="str">
        <f t="shared" si="459"/>
        <v/>
      </c>
      <c r="P2164" s="1" t="str">
        <f t="array" ref="P2164">IF(O2164="","",AVERAGE(IF(L$1:L$2881=L2164,K$1:K$2881)))</f>
        <v/>
      </c>
      <c r="Q2164" s="1" t="str">
        <f t="array" ref="Q2164">IF(O2164="","",_xlfn.F.TEST(IF((L$1:L$2881=LEFT(L2164,LEN(L2164)-3)&amp;"ctr"),K$1:K$2881),IF((L$1:L$2881=L2164),K$1:K$2881)))</f>
        <v/>
      </c>
      <c r="R2164" s="1" t="str">
        <f t="array" ref="R2164">IF(O2164="","",TTEST(IF(L$1:L$2881=LEFT(L2164,LEN(L2164)-3)&amp;"ctr",K$1:K$2881),IF(L$1:L$2881=L2164,K$1:K$2881),2,IF(ISERROR(Q2164),3,IF(Q2164&lt;0.05,3,2))))</f>
        <v/>
      </c>
      <c r="S2164" s="1" t="str">
        <f t="shared" ca="1" si="460"/>
        <v/>
      </c>
      <c r="T2164" s="1" t="str">
        <f t="array" ref="T2164">IF(O2164="","",AVERAGE(IF(L$1:L$2881=L2164,I$1:I$2881)))</f>
        <v/>
      </c>
      <c r="U2164" s="1" t="str">
        <f t="shared" ca="1" si="461"/>
        <v/>
      </c>
      <c r="V2164" s="1" t="str">
        <f t="shared" ca="1" si="467"/>
        <v/>
      </c>
      <c r="W2164" s="1" t="str">
        <f t="array" aca="1" ref="W2164" ca="1">IF(V2164="","",IF(AVERAGE(IF(Z$2:Z$2881="Neg"&amp;" "&amp;B2164&amp;" "&amp;X2164,J$2:J$2881,0))&gt;AVERAGE(IF(Z$2:Z$2881="pos"&amp;" "&amp;B2164&amp;" "&amp;X2164,J$2:J$2881,0)),"neg","pos"))</f>
        <v/>
      </c>
      <c r="X2164" s="1" t="str">
        <f t="shared" ca="1" si="462"/>
        <v/>
      </c>
      <c r="Y2164" s="1" t="str">
        <f t="shared" ca="1" si="463"/>
        <v/>
      </c>
      <c r="Z2164" s="1" t="str">
        <f t="shared" si="464"/>
        <v>neg aspartate YE_</v>
      </c>
      <c r="AA2164" s="1" t="str">
        <f t="shared" si="468"/>
        <v/>
      </c>
    </row>
    <row r="2165" spans="1:27" x14ac:dyDescent="0.2">
      <c r="A2165" s="1" t="s">
        <v>93</v>
      </c>
      <c r="B2165" s="1" t="s">
        <v>181</v>
      </c>
      <c r="C2165" s="1" t="s">
        <v>42</v>
      </c>
      <c r="D2165" s="1">
        <v>133.0377</v>
      </c>
      <c r="E2165" s="1">
        <v>20.77</v>
      </c>
      <c r="F2165" s="5" t="s">
        <v>146</v>
      </c>
      <c r="H2165" s="1" t="s">
        <v>151</v>
      </c>
      <c r="I2165" s="1">
        <v>72573</v>
      </c>
      <c r="K2165" s="1">
        <f t="shared" si="465"/>
        <v>11.192362009948436</v>
      </c>
      <c r="L2165" s="1" t="str">
        <f t="shared" si="466"/>
        <v>neg aspartate YE_Ctr</v>
      </c>
      <c r="M2165" s="1" t="str">
        <f t="shared" si="457"/>
        <v>D</v>
      </c>
      <c r="N2165" s="1" t="str">
        <f t="shared" si="458"/>
        <v>neg aspartate YE_Ctr_D</v>
      </c>
      <c r="O2165" s="2" t="str">
        <f t="shared" si="459"/>
        <v/>
      </c>
      <c r="P2165" s="1" t="str">
        <f t="array" ref="P2165">IF(O2165="","",AVERAGE(IF(L$1:L$2881=L2165,K$1:K$2881)))</f>
        <v/>
      </c>
      <c r="Q2165" s="1" t="str">
        <f t="array" ref="Q2165">IF(O2165="","",_xlfn.F.TEST(IF((L$1:L$2881=LEFT(L2165,LEN(L2165)-3)&amp;"ctr"),K$1:K$2881),IF((L$1:L$2881=L2165),K$1:K$2881)))</f>
        <v/>
      </c>
      <c r="R2165" s="1" t="str">
        <f t="array" ref="R2165">IF(O2165="","",TTEST(IF(L$1:L$2881=LEFT(L2165,LEN(L2165)-3)&amp;"ctr",K$1:K$2881),IF(L$1:L$2881=L2165,K$1:K$2881),2,IF(ISERROR(Q2165),3,IF(Q2165&lt;0.05,3,2))))</f>
        <v/>
      </c>
      <c r="S2165" s="1" t="str">
        <f t="shared" ca="1" si="460"/>
        <v/>
      </c>
      <c r="T2165" s="1" t="str">
        <f t="array" ref="T2165">IF(O2165="","",AVERAGE(IF(L$1:L$2881=L2165,I$1:I$2881)))</f>
        <v/>
      </c>
      <c r="U2165" s="1" t="str">
        <f t="shared" ca="1" si="461"/>
        <v/>
      </c>
      <c r="V2165" s="1" t="str">
        <f t="shared" ca="1" si="467"/>
        <v/>
      </c>
      <c r="W2165" s="1" t="str">
        <f t="array" aca="1" ref="W2165" ca="1">IF(V2165="","",IF(AVERAGE(IF(Z$2:Z$2881="Neg"&amp;" "&amp;B2165&amp;" "&amp;X2165,J$2:J$2881,0))&gt;AVERAGE(IF(Z$2:Z$2881="pos"&amp;" "&amp;B2165&amp;" "&amp;X2165,J$2:J$2881,0)),"neg","pos"))</f>
        <v/>
      </c>
      <c r="X2165" s="1" t="str">
        <f t="shared" ca="1" si="462"/>
        <v/>
      </c>
      <c r="Y2165" s="1" t="str">
        <f t="shared" ca="1" si="463"/>
        <v/>
      </c>
      <c r="Z2165" s="1" t="str">
        <f t="shared" si="464"/>
        <v>neg aspartate YE_</v>
      </c>
      <c r="AA2165" s="1" t="str">
        <f t="shared" si="468"/>
        <v/>
      </c>
    </row>
    <row r="2166" spans="1:27" x14ac:dyDescent="0.2">
      <c r="A2166" s="1" t="s">
        <v>93</v>
      </c>
      <c r="B2166" s="1" t="s">
        <v>181</v>
      </c>
      <c r="C2166" s="1" t="s">
        <v>42</v>
      </c>
      <c r="D2166" s="1">
        <v>133.0377</v>
      </c>
      <c r="E2166" s="1">
        <v>20.77</v>
      </c>
      <c r="F2166" s="5" t="s">
        <v>146</v>
      </c>
      <c r="H2166" s="1" t="s">
        <v>152</v>
      </c>
      <c r="I2166" s="1">
        <v>480976</v>
      </c>
      <c r="K2166" s="1">
        <f t="shared" si="465"/>
        <v>13.08357473089681</v>
      </c>
      <c r="L2166" s="1" t="str">
        <f t="shared" si="466"/>
        <v>neg aspartate YE_Syn</v>
      </c>
      <c r="M2166" s="1" t="str">
        <f t="shared" si="457"/>
        <v>D</v>
      </c>
      <c r="N2166" s="1" t="str">
        <f t="shared" si="458"/>
        <v>neg aspartate YE_Syn_D</v>
      </c>
      <c r="O2166" s="2" t="str">
        <f t="shared" si="459"/>
        <v>D</v>
      </c>
      <c r="P2166" s="1">
        <f t="array" ref="P2166">IF(O2166="","",AVERAGE(IF(L$1:L$2881=L2166,K$1:K$2881)))</f>
        <v>13.006086646995215</v>
      </c>
      <c r="Q2166" s="1">
        <f t="array" ref="Q2166">IF(O2166="","",_xlfn.F.TEST(IF((L$1:L$2881=LEFT(L2166,LEN(L2166)-3)&amp;"ctr"),K$1:K$2881),IF((L$1:L$2881=L2166),K$1:K$2881)))</f>
        <v>0.91123238385427785</v>
      </c>
      <c r="R2166" s="1">
        <f t="array" ref="R2166">IF(O2166="","",TTEST(IF(L$1:L$2881=LEFT(L2166,LEN(L2166)-3)&amp;"ctr",K$1:K$2881),IF(L$1:L$2881=L2166,K$1:K$2881),2,IF(ISERROR(Q2166),3,IF(Q2166&lt;0.05,3,2))))</f>
        <v>1.0857955165616216E-2</v>
      </c>
      <c r="S2166" s="1" t="str">
        <f t="shared" ca="1" si="460"/>
        <v>E</v>
      </c>
      <c r="T2166" s="1">
        <f t="array" ref="T2166">IF(O2166="","",AVERAGE(IF(L$1:L$2881=L2166,I$1:I$2881)))</f>
        <v>472369</v>
      </c>
      <c r="U2166" s="1">
        <f t="shared" ca="1" si="461"/>
        <v>1.6267716500073708</v>
      </c>
      <c r="V2166" s="1" t="str">
        <f t="shared" ca="1" si="467"/>
        <v>2</v>
      </c>
      <c r="W2166" s="1" t="str">
        <f t="array" aca="1" ref="W2166" ca="1">IF(V2166="","",IF(AVERAGE(IF(Z$2:Z$2881="Neg"&amp;" "&amp;B2166&amp;" "&amp;X2166,J$2:J$2881,0))&gt;AVERAGE(IF(Z$2:Z$2881="pos"&amp;" "&amp;B2166&amp;" "&amp;X2166,J$2:J$2881,0)),"neg","pos"))</f>
        <v>pos</v>
      </c>
      <c r="X2166" s="1" t="str">
        <f t="shared" ca="1" si="462"/>
        <v>YE_</v>
      </c>
      <c r="Y2166" s="1" t="str">
        <f t="shared" ca="1" si="463"/>
        <v>Syn</v>
      </c>
      <c r="Z2166" s="1" t="str">
        <f t="shared" si="464"/>
        <v>neg aspartate YE_</v>
      </c>
      <c r="AA2166" s="1" t="str">
        <f t="shared" si="468"/>
        <v>Good</v>
      </c>
    </row>
    <row r="2167" spans="1:27" x14ac:dyDescent="0.2">
      <c r="A2167" s="1" t="s">
        <v>93</v>
      </c>
      <c r="B2167" s="1" t="s">
        <v>181</v>
      </c>
      <c r="C2167" s="1" t="s">
        <v>42</v>
      </c>
      <c r="D2167" s="1">
        <v>133.0377</v>
      </c>
      <c r="E2167" s="1">
        <v>20.77</v>
      </c>
      <c r="F2167" s="5" t="s">
        <v>146</v>
      </c>
      <c r="H2167" s="1" t="s">
        <v>152</v>
      </c>
      <c r="I2167" s="1">
        <v>610817</v>
      </c>
      <c r="K2167" s="1">
        <f t="shared" si="465"/>
        <v>13.32255432144053</v>
      </c>
      <c r="L2167" s="1" t="str">
        <f t="shared" si="466"/>
        <v>neg aspartate YE_Syn</v>
      </c>
      <c r="M2167" s="1" t="str">
        <f t="shared" si="457"/>
        <v>D</v>
      </c>
      <c r="N2167" s="1" t="str">
        <f t="shared" si="458"/>
        <v>neg aspartate YE_Syn_D</v>
      </c>
      <c r="O2167" s="2" t="str">
        <f t="shared" si="459"/>
        <v/>
      </c>
      <c r="P2167" s="1" t="str">
        <f t="array" ref="P2167">IF(O2167="","",AVERAGE(IF(L$1:L$2881=L2167,K$1:K$2881)))</f>
        <v/>
      </c>
      <c r="Q2167" s="1" t="str">
        <f t="array" ref="Q2167">IF(O2167="","",_xlfn.F.TEST(IF((L$1:L$2881=LEFT(L2167,LEN(L2167)-3)&amp;"ctr"),K$1:K$2881),IF((L$1:L$2881=L2167),K$1:K$2881)))</f>
        <v/>
      </c>
      <c r="R2167" s="1" t="str">
        <f t="array" ref="R2167">IF(O2167="","",TTEST(IF(L$1:L$2881=LEFT(L2167,LEN(L2167)-3)&amp;"ctr",K$1:K$2881),IF(L$1:L$2881=L2167,K$1:K$2881),2,IF(ISERROR(Q2167),3,IF(Q2167&lt;0.05,3,2))))</f>
        <v/>
      </c>
      <c r="S2167" s="1" t="str">
        <f t="shared" ca="1" si="460"/>
        <v/>
      </c>
      <c r="T2167" s="1" t="str">
        <f t="array" ref="T2167">IF(O2167="","",AVERAGE(IF(L$1:L$2881=L2167,I$1:I$2881)))</f>
        <v/>
      </c>
      <c r="U2167" s="1" t="str">
        <f t="shared" ca="1" si="461"/>
        <v/>
      </c>
      <c r="V2167" s="1" t="str">
        <f t="shared" ca="1" si="467"/>
        <v/>
      </c>
      <c r="W2167" s="1" t="str">
        <f t="array" aca="1" ref="W2167" ca="1">IF(V2167="","",IF(AVERAGE(IF(Z$2:Z$2881="Neg"&amp;" "&amp;B2167&amp;" "&amp;X2167,J$2:J$2881,0))&gt;AVERAGE(IF(Z$2:Z$2881="pos"&amp;" "&amp;B2167&amp;" "&amp;X2167,J$2:J$2881,0)),"neg","pos"))</f>
        <v/>
      </c>
      <c r="X2167" s="1" t="str">
        <f t="shared" ca="1" si="462"/>
        <v/>
      </c>
      <c r="Y2167" s="1" t="str">
        <f t="shared" ca="1" si="463"/>
        <v/>
      </c>
      <c r="Z2167" s="1" t="str">
        <f t="shared" si="464"/>
        <v>neg aspartate YE_</v>
      </c>
      <c r="AA2167" s="1" t="str">
        <f t="shared" si="468"/>
        <v/>
      </c>
    </row>
    <row r="2168" spans="1:27" x14ac:dyDescent="0.2">
      <c r="A2168" s="1" t="s">
        <v>93</v>
      </c>
      <c r="B2168" s="1" t="s">
        <v>181</v>
      </c>
      <c r="C2168" s="1" t="s">
        <v>42</v>
      </c>
      <c r="D2168" s="1">
        <v>133.0377</v>
      </c>
      <c r="E2168" s="1">
        <v>20.77</v>
      </c>
      <c r="F2168" s="5" t="s">
        <v>146</v>
      </c>
      <c r="H2168" s="1" t="s">
        <v>152</v>
      </c>
      <c r="I2168" s="1">
        <v>239274</v>
      </c>
      <c r="K2168" s="1">
        <f t="shared" si="465"/>
        <v>12.385368797064107</v>
      </c>
      <c r="L2168" s="1" t="str">
        <f t="shared" si="466"/>
        <v>neg aspartate YE_Syn</v>
      </c>
      <c r="M2168" s="1" t="str">
        <f t="shared" si="457"/>
        <v>D</v>
      </c>
      <c r="N2168" s="1" t="str">
        <f t="shared" si="458"/>
        <v>neg aspartate YE_Syn_D</v>
      </c>
      <c r="O2168" s="2" t="str">
        <f t="shared" si="459"/>
        <v/>
      </c>
      <c r="P2168" s="1" t="str">
        <f t="array" ref="P2168">IF(O2168="","",AVERAGE(IF(L$1:L$2881=L2168,K$1:K$2881)))</f>
        <v/>
      </c>
      <c r="Q2168" s="1" t="str">
        <f t="array" ref="Q2168">IF(O2168="","",_xlfn.F.TEST(IF((L$1:L$2881=LEFT(L2168,LEN(L2168)-3)&amp;"ctr"),K$1:K$2881),IF((L$1:L$2881=L2168),K$1:K$2881)))</f>
        <v/>
      </c>
      <c r="R2168" s="1" t="str">
        <f t="array" ref="R2168">IF(O2168="","",TTEST(IF(L$1:L$2881=LEFT(L2168,LEN(L2168)-3)&amp;"ctr",K$1:K$2881),IF(L$1:L$2881=L2168,K$1:K$2881),2,IF(ISERROR(Q2168),3,IF(Q2168&lt;0.05,3,2))))</f>
        <v/>
      </c>
      <c r="S2168" s="1" t="str">
        <f t="shared" ca="1" si="460"/>
        <v/>
      </c>
      <c r="T2168" s="1" t="str">
        <f t="array" ref="T2168">IF(O2168="","",AVERAGE(IF(L$1:L$2881=L2168,I$1:I$2881)))</f>
        <v/>
      </c>
      <c r="U2168" s="1" t="str">
        <f t="shared" ca="1" si="461"/>
        <v/>
      </c>
      <c r="V2168" s="1" t="str">
        <f t="shared" ca="1" si="467"/>
        <v/>
      </c>
      <c r="W2168" s="1" t="str">
        <f t="array" aca="1" ref="W2168" ca="1">IF(V2168="","",IF(AVERAGE(IF(Z$2:Z$2881="Neg"&amp;" "&amp;B2168&amp;" "&amp;X2168,J$2:J$2881,0))&gt;AVERAGE(IF(Z$2:Z$2881="pos"&amp;" "&amp;B2168&amp;" "&amp;X2168,J$2:J$2881,0)),"neg","pos"))</f>
        <v/>
      </c>
      <c r="X2168" s="1" t="str">
        <f t="shared" ca="1" si="462"/>
        <v/>
      </c>
      <c r="Y2168" s="1" t="str">
        <f t="shared" ca="1" si="463"/>
        <v/>
      </c>
      <c r="Z2168" s="1" t="str">
        <f t="shared" si="464"/>
        <v>neg aspartate YE_</v>
      </c>
      <c r="AA2168" s="1" t="str">
        <f t="shared" si="468"/>
        <v/>
      </c>
    </row>
    <row r="2169" spans="1:27" x14ac:dyDescent="0.2">
      <c r="A2169" s="1" t="s">
        <v>93</v>
      </c>
      <c r="B2169" s="1" t="s">
        <v>181</v>
      </c>
      <c r="C2169" s="1" t="s">
        <v>42</v>
      </c>
      <c r="D2169" s="1">
        <v>133.0377</v>
      </c>
      <c r="E2169" s="1">
        <v>20.77</v>
      </c>
      <c r="F2169" s="5" t="s">
        <v>146</v>
      </c>
      <c r="H2169" s="1" t="s">
        <v>152</v>
      </c>
      <c r="I2169" s="1">
        <v>558409</v>
      </c>
      <c r="K2169" s="1">
        <f t="shared" si="465"/>
        <v>13.232848738579403</v>
      </c>
      <c r="L2169" s="1" t="str">
        <f t="shared" si="466"/>
        <v>neg aspartate YE_Syn</v>
      </c>
      <c r="M2169" s="1" t="str">
        <f t="shared" si="457"/>
        <v>D</v>
      </c>
      <c r="N2169" s="1" t="str">
        <f t="shared" si="458"/>
        <v>neg aspartate YE_Syn_D</v>
      </c>
      <c r="O2169" s="2" t="str">
        <f t="shared" si="459"/>
        <v/>
      </c>
      <c r="P2169" s="1" t="str">
        <f t="array" ref="P2169">IF(O2169="","",AVERAGE(IF(L$1:L$2881=L2169,K$1:K$2881)))</f>
        <v/>
      </c>
      <c r="Q2169" s="1" t="str">
        <f t="array" ref="Q2169">IF(O2169="","",_xlfn.F.TEST(IF((L$1:L$2881=LEFT(L2169,LEN(L2169)-3)&amp;"ctr"),K$1:K$2881),IF((L$1:L$2881=L2169),K$1:K$2881)))</f>
        <v/>
      </c>
      <c r="R2169" s="1" t="str">
        <f t="array" ref="R2169">IF(O2169="","",TTEST(IF(L$1:L$2881=LEFT(L2169,LEN(L2169)-3)&amp;"ctr",K$1:K$2881),IF(L$1:L$2881=L2169,K$1:K$2881),2,IF(ISERROR(Q2169),3,IF(Q2169&lt;0.05,3,2))))</f>
        <v/>
      </c>
      <c r="S2169" s="1" t="str">
        <f t="shared" ca="1" si="460"/>
        <v/>
      </c>
      <c r="T2169" s="1" t="str">
        <f t="array" ref="T2169">IF(O2169="","",AVERAGE(IF(L$1:L$2881=L2169,I$1:I$2881)))</f>
        <v/>
      </c>
      <c r="U2169" s="1" t="str">
        <f t="shared" ca="1" si="461"/>
        <v/>
      </c>
      <c r="V2169" s="1" t="str">
        <f t="shared" ca="1" si="467"/>
        <v/>
      </c>
      <c r="W2169" s="1" t="str">
        <f t="array" aca="1" ref="W2169" ca="1">IF(V2169="","",IF(AVERAGE(IF(Z$2:Z$2881="Neg"&amp;" "&amp;B2169&amp;" "&amp;X2169,J$2:J$2881,0))&gt;AVERAGE(IF(Z$2:Z$2881="pos"&amp;" "&amp;B2169&amp;" "&amp;X2169,J$2:J$2881,0)),"neg","pos"))</f>
        <v/>
      </c>
      <c r="X2169" s="1" t="str">
        <f t="shared" ca="1" si="462"/>
        <v/>
      </c>
      <c r="Y2169" s="1" t="str">
        <f t="shared" ca="1" si="463"/>
        <v/>
      </c>
      <c r="Z2169" s="1" t="str">
        <f t="shared" si="464"/>
        <v>neg aspartate YE_</v>
      </c>
      <c r="AA2169" s="1" t="str">
        <f t="shared" si="468"/>
        <v/>
      </c>
    </row>
    <row r="2170" spans="1:27" x14ac:dyDescent="0.2">
      <c r="A2170" s="1" t="s">
        <v>93</v>
      </c>
      <c r="B2170" s="1" t="s">
        <v>181</v>
      </c>
      <c r="C2170" s="1" t="s">
        <v>42</v>
      </c>
      <c r="D2170" s="1">
        <v>133.0377</v>
      </c>
      <c r="E2170" s="1">
        <v>20.77</v>
      </c>
      <c r="F2170" s="5" t="s">
        <v>146</v>
      </c>
      <c r="H2170" s="1" t="s">
        <v>153</v>
      </c>
      <c r="K2170" s="1">
        <f t="shared" si="465"/>
        <v>0</v>
      </c>
      <c r="L2170" s="1" t="str">
        <f t="shared" si="466"/>
        <v>neg aspartate SE_Ctr</v>
      </c>
      <c r="M2170" s="1" t="str">
        <f t="shared" si="457"/>
        <v>ND</v>
      </c>
      <c r="N2170" s="1" t="str">
        <f t="shared" si="458"/>
        <v>neg aspartate SE_CtrND</v>
      </c>
      <c r="O2170" s="2" t="str">
        <f t="shared" si="459"/>
        <v>ND</v>
      </c>
      <c r="P2170" s="1">
        <f t="array" ref="P2170">IF(O2170="","",AVERAGE(IF(L$1:L$2881=L2170,K$1:K$2881)))</f>
        <v>0</v>
      </c>
      <c r="Q2170" s="1" t="e">
        <f t="array" ref="Q2170">IF(O2170="","",_xlfn.F.TEST(IF((L$1:L$2881=LEFT(L2170,LEN(L2170)-3)&amp;"ctr"),K$1:K$2881),IF((L$1:L$2881=L2170),K$1:K$2881)))</f>
        <v>#DIV/0!</v>
      </c>
      <c r="R2170" s="1" t="e">
        <f t="array" ref="R2170">IF(O2170="","",TTEST(IF(L$1:L$2881=LEFT(L2170,LEN(L2170)-3)&amp;"ctr",K$1:K$2881),IF(L$1:L$2881=L2170,K$1:K$2881),2,IF(ISERROR(Q2170),3,IF(Q2170&lt;0.05,3,2))))</f>
        <v>#DIV/0!</v>
      </c>
      <c r="S2170" s="1" t="str">
        <f t="shared" ca="1" si="460"/>
        <v>ND</v>
      </c>
      <c r="T2170" s="1">
        <f t="array" ref="T2170">IF(O2170="","",AVERAGE(IF(L$1:L$2881=L2170,I$1:I$2881)))</f>
        <v>0</v>
      </c>
      <c r="U2170" s="1" t="str">
        <f t="shared" ca="1" si="461"/>
        <v>n/a</v>
      </c>
      <c r="V2170" s="1" t="str">
        <f t="shared" ca="1" si="467"/>
        <v/>
      </c>
      <c r="W2170" s="1" t="str">
        <f t="array" aca="1" ref="W2170" ca="1">IF(V2170="","",IF(AVERAGE(IF(Z$2:Z$2881="Neg"&amp;" "&amp;B2170&amp;" "&amp;X2170,J$2:J$2881,0))&gt;AVERAGE(IF(Z$2:Z$2881="pos"&amp;" "&amp;B2170&amp;" "&amp;X2170,J$2:J$2881,0)),"neg","pos"))</f>
        <v/>
      </c>
      <c r="X2170" s="1" t="str">
        <f t="shared" ca="1" si="462"/>
        <v/>
      </c>
      <c r="Y2170" s="1" t="str">
        <f t="shared" ca="1" si="463"/>
        <v/>
      </c>
      <c r="Z2170" s="1" t="str">
        <f t="shared" si="464"/>
        <v>neg aspartate SE_</v>
      </c>
      <c r="AA2170" s="1" t="str">
        <f t="shared" si="468"/>
        <v>Good</v>
      </c>
    </row>
    <row r="2171" spans="1:27" x14ac:dyDescent="0.2">
      <c r="A2171" s="1" t="s">
        <v>93</v>
      </c>
      <c r="B2171" s="1" t="s">
        <v>181</v>
      </c>
      <c r="C2171" s="1" t="s">
        <v>42</v>
      </c>
      <c r="D2171" s="1">
        <v>133.0377</v>
      </c>
      <c r="E2171" s="1">
        <v>20.77</v>
      </c>
      <c r="F2171" s="5" t="s">
        <v>146</v>
      </c>
      <c r="H2171" s="1" t="s">
        <v>153</v>
      </c>
      <c r="K2171" s="1">
        <f t="shared" si="465"/>
        <v>0</v>
      </c>
      <c r="L2171" s="1" t="str">
        <f t="shared" si="466"/>
        <v>neg aspartate SE_Ctr</v>
      </c>
      <c r="M2171" s="1" t="str">
        <f t="shared" si="457"/>
        <v>ND</v>
      </c>
      <c r="N2171" s="1" t="str">
        <f t="shared" si="458"/>
        <v>neg aspartate SE_CtrND</v>
      </c>
      <c r="O2171" s="2" t="str">
        <f t="shared" si="459"/>
        <v/>
      </c>
      <c r="P2171" s="1" t="str">
        <f t="array" ref="P2171">IF(O2171="","",AVERAGE(IF(L$1:L$2881=L2171,K$1:K$2881)))</f>
        <v/>
      </c>
      <c r="Q2171" s="1" t="str">
        <f t="array" ref="Q2171">IF(O2171="","",_xlfn.F.TEST(IF((L$1:L$2881=LEFT(L2171,LEN(L2171)-3)&amp;"ctr"),K$1:K$2881),IF((L$1:L$2881=L2171),K$1:K$2881)))</f>
        <v/>
      </c>
      <c r="R2171" s="1" t="str">
        <f t="array" ref="R2171">IF(O2171="","",TTEST(IF(L$1:L$2881=LEFT(L2171,LEN(L2171)-3)&amp;"ctr",K$1:K$2881),IF(L$1:L$2881=L2171,K$1:K$2881),2,IF(ISERROR(Q2171),3,IF(Q2171&lt;0.05,3,2))))</f>
        <v/>
      </c>
      <c r="S2171" s="1" t="str">
        <f t="shared" ca="1" si="460"/>
        <v/>
      </c>
      <c r="T2171" s="1" t="str">
        <f t="array" ref="T2171">IF(O2171="","",AVERAGE(IF(L$1:L$2881=L2171,I$1:I$2881)))</f>
        <v/>
      </c>
      <c r="U2171" s="1" t="str">
        <f t="shared" ca="1" si="461"/>
        <v/>
      </c>
      <c r="V2171" s="1" t="str">
        <f t="shared" ca="1" si="467"/>
        <v/>
      </c>
      <c r="W2171" s="1" t="str">
        <f t="array" aca="1" ref="W2171" ca="1">IF(V2171="","",IF(AVERAGE(IF(Z$2:Z$2881="Neg"&amp;" "&amp;B2171&amp;" "&amp;X2171,J$2:J$2881,0))&gt;AVERAGE(IF(Z$2:Z$2881="pos"&amp;" "&amp;B2171&amp;" "&amp;X2171,J$2:J$2881,0)),"neg","pos"))</f>
        <v/>
      </c>
      <c r="X2171" s="1" t="str">
        <f t="shared" ca="1" si="462"/>
        <v/>
      </c>
      <c r="Y2171" s="1" t="str">
        <f t="shared" ca="1" si="463"/>
        <v/>
      </c>
      <c r="Z2171" s="1" t="str">
        <f t="shared" si="464"/>
        <v>neg aspartate SE_</v>
      </c>
      <c r="AA2171" s="1" t="str">
        <f t="shared" si="468"/>
        <v/>
      </c>
    </row>
    <row r="2172" spans="1:27" x14ac:dyDescent="0.2">
      <c r="A2172" s="1" t="s">
        <v>93</v>
      </c>
      <c r="B2172" s="1" t="s">
        <v>181</v>
      </c>
      <c r="C2172" s="1" t="s">
        <v>42</v>
      </c>
      <c r="D2172" s="1">
        <v>133.0377</v>
      </c>
      <c r="E2172" s="1">
        <v>20.77</v>
      </c>
      <c r="F2172" s="5" t="s">
        <v>146</v>
      </c>
      <c r="H2172" s="1" t="s">
        <v>153</v>
      </c>
      <c r="K2172" s="1">
        <f t="shared" si="465"/>
        <v>0</v>
      </c>
      <c r="L2172" s="1" t="str">
        <f t="shared" si="466"/>
        <v>neg aspartate SE_Ctr</v>
      </c>
      <c r="M2172" s="1" t="str">
        <f t="shared" si="457"/>
        <v>ND</v>
      </c>
      <c r="N2172" s="1" t="str">
        <f t="shared" si="458"/>
        <v>neg aspartate SE_CtrND</v>
      </c>
      <c r="O2172" s="2" t="str">
        <f t="shared" si="459"/>
        <v/>
      </c>
      <c r="P2172" s="1" t="str">
        <f t="array" ref="P2172">IF(O2172="","",AVERAGE(IF(L$1:L$2881=L2172,K$1:K$2881)))</f>
        <v/>
      </c>
      <c r="Q2172" s="1" t="str">
        <f t="array" ref="Q2172">IF(O2172="","",_xlfn.F.TEST(IF((L$1:L$2881=LEFT(L2172,LEN(L2172)-3)&amp;"ctr"),K$1:K$2881),IF((L$1:L$2881=L2172),K$1:K$2881)))</f>
        <v/>
      </c>
      <c r="R2172" s="1" t="str">
        <f t="array" ref="R2172">IF(O2172="","",TTEST(IF(L$1:L$2881=LEFT(L2172,LEN(L2172)-3)&amp;"ctr",K$1:K$2881),IF(L$1:L$2881=L2172,K$1:K$2881),2,IF(ISERROR(Q2172),3,IF(Q2172&lt;0.05,3,2))))</f>
        <v/>
      </c>
      <c r="S2172" s="1" t="str">
        <f t="shared" ca="1" si="460"/>
        <v/>
      </c>
      <c r="T2172" s="1" t="str">
        <f t="array" ref="T2172">IF(O2172="","",AVERAGE(IF(L$1:L$2881=L2172,I$1:I$2881)))</f>
        <v/>
      </c>
      <c r="U2172" s="1" t="str">
        <f t="shared" ca="1" si="461"/>
        <v/>
      </c>
      <c r="V2172" s="1" t="str">
        <f t="shared" ca="1" si="467"/>
        <v/>
      </c>
      <c r="W2172" s="1" t="str">
        <f t="array" aca="1" ref="W2172" ca="1">IF(V2172="","",IF(AVERAGE(IF(Z$2:Z$2881="Neg"&amp;" "&amp;B2172&amp;" "&amp;X2172,J$2:J$2881,0))&gt;AVERAGE(IF(Z$2:Z$2881="pos"&amp;" "&amp;B2172&amp;" "&amp;X2172,J$2:J$2881,0)),"neg","pos"))</f>
        <v/>
      </c>
      <c r="X2172" s="1" t="str">
        <f t="shared" ca="1" si="462"/>
        <v/>
      </c>
      <c r="Y2172" s="1" t="str">
        <f t="shared" ca="1" si="463"/>
        <v/>
      </c>
      <c r="Z2172" s="1" t="str">
        <f t="shared" si="464"/>
        <v>neg aspartate SE_</v>
      </c>
      <c r="AA2172" s="1" t="str">
        <f t="shared" si="468"/>
        <v/>
      </c>
    </row>
    <row r="2173" spans="1:27" x14ac:dyDescent="0.2">
      <c r="A2173" s="1" t="s">
        <v>93</v>
      </c>
      <c r="B2173" s="1" t="s">
        <v>181</v>
      </c>
      <c r="C2173" s="1" t="s">
        <v>42</v>
      </c>
      <c r="D2173" s="1">
        <v>133.0377</v>
      </c>
      <c r="E2173" s="1">
        <v>20.77</v>
      </c>
      <c r="F2173" s="5" t="s">
        <v>146</v>
      </c>
      <c r="H2173" s="1" t="s">
        <v>153</v>
      </c>
      <c r="K2173" s="1">
        <f t="shared" si="465"/>
        <v>0</v>
      </c>
      <c r="L2173" s="1" t="str">
        <f t="shared" si="466"/>
        <v>neg aspartate SE_Ctr</v>
      </c>
      <c r="M2173" s="1" t="str">
        <f t="shared" si="457"/>
        <v>ND</v>
      </c>
      <c r="N2173" s="1" t="str">
        <f t="shared" si="458"/>
        <v>neg aspartate SE_CtrND</v>
      </c>
      <c r="O2173" s="2" t="str">
        <f t="shared" si="459"/>
        <v/>
      </c>
      <c r="P2173" s="1" t="str">
        <f t="array" ref="P2173">IF(O2173="","",AVERAGE(IF(L$1:L$2881=L2173,K$1:K$2881)))</f>
        <v/>
      </c>
      <c r="Q2173" s="1" t="str">
        <f t="array" ref="Q2173">IF(O2173="","",_xlfn.F.TEST(IF((L$1:L$2881=LEFT(L2173,LEN(L2173)-3)&amp;"ctr"),K$1:K$2881),IF((L$1:L$2881=L2173),K$1:K$2881)))</f>
        <v/>
      </c>
      <c r="R2173" s="1" t="str">
        <f t="array" ref="R2173">IF(O2173="","",TTEST(IF(L$1:L$2881=LEFT(L2173,LEN(L2173)-3)&amp;"ctr",K$1:K$2881),IF(L$1:L$2881=L2173,K$1:K$2881),2,IF(ISERROR(Q2173),3,IF(Q2173&lt;0.05,3,2))))</f>
        <v/>
      </c>
      <c r="S2173" s="1" t="str">
        <f t="shared" ca="1" si="460"/>
        <v/>
      </c>
      <c r="T2173" s="1" t="str">
        <f t="array" ref="T2173">IF(O2173="","",AVERAGE(IF(L$1:L$2881=L2173,I$1:I$2881)))</f>
        <v/>
      </c>
      <c r="U2173" s="1" t="str">
        <f t="shared" ca="1" si="461"/>
        <v/>
      </c>
      <c r="V2173" s="1" t="str">
        <f t="shared" ca="1" si="467"/>
        <v/>
      </c>
      <c r="W2173" s="1" t="str">
        <f t="array" aca="1" ref="W2173" ca="1">IF(V2173="","",IF(AVERAGE(IF(Z$2:Z$2881="Neg"&amp;" "&amp;B2173&amp;" "&amp;X2173,J$2:J$2881,0))&gt;AVERAGE(IF(Z$2:Z$2881="pos"&amp;" "&amp;B2173&amp;" "&amp;X2173,J$2:J$2881,0)),"neg","pos"))</f>
        <v/>
      </c>
      <c r="X2173" s="1" t="str">
        <f t="shared" ca="1" si="462"/>
        <v/>
      </c>
      <c r="Y2173" s="1" t="str">
        <f t="shared" ca="1" si="463"/>
        <v/>
      </c>
      <c r="Z2173" s="1" t="str">
        <f t="shared" si="464"/>
        <v>neg aspartate SE_</v>
      </c>
      <c r="AA2173" s="1" t="str">
        <f t="shared" si="468"/>
        <v/>
      </c>
    </row>
    <row r="2174" spans="1:27" x14ac:dyDescent="0.2">
      <c r="A2174" s="1" t="s">
        <v>93</v>
      </c>
      <c r="B2174" s="1" t="s">
        <v>181</v>
      </c>
      <c r="C2174" s="1" t="s">
        <v>42</v>
      </c>
      <c r="D2174" s="1">
        <v>133.0377</v>
      </c>
      <c r="E2174" s="1">
        <v>20.77</v>
      </c>
      <c r="F2174" s="5" t="s">
        <v>146</v>
      </c>
      <c r="H2174" s="1" t="s">
        <v>154</v>
      </c>
      <c r="K2174" s="1">
        <f t="shared" si="465"/>
        <v>0</v>
      </c>
      <c r="L2174" s="1" t="str">
        <f t="shared" si="466"/>
        <v>neg aspartate SE_Syn</v>
      </c>
      <c r="M2174" s="1" t="str">
        <f t="shared" si="457"/>
        <v>ND</v>
      </c>
      <c r="N2174" s="1" t="str">
        <f t="shared" si="458"/>
        <v>neg aspartate SE_SynND</v>
      </c>
      <c r="O2174" s="2" t="str">
        <f t="shared" si="459"/>
        <v>ND</v>
      </c>
      <c r="P2174" s="1">
        <f t="array" ref="P2174">IF(O2174="","",AVERAGE(IF(L$1:L$2881=L2174,K$1:K$2881)))</f>
        <v>0</v>
      </c>
      <c r="Q2174" s="1" t="e">
        <f t="array" ref="Q2174">IF(O2174="","",_xlfn.F.TEST(IF((L$1:L$2881=LEFT(L2174,LEN(L2174)-3)&amp;"ctr"),K$1:K$2881),IF((L$1:L$2881=L2174),K$1:K$2881)))</f>
        <v>#DIV/0!</v>
      </c>
      <c r="R2174" s="1" t="e">
        <f t="array" ref="R2174">IF(O2174="","",TTEST(IF(L$1:L$2881=LEFT(L2174,LEN(L2174)-3)&amp;"ctr",K$1:K$2881),IF(L$1:L$2881=L2174,K$1:K$2881),2,IF(ISERROR(Q2174),3,IF(Q2174&lt;0.05,3,2))))</f>
        <v>#DIV/0!</v>
      </c>
      <c r="S2174" s="1" t="str">
        <f t="shared" ca="1" si="460"/>
        <v>ND</v>
      </c>
      <c r="T2174" s="1">
        <f t="array" ref="T2174">IF(O2174="","",AVERAGE(IF(L$1:L$2881=L2174,I$1:I$2881)))</f>
        <v>0</v>
      </c>
      <c r="U2174" s="1" t="str">
        <f t="shared" ca="1" si="461"/>
        <v>n/a</v>
      </c>
      <c r="V2174" s="1" t="str">
        <f t="shared" ca="1" si="467"/>
        <v/>
      </c>
      <c r="W2174" s="1" t="str">
        <f t="array" aca="1" ref="W2174" ca="1">IF(V2174="","",IF(AVERAGE(IF(Z$2:Z$2881="Neg"&amp;" "&amp;B2174&amp;" "&amp;X2174,J$2:J$2881,0))&gt;AVERAGE(IF(Z$2:Z$2881="pos"&amp;" "&amp;B2174&amp;" "&amp;X2174,J$2:J$2881,0)),"neg","pos"))</f>
        <v/>
      </c>
      <c r="X2174" s="1" t="str">
        <f t="shared" ca="1" si="462"/>
        <v/>
      </c>
      <c r="Y2174" s="1" t="str">
        <f t="shared" ca="1" si="463"/>
        <v/>
      </c>
      <c r="Z2174" s="1" t="str">
        <f t="shared" si="464"/>
        <v>neg aspartate SE_</v>
      </c>
      <c r="AA2174" s="1" t="str">
        <f t="shared" si="468"/>
        <v>Good</v>
      </c>
    </row>
    <row r="2175" spans="1:27" x14ac:dyDescent="0.2">
      <c r="A2175" s="1" t="s">
        <v>93</v>
      </c>
      <c r="B2175" s="1" t="s">
        <v>181</v>
      </c>
      <c r="C2175" s="1" t="s">
        <v>42</v>
      </c>
      <c r="D2175" s="1">
        <v>133.0377</v>
      </c>
      <c r="E2175" s="1">
        <v>20.77</v>
      </c>
      <c r="F2175" s="5" t="s">
        <v>146</v>
      </c>
      <c r="H2175" s="1" t="s">
        <v>154</v>
      </c>
      <c r="K2175" s="1">
        <f t="shared" si="465"/>
        <v>0</v>
      </c>
      <c r="L2175" s="1" t="str">
        <f t="shared" si="466"/>
        <v>neg aspartate SE_Syn</v>
      </c>
      <c r="M2175" s="1" t="str">
        <f t="shared" si="457"/>
        <v>ND</v>
      </c>
      <c r="N2175" s="1" t="str">
        <f t="shared" si="458"/>
        <v>neg aspartate SE_SynND</v>
      </c>
      <c r="O2175" s="2" t="str">
        <f t="shared" si="459"/>
        <v/>
      </c>
      <c r="P2175" s="1" t="str">
        <f t="array" ref="P2175">IF(O2175="","",AVERAGE(IF(L$1:L$2881=L2175,K$1:K$2881)))</f>
        <v/>
      </c>
      <c r="Q2175" s="1" t="str">
        <f t="array" ref="Q2175">IF(O2175="","",_xlfn.F.TEST(IF((L$1:L$2881=LEFT(L2175,LEN(L2175)-3)&amp;"ctr"),K$1:K$2881),IF((L$1:L$2881=L2175),K$1:K$2881)))</f>
        <v/>
      </c>
      <c r="R2175" s="1" t="str">
        <f t="array" ref="R2175">IF(O2175="","",TTEST(IF(L$1:L$2881=LEFT(L2175,LEN(L2175)-3)&amp;"ctr",K$1:K$2881),IF(L$1:L$2881=L2175,K$1:K$2881),2,IF(ISERROR(Q2175),3,IF(Q2175&lt;0.05,3,2))))</f>
        <v/>
      </c>
      <c r="S2175" s="1" t="str">
        <f t="shared" ca="1" si="460"/>
        <v/>
      </c>
      <c r="T2175" s="1" t="str">
        <f t="array" ref="T2175">IF(O2175="","",AVERAGE(IF(L$1:L$2881=L2175,I$1:I$2881)))</f>
        <v/>
      </c>
      <c r="U2175" s="1" t="str">
        <f t="shared" ca="1" si="461"/>
        <v/>
      </c>
      <c r="V2175" s="1" t="str">
        <f t="shared" ca="1" si="467"/>
        <v/>
      </c>
      <c r="W2175" s="1" t="str">
        <f t="array" aca="1" ref="W2175" ca="1">IF(V2175="","",IF(AVERAGE(IF(Z$2:Z$2881="Neg"&amp;" "&amp;B2175&amp;" "&amp;X2175,J$2:J$2881,0))&gt;AVERAGE(IF(Z$2:Z$2881="pos"&amp;" "&amp;B2175&amp;" "&amp;X2175,J$2:J$2881,0)),"neg","pos"))</f>
        <v/>
      </c>
      <c r="X2175" s="1" t="str">
        <f t="shared" ca="1" si="462"/>
        <v/>
      </c>
      <c r="Y2175" s="1" t="str">
        <f t="shared" ca="1" si="463"/>
        <v/>
      </c>
      <c r="Z2175" s="1" t="str">
        <f t="shared" si="464"/>
        <v>neg aspartate SE_</v>
      </c>
      <c r="AA2175" s="1" t="str">
        <f t="shared" si="468"/>
        <v/>
      </c>
    </row>
    <row r="2176" spans="1:27" x14ac:dyDescent="0.2">
      <c r="A2176" s="1" t="s">
        <v>93</v>
      </c>
      <c r="B2176" s="1" t="s">
        <v>181</v>
      </c>
      <c r="C2176" s="1" t="s">
        <v>42</v>
      </c>
      <c r="D2176" s="1">
        <v>133.0377</v>
      </c>
      <c r="E2176" s="1">
        <v>20.77</v>
      </c>
      <c r="F2176" s="5" t="s">
        <v>146</v>
      </c>
      <c r="H2176" s="1" t="s">
        <v>154</v>
      </c>
      <c r="K2176" s="1">
        <f t="shared" si="465"/>
        <v>0</v>
      </c>
      <c r="L2176" s="1" t="str">
        <f t="shared" si="466"/>
        <v>neg aspartate SE_Syn</v>
      </c>
      <c r="M2176" s="1" t="str">
        <f t="shared" si="457"/>
        <v>ND</v>
      </c>
      <c r="N2176" s="1" t="str">
        <f t="shared" si="458"/>
        <v>neg aspartate SE_SynND</v>
      </c>
      <c r="O2176" s="2" t="str">
        <f t="shared" si="459"/>
        <v/>
      </c>
      <c r="P2176" s="1" t="str">
        <f t="array" ref="P2176">IF(O2176="","",AVERAGE(IF(L$1:L$2881=L2176,K$1:K$2881)))</f>
        <v/>
      </c>
      <c r="Q2176" s="1" t="str">
        <f t="array" ref="Q2176">IF(O2176="","",_xlfn.F.TEST(IF((L$1:L$2881=LEFT(L2176,LEN(L2176)-3)&amp;"ctr"),K$1:K$2881),IF((L$1:L$2881=L2176),K$1:K$2881)))</f>
        <v/>
      </c>
      <c r="R2176" s="1" t="str">
        <f t="array" ref="R2176">IF(O2176="","",TTEST(IF(L$1:L$2881=LEFT(L2176,LEN(L2176)-3)&amp;"ctr",K$1:K$2881),IF(L$1:L$2881=L2176,K$1:K$2881),2,IF(ISERROR(Q2176),3,IF(Q2176&lt;0.05,3,2))))</f>
        <v/>
      </c>
      <c r="S2176" s="1" t="str">
        <f t="shared" ca="1" si="460"/>
        <v/>
      </c>
      <c r="T2176" s="1" t="str">
        <f t="array" ref="T2176">IF(O2176="","",AVERAGE(IF(L$1:L$2881=L2176,I$1:I$2881)))</f>
        <v/>
      </c>
      <c r="U2176" s="1" t="str">
        <f t="shared" ca="1" si="461"/>
        <v/>
      </c>
      <c r="V2176" s="1" t="str">
        <f t="shared" ca="1" si="467"/>
        <v/>
      </c>
      <c r="W2176" s="1" t="str">
        <f t="array" aca="1" ref="W2176" ca="1">IF(V2176="","",IF(AVERAGE(IF(Z$2:Z$2881="Neg"&amp;" "&amp;B2176&amp;" "&amp;X2176,J$2:J$2881,0))&gt;AVERAGE(IF(Z$2:Z$2881="pos"&amp;" "&amp;B2176&amp;" "&amp;X2176,J$2:J$2881,0)),"neg","pos"))</f>
        <v/>
      </c>
      <c r="X2176" s="1" t="str">
        <f t="shared" ca="1" si="462"/>
        <v/>
      </c>
      <c r="Y2176" s="1" t="str">
        <f t="shared" ca="1" si="463"/>
        <v/>
      </c>
      <c r="Z2176" s="1" t="str">
        <f t="shared" si="464"/>
        <v>neg aspartate SE_</v>
      </c>
      <c r="AA2176" s="1" t="str">
        <f t="shared" si="468"/>
        <v/>
      </c>
    </row>
    <row r="2177" spans="1:27" x14ac:dyDescent="0.2">
      <c r="A2177" s="1" t="s">
        <v>93</v>
      </c>
      <c r="B2177" s="1" t="s">
        <v>181</v>
      </c>
      <c r="C2177" s="1" t="s">
        <v>42</v>
      </c>
      <c r="D2177" s="1">
        <v>133.0377</v>
      </c>
      <c r="E2177" s="1">
        <v>20.77</v>
      </c>
      <c r="F2177" s="5" t="s">
        <v>146</v>
      </c>
      <c r="H2177" s="1" t="s">
        <v>154</v>
      </c>
      <c r="K2177" s="1">
        <f t="shared" si="465"/>
        <v>0</v>
      </c>
      <c r="L2177" s="1" t="str">
        <f t="shared" si="466"/>
        <v>neg aspartate SE_Syn</v>
      </c>
      <c r="M2177" s="1" t="str">
        <f t="shared" si="457"/>
        <v>ND</v>
      </c>
      <c r="N2177" s="1" t="str">
        <f t="shared" si="458"/>
        <v>neg aspartate SE_SynND</v>
      </c>
      <c r="O2177" s="2" t="str">
        <f t="shared" si="459"/>
        <v/>
      </c>
      <c r="P2177" s="1" t="str">
        <f t="array" ref="P2177">IF(O2177="","",AVERAGE(IF(L$1:L$2881=L2177,K$1:K$2881)))</f>
        <v/>
      </c>
      <c r="Q2177" s="1" t="str">
        <f t="array" ref="Q2177">IF(O2177="","",_xlfn.F.TEST(IF((L$1:L$2881=LEFT(L2177,LEN(L2177)-3)&amp;"ctr"),K$1:K$2881),IF((L$1:L$2881=L2177),K$1:K$2881)))</f>
        <v/>
      </c>
      <c r="R2177" s="1" t="str">
        <f t="array" ref="R2177">IF(O2177="","",TTEST(IF(L$1:L$2881=LEFT(L2177,LEN(L2177)-3)&amp;"ctr",K$1:K$2881),IF(L$1:L$2881=L2177,K$1:K$2881),2,IF(ISERROR(Q2177),3,IF(Q2177&lt;0.05,3,2))))</f>
        <v/>
      </c>
      <c r="S2177" s="1" t="str">
        <f t="shared" ca="1" si="460"/>
        <v/>
      </c>
      <c r="T2177" s="1" t="str">
        <f t="array" ref="T2177">IF(O2177="","",AVERAGE(IF(L$1:L$2881=L2177,I$1:I$2881)))</f>
        <v/>
      </c>
      <c r="U2177" s="1" t="str">
        <f t="shared" ca="1" si="461"/>
        <v/>
      </c>
      <c r="V2177" s="1" t="str">
        <f t="shared" ca="1" si="467"/>
        <v/>
      </c>
      <c r="W2177" s="1" t="str">
        <f t="array" aca="1" ref="W2177" ca="1">IF(V2177="","",IF(AVERAGE(IF(Z$2:Z$2881="Neg"&amp;" "&amp;B2177&amp;" "&amp;X2177,J$2:J$2881,0))&gt;AVERAGE(IF(Z$2:Z$2881="pos"&amp;" "&amp;B2177&amp;" "&amp;X2177,J$2:J$2881,0)),"neg","pos"))</f>
        <v/>
      </c>
      <c r="X2177" s="1" t="str">
        <f t="shared" ca="1" si="462"/>
        <v/>
      </c>
      <c r="Y2177" s="1" t="str">
        <f t="shared" ca="1" si="463"/>
        <v/>
      </c>
      <c r="Z2177" s="1" t="str">
        <f t="shared" si="464"/>
        <v>neg aspartate SE_</v>
      </c>
      <c r="AA2177" s="1" t="str">
        <f t="shared" si="468"/>
        <v/>
      </c>
    </row>
    <row r="2178" spans="1:27" x14ac:dyDescent="0.2">
      <c r="A2178" s="1" t="s">
        <v>94</v>
      </c>
      <c r="B2178" s="1" t="s">
        <v>87</v>
      </c>
      <c r="C2178" s="1" t="s">
        <v>132</v>
      </c>
      <c r="D2178" s="1">
        <v>293.17360000000002</v>
      </c>
      <c r="E2178" s="1">
        <v>20.74</v>
      </c>
      <c r="F2178" s="5" t="s">
        <v>146</v>
      </c>
      <c r="H2178" s="1" t="s">
        <v>147</v>
      </c>
      <c r="K2178" s="1">
        <f t="shared" si="465"/>
        <v>0</v>
      </c>
      <c r="L2178" s="1" t="str">
        <f t="shared" si="466"/>
        <v>both (Phe-Lys) Min_Ctr</v>
      </c>
      <c r="M2178" s="1" t="str">
        <f t="shared" ref="M2178:M2241" si="469">IF(I2178&lt;&gt;"","D","ND")</f>
        <v>ND</v>
      </c>
      <c r="N2178" s="1" t="str">
        <f t="shared" ref="N2178:N2241" si="470">L2178&amp;IF(LEN(M2178)=2,M2178,"_"&amp;M2178)</f>
        <v>both (Phe-Lys) Min_CtrND</v>
      </c>
      <c r="O2178" s="2" t="str">
        <f t="shared" ref="O2178:O2241" si="471">IF(ROW()&lt;&gt;MATCH(L2178,L$1:L$2881,0),"",IF(COUNTIF(N$1:N$2881,LEFT(N2178,LEN(N2178)-2)&amp;"_D")=COUNTIF(L$1:L$2881,L2178),"D","ND"))</f>
        <v>ND</v>
      </c>
      <c r="P2178" s="1">
        <f t="array" ref="P2178">IF(O2178="","",AVERAGE(IF(L$1:L$2881=L2178,K$1:K$2881)))</f>
        <v>0</v>
      </c>
      <c r="Q2178" s="1" t="e">
        <f t="array" ref="Q2178">IF(O2178="","",_xlfn.F.TEST(IF((L$1:L$2881=LEFT(L2178,LEN(L2178)-3)&amp;"ctr"),K$1:K$2881),IF((L$1:L$2881=L2178),K$1:K$2881)))</f>
        <v>#DIV/0!</v>
      </c>
      <c r="R2178" s="1" t="e">
        <f t="array" ref="R2178">IF(O2178="","",TTEST(IF(L$1:L$2881=LEFT(L2178,LEN(L2178)-3)&amp;"ctr",K$1:K$2881),IF(L$1:L$2881=L2178,K$1:K$2881),2,IF(ISERROR(Q2178),3,IF(Q2178&lt;0.05,3,2))))</f>
        <v>#DIV/0!</v>
      </c>
      <c r="S2178" s="1" t="str">
        <f t="shared" ref="S2178:S2241" ca="1" si="472">IF(P2178="","",IF(RIGHT(L2178,3)="ctr",O2178,IF(AND(O2178="ND",INDIRECT("r"&amp;MATCH(LEFT(L2178,LEN(L2178)-3)&amp;"ctr",L$1:L$2881,0)&amp;"c"&amp;COLUMN(O2178),FALSE)="ND"),"ND",IF(R2178&gt;=0.05,"N",IF(AND(R2178&lt;0.05,P2178&lt;INDIRECT("r"&amp;MATCH(LEFT(L2178,LEN(L2178)-3)&amp;"ctr",L$1:L$2881,0)&amp;"C"&amp;COLUMN(P2178),FALSE)),"I",IF(AND(R2178&lt;0.05,P2178&gt;INDIRECT("r"&amp;MATCH(LEFT(L2178,LEN(L2178)-3)&amp;"ctr",L$1:L$2881,0)&amp;"c"&amp;COLUMN(P2178),FALSE)),"E","err"))))))</f>
        <v>ND</v>
      </c>
      <c r="T2178" s="1">
        <f t="array" ref="T2178">IF(O2178="","",AVERAGE(IF(L$1:L$2881=L2178,I$1:I$2881)))</f>
        <v>0</v>
      </c>
      <c r="U2178" s="1" t="str">
        <f t="shared" ref="U2178:U2241" ca="1" si="473">IF(O2178="","",IF(OR(S2178="ND",S2178="N"),"n/a",IF(OR(S2178="e",S2178="I"),IF(OR(T2178=0,INDIRECT("r"&amp;MATCH(LEFT(L2178,LEN(L2178)-3)&amp;"ctr",L$1:L$2881,0)&amp;"c"&amp;COLUMN(T2178),FALSE)=0),5,LOG(T2178/INDIRECT("r"&amp;MATCH(LEFT(L2178,LEN(L2178)-3)&amp;"ctr",L$1:L$2881,0)&amp;"c"&amp;COLUMN(T2178),FALSE),2)))))</f>
        <v>n/a</v>
      </c>
      <c r="V2178" s="1" t="str">
        <f t="shared" ca="1" si="467"/>
        <v/>
      </c>
      <c r="W2178" s="1" t="str">
        <f t="array" aca="1" ref="W2178" ca="1">IF(V2178="","",IF(AVERAGE(IF(Z$2:Z$2881="Neg"&amp;" "&amp;B2178&amp;" "&amp;X2178,J$2:J$2881,0))&gt;AVERAGE(IF(Z$2:Z$2881="pos"&amp;" "&amp;B2178&amp;" "&amp;X2178,J$2:J$2881,0)),"neg","pos"))</f>
        <v/>
      </c>
      <c r="X2178" s="1" t="str">
        <f t="shared" ref="X2178:X2241" ca="1" si="474">IF(V2178="","",LEFT(H2178,3))</f>
        <v/>
      </c>
      <c r="Y2178" s="1" t="str">
        <f t="shared" ref="Y2178:Y2241" ca="1" si="475">IF(W2178="","",RIGHT(H2178,3))</f>
        <v/>
      </c>
      <c r="Z2178" s="1" t="str">
        <f t="shared" ref="Z2178:Z2241" si="476">A2178&amp;" "&amp;B2178&amp;" "&amp;LEFT(H2178,3)</f>
        <v>both (Phe-Lys) Min</v>
      </c>
      <c r="AA2178" s="1" t="str">
        <f t="shared" si="468"/>
        <v>Good</v>
      </c>
    </row>
    <row r="2179" spans="1:27" x14ac:dyDescent="0.2">
      <c r="A2179" s="1" t="s">
        <v>94</v>
      </c>
      <c r="B2179" s="1" t="s">
        <v>87</v>
      </c>
      <c r="C2179" s="1" t="s">
        <v>132</v>
      </c>
      <c r="D2179" s="1">
        <v>293.17360000000002</v>
      </c>
      <c r="E2179" s="1">
        <v>20.74</v>
      </c>
      <c r="F2179" s="5" t="s">
        <v>146</v>
      </c>
      <c r="H2179" s="1" t="s">
        <v>147</v>
      </c>
      <c r="K2179" s="1">
        <f t="shared" ref="K2179:K2242" si="477">LN(I2179+1)</f>
        <v>0</v>
      </c>
      <c r="L2179" s="1" t="str">
        <f t="shared" ref="L2179:L2242" si="478">A2179&amp;" "&amp;B2179&amp;" "&amp;H2179</f>
        <v>both (Phe-Lys) Min_Ctr</v>
      </c>
      <c r="M2179" s="1" t="str">
        <f t="shared" si="469"/>
        <v>ND</v>
      </c>
      <c r="N2179" s="1" t="str">
        <f t="shared" si="470"/>
        <v>both (Phe-Lys) Min_CtrND</v>
      </c>
      <c r="O2179" s="2" t="str">
        <f t="shared" si="471"/>
        <v/>
      </c>
      <c r="P2179" s="1" t="str">
        <f t="array" ref="P2179">IF(O2179="","",AVERAGE(IF(L$1:L$2881=L2179,K$1:K$2881)))</f>
        <v/>
      </c>
      <c r="Q2179" s="1" t="str">
        <f t="array" ref="Q2179">IF(O2179="","",_xlfn.F.TEST(IF((L$1:L$2881=LEFT(L2179,LEN(L2179)-3)&amp;"ctr"),K$1:K$2881),IF((L$1:L$2881=L2179),K$1:K$2881)))</f>
        <v/>
      </c>
      <c r="R2179" s="1" t="str">
        <f t="array" ref="R2179">IF(O2179="","",TTEST(IF(L$1:L$2881=LEFT(L2179,LEN(L2179)-3)&amp;"ctr",K$1:K$2881),IF(L$1:L$2881=L2179,K$1:K$2881),2,IF(ISERROR(Q2179),3,IF(Q2179&lt;0.05,3,2))))</f>
        <v/>
      </c>
      <c r="S2179" s="1" t="str">
        <f t="shared" ca="1" si="472"/>
        <v/>
      </c>
      <c r="T2179" s="1" t="str">
        <f t="array" ref="T2179">IF(O2179="","",AVERAGE(IF(L$1:L$2881=L2179,I$1:I$2881)))</f>
        <v/>
      </c>
      <c r="U2179" s="1" t="str">
        <f t="shared" ca="1" si="473"/>
        <v/>
      </c>
      <c r="V2179" s="1" t="str">
        <f t="shared" ref="V2179:V2242" ca="1" si="479">IF(S2179="N","1",IF(U2179="n/a","",IF(U2179="","",IF(ABS(U2179)&lt;1.5,"1",IF(ABS(U2179)&lt;2.5,"2",IF(ABS(U2179)&lt;3.5,"3",IF(ABS(U2179)&lt;4.5,"4",IF(ABS(U2179)&gt;=4.5,"5"))))))))</f>
        <v/>
      </c>
      <c r="W2179" s="1" t="str">
        <f t="array" aca="1" ref="W2179" ca="1">IF(V2179="","",IF(AVERAGE(IF(Z$2:Z$2881="Neg"&amp;" "&amp;B2179&amp;" "&amp;X2179,J$2:J$2881,0))&gt;AVERAGE(IF(Z$2:Z$2881="pos"&amp;" "&amp;B2179&amp;" "&amp;X2179,J$2:J$2881,0)),"neg","pos"))</f>
        <v/>
      </c>
      <c r="X2179" s="1" t="str">
        <f t="shared" ca="1" si="474"/>
        <v/>
      </c>
      <c r="Y2179" s="1" t="str">
        <f t="shared" ca="1" si="475"/>
        <v/>
      </c>
      <c r="Z2179" s="1" t="str">
        <f t="shared" si="476"/>
        <v>both (Phe-Lys) Min</v>
      </c>
      <c r="AA2179" s="1" t="str">
        <f t="shared" ref="AA2179:AA2242" si="480">IF(T2179="","","Good")</f>
        <v/>
      </c>
    </row>
    <row r="2180" spans="1:27" x14ac:dyDescent="0.2">
      <c r="A2180" s="1" t="s">
        <v>94</v>
      </c>
      <c r="B2180" s="1" t="s">
        <v>87</v>
      </c>
      <c r="C2180" s="1" t="s">
        <v>132</v>
      </c>
      <c r="D2180" s="1">
        <v>293.17360000000002</v>
      </c>
      <c r="E2180" s="1">
        <v>20.74</v>
      </c>
      <c r="F2180" s="5" t="s">
        <v>146</v>
      </c>
      <c r="H2180" s="1" t="s">
        <v>147</v>
      </c>
      <c r="K2180" s="1">
        <f t="shared" si="477"/>
        <v>0</v>
      </c>
      <c r="L2180" s="1" t="str">
        <f t="shared" si="478"/>
        <v>both (Phe-Lys) Min_Ctr</v>
      </c>
      <c r="M2180" s="1" t="str">
        <f t="shared" si="469"/>
        <v>ND</v>
      </c>
      <c r="N2180" s="1" t="str">
        <f t="shared" si="470"/>
        <v>both (Phe-Lys) Min_CtrND</v>
      </c>
      <c r="O2180" s="2" t="str">
        <f t="shared" si="471"/>
        <v/>
      </c>
      <c r="P2180" s="1" t="str">
        <f t="array" ref="P2180">IF(O2180="","",AVERAGE(IF(L$1:L$2881=L2180,K$1:K$2881)))</f>
        <v/>
      </c>
      <c r="Q2180" s="1" t="str">
        <f t="array" ref="Q2180">IF(O2180="","",_xlfn.F.TEST(IF((L$1:L$2881=LEFT(L2180,LEN(L2180)-3)&amp;"ctr"),K$1:K$2881),IF((L$1:L$2881=L2180),K$1:K$2881)))</f>
        <v/>
      </c>
      <c r="R2180" s="1" t="str">
        <f t="array" ref="R2180">IF(O2180="","",TTEST(IF(L$1:L$2881=LEFT(L2180,LEN(L2180)-3)&amp;"ctr",K$1:K$2881),IF(L$1:L$2881=L2180,K$1:K$2881),2,IF(ISERROR(Q2180),3,IF(Q2180&lt;0.05,3,2))))</f>
        <v/>
      </c>
      <c r="S2180" s="1" t="str">
        <f t="shared" ca="1" si="472"/>
        <v/>
      </c>
      <c r="T2180" s="1" t="str">
        <f t="array" ref="T2180">IF(O2180="","",AVERAGE(IF(L$1:L$2881=L2180,I$1:I$2881)))</f>
        <v/>
      </c>
      <c r="U2180" s="1" t="str">
        <f t="shared" ca="1" si="473"/>
        <v/>
      </c>
      <c r="V2180" s="1" t="str">
        <f t="shared" ca="1" si="479"/>
        <v/>
      </c>
      <c r="W2180" s="1" t="str">
        <f t="array" aca="1" ref="W2180" ca="1">IF(V2180="","",IF(AVERAGE(IF(Z$2:Z$2881="Neg"&amp;" "&amp;B2180&amp;" "&amp;X2180,J$2:J$2881,0))&gt;AVERAGE(IF(Z$2:Z$2881="pos"&amp;" "&amp;B2180&amp;" "&amp;X2180,J$2:J$2881,0)),"neg","pos"))</f>
        <v/>
      </c>
      <c r="X2180" s="1" t="str">
        <f t="shared" ca="1" si="474"/>
        <v/>
      </c>
      <c r="Y2180" s="1" t="str">
        <f t="shared" ca="1" si="475"/>
        <v/>
      </c>
      <c r="Z2180" s="1" t="str">
        <f t="shared" si="476"/>
        <v>both (Phe-Lys) Min</v>
      </c>
      <c r="AA2180" s="1" t="str">
        <f t="shared" si="480"/>
        <v/>
      </c>
    </row>
    <row r="2181" spans="1:27" x14ac:dyDescent="0.2">
      <c r="A2181" s="1" t="s">
        <v>94</v>
      </c>
      <c r="B2181" s="1" t="s">
        <v>87</v>
      </c>
      <c r="C2181" s="1" t="s">
        <v>132</v>
      </c>
      <c r="D2181" s="1">
        <v>293.17360000000002</v>
      </c>
      <c r="E2181" s="1">
        <v>20.74</v>
      </c>
      <c r="F2181" s="5" t="s">
        <v>146</v>
      </c>
      <c r="H2181" s="1" t="s">
        <v>147</v>
      </c>
      <c r="K2181" s="1">
        <f t="shared" si="477"/>
        <v>0</v>
      </c>
      <c r="L2181" s="1" t="str">
        <f t="shared" si="478"/>
        <v>both (Phe-Lys) Min_Ctr</v>
      </c>
      <c r="M2181" s="1" t="str">
        <f t="shared" si="469"/>
        <v>ND</v>
      </c>
      <c r="N2181" s="1" t="str">
        <f t="shared" si="470"/>
        <v>both (Phe-Lys) Min_CtrND</v>
      </c>
      <c r="O2181" s="2" t="str">
        <f t="shared" si="471"/>
        <v/>
      </c>
      <c r="P2181" s="1" t="str">
        <f t="array" ref="P2181">IF(O2181="","",AVERAGE(IF(L$1:L$2881=L2181,K$1:K$2881)))</f>
        <v/>
      </c>
      <c r="Q2181" s="1" t="str">
        <f t="array" ref="Q2181">IF(O2181="","",_xlfn.F.TEST(IF((L$1:L$2881=LEFT(L2181,LEN(L2181)-3)&amp;"ctr"),K$1:K$2881),IF((L$1:L$2881=L2181),K$1:K$2881)))</f>
        <v/>
      </c>
      <c r="R2181" s="1" t="str">
        <f t="array" ref="R2181">IF(O2181="","",TTEST(IF(L$1:L$2881=LEFT(L2181,LEN(L2181)-3)&amp;"ctr",K$1:K$2881),IF(L$1:L$2881=L2181,K$1:K$2881),2,IF(ISERROR(Q2181),3,IF(Q2181&lt;0.05,3,2))))</f>
        <v/>
      </c>
      <c r="S2181" s="1" t="str">
        <f t="shared" ca="1" si="472"/>
        <v/>
      </c>
      <c r="T2181" s="1" t="str">
        <f t="array" ref="T2181">IF(O2181="","",AVERAGE(IF(L$1:L$2881=L2181,I$1:I$2881)))</f>
        <v/>
      </c>
      <c r="U2181" s="1" t="str">
        <f t="shared" ca="1" si="473"/>
        <v/>
      </c>
      <c r="V2181" s="1" t="str">
        <f t="shared" ca="1" si="479"/>
        <v/>
      </c>
      <c r="W2181" s="1" t="str">
        <f t="array" aca="1" ref="W2181" ca="1">IF(V2181="","",IF(AVERAGE(IF(Z$2:Z$2881="Neg"&amp;" "&amp;B2181&amp;" "&amp;X2181,J$2:J$2881,0))&gt;AVERAGE(IF(Z$2:Z$2881="pos"&amp;" "&amp;B2181&amp;" "&amp;X2181,J$2:J$2881,0)),"neg","pos"))</f>
        <v/>
      </c>
      <c r="X2181" s="1" t="str">
        <f t="shared" ca="1" si="474"/>
        <v/>
      </c>
      <c r="Y2181" s="1" t="str">
        <f t="shared" ca="1" si="475"/>
        <v/>
      </c>
      <c r="Z2181" s="1" t="str">
        <f t="shared" si="476"/>
        <v>both (Phe-Lys) Min</v>
      </c>
      <c r="AA2181" s="1" t="str">
        <f t="shared" si="480"/>
        <v/>
      </c>
    </row>
    <row r="2182" spans="1:27" x14ac:dyDescent="0.2">
      <c r="A2182" s="1" t="s">
        <v>94</v>
      </c>
      <c r="B2182" s="1" t="s">
        <v>87</v>
      </c>
      <c r="C2182" s="1" t="s">
        <v>132</v>
      </c>
      <c r="D2182" s="1">
        <v>293.17360000000002</v>
      </c>
      <c r="E2182" s="1">
        <v>20.74</v>
      </c>
      <c r="F2182" s="5" t="s">
        <v>146</v>
      </c>
      <c r="H2182" s="1" t="s">
        <v>148</v>
      </c>
      <c r="K2182" s="1">
        <f t="shared" si="477"/>
        <v>0</v>
      </c>
      <c r="L2182" s="1" t="str">
        <f t="shared" si="478"/>
        <v>both (Phe-Lys) Min_Syn</v>
      </c>
      <c r="M2182" s="1" t="str">
        <f t="shared" si="469"/>
        <v>ND</v>
      </c>
      <c r="N2182" s="1" t="str">
        <f t="shared" si="470"/>
        <v>both (Phe-Lys) Min_SynND</v>
      </c>
      <c r="O2182" s="2" t="str">
        <f t="shared" si="471"/>
        <v>ND</v>
      </c>
      <c r="P2182" s="1">
        <f t="array" ref="P2182">IF(O2182="","",AVERAGE(IF(L$1:L$2881=L2182,K$1:K$2881)))</f>
        <v>0</v>
      </c>
      <c r="Q2182" s="1" t="e">
        <f t="array" ref="Q2182">IF(O2182="","",_xlfn.F.TEST(IF((L$1:L$2881=LEFT(L2182,LEN(L2182)-3)&amp;"ctr"),K$1:K$2881),IF((L$1:L$2881=L2182),K$1:K$2881)))</f>
        <v>#DIV/0!</v>
      </c>
      <c r="R2182" s="1" t="e">
        <f t="array" ref="R2182">IF(O2182="","",TTEST(IF(L$1:L$2881=LEFT(L2182,LEN(L2182)-3)&amp;"ctr",K$1:K$2881),IF(L$1:L$2881=L2182,K$1:K$2881),2,IF(ISERROR(Q2182),3,IF(Q2182&lt;0.05,3,2))))</f>
        <v>#DIV/0!</v>
      </c>
      <c r="S2182" s="1" t="str">
        <f t="shared" ca="1" si="472"/>
        <v>ND</v>
      </c>
      <c r="T2182" s="1">
        <f t="array" ref="T2182">IF(O2182="","",AVERAGE(IF(L$1:L$2881=L2182,I$1:I$2881)))</f>
        <v>0</v>
      </c>
      <c r="U2182" s="1" t="str">
        <f t="shared" ca="1" si="473"/>
        <v>n/a</v>
      </c>
      <c r="V2182" s="1" t="str">
        <f t="shared" ca="1" si="479"/>
        <v/>
      </c>
      <c r="W2182" s="1" t="str">
        <f t="array" aca="1" ref="W2182" ca="1">IF(V2182="","",IF(AVERAGE(IF(Z$2:Z$2881="Neg"&amp;" "&amp;B2182&amp;" "&amp;X2182,J$2:J$2881,0))&gt;AVERAGE(IF(Z$2:Z$2881="pos"&amp;" "&amp;B2182&amp;" "&amp;X2182,J$2:J$2881,0)),"neg","pos"))</f>
        <v/>
      </c>
      <c r="X2182" s="1" t="str">
        <f t="shared" ca="1" si="474"/>
        <v/>
      </c>
      <c r="Y2182" s="1" t="str">
        <f t="shared" ca="1" si="475"/>
        <v/>
      </c>
      <c r="Z2182" s="1" t="str">
        <f t="shared" si="476"/>
        <v>both (Phe-Lys) Min</v>
      </c>
      <c r="AA2182" s="1" t="str">
        <f t="shared" si="480"/>
        <v>Good</v>
      </c>
    </row>
    <row r="2183" spans="1:27" x14ac:dyDescent="0.2">
      <c r="A2183" s="1" t="s">
        <v>94</v>
      </c>
      <c r="B2183" s="1" t="s">
        <v>87</v>
      </c>
      <c r="C2183" s="1" t="s">
        <v>132</v>
      </c>
      <c r="D2183" s="1">
        <v>293.17360000000002</v>
      </c>
      <c r="E2183" s="1">
        <v>20.74</v>
      </c>
      <c r="F2183" s="5" t="s">
        <v>146</v>
      </c>
      <c r="H2183" s="1" t="s">
        <v>148</v>
      </c>
      <c r="K2183" s="1">
        <f t="shared" si="477"/>
        <v>0</v>
      </c>
      <c r="L2183" s="1" t="str">
        <f t="shared" si="478"/>
        <v>both (Phe-Lys) Min_Syn</v>
      </c>
      <c r="M2183" s="1" t="str">
        <f t="shared" si="469"/>
        <v>ND</v>
      </c>
      <c r="N2183" s="1" t="str">
        <f t="shared" si="470"/>
        <v>both (Phe-Lys) Min_SynND</v>
      </c>
      <c r="O2183" s="2" t="str">
        <f t="shared" si="471"/>
        <v/>
      </c>
      <c r="P2183" s="1" t="str">
        <f t="array" ref="P2183">IF(O2183="","",AVERAGE(IF(L$1:L$2881=L2183,K$1:K$2881)))</f>
        <v/>
      </c>
      <c r="Q2183" s="1" t="str">
        <f t="array" ref="Q2183">IF(O2183="","",_xlfn.F.TEST(IF((L$1:L$2881=LEFT(L2183,LEN(L2183)-3)&amp;"ctr"),K$1:K$2881),IF((L$1:L$2881=L2183),K$1:K$2881)))</f>
        <v/>
      </c>
      <c r="R2183" s="1" t="str">
        <f t="array" ref="R2183">IF(O2183="","",TTEST(IF(L$1:L$2881=LEFT(L2183,LEN(L2183)-3)&amp;"ctr",K$1:K$2881),IF(L$1:L$2881=L2183,K$1:K$2881),2,IF(ISERROR(Q2183),3,IF(Q2183&lt;0.05,3,2))))</f>
        <v/>
      </c>
      <c r="S2183" s="1" t="str">
        <f t="shared" ca="1" si="472"/>
        <v/>
      </c>
      <c r="T2183" s="1" t="str">
        <f t="array" ref="T2183">IF(O2183="","",AVERAGE(IF(L$1:L$2881=L2183,I$1:I$2881)))</f>
        <v/>
      </c>
      <c r="U2183" s="1" t="str">
        <f t="shared" ca="1" si="473"/>
        <v/>
      </c>
      <c r="V2183" s="1" t="str">
        <f t="shared" ca="1" si="479"/>
        <v/>
      </c>
      <c r="W2183" s="1" t="str">
        <f t="array" aca="1" ref="W2183" ca="1">IF(V2183="","",IF(AVERAGE(IF(Z$2:Z$2881="Neg"&amp;" "&amp;B2183&amp;" "&amp;X2183,J$2:J$2881,0))&gt;AVERAGE(IF(Z$2:Z$2881="pos"&amp;" "&amp;B2183&amp;" "&amp;X2183,J$2:J$2881,0)),"neg","pos"))</f>
        <v/>
      </c>
      <c r="X2183" s="1" t="str">
        <f t="shared" ca="1" si="474"/>
        <v/>
      </c>
      <c r="Y2183" s="1" t="str">
        <f t="shared" ca="1" si="475"/>
        <v/>
      </c>
      <c r="Z2183" s="1" t="str">
        <f t="shared" si="476"/>
        <v>both (Phe-Lys) Min</v>
      </c>
      <c r="AA2183" s="1" t="str">
        <f t="shared" si="480"/>
        <v/>
      </c>
    </row>
    <row r="2184" spans="1:27" x14ac:dyDescent="0.2">
      <c r="A2184" s="1" t="s">
        <v>94</v>
      </c>
      <c r="B2184" s="1" t="s">
        <v>87</v>
      </c>
      <c r="C2184" s="1" t="s">
        <v>132</v>
      </c>
      <c r="D2184" s="1">
        <v>293.17360000000002</v>
      </c>
      <c r="E2184" s="1">
        <v>20.74</v>
      </c>
      <c r="F2184" s="5" t="s">
        <v>146</v>
      </c>
      <c r="H2184" s="1" t="s">
        <v>148</v>
      </c>
      <c r="K2184" s="1">
        <f t="shared" si="477"/>
        <v>0</v>
      </c>
      <c r="L2184" s="1" t="str">
        <f t="shared" si="478"/>
        <v>both (Phe-Lys) Min_Syn</v>
      </c>
      <c r="M2184" s="1" t="str">
        <f t="shared" si="469"/>
        <v>ND</v>
      </c>
      <c r="N2184" s="1" t="str">
        <f t="shared" si="470"/>
        <v>both (Phe-Lys) Min_SynND</v>
      </c>
      <c r="O2184" s="2" t="str">
        <f t="shared" si="471"/>
        <v/>
      </c>
      <c r="P2184" s="1" t="str">
        <f t="array" ref="P2184">IF(O2184="","",AVERAGE(IF(L$1:L$2881=L2184,K$1:K$2881)))</f>
        <v/>
      </c>
      <c r="Q2184" s="1" t="str">
        <f t="array" ref="Q2184">IF(O2184="","",_xlfn.F.TEST(IF((L$1:L$2881=LEFT(L2184,LEN(L2184)-3)&amp;"ctr"),K$1:K$2881),IF((L$1:L$2881=L2184),K$1:K$2881)))</f>
        <v/>
      </c>
      <c r="R2184" s="1" t="str">
        <f t="array" ref="R2184">IF(O2184="","",TTEST(IF(L$1:L$2881=LEFT(L2184,LEN(L2184)-3)&amp;"ctr",K$1:K$2881),IF(L$1:L$2881=L2184,K$1:K$2881),2,IF(ISERROR(Q2184),3,IF(Q2184&lt;0.05,3,2))))</f>
        <v/>
      </c>
      <c r="S2184" s="1" t="str">
        <f t="shared" ca="1" si="472"/>
        <v/>
      </c>
      <c r="T2184" s="1" t="str">
        <f t="array" ref="T2184">IF(O2184="","",AVERAGE(IF(L$1:L$2881=L2184,I$1:I$2881)))</f>
        <v/>
      </c>
      <c r="U2184" s="1" t="str">
        <f t="shared" ca="1" si="473"/>
        <v/>
      </c>
      <c r="V2184" s="1" t="str">
        <f t="shared" ca="1" si="479"/>
        <v/>
      </c>
      <c r="W2184" s="1" t="str">
        <f t="array" aca="1" ref="W2184" ca="1">IF(V2184="","",IF(AVERAGE(IF(Z$2:Z$2881="Neg"&amp;" "&amp;B2184&amp;" "&amp;X2184,J$2:J$2881,0))&gt;AVERAGE(IF(Z$2:Z$2881="pos"&amp;" "&amp;B2184&amp;" "&amp;X2184,J$2:J$2881,0)),"neg","pos"))</f>
        <v/>
      </c>
      <c r="X2184" s="1" t="str">
        <f t="shared" ca="1" si="474"/>
        <v/>
      </c>
      <c r="Y2184" s="1" t="str">
        <f t="shared" ca="1" si="475"/>
        <v/>
      </c>
      <c r="Z2184" s="1" t="str">
        <f t="shared" si="476"/>
        <v>both (Phe-Lys) Min</v>
      </c>
      <c r="AA2184" s="1" t="str">
        <f t="shared" si="480"/>
        <v/>
      </c>
    </row>
    <row r="2185" spans="1:27" x14ac:dyDescent="0.2">
      <c r="A2185" s="1" t="s">
        <v>94</v>
      </c>
      <c r="B2185" s="1" t="s">
        <v>87</v>
      </c>
      <c r="C2185" s="1" t="s">
        <v>132</v>
      </c>
      <c r="D2185" s="1">
        <v>293.17360000000002</v>
      </c>
      <c r="E2185" s="1">
        <v>20.74</v>
      </c>
      <c r="F2185" s="5" t="s">
        <v>146</v>
      </c>
      <c r="H2185" s="1" t="s">
        <v>148</v>
      </c>
      <c r="K2185" s="1">
        <f t="shared" si="477"/>
        <v>0</v>
      </c>
      <c r="L2185" s="1" t="str">
        <f t="shared" si="478"/>
        <v>both (Phe-Lys) Min_Syn</v>
      </c>
      <c r="M2185" s="1" t="str">
        <f t="shared" si="469"/>
        <v>ND</v>
      </c>
      <c r="N2185" s="1" t="str">
        <f t="shared" si="470"/>
        <v>both (Phe-Lys) Min_SynND</v>
      </c>
      <c r="O2185" s="2" t="str">
        <f t="shared" si="471"/>
        <v/>
      </c>
      <c r="P2185" s="1" t="str">
        <f t="array" ref="P2185">IF(O2185="","",AVERAGE(IF(L$1:L$2881=L2185,K$1:K$2881)))</f>
        <v/>
      </c>
      <c r="Q2185" s="1" t="str">
        <f t="array" ref="Q2185">IF(O2185="","",_xlfn.F.TEST(IF((L$1:L$2881=LEFT(L2185,LEN(L2185)-3)&amp;"ctr"),K$1:K$2881),IF((L$1:L$2881=L2185),K$1:K$2881)))</f>
        <v/>
      </c>
      <c r="R2185" s="1" t="str">
        <f t="array" ref="R2185">IF(O2185="","",TTEST(IF(L$1:L$2881=LEFT(L2185,LEN(L2185)-3)&amp;"ctr",K$1:K$2881),IF(L$1:L$2881=L2185,K$1:K$2881),2,IF(ISERROR(Q2185),3,IF(Q2185&lt;0.05,3,2))))</f>
        <v/>
      </c>
      <c r="S2185" s="1" t="str">
        <f t="shared" ca="1" si="472"/>
        <v/>
      </c>
      <c r="T2185" s="1" t="str">
        <f t="array" ref="T2185">IF(O2185="","",AVERAGE(IF(L$1:L$2881=L2185,I$1:I$2881)))</f>
        <v/>
      </c>
      <c r="U2185" s="1" t="str">
        <f t="shared" ca="1" si="473"/>
        <v/>
      </c>
      <c r="V2185" s="1" t="str">
        <f t="shared" ca="1" si="479"/>
        <v/>
      </c>
      <c r="W2185" s="1" t="str">
        <f t="array" aca="1" ref="W2185" ca="1">IF(V2185="","",IF(AVERAGE(IF(Z$2:Z$2881="Neg"&amp;" "&amp;B2185&amp;" "&amp;X2185,J$2:J$2881,0))&gt;AVERAGE(IF(Z$2:Z$2881="pos"&amp;" "&amp;B2185&amp;" "&amp;X2185,J$2:J$2881,0)),"neg","pos"))</f>
        <v/>
      </c>
      <c r="X2185" s="1" t="str">
        <f t="shared" ca="1" si="474"/>
        <v/>
      </c>
      <c r="Y2185" s="1" t="str">
        <f t="shared" ca="1" si="475"/>
        <v/>
      </c>
      <c r="Z2185" s="1" t="str">
        <f t="shared" si="476"/>
        <v>both (Phe-Lys) Min</v>
      </c>
      <c r="AA2185" s="1" t="str">
        <f t="shared" si="480"/>
        <v/>
      </c>
    </row>
    <row r="2186" spans="1:27" x14ac:dyDescent="0.2">
      <c r="A2186" s="1" t="s">
        <v>94</v>
      </c>
      <c r="B2186" s="1" t="s">
        <v>87</v>
      </c>
      <c r="C2186" s="1" t="s">
        <v>132</v>
      </c>
      <c r="D2186" s="1">
        <v>293.17360000000002</v>
      </c>
      <c r="E2186" s="1">
        <v>20.74</v>
      </c>
      <c r="F2186" s="5" t="s">
        <v>146</v>
      </c>
      <c r="H2186" s="1" t="s">
        <v>149</v>
      </c>
      <c r="K2186" s="1">
        <f t="shared" si="477"/>
        <v>0</v>
      </c>
      <c r="L2186" s="1" t="str">
        <f t="shared" si="478"/>
        <v>both (Phe-Lys) MEBM_Ctr</v>
      </c>
      <c r="M2186" s="1" t="str">
        <f t="shared" si="469"/>
        <v>ND</v>
      </c>
      <c r="N2186" s="1" t="str">
        <f t="shared" si="470"/>
        <v>both (Phe-Lys) MEBM_CtrND</v>
      </c>
      <c r="O2186" s="2" t="str">
        <f t="shared" si="471"/>
        <v>ND</v>
      </c>
      <c r="P2186" s="1">
        <f t="array" ref="P2186">IF(O2186="","",AVERAGE(IF(L$1:L$2881=L2186,K$1:K$2881)))</f>
        <v>0</v>
      </c>
      <c r="Q2186" s="1" t="e">
        <f t="array" ref="Q2186">IF(O2186="","",_xlfn.F.TEST(IF((L$1:L$2881=LEFT(L2186,LEN(L2186)-3)&amp;"ctr"),K$1:K$2881),IF((L$1:L$2881=L2186),K$1:K$2881)))</f>
        <v>#DIV/0!</v>
      </c>
      <c r="R2186" s="1" t="e">
        <f t="array" ref="R2186">IF(O2186="","",TTEST(IF(L$1:L$2881=LEFT(L2186,LEN(L2186)-3)&amp;"ctr",K$1:K$2881),IF(L$1:L$2881=L2186,K$1:K$2881),2,IF(ISERROR(Q2186),3,IF(Q2186&lt;0.05,3,2))))</f>
        <v>#DIV/0!</v>
      </c>
      <c r="S2186" s="1" t="str">
        <f t="shared" ca="1" si="472"/>
        <v>ND</v>
      </c>
      <c r="T2186" s="1">
        <f t="array" ref="T2186">IF(O2186="","",AVERAGE(IF(L$1:L$2881=L2186,I$1:I$2881)))</f>
        <v>0</v>
      </c>
      <c r="U2186" s="1" t="str">
        <f t="shared" ca="1" si="473"/>
        <v>n/a</v>
      </c>
      <c r="V2186" s="1" t="str">
        <f t="shared" ca="1" si="479"/>
        <v/>
      </c>
      <c r="W2186" s="1" t="str">
        <f t="array" aca="1" ref="W2186" ca="1">IF(V2186="","",IF(AVERAGE(IF(Z$2:Z$2881="Neg"&amp;" "&amp;B2186&amp;" "&amp;X2186,J$2:J$2881,0))&gt;AVERAGE(IF(Z$2:Z$2881="pos"&amp;" "&amp;B2186&amp;" "&amp;X2186,J$2:J$2881,0)),"neg","pos"))</f>
        <v/>
      </c>
      <c r="X2186" s="1" t="str">
        <f t="shared" ca="1" si="474"/>
        <v/>
      </c>
      <c r="Y2186" s="1" t="str">
        <f t="shared" ca="1" si="475"/>
        <v/>
      </c>
      <c r="Z2186" s="1" t="str">
        <f t="shared" si="476"/>
        <v>both (Phe-Lys) MEB</v>
      </c>
      <c r="AA2186" s="1" t="str">
        <f t="shared" si="480"/>
        <v>Good</v>
      </c>
    </row>
    <row r="2187" spans="1:27" x14ac:dyDescent="0.2">
      <c r="A2187" s="1" t="s">
        <v>94</v>
      </c>
      <c r="B2187" s="1" t="s">
        <v>87</v>
      </c>
      <c r="C2187" s="1" t="s">
        <v>132</v>
      </c>
      <c r="D2187" s="1">
        <v>293.17360000000002</v>
      </c>
      <c r="E2187" s="1">
        <v>20.74</v>
      </c>
      <c r="F2187" s="5" t="s">
        <v>146</v>
      </c>
      <c r="H2187" s="1" t="s">
        <v>149</v>
      </c>
      <c r="K2187" s="1">
        <f t="shared" si="477"/>
        <v>0</v>
      </c>
      <c r="L2187" s="1" t="str">
        <f t="shared" si="478"/>
        <v>both (Phe-Lys) MEBM_Ctr</v>
      </c>
      <c r="M2187" s="1" t="str">
        <f t="shared" si="469"/>
        <v>ND</v>
      </c>
      <c r="N2187" s="1" t="str">
        <f t="shared" si="470"/>
        <v>both (Phe-Lys) MEBM_CtrND</v>
      </c>
      <c r="O2187" s="2" t="str">
        <f t="shared" si="471"/>
        <v/>
      </c>
      <c r="P2187" s="1" t="str">
        <f t="array" ref="P2187">IF(O2187="","",AVERAGE(IF(L$1:L$2881=L2187,K$1:K$2881)))</f>
        <v/>
      </c>
      <c r="Q2187" s="1" t="str">
        <f t="array" ref="Q2187">IF(O2187="","",_xlfn.F.TEST(IF((L$1:L$2881=LEFT(L2187,LEN(L2187)-3)&amp;"ctr"),K$1:K$2881),IF((L$1:L$2881=L2187),K$1:K$2881)))</f>
        <v/>
      </c>
      <c r="R2187" s="1" t="str">
        <f t="array" ref="R2187">IF(O2187="","",TTEST(IF(L$1:L$2881=LEFT(L2187,LEN(L2187)-3)&amp;"ctr",K$1:K$2881),IF(L$1:L$2881=L2187,K$1:K$2881),2,IF(ISERROR(Q2187),3,IF(Q2187&lt;0.05,3,2))))</f>
        <v/>
      </c>
      <c r="S2187" s="1" t="str">
        <f t="shared" ca="1" si="472"/>
        <v/>
      </c>
      <c r="T2187" s="1" t="str">
        <f t="array" ref="T2187">IF(O2187="","",AVERAGE(IF(L$1:L$2881=L2187,I$1:I$2881)))</f>
        <v/>
      </c>
      <c r="U2187" s="1" t="str">
        <f t="shared" ca="1" si="473"/>
        <v/>
      </c>
      <c r="V2187" s="1" t="str">
        <f t="shared" ca="1" si="479"/>
        <v/>
      </c>
      <c r="W2187" s="1" t="str">
        <f t="array" aca="1" ref="W2187" ca="1">IF(V2187="","",IF(AVERAGE(IF(Z$2:Z$2881="Neg"&amp;" "&amp;B2187&amp;" "&amp;X2187,J$2:J$2881,0))&gt;AVERAGE(IF(Z$2:Z$2881="pos"&amp;" "&amp;B2187&amp;" "&amp;X2187,J$2:J$2881,0)),"neg","pos"))</f>
        <v/>
      </c>
      <c r="X2187" s="1" t="str">
        <f t="shared" ca="1" si="474"/>
        <v/>
      </c>
      <c r="Y2187" s="1" t="str">
        <f t="shared" ca="1" si="475"/>
        <v/>
      </c>
      <c r="Z2187" s="1" t="str">
        <f t="shared" si="476"/>
        <v>both (Phe-Lys) MEB</v>
      </c>
      <c r="AA2187" s="1" t="str">
        <f t="shared" si="480"/>
        <v/>
      </c>
    </row>
    <row r="2188" spans="1:27" x14ac:dyDescent="0.2">
      <c r="A2188" s="1" t="s">
        <v>94</v>
      </c>
      <c r="B2188" s="1" t="s">
        <v>87</v>
      </c>
      <c r="C2188" s="1" t="s">
        <v>132</v>
      </c>
      <c r="D2188" s="1">
        <v>293.17360000000002</v>
      </c>
      <c r="E2188" s="1">
        <v>20.74</v>
      </c>
      <c r="F2188" s="5" t="s">
        <v>146</v>
      </c>
      <c r="H2188" s="1" t="s">
        <v>149</v>
      </c>
      <c r="K2188" s="1">
        <f t="shared" si="477"/>
        <v>0</v>
      </c>
      <c r="L2188" s="1" t="str">
        <f t="shared" si="478"/>
        <v>both (Phe-Lys) MEBM_Ctr</v>
      </c>
      <c r="M2188" s="1" t="str">
        <f t="shared" si="469"/>
        <v>ND</v>
      </c>
      <c r="N2188" s="1" t="str">
        <f t="shared" si="470"/>
        <v>both (Phe-Lys) MEBM_CtrND</v>
      </c>
      <c r="O2188" s="2" t="str">
        <f t="shared" si="471"/>
        <v/>
      </c>
      <c r="P2188" s="1" t="str">
        <f t="array" ref="P2188">IF(O2188="","",AVERAGE(IF(L$1:L$2881=L2188,K$1:K$2881)))</f>
        <v/>
      </c>
      <c r="Q2188" s="1" t="str">
        <f t="array" ref="Q2188">IF(O2188="","",_xlfn.F.TEST(IF((L$1:L$2881=LEFT(L2188,LEN(L2188)-3)&amp;"ctr"),K$1:K$2881),IF((L$1:L$2881=L2188),K$1:K$2881)))</f>
        <v/>
      </c>
      <c r="R2188" s="1" t="str">
        <f t="array" ref="R2188">IF(O2188="","",TTEST(IF(L$1:L$2881=LEFT(L2188,LEN(L2188)-3)&amp;"ctr",K$1:K$2881),IF(L$1:L$2881=L2188,K$1:K$2881),2,IF(ISERROR(Q2188),3,IF(Q2188&lt;0.05,3,2))))</f>
        <v/>
      </c>
      <c r="S2188" s="1" t="str">
        <f t="shared" ca="1" si="472"/>
        <v/>
      </c>
      <c r="T2188" s="1" t="str">
        <f t="array" ref="T2188">IF(O2188="","",AVERAGE(IF(L$1:L$2881=L2188,I$1:I$2881)))</f>
        <v/>
      </c>
      <c r="U2188" s="1" t="str">
        <f t="shared" ca="1" si="473"/>
        <v/>
      </c>
      <c r="V2188" s="1" t="str">
        <f t="shared" ca="1" si="479"/>
        <v/>
      </c>
      <c r="W2188" s="1" t="str">
        <f t="array" aca="1" ref="W2188" ca="1">IF(V2188="","",IF(AVERAGE(IF(Z$2:Z$2881="Neg"&amp;" "&amp;B2188&amp;" "&amp;X2188,J$2:J$2881,0))&gt;AVERAGE(IF(Z$2:Z$2881="pos"&amp;" "&amp;B2188&amp;" "&amp;X2188,J$2:J$2881,0)),"neg","pos"))</f>
        <v/>
      </c>
      <c r="X2188" s="1" t="str">
        <f t="shared" ca="1" si="474"/>
        <v/>
      </c>
      <c r="Y2188" s="1" t="str">
        <f t="shared" ca="1" si="475"/>
        <v/>
      </c>
      <c r="Z2188" s="1" t="str">
        <f t="shared" si="476"/>
        <v>both (Phe-Lys) MEB</v>
      </c>
      <c r="AA2188" s="1" t="str">
        <f t="shared" si="480"/>
        <v/>
      </c>
    </row>
    <row r="2189" spans="1:27" x14ac:dyDescent="0.2">
      <c r="A2189" s="1" t="s">
        <v>94</v>
      </c>
      <c r="B2189" s="1" t="s">
        <v>87</v>
      </c>
      <c r="C2189" s="1" t="s">
        <v>132</v>
      </c>
      <c r="D2189" s="1">
        <v>293.17360000000002</v>
      </c>
      <c r="E2189" s="1">
        <v>20.74</v>
      </c>
      <c r="F2189" s="5" t="s">
        <v>146</v>
      </c>
      <c r="H2189" s="1" t="s">
        <v>149</v>
      </c>
      <c r="K2189" s="1">
        <f t="shared" si="477"/>
        <v>0</v>
      </c>
      <c r="L2189" s="1" t="str">
        <f t="shared" si="478"/>
        <v>both (Phe-Lys) MEBM_Ctr</v>
      </c>
      <c r="M2189" s="1" t="str">
        <f t="shared" si="469"/>
        <v>ND</v>
      </c>
      <c r="N2189" s="1" t="str">
        <f t="shared" si="470"/>
        <v>both (Phe-Lys) MEBM_CtrND</v>
      </c>
      <c r="O2189" s="2" t="str">
        <f t="shared" si="471"/>
        <v/>
      </c>
      <c r="P2189" s="1" t="str">
        <f t="array" ref="P2189">IF(O2189="","",AVERAGE(IF(L$1:L$2881=L2189,K$1:K$2881)))</f>
        <v/>
      </c>
      <c r="Q2189" s="1" t="str">
        <f t="array" ref="Q2189">IF(O2189="","",_xlfn.F.TEST(IF((L$1:L$2881=LEFT(L2189,LEN(L2189)-3)&amp;"ctr"),K$1:K$2881),IF((L$1:L$2881=L2189),K$1:K$2881)))</f>
        <v/>
      </c>
      <c r="R2189" s="1" t="str">
        <f t="array" ref="R2189">IF(O2189="","",TTEST(IF(L$1:L$2881=LEFT(L2189,LEN(L2189)-3)&amp;"ctr",K$1:K$2881),IF(L$1:L$2881=L2189,K$1:K$2881),2,IF(ISERROR(Q2189),3,IF(Q2189&lt;0.05,3,2))))</f>
        <v/>
      </c>
      <c r="S2189" s="1" t="str">
        <f t="shared" ca="1" si="472"/>
        <v/>
      </c>
      <c r="T2189" s="1" t="str">
        <f t="array" ref="T2189">IF(O2189="","",AVERAGE(IF(L$1:L$2881=L2189,I$1:I$2881)))</f>
        <v/>
      </c>
      <c r="U2189" s="1" t="str">
        <f t="shared" ca="1" si="473"/>
        <v/>
      </c>
      <c r="V2189" s="1" t="str">
        <f t="shared" ca="1" si="479"/>
        <v/>
      </c>
      <c r="W2189" s="1" t="str">
        <f t="array" aca="1" ref="W2189" ca="1">IF(V2189="","",IF(AVERAGE(IF(Z$2:Z$2881="Neg"&amp;" "&amp;B2189&amp;" "&amp;X2189,J$2:J$2881,0))&gt;AVERAGE(IF(Z$2:Z$2881="pos"&amp;" "&amp;B2189&amp;" "&amp;X2189,J$2:J$2881,0)),"neg","pos"))</f>
        <v/>
      </c>
      <c r="X2189" s="1" t="str">
        <f t="shared" ca="1" si="474"/>
        <v/>
      </c>
      <c r="Y2189" s="1" t="str">
        <f t="shared" ca="1" si="475"/>
        <v/>
      </c>
      <c r="Z2189" s="1" t="str">
        <f t="shared" si="476"/>
        <v>both (Phe-Lys) MEB</v>
      </c>
      <c r="AA2189" s="1" t="str">
        <f t="shared" si="480"/>
        <v/>
      </c>
    </row>
    <row r="2190" spans="1:27" x14ac:dyDescent="0.2">
      <c r="A2190" s="1" t="s">
        <v>94</v>
      </c>
      <c r="B2190" s="1" t="s">
        <v>87</v>
      </c>
      <c r="C2190" s="1" t="s">
        <v>132</v>
      </c>
      <c r="D2190" s="1">
        <v>293.17360000000002</v>
      </c>
      <c r="E2190" s="1">
        <v>20.74</v>
      </c>
      <c r="F2190" s="5" t="s">
        <v>146</v>
      </c>
      <c r="H2190" s="1" t="s">
        <v>150</v>
      </c>
      <c r="K2190" s="1">
        <f t="shared" si="477"/>
        <v>0</v>
      </c>
      <c r="L2190" s="1" t="str">
        <f t="shared" si="478"/>
        <v>both (Phe-Lys) MEBM_Syn</v>
      </c>
      <c r="M2190" s="1" t="str">
        <f t="shared" si="469"/>
        <v>ND</v>
      </c>
      <c r="N2190" s="1" t="str">
        <f t="shared" si="470"/>
        <v>both (Phe-Lys) MEBM_SynND</v>
      </c>
      <c r="O2190" s="2" t="str">
        <f t="shared" si="471"/>
        <v>ND</v>
      </c>
      <c r="P2190" s="1">
        <f t="array" ref="P2190">IF(O2190="","",AVERAGE(IF(L$1:L$2881=L2190,K$1:K$2881)))</f>
        <v>0</v>
      </c>
      <c r="Q2190" s="1" t="e">
        <f t="array" ref="Q2190">IF(O2190="","",_xlfn.F.TEST(IF((L$1:L$2881=LEFT(L2190,LEN(L2190)-3)&amp;"ctr"),K$1:K$2881),IF((L$1:L$2881=L2190),K$1:K$2881)))</f>
        <v>#DIV/0!</v>
      </c>
      <c r="R2190" s="1" t="e">
        <f t="array" ref="R2190">IF(O2190="","",TTEST(IF(L$1:L$2881=LEFT(L2190,LEN(L2190)-3)&amp;"ctr",K$1:K$2881),IF(L$1:L$2881=L2190,K$1:K$2881),2,IF(ISERROR(Q2190),3,IF(Q2190&lt;0.05,3,2))))</f>
        <v>#DIV/0!</v>
      </c>
      <c r="S2190" s="1" t="str">
        <f t="shared" ca="1" si="472"/>
        <v>ND</v>
      </c>
      <c r="T2190" s="1">
        <f t="array" ref="T2190">IF(O2190="","",AVERAGE(IF(L$1:L$2881=L2190,I$1:I$2881)))</f>
        <v>0</v>
      </c>
      <c r="U2190" s="1" t="str">
        <f t="shared" ca="1" si="473"/>
        <v>n/a</v>
      </c>
      <c r="V2190" s="1" t="str">
        <f t="shared" ca="1" si="479"/>
        <v/>
      </c>
      <c r="W2190" s="1" t="str">
        <f t="array" aca="1" ref="W2190" ca="1">IF(V2190="","",IF(AVERAGE(IF(Z$2:Z$2881="Neg"&amp;" "&amp;B2190&amp;" "&amp;X2190,J$2:J$2881,0))&gt;AVERAGE(IF(Z$2:Z$2881="pos"&amp;" "&amp;B2190&amp;" "&amp;X2190,J$2:J$2881,0)),"neg","pos"))</f>
        <v/>
      </c>
      <c r="X2190" s="1" t="str">
        <f t="shared" ca="1" si="474"/>
        <v/>
      </c>
      <c r="Y2190" s="1" t="str">
        <f t="shared" ca="1" si="475"/>
        <v/>
      </c>
      <c r="Z2190" s="1" t="str">
        <f t="shared" si="476"/>
        <v>both (Phe-Lys) MEB</v>
      </c>
      <c r="AA2190" s="1" t="str">
        <f t="shared" si="480"/>
        <v>Good</v>
      </c>
    </row>
    <row r="2191" spans="1:27" x14ac:dyDescent="0.2">
      <c r="A2191" s="1" t="s">
        <v>94</v>
      </c>
      <c r="B2191" s="1" t="s">
        <v>87</v>
      </c>
      <c r="C2191" s="1" t="s">
        <v>132</v>
      </c>
      <c r="D2191" s="1">
        <v>293.17360000000002</v>
      </c>
      <c r="E2191" s="1">
        <v>20.74</v>
      </c>
      <c r="F2191" s="5" t="s">
        <v>146</v>
      </c>
      <c r="H2191" s="1" t="s">
        <v>150</v>
      </c>
      <c r="K2191" s="1">
        <f t="shared" si="477"/>
        <v>0</v>
      </c>
      <c r="L2191" s="1" t="str">
        <f t="shared" si="478"/>
        <v>both (Phe-Lys) MEBM_Syn</v>
      </c>
      <c r="M2191" s="1" t="str">
        <f t="shared" si="469"/>
        <v>ND</v>
      </c>
      <c r="N2191" s="1" t="str">
        <f t="shared" si="470"/>
        <v>both (Phe-Lys) MEBM_SynND</v>
      </c>
      <c r="O2191" s="2" t="str">
        <f t="shared" si="471"/>
        <v/>
      </c>
      <c r="P2191" s="1" t="str">
        <f t="array" ref="P2191">IF(O2191="","",AVERAGE(IF(L$1:L$2881=L2191,K$1:K$2881)))</f>
        <v/>
      </c>
      <c r="Q2191" s="1" t="str">
        <f t="array" ref="Q2191">IF(O2191="","",_xlfn.F.TEST(IF((L$1:L$2881=LEFT(L2191,LEN(L2191)-3)&amp;"ctr"),K$1:K$2881),IF((L$1:L$2881=L2191),K$1:K$2881)))</f>
        <v/>
      </c>
      <c r="R2191" s="1" t="str">
        <f t="array" ref="R2191">IF(O2191="","",TTEST(IF(L$1:L$2881=LEFT(L2191,LEN(L2191)-3)&amp;"ctr",K$1:K$2881),IF(L$1:L$2881=L2191,K$1:K$2881),2,IF(ISERROR(Q2191),3,IF(Q2191&lt;0.05,3,2))))</f>
        <v/>
      </c>
      <c r="S2191" s="1" t="str">
        <f t="shared" ca="1" si="472"/>
        <v/>
      </c>
      <c r="T2191" s="1" t="str">
        <f t="array" ref="T2191">IF(O2191="","",AVERAGE(IF(L$1:L$2881=L2191,I$1:I$2881)))</f>
        <v/>
      </c>
      <c r="U2191" s="1" t="str">
        <f t="shared" ca="1" si="473"/>
        <v/>
      </c>
      <c r="V2191" s="1" t="str">
        <f t="shared" ca="1" si="479"/>
        <v/>
      </c>
      <c r="W2191" s="1" t="str">
        <f t="array" aca="1" ref="W2191" ca="1">IF(V2191="","",IF(AVERAGE(IF(Z$2:Z$2881="Neg"&amp;" "&amp;B2191&amp;" "&amp;X2191,J$2:J$2881,0))&gt;AVERAGE(IF(Z$2:Z$2881="pos"&amp;" "&amp;B2191&amp;" "&amp;X2191,J$2:J$2881,0)),"neg","pos"))</f>
        <v/>
      </c>
      <c r="X2191" s="1" t="str">
        <f t="shared" ca="1" si="474"/>
        <v/>
      </c>
      <c r="Y2191" s="1" t="str">
        <f t="shared" ca="1" si="475"/>
        <v/>
      </c>
      <c r="Z2191" s="1" t="str">
        <f t="shared" si="476"/>
        <v>both (Phe-Lys) MEB</v>
      </c>
      <c r="AA2191" s="1" t="str">
        <f t="shared" si="480"/>
        <v/>
      </c>
    </row>
    <row r="2192" spans="1:27" x14ac:dyDescent="0.2">
      <c r="A2192" s="1" t="s">
        <v>94</v>
      </c>
      <c r="B2192" s="1" t="s">
        <v>87</v>
      </c>
      <c r="C2192" s="1" t="s">
        <v>132</v>
      </c>
      <c r="D2192" s="1">
        <v>293.17360000000002</v>
      </c>
      <c r="E2192" s="1">
        <v>20.74</v>
      </c>
      <c r="F2192" s="5" t="s">
        <v>146</v>
      </c>
      <c r="H2192" s="1" t="s">
        <v>150</v>
      </c>
      <c r="K2192" s="1">
        <f t="shared" si="477"/>
        <v>0</v>
      </c>
      <c r="L2192" s="1" t="str">
        <f t="shared" si="478"/>
        <v>both (Phe-Lys) MEBM_Syn</v>
      </c>
      <c r="M2192" s="1" t="str">
        <f t="shared" si="469"/>
        <v>ND</v>
      </c>
      <c r="N2192" s="1" t="str">
        <f t="shared" si="470"/>
        <v>both (Phe-Lys) MEBM_SynND</v>
      </c>
      <c r="O2192" s="2" t="str">
        <f t="shared" si="471"/>
        <v/>
      </c>
      <c r="P2192" s="1" t="str">
        <f t="array" ref="P2192">IF(O2192="","",AVERAGE(IF(L$1:L$2881=L2192,K$1:K$2881)))</f>
        <v/>
      </c>
      <c r="Q2192" s="1" t="str">
        <f t="array" ref="Q2192">IF(O2192="","",_xlfn.F.TEST(IF((L$1:L$2881=LEFT(L2192,LEN(L2192)-3)&amp;"ctr"),K$1:K$2881),IF((L$1:L$2881=L2192),K$1:K$2881)))</f>
        <v/>
      </c>
      <c r="R2192" s="1" t="str">
        <f t="array" ref="R2192">IF(O2192="","",TTEST(IF(L$1:L$2881=LEFT(L2192,LEN(L2192)-3)&amp;"ctr",K$1:K$2881),IF(L$1:L$2881=L2192,K$1:K$2881),2,IF(ISERROR(Q2192),3,IF(Q2192&lt;0.05,3,2))))</f>
        <v/>
      </c>
      <c r="S2192" s="1" t="str">
        <f t="shared" ca="1" si="472"/>
        <v/>
      </c>
      <c r="T2192" s="1" t="str">
        <f t="array" ref="T2192">IF(O2192="","",AVERAGE(IF(L$1:L$2881=L2192,I$1:I$2881)))</f>
        <v/>
      </c>
      <c r="U2192" s="1" t="str">
        <f t="shared" ca="1" si="473"/>
        <v/>
      </c>
      <c r="V2192" s="1" t="str">
        <f t="shared" ca="1" si="479"/>
        <v/>
      </c>
      <c r="W2192" s="1" t="str">
        <f t="array" aca="1" ref="W2192" ca="1">IF(V2192="","",IF(AVERAGE(IF(Z$2:Z$2881="Neg"&amp;" "&amp;B2192&amp;" "&amp;X2192,J$2:J$2881,0))&gt;AVERAGE(IF(Z$2:Z$2881="pos"&amp;" "&amp;B2192&amp;" "&amp;X2192,J$2:J$2881,0)),"neg","pos"))</f>
        <v/>
      </c>
      <c r="X2192" s="1" t="str">
        <f t="shared" ca="1" si="474"/>
        <v/>
      </c>
      <c r="Y2192" s="1" t="str">
        <f t="shared" ca="1" si="475"/>
        <v/>
      </c>
      <c r="Z2192" s="1" t="str">
        <f t="shared" si="476"/>
        <v>both (Phe-Lys) MEB</v>
      </c>
      <c r="AA2192" s="1" t="str">
        <f t="shared" si="480"/>
        <v/>
      </c>
    </row>
    <row r="2193" spans="1:27" x14ac:dyDescent="0.2">
      <c r="A2193" s="1" t="s">
        <v>94</v>
      </c>
      <c r="B2193" s="1" t="s">
        <v>87</v>
      </c>
      <c r="C2193" s="1" t="s">
        <v>132</v>
      </c>
      <c r="D2193" s="1">
        <v>293.17360000000002</v>
      </c>
      <c r="E2193" s="1">
        <v>20.74</v>
      </c>
      <c r="F2193" s="5" t="s">
        <v>146</v>
      </c>
      <c r="H2193" s="1" t="s">
        <v>150</v>
      </c>
      <c r="K2193" s="1">
        <f t="shared" si="477"/>
        <v>0</v>
      </c>
      <c r="L2193" s="1" t="str">
        <f t="shared" si="478"/>
        <v>both (Phe-Lys) MEBM_Syn</v>
      </c>
      <c r="M2193" s="1" t="str">
        <f t="shared" si="469"/>
        <v>ND</v>
      </c>
      <c r="N2193" s="1" t="str">
        <f t="shared" si="470"/>
        <v>both (Phe-Lys) MEBM_SynND</v>
      </c>
      <c r="O2193" s="2" t="str">
        <f t="shared" si="471"/>
        <v/>
      </c>
      <c r="P2193" s="1" t="str">
        <f t="array" ref="P2193">IF(O2193="","",AVERAGE(IF(L$1:L$2881=L2193,K$1:K$2881)))</f>
        <v/>
      </c>
      <c r="Q2193" s="1" t="str">
        <f t="array" ref="Q2193">IF(O2193="","",_xlfn.F.TEST(IF((L$1:L$2881=LEFT(L2193,LEN(L2193)-3)&amp;"ctr"),K$1:K$2881),IF((L$1:L$2881=L2193),K$1:K$2881)))</f>
        <v/>
      </c>
      <c r="R2193" s="1" t="str">
        <f t="array" ref="R2193">IF(O2193="","",TTEST(IF(L$1:L$2881=LEFT(L2193,LEN(L2193)-3)&amp;"ctr",K$1:K$2881),IF(L$1:L$2881=L2193,K$1:K$2881),2,IF(ISERROR(Q2193),3,IF(Q2193&lt;0.05,3,2))))</f>
        <v/>
      </c>
      <c r="S2193" s="1" t="str">
        <f t="shared" ca="1" si="472"/>
        <v/>
      </c>
      <c r="T2193" s="1" t="str">
        <f t="array" ref="T2193">IF(O2193="","",AVERAGE(IF(L$1:L$2881=L2193,I$1:I$2881)))</f>
        <v/>
      </c>
      <c r="U2193" s="1" t="str">
        <f t="shared" ca="1" si="473"/>
        <v/>
      </c>
      <c r="V2193" s="1" t="str">
        <f t="shared" ca="1" si="479"/>
        <v/>
      </c>
      <c r="W2193" s="1" t="str">
        <f t="array" aca="1" ref="W2193" ca="1">IF(V2193="","",IF(AVERAGE(IF(Z$2:Z$2881="Neg"&amp;" "&amp;B2193&amp;" "&amp;X2193,J$2:J$2881,0))&gt;AVERAGE(IF(Z$2:Z$2881="pos"&amp;" "&amp;B2193&amp;" "&amp;X2193,J$2:J$2881,0)),"neg","pos"))</f>
        <v/>
      </c>
      <c r="X2193" s="1" t="str">
        <f t="shared" ca="1" si="474"/>
        <v/>
      </c>
      <c r="Y2193" s="1" t="str">
        <f t="shared" ca="1" si="475"/>
        <v/>
      </c>
      <c r="Z2193" s="1" t="str">
        <f t="shared" si="476"/>
        <v>both (Phe-Lys) MEB</v>
      </c>
      <c r="AA2193" s="1" t="str">
        <f t="shared" si="480"/>
        <v/>
      </c>
    </row>
    <row r="2194" spans="1:27" x14ac:dyDescent="0.2">
      <c r="A2194" s="1" t="s">
        <v>94</v>
      </c>
      <c r="B2194" s="1" t="s">
        <v>87</v>
      </c>
      <c r="C2194" s="1" t="s">
        <v>132</v>
      </c>
      <c r="D2194" s="1">
        <v>293.17360000000002</v>
      </c>
      <c r="E2194" s="1">
        <v>20.74</v>
      </c>
      <c r="F2194" s="5" t="s">
        <v>146</v>
      </c>
      <c r="H2194" s="1" t="s">
        <v>151</v>
      </c>
      <c r="I2194" s="1">
        <v>101246</v>
      </c>
      <c r="K2194" s="1">
        <f t="shared" si="477"/>
        <v>11.52531835490019</v>
      </c>
      <c r="L2194" s="1" t="str">
        <f t="shared" si="478"/>
        <v>both (Phe-Lys) YE_Ctr</v>
      </c>
      <c r="M2194" s="1" t="str">
        <f t="shared" si="469"/>
        <v>D</v>
      </c>
      <c r="N2194" s="1" t="str">
        <f t="shared" si="470"/>
        <v>both (Phe-Lys) YE_Ctr_D</v>
      </c>
      <c r="O2194" s="2" t="str">
        <f t="shared" si="471"/>
        <v>D</v>
      </c>
      <c r="P2194" s="1">
        <f t="array" ref="P2194">IF(O2194="","",AVERAGE(IF(L$1:L$2881=L2194,K$1:K$2881)))</f>
        <v>12.26829097204423</v>
      </c>
      <c r="Q2194" s="1">
        <f t="array" ref="Q2194">IF(O2194="","",_xlfn.F.TEST(IF((L$1:L$2881=LEFT(L2194,LEN(L2194)-3)&amp;"ctr"),K$1:K$2881),IF((L$1:L$2881=L2194),K$1:K$2881)))</f>
        <v>1</v>
      </c>
      <c r="R2194" s="1">
        <f t="array" ref="R2194">IF(O2194="","",TTEST(IF(L$1:L$2881=LEFT(L2194,LEN(L2194)-3)&amp;"ctr",K$1:K$2881),IF(L$1:L$2881=L2194,K$1:K$2881),2,IF(ISERROR(Q2194),3,IF(Q2194&lt;0.05,3,2))))</f>
        <v>1</v>
      </c>
      <c r="S2194" s="1" t="str">
        <f t="shared" ca="1" si="472"/>
        <v>D</v>
      </c>
      <c r="T2194" s="1">
        <f t="array" ref="T2194">IF(O2194="","",AVERAGE(IF(L$1:L$2881=L2194,I$1:I$2881)))</f>
        <v>240269.75</v>
      </c>
      <c r="U2194" s="1" t="b">
        <f t="shared" ca="1" si="473"/>
        <v>0</v>
      </c>
      <c r="V2194" s="1" t="str">
        <f t="shared" ca="1" si="479"/>
        <v>1</v>
      </c>
      <c r="W2194" s="1" t="str">
        <f t="array" aca="1" ref="W2194" ca="1">IF(V2194="","",IF(AVERAGE(IF(Z$2:Z$2881="Neg"&amp;" "&amp;B2194&amp;" "&amp;X2194,J$2:J$2881,0))&gt;AVERAGE(IF(Z$2:Z$2881="pos"&amp;" "&amp;B2194&amp;" "&amp;X2194,J$2:J$2881,0)),"neg","pos"))</f>
        <v>pos</v>
      </c>
      <c r="X2194" s="1" t="str">
        <f t="shared" ca="1" si="474"/>
        <v>YE_</v>
      </c>
      <c r="Y2194" s="1" t="str">
        <f t="shared" ca="1" si="475"/>
        <v>Ctr</v>
      </c>
      <c r="Z2194" s="1" t="str">
        <f t="shared" si="476"/>
        <v>both (Phe-Lys) YE_</v>
      </c>
      <c r="AA2194" s="1" t="str">
        <f t="shared" si="480"/>
        <v>Good</v>
      </c>
    </row>
    <row r="2195" spans="1:27" x14ac:dyDescent="0.2">
      <c r="A2195" s="1" t="s">
        <v>94</v>
      </c>
      <c r="B2195" s="1" t="s">
        <v>87</v>
      </c>
      <c r="C2195" s="1" t="s">
        <v>132</v>
      </c>
      <c r="D2195" s="1">
        <v>293.17360000000002</v>
      </c>
      <c r="E2195" s="1">
        <v>20.74</v>
      </c>
      <c r="F2195" s="5" t="s">
        <v>146</v>
      </c>
      <c r="H2195" s="1" t="s">
        <v>151</v>
      </c>
      <c r="I2195" s="1">
        <v>369740</v>
      </c>
      <c r="K2195" s="1">
        <f t="shared" si="477"/>
        <v>12.820558039506015</v>
      </c>
      <c r="L2195" s="1" t="str">
        <f t="shared" si="478"/>
        <v>both (Phe-Lys) YE_Ctr</v>
      </c>
      <c r="M2195" s="1" t="str">
        <f t="shared" si="469"/>
        <v>D</v>
      </c>
      <c r="N2195" s="1" t="str">
        <f t="shared" si="470"/>
        <v>both (Phe-Lys) YE_Ctr_D</v>
      </c>
      <c r="O2195" s="2" t="str">
        <f t="shared" si="471"/>
        <v/>
      </c>
      <c r="P2195" s="1" t="str">
        <f t="array" ref="P2195">IF(O2195="","",AVERAGE(IF(L$1:L$2881=L2195,K$1:K$2881)))</f>
        <v/>
      </c>
      <c r="Q2195" s="1" t="str">
        <f t="array" ref="Q2195">IF(O2195="","",_xlfn.F.TEST(IF((L$1:L$2881=LEFT(L2195,LEN(L2195)-3)&amp;"ctr"),K$1:K$2881),IF((L$1:L$2881=L2195),K$1:K$2881)))</f>
        <v/>
      </c>
      <c r="R2195" s="1" t="str">
        <f t="array" ref="R2195">IF(O2195="","",TTEST(IF(L$1:L$2881=LEFT(L2195,LEN(L2195)-3)&amp;"ctr",K$1:K$2881),IF(L$1:L$2881=L2195,K$1:K$2881),2,IF(ISERROR(Q2195),3,IF(Q2195&lt;0.05,3,2))))</f>
        <v/>
      </c>
      <c r="S2195" s="1" t="str">
        <f t="shared" ca="1" si="472"/>
        <v/>
      </c>
      <c r="T2195" s="1" t="str">
        <f t="array" ref="T2195">IF(O2195="","",AVERAGE(IF(L$1:L$2881=L2195,I$1:I$2881)))</f>
        <v/>
      </c>
      <c r="U2195" s="1" t="str">
        <f t="shared" ca="1" si="473"/>
        <v/>
      </c>
      <c r="V2195" s="1" t="str">
        <f t="shared" ca="1" si="479"/>
        <v/>
      </c>
      <c r="W2195" s="1" t="str">
        <f t="array" aca="1" ref="W2195" ca="1">IF(V2195="","",IF(AVERAGE(IF(Z$2:Z$2881="Neg"&amp;" "&amp;B2195&amp;" "&amp;X2195,J$2:J$2881,0))&gt;AVERAGE(IF(Z$2:Z$2881="pos"&amp;" "&amp;B2195&amp;" "&amp;X2195,J$2:J$2881,0)),"neg","pos"))</f>
        <v/>
      </c>
      <c r="X2195" s="1" t="str">
        <f t="shared" ca="1" si="474"/>
        <v/>
      </c>
      <c r="Y2195" s="1" t="str">
        <f t="shared" ca="1" si="475"/>
        <v/>
      </c>
      <c r="Z2195" s="1" t="str">
        <f t="shared" si="476"/>
        <v>both (Phe-Lys) YE_</v>
      </c>
      <c r="AA2195" s="1" t="str">
        <f t="shared" si="480"/>
        <v/>
      </c>
    </row>
    <row r="2196" spans="1:27" x14ac:dyDescent="0.2">
      <c r="A2196" s="1" t="s">
        <v>94</v>
      </c>
      <c r="B2196" s="1" t="s">
        <v>87</v>
      </c>
      <c r="C2196" s="1" t="s">
        <v>132</v>
      </c>
      <c r="D2196" s="1">
        <v>293.17360000000002</v>
      </c>
      <c r="E2196" s="1">
        <v>20.74</v>
      </c>
      <c r="F2196" s="5" t="s">
        <v>146</v>
      </c>
      <c r="H2196" s="1" t="s">
        <v>151</v>
      </c>
      <c r="I2196" s="1">
        <v>317366</v>
      </c>
      <c r="K2196" s="1">
        <f t="shared" si="477"/>
        <v>12.667814111914963</v>
      </c>
      <c r="L2196" s="1" t="str">
        <f t="shared" si="478"/>
        <v>both (Phe-Lys) YE_Ctr</v>
      </c>
      <c r="M2196" s="1" t="str">
        <f t="shared" si="469"/>
        <v>D</v>
      </c>
      <c r="N2196" s="1" t="str">
        <f t="shared" si="470"/>
        <v>both (Phe-Lys) YE_Ctr_D</v>
      </c>
      <c r="O2196" s="2" t="str">
        <f t="shared" si="471"/>
        <v/>
      </c>
      <c r="P2196" s="1" t="str">
        <f t="array" ref="P2196">IF(O2196="","",AVERAGE(IF(L$1:L$2881=L2196,K$1:K$2881)))</f>
        <v/>
      </c>
      <c r="Q2196" s="1" t="str">
        <f t="array" ref="Q2196">IF(O2196="","",_xlfn.F.TEST(IF((L$1:L$2881=LEFT(L2196,LEN(L2196)-3)&amp;"ctr"),K$1:K$2881),IF((L$1:L$2881=L2196),K$1:K$2881)))</f>
        <v/>
      </c>
      <c r="R2196" s="1" t="str">
        <f t="array" ref="R2196">IF(O2196="","",TTEST(IF(L$1:L$2881=LEFT(L2196,LEN(L2196)-3)&amp;"ctr",K$1:K$2881),IF(L$1:L$2881=L2196,K$1:K$2881),2,IF(ISERROR(Q2196),3,IF(Q2196&lt;0.05,3,2))))</f>
        <v/>
      </c>
      <c r="S2196" s="1" t="str">
        <f t="shared" ca="1" si="472"/>
        <v/>
      </c>
      <c r="T2196" s="1" t="str">
        <f t="array" ref="T2196">IF(O2196="","",AVERAGE(IF(L$1:L$2881=L2196,I$1:I$2881)))</f>
        <v/>
      </c>
      <c r="U2196" s="1" t="str">
        <f t="shared" ca="1" si="473"/>
        <v/>
      </c>
      <c r="V2196" s="1" t="str">
        <f t="shared" ca="1" si="479"/>
        <v/>
      </c>
      <c r="W2196" s="1" t="str">
        <f t="array" aca="1" ref="W2196" ca="1">IF(V2196="","",IF(AVERAGE(IF(Z$2:Z$2881="Neg"&amp;" "&amp;B2196&amp;" "&amp;X2196,J$2:J$2881,0))&gt;AVERAGE(IF(Z$2:Z$2881="pos"&amp;" "&amp;B2196&amp;" "&amp;X2196,J$2:J$2881,0)),"neg","pos"))</f>
        <v/>
      </c>
      <c r="X2196" s="1" t="str">
        <f t="shared" ca="1" si="474"/>
        <v/>
      </c>
      <c r="Y2196" s="1" t="str">
        <f t="shared" ca="1" si="475"/>
        <v/>
      </c>
      <c r="Z2196" s="1" t="str">
        <f t="shared" si="476"/>
        <v>both (Phe-Lys) YE_</v>
      </c>
      <c r="AA2196" s="1" t="str">
        <f t="shared" si="480"/>
        <v/>
      </c>
    </row>
    <row r="2197" spans="1:27" x14ac:dyDescent="0.2">
      <c r="A2197" s="1" t="s">
        <v>94</v>
      </c>
      <c r="B2197" s="1" t="s">
        <v>87</v>
      </c>
      <c r="C2197" s="1" t="s">
        <v>132</v>
      </c>
      <c r="D2197" s="1">
        <v>293.17360000000002</v>
      </c>
      <c r="E2197" s="1">
        <v>20.74</v>
      </c>
      <c r="F2197" s="5" t="s">
        <v>146</v>
      </c>
      <c r="H2197" s="1" t="s">
        <v>151</v>
      </c>
      <c r="I2197" s="1">
        <v>172727</v>
      </c>
      <c r="K2197" s="1">
        <f t="shared" si="477"/>
        <v>12.059473381855749</v>
      </c>
      <c r="L2197" s="1" t="str">
        <f t="shared" si="478"/>
        <v>both (Phe-Lys) YE_Ctr</v>
      </c>
      <c r="M2197" s="1" t="str">
        <f t="shared" si="469"/>
        <v>D</v>
      </c>
      <c r="N2197" s="1" t="str">
        <f t="shared" si="470"/>
        <v>both (Phe-Lys) YE_Ctr_D</v>
      </c>
      <c r="O2197" s="2" t="str">
        <f t="shared" si="471"/>
        <v/>
      </c>
      <c r="P2197" s="1" t="str">
        <f t="array" ref="P2197">IF(O2197="","",AVERAGE(IF(L$1:L$2881=L2197,K$1:K$2881)))</f>
        <v/>
      </c>
      <c r="Q2197" s="1" t="str">
        <f t="array" ref="Q2197">IF(O2197="","",_xlfn.F.TEST(IF((L$1:L$2881=LEFT(L2197,LEN(L2197)-3)&amp;"ctr"),K$1:K$2881),IF((L$1:L$2881=L2197),K$1:K$2881)))</f>
        <v/>
      </c>
      <c r="R2197" s="1" t="str">
        <f t="array" ref="R2197">IF(O2197="","",TTEST(IF(L$1:L$2881=LEFT(L2197,LEN(L2197)-3)&amp;"ctr",K$1:K$2881),IF(L$1:L$2881=L2197,K$1:K$2881),2,IF(ISERROR(Q2197),3,IF(Q2197&lt;0.05,3,2))))</f>
        <v/>
      </c>
      <c r="S2197" s="1" t="str">
        <f t="shared" ca="1" si="472"/>
        <v/>
      </c>
      <c r="T2197" s="1" t="str">
        <f t="array" ref="T2197">IF(O2197="","",AVERAGE(IF(L$1:L$2881=L2197,I$1:I$2881)))</f>
        <v/>
      </c>
      <c r="U2197" s="1" t="str">
        <f t="shared" ca="1" si="473"/>
        <v/>
      </c>
      <c r="V2197" s="1" t="str">
        <f t="shared" ca="1" si="479"/>
        <v/>
      </c>
      <c r="W2197" s="1" t="str">
        <f t="array" aca="1" ref="W2197" ca="1">IF(V2197="","",IF(AVERAGE(IF(Z$2:Z$2881="Neg"&amp;" "&amp;B2197&amp;" "&amp;X2197,J$2:J$2881,0))&gt;AVERAGE(IF(Z$2:Z$2881="pos"&amp;" "&amp;B2197&amp;" "&amp;X2197,J$2:J$2881,0)),"neg","pos"))</f>
        <v/>
      </c>
      <c r="X2197" s="1" t="str">
        <f t="shared" ca="1" si="474"/>
        <v/>
      </c>
      <c r="Y2197" s="1" t="str">
        <f t="shared" ca="1" si="475"/>
        <v/>
      </c>
      <c r="Z2197" s="1" t="str">
        <f t="shared" si="476"/>
        <v>both (Phe-Lys) YE_</v>
      </c>
      <c r="AA2197" s="1" t="str">
        <f t="shared" si="480"/>
        <v/>
      </c>
    </row>
    <row r="2198" spans="1:27" x14ac:dyDescent="0.2">
      <c r="A2198" s="1" t="s">
        <v>94</v>
      </c>
      <c r="B2198" s="1" t="s">
        <v>87</v>
      </c>
      <c r="C2198" s="1" t="s">
        <v>132</v>
      </c>
      <c r="D2198" s="1">
        <v>293.17360000000002</v>
      </c>
      <c r="E2198" s="1">
        <v>20.74</v>
      </c>
      <c r="F2198" s="5" t="s">
        <v>146</v>
      </c>
      <c r="H2198" s="1" t="s">
        <v>152</v>
      </c>
      <c r="I2198" s="1">
        <v>311971</v>
      </c>
      <c r="K2198" s="1">
        <f t="shared" si="477"/>
        <v>12.650668719174679</v>
      </c>
      <c r="L2198" s="1" t="str">
        <f t="shared" si="478"/>
        <v>both (Phe-Lys) YE_Syn</v>
      </c>
      <c r="M2198" s="1" t="str">
        <f t="shared" si="469"/>
        <v>D</v>
      </c>
      <c r="N2198" s="1" t="str">
        <f t="shared" si="470"/>
        <v>both (Phe-Lys) YE_Syn_D</v>
      </c>
      <c r="O2198" s="2" t="str">
        <f t="shared" si="471"/>
        <v>D</v>
      </c>
      <c r="P2198" s="1">
        <f t="array" ref="P2198">IF(O2198="","",AVERAGE(IF(L$1:L$2881=L2198,K$1:K$2881)))</f>
        <v>12.57946747182752</v>
      </c>
      <c r="Q2198" s="1">
        <f t="array" ref="Q2198">IF(O2198="","",_xlfn.F.TEST(IF((L$1:L$2881=LEFT(L2198,LEN(L2198)-3)&amp;"ctr"),K$1:K$2881),IF((L$1:L$2881=L2198),K$1:K$2881)))</f>
        <v>5.1225917934064974E-2</v>
      </c>
      <c r="R2198" s="1">
        <f t="array" ref="R2198">IF(O2198="","",TTEST(IF(L$1:L$2881=LEFT(L2198,LEN(L2198)-3)&amp;"ctr",K$1:K$2881),IF(L$1:L$2881=L2198,K$1:K$2881),2,IF(ISERROR(Q2198),3,IF(Q2198&lt;0.05,3,2))))</f>
        <v>0.34971417252667741</v>
      </c>
      <c r="S2198" s="1" t="str">
        <f t="shared" ca="1" si="472"/>
        <v>N</v>
      </c>
      <c r="T2198" s="1">
        <f t="array" ref="T2198">IF(O2198="","",AVERAGE(IF(L$1:L$2881=L2198,I$1:I$2881)))</f>
        <v>293026.75</v>
      </c>
      <c r="U2198" s="1" t="str">
        <f t="shared" ca="1" si="473"/>
        <v>n/a</v>
      </c>
      <c r="V2198" s="1" t="str">
        <f t="shared" ca="1" si="479"/>
        <v>1</v>
      </c>
      <c r="W2198" s="1" t="str">
        <f t="array" aca="1" ref="W2198" ca="1">IF(V2198="","",IF(AVERAGE(IF(Z$2:Z$2881="Neg"&amp;" "&amp;B2198&amp;" "&amp;X2198,J$2:J$2881,0))&gt;AVERAGE(IF(Z$2:Z$2881="pos"&amp;" "&amp;B2198&amp;" "&amp;X2198,J$2:J$2881,0)),"neg","pos"))</f>
        <v>pos</v>
      </c>
      <c r="X2198" s="1" t="str">
        <f t="shared" ca="1" si="474"/>
        <v>YE_</v>
      </c>
      <c r="Y2198" s="1" t="str">
        <f t="shared" ca="1" si="475"/>
        <v>Syn</v>
      </c>
      <c r="Z2198" s="1" t="str">
        <f t="shared" si="476"/>
        <v>both (Phe-Lys) YE_</v>
      </c>
      <c r="AA2198" s="1" t="str">
        <f t="shared" si="480"/>
        <v>Good</v>
      </c>
    </row>
    <row r="2199" spans="1:27" x14ac:dyDescent="0.2">
      <c r="A2199" s="1" t="s">
        <v>94</v>
      </c>
      <c r="B2199" s="1" t="s">
        <v>87</v>
      </c>
      <c r="C2199" s="1" t="s">
        <v>132</v>
      </c>
      <c r="D2199" s="1">
        <v>293.17360000000002</v>
      </c>
      <c r="E2199" s="1">
        <v>20.74</v>
      </c>
      <c r="F2199" s="5" t="s">
        <v>146</v>
      </c>
      <c r="H2199" s="1" t="s">
        <v>152</v>
      </c>
      <c r="I2199" s="1">
        <v>339226</v>
      </c>
      <c r="K2199" s="1">
        <f t="shared" si="477"/>
        <v>12.734424778788652</v>
      </c>
      <c r="L2199" s="1" t="str">
        <f t="shared" si="478"/>
        <v>both (Phe-Lys) YE_Syn</v>
      </c>
      <c r="M2199" s="1" t="str">
        <f t="shared" si="469"/>
        <v>D</v>
      </c>
      <c r="N2199" s="1" t="str">
        <f t="shared" si="470"/>
        <v>both (Phe-Lys) YE_Syn_D</v>
      </c>
      <c r="O2199" s="2" t="str">
        <f t="shared" si="471"/>
        <v/>
      </c>
      <c r="P2199" s="1" t="str">
        <f t="array" ref="P2199">IF(O2199="","",AVERAGE(IF(L$1:L$2881=L2199,K$1:K$2881)))</f>
        <v/>
      </c>
      <c r="Q2199" s="1" t="str">
        <f t="array" ref="Q2199">IF(O2199="","",_xlfn.F.TEST(IF((L$1:L$2881=LEFT(L2199,LEN(L2199)-3)&amp;"ctr"),K$1:K$2881),IF((L$1:L$2881=L2199),K$1:K$2881)))</f>
        <v/>
      </c>
      <c r="R2199" s="1" t="str">
        <f t="array" ref="R2199">IF(O2199="","",TTEST(IF(L$1:L$2881=LEFT(L2199,LEN(L2199)-3)&amp;"ctr",K$1:K$2881),IF(L$1:L$2881=L2199,K$1:K$2881),2,IF(ISERROR(Q2199),3,IF(Q2199&lt;0.05,3,2))))</f>
        <v/>
      </c>
      <c r="S2199" s="1" t="str">
        <f t="shared" ca="1" si="472"/>
        <v/>
      </c>
      <c r="T2199" s="1" t="str">
        <f t="array" ref="T2199">IF(O2199="","",AVERAGE(IF(L$1:L$2881=L2199,I$1:I$2881)))</f>
        <v/>
      </c>
      <c r="U2199" s="1" t="str">
        <f t="shared" ca="1" si="473"/>
        <v/>
      </c>
      <c r="V2199" s="1" t="str">
        <f t="shared" ca="1" si="479"/>
        <v/>
      </c>
      <c r="W2199" s="1" t="str">
        <f t="array" aca="1" ref="W2199" ca="1">IF(V2199="","",IF(AVERAGE(IF(Z$2:Z$2881="Neg"&amp;" "&amp;B2199&amp;" "&amp;X2199,J$2:J$2881,0))&gt;AVERAGE(IF(Z$2:Z$2881="pos"&amp;" "&amp;B2199&amp;" "&amp;X2199,J$2:J$2881,0)),"neg","pos"))</f>
        <v/>
      </c>
      <c r="X2199" s="1" t="str">
        <f t="shared" ca="1" si="474"/>
        <v/>
      </c>
      <c r="Y2199" s="1" t="str">
        <f t="shared" ca="1" si="475"/>
        <v/>
      </c>
      <c r="Z2199" s="1" t="str">
        <f t="shared" si="476"/>
        <v>both (Phe-Lys) YE_</v>
      </c>
      <c r="AA2199" s="1" t="str">
        <f t="shared" si="480"/>
        <v/>
      </c>
    </row>
    <row r="2200" spans="1:27" x14ac:dyDescent="0.2">
      <c r="A2200" s="1" t="s">
        <v>94</v>
      </c>
      <c r="B2200" s="1" t="s">
        <v>87</v>
      </c>
      <c r="C2200" s="1" t="s">
        <v>132</v>
      </c>
      <c r="D2200" s="1">
        <v>293.17360000000002</v>
      </c>
      <c r="E2200" s="1">
        <v>20.74</v>
      </c>
      <c r="F2200" s="5" t="s">
        <v>146</v>
      </c>
      <c r="H2200" s="1" t="s">
        <v>152</v>
      </c>
      <c r="I2200" s="1">
        <v>237789</v>
      </c>
      <c r="K2200" s="1">
        <f t="shared" si="477"/>
        <v>12.379143210209943</v>
      </c>
      <c r="L2200" s="1" t="str">
        <f t="shared" si="478"/>
        <v>both (Phe-Lys) YE_Syn</v>
      </c>
      <c r="M2200" s="1" t="str">
        <f t="shared" si="469"/>
        <v>D</v>
      </c>
      <c r="N2200" s="1" t="str">
        <f t="shared" si="470"/>
        <v>both (Phe-Lys) YE_Syn_D</v>
      </c>
      <c r="O2200" s="2" t="str">
        <f t="shared" si="471"/>
        <v/>
      </c>
      <c r="P2200" s="1" t="str">
        <f t="array" ref="P2200">IF(O2200="","",AVERAGE(IF(L$1:L$2881=L2200,K$1:K$2881)))</f>
        <v/>
      </c>
      <c r="Q2200" s="1" t="str">
        <f t="array" ref="Q2200">IF(O2200="","",_xlfn.F.TEST(IF((L$1:L$2881=LEFT(L2200,LEN(L2200)-3)&amp;"ctr"),K$1:K$2881),IF((L$1:L$2881=L2200),K$1:K$2881)))</f>
        <v/>
      </c>
      <c r="R2200" s="1" t="str">
        <f t="array" ref="R2200">IF(O2200="","",TTEST(IF(L$1:L$2881=LEFT(L2200,LEN(L2200)-3)&amp;"ctr",K$1:K$2881),IF(L$1:L$2881=L2200,K$1:K$2881),2,IF(ISERROR(Q2200),3,IF(Q2200&lt;0.05,3,2))))</f>
        <v/>
      </c>
      <c r="S2200" s="1" t="str">
        <f t="shared" ca="1" si="472"/>
        <v/>
      </c>
      <c r="T2200" s="1" t="str">
        <f t="array" ref="T2200">IF(O2200="","",AVERAGE(IF(L$1:L$2881=L2200,I$1:I$2881)))</f>
        <v/>
      </c>
      <c r="U2200" s="1" t="str">
        <f t="shared" ca="1" si="473"/>
        <v/>
      </c>
      <c r="V2200" s="1" t="str">
        <f t="shared" ca="1" si="479"/>
        <v/>
      </c>
      <c r="W2200" s="1" t="str">
        <f t="array" aca="1" ref="W2200" ca="1">IF(V2200="","",IF(AVERAGE(IF(Z$2:Z$2881="Neg"&amp;" "&amp;B2200&amp;" "&amp;X2200,J$2:J$2881,0))&gt;AVERAGE(IF(Z$2:Z$2881="pos"&amp;" "&amp;B2200&amp;" "&amp;X2200,J$2:J$2881,0)),"neg","pos"))</f>
        <v/>
      </c>
      <c r="X2200" s="1" t="str">
        <f t="shared" ca="1" si="474"/>
        <v/>
      </c>
      <c r="Y2200" s="1" t="str">
        <f t="shared" ca="1" si="475"/>
        <v/>
      </c>
      <c r="Z2200" s="1" t="str">
        <f t="shared" si="476"/>
        <v>both (Phe-Lys) YE_</v>
      </c>
      <c r="AA2200" s="1" t="str">
        <f t="shared" si="480"/>
        <v/>
      </c>
    </row>
    <row r="2201" spans="1:27" x14ac:dyDescent="0.2">
      <c r="A2201" s="1" t="s">
        <v>94</v>
      </c>
      <c r="B2201" s="1" t="s">
        <v>87</v>
      </c>
      <c r="C2201" s="1" t="s">
        <v>132</v>
      </c>
      <c r="D2201" s="1">
        <v>293.17360000000002</v>
      </c>
      <c r="E2201" s="1">
        <v>20.74</v>
      </c>
      <c r="F2201" s="5" t="s">
        <v>146</v>
      </c>
      <c r="H2201" s="1" t="s">
        <v>152</v>
      </c>
      <c r="I2201" s="1">
        <v>283121</v>
      </c>
      <c r="K2201" s="1">
        <f t="shared" si="477"/>
        <v>12.553633179136806</v>
      </c>
      <c r="L2201" s="1" t="str">
        <f t="shared" si="478"/>
        <v>both (Phe-Lys) YE_Syn</v>
      </c>
      <c r="M2201" s="1" t="str">
        <f t="shared" si="469"/>
        <v>D</v>
      </c>
      <c r="N2201" s="1" t="str">
        <f t="shared" si="470"/>
        <v>both (Phe-Lys) YE_Syn_D</v>
      </c>
      <c r="O2201" s="2" t="str">
        <f t="shared" si="471"/>
        <v/>
      </c>
      <c r="P2201" s="1" t="str">
        <f t="array" ref="P2201">IF(O2201="","",AVERAGE(IF(L$1:L$2881=L2201,K$1:K$2881)))</f>
        <v/>
      </c>
      <c r="Q2201" s="1" t="str">
        <f t="array" ref="Q2201">IF(O2201="","",_xlfn.F.TEST(IF((L$1:L$2881=LEFT(L2201,LEN(L2201)-3)&amp;"ctr"),K$1:K$2881),IF((L$1:L$2881=L2201),K$1:K$2881)))</f>
        <v/>
      </c>
      <c r="R2201" s="1" t="str">
        <f t="array" ref="R2201">IF(O2201="","",TTEST(IF(L$1:L$2881=LEFT(L2201,LEN(L2201)-3)&amp;"ctr",K$1:K$2881),IF(L$1:L$2881=L2201,K$1:K$2881),2,IF(ISERROR(Q2201),3,IF(Q2201&lt;0.05,3,2))))</f>
        <v/>
      </c>
      <c r="S2201" s="1" t="str">
        <f t="shared" ca="1" si="472"/>
        <v/>
      </c>
      <c r="T2201" s="1" t="str">
        <f t="array" ref="T2201">IF(O2201="","",AVERAGE(IF(L$1:L$2881=L2201,I$1:I$2881)))</f>
        <v/>
      </c>
      <c r="U2201" s="1" t="str">
        <f t="shared" ca="1" si="473"/>
        <v/>
      </c>
      <c r="V2201" s="1" t="str">
        <f t="shared" ca="1" si="479"/>
        <v/>
      </c>
      <c r="W2201" s="1" t="str">
        <f t="array" aca="1" ref="W2201" ca="1">IF(V2201="","",IF(AVERAGE(IF(Z$2:Z$2881="Neg"&amp;" "&amp;B2201&amp;" "&amp;X2201,J$2:J$2881,0))&gt;AVERAGE(IF(Z$2:Z$2881="pos"&amp;" "&amp;B2201&amp;" "&amp;X2201,J$2:J$2881,0)),"neg","pos"))</f>
        <v/>
      </c>
      <c r="X2201" s="1" t="str">
        <f t="shared" ca="1" si="474"/>
        <v/>
      </c>
      <c r="Y2201" s="1" t="str">
        <f t="shared" ca="1" si="475"/>
        <v/>
      </c>
      <c r="Z2201" s="1" t="str">
        <f t="shared" si="476"/>
        <v>both (Phe-Lys) YE_</v>
      </c>
      <c r="AA2201" s="1" t="str">
        <f t="shared" si="480"/>
        <v/>
      </c>
    </row>
    <row r="2202" spans="1:27" x14ac:dyDescent="0.2">
      <c r="A2202" s="1" t="s">
        <v>94</v>
      </c>
      <c r="B2202" s="1" t="s">
        <v>87</v>
      </c>
      <c r="C2202" s="1" t="s">
        <v>132</v>
      </c>
      <c r="D2202" s="1">
        <v>293.17360000000002</v>
      </c>
      <c r="E2202" s="1">
        <v>20.74</v>
      </c>
      <c r="F2202" s="5" t="s">
        <v>146</v>
      </c>
      <c r="H2202" s="1" t="s">
        <v>153</v>
      </c>
      <c r="K2202" s="1">
        <f t="shared" si="477"/>
        <v>0</v>
      </c>
      <c r="L2202" s="1" t="str">
        <f t="shared" si="478"/>
        <v>both (Phe-Lys) SE_Ctr</v>
      </c>
      <c r="M2202" s="1" t="str">
        <f t="shared" si="469"/>
        <v>ND</v>
      </c>
      <c r="N2202" s="1" t="str">
        <f t="shared" si="470"/>
        <v>both (Phe-Lys) SE_CtrND</v>
      </c>
      <c r="O2202" s="2" t="str">
        <f t="shared" si="471"/>
        <v>ND</v>
      </c>
      <c r="P2202" s="1">
        <f t="array" ref="P2202">IF(O2202="","",AVERAGE(IF(L$1:L$2881=L2202,K$1:K$2881)))</f>
        <v>0</v>
      </c>
      <c r="Q2202" s="1" t="e">
        <f t="array" ref="Q2202">IF(O2202="","",_xlfn.F.TEST(IF((L$1:L$2881=LEFT(L2202,LEN(L2202)-3)&amp;"ctr"),K$1:K$2881),IF((L$1:L$2881=L2202),K$1:K$2881)))</f>
        <v>#DIV/0!</v>
      </c>
      <c r="R2202" s="1" t="e">
        <f t="array" ref="R2202">IF(O2202="","",TTEST(IF(L$1:L$2881=LEFT(L2202,LEN(L2202)-3)&amp;"ctr",K$1:K$2881),IF(L$1:L$2881=L2202,K$1:K$2881),2,IF(ISERROR(Q2202),3,IF(Q2202&lt;0.05,3,2))))</f>
        <v>#DIV/0!</v>
      </c>
      <c r="S2202" s="1" t="str">
        <f t="shared" ca="1" si="472"/>
        <v>ND</v>
      </c>
      <c r="T2202" s="1">
        <f t="array" ref="T2202">IF(O2202="","",AVERAGE(IF(L$1:L$2881=L2202,I$1:I$2881)))</f>
        <v>0</v>
      </c>
      <c r="U2202" s="1" t="str">
        <f t="shared" ca="1" si="473"/>
        <v>n/a</v>
      </c>
      <c r="V2202" s="1" t="str">
        <f t="shared" ca="1" si="479"/>
        <v/>
      </c>
      <c r="W2202" s="1" t="str">
        <f t="array" aca="1" ref="W2202" ca="1">IF(V2202="","",IF(AVERAGE(IF(Z$2:Z$2881="Neg"&amp;" "&amp;B2202&amp;" "&amp;X2202,J$2:J$2881,0))&gt;AVERAGE(IF(Z$2:Z$2881="pos"&amp;" "&amp;B2202&amp;" "&amp;X2202,J$2:J$2881,0)),"neg","pos"))</f>
        <v/>
      </c>
      <c r="X2202" s="1" t="str">
        <f t="shared" ca="1" si="474"/>
        <v/>
      </c>
      <c r="Y2202" s="1" t="str">
        <f t="shared" ca="1" si="475"/>
        <v/>
      </c>
      <c r="Z2202" s="1" t="str">
        <f t="shared" si="476"/>
        <v>both (Phe-Lys) SE_</v>
      </c>
      <c r="AA2202" s="1" t="str">
        <f t="shared" si="480"/>
        <v>Good</v>
      </c>
    </row>
    <row r="2203" spans="1:27" x14ac:dyDescent="0.2">
      <c r="A2203" s="1" t="s">
        <v>94</v>
      </c>
      <c r="B2203" s="1" t="s">
        <v>87</v>
      </c>
      <c r="C2203" s="1" t="s">
        <v>132</v>
      </c>
      <c r="D2203" s="1">
        <v>293.17360000000002</v>
      </c>
      <c r="E2203" s="1">
        <v>20.74</v>
      </c>
      <c r="F2203" s="5" t="s">
        <v>146</v>
      </c>
      <c r="H2203" s="1" t="s">
        <v>153</v>
      </c>
      <c r="K2203" s="1">
        <f t="shared" si="477"/>
        <v>0</v>
      </c>
      <c r="L2203" s="1" t="str">
        <f t="shared" si="478"/>
        <v>both (Phe-Lys) SE_Ctr</v>
      </c>
      <c r="M2203" s="1" t="str">
        <f t="shared" si="469"/>
        <v>ND</v>
      </c>
      <c r="N2203" s="1" t="str">
        <f t="shared" si="470"/>
        <v>both (Phe-Lys) SE_CtrND</v>
      </c>
      <c r="O2203" s="2" t="str">
        <f t="shared" si="471"/>
        <v/>
      </c>
      <c r="P2203" s="1" t="str">
        <f t="array" ref="P2203">IF(O2203="","",AVERAGE(IF(L$1:L$2881=L2203,K$1:K$2881)))</f>
        <v/>
      </c>
      <c r="Q2203" s="1" t="str">
        <f t="array" ref="Q2203">IF(O2203="","",_xlfn.F.TEST(IF((L$1:L$2881=LEFT(L2203,LEN(L2203)-3)&amp;"ctr"),K$1:K$2881),IF((L$1:L$2881=L2203),K$1:K$2881)))</f>
        <v/>
      </c>
      <c r="R2203" s="1" t="str">
        <f t="array" ref="R2203">IF(O2203="","",TTEST(IF(L$1:L$2881=LEFT(L2203,LEN(L2203)-3)&amp;"ctr",K$1:K$2881),IF(L$1:L$2881=L2203,K$1:K$2881),2,IF(ISERROR(Q2203),3,IF(Q2203&lt;0.05,3,2))))</f>
        <v/>
      </c>
      <c r="S2203" s="1" t="str">
        <f t="shared" ca="1" si="472"/>
        <v/>
      </c>
      <c r="T2203" s="1" t="str">
        <f t="array" ref="T2203">IF(O2203="","",AVERAGE(IF(L$1:L$2881=L2203,I$1:I$2881)))</f>
        <v/>
      </c>
      <c r="U2203" s="1" t="str">
        <f t="shared" ca="1" si="473"/>
        <v/>
      </c>
      <c r="V2203" s="1" t="str">
        <f t="shared" ca="1" si="479"/>
        <v/>
      </c>
      <c r="W2203" s="1" t="str">
        <f t="array" aca="1" ref="W2203" ca="1">IF(V2203="","",IF(AVERAGE(IF(Z$2:Z$2881="Neg"&amp;" "&amp;B2203&amp;" "&amp;X2203,J$2:J$2881,0))&gt;AVERAGE(IF(Z$2:Z$2881="pos"&amp;" "&amp;B2203&amp;" "&amp;X2203,J$2:J$2881,0)),"neg","pos"))</f>
        <v/>
      </c>
      <c r="X2203" s="1" t="str">
        <f t="shared" ca="1" si="474"/>
        <v/>
      </c>
      <c r="Y2203" s="1" t="str">
        <f t="shared" ca="1" si="475"/>
        <v/>
      </c>
      <c r="Z2203" s="1" t="str">
        <f t="shared" si="476"/>
        <v>both (Phe-Lys) SE_</v>
      </c>
      <c r="AA2203" s="1" t="str">
        <f t="shared" si="480"/>
        <v/>
      </c>
    </row>
    <row r="2204" spans="1:27" x14ac:dyDescent="0.2">
      <c r="A2204" s="1" t="s">
        <v>94</v>
      </c>
      <c r="B2204" s="1" t="s">
        <v>87</v>
      </c>
      <c r="C2204" s="1" t="s">
        <v>132</v>
      </c>
      <c r="D2204" s="1">
        <v>293.17360000000002</v>
      </c>
      <c r="E2204" s="1">
        <v>20.74</v>
      </c>
      <c r="F2204" s="5" t="s">
        <v>146</v>
      </c>
      <c r="H2204" s="1" t="s">
        <v>153</v>
      </c>
      <c r="K2204" s="1">
        <f t="shared" si="477"/>
        <v>0</v>
      </c>
      <c r="L2204" s="1" t="str">
        <f t="shared" si="478"/>
        <v>both (Phe-Lys) SE_Ctr</v>
      </c>
      <c r="M2204" s="1" t="str">
        <f t="shared" si="469"/>
        <v>ND</v>
      </c>
      <c r="N2204" s="1" t="str">
        <f t="shared" si="470"/>
        <v>both (Phe-Lys) SE_CtrND</v>
      </c>
      <c r="O2204" s="2" t="str">
        <f t="shared" si="471"/>
        <v/>
      </c>
      <c r="P2204" s="1" t="str">
        <f t="array" ref="P2204">IF(O2204="","",AVERAGE(IF(L$1:L$2881=L2204,K$1:K$2881)))</f>
        <v/>
      </c>
      <c r="Q2204" s="1" t="str">
        <f t="array" ref="Q2204">IF(O2204="","",_xlfn.F.TEST(IF((L$1:L$2881=LEFT(L2204,LEN(L2204)-3)&amp;"ctr"),K$1:K$2881),IF((L$1:L$2881=L2204),K$1:K$2881)))</f>
        <v/>
      </c>
      <c r="R2204" s="1" t="str">
        <f t="array" ref="R2204">IF(O2204="","",TTEST(IF(L$1:L$2881=LEFT(L2204,LEN(L2204)-3)&amp;"ctr",K$1:K$2881),IF(L$1:L$2881=L2204,K$1:K$2881),2,IF(ISERROR(Q2204),3,IF(Q2204&lt;0.05,3,2))))</f>
        <v/>
      </c>
      <c r="S2204" s="1" t="str">
        <f t="shared" ca="1" si="472"/>
        <v/>
      </c>
      <c r="T2204" s="1" t="str">
        <f t="array" ref="T2204">IF(O2204="","",AVERAGE(IF(L$1:L$2881=L2204,I$1:I$2881)))</f>
        <v/>
      </c>
      <c r="U2204" s="1" t="str">
        <f t="shared" ca="1" si="473"/>
        <v/>
      </c>
      <c r="V2204" s="1" t="str">
        <f t="shared" ca="1" si="479"/>
        <v/>
      </c>
      <c r="W2204" s="1" t="str">
        <f t="array" aca="1" ref="W2204" ca="1">IF(V2204="","",IF(AVERAGE(IF(Z$2:Z$2881="Neg"&amp;" "&amp;B2204&amp;" "&amp;X2204,J$2:J$2881,0))&gt;AVERAGE(IF(Z$2:Z$2881="pos"&amp;" "&amp;B2204&amp;" "&amp;X2204,J$2:J$2881,0)),"neg","pos"))</f>
        <v/>
      </c>
      <c r="X2204" s="1" t="str">
        <f t="shared" ca="1" si="474"/>
        <v/>
      </c>
      <c r="Y2204" s="1" t="str">
        <f t="shared" ca="1" si="475"/>
        <v/>
      </c>
      <c r="Z2204" s="1" t="str">
        <f t="shared" si="476"/>
        <v>both (Phe-Lys) SE_</v>
      </c>
      <c r="AA2204" s="1" t="str">
        <f t="shared" si="480"/>
        <v/>
      </c>
    </row>
    <row r="2205" spans="1:27" x14ac:dyDescent="0.2">
      <c r="A2205" s="1" t="s">
        <v>94</v>
      </c>
      <c r="B2205" s="1" t="s">
        <v>87</v>
      </c>
      <c r="C2205" s="1" t="s">
        <v>132</v>
      </c>
      <c r="D2205" s="1">
        <v>293.17360000000002</v>
      </c>
      <c r="E2205" s="1">
        <v>20.74</v>
      </c>
      <c r="F2205" s="5" t="s">
        <v>146</v>
      </c>
      <c r="H2205" s="1" t="s">
        <v>153</v>
      </c>
      <c r="K2205" s="1">
        <f t="shared" si="477"/>
        <v>0</v>
      </c>
      <c r="L2205" s="1" t="str">
        <f t="shared" si="478"/>
        <v>both (Phe-Lys) SE_Ctr</v>
      </c>
      <c r="M2205" s="1" t="str">
        <f t="shared" si="469"/>
        <v>ND</v>
      </c>
      <c r="N2205" s="1" t="str">
        <f t="shared" si="470"/>
        <v>both (Phe-Lys) SE_CtrND</v>
      </c>
      <c r="O2205" s="2" t="str">
        <f t="shared" si="471"/>
        <v/>
      </c>
      <c r="P2205" s="1" t="str">
        <f t="array" ref="P2205">IF(O2205="","",AVERAGE(IF(L$1:L$2881=L2205,K$1:K$2881)))</f>
        <v/>
      </c>
      <c r="Q2205" s="1" t="str">
        <f t="array" ref="Q2205">IF(O2205="","",_xlfn.F.TEST(IF((L$1:L$2881=LEFT(L2205,LEN(L2205)-3)&amp;"ctr"),K$1:K$2881),IF((L$1:L$2881=L2205),K$1:K$2881)))</f>
        <v/>
      </c>
      <c r="R2205" s="1" t="str">
        <f t="array" ref="R2205">IF(O2205="","",TTEST(IF(L$1:L$2881=LEFT(L2205,LEN(L2205)-3)&amp;"ctr",K$1:K$2881),IF(L$1:L$2881=L2205,K$1:K$2881),2,IF(ISERROR(Q2205),3,IF(Q2205&lt;0.05,3,2))))</f>
        <v/>
      </c>
      <c r="S2205" s="1" t="str">
        <f t="shared" ca="1" si="472"/>
        <v/>
      </c>
      <c r="T2205" s="1" t="str">
        <f t="array" ref="T2205">IF(O2205="","",AVERAGE(IF(L$1:L$2881=L2205,I$1:I$2881)))</f>
        <v/>
      </c>
      <c r="U2205" s="1" t="str">
        <f t="shared" ca="1" si="473"/>
        <v/>
      </c>
      <c r="V2205" s="1" t="str">
        <f t="shared" ca="1" si="479"/>
        <v/>
      </c>
      <c r="W2205" s="1" t="str">
        <f t="array" aca="1" ref="W2205" ca="1">IF(V2205="","",IF(AVERAGE(IF(Z$2:Z$2881="Neg"&amp;" "&amp;B2205&amp;" "&amp;X2205,J$2:J$2881,0))&gt;AVERAGE(IF(Z$2:Z$2881="pos"&amp;" "&amp;B2205&amp;" "&amp;X2205,J$2:J$2881,0)),"neg","pos"))</f>
        <v/>
      </c>
      <c r="X2205" s="1" t="str">
        <f t="shared" ca="1" si="474"/>
        <v/>
      </c>
      <c r="Y2205" s="1" t="str">
        <f t="shared" ca="1" si="475"/>
        <v/>
      </c>
      <c r="Z2205" s="1" t="str">
        <f t="shared" si="476"/>
        <v>both (Phe-Lys) SE_</v>
      </c>
      <c r="AA2205" s="1" t="str">
        <f t="shared" si="480"/>
        <v/>
      </c>
    </row>
    <row r="2206" spans="1:27" x14ac:dyDescent="0.2">
      <c r="A2206" s="1" t="s">
        <v>94</v>
      </c>
      <c r="B2206" s="1" t="s">
        <v>87</v>
      </c>
      <c r="C2206" s="1" t="s">
        <v>132</v>
      </c>
      <c r="D2206" s="1">
        <v>293.17360000000002</v>
      </c>
      <c r="E2206" s="1">
        <v>20.74</v>
      </c>
      <c r="F2206" s="5" t="s">
        <v>146</v>
      </c>
      <c r="H2206" s="1" t="s">
        <v>154</v>
      </c>
      <c r="K2206" s="1">
        <f t="shared" si="477"/>
        <v>0</v>
      </c>
      <c r="L2206" s="1" t="str">
        <f t="shared" si="478"/>
        <v>both (Phe-Lys) SE_Syn</v>
      </c>
      <c r="M2206" s="1" t="str">
        <f t="shared" si="469"/>
        <v>ND</v>
      </c>
      <c r="N2206" s="1" t="str">
        <f t="shared" si="470"/>
        <v>both (Phe-Lys) SE_SynND</v>
      </c>
      <c r="O2206" s="2" t="str">
        <f t="shared" si="471"/>
        <v>ND</v>
      </c>
      <c r="P2206" s="1">
        <f t="array" ref="P2206">IF(O2206="","",AVERAGE(IF(L$1:L$2881=L2206,K$1:K$2881)))</f>
        <v>0</v>
      </c>
      <c r="Q2206" s="1" t="e">
        <f t="array" ref="Q2206">IF(O2206="","",_xlfn.F.TEST(IF((L$1:L$2881=LEFT(L2206,LEN(L2206)-3)&amp;"ctr"),K$1:K$2881),IF((L$1:L$2881=L2206),K$1:K$2881)))</f>
        <v>#DIV/0!</v>
      </c>
      <c r="R2206" s="1" t="e">
        <f t="array" ref="R2206">IF(O2206="","",TTEST(IF(L$1:L$2881=LEFT(L2206,LEN(L2206)-3)&amp;"ctr",K$1:K$2881),IF(L$1:L$2881=L2206,K$1:K$2881),2,IF(ISERROR(Q2206),3,IF(Q2206&lt;0.05,3,2))))</f>
        <v>#DIV/0!</v>
      </c>
      <c r="S2206" s="1" t="str">
        <f t="shared" ca="1" si="472"/>
        <v>ND</v>
      </c>
      <c r="T2206" s="1">
        <f t="array" ref="T2206">IF(O2206="","",AVERAGE(IF(L$1:L$2881=L2206,I$1:I$2881)))</f>
        <v>0</v>
      </c>
      <c r="U2206" s="1" t="str">
        <f t="shared" ca="1" si="473"/>
        <v>n/a</v>
      </c>
      <c r="V2206" s="1" t="str">
        <f t="shared" ca="1" si="479"/>
        <v/>
      </c>
      <c r="W2206" s="1" t="str">
        <f t="array" aca="1" ref="W2206" ca="1">IF(V2206="","",IF(AVERAGE(IF(Z$2:Z$2881="Neg"&amp;" "&amp;B2206&amp;" "&amp;X2206,J$2:J$2881,0))&gt;AVERAGE(IF(Z$2:Z$2881="pos"&amp;" "&amp;B2206&amp;" "&amp;X2206,J$2:J$2881,0)),"neg","pos"))</f>
        <v/>
      </c>
      <c r="X2206" s="1" t="str">
        <f t="shared" ca="1" si="474"/>
        <v/>
      </c>
      <c r="Y2206" s="1" t="str">
        <f t="shared" ca="1" si="475"/>
        <v/>
      </c>
      <c r="Z2206" s="1" t="str">
        <f t="shared" si="476"/>
        <v>both (Phe-Lys) SE_</v>
      </c>
      <c r="AA2206" s="1" t="str">
        <f t="shared" si="480"/>
        <v>Good</v>
      </c>
    </row>
    <row r="2207" spans="1:27" x14ac:dyDescent="0.2">
      <c r="A2207" s="1" t="s">
        <v>94</v>
      </c>
      <c r="B2207" s="1" t="s">
        <v>87</v>
      </c>
      <c r="C2207" s="1" t="s">
        <v>132</v>
      </c>
      <c r="D2207" s="1">
        <v>293.17360000000002</v>
      </c>
      <c r="E2207" s="1">
        <v>20.74</v>
      </c>
      <c r="F2207" s="5" t="s">
        <v>146</v>
      </c>
      <c r="H2207" s="1" t="s">
        <v>154</v>
      </c>
      <c r="K2207" s="1">
        <f t="shared" si="477"/>
        <v>0</v>
      </c>
      <c r="L2207" s="1" t="str">
        <f t="shared" si="478"/>
        <v>both (Phe-Lys) SE_Syn</v>
      </c>
      <c r="M2207" s="1" t="str">
        <f t="shared" si="469"/>
        <v>ND</v>
      </c>
      <c r="N2207" s="1" t="str">
        <f t="shared" si="470"/>
        <v>both (Phe-Lys) SE_SynND</v>
      </c>
      <c r="O2207" s="2" t="str">
        <f t="shared" si="471"/>
        <v/>
      </c>
      <c r="P2207" s="1" t="str">
        <f t="array" ref="P2207">IF(O2207="","",AVERAGE(IF(L$1:L$2881=L2207,K$1:K$2881)))</f>
        <v/>
      </c>
      <c r="Q2207" s="1" t="str">
        <f t="array" ref="Q2207">IF(O2207="","",_xlfn.F.TEST(IF((L$1:L$2881=LEFT(L2207,LEN(L2207)-3)&amp;"ctr"),K$1:K$2881),IF((L$1:L$2881=L2207),K$1:K$2881)))</f>
        <v/>
      </c>
      <c r="R2207" s="1" t="str">
        <f t="array" ref="R2207">IF(O2207="","",TTEST(IF(L$1:L$2881=LEFT(L2207,LEN(L2207)-3)&amp;"ctr",K$1:K$2881),IF(L$1:L$2881=L2207,K$1:K$2881),2,IF(ISERROR(Q2207),3,IF(Q2207&lt;0.05,3,2))))</f>
        <v/>
      </c>
      <c r="S2207" s="1" t="str">
        <f t="shared" ca="1" si="472"/>
        <v/>
      </c>
      <c r="T2207" s="1" t="str">
        <f t="array" ref="T2207">IF(O2207="","",AVERAGE(IF(L$1:L$2881=L2207,I$1:I$2881)))</f>
        <v/>
      </c>
      <c r="U2207" s="1" t="str">
        <f t="shared" ca="1" si="473"/>
        <v/>
      </c>
      <c r="V2207" s="1" t="str">
        <f t="shared" ca="1" si="479"/>
        <v/>
      </c>
      <c r="W2207" s="1" t="str">
        <f t="array" aca="1" ref="W2207" ca="1">IF(V2207="","",IF(AVERAGE(IF(Z$2:Z$2881="Neg"&amp;" "&amp;B2207&amp;" "&amp;X2207,J$2:J$2881,0))&gt;AVERAGE(IF(Z$2:Z$2881="pos"&amp;" "&amp;B2207&amp;" "&amp;X2207,J$2:J$2881,0)),"neg","pos"))</f>
        <v/>
      </c>
      <c r="X2207" s="1" t="str">
        <f t="shared" ca="1" si="474"/>
        <v/>
      </c>
      <c r="Y2207" s="1" t="str">
        <f t="shared" ca="1" si="475"/>
        <v/>
      </c>
      <c r="Z2207" s="1" t="str">
        <f t="shared" si="476"/>
        <v>both (Phe-Lys) SE_</v>
      </c>
      <c r="AA2207" s="1" t="str">
        <f t="shared" si="480"/>
        <v/>
      </c>
    </row>
    <row r="2208" spans="1:27" x14ac:dyDescent="0.2">
      <c r="A2208" s="1" t="s">
        <v>94</v>
      </c>
      <c r="B2208" s="1" t="s">
        <v>87</v>
      </c>
      <c r="C2208" s="1" t="s">
        <v>132</v>
      </c>
      <c r="D2208" s="1">
        <v>293.17360000000002</v>
      </c>
      <c r="E2208" s="1">
        <v>20.74</v>
      </c>
      <c r="F2208" s="5" t="s">
        <v>146</v>
      </c>
      <c r="H2208" s="1" t="s">
        <v>154</v>
      </c>
      <c r="K2208" s="1">
        <f t="shared" si="477"/>
        <v>0</v>
      </c>
      <c r="L2208" s="1" t="str">
        <f t="shared" si="478"/>
        <v>both (Phe-Lys) SE_Syn</v>
      </c>
      <c r="M2208" s="1" t="str">
        <f t="shared" si="469"/>
        <v>ND</v>
      </c>
      <c r="N2208" s="1" t="str">
        <f t="shared" si="470"/>
        <v>both (Phe-Lys) SE_SynND</v>
      </c>
      <c r="O2208" s="2" t="str">
        <f t="shared" si="471"/>
        <v/>
      </c>
      <c r="P2208" s="1" t="str">
        <f t="array" ref="P2208">IF(O2208="","",AVERAGE(IF(L$1:L$2881=L2208,K$1:K$2881)))</f>
        <v/>
      </c>
      <c r="Q2208" s="1" t="str">
        <f t="array" ref="Q2208">IF(O2208="","",_xlfn.F.TEST(IF((L$1:L$2881=LEFT(L2208,LEN(L2208)-3)&amp;"ctr"),K$1:K$2881),IF((L$1:L$2881=L2208),K$1:K$2881)))</f>
        <v/>
      </c>
      <c r="R2208" s="1" t="str">
        <f t="array" ref="R2208">IF(O2208="","",TTEST(IF(L$1:L$2881=LEFT(L2208,LEN(L2208)-3)&amp;"ctr",K$1:K$2881),IF(L$1:L$2881=L2208,K$1:K$2881),2,IF(ISERROR(Q2208),3,IF(Q2208&lt;0.05,3,2))))</f>
        <v/>
      </c>
      <c r="S2208" s="1" t="str">
        <f t="shared" ca="1" si="472"/>
        <v/>
      </c>
      <c r="T2208" s="1" t="str">
        <f t="array" ref="T2208">IF(O2208="","",AVERAGE(IF(L$1:L$2881=L2208,I$1:I$2881)))</f>
        <v/>
      </c>
      <c r="U2208" s="1" t="str">
        <f t="shared" ca="1" si="473"/>
        <v/>
      </c>
      <c r="V2208" s="1" t="str">
        <f t="shared" ca="1" si="479"/>
        <v/>
      </c>
      <c r="W2208" s="1" t="str">
        <f t="array" aca="1" ref="W2208" ca="1">IF(V2208="","",IF(AVERAGE(IF(Z$2:Z$2881="Neg"&amp;" "&amp;B2208&amp;" "&amp;X2208,J$2:J$2881,0))&gt;AVERAGE(IF(Z$2:Z$2881="pos"&amp;" "&amp;B2208&amp;" "&amp;X2208,J$2:J$2881,0)),"neg","pos"))</f>
        <v/>
      </c>
      <c r="X2208" s="1" t="str">
        <f t="shared" ca="1" si="474"/>
        <v/>
      </c>
      <c r="Y2208" s="1" t="str">
        <f t="shared" ca="1" si="475"/>
        <v/>
      </c>
      <c r="Z2208" s="1" t="str">
        <f t="shared" si="476"/>
        <v>both (Phe-Lys) SE_</v>
      </c>
      <c r="AA2208" s="1" t="str">
        <f t="shared" si="480"/>
        <v/>
      </c>
    </row>
    <row r="2209" spans="1:27" x14ac:dyDescent="0.2">
      <c r="A2209" s="1" t="s">
        <v>94</v>
      </c>
      <c r="B2209" s="1" t="s">
        <v>87</v>
      </c>
      <c r="C2209" s="1" t="s">
        <v>132</v>
      </c>
      <c r="D2209" s="1">
        <v>293.17360000000002</v>
      </c>
      <c r="E2209" s="1">
        <v>20.74</v>
      </c>
      <c r="F2209" s="5" t="s">
        <v>146</v>
      </c>
      <c r="H2209" s="1" t="s">
        <v>154</v>
      </c>
      <c r="K2209" s="1">
        <f t="shared" si="477"/>
        <v>0</v>
      </c>
      <c r="L2209" s="1" t="str">
        <f t="shared" si="478"/>
        <v>both (Phe-Lys) SE_Syn</v>
      </c>
      <c r="M2209" s="1" t="str">
        <f t="shared" si="469"/>
        <v>ND</v>
      </c>
      <c r="N2209" s="1" t="str">
        <f t="shared" si="470"/>
        <v>both (Phe-Lys) SE_SynND</v>
      </c>
      <c r="O2209" s="2" t="str">
        <f t="shared" si="471"/>
        <v/>
      </c>
      <c r="P2209" s="1" t="str">
        <f t="array" ref="P2209">IF(O2209="","",AVERAGE(IF(L$1:L$2881=L2209,K$1:K$2881)))</f>
        <v/>
      </c>
      <c r="Q2209" s="1" t="str">
        <f t="array" ref="Q2209">IF(O2209="","",_xlfn.F.TEST(IF((L$1:L$2881=LEFT(L2209,LEN(L2209)-3)&amp;"ctr"),K$1:K$2881),IF((L$1:L$2881=L2209),K$1:K$2881)))</f>
        <v/>
      </c>
      <c r="R2209" s="1" t="str">
        <f t="array" ref="R2209">IF(O2209="","",TTEST(IF(L$1:L$2881=LEFT(L2209,LEN(L2209)-3)&amp;"ctr",K$1:K$2881),IF(L$1:L$2881=L2209,K$1:K$2881),2,IF(ISERROR(Q2209),3,IF(Q2209&lt;0.05,3,2))))</f>
        <v/>
      </c>
      <c r="S2209" s="1" t="str">
        <f t="shared" ca="1" si="472"/>
        <v/>
      </c>
      <c r="T2209" s="1" t="str">
        <f t="array" ref="T2209">IF(O2209="","",AVERAGE(IF(L$1:L$2881=L2209,I$1:I$2881)))</f>
        <v/>
      </c>
      <c r="U2209" s="1" t="str">
        <f t="shared" ca="1" si="473"/>
        <v/>
      </c>
      <c r="V2209" s="1" t="str">
        <f t="shared" ca="1" si="479"/>
        <v/>
      </c>
      <c r="W2209" s="1" t="str">
        <f t="array" aca="1" ref="W2209" ca="1">IF(V2209="","",IF(AVERAGE(IF(Z$2:Z$2881="Neg"&amp;" "&amp;B2209&amp;" "&amp;X2209,J$2:J$2881,0))&gt;AVERAGE(IF(Z$2:Z$2881="pos"&amp;" "&amp;B2209&amp;" "&amp;X2209,J$2:J$2881,0)),"neg","pos"))</f>
        <v/>
      </c>
      <c r="X2209" s="1" t="str">
        <f t="shared" ca="1" si="474"/>
        <v/>
      </c>
      <c r="Y2209" s="1" t="str">
        <f t="shared" ca="1" si="475"/>
        <v/>
      </c>
      <c r="Z2209" s="1" t="str">
        <f t="shared" si="476"/>
        <v>both (Phe-Lys) SE_</v>
      </c>
      <c r="AA2209" s="1" t="str">
        <f t="shared" si="480"/>
        <v/>
      </c>
    </row>
    <row r="2210" spans="1:27" x14ac:dyDescent="0.2">
      <c r="A2210" s="1" t="s">
        <v>28</v>
      </c>
      <c r="B2210" s="1" t="s">
        <v>166</v>
      </c>
      <c r="C2210" s="1" t="s">
        <v>133</v>
      </c>
      <c r="D2210" s="1">
        <v>75.032028404269994</v>
      </c>
      <c r="E2210" s="1">
        <v>20.79</v>
      </c>
      <c r="F2210" s="5" t="s">
        <v>146</v>
      </c>
      <c r="H2210" s="1" t="s">
        <v>147</v>
      </c>
      <c r="I2210" s="1">
        <v>1006</v>
      </c>
      <c r="K2210" s="1">
        <f t="shared" si="477"/>
        <v>6.9147308927185627</v>
      </c>
      <c r="L2210" s="1" t="str">
        <f t="shared" si="478"/>
        <v>pos (glycine) Min_Ctr</v>
      </c>
      <c r="M2210" s="1" t="str">
        <f t="shared" si="469"/>
        <v>D</v>
      </c>
      <c r="N2210" s="1" t="str">
        <f t="shared" si="470"/>
        <v>pos (glycine) Min_Ctr_D</v>
      </c>
      <c r="O2210" s="2" t="str">
        <f t="shared" si="471"/>
        <v>D</v>
      </c>
      <c r="P2210" s="1">
        <f t="array" ref="P2210">IF(O2210="","",AVERAGE(IF(L$1:L$2881=L2210,K$1:K$2881)))</f>
        <v>7.2692931858470908</v>
      </c>
      <c r="Q2210" s="1">
        <f t="array" ref="Q2210">IF(O2210="","",_xlfn.F.TEST(IF((L$1:L$2881=LEFT(L2210,LEN(L2210)-3)&amp;"ctr"),K$1:K$2881),IF((L$1:L$2881=L2210),K$1:K$2881)))</f>
        <v>1</v>
      </c>
      <c r="R2210" s="1">
        <f t="array" ref="R2210">IF(O2210="","",TTEST(IF(L$1:L$2881=LEFT(L2210,LEN(L2210)-3)&amp;"ctr",K$1:K$2881),IF(L$1:L$2881=L2210,K$1:K$2881),2,IF(ISERROR(Q2210),3,IF(Q2210&lt;0.05,3,2))))</f>
        <v>1</v>
      </c>
      <c r="S2210" s="1" t="str">
        <f t="shared" ca="1" si="472"/>
        <v>D</v>
      </c>
      <c r="T2210" s="1">
        <f t="array" ref="T2210">IF(O2210="","",AVERAGE(IF(L$1:L$2881=L2210,I$1:I$2881)))</f>
        <v>1513.75</v>
      </c>
      <c r="U2210" s="1" t="b">
        <f t="shared" ca="1" si="473"/>
        <v>0</v>
      </c>
      <c r="V2210" s="1" t="str">
        <f t="shared" ca="1" si="479"/>
        <v>1</v>
      </c>
      <c r="W2210" s="1" t="str">
        <f t="array" aca="1" ref="W2210" ca="1">IF(V2210="","",IF(AVERAGE(IF(Z$2:Z$2881="Neg"&amp;" "&amp;B2210&amp;" "&amp;X2210,J$2:J$2881,0))&gt;AVERAGE(IF(Z$2:Z$2881="pos"&amp;" "&amp;B2210&amp;" "&amp;X2210,J$2:J$2881,0)),"neg","pos"))</f>
        <v>pos</v>
      </c>
      <c r="X2210" s="1" t="str">
        <f t="shared" ca="1" si="474"/>
        <v>Min</v>
      </c>
      <c r="Y2210" s="1" t="str">
        <f t="shared" ca="1" si="475"/>
        <v>Ctr</v>
      </c>
      <c r="Z2210" s="1" t="str">
        <f t="shared" si="476"/>
        <v>pos (glycine) Min</v>
      </c>
      <c r="AA2210" s="1" t="str">
        <f t="shared" si="480"/>
        <v>Good</v>
      </c>
    </row>
    <row r="2211" spans="1:27" x14ac:dyDescent="0.2">
      <c r="A2211" s="1" t="s">
        <v>28</v>
      </c>
      <c r="B2211" s="1" t="s">
        <v>166</v>
      </c>
      <c r="C2211" s="1" t="s">
        <v>133</v>
      </c>
      <c r="D2211" s="1">
        <v>75.032028404269994</v>
      </c>
      <c r="E2211" s="1">
        <v>20.79</v>
      </c>
      <c r="F2211" s="5" t="s">
        <v>146</v>
      </c>
      <c r="H2211" s="1" t="s">
        <v>147</v>
      </c>
      <c r="I2211" s="1">
        <v>1560</v>
      </c>
      <c r="K2211" s="1">
        <f t="shared" si="477"/>
        <v>7.3530819205154323</v>
      </c>
      <c r="L2211" s="1" t="str">
        <f t="shared" si="478"/>
        <v>pos (glycine) Min_Ctr</v>
      </c>
      <c r="M2211" s="1" t="str">
        <f t="shared" si="469"/>
        <v>D</v>
      </c>
      <c r="N2211" s="1" t="str">
        <f t="shared" si="470"/>
        <v>pos (glycine) Min_Ctr_D</v>
      </c>
      <c r="O2211" s="2" t="str">
        <f t="shared" si="471"/>
        <v/>
      </c>
      <c r="P2211" s="1" t="str">
        <f t="array" ref="P2211">IF(O2211="","",AVERAGE(IF(L$1:L$2881=L2211,K$1:K$2881)))</f>
        <v/>
      </c>
      <c r="Q2211" s="1" t="str">
        <f t="array" ref="Q2211">IF(O2211="","",_xlfn.F.TEST(IF((L$1:L$2881=LEFT(L2211,LEN(L2211)-3)&amp;"ctr"),K$1:K$2881),IF((L$1:L$2881=L2211),K$1:K$2881)))</f>
        <v/>
      </c>
      <c r="R2211" s="1" t="str">
        <f t="array" ref="R2211">IF(O2211="","",TTEST(IF(L$1:L$2881=LEFT(L2211,LEN(L2211)-3)&amp;"ctr",K$1:K$2881),IF(L$1:L$2881=L2211,K$1:K$2881),2,IF(ISERROR(Q2211),3,IF(Q2211&lt;0.05,3,2))))</f>
        <v/>
      </c>
      <c r="S2211" s="1" t="str">
        <f t="shared" ca="1" si="472"/>
        <v/>
      </c>
      <c r="T2211" s="1" t="str">
        <f t="array" ref="T2211">IF(O2211="","",AVERAGE(IF(L$1:L$2881=L2211,I$1:I$2881)))</f>
        <v/>
      </c>
      <c r="U2211" s="1" t="str">
        <f t="shared" ca="1" si="473"/>
        <v/>
      </c>
      <c r="V2211" s="1" t="str">
        <f t="shared" ca="1" si="479"/>
        <v/>
      </c>
      <c r="W2211" s="1" t="str">
        <f t="array" aca="1" ref="W2211" ca="1">IF(V2211="","",IF(AVERAGE(IF(Z$2:Z$2881="Neg"&amp;" "&amp;B2211&amp;" "&amp;X2211,J$2:J$2881,0))&gt;AVERAGE(IF(Z$2:Z$2881="pos"&amp;" "&amp;B2211&amp;" "&amp;X2211,J$2:J$2881,0)),"neg","pos"))</f>
        <v/>
      </c>
      <c r="X2211" s="1" t="str">
        <f t="shared" ca="1" si="474"/>
        <v/>
      </c>
      <c r="Y2211" s="1" t="str">
        <f t="shared" ca="1" si="475"/>
        <v/>
      </c>
      <c r="Z2211" s="1" t="str">
        <f t="shared" si="476"/>
        <v>pos (glycine) Min</v>
      </c>
      <c r="AA2211" s="1" t="str">
        <f t="shared" si="480"/>
        <v/>
      </c>
    </row>
    <row r="2212" spans="1:27" x14ac:dyDescent="0.2">
      <c r="A2212" s="1" t="s">
        <v>28</v>
      </c>
      <c r="B2212" s="1" t="s">
        <v>166</v>
      </c>
      <c r="C2212" s="1" t="s">
        <v>133</v>
      </c>
      <c r="D2212" s="1">
        <v>75.032028404269994</v>
      </c>
      <c r="E2212" s="1">
        <v>20.79</v>
      </c>
      <c r="F2212" s="5" t="s">
        <v>146</v>
      </c>
      <c r="H2212" s="1" t="s">
        <v>147</v>
      </c>
      <c r="I2212" s="1">
        <v>1157</v>
      </c>
      <c r="K2212" s="1">
        <f t="shared" si="477"/>
        <v>7.0544496581329401</v>
      </c>
      <c r="L2212" s="1" t="str">
        <f t="shared" si="478"/>
        <v>pos (glycine) Min_Ctr</v>
      </c>
      <c r="M2212" s="1" t="str">
        <f t="shared" si="469"/>
        <v>D</v>
      </c>
      <c r="N2212" s="1" t="str">
        <f t="shared" si="470"/>
        <v>pos (glycine) Min_Ctr_D</v>
      </c>
      <c r="O2212" s="2" t="str">
        <f t="shared" si="471"/>
        <v/>
      </c>
      <c r="P2212" s="1" t="str">
        <f t="array" ref="P2212">IF(O2212="","",AVERAGE(IF(L$1:L$2881=L2212,K$1:K$2881)))</f>
        <v/>
      </c>
      <c r="Q2212" s="1" t="str">
        <f t="array" ref="Q2212">IF(O2212="","",_xlfn.F.TEST(IF((L$1:L$2881=LEFT(L2212,LEN(L2212)-3)&amp;"ctr"),K$1:K$2881),IF((L$1:L$2881=L2212),K$1:K$2881)))</f>
        <v/>
      </c>
      <c r="R2212" s="1" t="str">
        <f t="array" ref="R2212">IF(O2212="","",TTEST(IF(L$1:L$2881=LEFT(L2212,LEN(L2212)-3)&amp;"ctr",K$1:K$2881),IF(L$1:L$2881=L2212,K$1:K$2881),2,IF(ISERROR(Q2212),3,IF(Q2212&lt;0.05,3,2))))</f>
        <v/>
      </c>
      <c r="S2212" s="1" t="str">
        <f t="shared" ca="1" si="472"/>
        <v/>
      </c>
      <c r="T2212" s="1" t="str">
        <f t="array" ref="T2212">IF(O2212="","",AVERAGE(IF(L$1:L$2881=L2212,I$1:I$2881)))</f>
        <v/>
      </c>
      <c r="U2212" s="1" t="str">
        <f t="shared" ca="1" si="473"/>
        <v/>
      </c>
      <c r="V2212" s="1" t="str">
        <f t="shared" ca="1" si="479"/>
        <v/>
      </c>
      <c r="W2212" s="1" t="str">
        <f t="array" aca="1" ref="W2212" ca="1">IF(V2212="","",IF(AVERAGE(IF(Z$2:Z$2881="Neg"&amp;" "&amp;B2212&amp;" "&amp;X2212,J$2:J$2881,0))&gt;AVERAGE(IF(Z$2:Z$2881="pos"&amp;" "&amp;B2212&amp;" "&amp;X2212,J$2:J$2881,0)),"neg","pos"))</f>
        <v/>
      </c>
      <c r="X2212" s="1" t="str">
        <f t="shared" ca="1" si="474"/>
        <v/>
      </c>
      <c r="Y2212" s="1" t="str">
        <f t="shared" ca="1" si="475"/>
        <v/>
      </c>
      <c r="Z2212" s="1" t="str">
        <f t="shared" si="476"/>
        <v>pos (glycine) Min</v>
      </c>
      <c r="AA2212" s="1" t="str">
        <f t="shared" si="480"/>
        <v/>
      </c>
    </row>
    <row r="2213" spans="1:27" x14ac:dyDescent="0.2">
      <c r="A2213" s="1" t="s">
        <v>28</v>
      </c>
      <c r="B2213" s="1" t="s">
        <v>166</v>
      </c>
      <c r="C2213" s="1" t="s">
        <v>133</v>
      </c>
      <c r="D2213" s="1">
        <v>75.032028404269994</v>
      </c>
      <c r="E2213" s="1">
        <v>20.79</v>
      </c>
      <c r="F2213" s="5" t="s">
        <v>146</v>
      </c>
      <c r="H2213" s="1" t="s">
        <v>147</v>
      </c>
      <c r="I2213" s="1">
        <v>2332</v>
      </c>
      <c r="K2213" s="1">
        <f t="shared" si="477"/>
        <v>7.75491027202143</v>
      </c>
      <c r="L2213" s="1" t="str">
        <f t="shared" si="478"/>
        <v>pos (glycine) Min_Ctr</v>
      </c>
      <c r="M2213" s="1" t="str">
        <f t="shared" si="469"/>
        <v>D</v>
      </c>
      <c r="N2213" s="1" t="str">
        <f t="shared" si="470"/>
        <v>pos (glycine) Min_Ctr_D</v>
      </c>
      <c r="O2213" s="2" t="str">
        <f t="shared" si="471"/>
        <v/>
      </c>
      <c r="P2213" s="1" t="str">
        <f t="array" ref="P2213">IF(O2213="","",AVERAGE(IF(L$1:L$2881=L2213,K$1:K$2881)))</f>
        <v/>
      </c>
      <c r="Q2213" s="1" t="str">
        <f t="array" ref="Q2213">IF(O2213="","",_xlfn.F.TEST(IF((L$1:L$2881=LEFT(L2213,LEN(L2213)-3)&amp;"ctr"),K$1:K$2881),IF((L$1:L$2881=L2213),K$1:K$2881)))</f>
        <v/>
      </c>
      <c r="R2213" s="1" t="str">
        <f t="array" ref="R2213">IF(O2213="","",TTEST(IF(L$1:L$2881=LEFT(L2213,LEN(L2213)-3)&amp;"ctr",K$1:K$2881),IF(L$1:L$2881=L2213,K$1:K$2881),2,IF(ISERROR(Q2213),3,IF(Q2213&lt;0.05,3,2))))</f>
        <v/>
      </c>
      <c r="S2213" s="1" t="str">
        <f t="shared" ca="1" si="472"/>
        <v/>
      </c>
      <c r="T2213" s="1" t="str">
        <f t="array" ref="T2213">IF(O2213="","",AVERAGE(IF(L$1:L$2881=L2213,I$1:I$2881)))</f>
        <v/>
      </c>
      <c r="U2213" s="1" t="str">
        <f t="shared" ca="1" si="473"/>
        <v/>
      </c>
      <c r="V2213" s="1" t="str">
        <f t="shared" ca="1" si="479"/>
        <v/>
      </c>
      <c r="W2213" s="1" t="str">
        <f t="array" aca="1" ref="W2213" ca="1">IF(V2213="","",IF(AVERAGE(IF(Z$2:Z$2881="Neg"&amp;" "&amp;B2213&amp;" "&amp;X2213,J$2:J$2881,0))&gt;AVERAGE(IF(Z$2:Z$2881="pos"&amp;" "&amp;B2213&amp;" "&amp;X2213,J$2:J$2881,0)),"neg","pos"))</f>
        <v/>
      </c>
      <c r="X2213" s="1" t="str">
        <f t="shared" ca="1" si="474"/>
        <v/>
      </c>
      <c r="Y2213" s="1" t="str">
        <f t="shared" ca="1" si="475"/>
        <v/>
      </c>
      <c r="Z2213" s="1" t="str">
        <f t="shared" si="476"/>
        <v>pos (glycine) Min</v>
      </c>
      <c r="AA2213" s="1" t="str">
        <f t="shared" si="480"/>
        <v/>
      </c>
    </row>
    <row r="2214" spans="1:27" x14ac:dyDescent="0.2">
      <c r="A2214" s="1" t="s">
        <v>28</v>
      </c>
      <c r="B2214" s="1" t="s">
        <v>166</v>
      </c>
      <c r="C2214" s="1" t="s">
        <v>133</v>
      </c>
      <c r="D2214" s="1">
        <v>75.032028404269994</v>
      </c>
      <c r="E2214" s="1">
        <v>20.79</v>
      </c>
      <c r="F2214" s="5" t="s">
        <v>146</v>
      </c>
      <c r="H2214" s="1" t="s">
        <v>148</v>
      </c>
      <c r="I2214" s="1">
        <v>20704</v>
      </c>
      <c r="K2214" s="1">
        <f t="shared" si="477"/>
        <v>9.9381304959796672</v>
      </c>
      <c r="L2214" s="1" t="str">
        <f t="shared" si="478"/>
        <v>pos (glycine) Min_Syn</v>
      </c>
      <c r="M2214" s="1" t="str">
        <f t="shared" si="469"/>
        <v>D</v>
      </c>
      <c r="N2214" s="1" t="str">
        <f t="shared" si="470"/>
        <v>pos (glycine) Min_Syn_D</v>
      </c>
      <c r="O2214" s="2" t="str">
        <f t="shared" si="471"/>
        <v>D</v>
      </c>
      <c r="P2214" s="1">
        <f t="array" ref="P2214">IF(O2214="","",AVERAGE(IF(L$1:L$2881=L2214,K$1:K$2881)))</f>
        <v>8.422231646792719</v>
      </c>
      <c r="Q2214" s="1">
        <f t="array" ref="Q2214">IF(O2214="","",_xlfn.F.TEST(IF((L$1:L$2881=LEFT(L2214,LEN(L2214)-3)&amp;"ctr"),K$1:K$2881),IF((L$1:L$2881=L2214),K$1:K$2881)))</f>
        <v>1.2239143976364542E-2</v>
      </c>
      <c r="R2214" s="1">
        <f t="array" ref="R2214">IF(O2214="","",TTEST(IF(L$1:L$2881=LEFT(L2214,LEN(L2214)-3)&amp;"ctr",K$1:K$2881),IF(L$1:L$2881=L2214,K$1:K$2881),2,IF(ISERROR(Q2214),3,IF(Q2214&lt;0.05,3,2))))</f>
        <v>0.40786105050470639</v>
      </c>
      <c r="S2214" s="1" t="str">
        <f t="shared" ca="1" si="472"/>
        <v>N</v>
      </c>
      <c r="T2214" s="1">
        <f t="array" ref="T2214">IF(O2214="","",AVERAGE(IF(L$1:L$2881=L2214,I$1:I$2881)))</f>
        <v>11800.75</v>
      </c>
      <c r="U2214" s="1" t="str">
        <f t="shared" ca="1" si="473"/>
        <v>n/a</v>
      </c>
      <c r="V2214" s="1" t="str">
        <f t="shared" ca="1" si="479"/>
        <v>1</v>
      </c>
      <c r="W2214" s="1" t="str">
        <f t="array" aca="1" ref="W2214" ca="1">IF(V2214="","",IF(AVERAGE(IF(Z$2:Z$2881="Neg"&amp;" "&amp;B2214&amp;" "&amp;X2214,J$2:J$2881,0))&gt;AVERAGE(IF(Z$2:Z$2881="pos"&amp;" "&amp;B2214&amp;" "&amp;X2214,J$2:J$2881,0)),"neg","pos"))</f>
        <v>pos</v>
      </c>
      <c r="X2214" s="1" t="str">
        <f t="shared" ca="1" si="474"/>
        <v>Min</v>
      </c>
      <c r="Y2214" s="1" t="str">
        <f t="shared" ca="1" si="475"/>
        <v>Syn</v>
      </c>
      <c r="Z2214" s="1" t="str">
        <f t="shared" si="476"/>
        <v>pos (glycine) Min</v>
      </c>
      <c r="AA2214" s="1" t="str">
        <f t="shared" si="480"/>
        <v>Good</v>
      </c>
    </row>
    <row r="2215" spans="1:27" x14ac:dyDescent="0.2">
      <c r="A2215" s="1" t="s">
        <v>28</v>
      </c>
      <c r="B2215" s="1" t="s">
        <v>166</v>
      </c>
      <c r="C2215" s="1" t="s">
        <v>133</v>
      </c>
      <c r="D2215" s="1">
        <v>75.032028404269994</v>
      </c>
      <c r="E2215" s="1">
        <v>20.79</v>
      </c>
      <c r="F2215" s="5" t="s">
        <v>146</v>
      </c>
      <c r="H2215" s="1" t="s">
        <v>148</v>
      </c>
      <c r="I2215" s="1">
        <v>17216</v>
      </c>
      <c r="K2215" s="1">
        <f t="shared" si="477"/>
        <v>9.7536525467764719</v>
      </c>
      <c r="L2215" s="1" t="str">
        <f t="shared" si="478"/>
        <v>pos (glycine) Min_Syn</v>
      </c>
      <c r="M2215" s="1" t="str">
        <f t="shared" si="469"/>
        <v>D</v>
      </c>
      <c r="N2215" s="1" t="str">
        <f t="shared" si="470"/>
        <v>pos (glycine) Min_Syn_D</v>
      </c>
      <c r="O2215" s="2" t="str">
        <f t="shared" si="471"/>
        <v/>
      </c>
      <c r="P2215" s="1" t="str">
        <f t="array" ref="P2215">IF(O2215="","",AVERAGE(IF(L$1:L$2881=L2215,K$1:K$2881)))</f>
        <v/>
      </c>
      <c r="Q2215" s="1" t="str">
        <f t="array" ref="Q2215">IF(O2215="","",_xlfn.F.TEST(IF((L$1:L$2881=LEFT(L2215,LEN(L2215)-3)&amp;"ctr"),K$1:K$2881),IF((L$1:L$2881=L2215),K$1:K$2881)))</f>
        <v/>
      </c>
      <c r="R2215" s="1" t="str">
        <f t="array" ref="R2215">IF(O2215="","",TTEST(IF(L$1:L$2881=LEFT(L2215,LEN(L2215)-3)&amp;"ctr",K$1:K$2881),IF(L$1:L$2881=L2215,K$1:K$2881),2,IF(ISERROR(Q2215),3,IF(Q2215&lt;0.05,3,2))))</f>
        <v/>
      </c>
      <c r="S2215" s="1" t="str">
        <f t="shared" ca="1" si="472"/>
        <v/>
      </c>
      <c r="T2215" s="1" t="str">
        <f t="array" ref="T2215">IF(O2215="","",AVERAGE(IF(L$1:L$2881=L2215,I$1:I$2881)))</f>
        <v/>
      </c>
      <c r="U2215" s="1" t="str">
        <f t="shared" ca="1" si="473"/>
        <v/>
      </c>
      <c r="V2215" s="1" t="str">
        <f t="shared" ca="1" si="479"/>
        <v/>
      </c>
      <c r="W2215" s="1" t="str">
        <f t="array" aca="1" ref="W2215" ca="1">IF(V2215="","",IF(AVERAGE(IF(Z$2:Z$2881="Neg"&amp;" "&amp;B2215&amp;" "&amp;X2215,J$2:J$2881,0))&gt;AVERAGE(IF(Z$2:Z$2881="pos"&amp;" "&amp;B2215&amp;" "&amp;X2215,J$2:J$2881,0)),"neg","pos"))</f>
        <v/>
      </c>
      <c r="X2215" s="1" t="str">
        <f t="shared" ca="1" si="474"/>
        <v/>
      </c>
      <c r="Y2215" s="1" t="str">
        <f t="shared" ca="1" si="475"/>
        <v/>
      </c>
      <c r="Z2215" s="1" t="str">
        <f t="shared" si="476"/>
        <v>pos (glycine) Min</v>
      </c>
      <c r="AA2215" s="1" t="str">
        <f t="shared" si="480"/>
        <v/>
      </c>
    </row>
    <row r="2216" spans="1:27" x14ac:dyDescent="0.2">
      <c r="A2216" s="1" t="s">
        <v>28</v>
      </c>
      <c r="B2216" s="1" t="s">
        <v>166</v>
      </c>
      <c r="C2216" s="1" t="s">
        <v>133</v>
      </c>
      <c r="D2216" s="1">
        <v>75.032028404269994</v>
      </c>
      <c r="E2216" s="1">
        <v>20.79</v>
      </c>
      <c r="F2216" s="5" t="s">
        <v>146</v>
      </c>
      <c r="H2216" s="1" t="s">
        <v>148</v>
      </c>
      <c r="I2216" s="1">
        <v>9153</v>
      </c>
      <c r="K2216" s="1">
        <f t="shared" si="477"/>
        <v>9.1219462212135873</v>
      </c>
      <c r="L2216" s="1" t="str">
        <f t="shared" si="478"/>
        <v>pos (glycine) Min_Syn</v>
      </c>
      <c r="M2216" s="1" t="str">
        <f t="shared" si="469"/>
        <v>D</v>
      </c>
      <c r="N2216" s="1" t="str">
        <f t="shared" si="470"/>
        <v>pos (glycine) Min_Syn_D</v>
      </c>
      <c r="O2216" s="2" t="str">
        <f t="shared" si="471"/>
        <v/>
      </c>
      <c r="P2216" s="1" t="str">
        <f t="array" ref="P2216">IF(O2216="","",AVERAGE(IF(L$1:L$2881=L2216,K$1:K$2881)))</f>
        <v/>
      </c>
      <c r="Q2216" s="1" t="str">
        <f t="array" ref="Q2216">IF(O2216="","",_xlfn.F.TEST(IF((L$1:L$2881=LEFT(L2216,LEN(L2216)-3)&amp;"ctr"),K$1:K$2881),IF((L$1:L$2881=L2216),K$1:K$2881)))</f>
        <v/>
      </c>
      <c r="R2216" s="1" t="str">
        <f t="array" ref="R2216">IF(O2216="","",TTEST(IF(L$1:L$2881=LEFT(L2216,LEN(L2216)-3)&amp;"ctr",K$1:K$2881),IF(L$1:L$2881=L2216,K$1:K$2881),2,IF(ISERROR(Q2216),3,IF(Q2216&lt;0.05,3,2))))</f>
        <v/>
      </c>
      <c r="S2216" s="1" t="str">
        <f t="shared" ca="1" si="472"/>
        <v/>
      </c>
      <c r="T2216" s="1" t="str">
        <f t="array" ref="T2216">IF(O2216="","",AVERAGE(IF(L$1:L$2881=L2216,I$1:I$2881)))</f>
        <v/>
      </c>
      <c r="U2216" s="1" t="str">
        <f t="shared" ca="1" si="473"/>
        <v/>
      </c>
      <c r="V2216" s="1" t="str">
        <f t="shared" ca="1" si="479"/>
        <v/>
      </c>
      <c r="W2216" s="1" t="str">
        <f t="array" aca="1" ref="W2216" ca="1">IF(V2216="","",IF(AVERAGE(IF(Z$2:Z$2881="Neg"&amp;" "&amp;B2216&amp;" "&amp;X2216,J$2:J$2881,0))&gt;AVERAGE(IF(Z$2:Z$2881="pos"&amp;" "&amp;B2216&amp;" "&amp;X2216,J$2:J$2881,0)),"neg","pos"))</f>
        <v/>
      </c>
      <c r="X2216" s="1" t="str">
        <f t="shared" ca="1" si="474"/>
        <v/>
      </c>
      <c r="Y2216" s="1" t="str">
        <f t="shared" ca="1" si="475"/>
        <v/>
      </c>
      <c r="Z2216" s="1" t="str">
        <f t="shared" si="476"/>
        <v>pos (glycine) Min</v>
      </c>
      <c r="AA2216" s="1" t="str">
        <f t="shared" si="480"/>
        <v/>
      </c>
    </row>
    <row r="2217" spans="1:27" x14ac:dyDescent="0.2">
      <c r="A2217" s="1" t="s">
        <v>28</v>
      </c>
      <c r="B2217" s="1" t="s">
        <v>166</v>
      </c>
      <c r="C2217" s="1" t="s">
        <v>133</v>
      </c>
      <c r="D2217" s="1">
        <v>75.032028404269994</v>
      </c>
      <c r="E2217" s="1">
        <v>20.79</v>
      </c>
      <c r="F2217" s="5" t="s">
        <v>146</v>
      </c>
      <c r="H2217" s="1" t="s">
        <v>148</v>
      </c>
      <c r="I2217" s="1">
        <v>130</v>
      </c>
      <c r="K2217" s="1">
        <f t="shared" si="477"/>
        <v>4.8751973232011512</v>
      </c>
      <c r="L2217" s="1" t="str">
        <f t="shared" si="478"/>
        <v>pos (glycine) Min_Syn</v>
      </c>
      <c r="M2217" s="1" t="str">
        <f t="shared" si="469"/>
        <v>D</v>
      </c>
      <c r="N2217" s="1" t="str">
        <f t="shared" si="470"/>
        <v>pos (glycine) Min_Syn_D</v>
      </c>
      <c r="O2217" s="2" t="str">
        <f t="shared" si="471"/>
        <v/>
      </c>
      <c r="P2217" s="1" t="str">
        <f t="array" ref="P2217">IF(O2217="","",AVERAGE(IF(L$1:L$2881=L2217,K$1:K$2881)))</f>
        <v/>
      </c>
      <c r="Q2217" s="1" t="str">
        <f t="array" ref="Q2217">IF(O2217="","",_xlfn.F.TEST(IF((L$1:L$2881=LEFT(L2217,LEN(L2217)-3)&amp;"ctr"),K$1:K$2881),IF((L$1:L$2881=L2217),K$1:K$2881)))</f>
        <v/>
      </c>
      <c r="R2217" s="1" t="str">
        <f t="array" ref="R2217">IF(O2217="","",TTEST(IF(L$1:L$2881=LEFT(L2217,LEN(L2217)-3)&amp;"ctr",K$1:K$2881),IF(L$1:L$2881=L2217,K$1:K$2881),2,IF(ISERROR(Q2217),3,IF(Q2217&lt;0.05,3,2))))</f>
        <v/>
      </c>
      <c r="S2217" s="1" t="str">
        <f t="shared" ca="1" si="472"/>
        <v/>
      </c>
      <c r="T2217" s="1" t="str">
        <f t="array" ref="T2217">IF(O2217="","",AVERAGE(IF(L$1:L$2881=L2217,I$1:I$2881)))</f>
        <v/>
      </c>
      <c r="U2217" s="1" t="str">
        <f t="shared" ca="1" si="473"/>
        <v/>
      </c>
      <c r="V2217" s="1" t="str">
        <f t="shared" ca="1" si="479"/>
        <v/>
      </c>
      <c r="W2217" s="1" t="str">
        <f t="array" aca="1" ref="W2217" ca="1">IF(V2217="","",IF(AVERAGE(IF(Z$2:Z$2881="Neg"&amp;" "&amp;B2217&amp;" "&amp;X2217,J$2:J$2881,0))&gt;AVERAGE(IF(Z$2:Z$2881="pos"&amp;" "&amp;B2217&amp;" "&amp;X2217,J$2:J$2881,0)),"neg","pos"))</f>
        <v/>
      </c>
      <c r="X2217" s="1" t="str">
        <f t="shared" ca="1" si="474"/>
        <v/>
      </c>
      <c r="Y2217" s="1" t="str">
        <f t="shared" ca="1" si="475"/>
        <v/>
      </c>
      <c r="Z2217" s="1" t="str">
        <f t="shared" si="476"/>
        <v>pos (glycine) Min</v>
      </c>
      <c r="AA2217" s="1" t="str">
        <f t="shared" si="480"/>
        <v/>
      </c>
    </row>
    <row r="2218" spans="1:27" x14ac:dyDescent="0.2">
      <c r="A2218" s="1" t="s">
        <v>28</v>
      </c>
      <c r="B2218" s="1" t="s">
        <v>166</v>
      </c>
      <c r="C2218" s="1" t="s">
        <v>133</v>
      </c>
      <c r="D2218" s="1">
        <v>75.032028404269994</v>
      </c>
      <c r="E2218" s="1">
        <v>20.79</v>
      </c>
      <c r="F2218" s="5" t="s">
        <v>146</v>
      </c>
      <c r="H2218" s="1" t="s">
        <v>149</v>
      </c>
      <c r="I2218" s="1">
        <v>13361</v>
      </c>
      <c r="K2218" s="1">
        <f t="shared" si="477"/>
        <v>9.5001701364854227</v>
      </c>
      <c r="L2218" s="1" t="str">
        <f t="shared" si="478"/>
        <v>pos (glycine) MEBM_Ctr</v>
      </c>
      <c r="M2218" s="1" t="str">
        <f t="shared" si="469"/>
        <v>D</v>
      </c>
      <c r="N2218" s="1" t="str">
        <f t="shared" si="470"/>
        <v>pos (glycine) MEBM_Ctr_D</v>
      </c>
      <c r="O2218" s="2" t="str">
        <f t="shared" si="471"/>
        <v>D</v>
      </c>
      <c r="P2218" s="1">
        <f t="array" ref="P2218">IF(O2218="","",AVERAGE(IF(L$1:L$2881=L2218,K$1:K$2881)))</f>
        <v>10.786692545616569</v>
      </c>
      <c r="Q2218" s="1">
        <f t="array" ref="Q2218">IF(O2218="","",_xlfn.F.TEST(IF((L$1:L$2881=LEFT(L2218,LEN(L2218)-3)&amp;"ctr"),K$1:K$2881),IF((L$1:L$2881=L2218),K$1:K$2881)))</f>
        <v>1</v>
      </c>
      <c r="R2218" s="1">
        <f t="array" ref="R2218">IF(O2218="","",TTEST(IF(L$1:L$2881=LEFT(L2218,LEN(L2218)-3)&amp;"ctr",K$1:K$2881),IF(L$1:L$2881=L2218,K$1:K$2881),2,IF(ISERROR(Q2218),3,IF(Q2218&lt;0.05,3,2))))</f>
        <v>1</v>
      </c>
      <c r="S2218" s="1" t="str">
        <f t="shared" ca="1" si="472"/>
        <v>D</v>
      </c>
      <c r="T2218" s="1">
        <f t="array" ref="T2218">IF(O2218="","",AVERAGE(IF(L$1:L$2881=L2218,I$1:I$2881)))</f>
        <v>79510</v>
      </c>
      <c r="U2218" s="1" t="b">
        <f t="shared" ca="1" si="473"/>
        <v>0</v>
      </c>
      <c r="V2218" s="1" t="str">
        <f t="shared" ca="1" si="479"/>
        <v>1</v>
      </c>
      <c r="W2218" s="1" t="str">
        <f t="array" aca="1" ref="W2218" ca="1">IF(V2218="","",IF(AVERAGE(IF(Z$2:Z$2881="Neg"&amp;" "&amp;B2218&amp;" "&amp;X2218,J$2:J$2881,0))&gt;AVERAGE(IF(Z$2:Z$2881="pos"&amp;" "&amp;B2218&amp;" "&amp;X2218,J$2:J$2881,0)),"neg","pos"))</f>
        <v>pos</v>
      </c>
      <c r="X2218" s="1" t="str">
        <f t="shared" ca="1" si="474"/>
        <v>MEB</v>
      </c>
      <c r="Y2218" s="1" t="str">
        <f t="shared" ca="1" si="475"/>
        <v>Ctr</v>
      </c>
      <c r="Z2218" s="1" t="str">
        <f t="shared" si="476"/>
        <v>pos (glycine) MEB</v>
      </c>
      <c r="AA2218" s="1" t="str">
        <f t="shared" si="480"/>
        <v>Good</v>
      </c>
    </row>
    <row r="2219" spans="1:27" x14ac:dyDescent="0.2">
      <c r="A2219" s="1" t="s">
        <v>28</v>
      </c>
      <c r="B2219" s="1" t="s">
        <v>166</v>
      </c>
      <c r="C2219" s="1" t="s">
        <v>133</v>
      </c>
      <c r="D2219" s="1">
        <v>75.032028404269994</v>
      </c>
      <c r="E2219" s="1">
        <v>20.79</v>
      </c>
      <c r="F2219" s="5" t="s">
        <v>146</v>
      </c>
      <c r="H2219" s="1" t="s">
        <v>149</v>
      </c>
      <c r="I2219" s="1">
        <v>141062</v>
      </c>
      <c r="K2219" s="1">
        <f t="shared" si="477"/>
        <v>11.856961878081744</v>
      </c>
      <c r="L2219" s="1" t="str">
        <f t="shared" si="478"/>
        <v>pos (glycine) MEBM_Ctr</v>
      </c>
      <c r="M2219" s="1" t="str">
        <f t="shared" si="469"/>
        <v>D</v>
      </c>
      <c r="N2219" s="1" t="str">
        <f t="shared" si="470"/>
        <v>pos (glycine) MEBM_Ctr_D</v>
      </c>
      <c r="O2219" s="2" t="str">
        <f t="shared" si="471"/>
        <v/>
      </c>
      <c r="P2219" s="1" t="str">
        <f t="array" ref="P2219">IF(O2219="","",AVERAGE(IF(L$1:L$2881=L2219,K$1:K$2881)))</f>
        <v/>
      </c>
      <c r="Q2219" s="1" t="str">
        <f t="array" ref="Q2219">IF(O2219="","",_xlfn.F.TEST(IF((L$1:L$2881=LEFT(L2219,LEN(L2219)-3)&amp;"ctr"),K$1:K$2881),IF((L$1:L$2881=L2219),K$1:K$2881)))</f>
        <v/>
      </c>
      <c r="R2219" s="1" t="str">
        <f t="array" ref="R2219">IF(O2219="","",TTEST(IF(L$1:L$2881=LEFT(L2219,LEN(L2219)-3)&amp;"ctr",K$1:K$2881),IF(L$1:L$2881=L2219,K$1:K$2881),2,IF(ISERROR(Q2219),3,IF(Q2219&lt;0.05,3,2))))</f>
        <v/>
      </c>
      <c r="S2219" s="1" t="str">
        <f t="shared" ca="1" si="472"/>
        <v/>
      </c>
      <c r="T2219" s="1" t="str">
        <f t="array" ref="T2219">IF(O2219="","",AVERAGE(IF(L$1:L$2881=L2219,I$1:I$2881)))</f>
        <v/>
      </c>
      <c r="U2219" s="1" t="str">
        <f t="shared" ca="1" si="473"/>
        <v/>
      </c>
      <c r="V2219" s="1" t="str">
        <f t="shared" ca="1" si="479"/>
        <v/>
      </c>
      <c r="W2219" s="1" t="str">
        <f t="array" aca="1" ref="W2219" ca="1">IF(V2219="","",IF(AVERAGE(IF(Z$2:Z$2881="Neg"&amp;" "&amp;B2219&amp;" "&amp;X2219,J$2:J$2881,0))&gt;AVERAGE(IF(Z$2:Z$2881="pos"&amp;" "&amp;B2219&amp;" "&amp;X2219,J$2:J$2881,0)),"neg","pos"))</f>
        <v/>
      </c>
      <c r="X2219" s="1" t="str">
        <f t="shared" ca="1" si="474"/>
        <v/>
      </c>
      <c r="Y2219" s="1" t="str">
        <f t="shared" ca="1" si="475"/>
        <v/>
      </c>
      <c r="Z2219" s="1" t="str">
        <f t="shared" si="476"/>
        <v>pos (glycine) MEB</v>
      </c>
      <c r="AA2219" s="1" t="str">
        <f t="shared" si="480"/>
        <v/>
      </c>
    </row>
    <row r="2220" spans="1:27" x14ac:dyDescent="0.2">
      <c r="A2220" s="1" t="s">
        <v>28</v>
      </c>
      <c r="B2220" s="1" t="s">
        <v>166</v>
      </c>
      <c r="C2220" s="1" t="s">
        <v>133</v>
      </c>
      <c r="D2220" s="1">
        <v>75.032028404269994</v>
      </c>
      <c r="E2220" s="1">
        <v>20.79</v>
      </c>
      <c r="F2220" s="5" t="s">
        <v>146</v>
      </c>
      <c r="H2220" s="1" t="s">
        <v>149</v>
      </c>
      <c r="I2220" s="1">
        <v>20262</v>
      </c>
      <c r="K2220" s="1">
        <f t="shared" si="477"/>
        <v>9.9165518418653296</v>
      </c>
      <c r="L2220" s="1" t="str">
        <f t="shared" si="478"/>
        <v>pos (glycine) MEBM_Ctr</v>
      </c>
      <c r="M2220" s="1" t="str">
        <f t="shared" si="469"/>
        <v>D</v>
      </c>
      <c r="N2220" s="1" t="str">
        <f t="shared" si="470"/>
        <v>pos (glycine) MEBM_Ctr_D</v>
      </c>
      <c r="O2220" s="2" t="str">
        <f t="shared" si="471"/>
        <v/>
      </c>
      <c r="P2220" s="1" t="str">
        <f t="array" ref="P2220">IF(O2220="","",AVERAGE(IF(L$1:L$2881=L2220,K$1:K$2881)))</f>
        <v/>
      </c>
      <c r="Q2220" s="1" t="str">
        <f t="array" ref="Q2220">IF(O2220="","",_xlfn.F.TEST(IF((L$1:L$2881=LEFT(L2220,LEN(L2220)-3)&amp;"ctr"),K$1:K$2881),IF((L$1:L$2881=L2220),K$1:K$2881)))</f>
        <v/>
      </c>
      <c r="R2220" s="1" t="str">
        <f t="array" ref="R2220">IF(O2220="","",TTEST(IF(L$1:L$2881=LEFT(L2220,LEN(L2220)-3)&amp;"ctr",K$1:K$2881),IF(L$1:L$2881=L2220,K$1:K$2881),2,IF(ISERROR(Q2220),3,IF(Q2220&lt;0.05,3,2))))</f>
        <v/>
      </c>
      <c r="S2220" s="1" t="str">
        <f t="shared" ca="1" si="472"/>
        <v/>
      </c>
      <c r="T2220" s="1" t="str">
        <f t="array" ref="T2220">IF(O2220="","",AVERAGE(IF(L$1:L$2881=L2220,I$1:I$2881)))</f>
        <v/>
      </c>
      <c r="U2220" s="1" t="str">
        <f t="shared" ca="1" si="473"/>
        <v/>
      </c>
      <c r="V2220" s="1" t="str">
        <f t="shared" ca="1" si="479"/>
        <v/>
      </c>
      <c r="W2220" s="1" t="str">
        <f t="array" aca="1" ref="W2220" ca="1">IF(V2220="","",IF(AVERAGE(IF(Z$2:Z$2881="Neg"&amp;" "&amp;B2220&amp;" "&amp;X2220,J$2:J$2881,0))&gt;AVERAGE(IF(Z$2:Z$2881="pos"&amp;" "&amp;B2220&amp;" "&amp;X2220,J$2:J$2881,0)),"neg","pos"))</f>
        <v/>
      </c>
      <c r="X2220" s="1" t="str">
        <f t="shared" ca="1" si="474"/>
        <v/>
      </c>
      <c r="Y2220" s="1" t="str">
        <f t="shared" ca="1" si="475"/>
        <v/>
      </c>
      <c r="Z2220" s="1" t="str">
        <f t="shared" si="476"/>
        <v>pos (glycine) MEB</v>
      </c>
      <c r="AA2220" s="1" t="str">
        <f t="shared" si="480"/>
        <v/>
      </c>
    </row>
    <row r="2221" spans="1:27" x14ac:dyDescent="0.2">
      <c r="A2221" s="1" t="s">
        <v>28</v>
      </c>
      <c r="B2221" s="1" t="s">
        <v>166</v>
      </c>
      <c r="C2221" s="1" t="s">
        <v>133</v>
      </c>
      <c r="D2221" s="1">
        <v>75.032028404269994</v>
      </c>
      <c r="E2221" s="1">
        <v>20.79</v>
      </c>
      <c r="F2221" s="5" t="s">
        <v>146</v>
      </c>
      <c r="H2221" s="1" t="s">
        <v>149</v>
      </c>
      <c r="I2221" s="1">
        <v>143355</v>
      </c>
      <c r="K2221" s="1">
        <f t="shared" si="477"/>
        <v>11.87308632603378</v>
      </c>
      <c r="L2221" s="1" t="str">
        <f t="shared" si="478"/>
        <v>pos (glycine) MEBM_Ctr</v>
      </c>
      <c r="M2221" s="1" t="str">
        <f t="shared" si="469"/>
        <v>D</v>
      </c>
      <c r="N2221" s="1" t="str">
        <f t="shared" si="470"/>
        <v>pos (glycine) MEBM_Ctr_D</v>
      </c>
      <c r="O2221" s="2" t="str">
        <f t="shared" si="471"/>
        <v/>
      </c>
      <c r="P2221" s="1" t="str">
        <f t="array" ref="P2221">IF(O2221="","",AVERAGE(IF(L$1:L$2881=L2221,K$1:K$2881)))</f>
        <v/>
      </c>
      <c r="Q2221" s="1" t="str">
        <f t="array" ref="Q2221">IF(O2221="","",_xlfn.F.TEST(IF((L$1:L$2881=LEFT(L2221,LEN(L2221)-3)&amp;"ctr"),K$1:K$2881),IF((L$1:L$2881=L2221),K$1:K$2881)))</f>
        <v/>
      </c>
      <c r="R2221" s="1" t="str">
        <f t="array" ref="R2221">IF(O2221="","",TTEST(IF(L$1:L$2881=LEFT(L2221,LEN(L2221)-3)&amp;"ctr",K$1:K$2881),IF(L$1:L$2881=L2221,K$1:K$2881),2,IF(ISERROR(Q2221),3,IF(Q2221&lt;0.05,3,2))))</f>
        <v/>
      </c>
      <c r="S2221" s="1" t="str">
        <f t="shared" ca="1" si="472"/>
        <v/>
      </c>
      <c r="T2221" s="1" t="str">
        <f t="array" ref="T2221">IF(O2221="","",AVERAGE(IF(L$1:L$2881=L2221,I$1:I$2881)))</f>
        <v/>
      </c>
      <c r="U2221" s="1" t="str">
        <f t="shared" ca="1" si="473"/>
        <v/>
      </c>
      <c r="V2221" s="1" t="str">
        <f t="shared" ca="1" si="479"/>
        <v/>
      </c>
      <c r="W2221" s="1" t="str">
        <f t="array" aca="1" ref="W2221" ca="1">IF(V2221="","",IF(AVERAGE(IF(Z$2:Z$2881="Neg"&amp;" "&amp;B2221&amp;" "&amp;X2221,J$2:J$2881,0))&gt;AVERAGE(IF(Z$2:Z$2881="pos"&amp;" "&amp;B2221&amp;" "&amp;X2221,J$2:J$2881,0)),"neg","pos"))</f>
        <v/>
      </c>
      <c r="X2221" s="1" t="str">
        <f t="shared" ca="1" si="474"/>
        <v/>
      </c>
      <c r="Y2221" s="1" t="str">
        <f t="shared" ca="1" si="475"/>
        <v/>
      </c>
      <c r="Z2221" s="1" t="str">
        <f t="shared" si="476"/>
        <v>pos (glycine) MEB</v>
      </c>
      <c r="AA2221" s="1" t="str">
        <f t="shared" si="480"/>
        <v/>
      </c>
    </row>
    <row r="2222" spans="1:27" x14ac:dyDescent="0.2">
      <c r="A2222" s="1" t="s">
        <v>28</v>
      </c>
      <c r="B2222" s="1" t="s">
        <v>166</v>
      </c>
      <c r="C2222" s="1" t="s">
        <v>133</v>
      </c>
      <c r="D2222" s="1">
        <v>75.032028404269994</v>
      </c>
      <c r="E2222" s="1">
        <v>20.79</v>
      </c>
      <c r="F2222" s="5" t="s">
        <v>146</v>
      </c>
      <c r="H2222" s="1" t="s">
        <v>150</v>
      </c>
      <c r="I2222" s="1">
        <v>155536</v>
      </c>
      <c r="K2222" s="1">
        <f t="shared" si="477"/>
        <v>11.954638924419875</v>
      </c>
      <c r="L2222" s="1" t="str">
        <f t="shared" si="478"/>
        <v>pos (glycine) MEBM_Syn</v>
      </c>
      <c r="M2222" s="1" t="str">
        <f t="shared" si="469"/>
        <v>D</v>
      </c>
      <c r="N2222" s="1" t="str">
        <f t="shared" si="470"/>
        <v>pos (glycine) MEBM_Syn_D</v>
      </c>
      <c r="O2222" s="2" t="str">
        <f t="shared" si="471"/>
        <v>D</v>
      </c>
      <c r="P2222" s="1">
        <f t="array" ref="P2222">IF(O2222="","",AVERAGE(IF(L$1:L$2881=L2222,K$1:K$2881)))</f>
        <v>10.782730984901802</v>
      </c>
      <c r="Q2222" s="1">
        <f t="array" ref="Q2222">IF(O2222="","",_xlfn.F.TEST(IF((L$1:L$2881=LEFT(L2222,LEN(L2222)-3)&amp;"ctr"),K$1:K$2881),IF((L$1:L$2881=L2222),K$1:K$2881)))</f>
        <v>0.9394723597444341</v>
      </c>
      <c r="R2222" s="1">
        <f t="array" ref="R2222">IF(O2222="","",TTEST(IF(L$1:L$2881=LEFT(L2222,LEN(L2222)-3)&amp;"ctr",K$1:K$2881),IF(L$1:L$2881=L2222,K$1:K$2881),2,IF(ISERROR(Q2222),3,IF(Q2222&lt;0.05,3,2))))</f>
        <v>0.99666966781013056</v>
      </c>
      <c r="S2222" s="1" t="str">
        <f t="shared" ca="1" si="472"/>
        <v>N</v>
      </c>
      <c r="T2222" s="1">
        <f t="array" ref="T2222">IF(O2222="","",AVERAGE(IF(L$1:L$2881=L2222,I$1:I$2881)))</f>
        <v>79591</v>
      </c>
      <c r="U2222" s="1" t="str">
        <f t="shared" ca="1" si="473"/>
        <v>n/a</v>
      </c>
      <c r="V2222" s="1" t="str">
        <f t="shared" ca="1" si="479"/>
        <v>1</v>
      </c>
      <c r="W2222" s="1" t="str">
        <f t="array" aca="1" ref="W2222" ca="1">IF(V2222="","",IF(AVERAGE(IF(Z$2:Z$2881="Neg"&amp;" "&amp;B2222&amp;" "&amp;X2222,J$2:J$2881,0))&gt;AVERAGE(IF(Z$2:Z$2881="pos"&amp;" "&amp;B2222&amp;" "&amp;X2222,J$2:J$2881,0)),"neg","pos"))</f>
        <v>pos</v>
      </c>
      <c r="X2222" s="1" t="str">
        <f t="shared" ca="1" si="474"/>
        <v>MEB</v>
      </c>
      <c r="Y2222" s="1" t="str">
        <f t="shared" ca="1" si="475"/>
        <v>Syn</v>
      </c>
      <c r="Z2222" s="1" t="str">
        <f t="shared" si="476"/>
        <v>pos (glycine) MEB</v>
      </c>
      <c r="AA2222" s="1" t="str">
        <f t="shared" si="480"/>
        <v>Good</v>
      </c>
    </row>
    <row r="2223" spans="1:27" x14ac:dyDescent="0.2">
      <c r="A2223" s="1" t="s">
        <v>28</v>
      </c>
      <c r="B2223" s="1" t="s">
        <v>166</v>
      </c>
      <c r="C2223" s="1" t="s">
        <v>133</v>
      </c>
      <c r="D2223" s="1">
        <v>75.032028404269994</v>
      </c>
      <c r="E2223" s="1">
        <v>20.79</v>
      </c>
      <c r="F2223" s="5" t="s">
        <v>146</v>
      </c>
      <c r="H2223" s="1" t="s">
        <v>150</v>
      </c>
      <c r="I2223" s="1">
        <v>30871</v>
      </c>
      <c r="K2223" s="1">
        <f t="shared" si="477"/>
        <v>10.337604903217455</v>
      </c>
      <c r="L2223" s="1" t="str">
        <f t="shared" si="478"/>
        <v>pos (glycine) MEBM_Syn</v>
      </c>
      <c r="M2223" s="1" t="str">
        <f t="shared" si="469"/>
        <v>D</v>
      </c>
      <c r="N2223" s="1" t="str">
        <f t="shared" si="470"/>
        <v>pos (glycine) MEBM_Syn_D</v>
      </c>
      <c r="O2223" s="2" t="str">
        <f t="shared" si="471"/>
        <v/>
      </c>
      <c r="P2223" s="1" t="str">
        <f t="array" ref="P2223">IF(O2223="","",AVERAGE(IF(L$1:L$2881=L2223,K$1:K$2881)))</f>
        <v/>
      </c>
      <c r="Q2223" s="1" t="str">
        <f t="array" ref="Q2223">IF(O2223="","",_xlfn.F.TEST(IF((L$1:L$2881=LEFT(L2223,LEN(L2223)-3)&amp;"ctr"),K$1:K$2881),IF((L$1:L$2881=L2223),K$1:K$2881)))</f>
        <v/>
      </c>
      <c r="R2223" s="1" t="str">
        <f t="array" ref="R2223">IF(O2223="","",TTEST(IF(L$1:L$2881=LEFT(L2223,LEN(L2223)-3)&amp;"ctr",K$1:K$2881),IF(L$1:L$2881=L2223,K$1:K$2881),2,IF(ISERROR(Q2223),3,IF(Q2223&lt;0.05,3,2))))</f>
        <v/>
      </c>
      <c r="S2223" s="1" t="str">
        <f t="shared" ca="1" si="472"/>
        <v/>
      </c>
      <c r="T2223" s="1" t="str">
        <f t="array" ref="T2223">IF(O2223="","",AVERAGE(IF(L$1:L$2881=L2223,I$1:I$2881)))</f>
        <v/>
      </c>
      <c r="U2223" s="1" t="str">
        <f t="shared" ca="1" si="473"/>
        <v/>
      </c>
      <c r="V2223" s="1" t="str">
        <f t="shared" ca="1" si="479"/>
        <v/>
      </c>
      <c r="W2223" s="1" t="str">
        <f t="array" aca="1" ref="W2223" ca="1">IF(V2223="","",IF(AVERAGE(IF(Z$2:Z$2881="Neg"&amp;" "&amp;B2223&amp;" "&amp;X2223,J$2:J$2881,0))&gt;AVERAGE(IF(Z$2:Z$2881="pos"&amp;" "&amp;B2223&amp;" "&amp;X2223,J$2:J$2881,0)),"neg","pos"))</f>
        <v/>
      </c>
      <c r="X2223" s="1" t="str">
        <f t="shared" ca="1" si="474"/>
        <v/>
      </c>
      <c r="Y2223" s="1" t="str">
        <f t="shared" ca="1" si="475"/>
        <v/>
      </c>
      <c r="Z2223" s="1" t="str">
        <f t="shared" si="476"/>
        <v>pos (glycine) MEB</v>
      </c>
      <c r="AA2223" s="1" t="str">
        <f t="shared" si="480"/>
        <v/>
      </c>
    </row>
    <row r="2224" spans="1:27" x14ac:dyDescent="0.2">
      <c r="A2224" s="1" t="s">
        <v>28</v>
      </c>
      <c r="B2224" s="1" t="s">
        <v>166</v>
      </c>
      <c r="C2224" s="1" t="s">
        <v>133</v>
      </c>
      <c r="D2224" s="1">
        <v>75.032028404269994</v>
      </c>
      <c r="E2224" s="1">
        <v>20.79</v>
      </c>
      <c r="F2224" s="5" t="s">
        <v>146</v>
      </c>
      <c r="H2224" s="1" t="s">
        <v>150</v>
      </c>
      <c r="I2224" s="1">
        <v>9137</v>
      </c>
      <c r="K2224" s="1">
        <f t="shared" si="477"/>
        <v>9.1201968221232175</v>
      </c>
      <c r="L2224" s="1" t="str">
        <f t="shared" si="478"/>
        <v>pos (glycine) MEBM_Syn</v>
      </c>
      <c r="M2224" s="1" t="str">
        <f t="shared" si="469"/>
        <v>D</v>
      </c>
      <c r="N2224" s="1" t="str">
        <f t="shared" si="470"/>
        <v>pos (glycine) MEBM_Syn_D</v>
      </c>
      <c r="O2224" s="2" t="str">
        <f t="shared" si="471"/>
        <v/>
      </c>
      <c r="P2224" s="1" t="str">
        <f t="array" ref="P2224">IF(O2224="","",AVERAGE(IF(L$1:L$2881=L2224,K$1:K$2881)))</f>
        <v/>
      </c>
      <c r="Q2224" s="1" t="str">
        <f t="array" ref="Q2224">IF(O2224="","",_xlfn.F.TEST(IF((L$1:L$2881=LEFT(L2224,LEN(L2224)-3)&amp;"ctr"),K$1:K$2881),IF((L$1:L$2881=L2224),K$1:K$2881)))</f>
        <v/>
      </c>
      <c r="R2224" s="1" t="str">
        <f t="array" ref="R2224">IF(O2224="","",TTEST(IF(L$1:L$2881=LEFT(L2224,LEN(L2224)-3)&amp;"ctr",K$1:K$2881),IF(L$1:L$2881=L2224,K$1:K$2881),2,IF(ISERROR(Q2224),3,IF(Q2224&lt;0.05,3,2))))</f>
        <v/>
      </c>
      <c r="S2224" s="1" t="str">
        <f t="shared" ca="1" si="472"/>
        <v/>
      </c>
      <c r="T2224" s="1" t="str">
        <f t="array" ref="T2224">IF(O2224="","",AVERAGE(IF(L$1:L$2881=L2224,I$1:I$2881)))</f>
        <v/>
      </c>
      <c r="U2224" s="1" t="str">
        <f t="shared" ca="1" si="473"/>
        <v/>
      </c>
      <c r="V2224" s="1" t="str">
        <f t="shared" ca="1" si="479"/>
        <v/>
      </c>
      <c r="W2224" s="1" t="str">
        <f t="array" aca="1" ref="W2224" ca="1">IF(V2224="","",IF(AVERAGE(IF(Z$2:Z$2881="Neg"&amp;" "&amp;B2224&amp;" "&amp;X2224,J$2:J$2881,0))&gt;AVERAGE(IF(Z$2:Z$2881="pos"&amp;" "&amp;B2224&amp;" "&amp;X2224,J$2:J$2881,0)),"neg","pos"))</f>
        <v/>
      </c>
      <c r="X2224" s="1" t="str">
        <f t="shared" ca="1" si="474"/>
        <v/>
      </c>
      <c r="Y2224" s="1" t="str">
        <f t="shared" ca="1" si="475"/>
        <v/>
      </c>
      <c r="Z2224" s="1" t="str">
        <f t="shared" si="476"/>
        <v>pos (glycine) MEB</v>
      </c>
      <c r="AA2224" s="1" t="str">
        <f t="shared" si="480"/>
        <v/>
      </c>
    </row>
    <row r="2225" spans="1:27" x14ac:dyDescent="0.2">
      <c r="A2225" s="1" t="s">
        <v>28</v>
      </c>
      <c r="B2225" s="1" t="s">
        <v>166</v>
      </c>
      <c r="C2225" s="1" t="s">
        <v>133</v>
      </c>
      <c r="D2225" s="1">
        <v>75.032028404269994</v>
      </c>
      <c r="E2225" s="1">
        <v>20.79</v>
      </c>
      <c r="F2225" s="5" t="s">
        <v>146</v>
      </c>
      <c r="H2225" s="1" t="s">
        <v>150</v>
      </c>
      <c r="I2225" s="1">
        <v>122820</v>
      </c>
      <c r="K2225" s="1">
        <f t="shared" si="477"/>
        <v>11.718483289846661</v>
      </c>
      <c r="L2225" s="1" t="str">
        <f t="shared" si="478"/>
        <v>pos (glycine) MEBM_Syn</v>
      </c>
      <c r="M2225" s="1" t="str">
        <f t="shared" si="469"/>
        <v>D</v>
      </c>
      <c r="N2225" s="1" t="str">
        <f t="shared" si="470"/>
        <v>pos (glycine) MEBM_Syn_D</v>
      </c>
      <c r="O2225" s="2" t="str">
        <f t="shared" si="471"/>
        <v/>
      </c>
      <c r="P2225" s="1" t="str">
        <f t="array" ref="P2225">IF(O2225="","",AVERAGE(IF(L$1:L$2881=L2225,K$1:K$2881)))</f>
        <v/>
      </c>
      <c r="Q2225" s="1" t="str">
        <f t="array" ref="Q2225">IF(O2225="","",_xlfn.F.TEST(IF((L$1:L$2881=LEFT(L2225,LEN(L2225)-3)&amp;"ctr"),K$1:K$2881),IF((L$1:L$2881=L2225),K$1:K$2881)))</f>
        <v/>
      </c>
      <c r="R2225" s="1" t="str">
        <f t="array" ref="R2225">IF(O2225="","",TTEST(IF(L$1:L$2881=LEFT(L2225,LEN(L2225)-3)&amp;"ctr",K$1:K$2881),IF(L$1:L$2881=L2225,K$1:K$2881),2,IF(ISERROR(Q2225),3,IF(Q2225&lt;0.05,3,2))))</f>
        <v/>
      </c>
      <c r="S2225" s="1" t="str">
        <f t="shared" ca="1" si="472"/>
        <v/>
      </c>
      <c r="T2225" s="1" t="str">
        <f t="array" ref="T2225">IF(O2225="","",AVERAGE(IF(L$1:L$2881=L2225,I$1:I$2881)))</f>
        <v/>
      </c>
      <c r="U2225" s="1" t="str">
        <f t="shared" ca="1" si="473"/>
        <v/>
      </c>
      <c r="V2225" s="1" t="str">
        <f t="shared" ca="1" si="479"/>
        <v/>
      </c>
      <c r="W2225" s="1" t="str">
        <f t="array" aca="1" ref="W2225" ca="1">IF(V2225="","",IF(AVERAGE(IF(Z$2:Z$2881="Neg"&amp;" "&amp;B2225&amp;" "&amp;X2225,J$2:J$2881,0))&gt;AVERAGE(IF(Z$2:Z$2881="pos"&amp;" "&amp;B2225&amp;" "&amp;X2225,J$2:J$2881,0)),"neg","pos"))</f>
        <v/>
      </c>
      <c r="X2225" s="1" t="str">
        <f t="shared" ca="1" si="474"/>
        <v/>
      </c>
      <c r="Y2225" s="1" t="str">
        <f t="shared" ca="1" si="475"/>
        <v/>
      </c>
      <c r="Z2225" s="1" t="str">
        <f t="shared" si="476"/>
        <v>pos (glycine) MEB</v>
      </c>
      <c r="AA2225" s="1" t="str">
        <f t="shared" si="480"/>
        <v/>
      </c>
    </row>
    <row r="2226" spans="1:27" x14ac:dyDescent="0.2">
      <c r="A2226" s="1" t="s">
        <v>28</v>
      </c>
      <c r="B2226" s="1" t="s">
        <v>166</v>
      </c>
      <c r="C2226" s="1" t="s">
        <v>133</v>
      </c>
      <c r="D2226" s="1">
        <v>75.032028404269994</v>
      </c>
      <c r="E2226" s="1">
        <v>20.79</v>
      </c>
      <c r="F2226" s="5" t="s">
        <v>146</v>
      </c>
      <c r="H2226" s="1" t="s">
        <v>151</v>
      </c>
      <c r="I2226" s="1">
        <v>43313</v>
      </c>
      <c r="K2226" s="1">
        <f t="shared" si="477"/>
        <v>10.676231187367216</v>
      </c>
      <c r="L2226" s="1" t="str">
        <f t="shared" si="478"/>
        <v>pos (glycine) YE_Ctr</v>
      </c>
      <c r="M2226" s="1" t="str">
        <f t="shared" si="469"/>
        <v>D</v>
      </c>
      <c r="N2226" s="1" t="str">
        <f t="shared" si="470"/>
        <v>pos (glycine) YE_Ctr_D</v>
      </c>
      <c r="O2226" s="2" t="str">
        <f t="shared" si="471"/>
        <v>D</v>
      </c>
      <c r="P2226" s="1">
        <f t="array" ref="P2226">IF(O2226="","",AVERAGE(IF(L$1:L$2881=L2226,K$1:K$2881)))</f>
        <v>11.656029260570758</v>
      </c>
      <c r="Q2226" s="1">
        <f t="array" ref="Q2226">IF(O2226="","",_xlfn.F.TEST(IF((L$1:L$2881=LEFT(L2226,LEN(L2226)-3)&amp;"ctr"),K$1:K$2881),IF((L$1:L$2881=L2226),K$1:K$2881)))</f>
        <v>1</v>
      </c>
      <c r="R2226" s="1">
        <f t="array" ref="R2226">IF(O2226="","",TTEST(IF(L$1:L$2881=LEFT(L2226,LEN(L2226)-3)&amp;"ctr",K$1:K$2881),IF(L$1:L$2881=L2226,K$1:K$2881),2,IF(ISERROR(Q2226),3,IF(Q2226&lt;0.05,3,2))))</f>
        <v>1</v>
      </c>
      <c r="S2226" s="1" t="str">
        <f t="shared" ca="1" si="472"/>
        <v>D</v>
      </c>
      <c r="T2226" s="1">
        <f t="array" ref="T2226">IF(O2226="","",AVERAGE(IF(L$1:L$2881=L2226,I$1:I$2881)))</f>
        <v>179537.25</v>
      </c>
      <c r="U2226" s="1" t="b">
        <f t="shared" ca="1" si="473"/>
        <v>0</v>
      </c>
      <c r="V2226" s="1" t="str">
        <f t="shared" ca="1" si="479"/>
        <v>1</v>
      </c>
      <c r="W2226" s="1" t="str">
        <f t="array" aca="1" ref="W2226" ca="1">IF(V2226="","",IF(AVERAGE(IF(Z$2:Z$2881="Neg"&amp;" "&amp;B2226&amp;" "&amp;X2226,J$2:J$2881,0))&gt;AVERAGE(IF(Z$2:Z$2881="pos"&amp;" "&amp;B2226&amp;" "&amp;X2226,J$2:J$2881,0)),"neg","pos"))</f>
        <v>pos</v>
      </c>
      <c r="X2226" s="1" t="str">
        <f t="shared" ca="1" si="474"/>
        <v>YE_</v>
      </c>
      <c r="Y2226" s="1" t="str">
        <f t="shared" ca="1" si="475"/>
        <v>Ctr</v>
      </c>
      <c r="Z2226" s="1" t="str">
        <f t="shared" si="476"/>
        <v>pos (glycine) YE_</v>
      </c>
      <c r="AA2226" s="1" t="str">
        <f t="shared" si="480"/>
        <v>Good</v>
      </c>
    </row>
    <row r="2227" spans="1:27" x14ac:dyDescent="0.2">
      <c r="A2227" s="1" t="s">
        <v>28</v>
      </c>
      <c r="B2227" s="1" t="s">
        <v>166</v>
      </c>
      <c r="C2227" s="1" t="s">
        <v>133</v>
      </c>
      <c r="D2227" s="1">
        <v>75.032028404269994</v>
      </c>
      <c r="E2227" s="1">
        <v>20.79</v>
      </c>
      <c r="F2227" s="5" t="s">
        <v>146</v>
      </c>
      <c r="H2227" s="1" t="s">
        <v>151</v>
      </c>
      <c r="I2227" s="1">
        <v>299983</v>
      </c>
      <c r="K2227" s="1">
        <f t="shared" si="477"/>
        <v>12.611484418882732</v>
      </c>
      <c r="L2227" s="1" t="str">
        <f t="shared" si="478"/>
        <v>pos (glycine) YE_Ctr</v>
      </c>
      <c r="M2227" s="1" t="str">
        <f t="shared" si="469"/>
        <v>D</v>
      </c>
      <c r="N2227" s="1" t="str">
        <f t="shared" si="470"/>
        <v>pos (glycine) YE_Ctr_D</v>
      </c>
      <c r="O2227" s="2" t="str">
        <f t="shared" si="471"/>
        <v/>
      </c>
      <c r="P2227" s="1" t="str">
        <f t="array" ref="P2227">IF(O2227="","",AVERAGE(IF(L$1:L$2881=L2227,K$1:K$2881)))</f>
        <v/>
      </c>
      <c r="Q2227" s="1" t="str">
        <f t="array" ref="Q2227">IF(O2227="","",_xlfn.F.TEST(IF((L$1:L$2881=LEFT(L2227,LEN(L2227)-3)&amp;"ctr"),K$1:K$2881),IF((L$1:L$2881=L2227),K$1:K$2881)))</f>
        <v/>
      </c>
      <c r="R2227" s="1" t="str">
        <f t="array" ref="R2227">IF(O2227="","",TTEST(IF(L$1:L$2881=LEFT(L2227,LEN(L2227)-3)&amp;"ctr",K$1:K$2881),IF(L$1:L$2881=L2227,K$1:K$2881),2,IF(ISERROR(Q2227),3,IF(Q2227&lt;0.05,3,2))))</f>
        <v/>
      </c>
      <c r="S2227" s="1" t="str">
        <f t="shared" ca="1" si="472"/>
        <v/>
      </c>
      <c r="T2227" s="1" t="str">
        <f t="array" ref="T2227">IF(O2227="","",AVERAGE(IF(L$1:L$2881=L2227,I$1:I$2881)))</f>
        <v/>
      </c>
      <c r="U2227" s="1" t="str">
        <f t="shared" ca="1" si="473"/>
        <v/>
      </c>
      <c r="V2227" s="1" t="str">
        <f t="shared" ca="1" si="479"/>
        <v/>
      </c>
      <c r="W2227" s="1" t="str">
        <f t="array" aca="1" ref="W2227" ca="1">IF(V2227="","",IF(AVERAGE(IF(Z$2:Z$2881="Neg"&amp;" "&amp;B2227&amp;" "&amp;X2227,J$2:J$2881,0))&gt;AVERAGE(IF(Z$2:Z$2881="pos"&amp;" "&amp;B2227&amp;" "&amp;X2227,J$2:J$2881,0)),"neg","pos"))</f>
        <v/>
      </c>
      <c r="X2227" s="1" t="str">
        <f t="shared" ca="1" si="474"/>
        <v/>
      </c>
      <c r="Y2227" s="1" t="str">
        <f t="shared" ca="1" si="475"/>
        <v/>
      </c>
      <c r="Z2227" s="1" t="str">
        <f t="shared" si="476"/>
        <v>pos (glycine) YE_</v>
      </c>
      <c r="AA2227" s="1" t="str">
        <f t="shared" si="480"/>
        <v/>
      </c>
    </row>
    <row r="2228" spans="1:27" x14ac:dyDescent="0.2">
      <c r="A2228" s="1" t="s">
        <v>28</v>
      </c>
      <c r="B2228" s="1" t="s">
        <v>166</v>
      </c>
      <c r="C2228" s="1" t="s">
        <v>133</v>
      </c>
      <c r="D2228" s="1">
        <v>75.032028404269994</v>
      </c>
      <c r="E2228" s="1">
        <v>20.79</v>
      </c>
      <c r="F2228" s="5" t="s">
        <v>146</v>
      </c>
      <c r="H2228" s="1" t="s">
        <v>151</v>
      </c>
      <c r="I2228" s="1">
        <v>334012</v>
      </c>
      <c r="K2228" s="1">
        <f t="shared" si="477"/>
        <v>12.718935193357078</v>
      </c>
      <c r="L2228" s="1" t="str">
        <f t="shared" si="478"/>
        <v>pos (glycine) YE_Ctr</v>
      </c>
      <c r="M2228" s="1" t="str">
        <f t="shared" si="469"/>
        <v>D</v>
      </c>
      <c r="N2228" s="1" t="str">
        <f t="shared" si="470"/>
        <v>pos (glycine) YE_Ctr_D</v>
      </c>
      <c r="O2228" s="2" t="str">
        <f t="shared" si="471"/>
        <v/>
      </c>
      <c r="P2228" s="1" t="str">
        <f t="array" ref="P2228">IF(O2228="","",AVERAGE(IF(L$1:L$2881=L2228,K$1:K$2881)))</f>
        <v/>
      </c>
      <c r="Q2228" s="1" t="str">
        <f t="array" ref="Q2228">IF(O2228="","",_xlfn.F.TEST(IF((L$1:L$2881=LEFT(L2228,LEN(L2228)-3)&amp;"ctr"),K$1:K$2881),IF((L$1:L$2881=L2228),K$1:K$2881)))</f>
        <v/>
      </c>
      <c r="R2228" s="1" t="str">
        <f t="array" ref="R2228">IF(O2228="","",TTEST(IF(L$1:L$2881=LEFT(L2228,LEN(L2228)-3)&amp;"ctr",K$1:K$2881),IF(L$1:L$2881=L2228,K$1:K$2881),2,IF(ISERROR(Q2228),3,IF(Q2228&lt;0.05,3,2))))</f>
        <v/>
      </c>
      <c r="S2228" s="1" t="str">
        <f t="shared" ca="1" si="472"/>
        <v/>
      </c>
      <c r="T2228" s="1" t="str">
        <f t="array" ref="T2228">IF(O2228="","",AVERAGE(IF(L$1:L$2881=L2228,I$1:I$2881)))</f>
        <v/>
      </c>
      <c r="U2228" s="1" t="str">
        <f t="shared" ca="1" si="473"/>
        <v/>
      </c>
      <c r="V2228" s="1" t="str">
        <f t="shared" ca="1" si="479"/>
        <v/>
      </c>
      <c r="W2228" s="1" t="str">
        <f t="array" aca="1" ref="W2228" ca="1">IF(V2228="","",IF(AVERAGE(IF(Z$2:Z$2881="Neg"&amp;" "&amp;B2228&amp;" "&amp;X2228,J$2:J$2881,0))&gt;AVERAGE(IF(Z$2:Z$2881="pos"&amp;" "&amp;B2228&amp;" "&amp;X2228,J$2:J$2881,0)),"neg","pos"))</f>
        <v/>
      </c>
      <c r="X2228" s="1" t="str">
        <f t="shared" ca="1" si="474"/>
        <v/>
      </c>
      <c r="Y2228" s="1" t="str">
        <f t="shared" ca="1" si="475"/>
        <v/>
      </c>
      <c r="Z2228" s="1" t="str">
        <f t="shared" si="476"/>
        <v>pos (glycine) YE_</v>
      </c>
      <c r="AA2228" s="1" t="str">
        <f t="shared" si="480"/>
        <v/>
      </c>
    </row>
    <row r="2229" spans="1:27" x14ac:dyDescent="0.2">
      <c r="A2229" s="1" t="s">
        <v>28</v>
      </c>
      <c r="B2229" s="1" t="s">
        <v>166</v>
      </c>
      <c r="C2229" s="1" t="s">
        <v>133</v>
      </c>
      <c r="D2229" s="1">
        <v>75.032028404269994</v>
      </c>
      <c r="E2229" s="1">
        <v>20.79</v>
      </c>
      <c r="F2229" s="5" t="s">
        <v>146</v>
      </c>
      <c r="H2229" s="1" t="s">
        <v>151</v>
      </c>
      <c r="I2229" s="1">
        <v>40841</v>
      </c>
      <c r="K2229" s="1">
        <f t="shared" si="477"/>
        <v>10.617466242676006</v>
      </c>
      <c r="L2229" s="1" t="str">
        <f t="shared" si="478"/>
        <v>pos (glycine) YE_Ctr</v>
      </c>
      <c r="M2229" s="1" t="str">
        <f t="shared" si="469"/>
        <v>D</v>
      </c>
      <c r="N2229" s="1" t="str">
        <f t="shared" si="470"/>
        <v>pos (glycine) YE_Ctr_D</v>
      </c>
      <c r="O2229" s="2" t="str">
        <f t="shared" si="471"/>
        <v/>
      </c>
      <c r="P2229" s="1" t="str">
        <f t="array" ref="P2229">IF(O2229="","",AVERAGE(IF(L$1:L$2881=L2229,K$1:K$2881)))</f>
        <v/>
      </c>
      <c r="Q2229" s="1" t="str">
        <f t="array" ref="Q2229">IF(O2229="","",_xlfn.F.TEST(IF((L$1:L$2881=LEFT(L2229,LEN(L2229)-3)&amp;"ctr"),K$1:K$2881),IF((L$1:L$2881=L2229),K$1:K$2881)))</f>
        <v/>
      </c>
      <c r="R2229" s="1" t="str">
        <f t="array" ref="R2229">IF(O2229="","",TTEST(IF(L$1:L$2881=LEFT(L2229,LEN(L2229)-3)&amp;"ctr",K$1:K$2881),IF(L$1:L$2881=L2229,K$1:K$2881),2,IF(ISERROR(Q2229),3,IF(Q2229&lt;0.05,3,2))))</f>
        <v/>
      </c>
      <c r="S2229" s="1" t="str">
        <f t="shared" ca="1" si="472"/>
        <v/>
      </c>
      <c r="T2229" s="1" t="str">
        <f t="array" ref="T2229">IF(O2229="","",AVERAGE(IF(L$1:L$2881=L2229,I$1:I$2881)))</f>
        <v/>
      </c>
      <c r="U2229" s="1" t="str">
        <f t="shared" ca="1" si="473"/>
        <v/>
      </c>
      <c r="V2229" s="1" t="str">
        <f t="shared" ca="1" si="479"/>
        <v/>
      </c>
      <c r="W2229" s="1" t="str">
        <f t="array" aca="1" ref="W2229" ca="1">IF(V2229="","",IF(AVERAGE(IF(Z$2:Z$2881="Neg"&amp;" "&amp;B2229&amp;" "&amp;X2229,J$2:J$2881,0))&gt;AVERAGE(IF(Z$2:Z$2881="pos"&amp;" "&amp;B2229&amp;" "&amp;X2229,J$2:J$2881,0)),"neg","pos"))</f>
        <v/>
      </c>
      <c r="X2229" s="1" t="str">
        <f t="shared" ca="1" si="474"/>
        <v/>
      </c>
      <c r="Y2229" s="1" t="str">
        <f t="shared" ca="1" si="475"/>
        <v/>
      </c>
      <c r="Z2229" s="1" t="str">
        <f t="shared" si="476"/>
        <v>pos (glycine) YE_</v>
      </c>
      <c r="AA2229" s="1" t="str">
        <f t="shared" si="480"/>
        <v/>
      </c>
    </row>
    <row r="2230" spans="1:27" x14ac:dyDescent="0.2">
      <c r="A2230" s="1" t="s">
        <v>28</v>
      </c>
      <c r="B2230" s="1" t="s">
        <v>166</v>
      </c>
      <c r="C2230" s="1" t="s">
        <v>133</v>
      </c>
      <c r="D2230" s="1">
        <v>75.032028404269994</v>
      </c>
      <c r="E2230" s="1">
        <v>20.79</v>
      </c>
      <c r="F2230" s="5" t="s">
        <v>146</v>
      </c>
      <c r="H2230" s="1" t="s">
        <v>152</v>
      </c>
      <c r="I2230" s="1">
        <v>353866</v>
      </c>
      <c r="K2230" s="1">
        <f t="shared" si="477"/>
        <v>12.77667641530596</v>
      </c>
      <c r="L2230" s="1" t="str">
        <f t="shared" si="478"/>
        <v>pos (glycine) YE_Syn</v>
      </c>
      <c r="M2230" s="1" t="str">
        <f t="shared" si="469"/>
        <v>D</v>
      </c>
      <c r="N2230" s="1" t="str">
        <f t="shared" si="470"/>
        <v>pos (glycine) YE_Syn_D</v>
      </c>
      <c r="O2230" s="2" t="str">
        <f t="shared" si="471"/>
        <v>D</v>
      </c>
      <c r="P2230" s="1">
        <f t="array" ref="P2230">IF(O2230="","",AVERAGE(IF(L$1:L$2881=L2230,K$1:K$2881)))</f>
        <v>12.524702934848996</v>
      </c>
      <c r="Q2230" s="1">
        <f t="array" ref="Q2230">IF(O2230="","",_xlfn.F.TEST(IF((L$1:L$2881=LEFT(L2230,LEN(L2230)-3)&amp;"ctr"),K$1:K$2881),IF((L$1:L$2881=L2230),K$1:K$2881)))</f>
        <v>0.26557223302450123</v>
      </c>
      <c r="R2230" s="1">
        <f t="array" ref="R2230">IF(O2230="","",TTEST(IF(L$1:L$2881=LEFT(L2230,LEN(L2230)-3)&amp;"ctr",K$1:K$2881),IF(L$1:L$2881=L2230,K$1:K$2881),2,IF(ISERROR(Q2230),3,IF(Q2230&lt;0.05,3,2))))</f>
        <v>0.228709379192121</v>
      </c>
      <c r="S2230" s="1" t="str">
        <f t="shared" ca="1" si="472"/>
        <v>N</v>
      </c>
      <c r="T2230" s="1">
        <f t="array" ref="T2230">IF(O2230="","",AVERAGE(IF(L$1:L$2881=L2230,I$1:I$2881)))</f>
        <v>303368</v>
      </c>
      <c r="U2230" s="1" t="str">
        <f t="shared" ca="1" si="473"/>
        <v>n/a</v>
      </c>
      <c r="V2230" s="1" t="str">
        <f t="shared" ca="1" si="479"/>
        <v>1</v>
      </c>
      <c r="W2230" s="1" t="str">
        <f t="array" aca="1" ref="W2230" ca="1">IF(V2230="","",IF(AVERAGE(IF(Z$2:Z$2881="Neg"&amp;" "&amp;B2230&amp;" "&amp;X2230,J$2:J$2881,0))&gt;AVERAGE(IF(Z$2:Z$2881="pos"&amp;" "&amp;B2230&amp;" "&amp;X2230,J$2:J$2881,0)),"neg","pos"))</f>
        <v>pos</v>
      </c>
      <c r="X2230" s="1" t="str">
        <f t="shared" ca="1" si="474"/>
        <v>YE_</v>
      </c>
      <c r="Y2230" s="1" t="str">
        <f t="shared" ca="1" si="475"/>
        <v>Syn</v>
      </c>
      <c r="Z2230" s="1" t="str">
        <f t="shared" si="476"/>
        <v>pos (glycine) YE_</v>
      </c>
      <c r="AA2230" s="1" t="str">
        <f t="shared" si="480"/>
        <v>Good</v>
      </c>
    </row>
    <row r="2231" spans="1:27" x14ac:dyDescent="0.2">
      <c r="A2231" s="1" t="s">
        <v>28</v>
      </c>
      <c r="B2231" s="1" t="s">
        <v>166</v>
      </c>
      <c r="C2231" s="1" t="s">
        <v>133</v>
      </c>
      <c r="D2231" s="1">
        <v>75.032028404269994</v>
      </c>
      <c r="E2231" s="1">
        <v>20.79</v>
      </c>
      <c r="F2231" s="5" t="s">
        <v>146</v>
      </c>
      <c r="H2231" s="1" t="s">
        <v>152</v>
      </c>
      <c r="I2231" s="1">
        <v>345131</v>
      </c>
      <c r="K2231" s="1">
        <f t="shared" si="477"/>
        <v>12.751682231533106</v>
      </c>
      <c r="L2231" s="1" t="str">
        <f t="shared" si="478"/>
        <v>pos (glycine) YE_Syn</v>
      </c>
      <c r="M2231" s="1" t="str">
        <f t="shared" si="469"/>
        <v>D</v>
      </c>
      <c r="N2231" s="1" t="str">
        <f t="shared" si="470"/>
        <v>pos (glycine) YE_Syn_D</v>
      </c>
      <c r="O2231" s="2" t="str">
        <f t="shared" si="471"/>
        <v/>
      </c>
      <c r="P2231" s="1" t="str">
        <f t="array" ref="P2231">IF(O2231="","",AVERAGE(IF(L$1:L$2881=L2231,K$1:K$2881)))</f>
        <v/>
      </c>
      <c r="Q2231" s="1" t="str">
        <f t="array" ref="Q2231">IF(O2231="","",_xlfn.F.TEST(IF((L$1:L$2881=LEFT(L2231,LEN(L2231)-3)&amp;"ctr"),K$1:K$2881),IF((L$1:L$2881=L2231),K$1:K$2881)))</f>
        <v/>
      </c>
      <c r="R2231" s="1" t="str">
        <f t="array" ref="R2231">IF(O2231="","",TTEST(IF(L$1:L$2881=LEFT(L2231,LEN(L2231)-3)&amp;"ctr",K$1:K$2881),IF(L$1:L$2881=L2231,K$1:K$2881),2,IF(ISERROR(Q2231),3,IF(Q2231&lt;0.05,3,2))))</f>
        <v/>
      </c>
      <c r="S2231" s="1" t="str">
        <f t="shared" ca="1" si="472"/>
        <v/>
      </c>
      <c r="T2231" s="1" t="str">
        <f t="array" ref="T2231">IF(O2231="","",AVERAGE(IF(L$1:L$2881=L2231,I$1:I$2881)))</f>
        <v/>
      </c>
      <c r="U2231" s="1" t="str">
        <f t="shared" ca="1" si="473"/>
        <v/>
      </c>
      <c r="V2231" s="1" t="str">
        <f t="shared" ca="1" si="479"/>
        <v/>
      </c>
      <c r="W2231" s="1" t="str">
        <f t="array" aca="1" ref="W2231" ca="1">IF(V2231="","",IF(AVERAGE(IF(Z$2:Z$2881="Neg"&amp;" "&amp;B2231&amp;" "&amp;X2231,J$2:J$2881,0))&gt;AVERAGE(IF(Z$2:Z$2881="pos"&amp;" "&amp;B2231&amp;" "&amp;X2231,J$2:J$2881,0)),"neg","pos"))</f>
        <v/>
      </c>
      <c r="X2231" s="1" t="str">
        <f t="shared" ca="1" si="474"/>
        <v/>
      </c>
      <c r="Y2231" s="1" t="str">
        <f t="shared" ca="1" si="475"/>
        <v/>
      </c>
      <c r="Z2231" s="1" t="str">
        <f t="shared" si="476"/>
        <v>pos (glycine) YE_</v>
      </c>
      <c r="AA2231" s="1" t="str">
        <f t="shared" si="480"/>
        <v/>
      </c>
    </row>
    <row r="2232" spans="1:27" x14ac:dyDescent="0.2">
      <c r="A2232" s="1" t="s">
        <v>28</v>
      </c>
      <c r="B2232" s="1" t="s">
        <v>166</v>
      </c>
      <c r="C2232" s="1" t="s">
        <v>133</v>
      </c>
      <c r="D2232" s="1">
        <v>75.032028404269994</v>
      </c>
      <c r="E2232" s="1">
        <v>20.79</v>
      </c>
      <c r="F2232" s="5" t="s">
        <v>146</v>
      </c>
      <c r="H2232" s="1" t="s">
        <v>152</v>
      </c>
      <c r="I2232" s="1">
        <v>396200</v>
      </c>
      <c r="K2232" s="1">
        <f t="shared" si="477"/>
        <v>12.889676937221191</v>
      </c>
      <c r="L2232" s="1" t="str">
        <f t="shared" si="478"/>
        <v>pos (glycine) YE_Syn</v>
      </c>
      <c r="M2232" s="1" t="str">
        <f t="shared" si="469"/>
        <v>D</v>
      </c>
      <c r="N2232" s="1" t="str">
        <f t="shared" si="470"/>
        <v>pos (glycine) YE_Syn_D</v>
      </c>
      <c r="O2232" s="2" t="str">
        <f t="shared" si="471"/>
        <v/>
      </c>
      <c r="P2232" s="1" t="str">
        <f t="array" ref="P2232">IF(O2232="","",AVERAGE(IF(L$1:L$2881=L2232,K$1:K$2881)))</f>
        <v/>
      </c>
      <c r="Q2232" s="1" t="str">
        <f t="array" ref="Q2232">IF(O2232="","",_xlfn.F.TEST(IF((L$1:L$2881=LEFT(L2232,LEN(L2232)-3)&amp;"ctr"),K$1:K$2881),IF((L$1:L$2881=L2232),K$1:K$2881)))</f>
        <v/>
      </c>
      <c r="R2232" s="1" t="str">
        <f t="array" ref="R2232">IF(O2232="","",TTEST(IF(L$1:L$2881=LEFT(L2232,LEN(L2232)-3)&amp;"ctr",K$1:K$2881),IF(L$1:L$2881=L2232,K$1:K$2881),2,IF(ISERROR(Q2232),3,IF(Q2232&lt;0.05,3,2))))</f>
        <v/>
      </c>
      <c r="S2232" s="1" t="str">
        <f t="shared" ca="1" si="472"/>
        <v/>
      </c>
      <c r="T2232" s="1" t="str">
        <f t="array" ref="T2232">IF(O2232="","",AVERAGE(IF(L$1:L$2881=L2232,I$1:I$2881)))</f>
        <v/>
      </c>
      <c r="U2232" s="1" t="str">
        <f t="shared" ca="1" si="473"/>
        <v/>
      </c>
      <c r="V2232" s="1" t="str">
        <f t="shared" ca="1" si="479"/>
        <v/>
      </c>
      <c r="W2232" s="1" t="str">
        <f t="array" aca="1" ref="W2232" ca="1">IF(V2232="","",IF(AVERAGE(IF(Z$2:Z$2881="Neg"&amp;" "&amp;B2232&amp;" "&amp;X2232,J$2:J$2881,0))&gt;AVERAGE(IF(Z$2:Z$2881="pos"&amp;" "&amp;B2232&amp;" "&amp;X2232,J$2:J$2881,0)),"neg","pos"))</f>
        <v/>
      </c>
      <c r="X2232" s="1" t="str">
        <f t="shared" ca="1" si="474"/>
        <v/>
      </c>
      <c r="Y2232" s="1" t="str">
        <f t="shared" ca="1" si="475"/>
        <v/>
      </c>
      <c r="Z2232" s="1" t="str">
        <f t="shared" si="476"/>
        <v>pos (glycine) YE_</v>
      </c>
      <c r="AA2232" s="1" t="str">
        <f t="shared" si="480"/>
        <v/>
      </c>
    </row>
    <row r="2233" spans="1:27" x14ac:dyDescent="0.2">
      <c r="A2233" s="1" t="s">
        <v>28</v>
      </c>
      <c r="B2233" s="1" t="s">
        <v>166</v>
      </c>
      <c r="C2233" s="1" t="s">
        <v>133</v>
      </c>
      <c r="D2233" s="1">
        <v>75.032028404269994</v>
      </c>
      <c r="E2233" s="1">
        <v>20.79</v>
      </c>
      <c r="F2233" s="5" t="s">
        <v>146</v>
      </c>
      <c r="H2233" s="1" t="s">
        <v>152</v>
      </c>
      <c r="I2233" s="1">
        <v>118275</v>
      </c>
      <c r="K2233" s="1">
        <f t="shared" si="477"/>
        <v>11.680776155335726</v>
      </c>
      <c r="L2233" s="1" t="str">
        <f t="shared" si="478"/>
        <v>pos (glycine) YE_Syn</v>
      </c>
      <c r="M2233" s="1" t="str">
        <f t="shared" si="469"/>
        <v>D</v>
      </c>
      <c r="N2233" s="1" t="str">
        <f t="shared" si="470"/>
        <v>pos (glycine) YE_Syn_D</v>
      </c>
      <c r="O2233" s="2" t="str">
        <f t="shared" si="471"/>
        <v/>
      </c>
      <c r="P2233" s="1" t="str">
        <f t="array" ref="P2233">IF(O2233="","",AVERAGE(IF(L$1:L$2881=L2233,K$1:K$2881)))</f>
        <v/>
      </c>
      <c r="Q2233" s="1" t="str">
        <f t="array" ref="Q2233">IF(O2233="","",_xlfn.F.TEST(IF((L$1:L$2881=LEFT(L2233,LEN(L2233)-3)&amp;"ctr"),K$1:K$2881),IF((L$1:L$2881=L2233),K$1:K$2881)))</f>
        <v/>
      </c>
      <c r="R2233" s="1" t="str">
        <f t="array" ref="R2233">IF(O2233="","",TTEST(IF(L$1:L$2881=LEFT(L2233,LEN(L2233)-3)&amp;"ctr",K$1:K$2881),IF(L$1:L$2881=L2233,K$1:K$2881),2,IF(ISERROR(Q2233),3,IF(Q2233&lt;0.05,3,2))))</f>
        <v/>
      </c>
      <c r="S2233" s="1" t="str">
        <f t="shared" ca="1" si="472"/>
        <v/>
      </c>
      <c r="T2233" s="1" t="str">
        <f t="array" ref="T2233">IF(O2233="","",AVERAGE(IF(L$1:L$2881=L2233,I$1:I$2881)))</f>
        <v/>
      </c>
      <c r="U2233" s="1" t="str">
        <f t="shared" ca="1" si="473"/>
        <v/>
      </c>
      <c r="V2233" s="1" t="str">
        <f t="shared" ca="1" si="479"/>
        <v/>
      </c>
      <c r="W2233" s="1" t="str">
        <f t="array" aca="1" ref="W2233" ca="1">IF(V2233="","",IF(AVERAGE(IF(Z$2:Z$2881="Neg"&amp;" "&amp;B2233&amp;" "&amp;X2233,J$2:J$2881,0))&gt;AVERAGE(IF(Z$2:Z$2881="pos"&amp;" "&amp;B2233&amp;" "&amp;X2233,J$2:J$2881,0)),"neg","pos"))</f>
        <v/>
      </c>
      <c r="X2233" s="1" t="str">
        <f t="shared" ca="1" si="474"/>
        <v/>
      </c>
      <c r="Y2233" s="1" t="str">
        <f t="shared" ca="1" si="475"/>
        <v/>
      </c>
      <c r="Z2233" s="1" t="str">
        <f t="shared" si="476"/>
        <v>pos (glycine) YE_</v>
      </c>
      <c r="AA2233" s="1" t="str">
        <f t="shared" si="480"/>
        <v/>
      </c>
    </row>
    <row r="2234" spans="1:27" x14ac:dyDescent="0.2">
      <c r="A2234" s="1" t="s">
        <v>28</v>
      </c>
      <c r="B2234" s="1" t="s">
        <v>166</v>
      </c>
      <c r="C2234" s="1" t="s">
        <v>133</v>
      </c>
      <c r="D2234" s="1">
        <v>75.032028404269994</v>
      </c>
      <c r="E2234" s="1">
        <v>20.79</v>
      </c>
      <c r="F2234" s="5" t="s">
        <v>146</v>
      </c>
      <c r="H2234" s="1" t="s">
        <v>153</v>
      </c>
      <c r="I2234" s="1">
        <v>12812</v>
      </c>
      <c r="K2234" s="1">
        <f t="shared" si="477"/>
        <v>9.4582155595095756</v>
      </c>
      <c r="L2234" s="1" t="str">
        <f t="shared" si="478"/>
        <v>pos (glycine) SE_Ctr</v>
      </c>
      <c r="M2234" s="1" t="str">
        <f t="shared" si="469"/>
        <v>D</v>
      </c>
      <c r="N2234" s="1" t="str">
        <f t="shared" si="470"/>
        <v>pos (glycine) SE_Ctr_D</v>
      </c>
      <c r="O2234" s="2" t="str">
        <f t="shared" si="471"/>
        <v>D</v>
      </c>
      <c r="P2234" s="1">
        <f t="array" ref="P2234">IF(O2234="","",AVERAGE(IF(L$1:L$2881=L2234,K$1:K$2881)))</f>
        <v>8.8140047029044357</v>
      </c>
      <c r="Q2234" s="1">
        <f t="array" ref="Q2234">IF(O2234="","",_xlfn.F.TEST(IF((L$1:L$2881=LEFT(L2234,LEN(L2234)-3)&amp;"ctr"),K$1:K$2881),IF((L$1:L$2881=L2234),K$1:K$2881)))</f>
        <v>1</v>
      </c>
      <c r="R2234" s="1">
        <f t="array" ref="R2234">IF(O2234="","",TTEST(IF(L$1:L$2881=LEFT(L2234,LEN(L2234)-3)&amp;"ctr",K$1:K$2881),IF(L$1:L$2881=L2234,K$1:K$2881),2,IF(ISERROR(Q2234),3,IF(Q2234&lt;0.05,3,2))))</f>
        <v>1</v>
      </c>
      <c r="S2234" s="1" t="str">
        <f t="shared" ca="1" si="472"/>
        <v>D</v>
      </c>
      <c r="T2234" s="1">
        <f t="array" ref="T2234">IF(O2234="","",AVERAGE(IF(L$1:L$2881=L2234,I$1:I$2881)))</f>
        <v>11417.75</v>
      </c>
      <c r="U2234" s="1" t="b">
        <f t="shared" ca="1" si="473"/>
        <v>0</v>
      </c>
      <c r="V2234" s="1" t="str">
        <f t="shared" ca="1" si="479"/>
        <v>1</v>
      </c>
      <c r="W2234" s="1" t="str">
        <f t="array" aca="1" ref="W2234" ca="1">IF(V2234="","",IF(AVERAGE(IF(Z$2:Z$2881="Neg"&amp;" "&amp;B2234&amp;" "&amp;X2234,J$2:J$2881,0))&gt;AVERAGE(IF(Z$2:Z$2881="pos"&amp;" "&amp;B2234&amp;" "&amp;X2234,J$2:J$2881,0)),"neg","pos"))</f>
        <v>pos</v>
      </c>
      <c r="X2234" s="1" t="str">
        <f t="shared" ca="1" si="474"/>
        <v>SE_</v>
      </c>
      <c r="Y2234" s="1" t="str">
        <f t="shared" ca="1" si="475"/>
        <v>Ctr</v>
      </c>
      <c r="Z2234" s="1" t="str">
        <f t="shared" si="476"/>
        <v>pos (glycine) SE_</v>
      </c>
      <c r="AA2234" s="1" t="str">
        <f t="shared" si="480"/>
        <v>Good</v>
      </c>
    </row>
    <row r="2235" spans="1:27" x14ac:dyDescent="0.2">
      <c r="A2235" s="1" t="s">
        <v>28</v>
      </c>
      <c r="B2235" s="1" t="s">
        <v>166</v>
      </c>
      <c r="C2235" s="1" t="s">
        <v>133</v>
      </c>
      <c r="D2235" s="1">
        <v>75.032028404269994</v>
      </c>
      <c r="E2235" s="1">
        <v>20.79</v>
      </c>
      <c r="F2235" s="5" t="s">
        <v>146</v>
      </c>
      <c r="H2235" s="1" t="s">
        <v>153</v>
      </c>
      <c r="I2235" s="1">
        <v>11146</v>
      </c>
      <c r="K2235" s="1">
        <f t="shared" si="477"/>
        <v>9.318925682389624</v>
      </c>
      <c r="L2235" s="1" t="str">
        <f t="shared" si="478"/>
        <v>pos (glycine) SE_Ctr</v>
      </c>
      <c r="M2235" s="1" t="str">
        <f t="shared" si="469"/>
        <v>D</v>
      </c>
      <c r="N2235" s="1" t="str">
        <f t="shared" si="470"/>
        <v>pos (glycine) SE_Ctr_D</v>
      </c>
      <c r="O2235" s="2" t="str">
        <f t="shared" si="471"/>
        <v/>
      </c>
      <c r="P2235" s="1" t="str">
        <f t="array" ref="P2235">IF(O2235="","",AVERAGE(IF(L$1:L$2881=L2235,K$1:K$2881)))</f>
        <v/>
      </c>
      <c r="Q2235" s="1" t="str">
        <f t="array" ref="Q2235">IF(O2235="","",_xlfn.F.TEST(IF((L$1:L$2881=LEFT(L2235,LEN(L2235)-3)&amp;"ctr"),K$1:K$2881),IF((L$1:L$2881=L2235),K$1:K$2881)))</f>
        <v/>
      </c>
      <c r="R2235" s="1" t="str">
        <f t="array" ref="R2235">IF(O2235="","",TTEST(IF(L$1:L$2881=LEFT(L2235,LEN(L2235)-3)&amp;"ctr",K$1:K$2881),IF(L$1:L$2881=L2235,K$1:K$2881),2,IF(ISERROR(Q2235),3,IF(Q2235&lt;0.05,3,2))))</f>
        <v/>
      </c>
      <c r="S2235" s="1" t="str">
        <f t="shared" ca="1" si="472"/>
        <v/>
      </c>
      <c r="T2235" s="1" t="str">
        <f t="array" ref="T2235">IF(O2235="","",AVERAGE(IF(L$1:L$2881=L2235,I$1:I$2881)))</f>
        <v/>
      </c>
      <c r="U2235" s="1" t="str">
        <f t="shared" ca="1" si="473"/>
        <v/>
      </c>
      <c r="V2235" s="1" t="str">
        <f t="shared" ca="1" si="479"/>
        <v/>
      </c>
      <c r="W2235" s="1" t="str">
        <f t="array" aca="1" ref="W2235" ca="1">IF(V2235="","",IF(AVERAGE(IF(Z$2:Z$2881="Neg"&amp;" "&amp;B2235&amp;" "&amp;X2235,J$2:J$2881,0))&gt;AVERAGE(IF(Z$2:Z$2881="pos"&amp;" "&amp;B2235&amp;" "&amp;X2235,J$2:J$2881,0)),"neg","pos"))</f>
        <v/>
      </c>
      <c r="X2235" s="1" t="str">
        <f t="shared" ca="1" si="474"/>
        <v/>
      </c>
      <c r="Y2235" s="1" t="str">
        <f t="shared" ca="1" si="475"/>
        <v/>
      </c>
      <c r="Z2235" s="1" t="str">
        <f t="shared" si="476"/>
        <v>pos (glycine) SE_</v>
      </c>
      <c r="AA2235" s="1" t="str">
        <f t="shared" si="480"/>
        <v/>
      </c>
    </row>
    <row r="2236" spans="1:27" x14ac:dyDescent="0.2">
      <c r="A2236" s="1" t="s">
        <v>28</v>
      </c>
      <c r="B2236" s="1" t="s">
        <v>166</v>
      </c>
      <c r="C2236" s="1" t="s">
        <v>133</v>
      </c>
      <c r="D2236" s="1">
        <v>75.032028404269994</v>
      </c>
      <c r="E2236" s="1">
        <v>20.79</v>
      </c>
      <c r="F2236" s="5" t="s">
        <v>146</v>
      </c>
      <c r="H2236" s="1" t="s">
        <v>153</v>
      </c>
      <c r="I2236" s="1">
        <v>21032</v>
      </c>
      <c r="K2236" s="1">
        <f t="shared" si="477"/>
        <v>9.9538479118750782</v>
      </c>
      <c r="L2236" s="1" t="str">
        <f t="shared" si="478"/>
        <v>pos (glycine) SE_Ctr</v>
      </c>
      <c r="M2236" s="1" t="str">
        <f t="shared" si="469"/>
        <v>D</v>
      </c>
      <c r="N2236" s="1" t="str">
        <f t="shared" si="470"/>
        <v>pos (glycine) SE_Ctr_D</v>
      </c>
      <c r="O2236" s="2" t="str">
        <f t="shared" si="471"/>
        <v/>
      </c>
      <c r="P2236" s="1" t="str">
        <f t="array" ref="P2236">IF(O2236="","",AVERAGE(IF(L$1:L$2881=L2236,K$1:K$2881)))</f>
        <v/>
      </c>
      <c r="Q2236" s="1" t="str">
        <f t="array" ref="Q2236">IF(O2236="","",_xlfn.F.TEST(IF((L$1:L$2881=LEFT(L2236,LEN(L2236)-3)&amp;"ctr"),K$1:K$2881),IF((L$1:L$2881=L2236),K$1:K$2881)))</f>
        <v/>
      </c>
      <c r="R2236" s="1" t="str">
        <f t="array" ref="R2236">IF(O2236="","",TTEST(IF(L$1:L$2881=LEFT(L2236,LEN(L2236)-3)&amp;"ctr",K$1:K$2881),IF(L$1:L$2881=L2236,K$1:K$2881),2,IF(ISERROR(Q2236),3,IF(Q2236&lt;0.05,3,2))))</f>
        <v/>
      </c>
      <c r="S2236" s="1" t="str">
        <f t="shared" ca="1" si="472"/>
        <v/>
      </c>
      <c r="T2236" s="1" t="str">
        <f t="array" ref="T2236">IF(O2236="","",AVERAGE(IF(L$1:L$2881=L2236,I$1:I$2881)))</f>
        <v/>
      </c>
      <c r="U2236" s="1" t="str">
        <f t="shared" ca="1" si="473"/>
        <v/>
      </c>
      <c r="V2236" s="1" t="str">
        <f t="shared" ca="1" si="479"/>
        <v/>
      </c>
      <c r="W2236" s="1" t="str">
        <f t="array" aca="1" ref="W2236" ca="1">IF(V2236="","",IF(AVERAGE(IF(Z$2:Z$2881="Neg"&amp;" "&amp;B2236&amp;" "&amp;X2236,J$2:J$2881,0))&gt;AVERAGE(IF(Z$2:Z$2881="pos"&amp;" "&amp;B2236&amp;" "&amp;X2236,J$2:J$2881,0)),"neg","pos"))</f>
        <v/>
      </c>
      <c r="X2236" s="1" t="str">
        <f t="shared" ca="1" si="474"/>
        <v/>
      </c>
      <c r="Y2236" s="1" t="str">
        <f t="shared" ca="1" si="475"/>
        <v/>
      </c>
      <c r="Z2236" s="1" t="str">
        <f t="shared" si="476"/>
        <v>pos (glycine) SE_</v>
      </c>
      <c r="AA2236" s="1" t="str">
        <f t="shared" si="480"/>
        <v/>
      </c>
    </row>
    <row r="2237" spans="1:27" x14ac:dyDescent="0.2">
      <c r="A2237" s="1" t="s">
        <v>28</v>
      </c>
      <c r="B2237" s="1" t="s">
        <v>166</v>
      </c>
      <c r="C2237" s="1" t="s">
        <v>133</v>
      </c>
      <c r="D2237" s="1">
        <v>75.032028404269994</v>
      </c>
      <c r="E2237" s="1">
        <v>20.79</v>
      </c>
      <c r="F2237" s="5" t="s">
        <v>146</v>
      </c>
      <c r="H2237" s="1" t="s">
        <v>153</v>
      </c>
      <c r="I2237" s="1">
        <v>681</v>
      </c>
      <c r="K2237" s="1">
        <f t="shared" si="477"/>
        <v>6.5250296578434623</v>
      </c>
      <c r="L2237" s="1" t="str">
        <f t="shared" si="478"/>
        <v>pos (glycine) SE_Ctr</v>
      </c>
      <c r="M2237" s="1" t="str">
        <f t="shared" si="469"/>
        <v>D</v>
      </c>
      <c r="N2237" s="1" t="str">
        <f t="shared" si="470"/>
        <v>pos (glycine) SE_Ctr_D</v>
      </c>
      <c r="O2237" s="2" t="str">
        <f t="shared" si="471"/>
        <v/>
      </c>
      <c r="P2237" s="1" t="str">
        <f t="array" ref="P2237">IF(O2237="","",AVERAGE(IF(L$1:L$2881=L2237,K$1:K$2881)))</f>
        <v/>
      </c>
      <c r="Q2237" s="1" t="str">
        <f t="array" ref="Q2237">IF(O2237="","",_xlfn.F.TEST(IF((L$1:L$2881=LEFT(L2237,LEN(L2237)-3)&amp;"ctr"),K$1:K$2881),IF((L$1:L$2881=L2237),K$1:K$2881)))</f>
        <v/>
      </c>
      <c r="R2237" s="1" t="str">
        <f t="array" ref="R2237">IF(O2237="","",TTEST(IF(L$1:L$2881=LEFT(L2237,LEN(L2237)-3)&amp;"ctr",K$1:K$2881),IF(L$1:L$2881=L2237,K$1:K$2881),2,IF(ISERROR(Q2237),3,IF(Q2237&lt;0.05,3,2))))</f>
        <v/>
      </c>
      <c r="S2237" s="1" t="str">
        <f t="shared" ca="1" si="472"/>
        <v/>
      </c>
      <c r="T2237" s="1" t="str">
        <f t="array" ref="T2237">IF(O2237="","",AVERAGE(IF(L$1:L$2881=L2237,I$1:I$2881)))</f>
        <v/>
      </c>
      <c r="U2237" s="1" t="str">
        <f t="shared" ca="1" si="473"/>
        <v/>
      </c>
      <c r="V2237" s="1" t="str">
        <f t="shared" ca="1" si="479"/>
        <v/>
      </c>
      <c r="W2237" s="1" t="str">
        <f t="array" aca="1" ref="W2237" ca="1">IF(V2237="","",IF(AVERAGE(IF(Z$2:Z$2881="Neg"&amp;" "&amp;B2237&amp;" "&amp;X2237,J$2:J$2881,0))&gt;AVERAGE(IF(Z$2:Z$2881="pos"&amp;" "&amp;B2237&amp;" "&amp;X2237,J$2:J$2881,0)),"neg","pos"))</f>
        <v/>
      </c>
      <c r="X2237" s="1" t="str">
        <f t="shared" ca="1" si="474"/>
        <v/>
      </c>
      <c r="Y2237" s="1" t="str">
        <f t="shared" ca="1" si="475"/>
        <v/>
      </c>
      <c r="Z2237" s="1" t="str">
        <f t="shared" si="476"/>
        <v>pos (glycine) SE_</v>
      </c>
      <c r="AA2237" s="1" t="str">
        <f t="shared" si="480"/>
        <v/>
      </c>
    </row>
    <row r="2238" spans="1:27" x14ac:dyDescent="0.2">
      <c r="A2238" s="1" t="s">
        <v>28</v>
      </c>
      <c r="B2238" s="1" t="s">
        <v>166</v>
      </c>
      <c r="C2238" s="1" t="s">
        <v>133</v>
      </c>
      <c r="D2238" s="1">
        <v>75.032028404269994</v>
      </c>
      <c r="E2238" s="1">
        <v>20.79</v>
      </c>
      <c r="F2238" s="5" t="s">
        <v>146</v>
      </c>
      <c r="H2238" s="1" t="s">
        <v>154</v>
      </c>
      <c r="I2238" s="1">
        <v>1496</v>
      </c>
      <c r="K2238" s="1">
        <f t="shared" si="477"/>
        <v>7.3112183844196288</v>
      </c>
      <c r="L2238" s="1" t="str">
        <f t="shared" si="478"/>
        <v>pos (glycine) SE_Syn</v>
      </c>
      <c r="M2238" s="1" t="str">
        <f t="shared" si="469"/>
        <v>D</v>
      </c>
      <c r="N2238" s="1" t="str">
        <f t="shared" si="470"/>
        <v>pos (glycine) SE_Syn_D</v>
      </c>
      <c r="O2238" s="2" t="str">
        <f t="shared" si="471"/>
        <v>D</v>
      </c>
      <c r="P2238" s="1">
        <f t="array" ref="P2238">IF(O2238="","",AVERAGE(IF(L$1:L$2881=L2238,K$1:K$2881)))</f>
        <v>8.5067733587108592</v>
      </c>
      <c r="Q2238" s="1">
        <f t="array" ref="Q2238">IF(O2238="","",_xlfn.F.TEST(IF((L$1:L$2881=LEFT(L2238,LEN(L2238)-3)&amp;"ctr"),K$1:K$2881),IF((L$1:L$2881=L2238),K$1:K$2881)))</f>
        <v>0.69016575183319273</v>
      </c>
      <c r="R2238" s="1">
        <f t="array" ref="R2238">IF(O2238="","",TTEST(IF(L$1:L$2881=LEFT(L2238,LEN(L2238)-3)&amp;"ctr",K$1:K$2881),IF(L$1:L$2881=L2238,K$1:K$2881),2,IF(ISERROR(Q2238),3,IF(Q2238&lt;0.05,3,2))))</f>
        <v>0.76497761474128967</v>
      </c>
      <c r="S2238" s="1" t="str">
        <f t="shared" ca="1" si="472"/>
        <v>N</v>
      </c>
      <c r="T2238" s="1">
        <f t="array" ref="T2238">IF(O2238="","",AVERAGE(IF(L$1:L$2881=L2238,I$1:I$2881)))</f>
        <v>8729</v>
      </c>
      <c r="U2238" s="1" t="str">
        <f t="shared" ca="1" si="473"/>
        <v>n/a</v>
      </c>
      <c r="V2238" s="1" t="str">
        <f t="shared" ca="1" si="479"/>
        <v>1</v>
      </c>
      <c r="W2238" s="1" t="str">
        <f t="array" aca="1" ref="W2238" ca="1">IF(V2238="","",IF(AVERAGE(IF(Z$2:Z$2881="Neg"&amp;" "&amp;B2238&amp;" "&amp;X2238,J$2:J$2881,0))&gt;AVERAGE(IF(Z$2:Z$2881="pos"&amp;" "&amp;B2238&amp;" "&amp;X2238,J$2:J$2881,0)),"neg","pos"))</f>
        <v>pos</v>
      </c>
      <c r="X2238" s="1" t="str">
        <f t="shared" ca="1" si="474"/>
        <v>SE_</v>
      </c>
      <c r="Y2238" s="1" t="str">
        <f t="shared" ca="1" si="475"/>
        <v>Syn</v>
      </c>
      <c r="Z2238" s="1" t="str">
        <f t="shared" si="476"/>
        <v>pos (glycine) SE_</v>
      </c>
      <c r="AA2238" s="1" t="str">
        <f t="shared" si="480"/>
        <v>Good</v>
      </c>
    </row>
    <row r="2239" spans="1:27" x14ac:dyDescent="0.2">
      <c r="A2239" s="1" t="s">
        <v>28</v>
      </c>
      <c r="B2239" s="1" t="s">
        <v>166</v>
      </c>
      <c r="C2239" s="1" t="s">
        <v>133</v>
      </c>
      <c r="D2239" s="1">
        <v>75.032028404269994</v>
      </c>
      <c r="E2239" s="1">
        <v>20.79</v>
      </c>
      <c r="F2239" s="5" t="s">
        <v>146</v>
      </c>
      <c r="H2239" s="1" t="s">
        <v>154</v>
      </c>
      <c r="I2239" s="1">
        <v>2858</v>
      </c>
      <c r="K2239" s="1">
        <f t="shared" si="477"/>
        <v>7.9582271923223118</v>
      </c>
      <c r="L2239" s="1" t="str">
        <f t="shared" si="478"/>
        <v>pos (glycine) SE_Syn</v>
      </c>
      <c r="M2239" s="1" t="str">
        <f t="shared" si="469"/>
        <v>D</v>
      </c>
      <c r="N2239" s="1" t="str">
        <f t="shared" si="470"/>
        <v>pos (glycine) SE_Syn_D</v>
      </c>
      <c r="O2239" s="2" t="str">
        <f t="shared" si="471"/>
        <v/>
      </c>
      <c r="P2239" s="1" t="str">
        <f t="array" ref="P2239">IF(O2239="","",AVERAGE(IF(L$1:L$2881=L2239,K$1:K$2881)))</f>
        <v/>
      </c>
      <c r="Q2239" s="1" t="str">
        <f t="array" ref="Q2239">IF(O2239="","",_xlfn.F.TEST(IF((L$1:L$2881=LEFT(L2239,LEN(L2239)-3)&amp;"ctr"),K$1:K$2881),IF((L$1:L$2881=L2239),K$1:K$2881)))</f>
        <v/>
      </c>
      <c r="R2239" s="1" t="str">
        <f t="array" ref="R2239">IF(O2239="","",TTEST(IF(L$1:L$2881=LEFT(L2239,LEN(L2239)-3)&amp;"ctr",K$1:K$2881),IF(L$1:L$2881=L2239,K$1:K$2881),2,IF(ISERROR(Q2239),3,IF(Q2239&lt;0.05,3,2))))</f>
        <v/>
      </c>
      <c r="S2239" s="1" t="str">
        <f t="shared" ca="1" si="472"/>
        <v/>
      </c>
      <c r="T2239" s="1" t="str">
        <f t="array" ref="T2239">IF(O2239="","",AVERAGE(IF(L$1:L$2881=L2239,I$1:I$2881)))</f>
        <v/>
      </c>
      <c r="U2239" s="1" t="str">
        <f t="shared" ca="1" si="473"/>
        <v/>
      </c>
      <c r="V2239" s="1" t="str">
        <f t="shared" ca="1" si="479"/>
        <v/>
      </c>
      <c r="W2239" s="1" t="str">
        <f t="array" aca="1" ref="W2239" ca="1">IF(V2239="","",IF(AVERAGE(IF(Z$2:Z$2881="Neg"&amp;" "&amp;B2239&amp;" "&amp;X2239,J$2:J$2881,0))&gt;AVERAGE(IF(Z$2:Z$2881="pos"&amp;" "&amp;B2239&amp;" "&amp;X2239,J$2:J$2881,0)),"neg","pos"))</f>
        <v/>
      </c>
      <c r="X2239" s="1" t="str">
        <f t="shared" ca="1" si="474"/>
        <v/>
      </c>
      <c r="Y2239" s="1" t="str">
        <f t="shared" ca="1" si="475"/>
        <v/>
      </c>
      <c r="Z2239" s="1" t="str">
        <f t="shared" si="476"/>
        <v>pos (glycine) SE_</v>
      </c>
      <c r="AA2239" s="1" t="str">
        <f t="shared" si="480"/>
        <v/>
      </c>
    </row>
    <row r="2240" spans="1:27" x14ac:dyDescent="0.2">
      <c r="A2240" s="1" t="s">
        <v>28</v>
      </c>
      <c r="B2240" s="1" t="s">
        <v>166</v>
      </c>
      <c r="C2240" s="1" t="s">
        <v>133</v>
      </c>
      <c r="D2240" s="1">
        <v>75.032028404269994</v>
      </c>
      <c r="E2240" s="1">
        <v>20.79</v>
      </c>
      <c r="F2240" s="5" t="s">
        <v>146</v>
      </c>
      <c r="H2240" s="1" t="s">
        <v>154</v>
      </c>
      <c r="I2240" s="1">
        <v>24949</v>
      </c>
      <c r="K2240" s="1">
        <f t="shared" si="477"/>
        <v>10.124629101179664</v>
      </c>
      <c r="L2240" s="1" t="str">
        <f t="shared" si="478"/>
        <v>pos (glycine) SE_Syn</v>
      </c>
      <c r="M2240" s="1" t="str">
        <f t="shared" si="469"/>
        <v>D</v>
      </c>
      <c r="N2240" s="1" t="str">
        <f t="shared" si="470"/>
        <v>pos (glycine) SE_Syn_D</v>
      </c>
      <c r="O2240" s="2" t="str">
        <f t="shared" si="471"/>
        <v/>
      </c>
      <c r="P2240" s="1" t="str">
        <f t="array" ref="P2240">IF(O2240="","",AVERAGE(IF(L$1:L$2881=L2240,K$1:K$2881)))</f>
        <v/>
      </c>
      <c r="Q2240" s="1" t="str">
        <f t="array" ref="Q2240">IF(O2240="","",_xlfn.F.TEST(IF((L$1:L$2881=LEFT(L2240,LEN(L2240)-3)&amp;"ctr"),K$1:K$2881),IF((L$1:L$2881=L2240),K$1:K$2881)))</f>
        <v/>
      </c>
      <c r="R2240" s="1" t="str">
        <f t="array" ref="R2240">IF(O2240="","",TTEST(IF(L$1:L$2881=LEFT(L2240,LEN(L2240)-3)&amp;"ctr",K$1:K$2881),IF(L$1:L$2881=L2240,K$1:K$2881),2,IF(ISERROR(Q2240),3,IF(Q2240&lt;0.05,3,2))))</f>
        <v/>
      </c>
      <c r="S2240" s="1" t="str">
        <f t="shared" ca="1" si="472"/>
        <v/>
      </c>
      <c r="T2240" s="1" t="str">
        <f t="array" ref="T2240">IF(O2240="","",AVERAGE(IF(L$1:L$2881=L2240,I$1:I$2881)))</f>
        <v/>
      </c>
      <c r="U2240" s="1" t="str">
        <f t="shared" ca="1" si="473"/>
        <v/>
      </c>
      <c r="V2240" s="1" t="str">
        <f t="shared" ca="1" si="479"/>
        <v/>
      </c>
      <c r="W2240" s="1" t="str">
        <f t="array" aca="1" ref="W2240" ca="1">IF(V2240="","",IF(AVERAGE(IF(Z$2:Z$2881="Neg"&amp;" "&amp;B2240&amp;" "&amp;X2240,J$2:J$2881,0))&gt;AVERAGE(IF(Z$2:Z$2881="pos"&amp;" "&amp;B2240&amp;" "&amp;X2240,J$2:J$2881,0)),"neg","pos"))</f>
        <v/>
      </c>
      <c r="X2240" s="1" t="str">
        <f t="shared" ca="1" si="474"/>
        <v/>
      </c>
      <c r="Y2240" s="1" t="str">
        <f t="shared" ca="1" si="475"/>
        <v/>
      </c>
      <c r="Z2240" s="1" t="str">
        <f t="shared" si="476"/>
        <v>pos (glycine) SE_</v>
      </c>
      <c r="AA2240" s="1" t="str">
        <f t="shared" si="480"/>
        <v/>
      </c>
    </row>
    <row r="2241" spans="1:27" x14ac:dyDescent="0.2">
      <c r="A2241" s="1" t="s">
        <v>28</v>
      </c>
      <c r="B2241" s="1" t="s">
        <v>166</v>
      </c>
      <c r="C2241" s="1" t="s">
        <v>133</v>
      </c>
      <c r="D2241" s="1">
        <v>75.032028404269994</v>
      </c>
      <c r="E2241" s="1">
        <v>20.79</v>
      </c>
      <c r="F2241" s="5" t="s">
        <v>146</v>
      </c>
      <c r="H2241" s="1" t="s">
        <v>154</v>
      </c>
      <c r="I2241" s="1">
        <v>5613</v>
      </c>
      <c r="K2241" s="1">
        <f t="shared" si="477"/>
        <v>8.6330187569218282</v>
      </c>
      <c r="L2241" s="1" t="str">
        <f t="shared" si="478"/>
        <v>pos (glycine) SE_Syn</v>
      </c>
      <c r="M2241" s="1" t="str">
        <f t="shared" si="469"/>
        <v>D</v>
      </c>
      <c r="N2241" s="1" t="str">
        <f t="shared" si="470"/>
        <v>pos (glycine) SE_Syn_D</v>
      </c>
      <c r="O2241" s="2" t="str">
        <f t="shared" si="471"/>
        <v/>
      </c>
      <c r="P2241" s="1" t="str">
        <f t="array" ref="P2241">IF(O2241="","",AVERAGE(IF(L$1:L$2881=L2241,K$1:K$2881)))</f>
        <v/>
      </c>
      <c r="Q2241" s="1" t="str">
        <f t="array" ref="Q2241">IF(O2241="","",_xlfn.F.TEST(IF((L$1:L$2881=LEFT(L2241,LEN(L2241)-3)&amp;"ctr"),K$1:K$2881),IF((L$1:L$2881=L2241),K$1:K$2881)))</f>
        <v/>
      </c>
      <c r="R2241" s="1" t="str">
        <f t="array" ref="R2241">IF(O2241="","",TTEST(IF(L$1:L$2881=LEFT(L2241,LEN(L2241)-3)&amp;"ctr",K$1:K$2881),IF(L$1:L$2881=L2241,K$1:K$2881),2,IF(ISERROR(Q2241),3,IF(Q2241&lt;0.05,3,2))))</f>
        <v/>
      </c>
      <c r="S2241" s="1" t="str">
        <f t="shared" ca="1" si="472"/>
        <v/>
      </c>
      <c r="T2241" s="1" t="str">
        <f t="array" ref="T2241">IF(O2241="","",AVERAGE(IF(L$1:L$2881=L2241,I$1:I$2881)))</f>
        <v/>
      </c>
      <c r="U2241" s="1" t="str">
        <f t="shared" ca="1" si="473"/>
        <v/>
      </c>
      <c r="V2241" s="1" t="str">
        <f t="shared" ca="1" si="479"/>
        <v/>
      </c>
      <c r="W2241" s="1" t="str">
        <f t="array" aca="1" ref="W2241" ca="1">IF(V2241="","",IF(AVERAGE(IF(Z$2:Z$2881="Neg"&amp;" "&amp;B2241&amp;" "&amp;X2241,J$2:J$2881,0))&gt;AVERAGE(IF(Z$2:Z$2881="pos"&amp;" "&amp;B2241&amp;" "&amp;X2241,J$2:J$2881,0)),"neg","pos"))</f>
        <v/>
      </c>
      <c r="X2241" s="1" t="str">
        <f t="shared" ca="1" si="474"/>
        <v/>
      </c>
      <c r="Y2241" s="1" t="str">
        <f t="shared" ca="1" si="475"/>
        <v/>
      </c>
      <c r="Z2241" s="1" t="str">
        <f t="shared" si="476"/>
        <v>pos (glycine) SE_</v>
      </c>
      <c r="AA2241" s="1" t="str">
        <f t="shared" si="480"/>
        <v/>
      </c>
    </row>
    <row r="2242" spans="1:27" x14ac:dyDescent="0.2">
      <c r="A2242" s="1" t="s">
        <v>94</v>
      </c>
      <c r="B2242" s="1" t="s">
        <v>182</v>
      </c>
      <c r="C2242" s="1" t="s">
        <v>43</v>
      </c>
      <c r="D2242" s="1">
        <v>132.05349212484001</v>
      </c>
      <c r="E2242" s="1">
        <v>21.09</v>
      </c>
      <c r="F2242" s="5" t="s">
        <v>146</v>
      </c>
      <c r="H2242" s="1" t="s">
        <v>147</v>
      </c>
      <c r="K2242" s="1">
        <f t="shared" si="477"/>
        <v>0</v>
      </c>
      <c r="L2242" s="1" t="str">
        <f t="shared" si="478"/>
        <v>both asparagine Min_Ctr</v>
      </c>
      <c r="M2242" s="1" t="str">
        <f t="shared" ref="M2242:M2305" si="481">IF(I2242&lt;&gt;"","D","ND")</f>
        <v>ND</v>
      </c>
      <c r="N2242" s="1" t="str">
        <f t="shared" ref="N2242:N2305" si="482">L2242&amp;IF(LEN(M2242)=2,M2242,"_"&amp;M2242)</f>
        <v>both asparagine Min_CtrND</v>
      </c>
      <c r="O2242" s="2" t="str">
        <f t="shared" ref="O2242:O2305" si="483">IF(ROW()&lt;&gt;MATCH(L2242,L$1:L$2881,0),"",IF(COUNTIF(N$1:N$2881,LEFT(N2242,LEN(N2242)-2)&amp;"_D")=COUNTIF(L$1:L$2881,L2242),"D","ND"))</f>
        <v>ND</v>
      </c>
      <c r="P2242" s="1">
        <f t="array" ref="P2242">IF(O2242="","",AVERAGE(IF(L$1:L$2881=L2242,K$1:K$2881)))</f>
        <v>0</v>
      </c>
      <c r="Q2242" s="1" t="e">
        <f t="array" ref="Q2242">IF(O2242="","",_xlfn.F.TEST(IF((L$1:L$2881=LEFT(L2242,LEN(L2242)-3)&amp;"ctr"),K$1:K$2881),IF((L$1:L$2881=L2242),K$1:K$2881)))</f>
        <v>#DIV/0!</v>
      </c>
      <c r="R2242" s="1" t="e">
        <f t="array" ref="R2242">IF(O2242="","",TTEST(IF(L$1:L$2881=LEFT(L2242,LEN(L2242)-3)&amp;"ctr",K$1:K$2881),IF(L$1:L$2881=L2242,K$1:K$2881),2,IF(ISERROR(Q2242),3,IF(Q2242&lt;0.05,3,2))))</f>
        <v>#DIV/0!</v>
      </c>
      <c r="S2242" s="1" t="str">
        <f t="shared" ref="S2242:S2305" ca="1" si="484">IF(P2242="","",IF(RIGHT(L2242,3)="ctr",O2242,IF(AND(O2242="ND",INDIRECT("r"&amp;MATCH(LEFT(L2242,LEN(L2242)-3)&amp;"ctr",L$1:L$2881,0)&amp;"c"&amp;COLUMN(O2242),FALSE)="ND"),"ND",IF(R2242&gt;=0.05,"N",IF(AND(R2242&lt;0.05,P2242&lt;INDIRECT("r"&amp;MATCH(LEFT(L2242,LEN(L2242)-3)&amp;"ctr",L$1:L$2881,0)&amp;"C"&amp;COLUMN(P2242),FALSE)),"I",IF(AND(R2242&lt;0.05,P2242&gt;INDIRECT("r"&amp;MATCH(LEFT(L2242,LEN(L2242)-3)&amp;"ctr",L$1:L$2881,0)&amp;"c"&amp;COLUMN(P2242),FALSE)),"E","err"))))))</f>
        <v>ND</v>
      </c>
      <c r="T2242" s="1">
        <f t="array" ref="T2242">IF(O2242="","",AVERAGE(IF(L$1:L$2881=L2242,I$1:I$2881)))</f>
        <v>0</v>
      </c>
      <c r="U2242" s="1" t="str">
        <f t="shared" ref="U2242:U2305" ca="1" si="485">IF(O2242="","",IF(OR(S2242="ND",S2242="N"),"n/a",IF(OR(S2242="e",S2242="I"),IF(OR(T2242=0,INDIRECT("r"&amp;MATCH(LEFT(L2242,LEN(L2242)-3)&amp;"ctr",L$1:L$2881,0)&amp;"c"&amp;COLUMN(T2242),FALSE)=0),5,LOG(T2242/INDIRECT("r"&amp;MATCH(LEFT(L2242,LEN(L2242)-3)&amp;"ctr",L$1:L$2881,0)&amp;"c"&amp;COLUMN(T2242),FALSE),2)))))</f>
        <v>n/a</v>
      </c>
      <c r="V2242" s="1" t="str">
        <f t="shared" ca="1" si="479"/>
        <v/>
      </c>
      <c r="W2242" s="1" t="str">
        <f t="array" aca="1" ref="W2242" ca="1">IF(V2242="","",IF(AVERAGE(IF(Z$2:Z$2881="Neg"&amp;" "&amp;B2242&amp;" "&amp;X2242,J$2:J$2881,0))&gt;AVERAGE(IF(Z$2:Z$2881="pos"&amp;" "&amp;B2242&amp;" "&amp;X2242,J$2:J$2881,0)),"neg","pos"))</f>
        <v/>
      </c>
      <c r="X2242" s="1" t="str">
        <f t="shared" ref="X2242:X2305" ca="1" si="486">IF(V2242="","",LEFT(H2242,3))</f>
        <v/>
      </c>
      <c r="Y2242" s="1" t="str">
        <f t="shared" ref="Y2242:Y2305" ca="1" si="487">IF(W2242="","",RIGHT(H2242,3))</f>
        <v/>
      </c>
      <c r="Z2242" s="1" t="str">
        <f t="shared" ref="Z2242:Z2305" si="488">A2242&amp;" "&amp;B2242&amp;" "&amp;LEFT(H2242,3)</f>
        <v>both asparagine Min</v>
      </c>
      <c r="AA2242" s="1" t="str">
        <f t="shared" si="480"/>
        <v>Good</v>
      </c>
    </row>
    <row r="2243" spans="1:27" x14ac:dyDescent="0.2">
      <c r="A2243" s="1" t="s">
        <v>94</v>
      </c>
      <c r="B2243" s="1" t="s">
        <v>182</v>
      </c>
      <c r="C2243" s="1" t="s">
        <v>43</v>
      </c>
      <c r="D2243" s="1">
        <v>132.05349212484001</v>
      </c>
      <c r="E2243" s="1">
        <v>21.09</v>
      </c>
      <c r="F2243" s="5" t="s">
        <v>146</v>
      </c>
      <c r="H2243" s="1" t="s">
        <v>147</v>
      </c>
      <c r="K2243" s="1">
        <f t="shared" ref="K2243:K2306" si="489">LN(I2243+1)</f>
        <v>0</v>
      </c>
      <c r="L2243" s="1" t="str">
        <f t="shared" ref="L2243:L2306" si="490">A2243&amp;" "&amp;B2243&amp;" "&amp;H2243</f>
        <v>both asparagine Min_Ctr</v>
      </c>
      <c r="M2243" s="1" t="str">
        <f t="shared" si="481"/>
        <v>ND</v>
      </c>
      <c r="N2243" s="1" t="str">
        <f t="shared" si="482"/>
        <v>both asparagine Min_CtrND</v>
      </c>
      <c r="O2243" s="2" t="str">
        <f t="shared" si="483"/>
        <v/>
      </c>
      <c r="P2243" s="1" t="str">
        <f t="array" ref="P2243">IF(O2243="","",AVERAGE(IF(L$1:L$2881=L2243,K$1:K$2881)))</f>
        <v/>
      </c>
      <c r="Q2243" s="1" t="str">
        <f t="array" ref="Q2243">IF(O2243="","",_xlfn.F.TEST(IF((L$1:L$2881=LEFT(L2243,LEN(L2243)-3)&amp;"ctr"),K$1:K$2881),IF((L$1:L$2881=L2243),K$1:K$2881)))</f>
        <v/>
      </c>
      <c r="R2243" s="1" t="str">
        <f t="array" ref="R2243">IF(O2243="","",TTEST(IF(L$1:L$2881=LEFT(L2243,LEN(L2243)-3)&amp;"ctr",K$1:K$2881),IF(L$1:L$2881=L2243,K$1:K$2881),2,IF(ISERROR(Q2243),3,IF(Q2243&lt;0.05,3,2))))</f>
        <v/>
      </c>
      <c r="S2243" s="1" t="str">
        <f t="shared" ca="1" si="484"/>
        <v/>
      </c>
      <c r="T2243" s="1" t="str">
        <f t="array" ref="T2243">IF(O2243="","",AVERAGE(IF(L$1:L$2881=L2243,I$1:I$2881)))</f>
        <v/>
      </c>
      <c r="U2243" s="1" t="str">
        <f t="shared" ca="1" si="485"/>
        <v/>
      </c>
      <c r="V2243" s="1" t="str">
        <f t="shared" ref="V2243:V2306" ca="1" si="491">IF(S2243="N","1",IF(U2243="n/a","",IF(U2243="","",IF(ABS(U2243)&lt;1.5,"1",IF(ABS(U2243)&lt;2.5,"2",IF(ABS(U2243)&lt;3.5,"3",IF(ABS(U2243)&lt;4.5,"4",IF(ABS(U2243)&gt;=4.5,"5"))))))))</f>
        <v/>
      </c>
      <c r="W2243" s="1" t="str">
        <f t="array" aca="1" ref="W2243" ca="1">IF(V2243="","",IF(AVERAGE(IF(Z$2:Z$2881="Neg"&amp;" "&amp;B2243&amp;" "&amp;X2243,J$2:J$2881,0))&gt;AVERAGE(IF(Z$2:Z$2881="pos"&amp;" "&amp;B2243&amp;" "&amp;X2243,J$2:J$2881,0)),"neg","pos"))</f>
        <v/>
      </c>
      <c r="X2243" s="1" t="str">
        <f t="shared" ca="1" si="486"/>
        <v/>
      </c>
      <c r="Y2243" s="1" t="str">
        <f t="shared" ca="1" si="487"/>
        <v/>
      </c>
      <c r="Z2243" s="1" t="str">
        <f t="shared" si="488"/>
        <v>both asparagine Min</v>
      </c>
      <c r="AA2243" s="1" t="str">
        <f t="shared" ref="AA2243:AA2306" si="492">IF(T2243="","","Good")</f>
        <v/>
      </c>
    </row>
    <row r="2244" spans="1:27" x14ac:dyDescent="0.2">
      <c r="A2244" s="1" t="s">
        <v>94</v>
      </c>
      <c r="B2244" s="1" t="s">
        <v>182</v>
      </c>
      <c r="C2244" s="1" t="s">
        <v>43</v>
      </c>
      <c r="D2244" s="1">
        <v>132.05349212484001</v>
      </c>
      <c r="E2244" s="1">
        <v>21.09</v>
      </c>
      <c r="F2244" s="5" t="s">
        <v>146</v>
      </c>
      <c r="H2244" s="1" t="s">
        <v>147</v>
      </c>
      <c r="K2244" s="1">
        <f t="shared" si="489"/>
        <v>0</v>
      </c>
      <c r="L2244" s="1" t="str">
        <f t="shared" si="490"/>
        <v>both asparagine Min_Ctr</v>
      </c>
      <c r="M2244" s="1" t="str">
        <f t="shared" si="481"/>
        <v>ND</v>
      </c>
      <c r="N2244" s="1" t="str">
        <f t="shared" si="482"/>
        <v>both asparagine Min_CtrND</v>
      </c>
      <c r="O2244" s="2" t="str">
        <f t="shared" si="483"/>
        <v/>
      </c>
      <c r="P2244" s="1" t="str">
        <f t="array" ref="P2244">IF(O2244="","",AVERAGE(IF(L$1:L$2881=L2244,K$1:K$2881)))</f>
        <v/>
      </c>
      <c r="Q2244" s="1" t="str">
        <f t="array" ref="Q2244">IF(O2244="","",_xlfn.F.TEST(IF((L$1:L$2881=LEFT(L2244,LEN(L2244)-3)&amp;"ctr"),K$1:K$2881),IF((L$1:L$2881=L2244),K$1:K$2881)))</f>
        <v/>
      </c>
      <c r="R2244" s="1" t="str">
        <f t="array" ref="R2244">IF(O2244="","",TTEST(IF(L$1:L$2881=LEFT(L2244,LEN(L2244)-3)&amp;"ctr",K$1:K$2881),IF(L$1:L$2881=L2244,K$1:K$2881),2,IF(ISERROR(Q2244),3,IF(Q2244&lt;0.05,3,2))))</f>
        <v/>
      </c>
      <c r="S2244" s="1" t="str">
        <f t="shared" ca="1" si="484"/>
        <v/>
      </c>
      <c r="T2244" s="1" t="str">
        <f t="array" ref="T2244">IF(O2244="","",AVERAGE(IF(L$1:L$2881=L2244,I$1:I$2881)))</f>
        <v/>
      </c>
      <c r="U2244" s="1" t="str">
        <f t="shared" ca="1" si="485"/>
        <v/>
      </c>
      <c r="V2244" s="1" t="str">
        <f t="shared" ca="1" si="491"/>
        <v/>
      </c>
      <c r="W2244" s="1" t="str">
        <f t="array" aca="1" ref="W2244" ca="1">IF(V2244="","",IF(AVERAGE(IF(Z$2:Z$2881="Neg"&amp;" "&amp;B2244&amp;" "&amp;X2244,J$2:J$2881,0))&gt;AVERAGE(IF(Z$2:Z$2881="pos"&amp;" "&amp;B2244&amp;" "&amp;X2244,J$2:J$2881,0)),"neg","pos"))</f>
        <v/>
      </c>
      <c r="X2244" s="1" t="str">
        <f t="shared" ca="1" si="486"/>
        <v/>
      </c>
      <c r="Y2244" s="1" t="str">
        <f t="shared" ca="1" si="487"/>
        <v/>
      </c>
      <c r="Z2244" s="1" t="str">
        <f t="shared" si="488"/>
        <v>both asparagine Min</v>
      </c>
      <c r="AA2244" s="1" t="str">
        <f t="shared" si="492"/>
        <v/>
      </c>
    </row>
    <row r="2245" spans="1:27" x14ac:dyDescent="0.2">
      <c r="A2245" s="1" t="s">
        <v>94</v>
      </c>
      <c r="B2245" s="1" t="s">
        <v>182</v>
      </c>
      <c r="C2245" s="1" t="s">
        <v>43</v>
      </c>
      <c r="D2245" s="1">
        <v>132.05349212484001</v>
      </c>
      <c r="E2245" s="1">
        <v>21.09</v>
      </c>
      <c r="F2245" s="5" t="s">
        <v>146</v>
      </c>
      <c r="H2245" s="1" t="s">
        <v>147</v>
      </c>
      <c r="K2245" s="1">
        <f t="shared" si="489"/>
        <v>0</v>
      </c>
      <c r="L2245" s="1" t="str">
        <f t="shared" si="490"/>
        <v>both asparagine Min_Ctr</v>
      </c>
      <c r="M2245" s="1" t="str">
        <f t="shared" si="481"/>
        <v>ND</v>
      </c>
      <c r="N2245" s="1" t="str">
        <f t="shared" si="482"/>
        <v>both asparagine Min_CtrND</v>
      </c>
      <c r="O2245" s="2" t="str">
        <f t="shared" si="483"/>
        <v/>
      </c>
      <c r="P2245" s="1" t="str">
        <f t="array" ref="P2245">IF(O2245="","",AVERAGE(IF(L$1:L$2881=L2245,K$1:K$2881)))</f>
        <v/>
      </c>
      <c r="Q2245" s="1" t="str">
        <f t="array" ref="Q2245">IF(O2245="","",_xlfn.F.TEST(IF((L$1:L$2881=LEFT(L2245,LEN(L2245)-3)&amp;"ctr"),K$1:K$2881),IF((L$1:L$2881=L2245),K$1:K$2881)))</f>
        <v/>
      </c>
      <c r="R2245" s="1" t="str">
        <f t="array" ref="R2245">IF(O2245="","",TTEST(IF(L$1:L$2881=LEFT(L2245,LEN(L2245)-3)&amp;"ctr",K$1:K$2881),IF(L$1:L$2881=L2245,K$1:K$2881),2,IF(ISERROR(Q2245),3,IF(Q2245&lt;0.05,3,2))))</f>
        <v/>
      </c>
      <c r="S2245" s="1" t="str">
        <f t="shared" ca="1" si="484"/>
        <v/>
      </c>
      <c r="T2245" s="1" t="str">
        <f t="array" ref="T2245">IF(O2245="","",AVERAGE(IF(L$1:L$2881=L2245,I$1:I$2881)))</f>
        <v/>
      </c>
      <c r="U2245" s="1" t="str">
        <f t="shared" ca="1" si="485"/>
        <v/>
      </c>
      <c r="V2245" s="1" t="str">
        <f t="shared" ca="1" si="491"/>
        <v/>
      </c>
      <c r="W2245" s="1" t="str">
        <f t="array" aca="1" ref="W2245" ca="1">IF(V2245="","",IF(AVERAGE(IF(Z$2:Z$2881="Neg"&amp;" "&amp;B2245&amp;" "&amp;X2245,J$2:J$2881,0))&gt;AVERAGE(IF(Z$2:Z$2881="pos"&amp;" "&amp;B2245&amp;" "&amp;X2245,J$2:J$2881,0)),"neg","pos"))</f>
        <v/>
      </c>
      <c r="X2245" s="1" t="str">
        <f t="shared" ca="1" si="486"/>
        <v/>
      </c>
      <c r="Y2245" s="1" t="str">
        <f t="shared" ca="1" si="487"/>
        <v/>
      </c>
      <c r="Z2245" s="1" t="str">
        <f t="shared" si="488"/>
        <v>both asparagine Min</v>
      </c>
      <c r="AA2245" s="1" t="str">
        <f t="shared" si="492"/>
        <v/>
      </c>
    </row>
    <row r="2246" spans="1:27" x14ac:dyDescent="0.2">
      <c r="A2246" s="1" t="s">
        <v>94</v>
      </c>
      <c r="B2246" s="1" t="s">
        <v>182</v>
      </c>
      <c r="C2246" s="1" t="s">
        <v>43</v>
      </c>
      <c r="D2246" s="1">
        <v>132.05349212484001</v>
      </c>
      <c r="E2246" s="1">
        <v>21.09</v>
      </c>
      <c r="F2246" s="5" t="s">
        <v>146</v>
      </c>
      <c r="H2246" s="1" t="s">
        <v>148</v>
      </c>
      <c r="K2246" s="1">
        <f t="shared" si="489"/>
        <v>0</v>
      </c>
      <c r="L2246" s="1" t="str">
        <f t="shared" si="490"/>
        <v>both asparagine Min_Syn</v>
      </c>
      <c r="M2246" s="1" t="str">
        <f t="shared" si="481"/>
        <v>ND</v>
      </c>
      <c r="N2246" s="1" t="str">
        <f t="shared" si="482"/>
        <v>both asparagine Min_SynND</v>
      </c>
      <c r="O2246" s="2" t="str">
        <f t="shared" si="483"/>
        <v>ND</v>
      </c>
      <c r="P2246" s="1">
        <f t="array" ref="P2246">IF(O2246="","",AVERAGE(IF(L$1:L$2881=L2246,K$1:K$2881)))</f>
        <v>0</v>
      </c>
      <c r="Q2246" s="1" t="e">
        <f t="array" ref="Q2246">IF(O2246="","",_xlfn.F.TEST(IF((L$1:L$2881=LEFT(L2246,LEN(L2246)-3)&amp;"ctr"),K$1:K$2881),IF((L$1:L$2881=L2246),K$1:K$2881)))</f>
        <v>#DIV/0!</v>
      </c>
      <c r="R2246" s="1" t="e">
        <f t="array" ref="R2246">IF(O2246="","",TTEST(IF(L$1:L$2881=LEFT(L2246,LEN(L2246)-3)&amp;"ctr",K$1:K$2881),IF(L$1:L$2881=L2246,K$1:K$2881),2,IF(ISERROR(Q2246),3,IF(Q2246&lt;0.05,3,2))))</f>
        <v>#DIV/0!</v>
      </c>
      <c r="S2246" s="1" t="str">
        <f t="shared" ca="1" si="484"/>
        <v>ND</v>
      </c>
      <c r="T2246" s="1">
        <f t="array" ref="T2246">IF(O2246="","",AVERAGE(IF(L$1:L$2881=L2246,I$1:I$2881)))</f>
        <v>0</v>
      </c>
      <c r="U2246" s="1" t="str">
        <f t="shared" ca="1" si="485"/>
        <v>n/a</v>
      </c>
      <c r="V2246" s="1" t="str">
        <f t="shared" ca="1" si="491"/>
        <v/>
      </c>
      <c r="W2246" s="1" t="str">
        <f t="array" aca="1" ref="W2246" ca="1">IF(V2246="","",IF(AVERAGE(IF(Z$2:Z$2881="Neg"&amp;" "&amp;B2246&amp;" "&amp;X2246,J$2:J$2881,0))&gt;AVERAGE(IF(Z$2:Z$2881="pos"&amp;" "&amp;B2246&amp;" "&amp;X2246,J$2:J$2881,0)),"neg","pos"))</f>
        <v/>
      </c>
      <c r="X2246" s="1" t="str">
        <f t="shared" ca="1" si="486"/>
        <v/>
      </c>
      <c r="Y2246" s="1" t="str">
        <f t="shared" ca="1" si="487"/>
        <v/>
      </c>
      <c r="Z2246" s="1" t="str">
        <f t="shared" si="488"/>
        <v>both asparagine Min</v>
      </c>
      <c r="AA2246" s="1" t="str">
        <f t="shared" si="492"/>
        <v>Good</v>
      </c>
    </row>
    <row r="2247" spans="1:27" x14ac:dyDescent="0.2">
      <c r="A2247" s="1" t="s">
        <v>94</v>
      </c>
      <c r="B2247" s="1" t="s">
        <v>182</v>
      </c>
      <c r="C2247" s="1" t="s">
        <v>43</v>
      </c>
      <c r="D2247" s="1">
        <v>132.05349212484001</v>
      </c>
      <c r="E2247" s="1">
        <v>21.09</v>
      </c>
      <c r="F2247" s="5" t="s">
        <v>146</v>
      </c>
      <c r="H2247" s="1" t="s">
        <v>148</v>
      </c>
      <c r="K2247" s="1">
        <f t="shared" si="489"/>
        <v>0</v>
      </c>
      <c r="L2247" s="1" t="str">
        <f t="shared" si="490"/>
        <v>both asparagine Min_Syn</v>
      </c>
      <c r="M2247" s="1" t="str">
        <f t="shared" si="481"/>
        <v>ND</v>
      </c>
      <c r="N2247" s="1" t="str">
        <f t="shared" si="482"/>
        <v>both asparagine Min_SynND</v>
      </c>
      <c r="O2247" s="2" t="str">
        <f t="shared" si="483"/>
        <v/>
      </c>
      <c r="P2247" s="1" t="str">
        <f t="array" ref="P2247">IF(O2247="","",AVERAGE(IF(L$1:L$2881=L2247,K$1:K$2881)))</f>
        <v/>
      </c>
      <c r="Q2247" s="1" t="str">
        <f t="array" ref="Q2247">IF(O2247="","",_xlfn.F.TEST(IF((L$1:L$2881=LEFT(L2247,LEN(L2247)-3)&amp;"ctr"),K$1:K$2881),IF((L$1:L$2881=L2247),K$1:K$2881)))</f>
        <v/>
      </c>
      <c r="R2247" s="1" t="str">
        <f t="array" ref="R2247">IF(O2247="","",TTEST(IF(L$1:L$2881=LEFT(L2247,LEN(L2247)-3)&amp;"ctr",K$1:K$2881),IF(L$1:L$2881=L2247,K$1:K$2881),2,IF(ISERROR(Q2247),3,IF(Q2247&lt;0.05,3,2))))</f>
        <v/>
      </c>
      <c r="S2247" s="1" t="str">
        <f t="shared" ca="1" si="484"/>
        <v/>
      </c>
      <c r="T2247" s="1" t="str">
        <f t="array" ref="T2247">IF(O2247="","",AVERAGE(IF(L$1:L$2881=L2247,I$1:I$2881)))</f>
        <v/>
      </c>
      <c r="U2247" s="1" t="str">
        <f t="shared" ca="1" si="485"/>
        <v/>
      </c>
      <c r="V2247" s="1" t="str">
        <f t="shared" ca="1" si="491"/>
        <v/>
      </c>
      <c r="W2247" s="1" t="str">
        <f t="array" aca="1" ref="W2247" ca="1">IF(V2247="","",IF(AVERAGE(IF(Z$2:Z$2881="Neg"&amp;" "&amp;B2247&amp;" "&amp;X2247,J$2:J$2881,0))&gt;AVERAGE(IF(Z$2:Z$2881="pos"&amp;" "&amp;B2247&amp;" "&amp;X2247,J$2:J$2881,0)),"neg","pos"))</f>
        <v/>
      </c>
      <c r="X2247" s="1" t="str">
        <f t="shared" ca="1" si="486"/>
        <v/>
      </c>
      <c r="Y2247" s="1" t="str">
        <f t="shared" ca="1" si="487"/>
        <v/>
      </c>
      <c r="Z2247" s="1" t="str">
        <f t="shared" si="488"/>
        <v>both asparagine Min</v>
      </c>
      <c r="AA2247" s="1" t="str">
        <f t="shared" si="492"/>
        <v/>
      </c>
    </row>
    <row r="2248" spans="1:27" x14ac:dyDescent="0.2">
      <c r="A2248" s="1" t="s">
        <v>94</v>
      </c>
      <c r="B2248" s="1" t="s">
        <v>182</v>
      </c>
      <c r="C2248" s="1" t="s">
        <v>43</v>
      </c>
      <c r="D2248" s="1">
        <v>132.05349212484001</v>
      </c>
      <c r="E2248" s="1">
        <v>21.09</v>
      </c>
      <c r="F2248" s="5" t="s">
        <v>146</v>
      </c>
      <c r="H2248" s="1" t="s">
        <v>148</v>
      </c>
      <c r="K2248" s="1">
        <f t="shared" si="489"/>
        <v>0</v>
      </c>
      <c r="L2248" s="1" t="str">
        <f t="shared" si="490"/>
        <v>both asparagine Min_Syn</v>
      </c>
      <c r="M2248" s="1" t="str">
        <f t="shared" si="481"/>
        <v>ND</v>
      </c>
      <c r="N2248" s="1" t="str">
        <f t="shared" si="482"/>
        <v>both asparagine Min_SynND</v>
      </c>
      <c r="O2248" s="2" t="str">
        <f t="shared" si="483"/>
        <v/>
      </c>
      <c r="P2248" s="1" t="str">
        <f t="array" ref="P2248">IF(O2248="","",AVERAGE(IF(L$1:L$2881=L2248,K$1:K$2881)))</f>
        <v/>
      </c>
      <c r="Q2248" s="1" t="str">
        <f t="array" ref="Q2248">IF(O2248="","",_xlfn.F.TEST(IF((L$1:L$2881=LEFT(L2248,LEN(L2248)-3)&amp;"ctr"),K$1:K$2881),IF((L$1:L$2881=L2248),K$1:K$2881)))</f>
        <v/>
      </c>
      <c r="R2248" s="1" t="str">
        <f t="array" ref="R2248">IF(O2248="","",TTEST(IF(L$1:L$2881=LEFT(L2248,LEN(L2248)-3)&amp;"ctr",K$1:K$2881),IF(L$1:L$2881=L2248,K$1:K$2881),2,IF(ISERROR(Q2248),3,IF(Q2248&lt;0.05,3,2))))</f>
        <v/>
      </c>
      <c r="S2248" s="1" t="str">
        <f t="shared" ca="1" si="484"/>
        <v/>
      </c>
      <c r="T2248" s="1" t="str">
        <f t="array" ref="T2248">IF(O2248="","",AVERAGE(IF(L$1:L$2881=L2248,I$1:I$2881)))</f>
        <v/>
      </c>
      <c r="U2248" s="1" t="str">
        <f t="shared" ca="1" si="485"/>
        <v/>
      </c>
      <c r="V2248" s="1" t="str">
        <f t="shared" ca="1" si="491"/>
        <v/>
      </c>
      <c r="W2248" s="1" t="str">
        <f t="array" aca="1" ref="W2248" ca="1">IF(V2248="","",IF(AVERAGE(IF(Z$2:Z$2881="Neg"&amp;" "&amp;B2248&amp;" "&amp;X2248,J$2:J$2881,0))&gt;AVERAGE(IF(Z$2:Z$2881="pos"&amp;" "&amp;B2248&amp;" "&amp;X2248,J$2:J$2881,0)),"neg","pos"))</f>
        <v/>
      </c>
      <c r="X2248" s="1" t="str">
        <f t="shared" ca="1" si="486"/>
        <v/>
      </c>
      <c r="Y2248" s="1" t="str">
        <f t="shared" ca="1" si="487"/>
        <v/>
      </c>
      <c r="Z2248" s="1" t="str">
        <f t="shared" si="488"/>
        <v>both asparagine Min</v>
      </c>
      <c r="AA2248" s="1" t="str">
        <f t="shared" si="492"/>
        <v/>
      </c>
    </row>
    <row r="2249" spans="1:27" x14ac:dyDescent="0.2">
      <c r="A2249" s="1" t="s">
        <v>94</v>
      </c>
      <c r="B2249" s="1" t="s">
        <v>182</v>
      </c>
      <c r="C2249" s="1" t="s">
        <v>43</v>
      </c>
      <c r="D2249" s="1">
        <v>132.05349212484001</v>
      </c>
      <c r="E2249" s="1">
        <v>21.09</v>
      </c>
      <c r="F2249" s="5" t="s">
        <v>146</v>
      </c>
      <c r="H2249" s="1" t="s">
        <v>148</v>
      </c>
      <c r="K2249" s="1">
        <f t="shared" si="489"/>
        <v>0</v>
      </c>
      <c r="L2249" s="1" t="str">
        <f t="shared" si="490"/>
        <v>both asparagine Min_Syn</v>
      </c>
      <c r="M2249" s="1" t="str">
        <f t="shared" si="481"/>
        <v>ND</v>
      </c>
      <c r="N2249" s="1" t="str">
        <f t="shared" si="482"/>
        <v>both asparagine Min_SynND</v>
      </c>
      <c r="O2249" s="2" t="str">
        <f t="shared" si="483"/>
        <v/>
      </c>
      <c r="P2249" s="1" t="str">
        <f t="array" ref="P2249">IF(O2249="","",AVERAGE(IF(L$1:L$2881=L2249,K$1:K$2881)))</f>
        <v/>
      </c>
      <c r="Q2249" s="1" t="str">
        <f t="array" ref="Q2249">IF(O2249="","",_xlfn.F.TEST(IF((L$1:L$2881=LEFT(L2249,LEN(L2249)-3)&amp;"ctr"),K$1:K$2881),IF((L$1:L$2881=L2249),K$1:K$2881)))</f>
        <v/>
      </c>
      <c r="R2249" s="1" t="str">
        <f t="array" ref="R2249">IF(O2249="","",TTEST(IF(L$1:L$2881=LEFT(L2249,LEN(L2249)-3)&amp;"ctr",K$1:K$2881),IF(L$1:L$2881=L2249,K$1:K$2881),2,IF(ISERROR(Q2249),3,IF(Q2249&lt;0.05,3,2))))</f>
        <v/>
      </c>
      <c r="S2249" s="1" t="str">
        <f t="shared" ca="1" si="484"/>
        <v/>
      </c>
      <c r="T2249" s="1" t="str">
        <f t="array" ref="T2249">IF(O2249="","",AVERAGE(IF(L$1:L$2881=L2249,I$1:I$2881)))</f>
        <v/>
      </c>
      <c r="U2249" s="1" t="str">
        <f t="shared" ca="1" si="485"/>
        <v/>
      </c>
      <c r="V2249" s="1" t="str">
        <f t="shared" ca="1" si="491"/>
        <v/>
      </c>
      <c r="W2249" s="1" t="str">
        <f t="array" aca="1" ref="W2249" ca="1">IF(V2249="","",IF(AVERAGE(IF(Z$2:Z$2881="Neg"&amp;" "&amp;B2249&amp;" "&amp;X2249,J$2:J$2881,0))&gt;AVERAGE(IF(Z$2:Z$2881="pos"&amp;" "&amp;B2249&amp;" "&amp;X2249,J$2:J$2881,0)),"neg","pos"))</f>
        <v/>
      </c>
      <c r="X2249" s="1" t="str">
        <f t="shared" ca="1" si="486"/>
        <v/>
      </c>
      <c r="Y2249" s="1" t="str">
        <f t="shared" ca="1" si="487"/>
        <v/>
      </c>
      <c r="Z2249" s="1" t="str">
        <f t="shared" si="488"/>
        <v>both asparagine Min</v>
      </c>
      <c r="AA2249" s="1" t="str">
        <f t="shared" si="492"/>
        <v/>
      </c>
    </row>
    <row r="2250" spans="1:27" x14ac:dyDescent="0.2">
      <c r="A2250" s="1" t="s">
        <v>94</v>
      </c>
      <c r="B2250" s="1" t="s">
        <v>182</v>
      </c>
      <c r="C2250" s="1" t="s">
        <v>43</v>
      </c>
      <c r="D2250" s="1">
        <v>132.05349212484001</v>
      </c>
      <c r="E2250" s="1">
        <v>21.09</v>
      </c>
      <c r="F2250" s="5" t="s">
        <v>146</v>
      </c>
      <c r="H2250" s="1" t="s">
        <v>149</v>
      </c>
      <c r="I2250" s="1">
        <v>464058</v>
      </c>
      <c r="K2250" s="1">
        <f t="shared" si="489"/>
        <v>13.047766978297272</v>
      </c>
      <c r="L2250" s="1" t="str">
        <f t="shared" si="490"/>
        <v>both asparagine MEBM_Ctr</v>
      </c>
      <c r="M2250" s="1" t="str">
        <f t="shared" si="481"/>
        <v>D</v>
      </c>
      <c r="N2250" s="1" t="str">
        <f t="shared" si="482"/>
        <v>both asparagine MEBM_Ctr_D</v>
      </c>
      <c r="O2250" s="2" t="str">
        <f t="shared" si="483"/>
        <v>D</v>
      </c>
      <c r="P2250" s="1">
        <f t="array" ref="P2250">IF(O2250="","",AVERAGE(IF(L$1:L$2881=L2250,K$1:K$2881)))</f>
        <v>13.176333396050337</v>
      </c>
      <c r="Q2250" s="1">
        <f t="array" ref="Q2250">IF(O2250="","",_xlfn.F.TEST(IF((L$1:L$2881=LEFT(L2250,LEN(L2250)-3)&amp;"ctr"),K$1:K$2881),IF((L$1:L$2881=L2250),K$1:K$2881)))</f>
        <v>1</v>
      </c>
      <c r="R2250" s="1">
        <f t="array" ref="R2250">IF(O2250="","",TTEST(IF(L$1:L$2881=LEFT(L2250,LEN(L2250)-3)&amp;"ctr",K$1:K$2881),IF(L$1:L$2881=L2250,K$1:K$2881),2,IF(ISERROR(Q2250),3,IF(Q2250&lt;0.05,3,2))))</f>
        <v>1</v>
      </c>
      <c r="S2250" s="1" t="str">
        <f t="shared" ca="1" si="484"/>
        <v>D</v>
      </c>
      <c r="T2250" s="1">
        <f t="array" ref="T2250">IF(O2250="","",AVERAGE(IF(L$1:L$2881=L2250,I$1:I$2881)))</f>
        <v>543952</v>
      </c>
      <c r="U2250" s="1" t="b">
        <f t="shared" ca="1" si="485"/>
        <v>0</v>
      </c>
      <c r="V2250" s="1" t="str">
        <f t="shared" ca="1" si="491"/>
        <v>1</v>
      </c>
      <c r="W2250" s="1" t="str">
        <f t="array" aca="1" ref="W2250" ca="1">IF(V2250="","",IF(AVERAGE(IF(Z$2:Z$2881="Neg"&amp;" "&amp;B2250&amp;" "&amp;X2250,J$2:J$2881,0))&gt;AVERAGE(IF(Z$2:Z$2881="pos"&amp;" "&amp;B2250&amp;" "&amp;X2250,J$2:J$2881,0)),"neg","pos"))</f>
        <v>pos</v>
      </c>
      <c r="X2250" s="1" t="str">
        <f t="shared" ca="1" si="486"/>
        <v>MEB</v>
      </c>
      <c r="Y2250" s="1" t="str">
        <f t="shared" ca="1" si="487"/>
        <v>Ctr</v>
      </c>
      <c r="Z2250" s="1" t="str">
        <f t="shared" si="488"/>
        <v>both asparagine MEB</v>
      </c>
      <c r="AA2250" s="1" t="str">
        <f t="shared" si="492"/>
        <v>Good</v>
      </c>
    </row>
    <row r="2251" spans="1:27" x14ac:dyDescent="0.2">
      <c r="A2251" s="1" t="s">
        <v>94</v>
      </c>
      <c r="B2251" s="1" t="s">
        <v>182</v>
      </c>
      <c r="C2251" s="1" t="s">
        <v>43</v>
      </c>
      <c r="D2251" s="1">
        <v>132.05349212484001</v>
      </c>
      <c r="E2251" s="1">
        <v>21.09</v>
      </c>
      <c r="F2251" s="5" t="s">
        <v>146</v>
      </c>
      <c r="H2251" s="1" t="s">
        <v>149</v>
      </c>
      <c r="I2251" s="1">
        <v>624212</v>
      </c>
      <c r="K2251" s="1">
        <f t="shared" si="489"/>
        <v>13.344246935260067</v>
      </c>
      <c r="L2251" s="1" t="str">
        <f t="shared" si="490"/>
        <v>both asparagine MEBM_Ctr</v>
      </c>
      <c r="M2251" s="1" t="str">
        <f t="shared" si="481"/>
        <v>D</v>
      </c>
      <c r="N2251" s="1" t="str">
        <f t="shared" si="482"/>
        <v>both asparagine MEBM_Ctr_D</v>
      </c>
      <c r="O2251" s="2" t="str">
        <f t="shared" si="483"/>
        <v/>
      </c>
      <c r="P2251" s="1" t="str">
        <f t="array" ref="P2251">IF(O2251="","",AVERAGE(IF(L$1:L$2881=L2251,K$1:K$2881)))</f>
        <v/>
      </c>
      <c r="Q2251" s="1" t="str">
        <f t="array" ref="Q2251">IF(O2251="","",_xlfn.F.TEST(IF((L$1:L$2881=LEFT(L2251,LEN(L2251)-3)&amp;"ctr"),K$1:K$2881),IF((L$1:L$2881=L2251),K$1:K$2881)))</f>
        <v/>
      </c>
      <c r="R2251" s="1" t="str">
        <f t="array" ref="R2251">IF(O2251="","",TTEST(IF(L$1:L$2881=LEFT(L2251,LEN(L2251)-3)&amp;"ctr",K$1:K$2881),IF(L$1:L$2881=L2251,K$1:K$2881),2,IF(ISERROR(Q2251),3,IF(Q2251&lt;0.05,3,2))))</f>
        <v/>
      </c>
      <c r="S2251" s="1" t="str">
        <f t="shared" ca="1" si="484"/>
        <v/>
      </c>
      <c r="T2251" s="1" t="str">
        <f t="array" ref="T2251">IF(O2251="","",AVERAGE(IF(L$1:L$2881=L2251,I$1:I$2881)))</f>
        <v/>
      </c>
      <c r="U2251" s="1" t="str">
        <f t="shared" ca="1" si="485"/>
        <v/>
      </c>
      <c r="V2251" s="1" t="str">
        <f t="shared" ca="1" si="491"/>
        <v/>
      </c>
      <c r="W2251" s="1" t="str">
        <f t="array" aca="1" ref="W2251" ca="1">IF(V2251="","",IF(AVERAGE(IF(Z$2:Z$2881="Neg"&amp;" "&amp;B2251&amp;" "&amp;X2251,J$2:J$2881,0))&gt;AVERAGE(IF(Z$2:Z$2881="pos"&amp;" "&amp;B2251&amp;" "&amp;X2251,J$2:J$2881,0)),"neg","pos"))</f>
        <v/>
      </c>
      <c r="X2251" s="1" t="str">
        <f t="shared" ca="1" si="486"/>
        <v/>
      </c>
      <c r="Y2251" s="1" t="str">
        <f t="shared" ca="1" si="487"/>
        <v/>
      </c>
      <c r="Z2251" s="1" t="str">
        <f t="shared" si="488"/>
        <v>both asparagine MEB</v>
      </c>
      <c r="AA2251" s="1" t="str">
        <f t="shared" si="492"/>
        <v/>
      </c>
    </row>
    <row r="2252" spans="1:27" x14ac:dyDescent="0.2">
      <c r="A2252" s="1" t="s">
        <v>94</v>
      </c>
      <c r="B2252" s="1" t="s">
        <v>182</v>
      </c>
      <c r="C2252" s="1" t="s">
        <v>43</v>
      </c>
      <c r="D2252" s="1">
        <v>132.05349212484001</v>
      </c>
      <c r="E2252" s="1">
        <v>21.09</v>
      </c>
      <c r="F2252" s="5" t="s">
        <v>146</v>
      </c>
      <c r="H2252" s="1" t="s">
        <v>149</v>
      </c>
      <c r="I2252" s="1">
        <v>376629</v>
      </c>
      <c r="K2252" s="1">
        <f t="shared" si="489"/>
        <v>12.839018552149325</v>
      </c>
      <c r="L2252" s="1" t="str">
        <f t="shared" si="490"/>
        <v>both asparagine MEBM_Ctr</v>
      </c>
      <c r="M2252" s="1" t="str">
        <f t="shared" si="481"/>
        <v>D</v>
      </c>
      <c r="N2252" s="1" t="str">
        <f t="shared" si="482"/>
        <v>both asparagine MEBM_Ctr_D</v>
      </c>
      <c r="O2252" s="2" t="str">
        <f t="shared" si="483"/>
        <v/>
      </c>
      <c r="P2252" s="1" t="str">
        <f t="array" ref="P2252">IF(O2252="","",AVERAGE(IF(L$1:L$2881=L2252,K$1:K$2881)))</f>
        <v/>
      </c>
      <c r="Q2252" s="1" t="str">
        <f t="array" ref="Q2252">IF(O2252="","",_xlfn.F.TEST(IF((L$1:L$2881=LEFT(L2252,LEN(L2252)-3)&amp;"ctr"),K$1:K$2881),IF((L$1:L$2881=L2252),K$1:K$2881)))</f>
        <v/>
      </c>
      <c r="R2252" s="1" t="str">
        <f t="array" ref="R2252">IF(O2252="","",TTEST(IF(L$1:L$2881=LEFT(L2252,LEN(L2252)-3)&amp;"ctr",K$1:K$2881),IF(L$1:L$2881=L2252,K$1:K$2881),2,IF(ISERROR(Q2252),3,IF(Q2252&lt;0.05,3,2))))</f>
        <v/>
      </c>
      <c r="S2252" s="1" t="str">
        <f t="shared" ca="1" si="484"/>
        <v/>
      </c>
      <c r="T2252" s="1" t="str">
        <f t="array" ref="T2252">IF(O2252="","",AVERAGE(IF(L$1:L$2881=L2252,I$1:I$2881)))</f>
        <v/>
      </c>
      <c r="U2252" s="1" t="str">
        <f t="shared" ca="1" si="485"/>
        <v/>
      </c>
      <c r="V2252" s="1" t="str">
        <f t="shared" ca="1" si="491"/>
        <v/>
      </c>
      <c r="W2252" s="1" t="str">
        <f t="array" aca="1" ref="W2252" ca="1">IF(V2252="","",IF(AVERAGE(IF(Z$2:Z$2881="Neg"&amp;" "&amp;B2252&amp;" "&amp;X2252,J$2:J$2881,0))&gt;AVERAGE(IF(Z$2:Z$2881="pos"&amp;" "&amp;B2252&amp;" "&amp;X2252,J$2:J$2881,0)),"neg","pos"))</f>
        <v/>
      </c>
      <c r="X2252" s="1" t="str">
        <f t="shared" ca="1" si="486"/>
        <v/>
      </c>
      <c r="Y2252" s="1" t="str">
        <f t="shared" ca="1" si="487"/>
        <v/>
      </c>
      <c r="Z2252" s="1" t="str">
        <f t="shared" si="488"/>
        <v>both asparagine MEB</v>
      </c>
      <c r="AA2252" s="1" t="str">
        <f t="shared" si="492"/>
        <v/>
      </c>
    </row>
    <row r="2253" spans="1:27" x14ac:dyDescent="0.2">
      <c r="A2253" s="1" t="s">
        <v>94</v>
      </c>
      <c r="B2253" s="1" t="s">
        <v>182</v>
      </c>
      <c r="C2253" s="1" t="s">
        <v>43</v>
      </c>
      <c r="D2253" s="1">
        <v>132.05349212484001</v>
      </c>
      <c r="E2253" s="1">
        <v>21.09</v>
      </c>
      <c r="F2253" s="5" t="s">
        <v>146</v>
      </c>
      <c r="H2253" s="1" t="s">
        <v>149</v>
      </c>
      <c r="I2253" s="1">
        <v>710909</v>
      </c>
      <c r="K2253" s="1">
        <f t="shared" si="489"/>
        <v>13.474301118494685</v>
      </c>
      <c r="L2253" s="1" t="str">
        <f t="shared" si="490"/>
        <v>both asparagine MEBM_Ctr</v>
      </c>
      <c r="M2253" s="1" t="str">
        <f t="shared" si="481"/>
        <v>D</v>
      </c>
      <c r="N2253" s="1" t="str">
        <f t="shared" si="482"/>
        <v>both asparagine MEBM_Ctr_D</v>
      </c>
      <c r="O2253" s="2" t="str">
        <f t="shared" si="483"/>
        <v/>
      </c>
      <c r="P2253" s="1" t="str">
        <f t="array" ref="P2253">IF(O2253="","",AVERAGE(IF(L$1:L$2881=L2253,K$1:K$2881)))</f>
        <v/>
      </c>
      <c r="Q2253" s="1" t="str">
        <f t="array" ref="Q2253">IF(O2253="","",_xlfn.F.TEST(IF((L$1:L$2881=LEFT(L2253,LEN(L2253)-3)&amp;"ctr"),K$1:K$2881),IF((L$1:L$2881=L2253),K$1:K$2881)))</f>
        <v/>
      </c>
      <c r="R2253" s="1" t="str">
        <f t="array" ref="R2253">IF(O2253="","",TTEST(IF(L$1:L$2881=LEFT(L2253,LEN(L2253)-3)&amp;"ctr",K$1:K$2881),IF(L$1:L$2881=L2253,K$1:K$2881),2,IF(ISERROR(Q2253),3,IF(Q2253&lt;0.05,3,2))))</f>
        <v/>
      </c>
      <c r="S2253" s="1" t="str">
        <f t="shared" ca="1" si="484"/>
        <v/>
      </c>
      <c r="T2253" s="1" t="str">
        <f t="array" ref="T2253">IF(O2253="","",AVERAGE(IF(L$1:L$2881=L2253,I$1:I$2881)))</f>
        <v/>
      </c>
      <c r="U2253" s="1" t="str">
        <f t="shared" ca="1" si="485"/>
        <v/>
      </c>
      <c r="V2253" s="1" t="str">
        <f t="shared" ca="1" si="491"/>
        <v/>
      </c>
      <c r="W2253" s="1" t="str">
        <f t="array" aca="1" ref="W2253" ca="1">IF(V2253="","",IF(AVERAGE(IF(Z$2:Z$2881="Neg"&amp;" "&amp;B2253&amp;" "&amp;X2253,J$2:J$2881,0))&gt;AVERAGE(IF(Z$2:Z$2881="pos"&amp;" "&amp;B2253&amp;" "&amp;X2253,J$2:J$2881,0)),"neg","pos"))</f>
        <v/>
      </c>
      <c r="X2253" s="1" t="str">
        <f t="shared" ca="1" si="486"/>
        <v/>
      </c>
      <c r="Y2253" s="1" t="str">
        <f t="shared" ca="1" si="487"/>
        <v/>
      </c>
      <c r="Z2253" s="1" t="str">
        <f t="shared" si="488"/>
        <v>both asparagine MEB</v>
      </c>
      <c r="AA2253" s="1" t="str">
        <f t="shared" si="492"/>
        <v/>
      </c>
    </row>
    <row r="2254" spans="1:27" x14ac:dyDescent="0.2">
      <c r="A2254" s="1" t="s">
        <v>94</v>
      </c>
      <c r="B2254" s="1" t="s">
        <v>182</v>
      </c>
      <c r="C2254" s="1" t="s">
        <v>43</v>
      </c>
      <c r="D2254" s="1">
        <v>132.05349212484001</v>
      </c>
      <c r="E2254" s="1">
        <v>21.09</v>
      </c>
      <c r="F2254" s="5" t="s">
        <v>146</v>
      </c>
      <c r="H2254" s="1" t="s">
        <v>150</v>
      </c>
      <c r="I2254" s="1">
        <v>685669</v>
      </c>
      <c r="K2254" s="1">
        <f t="shared" si="489"/>
        <v>13.43815174140388</v>
      </c>
      <c r="L2254" s="1" t="str">
        <f t="shared" si="490"/>
        <v>both asparagine MEBM_Syn</v>
      </c>
      <c r="M2254" s="1" t="str">
        <f t="shared" si="481"/>
        <v>D</v>
      </c>
      <c r="N2254" s="1" t="str">
        <f t="shared" si="482"/>
        <v>both asparagine MEBM_Syn_D</v>
      </c>
      <c r="O2254" s="2" t="str">
        <f t="shared" si="483"/>
        <v>D</v>
      </c>
      <c r="P2254" s="1">
        <f t="array" ref="P2254">IF(O2254="","",AVERAGE(IF(L$1:L$2881=L2254,K$1:K$2881)))</f>
        <v>13.183530371842803</v>
      </c>
      <c r="Q2254" s="1">
        <f t="array" ref="Q2254">IF(O2254="","",_xlfn.F.TEST(IF((L$1:L$2881=LEFT(L2254,LEN(L2254)-3)&amp;"ctr"),K$1:K$2881),IF((L$1:L$2881=L2254),K$1:K$2881)))</f>
        <v>0.89639954550205914</v>
      </c>
      <c r="R2254" s="1">
        <f t="array" ref="R2254">IF(O2254="","",TTEST(IF(L$1:L$2881=LEFT(L2254,LEN(L2254)-3)&amp;"ctr",K$1:K$2881),IF(L$1:L$2881=L2254,K$1:K$2881),2,IF(ISERROR(Q2254),3,IF(Q2254&lt;0.05,3,2))))</f>
        <v>0.97399841482934191</v>
      </c>
      <c r="S2254" s="1" t="str">
        <f t="shared" ca="1" si="484"/>
        <v>N</v>
      </c>
      <c r="T2254" s="1">
        <f t="array" ref="T2254">IF(O2254="","",AVERAGE(IF(L$1:L$2881=L2254,I$1:I$2881)))</f>
        <v>549742</v>
      </c>
      <c r="U2254" s="1" t="str">
        <f t="shared" ca="1" si="485"/>
        <v>n/a</v>
      </c>
      <c r="V2254" s="1" t="str">
        <f t="shared" ca="1" si="491"/>
        <v>1</v>
      </c>
      <c r="W2254" s="1" t="str">
        <f t="array" aca="1" ref="W2254" ca="1">IF(V2254="","",IF(AVERAGE(IF(Z$2:Z$2881="Neg"&amp;" "&amp;B2254&amp;" "&amp;X2254,J$2:J$2881,0))&gt;AVERAGE(IF(Z$2:Z$2881="pos"&amp;" "&amp;B2254&amp;" "&amp;X2254,J$2:J$2881,0)),"neg","pos"))</f>
        <v>pos</v>
      </c>
      <c r="X2254" s="1" t="str">
        <f t="shared" ca="1" si="486"/>
        <v>MEB</v>
      </c>
      <c r="Y2254" s="1" t="str">
        <f t="shared" ca="1" si="487"/>
        <v>Syn</v>
      </c>
      <c r="Z2254" s="1" t="str">
        <f t="shared" si="488"/>
        <v>both asparagine MEB</v>
      </c>
      <c r="AA2254" s="1" t="str">
        <f t="shared" si="492"/>
        <v>Good</v>
      </c>
    </row>
    <row r="2255" spans="1:27" x14ac:dyDescent="0.2">
      <c r="A2255" s="1" t="s">
        <v>94</v>
      </c>
      <c r="B2255" s="1" t="s">
        <v>182</v>
      </c>
      <c r="C2255" s="1" t="s">
        <v>43</v>
      </c>
      <c r="D2255" s="1">
        <v>132.05349212484001</v>
      </c>
      <c r="E2255" s="1">
        <v>21.09</v>
      </c>
      <c r="F2255" s="5" t="s">
        <v>146</v>
      </c>
      <c r="H2255" s="1" t="s">
        <v>150</v>
      </c>
      <c r="I2255" s="1">
        <v>639554</v>
      </c>
      <c r="K2255" s="1">
        <f t="shared" si="489"/>
        <v>13.368527900994009</v>
      </c>
      <c r="L2255" s="1" t="str">
        <f t="shared" si="490"/>
        <v>both asparagine MEBM_Syn</v>
      </c>
      <c r="M2255" s="1" t="str">
        <f t="shared" si="481"/>
        <v>D</v>
      </c>
      <c r="N2255" s="1" t="str">
        <f t="shared" si="482"/>
        <v>both asparagine MEBM_Syn_D</v>
      </c>
      <c r="O2255" s="2" t="str">
        <f t="shared" si="483"/>
        <v/>
      </c>
      <c r="P2255" s="1" t="str">
        <f t="array" ref="P2255">IF(O2255="","",AVERAGE(IF(L$1:L$2881=L2255,K$1:K$2881)))</f>
        <v/>
      </c>
      <c r="Q2255" s="1" t="str">
        <f t="array" ref="Q2255">IF(O2255="","",_xlfn.F.TEST(IF((L$1:L$2881=LEFT(L2255,LEN(L2255)-3)&amp;"ctr"),K$1:K$2881),IF((L$1:L$2881=L2255),K$1:K$2881)))</f>
        <v/>
      </c>
      <c r="R2255" s="1" t="str">
        <f t="array" ref="R2255">IF(O2255="","",TTEST(IF(L$1:L$2881=LEFT(L2255,LEN(L2255)-3)&amp;"ctr",K$1:K$2881),IF(L$1:L$2881=L2255,K$1:K$2881),2,IF(ISERROR(Q2255),3,IF(Q2255&lt;0.05,3,2))))</f>
        <v/>
      </c>
      <c r="S2255" s="1" t="str">
        <f t="shared" ca="1" si="484"/>
        <v/>
      </c>
      <c r="T2255" s="1" t="str">
        <f t="array" ref="T2255">IF(O2255="","",AVERAGE(IF(L$1:L$2881=L2255,I$1:I$2881)))</f>
        <v/>
      </c>
      <c r="U2255" s="1" t="str">
        <f t="shared" ca="1" si="485"/>
        <v/>
      </c>
      <c r="V2255" s="1" t="str">
        <f t="shared" ca="1" si="491"/>
        <v/>
      </c>
      <c r="W2255" s="1" t="str">
        <f t="array" aca="1" ref="W2255" ca="1">IF(V2255="","",IF(AVERAGE(IF(Z$2:Z$2881="Neg"&amp;" "&amp;B2255&amp;" "&amp;X2255,J$2:J$2881,0))&gt;AVERAGE(IF(Z$2:Z$2881="pos"&amp;" "&amp;B2255&amp;" "&amp;X2255,J$2:J$2881,0)),"neg","pos"))</f>
        <v/>
      </c>
      <c r="X2255" s="1" t="str">
        <f t="shared" ca="1" si="486"/>
        <v/>
      </c>
      <c r="Y2255" s="1" t="str">
        <f t="shared" ca="1" si="487"/>
        <v/>
      </c>
      <c r="Z2255" s="1" t="str">
        <f t="shared" si="488"/>
        <v>both asparagine MEB</v>
      </c>
      <c r="AA2255" s="1" t="str">
        <f t="shared" si="492"/>
        <v/>
      </c>
    </row>
    <row r="2256" spans="1:27" x14ac:dyDescent="0.2">
      <c r="A2256" s="1" t="s">
        <v>94</v>
      </c>
      <c r="B2256" s="1" t="s">
        <v>182</v>
      </c>
      <c r="C2256" s="1" t="s">
        <v>43</v>
      </c>
      <c r="D2256" s="1">
        <v>132.05349212484001</v>
      </c>
      <c r="E2256" s="1">
        <v>21.09</v>
      </c>
      <c r="F2256" s="5" t="s">
        <v>146</v>
      </c>
      <c r="H2256" s="1" t="s">
        <v>150</v>
      </c>
      <c r="I2256" s="1">
        <v>342917</v>
      </c>
      <c r="K2256" s="1">
        <f t="shared" si="489"/>
        <v>12.7452466305116</v>
      </c>
      <c r="L2256" s="1" t="str">
        <f t="shared" si="490"/>
        <v>both asparagine MEBM_Syn</v>
      </c>
      <c r="M2256" s="1" t="str">
        <f t="shared" si="481"/>
        <v>D</v>
      </c>
      <c r="N2256" s="1" t="str">
        <f t="shared" si="482"/>
        <v>both asparagine MEBM_Syn_D</v>
      </c>
      <c r="O2256" s="2" t="str">
        <f t="shared" si="483"/>
        <v/>
      </c>
      <c r="P2256" s="1" t="str">
        <f t="array" ref="P2256">IF(O2256="","",AVERAGE(IF(L$1:L$2881=L2256,K$1:K$2881)))</f>
        <v/>
      </c>
      <c r="Q2256" s="1" t="str">
        <f t="array" ref="Q2256">IF(O2256="","",_xlfn.F.TEST(IF((L$1:L$2881=LEFT(L2256,LEN(L2256)-3)&amp;"ctr"),K$1:K$2881),IF((L$1:L$2881=L2256),K$1:K$2881)))</f>
        <v/>
      </c>
      <c r="R2256" s="1" t="str">
        <f t="array" ref="R2256">IF(O2256="","",TTEST(IF(L$1:L$2881=LEFT(L2256,LEN(L2256)-3)&amp;"ctr",K$1:K$2881),IF(L$1:L$2881=L2256,K$1:K$2881),2,IF(ISERROR(Q2256),3,IF(Q2256&lt;0.05,3,2))))</f>
        <v/>
      </c>
      <c r="S2256" s="1" t="str">
        <f t="shared" ca="1" si="484"/>
        <v/>
      </c>
      <c r="T2256" s="1" t="str">
        <f t="array" ref="T2256">IF(O2256="","",AVERAGE(IF(L$1:L$2881=L2256,I$1:I$2881)))</f>
        <v/>
      </c>
      <c r="U2256" s="1" t="str">
        <f t="shared" ca="1" si="485"/>
        <v/>
      </c>
      <c r="V2256" s="1" t="str">
        <f t="shared" ca="1" si="491"/>
        <v/>
      </c>
      <c r="W2256" s="1" t="str">
        <f t="array" aca="1" ref="W2256" ca="1">IF(V2256="","",IF(AVERAGE(IF(Z$2:Z$2881="Neg"&amp;" "&amp;B2256&amp;" "&amp;X2256,J$2:J$2881,0))&gt;AVERAGE(IF(Z$2:Z$2881="pos"&amp;" "&amp;B2256&amp;" "&amp;X2256,J$2:J$2881,0)),"neg","pos"))</f>
        <v/>
      </c>
      <c r="X2256" s="1" t="str">
        <f t="shared" ca="1" si="486"/>
        <v/>
      </c>
      <c r="Y2256" s="1" t="str">
        <f t="shared" ca="1" si="487"/>
        <v/>
      </c>
      <c r="Z2256" s="1" t="str">
        <f t="shared" si="488"/>
        <v>both asparagine MEB</v>
      </c>
      <c r="AA2256" s="1" t="str">
        <f t="shared" si="492"/>
        <v/>
      </c>
    </row>
    <row r="2257" spans="1:27" x14ac:dyDescent="0.2">
      <c r="A2257" s="1" t="s">
        <v>94</v>
      </c>
      <c r="B2257" s="1" t="s">
        <v>182</v>
      </c>
      <c r="C2257" s="1" t="s">
        <v>43</v>
      </c>
      <c r="D2257" s="1">
        <v>132.05349212484001</v>
      </c>
      <c r="E2257" s="1">
        <v>21.09</v>
      </c>
      <c r="F2257" s="5" t="s">
        <v>146</v>
      </c>
      <c r="H2257" s="1" t="s">
        <v>150</v>
      </c>
      <c r="I2257" s="1">
        <v>530828</v>
      </c>
      <c r="K2257" s="1">
        <f t="shared" si="489"/>
        <v>13.18219521446172</v>
      </c>
      <c r="L2257" s="1" t="str">
        <f t="shared" si="490"/>
        <v>both asparagine MEBM_Syn</v>
      </c>
      <c r="M2257" s="1" t="str">
        <f t="shared" si="481"/>
        <v>D</v>
      </c>
      <c r="N2257" s="1" t="str">
        <f t="shared" si="482"/>
        <v>both asparagine MEBM_Syn_D</v>
      </c>
      <c r="O2257" s="2" t="str">
        <f t="shared" si="483"/>
        <v/>
      </c>
      <c r="P2257" s="1" t="str">
        <f t="array" ref="P2257">IF(O2257="","",AVERAGE(IF(L$1:L$2881=L2257,K$1:K$2881)))</f>
        <v/>
      </c>
      <c r="Q2257" s="1" t="str">
        <f t="array" ref="Q2257">IF(O2257="","",_xlfn.F.TEST(IF((L$1:L$2881=LEFT(L2257,LEN(L2257)-3)&amp;"ctr"),K$1:K$2881),IF((L$1:L$2881=L2257),K$1:K$2881)))</f>
        <v/>
      </c>
      <c r="R2257" s="1" t="str">
        <f t="array" ref="R2257">IF(O2257="","",TTEST(IF(L$1:L$2881=LEFT(L2257,LEN(L2257)-3)&amp;"ctr",K$1:K$2881),IF(L$1:L$2881=L2257,K$1:K$2881),2,IF(ISERROR(Q2257),3,IF(Q2257&lt;0.05,3,2))))</f>
        <v/>
      </c>
      <c r="S2257" s="1" t="str">
        <f t="shared" ca="1" si="484"/>
        <v/>
      </c>
      <c r="T2257" s="1" t="str">
        <f t="array" ref="T2257">IF(O2257="","",AVERAGE(IF(L$1:L$2881=L2257,I$1:I$2881)))</f>
        <v/>
      </c>
      <c r="U2257" s="1" t="str">
        <f t="shared" ca="1" si="485"/>
        <v/>
      </c>
      <c r="V2257" s="1" t="str">
        <f t="shared" ca="1" si="491"/>
        <v/>
      </c>
      <c r="W2257" s="1" t="str">
        <f t="array" aca="1" ref="W2257" ca="1">IF(V2257="","",IF(AVERAGE(IF(Z$2:Z$2881="Neg"&amp;" "&amp;B2257&amp;" "&amp;X2257,J$2:J$2881,0))&gt;AVERAGE(IF(Z$2:Z$2881="pos"&amp;" "&amp;B2257&amp;" "&amp;X2257,J$2:J$2881,0)),"neg","pos"))</f>
        <v/>
      </c>
      <c r="X2257" s="1" t="str">
        <f t="shared" ca="1" si="486"/>
        <v/>
      </c>
      <c r="Y2257" s="1" t="str">
        <f t="shared" ca="1" si="487"/>
        <v/>
      </c>
      <c r="Z2257" s="1" t="str">
        <f t="shared" si="488"/>
        <v>both asparagine MEB</v>
      </c>
      <c r="AA2257" s="1" t="str">
        <f t="shared" si="492"/>
        <v/>
      </c>
    </row>
    <row r="2258" spans="1:27" x14ac:dyDescent="0.2">
      <c r="A2258" s="1" t="s">
        <v>94</v>
      </c>
      <c r="B2258" s="1" t="s">
        <v>182</v>
      </c>
      <c r="C2258" s="1" t="s">
        <v>43</v>
      </c>
      <c r="D2258" s="1">
        <v>132.05349212484001</v>
      </c>
      <c r="E2258" s="1">
        <v>21.09</v>
      </c>
      <c r="F2258" s="5" t="s">
        <v>146</v>
      </c>
      <c r="H2258" s="1" t="s">
        <v>151</v>
      </c>
      <c r="I2258" s="1">
        <v>259579</v>
      </c>
      <c r="K2258" s="1">
        <f t="shared" si="489"/>
        <v>12.46682021924175</v>
      </c>
      <c r="L2258" s="1" t="str">
        <f t="shared" si="490"/>
        <v>both asparagine YE_Ctr</v>
      </c>
      <c r="M2258" s="1" t="str">
        <f t="shared" si="481"/>
        <v>D</v>
      </c>
      <c r="N2258" s="1" t="str">
        <f t="shared" si="482"/>
        <v>both asparagine YE_Ctr_D</v>
      </c>
      <c r="O2258" s="2" t="str">
        <f t="shared" si="483"/>
        <v>D</v>
      </c>
      <c r="P2258" s="1">
        <f t="array" ref="P2258">IF(O2258="","",AVERAGE(IF(L$1:L$2881=L2258,K$1:K$2881)))</f>
        <v>12.206694828406969</v>
      </c>
      <c r="Q2258" s="1">
        <f t="array" ref="Q2258">IF(O2258="","",_xlfn.F.TEST(IF((L$1:L$2881=LEFT(L2258,LEN(L2258)-3)&amp;"ctr"),K$1:K$2881),IF((L$1:L$2881=L2258),K$1:K$2881)))</f>
        <v>1</v>
      </c>
      <c r="R2258" s="1">
        <f t="array" ref="R2258">IF(O2258="","",TTEST(IF(L$1:L$2881=LEFT(L2258,LEN(L2258)-3)&amp;"ctr",K$1:K$2881),IF(L$1:L$2881=L2258,K$1:K$2881),2,IF(ISERROR(Q2258),3,IF(Q2258&lt;0.05,3,2))))</f>
        <v>1</v>
      </c>
      <c r="S2258" s="1" t="str">
        <f t="shared" ca="1" si="484"/>
        <v>D</v>
      </c>
      <c r="T2258" s="1">
        <f t="array" ref="T2258">IF(O2258="","",AVERAGE(IF(L$1:L$2881=L2258,I$1:I$2881)))</f>
        <v>205131</v>
      </c>
      <c r="U2258" s="1" t="b">
        <f t="shared" ca="1" si="485"/>
        <v>0</v>
      </c>
      <c r="V2258" s="1" t="str">
        <f t="shared" ca="1" si="491"/>
        <v>1</v>
      </c>
      <c r="W2258" s="1" t="str">
        <f t="array" aca="1" ref="W2258" ca="1">IF(V2258="","",IF(AVERAGE(IF(Z$2:Z$2881="Neg"&amp;" "&amp;B2258&amp;" "&amp;X2258,J$2:J$2881,0))&gt;AVERAGE(IF(Z$2:Z$2881="pos"&amp;" "&amp;B2258&amp;" "&amp;X2258,J$2:J$2881,0)),"neg","pos"))</f>
        <v>pos</v>
      </c>
      <c r="X2258" s="1" t="str">
        <f t="shared" ca="1" si="486"/>
        <v>YE_</v>
      </c>
      <c r="Y2258" s="1" t="str">
        <f t="shared" ca="1" si="487"/>
        <v>Ctr</v>
      </c>
      <c r="Z2258" s="1" t="str">
        <f t="shared" si="488"/>
        <v>both asparagine YE_</v>
      </c>
      <c r="AA2258" s="1" t="str">
        <f t="shared" si="492"/>
        <v>Good</v>
      </c>
    </row>
    <row r="2259" spans="1:27" x14ac:dyDescent="0.2">
      <c r="A2259" s="1" t="s">
        <v>94</v>
      </c>
      <c r="B2259" s="1" t="s">
        <v>182</v>
      </c>
      <c r="C2259" s="1" t="s">
        <v>43</v>
      </c>
      <c r="D2259" s="1">
        <v>132.05349212484001</v>
      </c>
      <c r="E2259" s="1">
        <v>21.09</v>
      </c>
      <c r="F2259" s="5" t="s">
        <v>146</v>
      </c>
      <c r="H2259" s="1" t="s">
        <v>151</v>
      </c>
      <c r="I2259" s="1">
        <v>164907</v>
      </c>
      <c r="K2259" s="1">
        <f t="shared" si="489"/>
        <v>12.013143021621973</v>
      </c>
      <c r="L2259" s="1" t="str">
        <f t="shared" si="490"/>
        <v>both asparagine YE_Ctr</v>
      </c>
      <c r="M2259" s="1" t="str">
        <f t="shared" si="481"/>
        <v>D</v>
      </c>
      <c r="N2259" s="1" t="str">
        <f t="shared" si="482"/>
        <v>both asparagine YE_Ctr_D</v>
      </c>
      <c r="O2259" s="2" t="str">
        <f t="shared" si="483"/>
        <v/>
      </c>
      <c r="P2259" s="1" t="str">
        <f t="array" ref="P2259">IF(O2259="","",AVERAGE(IF(L$1:L$2881=L2259,K$1:K$2881)))</f>
        <v/>
      </c>
      <c r="Q2259" s="1" t="str">
        <f t="array" ref="Q2259">IF(O2259="","",_xlfn.F.TEST(IF((L$1:L$2881=LEFT(L2259,LEN(L2259)-3)&amp;"ctr"),K$1:K$2881),IF((L$1:L$2881=L2259),K$1:K$2881)))</f>
        <v/>
      </c>
      <c r="R2259" s="1" t="str">
        <f t="array" ref="R2259">IF(O2259="","",TTEST(IF(L$1:L$2881=LEFT(L2259,LEN(L2259)-3)&amp;"ctr",K$1:K$2881),IF(L$1:L$2881=L2259,K$1:K$2881),2,IF(ISERROR(Q2259),3,IF(Q2259&lt;0.05,3,2))))</f>
        <v/>
      </c>
      <c r="S2259" s="1" t="str">
        <f t="shared" ca="1" si="484"/>
        <v/>
      </c>
      <c r="T2259" s="1" t="str">
        <f t="array" ref="T2259">IF(O2259="","",AVERAGE(IF(L$1:L$2881=L2259,I$1:I$2881)))</f>
        <v/>
      </c>
      <c r="U2259" s="1" t="str">
        <f t="shared" ca="1" si="485"/>
        <v/>
      </c>
      <c r="V2259" s="1" t="str">
        <f t="shared" ca="1" si="491"/>
        <v/>
      </c>
      <c r="W2259" s="1" t="str">
        <f t="array" aca="1" ref="W2259" ca="1">IF(V2259="","",IF(AVERAGE(IF(Z$2:Z$2881="Neg"&amp;" "&amp;B2259&amp;" "&amp;X2259,J$2:J$2881,0))&gt;AVERAGE(IF(Z$2:Z$2881="pos"&amp;" "&amp;B2259&amp;" "&amp;X2259,J$2:J$2881,0)),"neg","pos"))</f>
        <v/>
      </c>
      <c r="X2259" s="1" t="str">
        <f t="shared" ca="1" si="486"/>
        <v/>
      </c>
      <c r="Y2259" s="1" t="str">
        <f t="shared" ca="1" si="487"/>
        <v/>
      </c>
      <c r="Z2259" s="1" t="str">
        <f t="shared" si="488"/>
        <v>both asparagine YE_</v>
      </c>
      <c r="AA2259" s="1" t="str">
        <f t="shared" si="492"/>
        <v/>
      </c>
    </row>
    <row r="2260" spans="1:27" x14ac:dyDescent="0.2">
      <c r="A2260" s="1" t="s">
        <v>94</v>
      </c>
      <c r="B2260" s="1" t="s">
        <v>182</v>
      </c>
      <c r="C2260" s="1" t="s">
        <v>43</v>
      </c>
      <c r="D2260" s="1">
        <v>132.05349212484001</v>
      </c>
      <c r="E2260" s="1">
        <v>21.09</v>
      </c>
      <c r="F2260" s="5" t="s">
        <v>146</v>
      </c>
      <c r="H2260" s="1" t="s">
        <v>151</v>
      </c>
      <c r="I2260" s="1">
        <v>239751</v>
      </c>
      <c r="K2260" s="1">
        <f t="shared" si="489"/>
        <v>12.387360334733831</v>
      </c>
      <c r="L2260" s="1" t="str">
        <f t="shared" si="490"/>
        <v>both asparagine YE_Ctr</v>
      </c>
      <c r="M2260" s="1" t="str">
        <f t="shared" si="481"/>
        <v>D</v>
      </c>
      <c r="N2260" s="1" t="str">
        <f t="shared" si="482"/>
        <v>both asparagine YE_Ctr_D</v>
      </c>
      <c r="O2260" s="2" t="str">
        <f t="shared" si="483"/>
        <v/>
      </c>
      <c r="P2260" s="1" t="str">
        <f t="array" ref="P2260">IF(O2260="","",AVERAGE(IF(L$1:L$2881=L2260,K$1:K$2881)))</f>
        <v/>
      </c>
      <c r="Q2260" s="1" t="str">
        <f t="array" ref="Q2260">IF(O2260="","",_xlfn.F.TEST(IF((L$1:L$2881=LEFT(L2260,LEN(L2260)-3)&amp;"ctr"),K$1:K$2881),IF((L$1:L$2881=L2260),K$1:K$2881)))</f>
        <v/>
      </c>
      <c r="R2260" s="1" t="str">
        <f t="array" ref="R2260">IF(O2260="","",TTEST(IF(L$1:L$2881=LEFT(L2260,LEN(L2260)-3)&amp;"ctr",K$1:K$2881),IF(L$1:L$2881=L2260,K$1:K$2881),2,IF(ISERROR(Q2260),3,IF(Q2260&lt;0.05,3,2))))</f>
        <v/>
      </c>
      <c r="S2260" s="1" t="str">
        <f t="shared" ca="1" si="484"/>
        <v/>
      </c>
      <c r="T2260" s="1" t="str">
        <f t="array" ref="T2260">IF(O2260="","",AVERAGE(IF(L$1:L$2881=L2260,I$1:I$2881)))</f>
        <v/>
      </c>
      <c r="U2260" s="1" t="str">
        <f t="shared" ca="1" si="485"/>
        <v/>
      </c>
      <c r="V2260" s="1" t="str">
        <f t="shared" ca="1" si="491"/>
        <v/>
      </c>
      <c r="W2260" s="1" t="str">
        <f t="array" aca="1" ref="W2260" ca="1">IF(V2260="","",IF(AVERAGE(IF(Z$2:Z$2881="Neg"&amp;" "&amp;B2260&amp;" "&amp;X2260,J$2:J$2881,0))&gt;AVERAGE(IF(Z$2:Z$2881="pos"&amp;" "&amp;B2260&amp;" "&amp;X2260,J$2:J$2881,0)),"neg","pos"))</f>
        <v/>
      </c>
      <c r="X2260" s="1" t="str">
        <f t="shared" ca="1" si="486"/>
        <v/>
      </c>
      <c r="Y2260" s="1" t="str">
        <f t="shared" ca="1" si="487"/>
        <v/>
      </c>
      <c r="Z2260" s="1" t="str">
        <f t="shared" si="488"/>
        <v>both asparagine YE_</v>
      </c>
      <c r="AA2260" s="1" t="str">
        <f t="shared" si="492"/>
        <v/>
      </c>
    </row>
    <row r="2261" spans="1:27" x14ac:dyDescent="0.2">
      <c r="A2261" s="1" t="s">
        <v>94</v>
      </c>
      <c r="B2261" s="1" t="s">
        <v>182</v>
      </c>
      <c r="C2261" s="1" t="s">
        <v>43</v>
      </c>
      <c r="D2261" s="1">
        <v>132.05349212484001</v>
      </c>
      <c r="E2261" s="1">
        <v>21.09</v>
      </c>
      <c r="F2261" s="5" t="s">
        <v>146</v>
      </c>
      <c r="H2261" s="1" t="s">
        <v>151</v>
      </c>
      <c r="I2261" s="1">
        <v>156287</v>
      </c>
      <c r="K2261" s="1">
        <f t="shared" si="489"/>
        <v>11.959455738030321</v>
      </c>
      <c r="L2261" s="1" t="str">
        <f t="shared" si="490"/>
        <v>both asparagine YE_Ctr</v>
      </c>
      <c r="M2261" s="1" t="str">
        <f t="shared" si="481"/>
        <v>D</v>
      </c>
      <c r="N2261" s="1" t="str">
        <f t="shared" si="482"/>
        <v>both asparagine YE_Ctr_D</v>
      </c>
      <c r="O2261" s="2" t="str">
        <f t="shared" si="483"/>
        <v/>
      </c>
      <c r="P2261" s="1" t="str">
        <f t="array" ref="P2261">IF(O2261="","",AVERAGE(IF(L$1:L$2881=L2261,K$1:K$2881)))</f>
        <v/>
      </c>
      <c r="Q2261" s="1" t="str">
        <f t="array" ref="Q2261">IF(O2261="","",_xlfn.F.TEST(IF((L$1:L$2881=LEFT(L2261,LEN(L2261)-3)&amp;"ctr"),K$1:K$2881),IF((L$1:L$2881=L2261),K$1:K$2881)))</f>
        <v/>
      </c>
      <c r="R2261" s="1" t="str">
        <f t="array" ref="R2261">IF(O2261="","",TTEST(IF(L$1:L$2881=LEFT(L2261,LEN(L2261)-3)&amp;"ctr",K$1:K$2881),IF(L$1:L$2881=L2261,K$1:K$2881),2,IF(ISERROR(Q2261),3,IF(Q2261&lt;0.05,3,2))))</f>
        <v/>
      </c>
      <c r="S2261" s="1" t="str">
        <f t="shared" ca="1" si="484"/>
        <v/>
      </c>
      <c r="T2261" s="1" t="str">
        <f t="array" ref="T2261">IF(O2261="","",AVERAGE(IF(L$1:L$2881=L2261,I$1:I$2881)))</f>
        <v/>
      </c>
      <c r="U2261" s="1" t="str">
        <f t="shared" ca="1" si="485"/>
        <v/>
      </c>
      <c r="V2261" s="1" t="str">
        <f t="shared" ca="1" si="491"/>
        <v/>
      </c>
      <c r="W2261" s="1" t="str">
        <f t="array" aca="1" ref="W2261" ca="1">IF(V2261="","",IF(AVERAGE(IF(Z$2:Z$2881="Neg"&amp;" "&amp;B2261&amp;" "&amp;X2261,J$2:J$2881,0))&gt;AVERAGE(IF(Z$2:Z$2881="pos"&amp;" "&amp;B2261&amp;" "&amp;X2261,J$2:J$2881,0)),"neg","pos"))</f>
        <v/>
      </c>
      <c r="X2261" s="1" t="str">
        <f t="shared" ca="1" si="486"/>
        <v/>
      </c>
      <c r="Y2261" s="1" t="str">
        <f t="shared" ca="1" si="487"/>
        <v/>
      </c>
      <c r="Z2261" s="1" t="str">
        <f t="shared" si="488"/>
        <v>both asparagine YE_</v>
      </c>
      <c r="AA2261" s="1" t="str">
        <f t="shared" si="492"/>
        <v/>
      </c>
    </row>
    <row r="2262" spans="1:27" x14ac:dyDescent="0.2">
      <c r="A2262" s="1" t="s">
        <v>94</v>
      </c>
      <c r="B2262" s="1" t="s">
        <v>182</v>
      </c>
      <c r="C2262" s="1" t="s">
        <v>43</v>
      </c>
      <c r="D2262" s="1">
        <v>132.05349212484001</v>
      </c>
      <c r="E2262" s="1">
        <v>21.09</v>
      </c>
      <c r="F2262" s="5" t="s">
        <v>146</v>
      </c>
      <c r="H2262" s="1" t="s">
        <v>152</v>
      </c>
      <c r="I2262" s="1">
        <v>202028</v>
      </c>
      <c r="K2262" s="1">
        <f t="shared" si="489"/>
        <v>12.216166530435402</v>
      </c>
      <c r="L2262" s="1" t="str">
        <f t="shared" si="490"/>
        <v>both asparagine YE_Syn</v>
      </c>
      <c r="M2262" s="1" t="str">
        <f t="shared" si="481"/>
        <v>D</v>
      </c>
      <c r="N2262" s="1" t="str">
        <f t="shared" si="482"/>
        <v>both asparagine YE_Syn_D</v>
      </c>
      <c r="O2262" s="2" t="str">
        <f t="shared" si="483"/>
        <v>D</v>
      </c>
      <c r="P2262" s="1">
        <f t="array" ref="P2262">IF(O2262="","",AVERAGE(IF(L$1:L$2881=L2262,K$1:K$2881)))</f>
        <v>12.034107565024733</v>
      </c>
      <c r="Q2262" s="1">
        <f t="array" ref="Q2262">IF(O2262="","",_xlfn.F.TEST(IF((L$1:L$2881=LEFT(L2262,LEN(L2262)-3)&amp;"ctr"),K$1:K$2881),IF((L$1:L$2881=L2262),K$1:K$2881)))</f>
        <v>0.27070318179460645</v>
      </c>
      <c r="R2262" s="1">
        <f t="array" ref="R2262">IF(O2262="","",TTEST(IF(L$1:L$2881=LEFT(L2262,LEN(L2262)-3)&amp;"ctr",K$1:K$2881),IF(L$1:L$2881=L2262,K$1:K$2881),2,IF(ISERROR(Q2262),3,IF(Q2262&lt;0.05,3,2))))</f>
        <v>0.57733619255051605</v>
      </c>
      <c r="S2262" s="1" t="str">
        <f t="shared" ca="1" si="484"/>
        <v>N</v>
      </c>
      <c r="T2262" s="1">
        <f t="array" ref="T2262">IF(O2262="","",AVERAGE(IF(L$1:L$2881=L2262,I$1:I$2881)))</f>
        <v>183939.25</v>
      </c>
      <c r="U2262" s="1" t="str">
        <f t="shared" ca="1" si="485"/>
        <v>n/a</v>
      </c>
      <c r="V2262" s="1" t="str">
        <f t="shared" ca="1" si="491"/>
        <v>1</v>
      </c>
      <c r="W2262" s="1" t="str">
        <f t="array" aca="1" ref="W2262" ca="1">IF(V2262="","",IF(AVERAGE(IF(Z$2:Z$2881="Neg"&amp;" "&amp;B2262&amp;" "&amp;X2262,J$2:J$2881,0))&gt;AVERAGE(IF(Z$2:Z$2881="pos"&amp;" "&amp;B2262&amp;" "&amp;X2262,J$2:J$2881,0)),"neg","pos"))</f>
        <v>pos</v>
      </c>
      <c r="X2262" s="1" t="str">
        <f t="shared" ca="1" si="486"/>
        <v>YE_</v>
      </c>
      <c r="Y2262" s="1" t="str">
        <f t="shared" ca="1" si="487"/>
        <v>Syn</v>
      </c>
      <c r="Z2262" s="1" t="str">
        <f t="shared" si="488"/>
        <v>both asparagine YE_</v>
      </c>
      <c r="AA2262" s="1" t="str">
        <f t="shared" si="492"/>
        <v>Good</v>
      </c>
    </row>
    <row r="2263" spans="1:27" x14ac:dyDescent="0.2">
      <c r="A2263" s="1" t="s">
        <v>94</v>
      </c>
      <c r="B2263" s="1" t="s">
        <v>182</v>
      </c>
      <c r="C2263" s="1" t="s">
        <v>43</v>
      </c>
      <c r="D2263" s="1">
        <v>132.05349212484001</v>
      </c>
      <c r="E2263" s="1">
        <v>21.09</v>
      </c>
      <c r="F2263" s="5" t="s">
        <v>146</v>
      </c>
      <c r="H2263" s="1" t="s">
        <v>152</v>
      </c>
      <c r="I2263" s="1">
        <v>197114</v>
      </c>
      <c r="K2263" s="1">
        <f t="shared" si="489"/>
        <v>12.191542593745847</v>
      </c>
      <c r="L2263" s="1" t="str">
        <f t="shared" si="490"/>
        <v>both asparagine YE_Syn</v>
      </c>
      <c r="M2263" s="1" t="str">
        <f t="shared" si="481"/>
        <v>D</v>
      </c>
      <c r="N2263" s="1" t="str">
        <f t="shared" si="482"/>
        <v>both asparagine YE_Syn_D</v>
      </c>
      <c r="O2263" s="2" t="str">
        <f t="shared" si="483"/>
        <v/>
      </c>
      <c r="P2263" s="1" t="str">
        <f t="array" ref="P2263">IF(O2263="","",AVERAGE(IF(L$1:L$2881=L2263,K$1:K$2881)))</f>
        <v/>
      </c>
      <c r="Q2263" s="1" t="str">
        <f t="array" ref="Q2263">IF(O2263="","",_xlfn.F.TEST(IF((L$1:L$2881=LEFT(L2263,LEN(L2263)-3)&amp;"ctr"),K$1:K$2881),IF((L$1:L$2881=L2263),K$1:K$2881)))</f>
        <v/>
      </c>
      <c r="R2263" s="1" t="str">
        <f t="array" ref="R2263">IF(O2263="","",TTEST(IF(L$1:L$2881=LEFT(L2263,LEN(L2263)-3)&amp;"ctr",K$1:K$2881),IF(L$1:L$2881=L2263,K$1:K$2881),2,IF(ISERROR(Q2263),3,IF(Q2263&lt;0.05,3,2))))</f>
        <v/>
      </c>
      <c r="S2263" s="1" t="str">
        <f t="shared" ca="1" si="484"/>
        <v/>
      </c>
      <c r="T2263" s="1" t="str">
        <f t="array" ref="T2263">IF(O2263="","",AVERAGE(IF(L$1:L$2881=L2263,I$1:I$2881)))</f>
        <v/>
      </c>
      <c r="U2263" s="1" t="str">
        <f t="shared" ca="1" si="485"/>
        <v/>
      </c>
      <c r="V2263" s="1" t="str">
        <f t="shared" ca="1" si="491"/>
        <v/>
      </c>
      <c r="W2263" s="1" t="str">
        <f t="array" aca="1" ref="W2263" ca="1">IF(V2263="","",IF(AVERAGE(IF(Z$2:Z$2881="Neg"&amp;" "&amp;B2263&amp;" "&amp;X2263,J$2:J$2881,0))&gt;AVERAGE(IF(Z$2:Z$2881="pos"&amp;" "&amp;B2263&amp;" "&amp;X2263,J$2:J$2881,0)),"neg","pos"))</f>
        <v/>
      </c>
      <c r="X2263" s="1" t="str">
        <f t="shared" ca="1" si="486"/>
        <v/>
      </c>
      <c r="Y2263" s="1" t="str">
        <f t="shared" ca="1" si="487"/>
        <v/>
      </c>
      <c r="Z2263" s="1" t="str">
        <f t="shared" si="488"/>
        <v>both asparagine YE_</v>
      </c>
      <c r="AA2263" s="1" t="str">
        <f t="shared" si="492"/>
        <v/>
      </c>
    </row>
    <row r="2264" spans="1:27" x14ac:dyDescent="0.2">
      <c r="A2264" s="1" t="s">
        <v>94</v>
      </c>
      <c r="B2264" s="1" t="s">
        <v>182</v>
      </c>
      <c r="C2264" s="1" t="s">
        <v>43</v>
      </c>
      <c r="D2264" s="1">
        <v>132.05349212484001</v>
      </c>
      <c r="E2264" s="1">
        <v>21.09</v>
      </c>
      <c r="F2264" s="5" t="s">
        <v>146</v>
      </c>
      <c r="H2264" s="1" t="s">
        <v>152</v>
      </c>
      <c r="I2264" s="1">
        <v>258487</v>
      </c>
      <c r="K2264" s="1">
        <f t="shared" si="489"/>
        <v>12.46260455018966</v>
      </c>
      <c r="L2264" s="1" t="str">
        <f t="shared" si="490"/>
        <v>both asparagine YE_Syn</v>
      </c>
      <c r="M2264" s="1" t="str">
        <f t="shared" si="481"/>
        <v>D</v>
      </c>
      <c r="N2264" s="1" t="str">
        <f t="shared" si="482"/>
        <v>both asparagine YE_Syn_D</v>
      </c>
      <c r="O2264" s="2" t="str">
        <f t="shared" si="483"/>
        <v/>
      </c>
      <c r="P2264" s="1" t="str">
        <f t="array" ref="P2264">IF(O2264="","",AVERAGE(IF(L$1:L$2881=L2264,K$1:K$2881)))</f>
        <v/>
      </c>
      <c r="Q2264" s="1" t="str">
        <f t="array" ref="Q2264">IF(O2264="","",_xlfn.F.TEST(IF((L$1:L$2881=LEFT(L2264,LEN(L2264)-3)&amp;"ctr"),K$1:K$2881),IF((L$1:L$2881=L2264),K$1:K$2881)))</f>
        <v/>
      </c>
      <c r="R2264" s="1" t="str">
        <f t="array" ref="R2264">IF(O2264="","",TTEST(IF(L$1:L$2881=LEFT(L2264,LEN(L2264)-3)&amp;"ctr",K$1:K$2881),IF(L$1:L$2881=L2264,K$1:K$2881),2,IF(ISERROR(Q2264),3,IF(Q2264&lt;0.05,3,2))))</f>
        <v/>
      </c>
      <c r="S2264" s="1" t="str">
        <f t="shared" ca="1" si="484"/>
        <v/>
      </c>
      <c r="T2264" s="1" t="str">
        <f t="array" ref="T2264">IF(O2264="","",AVERAGE(IF(L$1:L$2881=L2264,I$1:I$2881)))</f>
        <v/>
      </c>
      <c r="U2264" s="1" t="str">
        <f t="shared" ca="1" si="485"/>
        <v/>
      </c>
      <c r="V2264" s="1" t="str">
        <f t="shared" ca="1" si="491"/>
        <v/>
      </c>
      <c r="W2264" s="1" t="str">
        <f t="array" aca="1" ref="W2264" ca="1">IF(V2264="","",IF(AVERAGE(IF(Z$2:Z$2881="Neg"&amp;" "&amp;B2264&amp;" "&amp;X2264,J$2:J$2881,0))&gt;AVERAGE(IF(Z$2:Z$2881="pos"&amp;" "&amp;B2264&amp;" "&amp;X2264,J$2:J$2881,0)),"neg","pos"))</f>
        <v/>
      </c>
      <c r="X2264" s="1" t="str">
        <f t="shared" ca="1" si="486"/>
        <v/>
      </c>
      <c r="Y2264" s="1" t="str">
        <f t="shared" ca="1" si="487"/>
        <v/>
      </c>
      <c r="Z2264" s="1" t="str">
        <f t="shared" si="488"/>
        <v>both asparagine YE_</v>
      </c>
      <c r="AA2264" s="1" t="str">
        <f t="shared" si="492"/>
        <v/>
      </c>
    </row>
    <row r="2265" spans="1:27" x14ac:dyDescent="0.2">
      <c r="A2265" s="1" t="s">
        <v>94</v>
      </c>
      <c r="B2265" s="1" t="s">
        <v>182</v>
      </c>
      <c r="C2265" s="1" t="s">
        <v>43</v>
      </c>
      <c r="D2265" s="1">
        <v>132.05349212484001</v>
      </c>
      <c r="E2265" s="1">
        <v>21.09</v>
      </c>
      <c r="F2265" s="5" t="s">
        <v>146</v>
      </c>
      <c r="H2265" s="1" t="s">
        <v>152</v>
      </c>
      <c r="I2265" s="1">
        <v>78128</v>
      </c>
      <c r="K2265" s="1">
        <f t="shared" si="489"/>
        <v>11.266116585728028</v>
      </c>
      <c r="L2265" s="1" t="str">
        <f t="shared" si="490"/>
        <v>both asparagine YE_Syn</v>
      </c>
      <c r="M2265" s="1" t="str">
        <f t="shared" si="481"/>
        <v>D</v>
      </c>
      <c r="N2265" s="1" t="str">
        <f t="shared" si="482"/>
        <v>both asparagine YE_Syn_D</v>
      </c>
      <c r="O2265" s="2" t="str">
        <f t="shared" si="483"/>
        <v/>
      </c>
      <c r="P2265" s="1" t="str">
        <f t="array" ref="P2265">IF(O2265="","",AVERAGE(IF(L$1:L$2881=L2265,K$1:K$2881)))</f>
        <v/>
      </c>
      <c r="Q2265" s="1" t="str">
        <f t="array" ref="Q2265">IF(O2265="","",_xlfn.F.TEST(IF((L$1:L$2881=LEFT(L2265,LEN(L2265)-3)&amp;"ctr"),K$1:K$2881),IF((L$1:L$2881=L2265),K$1:K$2881)))</f>
        <v/>
      </c>
      <c r="R2265" s="1" t="str">
        <f t="array" ref="R2265">IF(O2265="","",TTEST(IF(L$1:L$2881=LEFT(L2265,LEN(L2265)-3)&amp;"ctr",K$1:K$2881),IF(L$1:L$2881=L2265,K$1:K$2881),2,IF(ISERROR(Q2265),3,IF(Q2265&lt;0.05,3,2))))</f>
        <v/>
      </c>
      <c r="S2265" s="1" t="str">
        <f t="shared" ca="1" si="484"/>
        <v/>
      </c>
      <c r="T2265" s="1" t="str">
        <f t="array" ref="T2265">IF(O2265="","",AVERAGE(IF(L$1:L$2881=L2265,I$1:I$2881)))</f>
        <v/>
      </c>
      <c r="U2265" s="1" t="str">
        <f t="shared" ca="1" si="485"/>
        <v/>
      </c>
      <c r="V2265" s="1" t="str">
        <f t="shared" ca="1" si="491"/>
        <v/>
      </c>
      <c r="W2265" s="1" t="str">
        <f t="array" aca="1" ref="W2265" ca="1">IF(V2265="","",IF(AVERAGE(IF(Z$2:Z$2881="Neg"&amp;" "&amp;B2265&amp;" "&amp;X2265,J$2:J$2881,0))&gt;AVERAGE(IF(Z$2:Z$2881="pos"&amp;" "&amp;B2265&amp;" "&amp;X2265,J$2:J$2881,0)),"neg","pos"))</f>
        <v/>
      </c>
      <c r="X2265" s="1" t="str">
        <f t="shared" ca="1" si="486"/>
        <v/>
      </c>
      <c r="Y2265" s="1" t="str">
        <f t="shared" ca="1" si="487"/>
        <v/>
      </c>
      <c r="Z2265" s="1" t="str">
        <f t="shared" si="488"/>
        <v>both asparagine YE_</v>
      </c>
      <c r="AA2265" s="1" t="str">
        <f t="shared" si="492"/>
        <v/>
      </c>
    </row>
    <row r="2266" spans="1:27" x14ac:dyDescent="0.2">
      <c r="A2266" s="1" t="s">
        <v>94</v>
      </c>
      <c r="B2266" s="1" t="s">
        <v>182</v>
      </c>
      <c r="C2266" s="1" t="s">
        <v>43</v>
      </c>
      <c r="D2266" s="1">
        <v>132.05349212484001</v>
      </c>
      <c r="E2266" s="1">
        <v>21.09</v>
      </c>
      <c r="F2266" s="5" t="s">
        <v>146</v>
      </c>
      <c r="H2266" s="1" t="s">
        <v>153</v>
      </c>
      <c r="K2266" s="1">
        <f t="shared" si="489"/>
        <v>0</v>
      </c>
      <c r="L2266" s="1" t="str">
        <f t="shared" si="490"/>
        <v>both asparagine SE_Ctr</v>
      </c>
      <c r="M2266" s="1" t="str">
        <f t="shared" si="481"/>
        <v>ND</v>
      </c>
      <c r="N2266" s="1" t="str">
        <f t="shared" si="482"/>
        <v>both asparagine SE_CtrND</v>
      </c>
      <c r="O2266" s="2" t="str">
        <f t="shared" si="483"/>
        <v>ND</v>
      </c>
      <c r="P2266" s="1">
        <f t="array" ref="P2266">IF(O2266="","",AVERAGE(IF(L$1:L$2881=L2266,K$1:K$2881)))</f>
        <v>0</v>
      </c>
      <c r="Q2266" s="1" t="e">
        <f t="array" ref="Q2266">IF(O2266="","",_xlfn.F.TEST(IF((L$1:L$2881=LEFT(L2266,LEN(L2266)-3)&amp;"ctr"),K$1:K$2881),IF((L$1:L$2881=L2266),K$1:K$2881)))</f>
        <v>#DIV/0!</v>
      </c>
      <c r="R2266" s="1" t="e">
        <f t="array" ref="R2266">IF(O2266="","",TTEST(IF(L$1:L$2881=LEFT(L2266,LEN(L2266)-3)&amp;"ctr",K$1:K$2881),IF(L$1:L$2881=L2266,K$1:K$2881),2,IF(ISERROR(Q2266),3,IF(Q2266&lt;0.05,3,2))))</f>
        <v>#DIV/0!</v>
      </c>
      <c r="S2266" s="1" t="str">
        <f t="shared" ca="1" si="484"/>
        <v>ND</v>
      </c>
      <c r="T2266" s="1">
        <f t="array" ref="T2266">IF(O2266="","",AVERAGE(IF(L$1:L$2881=L2266,I$1:I$2881)))</f>
        <v>0</v>
      </c>
      <c r="U2266" s="1" t="str">
        <f t="shared" ca="1" si="485"/>
        <v>n/a</v>
      </c>
      <c r="V2266" s="1" t="str">
        <f t="shared" ca="1" si="491"/>
        <v/>
      </c>
      <c r="W2266" s="1" t="str">
        <f t="array" aca="1" ref="W2266" ca="1">IF(V2266="","",IF(AVERAGE(IF(Z$2:Z$2881="Neg"&amp;" "&amp;B2266&amp;" "&amp;X2266,J$2:J$2881,0))&gt;AVERAGE(IF(Z$2:Z$2881="pos"&amp;" "&amp;B2266&amp;" "&amp;X2266,J$2:J$2881,0)),"neg","pos"))</f>
        <v/>
      </c>
      <c r="X2266" s="1" t="str">
        <f t="shared" ca="1" si="486"/>
        <v/>
      </c>
      <c r="Y2266" s="1" t="str">
        <f t="shared" ca="1" si="487"/>
        <v/>
      </c>
      <c r="Z2266" s="1" t="str">
        <f t="shared" si="488"/>
        <v>both asparagine SE_</v>
      </c>
      <c r="AA2266" s="1" t="str">
        <f t="shared" si="492"/>
        <v>Good</v>
      </c>
    </row>
    <row r="2267" spans="1:27" x14ac:dyDescent="0.2">
      <c r="A2267" s="1" t="s">
        <v>94</v>
      </c>
      <c r="B2267" s="1" t="s">
        <v>182</v>
      </c>
      <c r="C2267" s="1" t="s">
        <v>43</v>
      </c>
      <c r="D2267" s="1">
        <v>132.05349212484001</v>
      </c>
      <c r="E2267" s="1">
        <v>21.09</v>
      </c>
      <c r="F2267" s="5" t="s">
        <v>146</v>
      </c>
      <c r="H2267" s="1" t="s">
        <v>153</v>
      </c>
      <c r="K2267" s="1">
        <f t="shared" si="489"/>
        <v>0</v>
      </c>
      <c r="L2267" s="1" t="str">
        <f t="shared" si="490"/>
        <v>both asparagine SE_Ctr</v>
      </c>
      <c r="M2267" s="1" t="str">
        <f t="shared" si="481"/>
        <v>ND</v>
      </c>
      <c r="N2267" s="1" t="str">
        <f t="shared" si="482"/>
        <v>both asparagine SE_CtrND</v>
      </c>
      <c r="O2267" s="2" t="str">
        <f t="shared" si="483"/>
        <v/>
      </c>
      <c r="P2267" s="1" t="str">
        <f t="array" ref="P2267">IF(O2267="","",AVERAGE(IF(L$1:L$2881=L2267,K$1:K$2881)))</f>
        <v/>
      </c>
      <c r="Q2267" s="1" t="str">
        <f t="array" ref="Q2267">IF(O2267="","",_xlfn.F.TEST(IF((L$1:L$2881=LEFT(L2267,LEN(L2267)-3)&amp;"ctr"),K$1:K$2881),IF((L$1:L$2881=L2267),K$1:K$2881)))</f>
        <v/>
      </c>
      <c r="R2267" s="1" t="str">
        <f t="array" ref="R2267">IF(O2267="","",TTEST(IF(L$1:L$2881=LEFT(L2267,LEN(L2267)-3)&amp;"ctr",K$1:K$2881),IF(L$1:L$2881=L2267,K$1:K$2881),2,IF(ISERROR(Q2267),3,IF(Q2267&lt;0.05,3,2))))</f>
        <v/>
      </c>
      <c r="S2267" s="1" t="str">
        <f t="shared" ca="1" si="484"/>
        <v/>
      </c>
      <c r="T2267" s="1" t="str">
        <f t="array" ref="T2267">IF(O2267="","",AVERAGE(IF(L$1:L$2881=L2267,I$1:I$2881)))</f>
        <v/>
      </c>
      <c r="U2267" s="1" t="str">
        <f t="shared" ca="1" si="485"/>
        <v/>
      </c>
      <c r="V2267" s="1" t="str">
        <f t="shared" ca="1" si="491"/>
        <v/>
      </c>
      <c r="W2267" s="1" t="str">
        <f t="array" aca="1" ref="W2267" ca="1">IF(V2267="","",IF(AVERAGE(IF(Z$2:Z$2881="Neg"&amp;" "&amp;B2267&amp;" "&amp;X2267,J$2:J$2881,0))&gt;AVERAGE(IF(Z$2:Z$2881="pos"&amp;" "&amp;B2267&amp;" "&amp;X2267,J$2:J$2881,0)),"neg","pos"))</f>
        <v/>
      </c>
      <c r="X2267" s="1" t="str">
        <f t="shared" ca="1" si="486"/>
        <v/>
      </c>
      <c r="Y2267" s="1" t="str">
        <f t="shared" ca="1" si="487"/>
        <v/>
      </c>
      <c r="Z2267" s="1" t="str">
        <f t="shared" si="488"/>
        <v>both asparagine SE_</v>
      </c>
      <c r="AA2267" s="1" t="str">
        <f t="shared" si="492"/>
        <v/>
      </c>
    </row>
    <row r="2268" spans="1:27" x14ac:dyDescent="0.2">
      <c r="A2268" s="1" t="s">
        <v>94</v>
      </c>
      <c r="B2268" s="1" t="s">
        <v>182</v>
      </c>
      <c r="C2268" s="1" t="s">
        <v>43</v>
      </c>
      <c r="D2268" s="1">
        <v>132.05349212484001</v>
      </c>
      <c r="E2268" s="1">
        <v>21.09</v>
      </c>
      <c r="F2268" s="5" t="s">
        <v>146</v>
      </c>
      <c r="H2268" s="1" t="s">
        <v>153</v>
      </c>
      <c r="K2268" s="1">
        <f t="shared" si="489"/>
        <v>0</v>
      </c>
      <c r="L2268" s="1" t="str">
        <f t="shared" si="490"/>
        <v>both asparagine SE_Ctr</v>
      </c>
      <c r="M2268" s="1" t="str">
        <f t="shared" si="481"/>
        <v>ND</v>
      </c>
      <c r="N2268" s="1" t="str">
        <f t="shared" si="482"/>
        <v>both asparagine SE_CtrND</v>
      </c>
      <c r="O2268" s="2" t="str">
        <f t="shared" si="483"/>
        <v/>
      </c>
      <c r="P2268" s="1" t="str">
        <f t="array" ref="P2268">IF(O2268="","",AVERAGE(IF(L$1:L$2881=L2268,K$1:K$2881)))</f>
        <v/>
      </c>
      <c r="Q2268" s="1" t="str">
        <f t="array" ref="Q2268">IF(O2268="","",_xlfn.F.TEST(IF((L$1:L$2881=LEFT(L2268,LEN(L2268)-3)&amp;"ctr"),K$1:K$2881),IF((L$1:L$2881=L2268),K$1:K$2881)))</f>
        <v/>
      </c>
      <c r="R2268" s="1" t="str">
        <f t="array" ref="R2268">IF(O2268="","",TTEST(IF(L$1:L$2881=LEFT(L2268,LEN(L2268)-3)&amp;"ctr",K$1:K$2881),IF(L$1:L$2881=L2268,K$1:K$2881),2,IF(ISERROR(Q2268),3,IF(Q2268&lt;0.05,3,2))))</f>
        <v/>
      </c>
      <c r="S2268" s="1" t="str">
        <f t="shared" ca="1" si="484"/>
        <v/>
      </c>
      <c r="T2268" s="1" t="str">
        <f t="array" ref="T2268">IF(O2268="","",AVERAGE(IF(L$1:L$2881=L2268,I$1:I$2881)))</f>
        <v/>
      </c>
      <c r="U2268" s="1" t="str">
        <f t="shared" ca="1" si="485"/>
        <v/>
      </c>
      <c r="V2268" s="1" t="str">
        <f t="shared" ca="1" si="491"/>
        <v/>
      </c>
      <c r="W2268" s="1" t="str">
        <f t="array" aca="1" ref="W2268" ca="1">IF(V2268="","",IF(AVERAGE(IF(Z$2:Z$2881="Neg"&amp;" "&amp;B2268&amp;" "&amp;X2268,J$2:J$2881,0))&gt;AVERAGE(IF(Z$2:Z$2881="pos"&amp;" "&amp;B2268&amp;" "&amp;X2268,J$2:J$2881,0)),"neg","pos"))</f>
        <v/>
      </c>
      <c r="X2268" s="1" t="str">
        <f t="shared" ca="1" si="486"/>
        <v/>
      </c>
      <c r="Y2268" s="1" t="str">
        <f t="shared" ca="1" si="487"/>
        <v/>
      </c>
      <c r="Z2268" s="1" t="str">
        <f t="shared" si="488"/>
        <v>both asparagine SE_</v>
      </c>
      <c r="AA2268" s="1" t="str">
        <f t="shared" si="492"/>
        <v/>
      </c>
    </row>
    <row r="2269" spans="1:27" x14ac:dyDescent="0.2">
      <c r="A2269" s="1" t="s">
        <v>94</v>
      </c>
      <c r="B2269" s="1" t="s">
        <v>182</v>
      </c>
      <c r="C2269" s="1" t="s">
        <v>43</v>
      </c>
      <c r="D2269" s="1">
        <v>132.05349212484001</v>
      </c>
      <c r="E2269" s="1">
        <v>21.09</v>
      </c>
      <c r="F2269" s="5" t="s">
        <v>146</v>
      </c>
      <c r="H2269" s="1" t="s">
        <v>153</v>
      </c>
      <c r="K2269" s="1">
        <f t="shared" si="489"/>
        <v>0</v>
      </c>
      <c r="L2269" s="1" t="str">
        <f t="shared" si="490"/>
        <v>both asparagine SE_Ctr</v>
      </c>
      <c r="M2269" s="1" t="str">
        <f t="shared" si="481"/>
        <v>ND</v>
      </c>
      <c r="N2269" s="1" t="str">
        <f t="shared" si="482"/>
        <v>both asparagine SE_CtrND</v>
      </c>
      <c r="O2269" s="2" t="str">
        <f t="shared" si="483"/>
        <v/>
      </c>
      <c r="P2269" s="1" t="str">
        <f t="array" ref="P2269">IF(O2269="","",AVERAGE(IF(L$1:L$2881=L2269,K$1:K$2881)))</f>
        <v/>
      </c>
      <c r="Q2269" s="1" t="str">
        <f t="array" ref="Q2269">IF(O2269="","",_xlfn.F.TEST(IF((L$1:L$2881=LEFT(L2269,LEN(L2269)-3)&amp;"ctr"),K$1:K$2881),IF((L$1:L$2881=L2269),K$1:K$2881)))</f>
        <v/>
      </c>
      <c r="R2269" s="1" t="str">
        <f t="array" ref="R2269">IF(O2269="","",TTEST(IF(L$1:L$2881=LEFT(L2269,LEN(L2269)-3)&amp;"ctr",K$1:K$2881),IF(L$1:L$2881=L2269,K$1:K$2881),2,IF(ISERROR(Q2269),3,IF(Q2269&lt;0.05,3,2))))</f>
        <v/>
      </c>
      <c r="S2269" s="1" t="str">
        <f t="shared" ca="1" si="484"/>
        <v/>
      </c>
      <c r="T2269" s="1" t="str">
        <f t="array" ref="T2269">IF(O2269="","",AVERAGE(IF(L$1:L$2881=L2269,I$1:I$2881)))</f>
        <v/>
      </c>
      <c r="U2269" s="1" t="str">
        <f t="shared" ca="1" si="485"/>
        <v/>
      </c>
      <c r="V2269" s="1" t="str">
        <f t="shared" ca="1" si="491"/>
        <v/>
      </c>
      <c r="W2269" s="1" t="str">
        <f t="array" aca="1" ref="W2269" ca="1">IF(V2269="","",IF(AVERAGE(IF(Z$2:Z$2881="Neg"&amp;" "&amp;B2269&amp;" "&amp;X2269,J$2:J$2881,0))&gt;AVERAGE(IF(Z$2:Z$2881="pos"&amp;" "&amp;B2269&amp;" "&amp;X2269,J$2:J$2881,0)),"neg","pos"))</f>
        <v/>
      </c>
      <c r="X2269" s="1" t="str">
        <f t="shared" ca="1" si="486"/>
        <v/>
      </c>
      <c r="Y2269" s="1" t="str">
        <f t="shared" ca="1" si="487"/>
        <v/>
      </c>
      <c r="Z2269" s="1" t="str">
        <f t="shared" si="488"/>
        <v>both asparagine SE_</v>
      </c>
      <c r="AA2269" s="1" t="str">
        <f t="shared" si="492"/>
        <v/>
      </c>
    </row>
    <row r="2270" spans="1:27" x14ac:dyDescent="0.2">
      <c r="A2270" s="1" t="s">
        <v>94</v>
      </c>
      <c r="B2270" s="1" t="s">
        <v>182</v>
      </c>
      <c r="C2270" s="1" t="s">
        <v>43</v>
      </c>
      <c r="D2270" s="1">
        <v>132.05349212484001</v>
      </c>
      <c r="E2270" s="1">
        <v>21.09</v>
      </c>
      <c r="F2270" s="5" t="s">
        <v>146</v>
      </c>
      <c r="H2270" s="1" t="s">
        <v>154</v>
      </c>
      <c r="K2270" s="1">
        <f t="shared" si="489"/>
        <v>0</v>
      </c>
      <c r="L2270" s="1" t="str">
        <f t="shared" si="490"/>
        <v>both asparagine SE_Syn</v>
      </c>
      <c r="M2270" s="1" t="str">
        <f t="shared" si="481"/>
        <v>ND</v>
      </c>
      <c r="N2270" s="1" t="str">
        <f t="shared" si="482"/>
        <v>both asparagine SE_SynND</v>
      </c>
      <c r="O2270" s="2" t="str">
        <f t="shared" si="483"/>
        <v>ND</v>
      </c>
      <c r="P2270" s="1">
        <f t="array" ref="P2270">IF(O2270="","",AVERAGE(IF(L$1:L$2881=L2270,K$1:K$2881)))</f>
        <v>0</v>
      </c>
      <c r="Q2270" s="1" t="e">
        <f t="array" ref="Q2270">IF(O2270="","",_xlfn.F.TEST(IF((L$1:L$2881=LEFT(L2270,LEN(L2270)-3)&amp;"ctr"),K$1:K$2881),IF((L$1:L$2881=L2270),K$1:K$2881)))</f>
        <v>#DIV/0!</v>
      </c>
      <c r="R2270" s="1" t="e">
        <f t="array" ref="R2270">IF(O2270="","",TTEST(IF(L$1:L$2881=LEFT(L2270,LEN(L2270)-3)&amp;"ctr",K$1:K$2881),IF(L$1:L$2881=L2270,K$1:K$2881),2,IF(ISERROR(Q2270),3,IF(Q2270&lt;0.05,3,2))))</f>
        <v>#DIV/0!</v>
      </c>
      <c r="S2270" s="1" t="str">
        <f t="shared" ca="1" si="484"/>
        <v>ND</v>
      </c>
      <c r="T2270" s="1">
        <f t="array" ref="T2270">IF(O2270="","",AVERAGE(IF(L$1:L$2881=L2270,I$1:I$2881)))</f>
        <v>0</v>
      </c>
      <c r="U2270" s="1" t="str">
        <f t="shared" ca="1" si="485"/>
        <v>n/a</v>
      </c>
      <c r="V2270" s="1" t="str">
        <f t="shared" ca="1" si="491"/>
        <v/>
      </c>
      <c r="W2270" s="1" t="str">
        <f t="array" aca="1" ref="W2270" ca="1">IF(V2270="","",IF(AVERAGE(IF(Z$2:Z$2881="Neg"&amp;" "&amp;B2270&amp;" "&amp;X2270,J$2:J$2881,0))&gt;AVERAGE(IF(Z$2:Z$2881="pos"&amp;" "&amp;B2270&amp;" "&amp;X2270,J$2:J$2881,0)),"neg","pos"))</f>
        <v/>
      </c>
      <c r="X2270" s="1" t="str">
        <f t="shared" ca="1" si="486"/>
        <v/>
      </c>
      <c r="Y2270" s="1" t="str">
        <f t="shared" ca="1" si="487"/>
        <v/>
      </c>
      <c r="Z2270" s="1" t="str">
        <f t="shared" si="488"/>
        <v>both asparagine SE_</v>
      </c>
      <c r="AA2270" s="1" t="str">
        <f t="shared" si="492"/>
        <v>Good</v>
      </c>
    </row>
    <row r="2271" spans="1:27" x14ac:dyDescent="0.2">
      <c r="A2271" s="1" t="s">
        <v>94</v>
      </c>
      <c r="B2271" s="1" t="s">
        <v>182</v>
      </c>
      <c r="C2271" s="1" t="s">
        <v>43</v>
      </c>
      <c r="D2271" s="1">
        <v>132.05349212484001</v>
      </c>
      <c r="E2271" s="1">
        <v>21.09</v>
      </c>
      <c r="F2271" s="5" t="s">
        <v>146</v>
      </c>
      <c r="H2271" s="1" t="s">
        <v>154</v>
      </c>
      <c r="K2271" s="1">
        <f t="shared" si="489"/>
        <v>0</v>
      </c>
      <c r="L2271" s="1" t="str">
        <f t="shared" si="490"/>
        <v>both asparagine SE_Syn</v>
      </c>
      <c r="M2271" s="1" t="str">
        <f t="shared" si="481"/>
        <v>ND</v>
      </c>
      <c r="N2271" s="1" t="str">
        <f t="shared" si="482"/>
        <v>both asparagine SE_SynND</v>
      </c>
      <c r="O2271" s="2" t="str">
        <f t="shared" si="483"/>
        <v/>
      </c>
      <c r="P2271" s="1" t="str">
        <f t="array" ref="P2271">IF(O2271="","",AVERAGE(IF(L$1:L$2881=L2271,K$1:K$2881)))</f>
        <v/>
      </c>
      <c r="Q2271" s="1" t="str">
        <f t="array" ref="Q2271">IF(O2271="","",_xlfn.F.TEST(IF((L$1:L$2881=LEFT(L2271,LEN(L2271)-3)&amp;"ctr"),K$1:K$2881),IF((L$1:L$2881=L2271),K$1:K$2881)))</f>
        <v/>
      </c>
      <c r="R2271" s="1" t="str">
        <f t="array" ref="R2271">IF(O2271="","",TTEST(IF(L$1:L$2881=LEFT(L2271,LEN(L2271)-3)&amp;"ctr",K$1:K$2881),IF(L$1:L$2881=L2271,K$1:K$2881),2,IF(ISERROR(Q2271),3,IF(Q2271&lt;0.05,3,2))))</f>
        <v/>
      </c>
      <c r="S2271" s="1" t="str">
        <f t="shared" ca="1" si="484"/>
        <v/>
      </c>
      <c r="T2271" s="1" t="str">
        <f t="array" ref="T2271">IF(O2271="","",AVERAGE(IF(L$1:L$2881=L2271,I$1:I$2881)))</f>
        <v/>
      </c>
      <c r="U2271" s="1" t="str">
        <f t="shared" ca="1" si="485"/>
        <v/>
      </c>
      <c r="V2271" s="1" t="str">
        <f t="shared" ca="1" si="491"/>
        <v/>
      </c>
      <c r="W2271" s="1" t="str">
        <f t="array" aca="1" ref="W2271" ca="1">IF(V2271="","",IF(AVERAGE(IF(Z$2:Z$2881="Neg"&amp;" "&amp;B2271&amp;" "&amp;X2271,J$2:J$2881,0))&gt;AVERAGE(IF(Z$2:Z$2881="pos"&amp;" "&amp;B2271&amp;" "&amp;X2271,J$2:J$2881,0)),"neg","pos"))</f>
        <v/>
      </c>
      <c r="X2271" s="1" t="str">
        <f t="shared" ca="1" si="486"/>
        <v/>
      </c>
      <c r="Y2271" s="1" t="str">
        <f t="shared" ca="1" si="487"/>
        <v/>
      </c>
      <c r="Z2271" s="1" t="str">
        <f t="shared" si="488"/>
        <v>both asparagine SE_</v>
      </c>
      <c r="AA2271" s="1" t="str">
        <f t="shared" si="492"/>
        <v/>
      </c>
    </row>
    <row r="2272" spans="1:27" x14ac:dyDescent="0.2">
      <c r="A2272" s="1" t="s">
        <v>94</v>
      </c>
      <c r="B2272" s="1" t="s">
        <v>182</v>
      </c>
      <c r="C2272" s="1" t="s">
        <v>43</v>
      </c>
      <c r="D2272" s="1">
        <v>132.05349212484001</v>
      </c>
      <c r="E2272" s="1">
        <v>21.09</v>
      </c>
      <c r="F2272" s="5" t="s">
        <v>146</v>
      </c>
      <c r="H2272" s="1" t="s">
        <v>154</v>
      </c>
      <c r="K2272" s="1">
        <f t="shared" si="489"/>
        <v>0</v>
      </c>
      <c r="L2272" s="1" t="str">
        <f t="shared" si="490"/>
        <v>both asparagine SE_Syn</v>
      </c>
      <c r="M2272" s="1" t="str">
        <f t="shared" si="481"/>
        <v>ND</v>
      </c>
      <c r="N2272" s="1" t="str">
        <f t="shared" si="482"/>
        <v>both asparagine SE_SynND</v>
      </c>
      <c r="O2272" s="2" t="str">
        <f t="shared" si="483"/>
        <v/>
      </c>
      <c r="P2272" s="1" t="str">
        <f t="array" ref="P2272">IF(O2272="","",AVERAGE(IF(L$1:L$2881=L2272,K$1:K$2881)))</f>
        <v/>
      </c>
      <c r="Q2272" s="1" t="str">
        <f t="array" ref="Q2272">IF(O2272="","",_xlfn.F.TEST(IF((L$1:L$2881=LEFT(L2272,LEN(L2272)-3)&amp;"ctr"),K$1:K$2881),IF((L$1:L$2881=L2272),K$1:K$2881)))</f>
        <v/>
      </c>
      <c r="R2272" s="1" t="str">
        <f t="array" ref="R2272">IF(O2272="","",TTEST(IF(L$1:L$2881=LEFT(L2272,LEN(L2272)-3)&amp;"ctr",K$1:K$2881),IF(L$1:L$2881=L2272,K$1:K$2881),2,IF(ISERROR(Q2272),3,IF(Q2272&lt;0.05,3,2))))</f>
        <v/>
      </c>
      <c r="S2272" s="1" t="str">
        <f t="shared" ca="1" si="484"/>
        <v/>
      </c>
      <c r="T2272" s="1" t="str">
        <f t="array" ref="T2272">IF(O2272="","",AVERAGE(IF(L$1:L$2881=L2272,I$1:I$2881)))</f>
        <v/>
      </c>
      <c r="U2272" s="1" t="str">
        <f t="shared" ca="1" si="485"/>
        <v/>
      </c>
      <c r="V2272" s="1" t="str">
        <f t="shared" ca="1" si="491"/>
        <v/>
      </c>
      <c r="W2272" s="1" t="str">
        <f t="array" aca="1" ref="W2272" ca="1">IF(V2272="","",IF(AVERAGE(IF(Z$2:Z$2881="Neg"&amp;" "&amp;B2272&amp;" "&amp;X2272,J$2:J$2881,0))&gt;AVERAGE(IF(Z$2:Z$2881="pos"&amp;" "&amp;B2272&amp;" "&amp;X2272,J$2:J$2881,0)),"neg","pos"))</f>
        <v/>
      </c>
      <c r="X2272" s="1" t="str">
        <f t="shared" ca="1" si="486"/>
        <v/>
      </c>
      <c r="Y2272" s="1" t="str">
        <f t="shared" ca="1" si="487"/>
        <v/>
      </c>
      <c r="Z2272" s="1" t="str">
        <f t="shared" si="488"/>
        <v>both asparagine SE_</v>
      </c>
      <c r="AA2272" s="1" t="str">
        <f t="shared" si="492"/>
        <v/>
      </c>
    </row>
    <row r="2273" spans="1:27" x14ac:dyDescent="0.2">
      <c r="A2273" s="1" t="s">
        <v>94</v>
      </c>
      <c r="B2273" s="1" t="s">
        <v>182</v>
      </c>
      <c r="C2273" s="1" t="s">
        <v>43</v>
      </c>
      <c r="D2273" s="1">
        <v>132.05349212484001</v>
      </c>
      <c r="E2273" s="1">
        <v>21.09</v>
      </c>
      <c r="F2273" s="5" t="s">
        <v>146</v>
      </c>
      <c r="H2273" s="1" t="s">
        <v>154</v>
      </c>
      <c r="K2273" s="1">
        <f t="shared" si="489"/>
        <v>0</v>
      </c>
      <c r="L2273" s="1" t="str">
        <f t="shared" si="490"/>
        <v>both asparagine SE_Syn</v>
      </c>
      <c r="M2273" s="1" t="str">
        <f t="shared" si="481"/>
        <v>ND</v>
      </c>
      <c r="N2273" s="1" t="str">
        <f t="shared" si="482"/>
        <v>both asparagine SE_SynND</v>
      </c>
      <c r="O2273" s="2" t="str">
        <f t="shared" si="483"/>
        <v/>
      </c>
      <c r="P2273" s="1" t="str">
        <f t="array" ref="P2273">IF(O2273="","",AVERAGE(IF(L$1:L$2881=L2273,K$1:K$2881)))</f>
        <v/>
      </c>
      <c r="Q2273" s="1" t="str">
        <f t="array" ref="Q2273">IF(O2273="","",_xlfn.F.TEST(IF((L$1:L$2881=LEFT(L2273,LEN(L2273)-3)&amp;"ctr"),K$1:K$2881),IF((L$1:L$2881=L2273),K$1:K$2881)))</f>
        <v/>
      </c>
      <c r="R2273" s="1" t="str">
        <f t="array" ref="R2273">IF(O2273="","",TTEST(IF(L$1:L$2881=LEFT(L2273,LEN(L2273)-3)&amp;"ctr",K$1:K$2881),IF(L$1:L$2881=L2273,K$1:K$2881),2,IF(ISERROR(Q2273),3,IF(Q2273&lt;0.05,3,2))))</f>
        <v/>
      </c>
      <c r="S2273" s="1" t="str">
        <f t="shared" ca="1" si="484"/>
        <v/>
      </c>
      <c r="T2273" s="1" t="str">
        <f t="array" ref="T2273">IF(O2273="","",AVERAGE(IF(L$1:L$2881=L2273,I$1:I$2881)))</f>
        <v/>
      </c>
      <c r="U2273" s="1" t="str">
        <f t="shared" ca="1" si="485"/>
        <v/>
      </c>
      <c r="V2273" s="1" t="str">
        <f t="shared" ca="1" si="491"/>
        <v/>
      </c>
      <c r="W2273" s="1" t="str">
        <f t="array" aca="1" ref="W2273" ca="1">IF(V2273="","",IF(AVERAGE(IF(Z$2:Z$2881="Neg"&amp;" "&amp;B2273&amp;" "&amp;X2273,J$2:J$2881,0))&gt;AVERAGE(IF(Z$2:Z$2881="pos"&amp;" "&amp;B2273&amp;" "&amp;X2273,J$2:J$2881,0)),"neg","pos"))</f>
        <v/>
      </c>
      <c r="X2273" s="1" t="str">
        <f t="shared" ca="1" si="486"/>
        <v/>
      </c>
      <c r="Y2273" s="1" t="str">
        <f t="shared" ca="1" si="487"/>
        <v/>
      </c>
      <c r="Z2273" s="1" t="str">
        <f t="shared" si="488"/>
        <v>both asparagine SE_</v>
      </c>
      <c r="AA2273" s="1" t="str">
        <f t="shared" si="492"/>
        <v/>
      </c>
    </row>
    <row r="2274" spans="1:27" x14ac:dyDescent="0.2">
      <c r="A2274" s="1" t="s">
        <v>94</v>
      </c>
      <c r="B2274" s="1" t="s">
        <v>197</v>
      </c>
      <c r="C2274" s="1" t="s">
        <v>134</v>
      </c>
      <c r="D2274" s="1">
        <v>155.06909999999999</v>
      </c>
      <c r="E2274" s="1">
        <v>21.14</v>
      </c>
      <c r="F2274" s="5" t="s">
        <v>146</v>
      </c>
      <c r="H2274" s="1" t="s">
        <v>147</v>
      </c>
      <c r="K2274" s="1">
        <f t="shared" si="489"/>
        <v>0</v>
      </c>
      <c r="L2274" s="1" t="str">
        <f t="shared" si="490"/>
        <v>both histidine Min_Ctr</v>
      </c>
      <c r="M2274" s="1" t="str">
        <f t="shared" si="481"/>
        <v>ND</v>
      </c>
      <c r="N2274" s="1" t="str">
        <f t="shared" si="482"/>
        <v>both histidine Min_CtrND</v>
      </c>
      <c r="O2274" s="2" t="str">
        <f t="shared" si="483"/>
        <v>ND</v>
      </c>
      <c r="P2274" s="1">
        <f t="array" ref="P2274">IF(O2274="","",AVERAGE(IF(L$1:L$2881=L2274,K$1:K$2881)))</f>
        <v>0</v>
      </c>
      <c r="Q2274" s="1" t="e">
        <f t="array" ref="Q2274">IF(O2274="","",_xlfn.F.TEST(IF((L$1:L$2881=LEFT(L2274,LEN(L2274)-3)&amp;"ctr"),K$1:K$2881),IF((L$1:L$2881=L2274),K$1:K$2881)))</f>
        <v>#DIV/0!</v>
      </c>
      <c r="R2274" s="1" t="e">
        <f t="array" ref="R2274">IF(O2274="","",TTEST(IF(L$1:L$2881=LEFT(L2274,LEN(L2274)-3)&amp;"ctr",K$1:K$2881),IF(L$1:L$2881=L2274,K$1:K$2881),2,IF(ISERROR(Q2274),3,IF(Q2274&lt;0.05,3,2))))</f>
        <v>#DIV/0!</v>
      </c>
      <c r="S2274" s="1" t="str">
        <f t="shared" ca="1" si="484"/>
        <v>ND</v>
      </c>
      <c r="T2274" s="1">
        <f t="array" ref="T2274">IF(O2274="","",AVERAGE(IF(L$1:L$2881=L2274,I$1:I$2881)))</f>
        <v>0</v>
      </c>
      <c r="U2274" s="1" t="str">
        <f t="shared" ca="1" si="485"/>
        <v>n/a</v>
      </c>
      <c r="V2274" s="1" t="str">
        <f t="shared" ca="1" si="491"/>
        <v/>
      </c>
      <c r="W2274" s="1" t="str">
        <f t="array" aca="1" ref="W2274" ca="1">IF(V2274="","",IF(AVERAGE(IF(Z$2:Z$2881="Neg"&amp;" "&amp;B2274&amp;" "&amp;X2274,J$2:J$2881,0))&gt;AVERAGE(IF(Z$2:Z$2881="pos"&amp;" "&amp;B2274&amp;" "&amp;X2274,J$2:J$2881,0)),"neg","pos"))</f>
        <v/>
      </c>
      <c r="X2274" s="1" t="str">
        <f t="shared" ca="1" si="486"/>
        <v/>
      </c>
      <c r="Y2274" s="1" t="str">
        <f t="shared" ca="1" si="487"/>
        <v/>
      </c>
      <c r="Z2274" s="1" t="str">
        <f t="shared" si="488"/>
        <v>both histidine Min</v>
      </c>
      <c r="AA2274" s="1" t="str">
        <f t="shared" si="492"/>
        <v>Good</v>
      </c>
    </row>
    <row r="2275" spans="1:27" x14ac:dyDescent="0.2">
      <c r="A2275" s="1" t="s">
        <v>94</v>
      </c>
      <c r="B2275" s="1" t="s">
        <v>197</v>
      </c>
      <c r="C2275" s="1" t="s">
        <v>134</v>
      </c>
      <c r="D2275" s="1">
        <v>155.06909999999999</v>
      </c>
      <c r="E2275" s="1">
        <v>21.14</v>
      </c>
      <c r="F2275" s="5" t="s">
        <v>146</v>
      </c>
      <c r="H2275" s="1" t="s">
        <v>147</v>
      </c>
      <c r="K2275" s="1">
        <f t="shared" si="489"/>
        <v>0</v>
      </c>
      <c r="L2275" s="1" t="str">
        <f t="shared" si="490"/>
        <v>both histidine Min_Ctr</v>
      </c>
      <c r="M2275" s="1" t="str">
        <f t="shared" si="481"/>
        <v>ND</v>
      </c>
      <c r="N2275" s="1" t="str">
        <f t="shared" si="482"/>
        <v>both histidine Min_CtrND</v>
      </c>
      <c r="O2275" s="2" t="str">
        <f t="shared" si="483"/>
        <v/>
      </c>
      <c r="P2275" s="1" t="str">
        <f t="array" ref="P2275">IF(O2275="","",AVERAGE(IF(L$1:L$2881=L2275,K$1:K$2881)))</f>
        <v/>
      </c>
      <c r="Q2275" s="1" t="str">
        <f t="array" ref="Q2275">IF(O2275="","",_xlfn.F.TEST(IF((L$1:L$2881=LEFT(L2275,LEN(L2275)-3)&amp;"ctr"),K$1:K$2881),IF((L$1:L$2881=L2275),K$1:K$2881)))</f>
        <v/>
      </c>
      <c r="R2275" s="1" t="str">
        <f t="array" ref="R2275">IF(O2275="","",TTEST(IF(L$1:L$2881=LEFT(L2275,LEN(L2275)-3)&amp;"ctr",K$1:K$2881),IF(L$1:L$2881=L2275,K$1:K$2881),2,IF(ISERROR(Q2275),3,IF(Q2275&lt;0.05,3,2))))</f>
        <v/>
      </c>
      <c r="S2275" s="1" t="str">
        <f t="shared" ca="1" si="484"/>
        <v/>
      </c>
      <c r="T2275" s="1" t="str">
        <f t="array" ref="T2275">IF(O2275="","",AVERAGE(IF(L$1:L$2881=L2275,I$1:I$2881)))</f>
        <v/>
      </c>
      <c r="U2275" s="1" t="str">
        <f t="shared" ca="1" si="485"/>
        <v/>
      </c>
      <c r="V2275" s="1" t="str">
        <f t="shared" ca="1" si="491"/>
        <v/>
      </c>
      <c r="W2275" s="1" t="str">
        <f t="array" aca="1" ref="W2275" ca="1">IF(V2275="","",IF(AVERAGE(IF(Z$2:Z$2881="Neg"&amp;" "&amp;B2275&amp;" "&amp;X2275,J$2:J$2881,0))&gt;AVERAGE(IF(Z$2:Z$2881="pos"&amp;" "&amp;B2275&amp;" "&amp;X2275,J$2:J$2881,0)),"neg","pos"))</f>
        <v/>
      </c>
      <c r="X2275" s="1" t="str">
        <f t="shared" ca="1" si="486"/>
        <v/>
      </c>
      <c r="Y2275" s="1" t="str">
        <f t="shared" ca="1" si="487"/>
        <v/>
      </c>
      <c r="Z2275" s="1" t="str">
        <f t="shared" si="488"/>
        <v>both histidine Min</v>
      </c>
      <c r="AA2275" s="1" t="str">
        <f t="shared" si="492"/>
        <v/>
      </c>
    </row>
    <row r="2276" spans="1:27" x14ac:dyDescent="0.2">
      <c r="A2276" s="1" t="s">
        <v>94</v>
      </c>
      <c r="B2276" s="1" t="s">
        <v>197</v>
      </c>
      <c r="C2276" s="1" t="s">
        <v>134</v>
      </c>
      <c r="D2276" s="1">
        <v>155.06909999999999</v>
      </c>
      <c r="E2276" s="1">
        <v>21.14</v>
      </c>
      <c r="F2276" s="5" t="s">
        <v>146</v>
      </c>
      <c r="H2276" s="1" t="s">
        <v>147</v>
      </c>
      <c r="K2276" s="1">
        <f t="shared" si="489"/>
        <v>0</v>
      </c>
      <c r="L2276" s="1" t="str">
        <f t="shared" si="490"/>
        <v>both histidine Min_Ctr</v>
      </c>
      <c r="M2276" s="1" t="str">
        <f t="shared" si="481"/>
        <v>ND</v>
      </c>
      <c r="N2276" s="1" t="str">
        <f t="shared" si="482"/>
        <v>both histidine Min_CtrND</v>
      </c>
      <c r="O2276" s="2" t="str">
        <f t="shared" si="483"/>
        <v/>
      </c>
      <c r="P2276" s="1" t="str">
        <f t="array" ref="P2276">IF(O2276="","",AVERAGE(IF(L$1:L$2881=L2276,K$1:K$2881)))</f>
        <v/>
      </c>
      <c r="Q2276" s="1" t="str">
        <f t="array" ref="Q2276">IF(O2276="","",_xlfn.F.TEST(IF((L$1:L$2881=LEFT(L2276,LEN(L2276)-3)&amp;"ctr"),K$1:K$2881),IF((L$1:L$2881=L2276),K$1:K$2881)))</f>
        <v/>
      </c>
      <c r="R2276" s="1" t="str">
        <f t="array" ref="R2276">IF(O2276="","",TTEST(IF(L$1:L$2881=LEFT(L2276,LEN(L2276)-3)&amp;"ctr",K$1:K$2881),IF(L$1:L$2881=L2276,K$1:K$2881),2,IF(ISERROR(Q2276),3,IF(Q2276&lt;0.05,3,2))))</f>
        <v/>
      </c>
      <c r="S2276" s="1" t="str">
        <f t="shared" ca="1" si="484"/>
        <v/>
      </c>
      <c r="T2276" s="1" t="str">
        <f t="array" ref="T2276">IF(O2276="","",AVERAGE(IF(L$1:L$2881=L2276,I$1:I$2881)))</f>
        <v/>
      </c>
      <c r="U2276" s="1" t="str">
        <f t="shared" ca="1" si="485"/>
        <v/>
      </c>
      <c r="V2276" s="1" t="str">
        <f t="shared" ca="1" si="491"/>
        <v/>
      </c>
      <c r="W2276" s="1" t="str">
        <f t="array" aca="1" ref="W2276" ca="1">IF(V2276="","",IF(AVERAGE(IF(Z$2:Z$2881="Neg"&amp;" "&amp;B2276&amp;" "&amp;X2276,J$2:J$2881,0))&gt;AVERAGE(IF(Z$2:Z$2881="pos"&amp;" "&amp;B2276&amp;" "&amp;X2276,J$2:J$2881,0)),"neg","pos"))</f>
        <v/>
      </c>
      <c r="X2276" s="1" t="str">
        <f t="shared" ca="1" si="486"/>
        <v/>
      </c>
      <c r="Y2276" s="1" t="str">
        <f t="shared" ca="1" si="487"/>
        <v/>
      </c>
      <c r="Z2276" s="1" t="str">
        <f t="shared" si="488"/>
        <v>both histidine Min</v>
      </c>
      <c r="AA2276" s="1" t="str">
        <f t="shared" si="492"/>
        <v/>
      </c>
    </row>
    <row r="2277" spans="1:27" x14ac:dyDescent="0.2">
      <c r="A2277" s="1" t="s">
        <v>94</v>
      </c>
      <c r="B2277" s="1" t="s">
        <v>197</v>
      </c>
      <c r="C2277" s="1" t="s">
        <v>134</v>
      </c>
      <c r="D2277" s="1">
        <v>155.06909999999999</v>
      </c>
      <c r="E2277" s="1">
        <v>21.14</v>
      </c>
      <c r="F2277" s="5" t="s">
        <v>146</v>
      </c>
      <c r="H2277" s="1" t="s">
        <v>147</v>
      </c>
      <c r="K2277" s="1">
        <f t="shared" si="489"/>
        <v>0</v>
      </c>
      <c r="L2277" s="1" t="str">
        <f t="shared" si="490"/>
        <v>both histidine Min_Ctr</v>
      </c>
      <c r="M2277" s="1" t="str">
        <f t="shared" si="481"/>
        <v>ND</v>
      </c>
      <c r="N2277" s="1" t="str">
        <f t="shared" si="482"/>
        <v>both histidine Min_CtrND</v>
      </c>
      <c r="O2277" s="2" t="str">
        <f t="shared" si="483"/>
        <v/>
      </c>
      <c r="P2277" s="1" t="str">
        <f t="array" ref="P2277">IF(O2277="","",AVERAGE(IF(L$1:L$2881=L2277,K$1:K$2881)))</f>
        <v/>
      </c>
      <c r="Q2277" s="1" t="str">
        <f t="array" ref="Q2277">IF(O2277="","",_xlfn.F.TEST(IF((L$1:L$2881=LEFT(L2277,LEN(L2277)-3)&amp;"ctr"),K$1:K$2881),IF((L$1:L$2881=L2277),K$1:K$2881)))</f>
        <v/>
      </c>
      <c r="R2277" s="1" t="str">
        <f t="array" ref="R2277">IF(O2277="","",TTEST(IF(L$1:L$2881=LEFT(L2277,LEN(L2277)-3)&amp;"ctr",K$1:K$2881),IF(L$1:L$2881=L2277,K$1:K$2881),2,IF(ISERROR(Q2277),3,IF(Q2277&lt;0.05,3,2))))</f>
        <v/>
      </c>
      <c r="S2277" s="1" t="str">
        <f t="shared" ca="1" si="484"/>
        <v/>
      </c>
      <c r="T2277" s="1" t="str">
        <f t="array" ref="T2277">IF(O2277="","",AVERAGE(IF(L$1:L$2881=L2277,I$1:I$2881)))</f>
        <v/>
      </c>
      <c r="U2277" s="1" t="str">
        <f t="shared" ca="1" si="485"/>
        <v/>
      </c>
      <c r="V2277" s="1" t="str">
        <f t="shared" ca="1" si="491"/>
        <v/>
      </c>
      <c r="W2277" s="1" t="str">
        <f t="array" aca="1" ref="W2277" ca="1">IF(V2277="","",IF(AVERAGE(IF(Z$2:Z$2881="Neg"&amp;" "&amp;B2277&amp;" "&amp;X2277,J$2:J$2881,0))&gt;AVERAGE(IF(Z$2:Z$2881="pos"&amp;" "&amp;B2277&amp;" "&amp;X2277,J$2:J$2881,0)),"neg","pos"))</f>
        <v/>
      </c>
      <c r="X2277" s="1" t="str">
        <f t="shared" ca="1" si="486"/>
        <v/>
      </c>
      <c r="Y2277" s="1" t="str">
        <f t="shared" ca="1" si="487"/>
        <v/>
      </c>
      <c r="Z2277" s="1" t="str">
        <f t="shared" si="488"/>
        <v>both histidine Min</v>
      </c>
      <c r="AA2277" s="1" t="str">
        <f t="shared" si="492"/>
        <v/>
      </c>
    </row>
    <row r="2278" spans="1:27" x14ac:dyDescent="0.2">
      <c r="A2278" s="1" t="s">
        <v>94</v>
      </c>
      <c r="B2278" s="1" t="s">
        <v>197</v>
      </c>
      <c r="C2278" s="1" t="s">
        <v>134</v>
      </c>
      <c r="D2278" s="1">
        <v>155.06909999999999</v>
      </c>
      <c r="E2278" s="1">
        <v>21.14</v>
      </c>
      <c r="F2278" s="5" t="s">
        <v>146</v>
      </c>
      <c r="H2278" s="1" t="s">
        <v>148</v>
      </c>
      <c r="K2278" s="1">
        <f t="shared" si="489"/>
        <v>0</v>
      </c>
      <c r="L2278" s="1" t="str">
        <f t="shared" si="490"/>
        <v>both histidine Min_Syn</v>
      </c>
      <c r="M2278" s="1" t="str">
        <f t="shared" si="481"/>
        <v>ND</v>
      </c>
      <c r="N2278" s="1" t="str">
        <f t="shared" si="482"/>
        <v>both histidine Min_SynND</v>
      </c>
      <c r="O2278" s="2" t="str">
        <f t="shared" si="483"/>
        <v>ND</v>
      </c>
      <c r="P2278" s="1">
        <f t="array" ref="P2278">IF(O2278="","",AVERAGE(IF(L$1:L$2881=L2278,K$1:K$2881)))</f>
        <v>0</v>
      </c>
      <c r="Q2278" s="1" t="e">
        <f t="array" ref="Q2278">IF(O2278="","",_xlfn.F.TEST(IF((L$1:L$2881=LEFT(L2278,LEN(L2278)-3)&amp;"ctr"),K$1:K$2881),IF((L$1:L$2881=L2278),K$1:K$2881)))</f>
        <v>#DIV/0!</v>
      </c>
      <c r="R2278" s="1" t="e">
        <f t="array" ref="R2278">IF(O2278="","",TTEST(IF(L$1:L$2881=LEFT(L2278,LEN(L2278)-3)&amp;"ctr",K$1:K$2881),IF(L$1:L$2881=L2278,K$1:K$2881),2,IF(ISERROR(Q2278),3,IF(Q2278&lt;0.05,3,2))))</f>
        <v>#DIV/0!</v>
      </c>
      <c r="S2278" s="1" t="str">
        <f t="shared" ca="1" si="484"/>
        <v>ND</v>
      </c>
      <c r="T2278" s="1">
        <f t="array" ref="T2278">IF(O2278="","",AVERAGE(IF(L$1:L$2881=L2278,I$1:I$2881)))</f>
        <v>0</v>
      </c>
      <c r="U2278" s="1" t="str">
        <f t="shared" ca="1" si="485"/>
        <v>n/a</v>
      </c>
      <c r="V2278" s="1" t="str">
        <f t="shared" ca="1" si="491"/>
        <v/>
      </c>
      <c r="W2278" s="1" t="str">
        <f t="array" aca="1" ref="W2278" ca="1">IF(V2278="","",IF(AVERAGE(IF(Z$2:Z$2881="Neg"&amp;" "&amp;B2278&amp;" "&amp;X2278,J$2:J$2881,0))&gt;AVERAGE(IF(Z$2:Z$2881="pos"&amp;" "&amp;B2278&amp;" "&amp;X2278,J$2:J$2881,0)),"neg","pos"))</f>
        <v/>
      </c>
      <c r="X2278" s="1" t="str">
        <f t="shared" ca="1" si="486"/>
        <v/>
      </c>
      <c r="Y2278" s="1" t="str">
        <f t="shared" ca="1" si="487"/>
        <v/>
      </c>
      <c r="Z2278" s="1" t="str">
        <f t="shared" si="488"/>
        <v>both histidine Min</v>
      </c>
      <c r="AA2278" s="1" t="str">
        <f t="shared" si="492"/>
        <v>Good</v>
      </c>
    </row>
    <row r="2279" spans="1:27" x14ac:dyDescent="0.2">
      <c r="A2279" s="1" t="s">
        <v>94</v>
      </c>
      <c r="B2279" s="1" t="s">
        <v>197</v>
      </c>
      <c r="C2279" s="1" t="s">
        <v>134</v>
      </c>
      <c r="D2279" s="1">
        <v>155.06909999999999</v>
      </c>
      <c r="E2279" s="1">
        <v>21.14</v>
      </c>
      <c r="F2279" s="5" t="s">
        <v>146</v>
      </c>
      <c r="H2279" s="1" t="s">
        <v>148</v>
      </c>
      <c r="K2279" s="1">
        <f t="shared" si="489"/>
        <v>0</v>
      </c>
      <c r="L2279" s="1" t="str">
        <f t="shared" si="490"/>
        <v>both histidine Min_Syn</v>
      </c>
      <c r="M2279" s="1" t="str">
        <f t="shared" si="481"/>
        <v>ND</v>
      </c>
      <c r="N2279" s="1" t="str">
        <f t="shared" si="482"/>
        <v>both histidine Min_SynND</v>
      </c>
      <c r="O2279" s="2" t="str">
        <f t="shared" si="483"/>
        <v/>
      </c>
      <c r="P2279" s="1" t="str">
        <f t="array" ref="P2279">IF(O2279="","",AVERAGE(IF(L$1:L$2881=L2279,K$1:K$2881)))</f>
        <v/>
      </c>
      <c r="Q2279" s="1" t="str">
        <f t="array" ref="Q2279">IF(O2279="","",_xlfn.F.TEST(IF((L$1:L$2881=LEFT(L2279,LEN(L2279)-3)&amp;"ctr"),K$1:K$2881),IF((L$1:L$2881=L2279),K$1:K$2881)))</f>
        <v/>
      </c>
      <c r="R2279" s="1" t="str">
        <f t="array" ref="R2279">IF(O2279="","",TTEST(IF(L$1:L$2881=LEFT(L2279,LEN(L2279)-3)&amp;"ctr",K$1:K$2881),IF(L$1:L$2881=L2279,K$1:K$2881),2,IF(ISERROR(Q2279),3,IF(Q2279&lt;0.05,3,2))))</f>
        <v/>
      </c>
      <c r="S2279" s="1" t="str">
        <f t="shared" ca="1" si="484"/>
        <v/>
      </c>
      <c r="T2279" s="1" t="str">
        <f t="array" ref="T2279">IF(O2279="","",AVERAGE(IF(L$1:L$2881=L2279,I$1:I$2881)))</f>
        <v/>
      </c>
      <c r="U2279" s="1" t="str">
        <f t="shared" ca="1" si="485"/>
        <v/>
      </c>
      <c r="V2279" s="1" t="str">
        <f t="shared" ca="1" si="491"/>
        <v/>
      </c>
      <c r="W2279" s="1" t="str">
        <f t="array" aca="1" ref="W2279" ca="1">IF(V2279="","",IF(AVERAGE(IF(Z$2:Z$2881="Neg"&amp;" "&amp;B2279&amp;" "&amp;X2279,J$2:J$2881,0))&gt;AVERAGE(IF(Z$2:Z$2881="pos"&amp;" "&amp;B2279&amp;" "&amp;X2279,J$2:J$2881,0)),"neg","pos"))</f>
        <v/>
      </c>
      <c r="X2279" s="1" t="str">
        <f t="shared" ca="1" si="486"/>
        <v/>
      </c>
      <c r="Y2279" s="1" t="str">
        <f t="shared" ca="1" si="487"/>
        <v/>
      </c>
      <c r="Z2279" s="1" t="str">
        <f t="shared" si="488"/>
        <v>both histidine Min</v>
      </c>
      <c r="AA2279" s="1" t="str">
        <f t="shared" si="492"/>
        <v/>
      </c>
    </row>
    <row r="2280" spans="1:27" x14ac:dyDescent="0.2">
      <c r="A2280" s="1" t="s">
        <v>94</v>
      </c>
      <c r="B2280" s="1" t="s">
        <v>197</v>
      </c>
      <c r="C2280" s="1" t="s">
        <v>134</v>
      </c>
      <c r="D2280" s="1">
        <v>155.06909999999999</v>
      </c>
      <c r="E2280" s="1">
        <v>21.14</v>
      </c>
      <c r="F2280" s="5" t="s">
        <v>146</v>
      </c>
      <c r="H2280" s="1" t="s">
        <v>148</v>
      </c>
      <c r="K2280" s="1">
        <f t="shared" si="489"/>
        <v>0</v>
      </c>
      <c r="L2280" s="1" t="str">
        <f t="shared" si="490"/>
        <v>both histidine Min_Syn</v>
      </c>
      <c r="M2280" s="1" t="str">
        <f t="shared" si="481"/>
        <v>ND</v>
      </c>
      <c r="N2280" s="1" t="str">
        <f t="shared" si="482"/>
        <v>both histidine Min_SynND</v>
      </c>
      <c r="O2280" s="2" t="str">
        <f t="shared" si="483"/>
        <v/>
      </c>
      <c r="P2280" s="1" t="str">
        <f t="array" ref="P2280">IF(O2280="","",AVERAGE(IF(L$1:L$2881=L2280,K$1:K$2881)))</f>
        <v/>
      </c>
      <c r="Q2280" s="1" t="str">
        <f t="array" ref="Q2280">IF(O2280="","",_xlfn.F.TEST(IF((L$1:L$2881=LEFT(L2280,LEN(L2280)-3)&amp;"ctr"),K$1:K$2881),IF((L$1:L$2881=L2280),K$1:K$2881)))</f>
        <v/>
      </c>
      <c r="R2280" s="1" t="str">
        <f t="array" ref="R2280">IF(O2280="","",TTEST(IF(L$1:L$2881=LEFT(L2280,LEN(L2280)-3)&amp;"ctr",K$1:K$2881),IF(L$1:L$2881=L2280,K$1:K$2881),2,IF(ISERROR(Q2280),3,IF(Q2280&lt;0.05,3,2))))</f>
        <v/>
      </c>
      <c r="S2280" s="1" t="str">
        <f t="shared" ca="1" si="484"/>
        <v/>
      </c>
      <c r="T2280" s="1" t="str">
        <f t="array" ref="T2280">IF(O2280="","",AVERAGE(IF(L$1:L$2881=L2280,I$1:I$2881)))</f>
        <v/>
      </c>
      <c r="U2280" s="1" t="str">
        <f t="shared" ca="1" si="485"/>
        <v/>
      </c>
      <c r="V2280" s="1" t="str">
        <f t="shared" ca="1" si="491"/>
        <v/>
      </c>
      <c r="W2280" s="1" t="str">
        <f t="array" aca="1" ref="W2280" ca="1">IF(V2280="","",IF(AVERAGE(IF(Z$2:Z$2881="Neg"&amp;" "&amp;B2280&amp;" "&amp;X2280,J$2:J$2881,0))&gt;AVERAGE(IF(Z$2:Z$2881="pos"&amp;" "&amp;B2280&amp;" "&amp;X2280,J$2:J$2881,0)),"neg","pos"))</f>
        <v/>
      </c>
      <c r="X2280" s="1" t="str">
        <f t="shared" ca="1" si="486"/>
        <v/>
      </c>
      <c r="Y2280" s="1" t="str">
        <f t="shared" ca="1" si="487"/>
        <v/>
      </c>
      <c r="Z2280" s="1" t="str">
        <f t="shared" si="488"/>
        <v>both histidine Min</v>
      </c>
      <c r="AA2280" s="1" t="str">
        <f t="shared" si="492"/>
        <v/>
      </c>
    </row>
    <row r="2281" spans="1:27" x14ac:dyDescent="0.2">
      <c r="A2281" s="1" t="s">
        <v>94</v>
      </c>
      <c r="B2281" s="1" t="s">
        <v>197</v>
      </c>
      <c r="C2281" s="1" t="s">
        <v>134</v>
      </c>
      <c r="D2281" s="1">
        <v>155.06909999999999</v>
      </c>
      <c r="E2281" s="1">
        <v>21.14</v>
      </c>
      <c r="F2281" s="5" t="s">
        <v>146</v>
      </c>
      <c r="H2281" s="1" t="s">
        <v>148</v>
      </c>
      <c r="K2281" s="1">
        <f t="shared" si="489"/>
        <v>0</v>
      </c>
      <c r="L2281" s="1" t="str">
        <f t="shared" si="490"/>
        <v>both histidine Min_Syn</v>
      </c>
      <c r="M2281" s="1" t="str">
        <f t="shared" si="481"/>
        <v>ND</v>
      </c>
      <c r="N2281" s="1" t="str">
        <f t="shared" si="482"/>
        <v>both histidine Min_SynND</v>
      </c>
      <c r="O2281" s="2" t="str">
        <f t="shared" si="483"/>
        <v/>
      </c>
      <c r="P2281" s="1" t="str">
        <f t="array" ref="P2281">IF(O2281="","",AVERAGE(IF(L$1:L$2881=L2281,K$1:K$2881)))</f>
        <v/>
      </c>
      <c r="Q2281" s="1" t="str">
        <f t="array" ref="Q2281">IF(O2281="","",_xlfn.F.TEST(IF((L$1:L$2881=LEFT(L2281,LEN(L2281)-3)&amp;"ctr"),K$1:K$2881),IF((L$1:L$2881=L2281),K$1:K$2881)))</f>
        <v/>
      </c>
      <c r="R2281" s="1" t="str">
        <f t="array" ref="R2281">IF(O2281="","",TTEST(IF(L$1:L$2881=LEFT(L2281,LEN(L2281)-3)&amp;"ctr",K$1:K$2881),IF(L$1:L$2881=L2281,K$1:K$2881),2,IF(ISERROR(Q2281),3,IF(Q2281&lt;0.05,3,2))))</f>
        <v/>
      </c>
      <c r="S2281" s="1" t="str">
        <f t="shared" ca="1" si="484"/>
        <v/>
      </c>
      <c r="T2281" s="1" t="str">
        <f t="array" ref="T2281">IF(O2281="","",AVERAGE(IF(L$1:L$2881=L2281,I$1:I$2881)))</f>
        <v/>
      </c>
      <c r="U2281" s="1" t="str">
        <f t="shared" ca="1" si="485"/>
        <v/>
      </c>
      <c r="V2281" s="1" t="str">
        <f t="shared" ca="1" si="491"/>
        <v/>
      </c>
      <c r="W2281" s="1" t="str">
        <f t="array" aca="1" ref="W2281" ca="1">IF(V2281="","",IF(AVERAGE(IF(Z$2:Z$2881="Neg"&amp;" "&amp;B2281&amp;" "&amp;X2281,J$2:J$2881,0))&gt;AVERAGE(IF(Z$2:Z$2881="pos"&amp;" "&amp;B2281&amp;" "&amp;X2281,J$2:J$2881,0)),"neg","pos"))</f>
        <v/>
      </c>
      <c r="X2281" s="1" t="str">
        <f t="shared" ca="1" si="486"/>
        <v/>
      </c>
      <c r="Y2281" s="1" t="str">
        <f t="shared" ca="1" si="487"/>
        <v/>
      </c>
      <c r="Z2281" s="1" t="str">
        <f t="shared" si="488"/>
        <v>both histidine Min</v>
      </c>
      <c r="AA2281" s="1" t="str">
        <f t="shared" si="492"/>
        <v/>
      </c>
    </row>
    <row r="2282" spans="1:27" x14ac:dyDescent="0.2">
      <c r="A2282" s="1" t="s">
        <v>94</v>
      </c>
      <c r="B2282" s="1" t="s">
        <v>197</v>
      </c>
      <c r="C2282" s="1" t="s">
        <v>134</v>
      </c>
      <c r="D2282" s="1">
        <v>155.06909999999999</v>
      </c>
      <c r="E2282" s="1">
        <v>21.14</v>
      </c>
      <c r="F2282" s="5" t="s">
        <v>146</v>
      </c>
      <c r="H2282" s="1" t="s">
        <v>149</v>
      </c>
      <c r="I2282" s="1">
        <v>208666</v>
      </c>
      <c r="K2282" s="1">
        <f t="shared" si="489"/>
        <v>12.24849495885694</v>
      </c>
      <c r="L2282" s="1" t="str">
        <f t="shared" si="490"/>
        <v>both histidine MEBM_Ctr</v>
      </c>
      <c r="M2282" s="1" t="str">
        <f t="shared" si="481"/>
        <v>D</v>
      </c>
      <c r="N2282" s="1" t="str">
        <f t="shared" si="482"/>
        <v>both histidine MEBM_Ctr_D</v>
      </c>
      <c r="O2282" s="2" t="str">
        <f t="shared" si="483"/>
        <v>D</v>
      </c>
      <c r="P2282" s="1">
        <f t="array" ref="P2282">IF(O2282="","",AVERAGE(IF(L$1:L$2881=L2282,K$1:K$2881)))</f>
        <v>12.447669754821638</v>
      </c>
      <c r="Q2282" s="1">
        <f t="array" ref="Q2282">IF(O2282="","",_xlfn.F.TEST(IF((L$1:L$2881=LEFT(L2282,LEN(L2282)-3)&amp;"ctr"),K$1:K$2881),IF((L$1:L$2881=L2282),K$1:K$2881)))</f>
        <v>1</v>
      </c>
      <c r="R2282" s="1">
        <f t="array" ref="R2282">IF(O2282="","",TTEST(IF(L$1:L$2881=LEFT(L2282,LEN(L2282)-3)&amp;"ctr",K$1:K$2881),IF(L$1:L$2881=L2282,K$1:K$2881),2,IF(ISERROR(Q2282),3,IF(Q2282&lt;0.05,3,2))))</f>
        <v>1</v>
      </c>
      <c r="S2282" s="1" t="str">
        <f t="shared" ca="1" si="484"/>
        <v>D</v>
      </c>
      <c r="T2282" s="1">
        <f t="array" ref="T2282">IF(O2282="","",AVERAGE(IF(L$1:L$2881=L2282,I$1:I$2881)))</f>
        <v>264549.25</v>
      </c>
      <c r="U2282" s="1" t="b">
        <f t="shared" ca="1" si="485"/>
        <v>0</v>
      </c>
      <c r="V2282" s="1" t="str">
        <f t="shared" ca="1" si="491"/>
        <v>1</v>
      </c>
      <c r="W2282" s="1" t="str">
        <f t="array" aca="1" ref="W2282" ca="1">IF(V2282="","",IF(AVERAGE(IF(Z$2:Z$2881="Neg"&amp;" "&amp;B2282&amp;" "&amp;X2282,J$2:J$2881,0))&gt;AVERAGE(IF(Z$2:Z$2881="pos"&amp;" "&amp;B2282&amp;" "&amp;X2282,J$2:J$2881,0)),"neg","pos"))</f>
        <v>pos</v>
      </c>
      <c r="X2282" s="1" t="str">
        <f t="shared" ca="1" si="486"/>
        <v>MEB</v>
      </c>
      <c r="Y2282" s="1" t="str">
        <f t="shared" ca="1" si="487"/>
        <v>Ctr</v>
      </c>
      <c r="Z2282" s="1" t="str">
        <f t="shared" si="488"/>
        <v>both histidine MEB</v>
      </c>
      <c r="AA2282" s="1" t="str">
        <f t="shared" si="492"/>
        <v>Good</v>
      </c>
    </row>
    <row r="2283" spans="1:27" x14ac:dyDescent="0.2">
      <c r="A2283" s="1" t="s">
        <v>94</v>
      </c>
      <c r="B2283" s="1" t="s">
        <v>197</v>
      </c>
      <c r="C2283" s="1" t="s">
        <v>134</v>
      </c>
      <c r="D2283" s="1">
        <v>155.06909999999999</v>
      </c>
      <c r="E2283" s="1">
        <v>21.14</v>
      </c>
      <c r="F2283" s="5" t="s">
        <v>146</v>
      </c>
      <c r="H2283" s="1" t="s">
        <v>149</v>
      </c>
      <c r="I2283" s="1">
        <v>336856</v>
      </c>
      <c r="K2283" s="1">
        <f t="shared" si="489"/>
        <v>12.727413786935839</v>
      </c>
      <c r="L2283" s="1" t="str">
        <f t="shared" si="490"/>
        <v>both histidine MEBM_Ctr</v>
      </c>
      <c r="M2283" s="1" t="str">
        <f t="shared" si="481"/>
        <v>D</v>
      </c>
      <c r="N2283" s="1" t="str">
        <f t="shared" si="482"/>
        <v>both histidine MEBM_Ctr_D</v>
      </c>
      <c r="O2283" s="2" t="str">
        <f t="shared" si="483"/>
        <v/>
      </c>
      <c r="P2283" s="1" t="str">
        <f t="array" ref="P2283">IF(O2283="","",AVERAGE(IF(L$1:L$2881=L2283,K$1:K$2881)))</f>
        <v/>
      </c>
      <c r="Q2283" s="1" t="str">
        <f t="array" ref="Q2283">IF(O2283="","",_xlfn.F.TEST(IF((L$1:L$2881=LEFT(L2283,LEN(L2283)-3)&amp;"ctr"),K$1:K$2881),IF((L$1:L$2881=L2283),K$1:K$2881)))</f>
        <v/>
      </c>
      <c r="R2283" s="1" t="str">
        <f t="array" ref="R2283">IF(O2283="","",TTEST(IF(L$1:L$2881=LEFT(L2283,LEN(L2283)-3)&amp;"ctr",K$1:K$2881),IF(L$1:L$2881=L2283,K$1:K$2881),2,IF(ISERROR(Q2283),3,IF(Q2283&lt;0.05,3,2))))</f>
        <v/>
      </c>
      <c r="S2283" s="1" t="str">
        <f t="shared" ca="1" si="484"/>
        <v/>
      </c>
      <c r="T2283" s="1" t="str">
        <f t="array" ref="T2283">IF(O2283="","",AVERAGE(IF(L$1:L$2881=L2283,I$1:I$2881)))</f>
        <v/>
      </c>
      <c r="U2283" s="1" t="str">
        <f t="shared" ca="1" si="485"/>
        <v/>
      </c>
      <c r="V2283" s="1" t="str">
        <f t="shared" ca="1" si="491"/>
        <v/>
      </c>
      <c r="W2283" s="1" t="str">
        <f t="array" aca="1" ref="W2283" ca="1">IF(V2283="","",IF(AVERAGE(IF(Z$2:Z$2881="Neg"&amp;" "&amp;B2283&amp;" "&amp;X2283,J$2:J$2881,0))&gt;AVERAGE(IF(Z$2:Z$2881="pos"&amp;" "&amp;B2283&amp;" "&amp;X2283,J$2:J$2881,0)),"neg","pos"))</f>
        <v/>
      </c>
      <c r="X2283" s="1" t="str">
        <f t="shared" ca="1" si="486"/>
        <v/>
      </c>
      <c r="Y2283" s="1" t="str">
        <f t="shared" ca="1" si="487"/>
        <v/>
      </c>
      <c r="Z2283" s="1" t="str">
        <f t="shared" si="488"/>
        <v>both histidine MEB</v>
      </c>
      <c r="AA2283" s="1" t="str">
        <f t="shared" si="492"/>
        <v/>
      </c>
    </row>
    <row r="2284" spans="1:27" x14ac:dyDescent="0.2">
      <c r="A2284" s="1" t="s">
        <v>94</v>
      </c>
      <c r="B2284" s="1" t="s">
        <v>197</v>
      </c>
      <c r="C2284" s="1" t="s">
        <v>134</v>
      </c>
      <c r="D2284" s="1">
        <v>155.06909999999999</v>
      </c>
      <c r="E2284" s="1">
        <v>21.14</v>
      </c>
      <c r="F2284" s="5" t="s">
        <v>146</v>
      </c>
      <c r="H2284" s="1" t="s">
        <v>149</v>
      </c>
      <c r="I2284" s="1">
        <v>179659</v>
      </c>
      <c r="K2284" s="1">
        <f t="shared" si="489"/>
        <v>12.098821454783197</v>
      </c>
      <c r="L2284" s="1" t="str">
        <f t="shared" si="490"/>
        <v>both histidine MEBM_Ctr</v>
      </c>
      <c r="M2284" s="1" t="str">
        <f t="shared" si="481"/>
        <v>D</v>
      </c>
      <c r="N2284" s="1" t="str">
        <f t="shared" si="482"/>
        <v>both histidine MEBM_Ctr_D</v>
      </c>
      <c r="O2284" s="2" t="str">
        <f t="shared" si="483"/>
        <v/>
      </c>
      <c r="P2284" s="1" t="str">
        <f t="array" ref="P2284">IF(O2284="","",AVERAGE(IF(L$1:L$2881=L2284,K$1:K$2881)))</f>
        <v/>
      </c>
      <c r="Q2284" s="1" t="str">
        <f t="array" ref="Q2284">IF(O2284="","",_xlfn.F.TEST(IF((L$1:L$2881=LEFT(L2284,LEN(L2284)-3)&amp;"ctr"),K$1:K$2881),IF((L$1:L$2881=L2284),K$1:K$2881)))</f>
        <v/>
      </c>
      <c r="R2284" s="1" t="str">
        <f t="array" ref="R2284">IF(O2284="","",TTEST(IF(L$1:L$2881=LEFT(L2284,LEN(L2284)-3)&amp;"ctr",K$1:K$2881),IF(L$1:L$2881=L2284,K$1:K$2881),2,IF(ISERROR(Q2284),3,IF(Q2284&lt;0.05,3,2))))</f>
        <v/>
      </c>
      <c r="S2284" s="1" t="str">
        <f t="shared" ca="1" si="484"/>
        <v/>
      </c>
      <c r="T2284" s="1" t="str">
        <f t="array" ref="T2284">IF(O2284="","",AVERAGE(IF(L$1:L$2881=L2284,I$1:I$2881)))</f>
        <v/>
      </c>
      <c r="U2284" s="1" t="str">
        <f t="shared" ca="1" si="485"/>
        <v/>
      </c>
      <c r="V2284" s="1" t="str">
        <f t="shared" ca="1" si="491"/>
        <v/>
      </c>
      <c r="W2284" s="1" t="str">
        <f t="array" aca="1" ref="W2284" ca="1">IF(V2284="","",IF(AVERAGE(IF(Z$2:Z$2881="Neg"&amp;" "&amp;B2284&amp;" "&amp;X2284,J$2:J$2881,0))&gt;AVERAGE(IF(Z$2:Z$2881="pos"&amp;" "&amp;B2284&amp;" "&amp;X2284,J$2:J$2881,0)),"neg","pos"))</f>
        <v/>
      </c>
      <c r="X2284" s="1" t="str">
        <f t="shared" ca="1" si="486"/>
        <v/>
      </c>
      <c r="Y2284" s="1" t="str">
        <f t="shared" ca="1" si="487"/>
        <v/>
      </c>
      <c r="Z2284" s="1" t="str">
        <f t="shared" si="488"/>
        <v>both histidine MEB</v>
      </c>
      <c r="AA2284" s="1" t="str">
        <f t="shared" si="492"/>
        <v/>
      </c>
    </row>
    <row r="2285" spans="1:27" x14ac:dyDescent="0.2">
      <c r="A2285" s="1" t="s">
        <v>94</v>
      </c>
      <c r="B2285" s="1" t="s">
        <v>197</v>
      </c>
      <c r="C2285" s="1" t="s">
        <v>134</v>
      </c>
      <c r="D2285" s="1">
        <v>155.06909999999999</v>
      </c>
      <c r="E2285" s="1">
        <v>21.14</v>
      </c>
      <c r="F2285" s="5" t="s">
        <v>146</v>
      </c>
      <c r="H2285" s="1" t="s">
        <v>149</v>
      </c>
      <c r="I2285" s="1">
        <v>333016</v>
      </c>
      <c r="K2285" s="1">
        <f t="shared" si="489"/>
        <v>12.715948818710572</v>
      </c>
      <c r="L2285" s="1" t="str">
        <f t="shared" si="490"/>
        <v>both histidine MEBM_Ctr</v>
      </c>
      <c r="M2285" s="1" t="str">
        <f t="shared" si="481"/>
        <v>D</v>
      </c>
      <c r="N2285" s="1" t="str">
        <f t="shared" si="482"/>
        <v>both histidine MEBM_Ctr_D</v>
      </c>
      <c r="O2285" s="2" t="str">
        <f t="shared" si="483"/>
        <v/>
      </c>
      <c r="P2285" s="1" t="str">
        <f t="array" ref="P2285">IF(O2285="","",AVERAGE(IF(L$1:L$2881=L2285,K$1:K$2881)))</f>
        <v/>
      </c>
      <c r="Q2285" s="1" t="str">
        <f t="array" ref="Q2285">IF(O2285="","",_xlfn.F.TEST(IF((L$1:L$2881=LEFT(L2285,LEN(L2285)-3)&amp;"ctr"),K$1:K$2881),IF((L$1:L$2881=L2285),K$1:K$2881)))</f>
        <v/>
      </c>
      <c r="R2285" s="1" t="str">
        <f t="array" ref="R2285">IF(O2285="","",TTEST(IF(L$1:L$2881=LEFT(L2285,LEN(L2285)-3)&amp;"ctr",K$1:K$2881),IF(L$1:L$2881=L2285,K$1:K$2881),2,IF(ISERROR(Q2285),3,IF(Q2285&lt;0.05,3,2))))</f>
        <v/>
      </c>
      <c r="S2285" s="1" t="str">
        <f t="shared" ca="1" si="484"/>
        <v/>
      </c>
      <c r="T2285" s="1" t="str">
        <f t="array" ref="T2285">IF(O2285="","",AVERAGE(IF(L$1:L$2881=L2285,I$1:I$2881)))</f>
        <v/>
      </c>
      <c r="U2285" s="1" t="str">
        <f t="shared" ca="1" si="485"/>
        <v/>
      </c>
      <c r="V2285" s="1" t="str">
        <f t="shared" ca="1" si="491"/>
        <v/>
      </c>
      <c r="W2285" s="1" t="str">
        <f t="array" aca="1" ref="W2285" ca="1">IF(V2285="","",IF(AVERAGE(IF(Z$2:Z$2881="Neg"&amp;" "&amp;B2285&amp;" "&amp;X2285,J$2:J$2881,0))&gt;AVERAGE(IF(Z$2:Z$2881="pos"&amp;" "&amp;B2285&amp;" "&amp;X2285,J$2:J$2881,0)),"neg","pos"))</f>
        <v/>
      </c>
      <c r="X2285" s="1" t="str">
        <f t="shared" ca="1" si="486"/>
        <v/>
      </c>
      <c r="Y2285" s="1" t="str">
        <f t="shared" ca="1" si="487"/>
        <v/>
      </c>
      <c r="Z2285" s="1" t="str">
        <f t="shared" si="488"/>
        <v>both histidine MEB</v>
      </c>
      <c r="AA2285" s="1" t="str">
        <f t="shared" si="492"/>
        <v/>
      </c>
    </row>
    <row r="2286" spans="1:27" x14ac:dyDescent="0.2">
      <c r="A2286" s="1" t="s">
        <v>94</v>
      </c>
      <c r="B2286" s="1" t="s">
        <v>197</v>
      </c>
      <c r="C2286" s="1" t="s">
        <v>134</v>
      </c>
      <c r="D2286" s="1">
        <v>155.06909999999999</v>
      </c>
      <c r="E2286" s="1">
        <v>21.14</v>
      </c>
      <c r="F2286" s="5" t="s">
        <v>146</v>
      </c>
      <c r="H2286" s="1" t="s">
        <v>150</v>
      </c>
      <c r="I2286" s="1">
        <v>322048</v>
      </c>
      <c r="K2286" s="1">
        <f t="shared" si="489"/>
        <v>12.682458986862313</v>
      </c>
      <c r="L2286" s="1" t="str">
        <f t="shared" si="490"/>
        <v>both histidine MEBM_Syn</v>
      </c>
      <c r="M2286" s="1" t="str">
        <f t="shared" si="481"/>
        <v>D</v>
      </c>
      <c r="N2286" s="1" t="str">
        <f t="shared" si="482"/>
        <v>both histidine MEBM_Syn_D</v>
      </c>
      <c r="O2286" s="2" t="str">
        <f t="shared" si="483"/>
        <v>D</v>
      </c>
      <c r="P2286" s="1">
        <f t="array" ref="P2286">IF(O2286="","",AVERAGE(IF(L$1:L$2881=L2286,K$1:K$2881)))</f>
        <v>12.332435593457308</v>
      </c>
      <c r="Q2286" s="1">
        <f t="array" ref="Q2286">IF(O2286="","",_xlfn.F.TEST(IF((L$1:L$2881=LEFT(L2286,LEN(L2286)-3)&amp;"ctr"),K$1:K$2881),IF((L$1:L$2881=L2286),K$1:K$2881)))</f>
        <v>0.72953260604129144</v>
      </c>
      <c r="R2286" s="1">
        <f t="array" ref="R2286">IF(O2286="","",TTEST(IF(L$1:L$2881=LEFT(L2286,LEN(L2286)-3)&amp;"ctr",K$1:K$2881),IF(L$1:L$2881=L2286,K$1:K$2881),2,IF(ISERROR(Q2286),3,IF(Q2286&lt;0.05,3,2))))</f>
        <v>0.59757015312356443</v>
      </c>
      <c r="S2286" s="1" t="str">
        <f t="shared" ca="1" si="484"/>
        <v>N</v>
      </c>
      <c r="T2286" s="1">
        <f t="array" ref="T2286">IF(O2286="","",AVERAGE(IF(L$1:L$2881=L2286,I$1:I$2881)))</f>
        <v>232967</v>
      </c>
      <c r="U2286" s="1" t="str">
        <f t="shared" ca="1" si="485"/>
        <v>n/a</v>
      </c>
      <c r="V2286" s="1" t="str">
        <f t="shared" ca="1" si="491"/>
        <v>1</v>
      </c>
      <c r="W2286" s="1" t="str">
        <f t="array" aca="1" ref="W2286" ca="1">IF(V2286="","",IF(AVERAGE(IF(Z$2:Z$2881="Neg"&amp;" "&amp;B2286&amp;" "&amp;X2286,J$2:J$2881,0))&gt;AVERAGE(IF(Z$2:Z$2881="pos"&amp;" "&amp;B2286&amp;" "&amp;X2286,J$2:J$2881,0)),"neg","pos"))</f>
        <v>pos</v>
      </c>
      <c r="X2286" s="1" t="str">
        <f t="shared" ca="1" si="486"/>
        <v>MEB</v>
      </c>
      <c r="Y2286" s="1" t="str">
        <f t="shared" ca="1" si="487"/>
        <v>Syn</v>
      </c>
      <c r="Z2286" s="1" t="str">
        <f t="shared" si="488"/>
        <v>both histidine MEB</v>
      </c>
      <c r="AA2286" s="1" t="str">
        <f t="shared" si="492"/>
        <v>Good</v>
      </c>
    </row>
    <row r="2287" spans="1:27" x14ac:dyDescent="0.2">
      <c r="A2287" s="1" t="s">
        <v>94</v>
      </c>
      <c r="B2287" s="1" t="s">
        <v>197</v>
      </c>
      <c r="C2287" s="1" t="s">
        <v>134</v>
      </c>
      <c r="D2287" s="1">
        <v>155.06909999999999</v>
      </c>
      <c r="E2287" s="1">
        <v>21.14</v>
      </c>
      <c r="F2287" s="5" t="s">
        <v>146</v>
      </c>
      <c r="H2287" s="1" t="s">
        <v>150</v>
      </c>
      <c r="I2287" s="1">
        <v>185295</v>
      </c>
      <c r="K2287" s="1">
        <f t="shared" si="489"/>
        <v>12.129709825424159</v>
      </c>
      <c r="L2287" s="1" t="str">
        <f t="shared" si="490"/>
        <v>both histidine MEBM_Syn</v>
      </c>
      <c r="M2287" s="1" t="str">
        <f t="shared" si="481"/>
        <v>D</v>
      </c>
      <c r="N2287" s="1" t="str">
        <f t="shared" si="482"/>
        <v>both histidine MEBM_Syn_D</v>
      </c>
      <c r="O2287" s="2" t="str">
        <f t="shared" si="483"/>
        <v/>
      </c>
      <c r="P2287" s="1" t="str">
        <f t="array" ref="P2287">IF(O2287="","",AVERAGE(IF(L$1:L$2881=L2287,K$1:K$2881)))</f>
        <v/>
      </c>
      <c r="Q2287" s="1" t="str">
        <f t="array" ref="Q2287">IF(O2287="","",_xlfn.F.TEST(IF((L$1:L$2881=LEFT(L2287,LEN(L2287)-3)&amp;"ctr"),K$1:K$2881),IF((L$1:L$2881=L2287),K$1:K$2881)))</f>
        <v/>
      </c>
      <c r="R2287" s="1" t="str">
        <f t="array" ref="R2287">IF(O2287="","",TTEST(IF(L$1:L$2881=LEFT(L2287,LEN(L2287)-3)&amp;"ctr",K$1:K$2881),IF(L$1:L$2881=L2287,K$1:K$2881),2,IF(ISERROR(Q2287),3,IF(Q2287&lt;0.05,3,2))))</f>
        <v/>
      </c>
      <c r="S2287" s="1" t="str">
        <f t="shared" ca="1" si="484"/>
        <v/>
      </c>
      <c r="T2287" s="1" t="str">
        <f t="array" ref="T2287">IF(O2287="","",AVERAGE(IF(L$1:L$2881=L2287,I$1:I$2881)))</f>
        <v/>
      </c>
      <c r="U2287" s="1" t="str">
        <f t="shared" ca="1" si="485"/>
        <v/>
      </c>
      <c r="V2287" s="1" t="str">
        <f t="shared" ca="1" si="491"/>
        <v/>
      </c>
      <c r="W2287" s="1" t="str">
        <f t="array" aca="1" ref="W2287" ca="1">IF(V2287="","",IF(AVERAGE(IF(Z$2:Z$2881="Neg"&amp;" "&amp;B2287&amp;" "&amp;X2287,J$2:J$2881,0))&gt;AVERAGE(IF(Z$2:Z$2881="pos"&amp;" "&amp;B2287&amp;" "&amp;X2287,J$2:J$2881,0)),"neg","pos"))</f>
        <v/>
      </c>
      <c r="X2287" s="1" t="str">
        <f t="shared" ca="1" si="486"/>
        <v/>
      </c>
      <c r="Y2287" s="1" t="str">
        <f t="shared" ca="1" si="487"/>
        <v/>
      </c>
      <c r="Z2287" s="1" t="str">
        <f t="shared" si="488"/>
        <v>both histidine MEB</v>
      </c>
      <c r="AA2287" s="1" t="str">
        <f t="shared" si="492"/>
        <v/>
      </c>
    </row>
    <row r="2288" spans="1:27" x14ac:dyDescent="0.2">
      <c r="A2288" s="1" t="s">
        <v>94</v>
      </c>
      <c r="B2288" s="1" t="s">
        <v>197</v>
      </c>
      <c r="C2288" s="1" t="s">
        <v>134</v>
      </c>
      <c r="D2288" s="1">
        <v>155.06909999999999</v>
      </c>
      <c r="E2288" s="1">
        <v>21.14</v>
      </c>
      <c r="F2288" s="5" t="s">
        <v>146</v>
      </c>
      <c r="H2288" s="1" t="s">
        <v>150</v>
      </c>
      <c r="I2288" s="1">
        <v>236927</v>
      </c>
      <c r="K2288" s="1">
        <f t="shared" si="489"/>
        <v>12.375511576493114</v>
      </c>
      <c r="L2288" s="1" t="str">
        <f t="shared" si="490"/>
        <v>both histidine MEBM_Syn</v>
      </c>
      <c r="M2288" s="1" t="str">
        <f t="shared" si="481"/>
        <v>D</v>
      </c>
      <c r="N2288" s="1" t="str">
        <f t="shared" si="482"/>
        <v>both histidine MEBM_Syn_D</v>
      </c>
      <c r="O2288" s="2" t="str">
        <f t="shared" si="483"/>
        <v/>
      </c>
      <c r="P2288" s="1" t="str">
        <f t="array" ref="P2288">IF(O2288="","",AVERAGE(IF(L$1:L$2881=L2288,K$1:K$2881)))</f>
        <v/>
      </c>
      <c r="Q2288" s="1" t="str">
        <f t="array" ref="Q2288">IF(O2288="","",_xlfn.F.TEST(IF((L$1:L$2881=LEFT(L2288,LEN(L2288)-3)&amp;"ctr"),K$1:K$2881),IF((L$1:L$2881=L2288),K$1:K$2881)))</f>
        <v/>
      </c>
      <c r="R2288" s="1" t="str">
        <f t="array" ref="R2288">IF(O2288="","",TTEST(IF(L$1:L$2881=LEFT(L2288,LEN(L2288)-3)&amp;"ctr",K$1:K$2881),IF(L$1:L$2881=L2288,K$1:K$2881),2,IF(ISERROR(Q2288),3,IF(Q2288&lt;0.05,3,2))))</f>
        <v/>
      </c>
      <c r="S2288" s="1" t="str">
        <f t="shared" ca="1" si="484"/>
        <v/>
      </c>
      <c r="T2288" s="1" t="str">
        <f t="array" ref="T2288">IF(O2288="","",AVERAGE(IF(L$1:L$2881=L2288,I$1:I$2881)))</f>
        <v/>
      </c>
      <c r="U2288" s="1" t="str">
        <f t="shared" ca="1" si="485"/>
        <v/>
      </c>
      <c r="V2288" s="1" t="str">
        <f t="shared" ca="1" si="491"/>
        <v/>
      </c>
      <c r="W2288" s="1" t="str">
        <f t="array" aca="1" ref="W2288" ca="1">IF(V2288="","",IF(AVERAGE(IF(Z$2:Z$2881="Neg"&amp;" "&amp;B2288&amp;" "&amp;X2288,J$2:J$2881,0))&gt;AVERAGE(IF(Z$2:Z$2881="pos"&amp;" "&amp;B2288&amp;" "&amp;X2288,J$2:J$2881,0)),"neg","pos"))</f>
        <v/>
      </c>
      <c r="X2288" s="1" t="str">
        <f t="shared" ca="1" si="486"/>
        <v/>
      </c>
      <c r="Y2288" s="1" t="str">
        <f t="shared" ca="1" si="487"/>
        <v/>
      </c>
      <c r="Z2288" s="1" t="str">
        <f t="shared" si="488"/>
        <v>both histidine MEB</v>
      </c>
      <c r="AA2288" s="1" t="str">
        <f t="shared" si="492"/>
        <v/>
      </c>
    </row>
    <row r="2289" spans="1:27" x14ac:dyDescent="0.2">
      <c r="A2289" s="1" t="s">
        <v>94</v>
      </c>
      <c r="B2289" s="1" t="s">
        <v>197</v>
      </c>
      <c r="C2289" s="1" t="s">
        <v>134</v>
      </c>
      <c r="D2289" s="1">
        <v>155.06909999999999</v>
      </c>
      <c r="E2289" s="1">
        <v>21.14</v>
      </c>
      <c r="F2289" s="5" t="s">
        <v>146</v>
      </c>
      <c r="H2289" s="1" t="s">
        <v>150</v>
      </c>
      <c r="I2289" s="1">
        <v>187598</v>
      </c>
      <c r="K2289" s="1">
        <f t="shared" si="489"/>
        <v>12.142061985049649</v>
      </c>
      <c r="L2289" s="1" t="str">
        <f t="shared" si="490"/>
        <v>both histidine MEBM_Syn</v>
      </c>
      <c r="M2289" s="1" t="str">
        <f t="shared" si="481"/>
        <v>D</v>
      </c>
      <c r="N2289" s="1" t="str">
        <f t="shared" si="482"/>
        <v>both histidine MEBM_Syn_D</v>
      </c>
      <c r="O2289" s="2" t="str">
        <f t="shared" si="483"/>
        <v/>
      </c>
      <c r="P2289" s="1" t="str">
        <f t="array" ref="P2289">IF(O2289="","",AVERAGE(IF(L$1:L$2881=L2289,K$1:K$2881)))</f>
        <v/>
      </c>
      <c r="Q2289" s="1" t="str">
        <f t="array" ref="Q2289">IF(O2289="","",_xlfn.F.TEST(IF((L$1:L$2881=LEFT(L2289,LEN(L2289)-3)&amp;"ctr"),K$1:K$2881),IF((L$1:L$2881=L2289),K$1:K$2881)))</f>
        <v/>
      </c>
      <c r="R2289" s="1" t="str">
        <f t="array" ref="R2289">IF(O2289="","",TTEST(IF(L$1:L$2881=LEFT(L2289,LEN(L2289)-3)&amp;"ctr",K$1:K$2881),IF(L$1:L$2881=L2289,K$1:K$2881),2,IF(ISERROR(Q2289),3,IF(Q2289&lt;0.05,3,2))))</f>
        <v/>
      </c>
      <c r="S2289" s="1" t="str">
        <f t="shared" ca="1" si="484"/>
        <v/>
      </c>
      <c r="T2289" s="1" t="str">
        <f t="array" ref="T2289">IF(O2289="","",AVERAGE(IF(L$1:L$2881=L2289,I$1:I$2881)))</f>
        <v/>
      </c>
      <c r="U2289" s="1" t="str">
        <f t="shared" ca="1" si="485"/>
        <v/>
      </c>
      <c r="V2289" s="1" t="str">
        <f t="shared" ca="1" si="491"/>
        <v/>
      </c>
      <c r="W2289" s="1" t="str">
        <f t="array" aca="1" ref="W2289" ca="1">IF(V2289="","",IF(AVERAGE(IF(Z$2:Z$2881="Neg"&amp;" "&amp;B2289&amp;" "&amp;X2289,J$2:J$2881,0))&gt;AVERAGE(IF(Z$2:Z$2881="pos"&amp;" "&amp;B2289&amp;" "&amp;X2289,J$2:J$2881,0)),"neg","pos"))</f>
        <v/>
      </c>
      <c r="X2289" s="1" t="str">
        <f t="shared" ca="1" si="486"/>
        <v/>
      </c>
      <c r="Y2289" s="1" t="str">
        <f t="shared" ca="1" si="487"/>
        <v/>
      </c>
      <c r="Z2289" s="1" t="str">
        <f t="shared" si="488"/>
        <v>both histidine MEB</v>
      </c>
      <c r="AA2289" s="1" t="str">
        <f t="shared" si="492"/>
        <v/>
      </c>
    </row>
    <row r="2290" spans="1:27" x14ac:dyDescent="0.2">
      <c r="A2290" s="1" t="s">
        <v>94</v>
      </c>
      <c r="B2290" s="1" t="s">
        <v>197</v>
      </c>
      <c r="C2290" s="1" t="s">
        <v>134</v>
      </c>
      <c r="D2290" s="1">
        <v>155.06909999999999</v>
      </c>
      <c r="E2290" s="1">
        <v>21.14</v>
      </c>
      <c r="F2290" s="5" t="s">
        <v>146</v>
      </c>
      <c r="H2290" s="1" t="s">
        <v>151</v>
      </c>
      <c r="I2290" s="1">
        <v>379739</v>
      </c>
      <c r="K2290" s="1">
        <f t="shared" si="489"/>
        <v>12.847242086997406</v>
      </c>
      <c r="L2290" s="1" t="str">
        <f t="shared" si="490"/>
        <v>both histidine YE_Ctr</v>
      </c>
      <c r="M2290" s="1" t="str">
        <f t="shared" si="481"/>
        <v>D</v>
      </c>
      <c r="N2290" s="1" t="str">
        <f t="shared" si="482"/>
        <v>both histidine YE_Ctr_D</v>
      </c>
      <c r="O2290" s="2" t="str">
        <f t="shared" si="483"/>
        <v>D</v>
      </c>
      <c r="P2290" s="1">
        <f t="array" ref="P2290">IF(O2290="","",AVERAGE(IF(L$1:L$2881=L2290,K$1:K$2881)))</f>
        <v>13.047044556843241</v>
      </c>
      <c r="Q2290" s="1">
        <f t="array" ref="Q2290">IF(O2290="","",_xlfn.F.TEST(IF((L$1:L$2881=LEFT(L2290,LEN(L2290)-3)&amp;"ctr"),K$1:K$2881),IF((L$1:L$2881=L2290),K$1:K$2881)))</f>
        <v>1</v>
      </c>
      <c r="R2290" s="1">
        <f t="array" ref="R2290">IF(O2290="","",TTEST(IF(L$1:L$2881=LEFT(L2290,LEN(L2290)-3)&amp;"ctr",K$1:K$2881),IF(L$1:L$2881=L2290,K$1:K$2881),2,IF(ISERROR(Q2290),3,IF(Q2290&lt;0.05,3,2))))</f>
        <v>1</v>
      </c>
      <c r="S2290" s="1" t="str">
        <f t="shared" ca="1" si="484"/>
        <v>D</v>
      </c>
      <c r="T2290" s="1">
        <f t="array" ref="T2290">IF(O2290="","",AVERAGE(IF(L$1:L$2881=L2290,I$1:I$2881)))</f>
        <v>495579.75</v>
      </c>
      <c r="U2290" s="1" t="b">
        <f t="shared" ca="1" si="485"/>
        <v>0</v>
      </c>
      <c r="V2290" s="1" t="str">
        <f t="shared" ca="1" si="491"/>
        <v>1</v>
      </c>
      <c r="W2290" s="1" t="str">
        <f t="array" aca="1" ref="W2290" ca="1">IF(V2290="","",IF(AVERAGE(IF(Z$2:Z$2881="Neg"&amp;" "&amp;B2290&amp;" "&amp;X2290,J$2:J$2881,0))&gt;AVERAGE(IF(Z$2:Z$2881="pos"&amp;" "&amp;B2290&amp;" "&amp;X2290,J$2:J$2881,0)),"neg","pos"))</f>
        <v>pos</v>
      </c>
      <c r="X2290" s="1" t="str">
        <f t="shared" ca="1" si="486"/>
        <v>YE_</v>
      </c>
      <c r="Y2290" s="1" t="str">
        <f t="shared" ca="1" si="487"/>
        <v>Ctr</v>
      </c>
      <c r="Z2290" s="1" t="str">
        <f t="shared" si="488"/>
        <v>both histidine YE_</v>
      </c>
      <c r="AA2290" s="1" t="str">
        <f t="shared" si="492"/>
        <v>Good</v>
      </c>
    </row>
    <row r="2291" spans="1:27" x14ac:dyDescent="0.2">
      <c r="A2291" s="1" t="s">
        <v>94</v>
      </c>
      <c r="B2291" s="1" t="s">
        <v>197</v>
      </c>
      <c r="C2291" s="1" t="s">
        <v>134</v>
      </c>
      <c r="D2291" s="1">
        <v>155.06909999999999</v>
      </c>
      <c r="E2291" s="1">
        <v>21.14</v>
      </c>
      <c r="F2291" s="5" t="s">
        <v>146</v>
      </c>
      <c r="H2291" s="1" t="s">
        <v>151</v>
      </c>
      <c r="I2291" s="1">
        <v>721307</v>
      </c>
      <c r="K2291" s="1">
        <f t="shared" si="489"/>
        <v>13.488821509515798</v>
      </c>
      <c r="L2291" s="1" t="str">
        <f t="shared" si="490"/>
        <v>both histidine YE_Ctr</v>
      </c>
      <c r="M2291" s="1" t="str">
        <f t="shared" si="481"/>
        <v>D</v>
      </c>
      <c r="N2291" s="1" t="str">
        <f t="shared" si="482"/>
        <v>both histidine YE_Ctr_D</v>
      </c>
      <c r="O2291" s="2" t="str">
        <f t="shared" si="483"/>
        <v/>
      </c>
      <c r="P2291" s="1" t="str">
        <f t="array" ref="P2291">IF(O2291="","",AVERAGE(IF(L$1:L$2881=L2291,K$1:K$2881)))</f>
        <v/>
      </c>
      <c r="Q2291" s="1" t="str">
        <f t="array" ref="Q2291">IF(O2291="","",_xlfn.F.TEST(IF((L$1:L$2881=LEFT(L2291,LEN(L2291)-3)&amp;"ctr"),K$1:K$2881),IF((L$1:L$2881=L2291),K$1:K$2881)))</f>
        <v/>
      </c>
      <c r="R2291" s="1" t="str">
        <f t="array" ref="R2291">IF(O2291="","",TTEST(IF(L$1:L$2881=LEFT(L2291,LEN(L2291)-3)&amp;"ctr",K$1:K$2881),IF(L$1:L$2881=L2291,K$1:K$2881),2,IF(ISERROR(Q2291),3,IF(Q2291&lt;0.05,3,2))))</f>
        <v/>
      </c>
      <c r="S2291" s="1" t="str">
        <f t="shared" ca="1" si="484"/>
        <v/>
      </c>
      <c r="T2291" s="1" t="str">
        <f t="array" ref="T2291">IF(O2291="","",AVERAGE(IF(L$1:L$2881=L2291,I$1:I$2881)))</f>
        <v/>
      </c>
      <c r="U2291" s="1" t="str">
        <f t="shared" ca="1" si="485"/>
        <v/>
      </c>
      <c r="V2291" s="1" t="str">
        <f t="shared" ca="1" si="491"/>
        <v/>
      </c>
      <c r="W2291" s="1" t="str">
        <f t="array" aca="1" ref="W2291" ca="1">IF(V2291="","",IF(AVERAGE(IF(Z$2:Z$2881="Neg"&amp;" "&amp;B2291&amp;" "&amp;X2291,J$2:J$2881,0))&gt;AVERAGE(IF(Z$2:Z$2881="pos"&amp;" "&amp;B2291&amp;" "&amp;X2291,J$2:J$2881,0)),"neg","pos"))</f>
        <v/>
      </c>
      <c r="X2291" s="1" t="str">
        <f t="shared" ca="1" si="486"/>
        <v/>
      </c>
      <c r="Y2291" s="1" t="str">
        <f t="shared" ca="1" si="487"/>
        <v/>
      </c>
      <c r="Z2291" s="1" t="str">
        <f t="shared" si="488"/>
        <v>both histidine YE_</v>
      </c>
      <c r="AA2291" s="1" t="str">
        <f t="shared" si="492"/>
        <v/>
      </c>
    </row>
    <row r="2292" spans="1:27" x14ac:dyDescent="0.2">
      <c r="A2292" s="1" t="s">
        <v>94</v>
      </c>
      <c r="B2292" s="1" t="s">
        <v>197</v>
      </c>
      <c r="C2292" s="1" t="s">
        <v>134</v>
      </c>
      <c r="D2292" s="1">
        <v>155.06909999999999</v>
      </c>
      <c r="E2292" s="1">
        <v>21.14</v>
      </c>
      <c r="F2292" s="5" t="s">
        <v>146</v>
      </c>
      <c r="H2292" s="1" t="s">
        <v>151</v>
      </c>
      <c r="I2292" s="1">
        <v>599818</v>
      </c>
      <c r="K2292" s="1">
        <f t="shared" si="489"/>
        <v>13.304383222021075</v>
      </c>
      <c r="L2292" s="1" t="str">
        <f t="shared" si="490"/>
        <v>both histidine YE_Ctr</v>
      </c>
      <c r="M2292" s="1" t="str">
        <f t="shared" si="481"/>
        <v>D</v>
      </c>
      <c r="N2292" s="1" t="str">
        <f t="shared" si="482"/>
        <v>both histidine YE_Ctr_D</v>
      </c>
      <c r="O2292" s="2" t="str">
        <f t="shared" si="483"/>
        <v/>
      </c>
      <c r="P2292" s="1" t="str">
        <f t="array" ref="P2292">IF(O2292="","",AVERAGE(IF(L$1:L$2881=L2292,K$1:K$2881)))</f>
        <v/>
      </c>
      <c r="Q2292" s="1" t="str">
        <f t="array" ref="Q2292">IF(O2292="","",_xlfn.F.TEST(IF((L$1:L$2881=LEFT(L2292,LEN(L2292)-3)&amp;"ctr"),K$1:K$2881),IF((L$1:L$2881=L2292),K$1:K$2881)))</f>
        <v/>
      </c>
      <c r="R2292" s="1" t="str">
        <f t="array" ref="R2292">IF(O2292="","",TTEST(IF(L$1:L$2881=LEFT(L2292,LEN(L2292)-3)&amp;"ctr",K$1:K$2881),IF(L$1:L$2881=L2292,K$1:K$2881),2,IF(ISERROR(Q2292),3,IF(Q2292&lt;0.05,3,2))))</f>
        <v/>
      </c>
      <c r="S2292" s="1" t="str">
        <f t="shared" ca="1" si="484"/>
        <v/>
      </c>
      <c r="T2292" s="1" t="str">
        <f t="array" ref="T2292">IF(O2292="","",AVERAGE(IF(L$1:L$2881=L2292,I$1:I$2881)))</f>
        <v/>
      </c>
      <c r="U2292" s="1" t="str">
        <f t="shared" ca="1" si="485"/>
        <v/>
      </c>
      <c r="V2292" s="1" t="str">
        <f t="shared" ca="1" si="491"/>
        <v/>
      </c>
      <c r="W2292" s="1" t="str">
        <f t="array" aca="1" ref="W2292" ca="1">IF(V2292="","",IF(AVERAGE(IF(Z$2:Z$2881="Neg"&amp;" "&amp;B2292&amp;" "&amp;X2292,J$2:J$2881,0))&gt;AVERAGE(IF(Z$2:Z$2881="pos"&amp;" "&amp;B2292&amp;" "&amp;X2292,J$2:J$2881,0)),"neg","pos"))</f>
        <v/>
      </c>
      <c r="X2292" s="1" t="str">
        <f t="shared" ca="1" si="486"/>
        <v/>
      </c>
      <c r="Y2292" s="1" t="str">
        <f t="shared" ca="1" si="487"/>
        <v/>
      </c>
      <c r="Z2292" s="1" t="str">
        <f t="shared" si="488"/>
        <v>both histidine YE_</v>
      </c>
      <c r="AA2292" s="1" t="str">
        <f t="shared" si="492"/>
        <v/>
      </c>
    </row>
    <row r="2293" spans="1:27" x14ac:dyDescent="0.2">
      <c r="A2293" s="1" t="s">
        <v>94</v>
      </c>
      <c r="B2293" s="1" t="s">
        <v>197</v>
      </c>
      <c r="C2293" s="1" t="s">
        <v>134</v>
      </c>
      <c r="D2293" s="1">
        <v>155.06909999999999</v>
      </c>
      <c r="E2293" s="1">
        <v>21.14</v>
      </c>
      <c r="F2293" s="5" t="s">
        <v>146</v>
      </c>
      <c r="H2293" s="1" t="s">
        <v>151</v>
      </c>
      <c r="I2293" s="1">
        <v>281455</v>
      </c>
      <c r="K2293" s="1">
        <f t="shared" si="489"/>
        <v>12.547731408838686</v>
      </c>
      <c r="L2293" s="1" t="str">
        <f t="shared" si="490"/>
        <v>both histidine YE_Ctr</v>
      </c>
      <c r="M2293" s="1" t="str">
        <f t="shared" si="481"/>
        <v>D</v>
      </c>
      <c r="N2293" s="1" t="str">
        <f t="shared" si="482"/>
        <v>both histidine YE_Ctr_D</v>
      </c>
      <c r="O2293" s="2" t="str">
        <f t="shared" si="483"/>
        <v/>
      </c>
      <c r="P2293" s="1" t="str">
        <f t="array" ref="P2293">IF(O2293="","",AVERAGE(IF(L$1:L$2881=L2293,K$1:K$2881)))</f>
        <v/>
      </c>
      <c r="Q2293" s="1" t="str">
        <f t="array" ref="Q2293">IF(O2293="","",_xlfn.F.TEST(IF((L$1:L$2881=LEFT(L2293,LEN(L2293)-3)&amp;"ctr"),K$1:K$2881),IF((L$1:L$2881=L2293),K$1:K$2881)))</f>
        <v/>
      </c>
      <c r="R2293" s="1" t="str">
        <f t="array" ref="R2293">IF(O2293="","",TTEST(IF(L$1:L$2881=LEFT(L2293,LEN(L2293)-3)&amp;"ctr",K$1:K$2881),IF(L$1:L$2881=L2293,K$1:K$2881),2,IF(ISERROR(Q2293),3,IF(Q2293&lt;0.05,3,2))))</f>
        <v/>
      </c>
      <c r="S2293" s="1" t="str">
        <f t="shared" ca="1" si="484"/>
        <v/>
      </c>
      <c r="T2293" s="1" t="str">
        <f t="array" ref="T2293">IF(O2293="","",AVERAGE(IF(L$1:L$2881=L2293,I$1:I$2881)))</f>
        <v/>
      </c>
      <c r="U2293" s="1" t="str">
        <f t="shared" ca="1" si="485"/>
        <v/>
      </c>
      <c r="V2293" s="1" t="str">
        <f t="shared" ca="1" si="491"/>
        <v/>
      </c>
      <c r="W2293" s="1" t="str">
        <f t="array" aca="1" ref="W2293" ca="1">IF(V2293="","",IF(AVERAGE(IF(Z$2:Z$2881="Neg"&amp;" "&amp;B2293&amp;" "&amp;X2293,J$2:J$2881,0))&gt;AVERAGE(IF(Z$2:Z$2881="pos"&amp;" "&amp;B2293&amp;" "&amp;X2293,J$2:J$2881,0)),"neg","pos"))</f>
        <v/>
      </c>
      <c r="X2293" s="1" t="str">
        <f t="shared" ca="1" si="486"/>
        <v/>
      </c>
      <c r="Y2293" s="1" t="str">
        <f t="shared" ca="1" si="487"/>
        <v/>
      </c>
      <c r="Z2293" s="1" t="str">
        <f t="shared" si="488"/>
        <v>both histidine YE_</v>
      </c>
      <c r="AA2293" s="1" t="str">
        <f t="shared" si="492"/>
        <v/>
      </c>
    </row>
    <row r="2294" spans="1:27" x14ac:dyDescent="0.2">
      <c r="A2294" s="1" t="s">
        <v>94</v>
      </c>
      <c r="B2294" s="1" t="s">
        <v>197</v>
      </c>
      <c r="C2294" s="1" t="s">
        <v>134</v>
      </c>
      <c r="D2294" s="1">
        <v>155.06909999999999</v>
      </c>
      <c r="E2294" s="1">
        <v>21.14</v>
      </c>
      <c r="F2294" s="5" t="s">
        <v>146</v>
      </c>
      <c r="H2294" s="1" t="s">
        <v>152</v>
      </c>
      <c r="I2294" s="1">
        <v>1002944</v>
      </c>
      <c r="K2294" s="1">
        <f t="shared" si="489"/>
        <v>13.818451229947032</v>
      </c>
      <c r="L2294" s="1" t="str">
        <f t="shared" si="490"/>
        <v>both histidine YE_Syn</v>
      </c>
      <c r="M2294" s="1" t="str">
        <f t="shared" si="481"/>
        <v>D</v>
      </c>
      <c r="N2294" s="1" t="str">
        <f t="shared" si="482"/>
        <v>both histidine YE_Syn_D</v>
      </c>
      <c r="O2294" s="2" t="str">
        <f t="shared" si="483"/>
        <v>D</v>
      </c>
      <c r="P2294" s="1">
        <f t="array" ref="P2294">IF(O2294="","",AVERAGE(IF(L$1:L$2881=L2294,K$1:K$2881)))</f>
        <v>13.765322241259884</v>
      </c>
      <c r="Q2294" s="1">
        <f t="array" ref="Q2294">IF(O2294="","",_xlfn.F.TEST(IF((L$1:L$2881=LEFT(L2294,LEN(L2294)-3)&amp;"ctr"),K$1:K$2881),IF((L$1:L$2881=L2294),K$1:K$2881)))</f>
        <v>0.52672608080783623</v>
      </c>
      <c r="R2294" s="1">
        <f t="array" ref="R2294">IF(O2294="","",TTEST(IF(L$1:L$2881=LEFT(L2294,LEN(L2294)-3)&amp;"ctr",K$1:K$2881),IF(L$1:L$2881=L2294,K$1:K$2881),2,IF(ISERROR(Q2294),3,IF(Q2294&lt;0.05,3,2))))</f>
        <v>3.1723285262475032E-2</v>
      </c>
      <c r="S2294" s="1" t="str">
        <f t="shared" ca="1" si="484"/>
        <v>E</v>
      </c>
      <c r="T2294" s="1">
        <f t="array" ref="T2294">IF(O2294="","",AVERAGE(IF(L$1:L$2881=L2294,I$1:I$2881)))</f>
        <v>978247</v>
      </c>
      <c r="U2294" s="1">
        <f t="shared" ca="1" si="485"/>
        <v>0.98108154242173851</v>
      </c>
      <c r="V2294" s="1" t="str">
        <f t="shared" ca="1" si="491"/>
        <v>1</v>
      </c>
      <c r="W2294" s="1" t="str">
        <f t="array" aca="1" ref="W2294" ca="1">IF(V2294="","",IF(AVERAGE(IF(Z$2:Z$2881="Neg"&amp;" "&amp;B2294&amp;" "&amp;X2294,J$2:J$2881,0))&gt;AVERAGE(IF(Z$2:Z$2881="pos"&amp;" "&amp;B2294&amp;" "&amp;X2294,J$2:J$2881,0)),"neg","pos"))</f>
        <v>pos</v>
      </c>
      <c r="X2294" s="1" t="str">
        <f t="shared" ca="1" si="486"/>
        <v>YE_</v>
      </c>
      <c r="Y2294" s="1" t="str">
        <f t="shared" ca="1" si="487"/>
        <v>Syn</v>
      </c>
      <c r="Z2294" s="1" t="str">
        <f t="shared" si="488"/>
        <v>both histidine YE_</v>
      </c>
      <c r="AA2294" s="1" t="str">
        <f t="shared" si="492"/>
        <v>Good</v>
      </c>
    </row>
    <row r="2295" spans="1:27" x14ac:dyDescent="0.2">
      <c r="A2295" s="1" t="s">
        <v>94</v>
      </c>
      <c r="B2295" s="1" t="s">
        <v>197</v>
      </c>
      <c r="C2295" s="1" t="s">
        <v>134</v>
      </c>
      <c r="D2295" s="1">
        <v>155.06909999999999</v>
      </c>
      <c r="E2295" s="1">
        <v>21.14</v>
      </c>
      <c r="F2295" s="5" t="s">
        <v>146</v>
      </c>
      <c r="H2295" s="1" t="s">
        <v>152</v>
      </c>
      <c r="I2295" s="1">
        <v>1134992</v>
      </c>
      <c r="K2295" s="1">
        <f t="shared" si="489"/>
        <v>13.942137041477741</v>
      </c>
      <c r="L2295" s="1" t="str">
        <f t="shared" si="490"/>
        <v>both histidine YE_Syn</v>
      </c>
      <c r="M2295" s="1" t="str">
        <f t="shared" si="481"/>
        <v>D</v>
      </c>
      <c r="N2295" s="1" t="str">
        <f t="shared" si="482"/>
        <v>both histidine YE_Syn_D</v>
      </c>
      <c r="O2295" s="2" t="str">
        <f t="shared" si="483"/>
        <v/>
      </c>
      <c r="P2295" s="1" t="str">
        <f t="array" ref="P2295">IF(O2295="","",AVERAGE(IF(L$1:L$2881=L2295,K$1:K$2881)))</f>
        <v/>
      </c>
      <c r="Q2295" s="1" t="str">
        <f t="array" ref="Q2295">IF(O2295="","",_xlfn.F.TEST(IF((L$1:L$2881=LEFT(L2295,LEN(L2295)-3)&amp;"ctr"),K$1:K$2881),IF((L$1:L$2881=L2295),K$1:K$2881)))</f>
        <v/>
      </c>
      <c r="R2295" s="1" t="str">
        <f t="array" ref="R2295">IF(O2295="","",TTEST(IF(L$1:L$2881=LEFT(L2295,LEN(L2295)-3)&amp;"ctr",K$1:K$2881),IF(L$1:L$2881=L2295,K$1:K$2881),2,IF(ISERROR(Q2295),3,IF(Q2295&lt;0.05,3,2))))</f>
        <v/>
      </c>
      <c r="S2295" s="1" t="str">
        <f t="shared" ca="1" si="484"/>
        <v/>
      </c>
      <c r="T2295" s="1" t="str">
        <f t="array" ref="T2295">IF(O2295="","",AVERAGE(IF(L$1:L$2881=L2295,I$1:I$2881)))</f>
        <v/>
      </c>
      <c r="U2295" s="1" t="str">
        <f t="shared" ca="1" si="485"/>
        <v/>
      </c>
      <c r="V2295" s="1" t="str">
        <f t="shared" ca="1" si="491"/>
        <v/>
      </c>
      <c r="W2295" s="1" t="str">
        <f t="array" aca="1" ref="W2295" ca="1">IF(V2295="","",IF(AVERAGE(IF(Z$2:Z$2881="Neg"&amp;" "&amp;B2295&amp;" "&amp;X2295,J$2:J$2881,0))&gt;AVERAGE(IF(Z$2:Z$2881="pos"&amp;" "&amp;B2295&amp;" "&amp;X2295,J$2:J$2881,0)),"neg","pos"))</f>
        <v/>
      </c>
      <c r="X2295" s="1" t="str">
        <f t="shared" ca="1" si="486"/>
        <v/>
      </c>
      <c r="Y2295" s="1" t="str">
        <f t="shared" ca="1" si="487"/>
        <v/>
      </c>
      <c r="Z2295" s="1" t="str">
        <f t="shared" si="488"/>
        <v>both histidine YE_</v>
      </c>
      <c r="AA2295" s="1" t="str">
        <f t="shared" si="492"/>
        <v/>
      </c>
    </row>
    <row r="2296" spans="1:27" x14ac:dyDescent="0.2">
      <c r="A2296" s="1" t="s">
        <v>94</v>
      </c>
      <c r="B2296" s="1" t="s">
        <v>197</v>
      </c>
      <c r="C2296" s="1" t="s">
        <v>134</v>
      </c>
      <c r="D2296" s="1">
        <v>155.06909999999999</v>
      </c>
      <c r="E2296" s="1">
        <v>21.14</v>
      </c>
      <c r="F2296" s="5" t="s">
        <v>146</v>
      </c>
      <c r="H2296" s="1" t="s">
        <v>152</v>
      </c>
      <c r="I2296" s="1">
        <v>624827</v>
      </c>
      <c r="K2296" s="1">
        <f t="shared" si="489"/>
        <v>13.34523169084407</v>
      </c>
      <c r="L2296" s="1" t="str">
        <f t="shared" si="490"/>
        <v>both histidine YE_Syn</v>
      </c>
      <c r="M2296" s="1" t="str">
        <f t="shared" si="481"/>
        <v>D</v>
      </c>
      <c r="N2296" s="1" t="str">
        <f t="shared" si="482"/>
        <v>both histidine YE_Syn_D</v>
      </c>
      <c r="O2296" s="2" t="str">
        <f t="shared" si="483"/>
        <v/>
      </c>
      <c r="P2296" s="1" t="str">
        <f t="array" ref="P2296">IF(O2296="","",AVERAGE(IF(L$1:L$2881=L2296,K$1:K$2881)))</f>
        <v/>
      </c>
      <c r="Q2296" s="1" t="str">
        <f t="array" ref="Q2296">IF(O2296="","",_xlfn.F.TEST(IF((L$1:L$2881=LEFT(L2296,LEN(L2296)-3)&amp;"ctr"),K$1:K$2881),IF((L$1:L$2881=L2296),K$1:K$2881)))</f>
        <v/>
      </c>
      <c r="R2296" s="1" t="str">
        <f t="array" ref="R2296">IF(O2296="","",TTEST(IF(L$1:L$2881=LEFT(L2296,LEN(L2296)-3)&amp;"ctr",K$1:K$2881),IF(L$1:L$2881=L2296,K$1:K$2881),2,IF(ISERROR(Q2296),3,IF(Q2296&lt;0.05,3,2))))</f>
        <v/>
      </c>
      <c r="S2296" s="1" t="str">
        <f t="shared" ca="1" si="484"/>
        <v/>
      </c>
      <c r="T2296" s="1" t="str">
        <f t="array" ref="T2296">IF(O2296="","",AVERAGE(IF(L$1:L$2881=L2296,I$1:I$2881)))</f>
        <v/>
      </c>
      <c r="U2296" s="1" t="str">
        <f t="shared" ca="1" si="485"/>
        <v/>
      </c>
      <c r="V2296" s="1" t="str">
        <f t="shared" ca="1" si="491"/>
        <v/>
      </c>
      <c r="W2296" s="1" t="str">
        <f t="array" aca="1" ref="W2296" ca="1">IF(V2296="","",IF(AVERAGE(IF(Z$2:Z$2881="Neg"&amp;" "&amp;B2296&amp;" "&amp;X2296,J$2:J$2881,0))&gt;AVERAGE(IF(Z$2:Z$2881="pos"&amp;" "&amp;B2296&amp;" "&amp;X2296,J$2:J$2881,0)),"neg","pos"))</f>
        <v/>
      </c>
      <c r="X2296" s="1" t="str">
        <f t="shared" ca="1" si="486"/>
        <v/>
      </c>
      <c r="Y2296" s="1" t="str">
        <f t="shared" ca="1" si="487"/>
        <v/>
      </c>
      <c r="Z2296" s="1" t="str">
        <f t="shared" si="488"/>
        <v>both histidine YE_</v>
      </c>
      <c r="AA2296" s="1" t="str">
        <f t="shared" si="492"/>
        <v/>
      </c>
    </row>
    <row r="2297" spans="1:27" x14ac:dyDescent="0.2">
      <c r="A2297" s="1" t="s">
        <v>94</v>
      </c>
      <c r="B2297" s="1" t="s">
        <v>197</v>
      </c>
      <c r="C2297" s="1" t="s">
        <v>134</v>
      </c>
      <c r="D2297" s="1">
        <v>155.06909999999999</v>
      </c>
      <c r="E2297" s="1">
        <v>21.14</v>
      </c>
      <c r="F2297" s="5" t="s">
        <v>146</v>
      </c>
      <c r="H2297" s="1" t="s">
        <v>152</v>
      </c>
      <c r="I2297" s="1">
        <v>1150225</v>
      </c>
      <c r="K2297" s="1">
        <f t="shared" si="489"/>
        <v>13.955469002770696</v>
      </c>
      <c r="L2297" s="1" t="str">
        <f t="shared" si="490"/>
        <v>both histidine YE_Syn</v>
      </c>
      <c r="M2297" s="1" t="str">
        <f t="shared" si="481"/>
        <v>D</v>
      </c>
      <c r="N2297" s="1" t="str">
        <f t="shared" si="482"/>
        <v>both histidine YE_Syn_D</v>
      </c>
      <c r="O2297" s="2" t="str">
        <f t="shared" si="483"/>
        <v/>
      </c>
      <c r="P2297" s="1" t="str">
        <f t="array" ref="P2297">IF(O2297="","",AVERAGE(IF(L$1:L$2881=L2297,K$1:K$2881)))</f>
        <v/>
      </c>
      <c r="Q2297" s="1" t="str">
        <f t="array" ref="Q2297">IF(O2297="","",_xlfn.F.TEST(IF((L$1:L$2881=LEFT(L2297,LEN(L2297)-3)&amp;"ctr"),K$1:K$2881),IF((L$1:L$2881=L2297),K$1:K$2881)))</f>
        <v/>
      </c>
      <c r="R2297" s="1" t="str">
        <f t="array" ref="R2297">IF(O2297="","",TTEST(IF(L$1:L$2881=LEFT(L2297,LEN(L2297)-3)&amp;"ctr",K$1:K$2881),IF(L$1:L$2881=L2297,K$1:K$2881),2,IF(ISERROR(Q2297),3,IF(Q2297&lt;0.05,3,2))))</f>
        <v/>
      </c>
      <c r="S2297" s="1" t="str">
        <f t="shared" ca="1" si="484"/>
        <v/>
      </c>
      <c r="T2297" s="1" t="str">
        <f t="array" ref="T2297">IF(O2297="","",AVERAGE(IF(L$1:L$2881=L2297,I$1:I$2881)))</f>
        <v/>
      </c>
      <c r="U2297" s="1" t="str">
        <f t="shared" ca="1" si="485"/>
        <v/>
      </c>
      <c r="V2297" s="1" t="str">
        <f t="shared" ca="1" si="491"/>
        <v/>
      </c>
      <c r="W2297" s="1" t="str">
        <f t="array" aca="1" ref="W2297" ca="1">IF(V2297="","",IF(AVERAGE(IF(Z$2:Z$2881="Neg"&amp;" "&amp;B2297&amp;" "&amp;X2297,J$2:J$2881,0))&gt;AVERAGE(IF(Z$2:Z$2881="pos"&amp;" "&amp;B2297&amp;" "&amp;X2297,J$2:J$2881,0)),"neg","pos"))</f>
        <v/>
      </c>
      <c r="X2297" s="1" t="str">
        <f t="shared" ca="1" si="486"/>
        <v/>
      </c>
      <c r="Y2297" s="1" t="str">
        <f t="shared" ca="1" si="487"/>
        <v/>
      </c>
      <c r="Z2297" s="1" t="str">
        <f t="shared" si="488"/>
        <v>both histidine YE_</v>
      </c>
      <c r="AA2297" s="1" t="str">
        <f t="shared" si="492"/>
        <v/>
      </c>
    </row>
    <row r="2298" spans="1:27" x14ac:dyDescent="0.2">
      <c r="A2298" s="1" t="s">
        <v>94</v>
      </c>
      <c r="B2298" s="1" t="s">
        <v>197</v>
      </c>
      <c r="C2298" s="1" t="s">
        <v>134</v>
      </c>
      <c r="D2298" s="1">
        <v>155.06909999999999</v>
      </c>
      <c r="E2298" s="1">
        <v>21.14</v>
      </c>
      <c r="F2298" s="5" t="s">
        <v>146</v>
      </c>
      <c r="H2298" s="1" t="s">
        <v>153</v>
      </c>
      <c r="K2298" s="1">
        <f t="shared" si="489"/>
        <v>0</v>
      </c>
      <c r="L2298" s="1" t="str">
        <f t="shared" si="490"/>
        <v>both histidine SE_Ctr</v>
      </c>
      <c r="M2298" s="1" t="str">
        <f t="shared" si="481"/>
        <v>ND</v>
      </c>
      <c r="N2298" s="1" t="str">
        <f t="shared" si="482"/>
        <v>both histidine SE_CtrND</v>
      </c>
      <c r="O2298" s="2" t="str">
        <f t="shared" si="483"/>
        <v>ND</v>
      </c>
      <c r="P2298" s="1">
        <f t="array" ref="P2298">IF(O2298="","",AVERAGE(IF(L$1:L$2881=L2298,K$1:K$2881)))</f>
        <v>0</v>
      </c>
      <c r="Q2298" s="1" t="e">
        <f t="array" ref="Q2298">IF(O2298="","",_xlfn.F.TEST(IF((L$1:L$2881=LEFT(L2298,LEN(L2298)-3)&amp;"ctr"),K$1:K$2881),IF((L$1:L$2881=L2298),K$1:K$2881)))</f>
        <v>#DIV/0!</v>
      </c>
      <c r="R2298" s="1" t="e">
        <f t="array" ref="R2298">IF(O2298="","",TTEST(IF(L$1:L$2881=LEFT(L2298,LEN(L2298)-3)&amp;"ctr",K$1:K$2881),IF(L$1:L$2881=L2298,K$1:K$2881),2,IF(ISERROR(Q2298),3,IF(Q2298&lt;0.05,3,2))))</f>
        <v>#DIV/0!</v>
      </c>
      <c r="S2298" s="1" t="str">
        <f t="shared" ca="1" si="484"/>
        <v>ND</v>
      </c>
      <c r="T2298" s="1">
        <f t="array" ref="T2298">IF(O2298="","",AVERAGE(IF(L$1:L$2881=L2298,I$1:I$2881)))</f>
        <v>0</v>
      </c>
      <c r="U2298" s="1" t="str">
        <f t="shared" ca="1" si="485"/>
        <v>n/a</v>
      </c>
      <c r="V2298" s="1" t="str">
        <f t="shared" ca="1" si="491"/>
        <v/>
      </c>
      <c r="W2298" s="1" t="str">
        <f t="array" aca="1" ref="W2298" ca="1">IF(V2298="","",IF(AVERAGE(IF(Z$2:Z$2881="Neg"&amp;" "&amp;B2298&amp;" "&amp;X2298,J$2:J$2881,0))&gt;AVERAGE(IF(Z$2:Z$2881="pos"&amp;" "&amp;B2298&amp;" "&amp;X2298,J$2:J$2881,0)),"neg","pos"))</f>
        <v/>
      </c>
      <c r="X2298" s="1" t="str">
        <f t="shared" ca="1" si="486"/>
        <v/>
      </c>
      <c r="Y2298" s="1" t="str">
        <f t="shared" ca="1" si="487"/>
        <v/>
      </c>
      <c r="Z2298" s="1" t="str">
        <f t="shared" si="488"/>
        <v>both histidine SE_</v>
      </c>
      <c r="AA2298" s="1" t="str">
        <f t="shared" si="492"/>
        <v>Good</v>
      </c>
    </row>
    <row r="2299" spans="1:27" x14ac:dyDescent="0.2">
      <c r="A2299" s="1" t="s">
        <v>94</v>
      </c>
      <c r="B2299" s="1" t="s">
        <v>197</v>
      </c>
      <c r="C2299" s="1" t="s">
        <v>134</v>
      </c>
      <c r="D2299" s="1">
        <v>155.06909999999999</v>
      </c>
      <c r="E2299" s="1">
        <v>21.14</v>
      </c>
      <c r="F2299" s="5" t="s">
        <v>146</v>
      </c>
      <c r="H2299" s="1" t="s">
        <v>153</v>
      </c>
      <c r="K2299" s="1">
        <f t="shared" si="489"/>
        <v>0</v>
      </c>
      <c r="L2299" s="1" t="str">
        <f t="shared" si="490"/>
        <v>both histidine SE_Ctr</v>
      </c>
      <c r="M2299" s="1" t="str">
        <f t="shared" si="481"/>
        <v>ND</v>
      </c>
      <c r="N2299" s="1" t="str">
        <f t="shared" si="482"/>
        <v>both histidine SE_CtrND</v>
      </c>
      <c r="O2299" s="2" t="str">
        <f t="shared" si="483"/>
        <v/>
      </c>
      <c r="P2299" s="1" t="str">
        <f t="array" ref="P2299">IF(O2299="","",AVERAGE(IF(L$1:L$2881=L2299,K$1:K$2881)))</f>
        <v/>
      </c>
      <c r="Q2299" s="1" t="str">
        <f t="array" ref="Q2299">IF(O2299="","",_xlfn.F.TEST(IF((L$1:L$2881=LEFT(L2299,LEN(L2299)-3)&amp;"ctr"),K$1:K$2881),IF((L$1:L$2881=L2299),K$1:K$2881)))</f>
        <v/>
      </c>
      <c r="R2299" s="1" t="str">
        <f t="array" ref="R2299">IF(O2299="","",TTEST(IF(L$1:L$2881=LEFT(L2299,LEN(L2299)-3)&amp;"ctr",K$1:K$2881),IF(L$1:L$2881=L2299,K$1:K$2881),2,IF(ISERROR(Q2299),3,IF(Q2299&lt;0.05,3,2))))</f>
        <v/>
      </c>
      <c r="S2299" s="1" t="str">
        <f t="shared" ca="1" si="484"/>
        <v/>
      </c>
      <c r="T2299" s="1" t="str">
        <f t="array" ref="T2299">IF(O2299="","",AVERAGE(IF(L$1:L$2881=L2299,I$1:I$2881)))</f>
        <v/>
      </c>
      <c r="U2299" s="1" t="str">
        <f t="shared" ca="1" si="485"/>
        <v/>
      </c>
      <c r="V2299" s="1" t="str">
        <f t="shared" ca="1" si="491"/>
        <v/>
      </c>
      <c r="W2299" s="1" t="str">
        <f t="array" aca="1" ref="W2299" ca="1">IF(V2299="","",IF(AVERAGE(IF(Z$2:Z$2881="Neg"&amp;" "&amp;B2299&amp;" "&amp;X2299,J$2:J$2881,0))&gt;AVERAGE(IF(Z$2:Z$2881="pos"&amp;" "&amp;B2299&amp;" "&amp;X2299,J$2:J$2881,0)),"neg","pos"))</f>
        <v/>
      </c>
      <c r="X2299" s="1" t="str">
        <f t="shared" ca="1" si="486"/>
        <v/>
      </c>
      <c r="Y2299" s="1" t="str">
        <f t="shared" ca="1" si="487"/>
        <v/>
      </c>
      <c r="Z2299" s="1" t="str">
        <f t="shared" si="488"/>
        <v>both histidine SE_</v>
      </c>
      <c r="AA2299" s="1" t="str">
        <f t="shared" si="492"/>
        <v/>
      </c>
    </row>
    <row r="2300" spans="1:27" x14ac:dyDescent="0.2">
      <c r="A2300" s="1" t="s">
        <v>94</v>
      </c>
      <c r="B2300" s="1" t="s">
        <v>197</v>
      </c>
      <c r="C2300" s="1" t="s">
        <v>134</v>
      </c>
      <c r="D2300" s="1">
        <v>155.06909999999999</v>
      </c>
      <c r="E2300" s="1">
        <v>21.14</v>
      </c>
      <c r="F2300" s="5" t="s">
        <v>146</v>
      </c>
      <c r="H2300" s="1" t="s">
        <v>153</v>
      </c>
      <c r="K2300" s="1">
        <f t="shared" si="489"/>
        <v>0</v>
      </c>
      <c r="L2300" s="1" t="str">
        <f t="shared" si="490"/>
        <v>both histidine SE_Ctr</v>
      </c>
      <c r="M2300" s="1" t="str">
        <f t="shared" si="481"/>
        <v>ND</v>
      </c>
      <c r="N2300" s="1" t="str">
        <f t="shared" si="482"/>
        <v>both histidine SE_CtrND</v>
      </c>
      <c r="O2300" s="2" t="str">
        <f t="shared" si="483"/>
        <v/>
      </c>
      <c r="P2300" s="1" t="str">
        <f t="array" ref="P2300">IF(O2300="","",AVERAGE(IF(L$1:L$2881=L2300,K$1:K$2881)))</f>
        <v/>
      </c>
      <c r="Q2300" s="1" t="str">
        <f t="array" ref="Q2300">IF(O2300="","",_xlfn.F.TEST(IF((L$1:L$2881=LEFT(L2300,LEN(L2300)-3)&amp;"ctr"),K$1:K$2881),IF((L$1:L$2881=L2300),K$1:K$2881)))</f>
        <v/>
      </c>
      <c r="R2300" s="1" t="str">
        <f t="array" ref="R2300">IF(O2300="","",TTEST(IF(L$1:L$2881=LEFT(L2300,LEN(L2300)-3)&amp;"ctr",K$1:K$2881),IF(L$1:L$2881=L2300,K$1:K$2881),2,IF(ISERROR(Q2300),3,IF(Q2300&lt;0.05,3,2))))</f>
        <v/>
      </c>
      <c r="S2300" s="1" t="str">
        <f t="shared" ca="1" si="484"/>
        <v/>
      </c>
      <c r="T2300" s="1" t="str">
        <f t="array" ref="T2300">IF(O2300="","",AVERAGE(IF(L$1:L$2881=L2300,I$1:I$2881)))</f>
        <v/>
      </c>
      <c r="U2300" s="1" t="str">
        <f t="shared" ca="1" si="485"/>
        <v/>
      </c>
      <c r="V2300" s="1" t="str">
        <f t="shared" ca="1" si="491"/>
        <v/>
      </c>
      <c r="W2300" s="1" t="str">
        <f t="array" aca="1" ref="W2300" ca="1">IF(V2300="","",IF(AVERAGE(IF(Z$2:Z$2881="Neg"&amp;" "&amp;B2300&amp;" "&amp;X2300,J$2:J$2881,0))&gt;AVERAGE(IF(Z$2:Z$2881="pos"&amp;" "&amp;B2300&amp;" "&amp;X2300,J$2:J$2881,0)),"neg","pos"))</f>
        <v/>
      </c>
      <c r="X2300" s="1" t="str">
        <f t="shared" ca="1" si="486"/>
        <v/>
      </c>
      <c r="Y2300" s="1" t="str">
        <f t="shared" ca="1" si="487"/>
        <v/>
      </c>
      <c r="Z2300" s="1" t="str">
        <f t="shared" si="488"/>
        <v>both histidine SE_</v>
      </c>
      <c r="AA2300" s="1" t="str">
        <f t="shared" si="492"/>
        <v/>
      </c>
    </row>
    <row r="2301" spans="1:27" x14ac:dyDescent="0.2">
      <c r="A2301" s="1" t="s">
        <v>94</v>
      </c>
      <c r="B2301" s="1" t="s">
        <v>197</v>
      </c>
      <c r="C2301" s="1" t="s">
        <v>134</v>
      </c>
      <c r="D2301" s="1">
        <v>155.06909999999999</v>
      </c>
      <c r="E2301" s="1">
        <v>21.14</v>
      </c>
      <c r="F2301" s="5" t="s">
        <v>146</v>
      </c>
      <c r="H2301" s="1" t="s">
        <v>153</v>
      </c>
      <c r="K2301" s="1">
        <f t="shared" si="489"/>
        <v>0</v>
      </c>
      <c r="L2301" s="1" t="str">
        <f t="shared" si="490"/>
        <v>both histidine SE_Ctr</v>
      </c>
      <c r="M2301" s="1" t="str">
        <f t="shared" si="481"/>
        <v>ND</v>
      </c>
      <c r="N2301" s="1" t="str">
        <f t="shared" si="482"/>
        <v>both histidine SE_CtrND</v>
      </c>
      <c r="O2301" s="2" t="str">
        <f t="shared" si="483"/>
        <v/>
      </c>
      <c r="P2301" s="1" t="str">
        <f t="array" ref="P2301">IF(O2301="","",AVERAGE(IF(L$1:L$2881=L2301,K$1:K$2881)))</f>
        <v/>
      </c>
      <c r="Q2301" s="1" t="str">
        <f t="array" ref="Q2301">IF(O2301="","",_xlfn.F.TEST(IF((L$1:L$2881=LEFT(L2301,LEN(L2301)-3)&amp;"ctr"),K$1:K$2881),IF((L$1:L$2881=L2301),K$1:K$2881)))</f>
        <v/>
      </c>
      <c r="R2301" s="1" t="str">
        <f t="array" ref="R2301">IF(O2301="","",TTEST(IF(L$1:L$2881=LEFT(L2301,LEN(L2301)-3)&amp;"ctr",K$1:K$2881),IF(L$1:L$2881=L2301,K$1:K$2881),2,IF(ISERROR(Q2301),3,IF(Q2301&lt;0.05,3,2))))</f>
        <v/>
      </c>
      <c r="S2301" s="1" t="str">
        <f t="shared" ca="1" si="484"/>
        <v/>
      </c>
      <c r="T2301" s="1" t="str">
        <f t="array" ref="T2301">IF(O2301="","",AVERAGE(IF(L$1:L$2881=L2301,I$1:I$2881)))</f>
        <v/>
      </c>
      <c r="U2301" s="1" t="str">
        <f t="shared" ca="1" si="485"/>
        <v/>
      </c>
      <c r="V2301" s="1" t="str">
        <f t="shared" ca="1" si="491"/>
        <v/>
      </c>
      <c r="W2301" s="1" t="str">
        <f t="array" aca="1" ref="W2301" ca="1">IF(V2301="","",IF(AVERAGE(IF(Z$2:Z$2881="Neg"&amp;" "&amp;B2301&amp;" "&amp;X2301,J$2:J$2881,0))&gt;AVERAGE(IF(Z$2:Z$2881="pos"&amp;" "&amp;B2301&amp;" "&amp;X2301,J$2:J$2881,0)),"neg","pos"))</f>
        <v/>
      </c>
      <c r="X2301" s="1" t="str">
        <f t="shared" ca="1" si="486"/>
        <v/>
      </c>
      <c r="Y2301" s="1" t="str">
        <f t="shared" ca="1" si="487"/>
        <v/>
      </c>
      <c r="Z2301" s="1" t="str">
        <f t="shared" si="488"/>
        <v>both histidine SE_</v>
      </c>
      <c r="AA2301" s="1" t="str">
        <f t="shared" si="492"/>
        <v/>
      </c>
    </row>
    <row r="2302" spans="1:27" x14ac:dyDescent="0.2">
      <c r="A2302" s="1" t="s">
        <v>94</v>
      </c>
      <c r="B2302" s="1" t="s">
        <v>197</v>
      </c>
      <c r="C2302" s="1" t="s">
        <v>134</v>
      </c>
      <c r="D2302" s="1">
        <v>155.06909999999999</v>
      </c>
      <c r="E2302" s="1">
        <v>21.14</v>
      </c>
      <c r="F2302" s="5" t="s">
        <v>146</v>
      </c>
      <c r="H2302" s="1" t="s">
        <v>154</v>
      </c>
      <c r="K2302" s="1">
        <f t="shared" si="489"/>
        <v>0</v>
      </c>
      <c r="L2302" s="1" t="str">
        <f t="shared" si="490"/>
        <v>both histidine SE_Syn</v>
      </c>
      <c r="M2302" s="1" t="str">
        <f t="shared" si="481"/>
        <v>ND</v>
      </c>
      <c r="N2302" s="1" t="str">
        <f t="shared" si="482"/>
        <v>both histidine SE_SynND</v>
      </c>
      <c r="O2302" s="2" t="str">
        <f t="shared" si="483"/>
        <v>ND</v>
      </c>
      <c r="P2302" s="1">
        <f t="array" ref="P2302">IF(O2302="","",AVERAGE(IF(L$1:L$2881=L2302,K$1:K$2881)))</f>
        <v>0</v>
      </c>
      <c r="Q2302" s="1" t="e">
        <f t="array" ref="Q2302">IF(O2302="","",_xlfn.F.TEST(IF((L$1:L$2881=LEFT(L2302,LEN(L2302)-3)&amp;"ctr"),K$1:K$2881),IF((L$1:L$2881=L2302),K$1:K$2881)))</f>
        <v>#DIV/0!</v>
      </c>
      <c r="R2302" s="1" t="e">
        <f t="array" ref="R2302">IF(O2302="","",TTEST(IF(L$1:L$2881=LEFT(L2302,LEN(L2302)-3)&amp;"ctr",K$1:K$2881),IF(L$1:L$2881=L2302,K$1:K$2881),2,IF(ISERROR(Q2302),3,IF(Q2302&lt;0.05,3,2))))</f>
        <v>#DIV/0!</v>
      </c>
      <c r="S2302" s="1" t="str">
        <f t="shared" ca="1" si="484"/>
        <v>ND</v>
      </c>
      <c r="T2302" s="1">
        <f t="array" ref="T2302">IF(O2302="","",AVERAGE(IF(L$1:L$2881=L2302,I$1:I$2881)))</f>
        <v>0</v>
      </c>
      <c r="U2302" s="1" t="str">
        <f t="shared" ca="1" si="485"/>
        <v>n/a</v>
      </c>
      <c r="V2302" s="1" t="str">
        <f t="shared" ca="1" si="491"/>
        <v/>
      </c>
      <c r="W2302" s="1" t="str">
        <f t="array" aca="1" ref="W2302" ca="1">IF(V2302="","",IF(AVERAGE(IF(Z$2:Z$2881="Neg"&amp;" "&amp;B2302&amp;" "&amp;X2302,J$2:J$2881,0))&gt;AVERAGE(IF(Z$2:Z$2881="pos"&amp;" "&amp;B2302&amp;" "&amp;X2302,J$2:J$2881,0)),"neg","pos"))</f>
        <v/>
      </c>
      <c r="X2302" s="1" t="str">
        <f t="shared" ca="1" si="486"/>
        <v/>
      </c>
      <c r="Y2302" s="1" t="str">
        <f t="shared" ca="1" si="487"/>
        <v/>
      </c>
      <c r="Z2302" s="1" t="str">
        <f t="shared" si="488"/>
        <v>both histidine SE_</v>
      </c>
      <c r="AA2302" s="1" t="str">
        <f t="shared" si="492"/>
        <v>Good</v>
      </c>
    </row>
    <row r="2303" spans="1:27" x14ac:dyDescent="0.2">
      <c r="A2303" s="1" t="s">
        <v>94</v>
      </c>
      <c r="B2303" s="1" t="s">
        <v>197</v>
      </c>
      <c r="C2303" s="1" t="s">
        <v>134</v>
      </c>
      <c r="D2303" s="1">
        <v>155.06909999999999</v>
      </c>
      <c r="E2303" s="1">
        <v>21.14</v>
      </c>
      <c r="F2303" s="5" t="s">
        <v>146</v>
      </c>
      <c r="H2303" s="1" t="s">
        <v>154</v>
      </c>
      <c r="K2303" s="1">
        <f t="shared" si="489"/>
        <v>0</v>
      </c>
      <c r="L2303" s="1" t="str">
        <f t="shared" si="490"/>
        <v>both histidine SE_Syn</v>
      </c>
      <c r="M2303" s="1" t="str">
        <f t="shared" si="481"/>
        <v>ND</v>
      </c>
      <c r="N2303" s="1" t="str">
        <f t="shared" si="482"/>
        <v>both histidine SE_SynND</v>
      </c>
      <c r="O2303" s="2" t="str">
        <f t="shared" si="483"/>
        <v/>
      </c>
      <c r="P2303" s="1" t="str">
        <f t="array" ref="P2303">IF(O2303="","",AVERAGE(IF(L$1:L$2881=L2303,K$1:K$2881)))</f>
        <v/>
      </c>
      <c r="Q2303" s="1" t="str">
        <f t="array" ref="Q2303">IF(O2303="","",_xlfn.F.TEST(IF((L$1:L$2881=LEFT(L2303,LEN(L2303)-3)&amp;"ctr"),K$1:K$2881),IF((L$1:L$2881=L2303),K$1:K$2881)))</f>
        <v/>
      </c>
      <c r="R2303" s="1" t="str">
        <f t="array" ref="R2303">IF(O2303="","",TTEST(IF(L$1:L$2881=LEFT(L2303,LEN(L2303)-3)&amp;"ctr",K$1:K$2881),IF(L$1:L$2881=L2303,K$1:K$2881),2,IF(ISERROR(Q2303),3,IF(Q2303&lt;0.05,3,2))))</f>
        <v/>
      </c>
      <c r="S2303" s="1" t="str">
        <f t="shared" ca="1" si="484"/>
        <v/>
      </c>
      <c r="T2303" s="1" t="str">
        <f t="array" ref="T2303">IF(O2303="","",AVERAGE(IF(L$1:L$2881=L2303,I$1:I$2881)))</f>
        <v/>
      </c>
      <c r="U2303" s="1" t="str">
        <f t="shared" ca="1" si="485"/>
        <v/>
      </c>
      <c r="V2303" s="1" t="str">
        <f t="shared" ca="1" si="491"/>
        <v/>
      </c>
      <c r="W2303" s="1" t="str">
        <f t="array" aca="1" ref="W2303" ca="1">IF(V2303="","",IF(AVERAGE(IF(Z$2:Z$2881="Neg"&amp;" "&amp;B2303&amp;" "&amp;X2303,J$2:J$2881,0))&gt;AVERAGE(IF(Z$2:Z$2881="pos"&amp;" "&amp;B2303&amp;" "&amp;X2303,J$2:J$2881,0)),"neg","pos"))</f>
        <v/>
      </c>
      <c r="X2303" s="1" t="str">
        <f t="shared" ca="1" si="486"/>
        <v/>
      </c>
      <c r="Y2303" s="1" t="str">
        <f t="shared" ca="1" si="487"/>
        <v/>
      </c>
      <c r="Z2303" s="1" t="str">
        <f t="shared" si="488"/>
        <v>both histidine SE_</v>
      </c>
      <c r="AA2303" s="1" t="str">
        <f t="shared" si="492"/>
        <v/>
      </c>
    </row>
    <row r="2304" spans="1:27" x14ac:dyDescent="0.2">
      <c r="A2304" s="1" t="s">
        <v>94</v>
      </c>
      <c r="B2304" s="1" t="s">
        <v>197</v>
      </c>
      <c r="C2304" s="1" t="s">
        <v>134</v>
      </c>
      <c r="D2304" s="1">
        <v>155.06909999999999</v>
      </c>
      <c r="E2304" s="1">
        <v>21.14</v>
      </c>
      <c r="F2304" s="5" t="s">
        <v>146</v>
      </c>
      <c r="H2304" s="1" t="s">
        <v>154</v>
      </c>
      <c r="K2304" s="1">
        <f t="shared" si="489"/>
        <v>0</v>
      </c>
      <c r="L2304" s="1" t="str">
        <f t="shared" si="490"/>
        <v>both histidine SE_Syn</v>
      </c>
      <c r="M2304" s="1" t="str">
        <f t="shared" si="481"/>
        <v>ND</v>
      </c>
      <c r="N2304" s="1" t="str">
        <f t="shared" si="482"/>
        <v>both histidine SE_SynND</v>
      </c>
      <c r="O2304" s="2" t="str">
        <f t="shared" si="483"/>
        <v/>
      </c>
      <c r="P2304" s="1" t="str">
        <f t="array" ref="P2304">IF(O2304="","",AVERAGE(IF(L$1:L$2881=L2304,K$1:K$2881)))</f>
        <v/>
      </c>
      <c r="Q2304" s="1" t="str">
        <f t="array" ref="Q2304">IF(O2304="","",_xlfn.F.TEST(IF((L$1:L$2881=LEFT(L2304,LEN(L2304)-3)&amp;"ctr"),K$1:K$2881),IF((L$1:L$2881=L2304),K$1:K$2881)))</f>
        <v/>
      </c>
      <c r="R2304" s="1" t="str">
        <f t="array" ref="R2304">IF(O2304="","",TTEST(IF(L$1:L$2881=LEFT(L2304,LEN(L2304)-3)&amp;"ctr",K$1:K$2881),IF(L$1:L$2881=L2304,K$1:K$2881),2,IF(ISERROR(Q2304),3,IF(Q2304&lt;0.05,3,2))))</f>
        <v/>
      </c>
      <c r="S2304" s="1" t="str">
        <f t="shared" ca="1" si="484"/>
        <v/>
      </c>
      <c r="T2304" s="1" t="str">
        <f t="array" ref="T2304">IF(O2304="","",AVERAGE(IF(L$1:L$2881=L2304,I$1:I$2881)))</f>
        <v/>
      </c>
      <c r="U2304" s="1" t="str">
        <f t="shared" ca="1" si="485"/>
        <v/>
      </c>
      <c r="V2304" s="1" t="str">
        <f t="shared" ca="1" si="491"/>
        <v/>
      </c>
      <c r="W2304" s="1" t="str">
        <f t="array" aca="1" ref="W2304" ca="1">IF(V2304="","",IF(AVERAGE(IF(Z$2:Z$2881="Neg"&amp;" "&amp;B2304&amp;" "&amp;X2304,J$2:J$2881,0))&gt;AVERAGE(IF(Z$2:Z$2881="pos"&amp;" "&amp;B2304&amp;" "&amp;X2304,J$2:J$2881,0)),"neg","pos"))</f>
        <v/>
      </c>
      <c r="X2304" s="1" t="str">
        <f t="shared" ca="1" si="486"/>
        <v/>
      </c>
      <c r="Y2304" s="1" t="str">
        <f t="shared" ca="1" si="487"/>
        <v/>
      </c>
      <c r="Z2304" s="1" t="str">
        <f t="shared" si="488"/>
        <v>both histidine SE_</v>
      </c>
      <c r="AA2304" s="1" t="str">
        <f t="shared" si="492"/>
        <v/>
      </c>
    </row>
    <row r="2305" spans="1:27" x14ac:dyDescent="0.2">
      <c r="A2305" s="1" t="s">
        <v>94</v>
      </c>
      <c r="B2305" s="1" t="s">
        <v>197</v>
      </c>
      <c r="C2305" s="1" t="s">
        <v>134</v>
      </c>
      <c r="D2305" s="1">
        <v>155.06909999999999</v>
      </c>
      <c r="E2305" s="1">
        <v>21.14</v>
      </c>
      <c r="F2305" s="5" t="s">
        <v>146</v>
      </c>
      <c r="H2305" s="1" t="s">
        <v>154</v>
      </c>
      <c r="K2305" s="1">
        <f t="shared" si="489"/>
        <v>0</v>
      </c>
      <c r="L2305" s="1" t="str">
        <f t="shared" si="490"/>
        <v>both histidine SE_Syn</v>
      </c>
      <c r="M2305" s="1" t="str">
        <f t="shared" si="481"/>
        <v>ND</v>
      </c>
      <c r="N2305" s="1" t="str">
        <f t="shared" si="482"/>
        <v>both histidine SE_SynND</v>
      </c>
      <c r="O2305" s="2" t="str">
        <f t="shared" si="483"/>
        <v/>
      </c>
      <c r="P2305" s="1" t="str">
        <f t="array" ref="P2305">IF(O2305="","",AVERAGE(IF(L$1:L$2881=L2305,K$1:K$2881)))</f>
        <v/>
      </c>
      <c r="Q2305" s="1" t="str">
        <f t="array" ref="Q2305">IF(O2305="","",_xlfn.F.TEST(IF((L$1:L$2881=LEFT(L2305,LEN(L2305)-3)&amp;"ctr"),K$1:K$2881),IF((L$1:L$2881=L2305),K$1:K$2881)))</f>
        <v/>
      </c>
      <c r="R2305" s="1" t="str">
        <f t="array" ref="R2305">IF(O2305="","",TTEST(IF(L$1:L$2881=LEFT(L2305,LEN(L2305)-3)&amp;"ctr",K$1:K$2881),IF(L$1:L$2881=L2305,K$1:K$2881),2,IF(ISERROR(Q2305),3,IF(Q2305&lt;0.05,3,2))))</f>
        <v/>
      </c>
      <c r="S2305" s="1" t="str">
        <f t="shared" ca="1" si="484"/>
        <v/>
      </c>
      <c r="T2305" s="1" t="str">
        <f t="array" ref="T2305">IF(O2305="","",AVERAGE(IF(L$1:L$2881=L2305,I$1:I$2881)))</f>
        <v/>
      </c>
      <c r="U2305" s="1" t="str">
        <f t="shared" ca="1" si="485"/>
        <v/>
      </c>
      <c r="V2305" s="1" t="str">
        <f t="shared" ca="1" si="491"/>
        <v/>
      </c>
      <c r="W2305" s="1" t="str">
        <f t="array" aca="1" ref="W2305" ca="1">IF(V2305="","",IF(AVERAGE(IF(Z$2:Z$2881="Neg"&amp;" "&amp;B2305&amp;" "&amp;X2305,J$2:J$2881,0))&gt;AVERAGE(IF(Z$2:Z$2881="pos"&amp;" "&amp;B2305&amp;" "&amp;X2305,J$2:J$2881,0)),"neg","pos"))</f>
        <v/>
      </c>
      <c r="X2305" s="1" t="str">
        <f t="shared" ca="1" si="486"/>
        <v/>
      </c>
      <c r="Y2305" s="1" t="str">
        <f t="shared" ca="1" si="487"/>
        <v/>
      </c>
      <c r="Z2305" s="1" t="str">
        <f t="shared" si="488"/>
        <v>both histidine SE_</v>
      </c>
      <c r="AA2305" s="1" t="str">
        <f t="shared" si="492"/>
        <v/>
      </c>
    </row>
    <row r="2306" spans="1:27" x14ac:dyDescent="0.2">
      <c r="A2306" s="1" t="s">
        <v>94</v>
      </c>
      <c r="B2306" s="1" t="s">
        <v>88</v>
      </c>
      <c r="C2306" s="1" t="s">
        <v>44</v>
      </c>
      <c r="D2306" s="1">
        <v>103.0633</v>
      </c>
      <c r="E2306" s="1">
        <v>20.49</v>
      </c>
      <c r="F2306" s="5" t="s">
        <v>146</v>
      </c>
      <c r="H2306" s="1" t="s">
        <v>147</v>
      </c>
      <c r="K2306" s="1">
        <f t="shared" si="489"/>
        <v>0</v>
      </c>
      <c r="L2306" s="1" t="str">
        <f t="shared" si="490"/>
        <v>both (4-aminobutyric acid) Min_Ctr</v>
      </c>
      <c r="M2306" s="1" t="str">
        <f t="shared" ref="M2306:M2369" si="493">IF(I2306&lt;&gt;"","D","ND")</f>
        <v>ND</v>
      </c>
      <c r="N2306" s="1" t="str">
        <f t="shared" ref="N2306:N2369" si="494">L2306&amp;IF(LEN(M2306)=2,M2306,"_"&amp;M2306)</f>
        <v>both (4-aminobutyric acid) Min_CtrND</v>
      </c>
      <c r="O2306" s="2" t="str">
        <f t="shared" ref="O2306:O2369" si="495">IF(ROW()&lt;&gt;MATCH(L2306,L$1:L$2881,0),"",IF(COUNTIF(N$1:N$2881,LEFT(N2306,LEN(N2306)-2)&amp;"_D")=COUNTIF(L$1:L$2881,L2306),"D","ND"))</f>
        <v>ND</v>
      </c>
      <c r="P2306" s="1">
        <f t="array" ref="P2306">IF(O2306="","",AVERAGE(IF(L$1:L$2881=L2306,K$1:K$2881)))</f>
        <v>0</v>
      </c>
      <c r="Q2306" s="1" t="e">
        <f t="array" ref="Q2306">IF(O2306="","",_xlfn.F.TEST(IF((L$1:L$2881=LEFT(L2306,LEN(L2306)-3)&amp;"ctr"),K$1:K$2881),IF((L$1:L$2881=L2306),K$1:K$2881)))</f>
        <v>#DIV/0!</v>
      </c>
      <c r="R2306" s="1" t="e">
        <f t="array" ref="R2306">IF(O2306="","",TTEST(IF(L$1:L$2881=LEFT(L2306,LEN(L2306)-3)&amp;"ctr",K$1:K$2881),IF(L$1:L$2881=L2306,K$1:K$2881),2,IF(ISERROR(Q2306),3,IF(Q2306&lt;0.05,3,2))))</f>
        <v>#DIV/0!</v>
      </c>
      <c r="S2306" s="1" t="str">
        <f t="shared" ref="S2306:S2369" ca="1" si="496">IF(P2306="","",IF(RIGHT(L2306,3)="ctr",O2306,IF(AND(O2306="ND",INDIRECT("r"&amp;MATCH(LEFT(L2306,LEN(L2306)-3)&amp;"ctr",L$1:L$2881,0)&amp;"c"&amp;COLUMN(O2306),FALSE)="ND"),"ND",IF(R2306&gt;=0.05,"N",IF(AND(R2306&lt;0.05,P2306&lt;INDIRECT("r"&amp;MATCH(LEFT(L2306,LEN(L2306)-3)&amp;"ctr",L$1:L$2881,0)&amp;"C"&amp;COLUMN(P2306),FALSE)),"I",IF(AND(R2306&lt;0.05,P2306&gt;INDIRECT("r"&amp;MATCH(LEFT(L2306,LEN(L2306)-3)&amp;"ctr",L$1:L$2881,0)&amp;"c"&amp;COLUMN(P2306),FALSE)),"E","err"))))))</f>
        <v>ND</v>
      </c>
      <c r="T2306" s="1">
        <f t="array" ref="T2306">IF(O2306="","",AVERAGE(IF(L$1:L$2881=L2306,I$1:I$2881)))</f>
        <v>0</v>
      </c>
      <c r="U2306" s="1" t="str">
        <f t="shared" ref="U2306:U2369" ca="1" si="497">IF(O2306="","",IF(OR(S2306="ND",S2306="N"),"n/a",IF(OR(S2306="e",S2306="I"),IF(OR(T2306=0,INDIRECT("r"&amp;MATCH(LEFT(L2306,LEN(L2306)-3)&amp;"ctr",L$1:L$2881,0)&amp;"c"&amp;COLUMN(T2306),FALSE)=0),5,LOG(T2306/INDIRECT("r"&amp;MATCH(LEFT(L2306,LEN(L2306)-3)&amp;"ctr",L$1:L$2881,0)&amp;"c"&amp;COLUMN(T2306),FALSE),2)))))</f>
        <v>n/a</v>
      </c>
      <c r="V2306" s="1" t="str">
        <f t="shared" ca="1" si="491"/>
        <v/>
      </c>
      <c r="W2306" s="1" t="str">
        <f t="array" aca="1" ref="W2306" ca="1">IF(V2306="","",IF(AVERAGE(IF(Z$2:Z$2881="Neg"&amp;" "&amp;B2306&amp;" "&amp;X2306,J$2:J$2881,0))&gt;AVERAGE(IF(Z$2:Z$2881="pos"&amp;" "&amp;B2306&amp;" "&amp;X2306,J$2:J$2881,0)),"neg","pos"))</f>
        <v/>
      </c>
      <c r="X2306" s="1" t="str">
        <f t="shared" ref="X2306:X2369" ca="1" si="498">IF(V2306="","",LEFT(H2306,3))</f>
        <v/>
      </c>
      <c r="Y2306" s="1" t="str">
        <f t="shared" ref="Y2306:Y2369" ca="1" si="499">IF(W2306="","",RIGHT(H2306,3))</f>
        <v/>
      </c>
      <c r="Z2306" s="1" t="str">
        <f t="shared" ref="Z2306:Z2369" si="500">A2306&amp;" "&amp;B2306&amp;" "&amp;LEFT(H2306,3)</f>
        <v>both (4-aminobutyric acid) Min</v>
      </c>
      <c r="AA2306" s="1" t="str">
        <f t="shared" si="492"/>
        <v>Good</v>
      </c>
    </row>
    <row r="2307" spans="1:27" x14ac:dyDescent="0.2">
      <c r="A2307" s="1" t="s">
        <v>94</v>
      </c>
      <c r="B2307" s="1" t="s">
        <v>88</v>
      </c>
      <c r="C2307" s="1" t="s">
        <v>44</v>
      </c>
      <c r="D2307" s="1">
        <v>103.0633</v>
      </c>
      <c r="E2307" s="1">
        <v>20.49</v>
      </c>
      <c r="F2307" s="5" t="s">
        <v>146</v>
      </c>
      <c r="H2307" s="1" t="s">
        <v>147</v>
      </c>
      <c r="K2307" s="1">
        <f t="shared" ref="K2307:K2369" si="501">LN(I2307+1)</f>
        <v>0</v>
      </c>
      <c r="L2307" s="1" t="str">
        <f t="shared" ref="L2307:L2369" si="502">A2307&amp;" "&amp;B2307&amp;" "&amp;H2307</f>
        <v>both (4-aminobutyric acid) Min_Ctr</v>
      </c>
      <c r="M2307" s="1" t="str">
        <f t="shared" si="493"/>
        <v>ND</v>
      </c>
      <c r="N2307" s="1" t="str">
        <f t="shared" si="494"/>
        <v>both (4-aminobutyric acid) Min_CtrND</v>
      </c>
      <c r="O2307" s="2" t="str">
        <f t="shared" si="495"/>
        <v/>
      </c>
      <c r="P2307" s="1" t="str">
        <f t="array" ref="P2307">IF(O2307="","",AVERAGE(IF(L$1:L$2881=L2307,K$1:K$2881)))</f>
        <v/>
      </c>
      <c r="Q2307" s="1" t="str">
        <f t="array" ref="Q2307">IF(O2307="","",_xlfn.F.TEST(IF((L$1:L$2881=LEFT(L2307,LEN(L2307)-3)&amp;"ctr"),K$1:K$2881),IF((L$1:L$2881=L2307),K$1:K$2881)))</f>
        <v/>
      </c>
      <c r="R2307" s="1" t="str">
        <f t="array" ref="R2307">IF(O2307="","",TTEST(IF(L$1:L$2881=LEFT(L2307,LEN(L2307)-3)&amp;"ctr",K$1:K$2881),IF(L$1:L$2881=L2307,K$1:K$2881),2,IF(ISERROR(Q2307),3,IF(Q2307&lt;0.05,3,2))))</f>
        <v/>
      </c>
      <c r="S2307" s="1" t="str">
        <f t="shared" ca="1" si="496"/>
        <v/>
      </c>
      <c r="T2307" s="1" t="str">
        <f t="array" ref="T2307">IF(O2307="","",AVERAGE(IF(L$1:L$2881=L2307,I$1:I$2881)))</f>
        <v/>
      </c>
      <c r="U2307" s="1" t="str">
        <f t="shared" ca="1" si="497"/>
        <v/>
      </c>
      <c r="V2307" s="1" t="str">
        <f t="shared" ref="V2307:V2370" ca="1" si="503">IF(S2307="N","1",IF(U2307="n/a","",IF(U2307="","",IF(ABS(U2307)&lt;1.5,"1",IF(ABS(U2307)&lt;2.5,"2",IF(ABS(U2307)&lt;3.5,"3",IF(ABS(U2307)&lt;4.5,"4",IF(ABS(U2307)&gt;=4.5,"5"))))))))</f>
        <v/>
      </c>
      <c r="W2307" s="1" t="str">
        <f t="array" aca="1" ref="W2307" ca="1">IF(V2307="","",IF(AVERAGE(IF(Z$2:Z$2881="Neg"&amp;" "&amp;B2307&amp;" "&amp;X2307,J$2:J$2881,0))&gt;AVERAGE(IF(Z$2:Z$2881="pos"&amp;" "&amp;B2307&amp;" "&amp;X2307,J$2:J$2881,0)),"neg","pos"))</f>
        <v/>
      </c>
      <c r="X2307" s="1" t="str">
        <f t="shared" ca="1" si="498"/>
        <v/>
      </c>
      <c r="Y2307" s="1" t="str">
        <f t="shared" ca="1" si="499"/>
        <v/>
      </c>
      <c r="Z2307" s="1" t="str">
        <f t="shared" si="500"/>
        <v>both (4-aminobutyric acid) Min</v>
      </c>
      <c r="AA2307" s="1" t="str">
        <f t="shared" ref="AA2307:AA2370" si="504">IF(T2307="","","Good")</f>
        <v/>
      </c>
    </row>
    <row r="2308" spans="1:27" x14ac:dyDescent="0.2">
      <c r="A2308" s="1" t="s">
        <v>94</v>
      </c>
      <c r="B2308" s="1" t="s">
        <v>88</v>
      </c>
      <c r="C2308" s="1" t="s">
        <v>44</v>
      </c>
      <c r="D2308" s="1">
        <v>103.0633</v>
      </c>
      <c r="E2308" s="1">
        <v>20.49</v>
      </c>
      <c r="F2308" s="5" t="s">
        <v>146</v>
      </c>
      <c r="H2308" s="1" t="s">
        <v>147</v>
      </c>
      <c r="K2308" s="1">
        <f t="shared" si="501"/>
        <v>0</v>
      </c>
      <c r="L2308" s="1" t="str">
        <f t="shared" si="502"/>
        <v>both (4-aminobutyric acid) Min_Ctr</v>
      </c>
      <c r="M2308" s="1" t="str">
        <f t="shared" si="493"/>
        <v>ND</v>
      </c>
      <c r="N2308" s="1" t="str">
        <f t="shared" si="494"/>
        <v>both (4-aminobutyric acid) Min_CtrND</v>
      </c>
      <c r="O2308" s="2" t="str">
        <f t="shared" si="495"/>
        <v/>
      </c>
      <c r="P2308" s="1" t="str">
        <f t="array" ref="P2308">IF(O2308="","",AVERAGE(IF(L$1:L$2881=L2308,K$1:K$2881)))</f>
        <v/>
      </c>
      <c r="Q2308" s="1" t="str">
        <f t="array" ref="Q2308">IF(O2308="","",_xlfn.F.TEST(IF((L$1:L$2881=LEFT(L2308,LEN(L2308)-3)&amp;"ctr"),K$1:K$2881),IF((L$1:L$2881=L2308),K$1:K$2881)))</f>
        <v/>
      </c>
      <c r="R2308" s="1" t="str">
        <f t="array" ref="R2308">IF(O2308="","",TTEST(IF(L$1:L$2881=LEFT(L2308,LEN(L2308)-3)&amp;"ctr",K$1:K$2881),IF(L$1:L$2881=L2308,K$1:K$2881),2,IF(ISERROR(Q2308),3,IF(Q2308&lt;0.05,3,2))))</f>
        <v/>
      </c>
      <c r="S2308" s="1" t="str">
        <f t="shared" ca="1" si="496"/>
        <v/>
      </c>
      <c r="T2308" s="1" t="str">
        <f t="array" ref="T2308">IF(O2308="","",AVERAGE(IF(L$1:L$2881=L2308,I$1:I$2881)))</f>
        <v/>
      </c>
      <c r="U2308" s="1" t="str">
        <f t="shared" ca="1" si="497"/>
        <v/>
      </c>
      <c r="V2308" s="1" t="str">
        <f t="shared" ca="1" si="503"/>
        <v/>
      </c>
      <c r="W2308" s="1" t="str">
        <f t="array" aca="1" ref="W2308" ca="1">IF(V2308="","",IF(AVERAGE(IF(Z$2:Z$2881="Neg"&amp;" "&amp;B2308&amp;" "&amp;X2308,J$2:J$2881,0))&gt;AVERAGE(IF(Z$2:Z$2881="pos"&amp;" "&amp;B2308&amp;" "&amp;X2308,J$2:J$2881,0)),"neg","pos"))</f>
        <v/>
      </c>
      <c r="X2308" s="1" t="str">
        <f t="shared" ca="1" si="498"/>
        <v/>
      </c>
      <c r="Y2308" s="1" t="str">
        <f t="shared" ca="1" si="499"/>
        <v/>
      </c>
      <c r="Z2308" s="1" t="str">
        <f t="shared" si="500"/>
        <v>both (4-aminobutyric acid) Min</v>
      </c>
      <c r="AA2308" s="1" t="str">
        <f t="shared" si="504"/>
        <v/>
      </c>
    </row>
    <row r="2309" spans="1:27" x14ac:dyDescent="0.2">
      <c r="A2309" s="1" t="s">
        <v>94</v>
      </c>
      <c r="B2309" s="1" t="s">
        <v>88</v>
      </c>
      <c r="C2309" s="1" t="s">
        <v>44</v>
      </c>
      <c r="D2309" s="1">
        <v>103.0633</v>
      </c>
      <c r="E2309" s="1">
        <v>20.49</v>
      </c>
      <c r="F2309" s="5" t="s">
        <v>146</v>
      </c>
      <c r="H2309" s="1" t="s">
        <v>147</v>
      </c>
      <c r="K2309" s="1">
        <f t="shared" si="501"/>
        <v>0</v>
      </c>
      <c r="L2309" s="1" t="str">
        <f t="shared" si="502"/>
        <v>both (4-aminobutyric acid) Min_Ctr</v>
      </c>
      <c r="M2309" s="1" t="str">
        <f t="shared" si="493"/>
        <v>ND</v>
      </c>
      <c r="N2309" s="1" t="str">
        <f t="shared" si="494"/>
        <v>both (4-aminobutyric acid) Min_CtrND</v>
      </c>
      <c r="O2309" s="2" t="str">
        <f t="shared" si="495"/>
        <v/>
      </c>
      <c r="P2309" s="1" t="str">
        <f t="array" ref="P2309">IF(O2309="","",AVERAGE(IF(L$1:L$2881=L2309,K$1:K$2881)))</f>
        <v/>
      </c>
      <c r="Q2309" s="1" t="str">
        <f t="array" ref="Q2309">IF(O2309="","",_xlfn.F.TEST(IF((L$1:L$2881=LEFT(L2309,LEN(L2309)-3)&amp;"ctr"),K$1:K$2881),IF((L$1:L$2881=L2309),K$1:K$2881)))</f>
        <v/>
      </c>
      <c r="R2309" s="1" t="str">
        <f t="array" ref="R2309">IF(O2309="","",TTEST(IF(L$1:L$2881=LEFT(L2309,LEN(L2309)-3)&amp;"ctr",K$1:K$2881),IF(L$1:L$2881=L2309,K$1:K$2881),2,IF(ISERROR(Q2309),3,IF(Q2309&lt;0.05,3,2))))</f>
        <v/>
      </c>
      <c r="S2309" s="1" t="str">
        <f t="shared" ca="1" si="496"/>
        <v/>
      </c>
      <c r="T2309" s="1" t="str">
        <f t="array" ref="T2309">IF(O2309="","",AVERAGE(IF(L$1:L$2881=L2309,I$1:I$2881)))</f>
        <v/>
      </c>
      <c r="U2309" s="1" t="str">
        <f t="shared" ca="1" si="497"/>
        <v/>
      </c>
      <c r="V2309" s="1" t="str">
        <f t="shared" ca="1" si="503"/>
        <v/>
      </c>
      <c r="W2309" s="1" t="str">
        <f t="array" aca="1" ref="W2309" ca="1">IF(V2309="","",IF(AVERAGE(IF(Z$2:Z$2881="Neg"&amp;" "&amp;B2309&amp;" "&amp;X2309,J$2:J$2881,0))&gt;AVERAGE(IF(Z$2:Z$2881="pos"&amp;" "&amp;B2309&amp;" "&amp;X2309,J$2:J$2881,0)),"neg","pos"))</f>
        <v/>
      </c>
      <c r="X2309" s="1" t="str">
        <f t="shared" ca="1" si="498"/>
        <v/>
      </c>
      <c r="Y2309" s="1" t="str">
        <f t="shared" ca="1" si="499"/>
        <v/>
      </c>
      <c r="Z2309" s="1" t="str">
        <f t="shared" si="500"/>
        <v>both (4-aminobutyric acid) Min</v>
      </c>
      <c r="AA2309" s="1" t="str">
        <f t="shared" si="504"/>
        <v/>
      </c>
    </row>
    <row r="2310" spans="1:27" x14ac:dyDescent="0.2">
      <c r="A2310" s="1" t="s">
        <v>94</v>
      </c>
      <c r="B2310" s="1" t="s">
        <v>88</v>
      </c>
      <c r="C2310" s="1" t="s">
        <v>44</v>
      </c>
      <c r="D2310" s="1">
        <v>103.0633</v>
      </c>
      <c r="E2310" s="1">
        <v>20.49</v>
      </c>
      <c r="F2310" s="5" t="s">
        <v>146</v>
      </c>
      <c r="H2310" s="1" t="s">
        <v>148</v>
      </c>
      <c r="K2310" s="1">
        <f t="shared" si="501"/>
        <v>0</v>
      </c>
      <c r="L2310" s="1" t="str">
        <f t="shared" si="502"/>
        <v>both (4-aminobutyric acid) Min_Syn</v>
      </c>
      <c r="M2310" s="1" t="str">
        <f t="shared" si="493"/>
        <v>ND</v>
      </c>
      <c r="N2310" s="1" t="str">
        <f t="shared" si="494"/>
        <v>both (4-aminobutyric acid) Min_SynND</v>
      </c>
      <c r="O2310" s="2" t="str">
        <f t="shared" si="495"/>
        <v>ND</v>
      </c>
      <c r="P2310" s="1">
        <f t="array" ref="P2310">IF(O2310="","",AVERAGE(IF(L$1:L$2881=L2310,K$1:K$2881)))</f>
        <v>0</v>
      </c>
      <c r="Q2310" s="1" t="e">
        <f t="array" ref="Q2310">IF(O2310="","",_xlfn.F.TEST(IF((L$1:L$2881=LEFT(L2310,LEN(L2310)-3)&amp;"ctr"),K$1:K$2881),IF((L$1:L$2881=L2310),K$1:K$2881)))</f>
        <v>#DIV/0!</v>
      </c>
      <c r="R2310" s="1" t="e">
        <f t="array" ref="R2310">IF(O2310="","",TTEST(IF(L$1:L$2881=LEFT(L2310,LEN(L2310)-3)&amp;"ctr",K$1:K$2881),IF(L$1:L$2881=L2310,K$1:K$2881),2,IF(ISERROR(Q2310),3,IF(Q2310&lt;0.05,3,2))))</f>
        <v>#DIV/0!</v>
      </c>
      <c r="S2310" s="1" t="str">
        <f t="shared" ca="1" si="496"/>
        <v>ND</v>
      </c>
      <c r="T2310" s="1">
        <f t="array" ref="T2310">IF(O2310="","",AVERAGE(IF(L$1:L$2881=L2310,I$1:I$2881)))</f>
        <v>0</v>
      </c>
      <c r="U2310" s="1" t="str">
        <f t="shared" ca="1" si="497"/>
        <v>n/a</v>
      </c>
      <c r="V2310" s="1" t="str">
        <f t="shared" ca="1" si="503"/>
        <v/>
      </c>
      <c r="W2310" s="1" t="str">
        <f t="array" aca="1" ref="W2310" ca="1">IF(V2310="","",IF(AVERAGE(IF(Z$2:Z$2881="Neg"&amp;" "&amp;B2310&amp;" "&amp;X2310,J$2:J$2881,0))&gt;AVERAGE(IF(Z$2:Z$2881="pos"&amp;" "&amp;B2310&amp;" "&amp;X2310,J$2:J$2881,0)),"neg","pos"))</f>
        <v/>
      </c>
      <c r="X2310" s="1" t="str">
        <f t="shared" ca="1" si="498"/>
        <v/>
      </c>
      <c r="Y2310" s="1" t="str">
        <f t="shared" ca="1" si="499"/>
        <v/>
      </c>
      <c r="Z2310" s="1" t="str">
        <f t="shared" si="500"/>
        <v>both (4-aminobutyric acid) Min</v>
      </c>
      <c r="AA2310" s="1" t="str">
        <f t="shared" si="504"/>
        <v>Good</v>
      </c>
    </row>
    <row r="2311" spans="1:27" x14ac:dyDescent="0.2">
      <c r="A2311" s="1" t="s">
        <v>94</v>
      </c>
      <c r="B2311" s="1" t="s">
        <v>88</v>
      </c>
      <c r="C2311" s="1" t="s">
        <v>44</v>
      </c>
      <c r="D2311" s="1">
        <v>103.0633</v>
      </c>
      <c r="E2311" s="1">
        <v>20.49</v>
      </c>
      <c r="F2311" s="5" t="s">
        <v>146</v>
      </c>
      <c r="H2311" s="1" t="s">
        <v>148</v>
      </c>
      <c r="K2311" s="1">
        <f t="shared" si="501"/>
        <v>0</v>
      </c>
      <c r="L2311" s="1" t="str">
        <f t="shared" si="502"/>
        <v>both (4-aminobutyric acid) Min_Syn</v>
      </c>
      <c r="M2311" s="1" t="str">
        <f t="shared" si="493"/>
        <v>ND</v>
      </c>
      <c r="N2311" s="1" t="str">
        <f t="shared" si="494"/>
        <v>both (4-aminobutyric acid) Min_SynND</v>
      </c>
      <c r="O2311" s="2" t="str">
        <f t="shared" si="495"/>
        <v/>
      </c>
      <c r="P2311" s="1" t="str">
        <f t="array" ref="P2311">IF(O2311="","",AVERAGE(IF(L$1:L$2881=L2311,K$1:K$2881)))</f>
        <v/>
      </c>
      <c r="Q2311" s="1" t="str">
        <f t="array" ref="Q2311">IF(O2311="","",_xlfn.F.TEST(IF((L$1:L$2881=LEFT(L2311,LEN(L2311)-3)&amp;"ctr"),K$1:K$2881),IF((L$1:L$2881=L2311),K$1:K$2881)))</f>
        <v/>
      </c>
      <c r="R2311" s="1" t="str">
        <f t="array" ref="R2311">IF(O2311="","",TTEST(IF(L$1:L$2881=LEFT(L2311,LEN(L2311)-3)&amp;"ctr",K$1:K$2881),IF(L$1:L$2881=L2311,K$1:K$2881),2,IF(ISERROR(Q2311),3,IF(Q2311&lt;0.05,3,2))))</f>
        <v/>
      </c>
      <c r="S2311" s="1" t="str">
        <f t="shared" ca="1" si="496"/>
        <v/>
      </c>
      <c r="T2311" s="1" t="str">
        <f t="array" ref="T2311">IF(O2311="","",AVERAGE(IF(L$1:L$2881=L2311,I$1:I$2881)))</f>
        <v/>
      </c>
      <c r="U2311" s="1" t="str">
        <f t="shared" ca="1" si="497"/>
        <v/>
      </c>
      <c r="V2311" s="1" t="str">
        <f t="shared" ca="1" si="503"/>
        <v/>
      </c>
      <c r="W2311" s="1" t="str">
        <f t="array" aca="1" ref="W2311" ca="1">IF(V2311="","",IF(AVERAGE(IF(Z$2:Z$2881="Neg"&amp;" "&amp;B2311&amp;" "&amp;X2311,J$2:J$2881,0))&gt;AVERAGE(IF(Z$2:Z$2881="pos"&amp;" "&amp;B2311&amp;" "&amp;X2311,J$2:J$2881,0)),"neg","pos"))</f>
        <v/>
      </c>
      <c r="X2311" s="1" t="str">
        <f t="shared" ca="1" si="498"/>
        <v/>
      </c>
      <c r="Y2311" s="1" t="str">
        <f t="shared" ca="1" si="499"/>
        <v/>
      </c>
      <c r="Z2311" s="1" t="str">
        <f t="shared" si="500"/>
        <v>both (4-aminobutyric acid) Min</v>
      </c>
      <c r="AA2311" s="1" t="str">
        <f t="shared" si="504"/>
        <v/>
      </c>
    </row>
    <row r="2312" spans="1:27" x14ac:dyDescent="0.2">
      <c r="A2312" s="1" t="s">
        <v>94</v>
      </c>
      <c r="B2312" s="1" t="s">
        <v>88</v>
      </c>
      <c r="C2312" s="1" t="s">
        <v>44</v>
      </c>
      <c r="D2312" s="1">
        <v>103.0633</v>
      </c>
      <c r="E2312" s="1">
        <v>20.49</v>
      </c>
      <c r="F2312" s="5" t="s">
        <v>146</v>
      </c>
      <c r="H2312" s="1" t="s">
        <v>148</v>
      </c>
      <c r="K2312" s="1">
        <f t="shared" si="501"/>
        <v>0</v>
      </c>
      <c r="L2312" s="1" t="str">
        <f t="shared" si="502"/>
        <v>both (4-aminobutyric acid) Min_Syn</v>
      </c>
      <c r="M2312" s="1" t="str">
        <f t="shared" si="493"/>
        <v>ND</v>
      </c>
      <c r="N2312" s="1" t="str">
        <f t="shared" si="494"/>
        <v>both (4-aminobutyric acid) Min_SynND</v>
      </c>
      <c r="O2312" s="2" t="str">
        <f t="shared" si="495"/>
        <v/>
      </c>
      <c r="P2312" s="1" t="str">
        <f t="array" ref="P2312">IF(O2312="","",AVERAGE(IF(L$1:L$2881=L2312,K$1:K$2881)))</f>
        <v/>
      </c>
      <c r="Q2312" s="1" t="str">
        <f t="array" ref="Q2312">IF(O2312="","",_xlfn.F.TEST(IF((L$1:L$2881=LEFT(L2312,LEN(L2312)-3)&amp;"ctr"),K$1:K$2881),IF((L$1:L$2881=L2312),K$1:K$2881)))</f>
        <v/>
      </c>
      <c r="R2312" s="1" t="str">
        <f t="array" ref="R2312">IF(O2312="","",TTEST(IF(L$1:L$2881=LEFT(L2312,LEN(L2312)-3)&amp;"ctr",K$1:K$2881),IF(L$1:L$2881=L2312,K$1:K$2881),2,IF(ISERROR(Q2312),3,IF(Q2312&lt;0.05,3,2))))</f>
        <v/>
      </c>
      <c r="S2312" s="1" t="str">
        <f t="shared" ca="1" si="496"/>
        <v/>
      </c>
      <c r="T2312" s="1" t="str">
        <f t="array" ref="T2312">IF(O2312="","",AVERAGE(IF(L$1:L$2881=L2312,I$1:I$2881)))</f>
        <v/>
      </c>
      <c r="U2312" s="1" t="str">
        <f t="shared" ca="1" si="497"/>
        <v/>
      </c>
      <c r="V2312" s="1" t="str">
        <f t="shared" ca="1" si="503"/>
        <v/>
      </c>
      <c r="W2312" s="1" t="str">
        <f t="array" aca="1" ref="W2312" ca="1">IF(V2312="","",IF(AVERAGE(IF(Z$2:Z$2881="Neg"&amp;" "&amp;B2312&amp;" "&amp;X2312,J$2:J$2881,0))&gt;AVERAGE(IF(Z$2:Z$2881="pos"&amp;" "&amp;B2312&amp;" "&amp;X2312,J$2:J$2881,0)),"neg","pos"))</f>
        <v/>
      </c>
      <c r="X2312" s="1" t="str">
        <f t="shared" ca="1" si="498"/>
        <v/>
      </c>
      <c r="Y2312" s="1" t="str">
        <f t="shared" ca="1" si="499"/>
        <v/>
      </c>
      <c r="Z2312" s="1" t="str">
        <f t="shared" si="500"/>
        <v>both (4-aminobutyric acid) Min</v>
      </c>
      <c r="AA2312" s="1" t="str">
        <f t="shared" si="504"/>
        <v/>
      </c>
    </row>
    <row r="2313" spans="1:27" x14ac:dyDescent="0.2">
      <c r="A2313" s="1" t="s">
        <v>94</v>
      </c>
      <c r="B2313" s="1" t="s">
        <v>88</v>
      </c>
      <c r="C2313" s="1" t="s">
        <v>44</v>
      </c>
      <c r="D2313" s="1">
        <v>103.0633</v>
      </c>
      <c r="E2313" s="1">
        <v>20.49</v>
      </c>
      <c r="F2313" s="5" t="s">
        <v>146</v>
      </c>
      <c r="H2313" s="1" t="s">
        <v>148</v>
      </c>
      <c r="K2313" s="1">
        <f t="shared" si="501"/>
        <v>0</v>
      </c>
      <c r="L2313" s="1" t="str">
        <f t="shared" si="502"/>
        <v>both (4-aminobutyric acid) Min_Syn</v>
      </c>
      <c r="M2313" s="1" t="str">
        <f t="shared" si="493"/>
        <v>ND</v>
      </c>
      <c r="N2313" s="1" t="str">
        <f t="shared" si="494"/>
        <v>both (4-aminobutyric acid) Min_SynND</v>
      </c>
      <c r="O2313" s="2" t="str">
        <f t="shared" si="495"/>
        <v/>
      </c>
      <c r="P2313" s="1" t="str">
        <f t="array" ref="P2313">IF(O2313="","",AVERAGE(IF(L$1:L$2881=L2313,K$1:K$2881)))</f>
        <v/>
      </c>
      <c r="Q2313" s="1" t="str">
        <f t="array" ref="Q2313">IF(O2313="","",_xlfn.F.TEST(IF((L$1:L$2881=LEFT(L2313,LEN(L2313)-3)&amp;"ctr"),K$1:K$2881),IF((L$1:L$2881=L2313),K$1:K$2881)))</f>
        <v/>
      </c>
      <c r="R2313" s="1" t="str">
        <f t="array" ref="R2313">IF(O2313="","",TTEST(IF(L$1:L$2881=LEFT(L2313,LEN(L2313)-3)&amp;"ctr",K$1:K$2881),IF(L$1:L$2881=L2313,K$1:K$2881),2,IF(ISERROR(Q2313),3,IF(Q2313&lt;0.05,3,2))))</f>
        <v/>
      </c>
      <c r="S2313" s="1" t="str">
        <f t="shared" ca="1" si="496"/>
        <v/>
      </c>
      <c r="T2313" s="1" t="str">
        <f t="array" ref="T2313">IF(O2313="","",AVERAGE(IF(L$1:L$2881=L2313,I$1:I$2881)))</f>
        <v/>
      </c>
      <c r="U2313" s="1" t="str">
        <f t="shared" ca="1" si="497"/>
        <v/>
      </c>
      <c r="V2313" s="1" t="str">
        <f t="shared" ca="1" si="503"/>
        <v/>
      </c>
      <c r="W2313" s="1" t="str">
        <f t="array" aca="1" ref="W2313" ca="1">IF(V2313="","",IF(AVERAGE(IF(Z$2:Z$2881="Neg"&amp;" "&amp;B2313&amp;" "&amp;X2313,J$2:J$2881,0))&gt;AVERAGE(IF(Z$2:Z$2881="pos"&amp;" "&amp;B2313&amp;" "&amp;X2313,J$2:J$2881,0)),"neg","pos"))</f>
        <v/>
      </c>
      <c r="X2313" s="1" t="str">
        <f t="shared" ca="1" si="498"/>
        <v/>
      </c>
      <c r="Y2313" s="1" t="str">
        <f t="shared" ca="1" si="499"/>
        <v/>
      </c>
      <c r="Z2313" s="1" t="str">
        <f t="shared" si="500"/>
        <v>both (4-aminobutyric acid) Min</v>
      </c>
      <c r="AA2313" s="1" t="str">
        <f t="shared" si="504"/>
        <v/>
      </c>
    </row>
    <row r="2314" spans="1:27" x14ac:dyDescent="0.2">
      <c r="A2314" s="1" t="s">
        <v>94</v>
      </c>
      <c r="B2314" s="1" t="s">
        <v>88</v>
      </c>
      <c r="C2314" s="1" t="s">
        <v>44</v>
      </c>
      <c r="D2314" s="1">
        <v>103.0633</v>
      </c>
      <c r="E2314" s="1">
        <v>20.49</v>
      </c>
      <c r="F2314" s="5" t="s">
        <v>146</v>
      </c>
      <c r="H2314" s="1" t="s">
        <v>149</v>
      </c>
      <c r="I2314" s="1">
        <v>17145</v>
      </c>
      <c r="K2314" s="1">
        <f t="shared" si="501"/>
        <v>9.7495201892387016</v>
      </c>
      <c r="L2314" s="1" t="str">
        <f t="shared" si="502"/>
        <v>both (4-aminobutyric acid) MEBM_Ctr</v>
      </c>
      <c r="M2314" s="1" t="str">
        <f t="shared" si="493"/>
        <v>D</v>
      </c>
      <c r="N2314" s="1" t="str">
        <f t="shared" si="494"/>
        <v>both (4-aminobutyric acid) MEBM_Ctr_D</v>
      </c>
      <c r="O2314" s="2" t="str">
        <f t="shared" si="495"/>
        <v>D</v>
      </c>
      <c r="P2314" s="1">
        <f t="array" ref="P2314">IF(O2314="","",AVERAGE(IF(L$1:L$2881=L2314,K$1:K$2881)))</f>
        <v>9.8085345288113732</v>
      </c>
      <c r="Q2314" s="1">
        <f t="array" ref="Q2314">IF(O2314="","",_xlfn.F.TEST(IF((L$1:L$2881=LEFT(L2314,LEN(L2314)-3)&amp;"ctr"),K$1:K$2881),IF((L$1:L$2881=L2314),K$1:K$2881)))</f>
        <v>1</v>
      </c>
      <c r="R2314" s="1">
        <f t="array" ref="R2314">IF(O2314="","",TTEST(IF(L$1:L$2881=LEFT(L2314,LEN(L2314)-3)&amp;"ctr",K$1:K$2881),IF(L$1:L$2881=L2314,K$1:K$2881),2,IF(ISERROR(Q2314),3,IF(Q2314&lt;0.05,3,2))))</f>
        <v>1</v>
      </c>
      <c r="S2314" s="1" t="str">
        <f t="shared" ca="1" si="496"/>
        <v>D</v>
      </c>
      <c r="T2314" s="1">
        <f t="array" ref="T2314">IF(O2314="","",AVERAGE(IF(L$1:L$2881=L2314,I$1:I$2881)))</f>
        <v>18841.25</v>
      </c>
      <c r="U2314" s="1" t="b">
        <f t="shared" ca="1" si="497"/>
        <v>0</v>
      </c>
      <c r="V2314" s="1" t="str">
        <f t="shared" ca="1" si="503"/>
        <v>1</v>
      </c>
      <c r="W2314" s="1" t="str">
        <f t="array" aca="1" ref="W2314" ca="1">IF(V2314="","",IF(AVERAGE(IF(Z$2:Z$2881="Neg"&amp;" "&amp;B2314&amp;" "&amp;X2314,J$2:J$2881,0))&gt;AVERAGE(IF(Z$2:Z$2881="pos"&amp;" "&amp;B2314&amp;" "&amp;X2314,J$2:J$2881,0)),"neg","pos"))</f>
        <v>pos</v>
      </c>
      <c r="X2314" s="1" t="str">
        <f t="shared" ca="1" si="498"/>
        <v>MEB</v>
      </c>
      <c r="Y2314" s="1" t="str">
        <f t="shared" ca="1" si="499"/>
        <v>Ctr</v>
      </c>
      <c r="Z2314" s="1" t="str">
        <f t="shared" si="500"/>
        <v>both (4-aminobutyric acid) MEB</v>
      </c>
      <c r="AA2314" s="1" t="str">
        <f t="shared" si="504"/>
        <v>Good</v>
      </c>
    </row>
    <row r="2315" spans="1:27" x14ac:dyDescent="0.2">
      <c r="A2315" s="1" t="s">
        <v>94</v>
      </c>
      <c r="B2315" s="1" t="s">
        <v>88</v>
      </c>
      <c r="C2315" s="1" t="s">
        <v>44</v>
      </c>
      <c r="D2315" s="1">
        <v>103.0633</v>
      </c>
      <c r="E2315" s="1">
        <v>20.49</v>
      </c>
      <c r="F2315" s="5" t="s">
        <v>146</v>
      </c>
      <c r="H2315" s="1" t="s">
        <v>149</v>
      </c>
      <c r="I2315" s="1">
        <v>12695</v>
      </c>
      <c r="K2315" s="1">
        <f t="shared" si="501"/>
        <v>9.4490422622062447</v>
      </c>
      <c r="L2315" s="1" t="str">
        <f t="shared" si="502"/>
        <v>both (4-aminobutyric acid) MEBM_Ctr</v>
      </c>
      <c r="M2315" s="1" t="str">
        <f t="shared" si="493"/>
        <v>D</v>
      </c>
      <c r="N2315" s="1" t="str">
        <f t="shared" si="494"/>
        <v>both (4-aminobutyric acid) MEBM_Ctr_D</v>
      </c>
      <c r="O2315" s="2" t="str">
        <f t="shared" si="495"/>
        <v/>
      </c>
      <c r="P2315" s="1" t="str">
        <f t="array" ref="P2315">IF(O2315="","",AVERAGE(IF(L$1:L$2881=L2315,K$1:K$2881)))</f>
        <v/>
      </c>
      <c r="Q2315" s="1" t="str">
        <f t="array" ref="Q2315">IF(O2315="","",_xlfn.F.TEST(IF((L$1:L$2881=LEFT(L2315,LEN(L2315)-3)&amp;"ctr"),K$1:K$2881),IF((L$1:L$2881=L2315),K$1:K$2881)))</f>
        <v/>
      </c>
      <c r="R2315" s="1" t="str">
        <f t="array" ref="R2315">IF(O2315="","",TTEST(IF(L$1:L$2881=LEFT(L2315,LEN(L2315)-3)&amp;"ctr",K$1:K$2881),IF(L$1:L$2881=L2315,K$1:K$2881),2,IF(ISERROR(Q2315),3,IF(Q2315&lt;0.05,3,2))))</f>
        <v/>
      </c>
      <c r="S2315" s="1" t="str">
        <f t="shared" ca="1" si="496"/>
        <v/>
      </c>
      <c r="T2315" s="1" t="str">
        <f t="array" ref="T2315">IF(O2315="","",AVERAGE(IF(L$1:L$2881=L2315,I$1:I$2881)))</f>
        <v/>
      </c>
      <c r="U2315" s="1" t="str">
        <f t="shared" ca="1" si="497"/>
        <v/>
      </c>
      <c r="V2315" s="1" t="str">
        <f t="shared" ca="1" si="503"/>
        <v/>
      </c>
      <c r="W2315" s="1" t="str">
        <f t="array" aca="1" ref="W2315" ca="1">IF(V2315="","",IF(AVERAGE(IF(Z$2:Z$2881="Neg"&amp;" "&amp;B2315&amp;" "&amp;X2315,J$2:J$2881,0))&gt;AVERAGE(IF(Z$2:Z$2881="pos"&amp;" "&amp;B2315&amp;" "&amp;X2315,J$2:J$2881,0)),"neg","pos"))</f>
        <v/>
      </c>
      <c r="X2315" s="1" t="str">
        <f t="shared" ca="1" si="498"/>
        <v/>
      </c>
      <c r="Y2315" s="1" t="str">
        <f t="shared" ca="1" si="499"/>
        <v/>
      </c>
      <c r="Z2315" s="1" t="str">
        <f t="shared" si="500"/>
        <v>both (4-aminobutyric acid) MEB</v>
      </c>
      <c r="AA2315" s="1" t="str">
        <f t="shared" si="504"/>
        <v/>
      </c>
    </row>
    <row r="2316" spans="1:27" x14ac:dyDescent="0.2">
      <c r="A2316" s="1" t="s">
        <v>94</v>
      </c>
      <c r="B2316" s="1" t="s">
        <v>88</v>
      </c>
      <c r="C2316" s="1" t="s">
        <v>44</v>
      </c>
      <c r="D2316" s="1">
        <v>103.0633</v>
      </c>
      <c r="E2316" s="1">
        <v>20.49</v>
      </c>
      <c r="F2316" s="5" t="s">
        <v>146</v>
      </c>
      <c r="H2316" s="1" t="s">
        <v>149</v>
      </c>
      <c r="I2316" s="1">
        <v>26692</v>
      </c>
      <c r="K2316" s="1">
        <f t="shared" si="501"/>
        <v>10.192156637730536</v>
      </c>
      <c r="L2316" s="1" t="str">
        <f t="shared" si="502"/>
        <v>both (4-aminobutyric acid) MEBM_Ctr</v>
      </c>
      <c r="M2316" s="1" t="str">
        <f t="shared" si="493"/>
        <v>D</v>
      </c>
      <c r="N2316" s="1" t="str">
        <f t="shared" si="494"/>
        <v>both (4-aminobutyric acid) MEBM_Ctr_D</v>
      </c>
      <c r="O2316" s="2" t="str">
        <f t="shared" si="495"/>
        <v/>
      </c>
      <c r="P2316" s="1" t="str">
        <f t="array" ref="P2316">IF(O2316="","",AVERAGE(IF(L$1:L$2881=L2316,K$1:K$2881)))</f>
        <v/>
      </c>
      <c r="Q2316" s="1" t="str">
        <f t="array" ref="Q2316">IF(O2316="","",_xlfn.F.TEST(IF((L$1:L$2881=LEFT(L2316,LEN(L2316)-3)&amp;"ctr"),K$1:K$2881),IF((L$1:L$2881=L2316),K$1:K$2881)))</f>
        <v/>
      </c>
      <c r="R2316" s="1" t="str">
        <f t="array" ref="R2316">IF(O2316="","",TTEST(IF(L$1:L$2881=LEFT(L2316,LEN(L2316)-3)&amp;"ctr",K$1:K$2881),IF(L$1:L$2881=L2316,K$1:K$2881),2,IF(ISERROR(Q2316),3,IF(Q2316&lt;0.05,3,2))))</f>
        <v/>
      </c>
      <c r="S2316" s="1" t="str">
        <f t="shared" ca="1" si="496"/>
        <v/>
      </c>
      <c r="T2316" s="1" t="str">
        <f t="array" ref="T2316">IF(O2316="","",AVERAGE(IF(L$1:L$2881=L2316,I$1:I$2881)))</f>
        <v/>
      </c>
      <c r="U2316" s="1" t="str">
        <f t="shared" ca="1" si="497"/>
        <v/>
      </c>
      <c r="V2316" s="1" t="str">
        <f t="shared" ca="1" si="503"/>
        <v/>
      </c>
      <c r="W2316" s="1" t="str">
        <f t="array" aca="1" ref="W2316" ca="1">IF(V2316="","",IF(AVERAGE(IF(Z$2:Z$2881="Neg"&amp;" "&amp;B2316&amp;" "&amp;X2316,J$2:J$2881,0))&gt;AVERAGE(IF(Z$2:Z$2881="pos"&amp;" "&amp;B2316&amp;" "&amp;X2316,J$2:J$2881,0)),"neg","pos"))</f>
        <v/>
      </c>
      <c r="X2316" s="1" t="str">
        <f t="shared" ca="1" si="498"/>
        <v/>
      </c>
      <c r="Y2316" s="1" t="str">
        <f t="shared" ca="1" si="499"/>
        <v/>
      </c>
      <c r="Z2316" s="1" t="str">
        <f t="shared" si="500"/>
        <v>both (4-aminobutyric acid) MEB</v>
      </c>
      <c r="AA2316" s="1" t="str">
        <f t="shared" si="504"/>
        <v/>
      </c>
    </row>
    <row r="2317" spans="1:27" x14ac:dyDescent="0.2">
      <c r="A2317" s="1" t="s">
        <v>94</v>
      </c>
      <c r="B2317" s="1" t="s">
        <v>88</v>
      </c>
      <c r="C2317" s="1" t="s">
        <v>44</v>
      </c>
      <c r="D2317" s="1">
        <v>103.0633</v>
      </c>
      <c r="E2317" s="1">
        <v>20.49</v>
      </c>
      <c r="F2317" s="5" t="s">
        <v>146</v>
      </c>
      <c r="H2317" s="1" t="s">
        <v>149</v>
      </c>
      <c r="I2317" s="1">
        <v>18833</v>
      </c>
      <c r="K2317" s="1">
        <f t="shared" si="501"/>
        <v>9.8434190260700092</v>
      </c>
      <c r="L2317" s="1" t="str">
        <f t="shared" si="502"/>
        <v>both (4-aminobutyric acid) MEBM_Ctr</v>
      </c>
      <c r="M2317" s="1" t="str">
        <f t="shared" si="493"/>
        <v>D</v>
      </c>
      <c r="N2317" s="1" t="str">
        <f t="shared" si="494"/>
        <v>both (4-aminobutyric acid) MEBM_Ctr_D</v>
      </c>
      <c r="O2317" s="2" t="str">
        <f t="shared" si="495"/>
        <v/>
      </c>
      <c r="P2317" s="1" t="str">
        <f t="array" ref="P2317">IF(O2317="","",AVERAGE(IF(L$1:L$2881=L2317,K$1:K$2881)))</f>
        <v/>
      </c>
      <c r="Q2317" s="1" t="str">
        <f t="array" ref="Q2317">IF(O2317="","",_xlfn.F.TEST(IF((L$1:L$2881=LEFT(L2317,LEN(L2317)-3)&amp;"ctr"),K$1:K$2881),IF((L$1:L$2881=L2317),K$1:K$2881)))</f>
        <v/>
      </c>
      <c r="R2317" s="1" t="str">
        <f t="array" ref="R2317">IF(O2317="","",TTEST(IF(L$1:L$2881=LEFT(L2317,LEN(L2317)-3)&amp;"ctr",K$1:K$2881),IF(L$1:L$2881=L2317,K$1:K$2881),2,IF(ISERROR(Q2317),3,IF(Q2317&lt;0.05,3,2))))</f>
        <v/>
      </c>
      <c r="S2317" s="1" t="str">
        <f t="shared" ca="1" si="496"/>
        <v/>
      </c>
      <c r="T2317" s="1" t="str">
        <f t="array" ref="T2317">IF(O2317="","",AVERAGE(IF(L$1:L$2881=L2317,I$1:I$2881)))</f>
        <v/>
      </c>
      <c r="U2317" s="1" t="str">
        <f t="shared" ca="1" si="497"/>
        <v/>
      </c>
      <c r="V2317" s="1" t="str">
        <f t="shared" ca="1" si="503"/>
        <v/>
      </c>
      <c r="W2317" s="1" t="str">
        <f t="array" aca="1" ref="W2317" ca="1">IF(V2317="","",IF(AVERAGE(IF(Z$2:Z$2881="Neg"&amp;" "&amp;B2317&amp;" "&amp;X2317,J$2:J$2881,0))&gt;AVERAGE(IF(Z$2:Z$2881="pos"&amp;" "&amp;B2317&amp;" "&amp;X2317,J$2:J$2881,0)),"neg","pos"))</f>
        <v/>
      </c>
      <c r="X2317" s="1" t="str">
        <f t="shared" ca="1" si="498"/>
        <v/>
      </c>
      <c r="Y2317" s="1" t="str">
        <f t="shared" ca="1" si="499"/>
        <v/>
      </c>
      <c r="Z2317" s="1" t="str">
        <f t="shared" si="500"/>
        <v>both (4-aminobutyric acid) MEB</v>
      </c>
      <c r="AA2317" s="1" t="str">
        <f t="shared" si="504"/>
        <v/>
      </c>
    </row>
    <row r="2318" spans="1:27" x14ac:dyDescent="0.2">
      <c r="A2318" s="1" t="s">
        <v>94</v>
      </c>
      <c r="B2318" s="1" t="s">
        <v>88</v>
      </c>
      <c r="C2318" s="1" t="s">
        <v>44</v>
      </c>
      <c r="D2318" s="1">
        <v>103.0633</v>
      </c>
      <c r="E2318" s="1">
        <v>20.49</v>
      </c>
      <c r="F2318" s="5" t="s">
        <v>146</v>
      </c>
      <c r="H2318" s="1" t="s">
        <v>150</v>
      </c>
      <c r="I2318" s="1">
        <v>365</v>
      </c>
      <c r="K2318" s="1">
        <f t="shared" si="501"/>
        <v>5.9026333334013659</v>
      </c>
      <c r="L2318" s="1" t="str">
        <f t="shared" si="502"/>
        <v>both (4-aminobutyric acid) MEBM_Syn</v>
      </c>
      <c r="M2318" s="1" t="str">
        <f t="shared" si="493"/>
        <v>D</v>
      </c>
      <c r="N2318" s="1" t="str">
        <f t="shared" si="494"/>
        <v>both (4-aminobutyric acid) MEBM_Syn_D</v>
      </c>
      <c r="O2318" s="2" t="str">
        <f t="shared" si="495"/>
        <v>D</v>
      </c>
      <c r="P2318" s="1">
        <f t="array" ref="P2318">IF(O2318="","",AVERAGE(IF(L$1:L$2881=L2318,K$1:K$2881)))</f>
        <v>5.4730220603896882</v>
      </c>
      <c r="Q2318" s="1">
        <f t="array" ref="Q2318">IF(O2318="","",_xlfn.F.TEST(IF((L$1:L$2881=LEFT(L2318,LEN(L2318)-3)&amp;"ctr"),K$1:K$2881),IF((L$1:L$2881=L2318),K$1:K$2881)))</f>
        <v>0.35780096761068864</v>
      </c>
      <c r="R2318" s="1">
        <f t="array" ref="R2318">IF(O2318="","",TTEST(IF(L$1:L$2881=LEFT(L2318,LEN(L2318)-3)&amp;"ctr",K$1:K$2881),IF(L$1:L$2881=L2318,K$1:K$2881),2,IF(ISERROR(Q2318),3,IF(Q2318&lt;0.05,3,2))))</f>
        <v>9.2966718807134329E-6</v>
      </c>
      <c r="S2318" s="1" t="str">
        <f t="shared" ca="1" si="496"/>
        <v>I</v>
      </c>
      <c r="T2318" s="1">
        <f t="array" ref="T2318">IF(O2318="","",AVERAGE(IF(L$1:L$2881=L2318,I$1:I$2881)))</f>
        <v>264.5</v>
      </c>
      <c r="U2318" s="1">
        <f t="shared" ca="1" si="497"/>
        <v>-6.1544831494232017</v>
      </c>
      <c r="V2318" s="1" t="str">
        <f t="shared" ca="1" si="503"/>
        <v>5</v>
      </c>
      <c r="W2318" s="1" t="str">
        <f t="array" aca="1" ref="W2318" ca="1">IF(V2318="","",IF(AVERAGE(IF(Z$2:Z$2881="Neg"&amp;" "&amp;B2318&amp;" "&amp;X2318,J$2:J$2881,0))&gt;AVERAGE(IF(Z$2:Z$2881="pos"&amp;" "&amp;B2318&amp;" "&amp;X2318,J$2:J$2881,0)),"neg","pos"))</f>
        <v>pos</v>
      </c>
      <c r="X2318" s="1" t="str">
        <f t="shared" ca="1" si="498"/>
        <v>MEB</v>
      </c>
      <c r="Y2318" s="1" t="str">
        <f t="shared" ca="1" si="499"/>
        <v>Syn</v>
      </c>
      <c r="Z2318" s="1" t="str">
        <f t="shared" si="500"/>
        <v>both (4-aminobutyric acid) MEB</v>
      </c>
      <c r="AA2318" s="1" t="str">
        <f t="shared" si="504"/>
        <v>Good</v>
      </c>
    </row>
    <row r="2319" spans="1:27" x14ac:dyDescent="0.2">
      <c r="A2319" s="1" t="s">
        <v>94</v>
      </c>
      <c r="B2319" s="1" t="s">
        <v>88</v>
      </c>
      <c r="C2319" s="1" t="s">
        <v>44</v>
      </c>
      <c r="D2319" s="1">
        <v>103.0633</v>
      </c>
      <c r="E2319" s="1">
        <v>20.49</v>
      </c>
      <c r="F2319" s="5" t="s">
        <v>146</v>
      </c>
      <c r="H2319" s="1" t="s">
        <v>150</v>
      </c>
      <c r="I2319" s="1">
        <v>393</v>
      </c>
      <c r="K2319" s="1">
        <f t="shared" si="501"/>
        <v>5.9763509092979339</v>
      </c>
      <c r="L2319" s="1" t="str">
        <f t="shared" si="502"/>
        <v>both (4-aminobutyric acid) MEBM_Syn</v>
      </c>
      <c r="M2319" s="1" t="str">
        <f t="shared" si="493"/>
        <v>D</v>
      </c>
      <c r="N2319" s="1" t="str">
        <f t="shared" si="494"/>
        <v>both (4-aminobutyric acid) MEBM_Syn_D</v>
      </c>
      <c r="O2319" s="2" t="str">
        <f t="shared" si="495"/>
        <v/>
      </c>
      <c r="P2319" s="1" t="str">
        <f t="array" ref="P2319">IF(O2319="","",AVERAGE(IF(L$1:L$2881=L2319,K$1:K$2881)))</f>
        <v/>
      </c>
      <c r="Q2319" s="1" t="str">
        <f t="array" ref="Q2319">IF(O2319="","",_xlfn.F.TEST(IF((L$1:L$2881=LEFT(L2319,LEN(L2319)-3)&amp;"ctr"),K$1:K$2881),IF((L$1:L$2881=L2319),K$1:K$2881)))</f>
        <v/>
      </c>
      <c r="R2319" s="1" t="str">
        <f t="array" ref="R2319">IF(O2319="","",TTEST(IF(L$1:L$2881=LEFT(L2319,LEN(L2319)-3)&amp;"ctr",K$1:K$2881),IF(L$1:L$2881=L2319,K$1:K$2881),2,IF(ISERROR(Q2319),3,IF(Q2319&lt;0.05,3,2))))</f>
        <v/>
      </c>
      <c r="S2319" s="1" t="str">
        <f t="shared" ca="1" si="496"/>
        <v/>
      </c>
      <c r="T2319" s="1" t="str">
        <f t="array" ref="T2319">IF(O2319="","",AVERAGE(IF(L$1:L$2881=L2319,I$1:I$2881)))</f>
        <v/>
      </c>
      <c r="U2319" s="1" t="str">
        <f t="shared" ca="1" si="497"/>
        <v/>
      </c>
      <c r="V2319" s="1" t="str">
        <f t="shared" ca="1" si="503"/>
        <v/>
      </c>
      <c r="W2319" s="1" t="str">
        <f t="array" aca="1" ref="W2319" ca="1">IF(V2319="","",IF(AVERAGE(IF(Z$2:Z$2881="Neg"&amp;" "&amp;B2319&amp;" "&amp;X2319,J$2:J$2881,0))&gt;AVERAGE(IF(Z$2:Z$2881="pos"&amp;" "&amp;B2319&amp;" "&amp;X2319,J$2:J$2881,0)),"neg","pos"))</f>
        <v/>
      </c>
      <c r="X2319" s="1" t="str">
        <f t="shared" ca="1" si="498"/>
        <v/>
      </c>
      <c r="Y2319" s="1" t="str">
        <f t="shared" ca="1" si="499"/>
        <v/>
      </c>
      <c r="Z2319" s="1" t="str">
        <f t="shared" si="500"/>
        <v>both (4-aminobutyric acid) MEB</v>
      </c>
      <c r="AA2319" s="1" t="str">
        <f t="shared" si="504"/>
        <v/>
      </c>
    </row>
    <row r="2320" spans="1:27" x14ac:dyDescent="0.2">
      <c r="A2320" s="1" t="s">
        <v>94</v>
      </c>
      <c r="B2320" s="1" t="s">
        <v>88</v>
      </c>
      <c r="C2320" s="1" t="s">
        <v>44</v>
      </c>
      <c r="D2320" s="1">
        <v>103.0633</v>
      </c>
      <c r="E2320" s="1">
        <v>20.49</v>
      </c>
      <c r="F2320" s="5" t="s">
        <v>146</v>
      </c>
      <c r="H2320" s="1" t="s">
        <v>150</v>
      </c>
      <c r="I2320" s="1">
        <v>172</v>
      </c>
      <c r="K2320" s="1">
        <f t="shared" si="501"/>
        <v>5.1532915944977793</v>
      </c>
      <c r="L2320" s="1" t="str">
        <f t="shared" si="502"/>
        <v>both (4-aminobutyric acid) MEBM_Syn</v>
      </c>
      <c r="M2320" s="1" t="str">
        <f t="shared" si="493"/>
        <v>D</v>
      </c>
      <c r="N2320" s="1" t="str">
        <f t="shared" si="494"/>
        <v>both (4-aminobutyric acid) MEBM_Syn_D</v>
      </c>
      <c r="O2320" s="2" t="str">
        <f t="shared" si="495"/>
        <v/>
      </c>
      <c r="P2320" s="1" t="str">
        <f t="array" ref="P2320">IF(O2320="","",AVERAGE(IF(L$1:L$2881=L2320,K$1:K$2881)))</f>
        <v/>
      </c>
      <c r="Q2320" s="1" t="str">
        <f t="array" ref="Q2320">IF(O2320="","",_xlfn.F.TEST(IF((L$1:L$2881=LEFT(L2320,LEN(L2320)-3)&amp;"ctr"),K$1:K$2881),IF((L$1:L$2881=L2320),K$1:K$2881)))</f>
        <v/>
      </c>
      <c r="R2320" s="1" t="str">
        <f t="array" ref="R2320">IF(O2320="","",TTEST(IF(L$1:L$2881=LEFT(L2320,LEN(L2320)-3)&amp;"ctr",K$1:K$2881),IF(L$1:L$2881=L2320,K$1:K$2881),2,IF(ISERROR(Q2320),3,IF(Q2320&lt;0.05,3,2))))</f>
        <v/>
      </c>
      <c r="S2320" s="1" t="str">
        <f t="shared" ca="1" si="496"/>
        <v/>
      </c>
      <c r="T2320" s="1" t="str">
        <f t="array" ref="T2320">IF(O2320="","",AVERAGE(IF(L$1:L$2881=L2320,I$1:I$2881)))</f>
        <v/>
      </c>
      <c r="U2320" s="1" t="str">
        <f t="shared" ca="1" si="497"/>
        <v/>
      </c>
      <c r="V2320" s="1" t="str">
        <f t="shared" ca="1" si="503"/>
        <v/>
      </c>
      <c r="W2320" s="1" t="str">
        <f t="array" aca="1" ref="W2320" ca="1">IF(V2320="","",IF(AVERAGE(IF(Z$2:Z$2881="Neg"&amp;" "&amp;B2320&amp;" "&amp;X2320,J$2:J$2881,0))&gt;AVERAGE(IF(Z$2:Z$2881="pos"&amp;" "&amp;B2320&amp;" "&amp;X2320,J$2:J$2881,0)),"neg","pos"))</f>
        <v/>
      </c>
      <c r="X2320" s="1" t="str">
        <f t="shared" ca="1" si="498"/>
        <v/>
      </c>
      <c r="Y2320" s="1" t="str">
        <f t="shared" ca="1" si="499"/>
        <v/>
      </c>
      <c r="Z2320" s="1" t="str">
        <f t="shared" si="500"/>
        <v>both (4-aminobutyric acid) MEB</v>
      </c>
      <c r="AA2320" s="1" t="str">
        <f t="shared" si="504"/>
        <v/>
      </c>
    </row>
    <row r="2321" spans="1:27" x14ac:dyDescent="0.2">
      <c r="A2321" s="1" t="s">
        <v>94</v>
      </c>
      <c r="B2321" s="1" t="s">
        <v>88</v>
      </c>
      <c r="C2321" s="1" t="s">
        <v>44</v>
      </c>
      <c r="D2321" s="1">
        <v>103.0633</v>
      </c>
      <c r="E2321" s="1">
        <v>20.49</v>
      </c>
      <c r="F2321" s="5" t="s">
        <v>146</v>
      </c>
      <c r="H2321" s="1" t="s">
        <v>150</v>
      </c>
      <c r="I2321" s="1">
        <v>128</v>
      </c>
      <c r="K2321" s="1">
        <f t="shared" si="501"/>
        <v>4.8598124043616719</v>
      </c>
      <c r="L2321" s="1" t="str">
        <f t="shared" si="502"/>
        <v>both (4-aminobutyric acid) MEBM_Syn</v>
      </c>
      <c r="M2321" s="1" t="str">
        <f t="shared" si="493"/>
        <v>D</v>
      </c>
      <c r="N2321" s="1" t="str">
        <f t="shared" si="494"/>
        <v>both (4-aminobutyric acid) MEBM_Syn_D</v>
      </c>
      <c r="O2321" s="2" t="str">
        <f t="shared" si="495"/>
        <v/>
      </c>
      <c r="P2321" s="1" t="str">
        <f t="array" ref="P2321">IF(O2321="","",AVERAGE(IF(L$1:L$2881=L2321,K$1:K$2881)))</f>
        <v/>
      </c>
      <c r="Q2321" s="1" t="str">
        <f t="array" ref="Q2321">IF(O2321="","",_xlfn.F.TEST(IF((L$1:L$2881=LEFT(L2321,LEN(L2321)-3)&amp;"ctr"),K$1:K$2881),IF((L$1:L$2881=L2321),K$1:K$2881)))</f>
        <v/>
      </c>
      <c r="R2321" s="1" t="str">
        <f t="array" ref="R2321">IF(O2321="","",TTEST(IF(L$1:L$2881=LEFT(L2321,LEN(L2321)-3)&amp;"ctr",K$1:K$2881),IF(L$1:L$2881=L2321,K$1:K$2881),2,IF(ISERROR(Q2321),3,IF(Q2321&lt;0.05,3,2))))</f>
        <v/>
      </c>
      <c r="S2321" s="1" t="str">
        <f t="shared" ca="1" si="496"/>
        <v/>
      </c>
      <c r="T2321" s="1" t="str">
        <f t="array" ref="T2321">IF(O2321="","",AVERAGE(IF(L$1:L$2881=L2321,I$1:I$2881)))</f>
        <v/>
      </c>
      <c r="U2321" s="1" t="str">
        <f t="shared" ca="1" si="497"/>
        <v/>
      </c>
      <c r="V2321" s="1" t="str">
        <f t="shared" ca="1" si="503"/>
        <v/>
      </c>
      <c r="W2321" s="1" t="str">
        <f t="array" aca="1" ref="W2321" ca="1">IF(V2321="","",IF(AVERAGE(IF(Z$2:Z$2881="Neg"&amp;" "&amp;B2321&amp;" "&amp;X2321,J$2:J$2881,0))&gt;AVERAGE(IF(Z$2:Z$2881="pos"&amp;" "&amp;B2321&amp;" "&amp;X2321,J$2:J$2881,0)),"neg","pos"))</f>
        <v/>
      </c>
      <c r="X2321" s="1" t="str">
        <f t="shared" ca="1" si="498"/>
        <v/>
      </c>
      <c r="Y2321" s="1" t="str">
        <f t="shared" ca="1" si="499"/>
        <v/>
      </c>
      <c r="Z2321" s="1" t="str">
        <f t="shared" si="500"/>
        <v>both (4-aminobutyric acid) MEB</v>
      </c>
      <c r="AA2321" s="1" t="str">
        <f t="shared" si="504"/>
        <v/>
      </c>
    </row>
    <row r="2322" spans="1:27" x14ac:dyDescent="0.2">
      <c r="A2322" s="1" t="s">
        <v>94</v>
      </c>
      <c r="B2322" s="1" t="s">
        <v>88</v>
      </c>
      <c r="C2322" s="1" t="s">
        <v>44</v>
      </c>
      <c r="D2322" s="1">
        <v>103.0633</v>
      </c>
      <c r="E2322" s="1">
        <v>20.49</v>
      </c>
      <c r="F2322" s="5" t="s">
        <v>146</v>
      </c>
      <c r="H2322" s="1" t="s">
        <v>151</v>
      </c>
      <c r="I2322" s="1">
        <v>316689</v>
      </c>
      <c r="K2322" s="1">
        <f t="shared" si="501"/>
        <v>12.665678656404593</v>
      </c>
      <c r="L2322" s="1" t="str">
        <f t="shared" si="502"/>
        <v>both (4-aminobutyric acid) YE_Ctr</v>
      </c>
      <c r="M2322" s="1" t="str">
        <f t="shared" si="493"/>
        <v>D</v>
      </c>
      <c r="N2322" s="1" t="str">
        <f t="shared" si="494"/>
        <v>both (4-aminobutyric acid) YE_Ctr_D</v>
      </c>
      <c r="O2322" s="2" t="str">
        <f t="shared" si="495"/>
        <v>D</v>
      </c>
      <c r="P2322" s="1">
        <f t="array" ref="P2322">IF(O2322="","",AVERAGE(IF(L$1:L$2881=L2322,K$1:K$2881)))</f>
        <v>12.839219352911773</v>
      </c>
      <c r="Q2322" s="1">
        <f t="array" ref="Q2322">IF(O2322="","",_xlfn.F.TEST(IF((L$1:L$2881=LEFT(L2322,LEN(L2322)-3)&amp;"ctr"),K$1:K$2881),IF((L$1:L$2881=L2322),K$1:K$2881)))</f>
        <v>1</v>
      </c>
      <c r="R2322" s="1">
        <f t="array" ref="R2322">IF(O2322="","",TTEST(IF(L$1:L$2881=LEFT(L2322,LEN(L2322)-3)&amp;"ctr",K$1:K$2881),IF(L$1:L$2881=L2322,K$1:K$2881),2,IF(ISERROR(Q2322),3,IF(Q2322&lt;0.05,3,2))))</f>
        <v>1</v>
      </c>
      <c r="S2322" s="1" t="str">
        <f t="shared" ca="1" si="496"/>
        <v>D</v>
      </c>
      <c r="T2322" s="1">
        <f t="array" ref="T2322">IF(O2322="","",AVERAGE(IF(L$1:L$2881=L2322,I$1:I$2881)))</f>
        <v>378689.75</v>
      </c>
      <c r="U2322" s="1" t="b">
        <f t="shared" ca="1" si="497"/>
        <v>0</v>
      </c>
      <c r="V2322" s="1" t="str">
        <f t="shared" ca="1" si="503"/>
        <v>1</v>
      </c>
      <c r="W2322" s="1" t="str">
        <f t="array" aca="1" ref="W2322" ca="1">IF(V2322="","",IF(AVERAGE(IF(Z$2:Z$2881="Neg"&amp;" "&amp;B2322&amp;" "&amp;X2322,J$2:J$2881,0))&gt;AVERAGE(IF(Z$2:Z$2881="pos"&amp;" "&amp;B2322&amp;" "&amp;X2322,J$2:J$2881,0)),"neg","pos"))</f>
        <v>pos</v>
      </c>
      <c r="X2322" s="1" t="str">
        <f t="shared" ca="1" si="498"/>
        <v>YE_</v>
      </c>
      <c r="Y2322" s="1" t="str">
        <f t="shared" ca="1" si="499"/>
        <v>Ctr</v>
      </c>
      <c r="Z2322" s="1" t="str">
        <f t="shared" si="500"/>
        <v>both (4-aminobutyric acid) YE_</v>
      </c>
      <c r="AA2322" s="1" t="str">
        <f t="shared" si="504"/>
        <v>Good</v>
      </c>
    </row>
    <row r="2323" spans="1:27" x14ac:dyDescent="0.2">
      <c r="A2323" s="1" t="s">
        <v>94</v>
      </c>
      <c r="B2323" s="1" t="s">
        <v>88</v>
      </c>
      <c r="C2323" s="1" t="s">
        <v>44</v>
      </c>
      <c r="D2323" s="1">
        <v>103.0633</v>
      </c>
      <c r="E2323" s="1">
        <v>20.49</v>
      </c>
      <c r="F2323" s="5" t="s">
        <v>146</v>
      </c>
      <c r="H2323" s="1" t="s">
        <v>151</v>
      </c>
      <c r="I2323" s="1">
        <v>393505</v>
      </c>
      <c r="K2323" s="1">
        <f t="shared" si="501"/>
        <v>12.882851594499714</v>
      </c>
      <c r="L2323" s="1" t="str">
        <f t="shared" si="502"/>
        <v>both (4-aminobutyric acid) YE_Ctr</v>
      </c>
      <c r="M2323" s="1" t="str">
        <f t="shared" si="493"/>
        <v>D</v>
      </c>
      <c r="N2323" s="1" t="str">
        <f t="shared" si="494"/>
        <v>both (4-aminobutyric acid) YE_Ctr_D</v>
      </c>
      <c r="O2323" s="2" t="str">
        <f t="shared" si="495"/>
        <v/>
      </c>
      <c r="P2323" s="1" t="str">
        <f t="array" ref="P2323">IF(O2323="","",AVERAGE(IF(L$1:L$2881=L2323,K$1:K$2881)))</f>
        <v/>
      </c>
      <c r="Q2323" s="1" t="str">
        <f t="array" ref="Q2323">IF(O2323="","",_xlfn.F.TEST(IF((L$1:L$2881=LEFT(L2323,LEN(L2323)-3)&amp;"ctr"),K$1:K$2881),IF((L$1:L$2881=L2323),K$1:K$2881)))</f>
        <v/>
      </c>
      <c r="R2323" s="1" t="str">
        <f t="array" ref="R2323">IF(O2323="","",TTEST(IF(L$1:L$2881=LEFT(L2323,LEN(L2323)-3)&amp;"ctr",K$1:K$2881),IF(L$1:L$2881=L2323,K$1:K$2881),2,IF(ISERROR(Q2323),3,IF(Q2323&lt;0.05,3,2))))</f>
        <v/>
      </c>
      <c r="S2323" s="1" t="str">
        <f t="shared" ca="1" si="496"/>
        <v/>
      </c>
      <c r="T2323" s="1" t="str">
        <f t="array" ref="T2323">IF(O2323="","",AVERAGE(IF(L$1:L$2881=L2323,I$1:I$2881)))</f>
        <v/>
      </c>
      <c r="U2323" s="1" t="str">
        <f t="shared" ca="1" si="497"/>
        <v/>
      </c>
      <c r="V2323" s="1" t="str">
        <f t="shared" ca="1" si="503"/>
        <v/>
      </c>
      <c r="W2323" s="1" t="str">
        <f t="array" aca="1" ref="W2323" ca="1">IF(V2323="","",IF(AVERAGE(IF(Z$2:Z$2881="Neg"&amp;" "&amp;B2323&amp;" "&amp;X2323,J$2:J$2881,0))&gt;AVERAGE(IF(Z$2:Z$2881="pos"&amp;" "&amp;B2323&amp;" "&amp;X2323,J$2:J$2881,0)),"neg","pos"))</f>
        <v/>
      </c>
      <c r="X2323" s="1" t="str">
        <f t="shared" ca="1" si="498"/>
        <v/>
      </c>
      <c r="Y2323" s="1" t="str">
        <f t="shared" ca="1" si="499"/>
        <v/>
      </c>
      <c r="Z2323" s="1" t="str">
        <f t="shared" si="500"/>
        <v>both (4-aminobutyric acid) YE_</v>
      </c>
      <c r="AA2323" s="1" t="str">
        <f t="shared" si="504"/>
        <v/>
      </c>
    </row>
    <row r="2324" spans="1:27" x14ac:dyDescent="0.2">
      <c r="A2324" s="1" t="s">
        <v>94</v>
      </c>
      <c r="B2324" s="1" t="s">
        <v>88</v>
      </c>
      <c r="C2324" s="1" t="s">
        <v>44</v>
      </c>
      <c r="D2324" s="1">
        <v>103.0633</v>
      </c>
      <c r="E2324" s="1">
        <v>20.49</v>
      </c>
      <c r="F2324" s="5" t="s">
        <v>146</v>
      </c>
      <c r="H2324" s="1" t="s">
        <v>151</v>
      </c>
      <c r="I2324" s="1">
        <v>417740</v>
      </c>
      <c r="K2324" s="1">
        <f t="shared" si="501"/>
        <v>12.942616902239928</v>
      </c>
      <c r="L2324" s="1" t="str">
        <f t="shared" si="502"/>
        <v>both (4-aminobutyric acid) YE_Ctr</v>
      </c>
      <c r="M2324" s="1" t="str">
        <f t="shared" si="493"/>
        <v>D</v>
      </c>
      <c r="N2324" s="1" t="str">
        <f t="shared" si="494"/>
        <v>both (4-aminobutyric acid) YE_Ctr_D</v>
      </c>
      <c r="O2324" s="2" t="str">
        <f t="shared" si="495"/>
        <v/>
      </c>
      <c r="P2324" s="1" t="str">
        <f t="array" ref="P2324">IF(O2324="","",AVERAGE(IF(L$1:L$2881=L2324,K$1:K$2881)))</f>
        <v/>
      </c>
      <c r="Q2324" s="1" t="str">
        <f t="array" ref="Q2324">IF(O2324="","",_xlfn.F.TEST(IF((L$1:L$2881=LEFT(L2324,LEN(L2324)-3)&amp;"ctr"),K$1:K$2881),IF((L$1:L$2881=L2324),K$1:K$2881)))</f>
        <v/>
      </c>
      <c r="R2324" s="1" t="str">
        <f t="array" ref="R2324">IF(O2324="","",TTEST(IF(L$1:L$2881=LEFT(L2324,LEN(L2324)-3)&amp;"ctr",K$1:K$2881),IF(L$1:L$2881=L2324,K$1:K$2881),2,IF(ISERROR(Q2324),3,IF(Q2324&lt;0.05,3,2))))</f>
        <v/>
      </c>
      <c r="S2324" s="1" t="str">
        <f t="shared" ca="1" si="496"/>
        <v/>
      </c>
      <c r="T2324" s="1" t="str">
        <f t="array" ref="T2324">IF(O2324="","",AVERAGE(IF(L$1:L$2881=L2324,I$1:I$2881)))</f>
        <v/>
      </c>
      <c r="U2324" s="1" t="str">
        <f t="shared" ca="1" si="497"/>
        <v/>
      </c>
      <c r="V2324" s="1" t="str">
        <f t="shared" ca="1" si="503"/>
        <v/>
      </c>
      <c r="W2324" s="1" t="str">
        <f t="array" aca="1" ref="W2324" ca="1">IF(V2324="","",IF(AVERAGE(IF(Z$2:Z$2881="Neg"&amp;" "&amp;B2324&amp;" "&amp;X2324,J$2:J$2881,0))&gt;AVERAGE(IF(Z$2:Z$2881="pos"&amp;" "&amp;B2324&amp;" "&amp;X2324,J$2:J$2881,0)),"neg","pos"))</f>
        <v/>
      </c>
      <c r="X2324" s="1" t="str">
        <f t="shared" ca="1" si="498"/>
        <v/>
      </c>
      <c r="Y2324" s="1" t="str">
        <f t="shared" ca="1" si="499"/>
        <v/>
      </c>
      <c r="Z2324" s="1" t="str">
        <f t="shared" si="500"/>
        <v>both (4-aminobutyric acid) YE_</v>
      </c>
      <c r="AA2324" s="1" t="str">
        <f t="shared" si="504"/>
        <v/>
      </c>
    </row>
    <row r="2325" spans="1:27" x14ac:dyDescent="0.2">
      <c r="A2325" s="1" t="s">
        <v>94</v>
      </c>
      <c r="B2325" s="1" t="s">
        <v>88</v>
      </c>
      <c r="C2325" s="1" t="s">
        <v>44</v>
      </c>
      <c r="D2325" s="1">
        <v>103.0633</v>
      </c>
      <c r="E2325" s="1">
        <v>20.49</v>
      </c>
      <c r="F2325" s="5" t="s">
        <v>146</v>
      </c>
      <c r="H2325" s="1" t="s">
        <v>151</v>
      </c>
      <c r="I2325" s="1">
        <v>386825</v>
      </c>
      <c r="K2325" s="1">
        <f t="shared" si="501"/>
        <v>12.865730258502854</v>
      </c>
      <c r="L2325" s="1" t="str">
        <f t="shared" si="502"/>
        <v>both (4-aminobutyric acid) YE_Ctr</v>
      </c>
      <c r="M2325" s="1" t="str">
        <f t="shared" si="493"/>
        <v>D</v>
      </c>
      <c r="N2325" s="1" t="str">
        <f t="shared" si="494"/>
        <v>both (4-aminobutyric acid) YE_Ctr_D</v>
      </c>
      <c r="O2325" s="2" t="str">
        <f t="shared" si="495"/>
        <v/>
      </c>
      <c r="P2325" s="1" t="str">
        <f t="array" ref="P2325">IF(O2325="","",AVERAGE(IF(L$1:L$2881=L2325,K$1:K$2881)))</f>
        <v/>
      </c>
      <c r="Q2325" s="1" t="str">
        <f t="array" ref="Q2325">IF(O2325="","",_xlfn.F.TEST(IF((L$1:L$2881=LEFT(L2325,LEN(L2325)-3)&amp;"ctr"),K$1:K$2881),IF((L$1:L$2881=L2325),K$1:K$2881)))</f>
        <v/>
      </c>
      <c r="R2325" s="1" t="str">
        <f t="array" ref="R2325">IF(O2325="","",TTEST(IF(L$1:L$2881=LEFT(L2325,LEN(L2325)-3)&amp;"ctr",K$1:K$2881),IF(L$1:L$2881=L2325,K$1:K$2881),2,IF(ISERROR(Q2325),3,IF(Q2325&lt;0.05,3,2))))</f>
        <v/>
      </c>
      <c r="S2325" s="1" t="str">
        <f t="shared" ca="1" si="496"/>
        <v/>
      </c>
      <c r="T2325" s="1" t="str">
        <f t="array" ref="T2325">IF(O2325="","",AVERAGE(IF(L$1:L$2881=L2325,I$1:I$2881)))</f>
        <v/>
      </c>
      <c r="U2325" s="1" t="str">
        <f t="shared" ca="1" si="497"/>
        <v/>
      </c>
      <c r="V2325" s="1" t="str">
        <f t="shared" ca="1" si="503"/>
        <v/>
      </c>
      <c r="W2325" s="1" t="str">
        <f t="array" aca="1" ref="W2325" ca="1">IF(V2325="","",IF(AVERAGE(IF(Z$2:Z$2881="Neg"&amp;" "&amp;B2325&amp;" "&amp;X2325,J$2:J$2881,0))&gt;AVERAGE(IF(Z$2:Z$2881="pos"&amp;" "&amp;B2325&amp;" "&amp;X2325,J$2:J$2881,0)),"neg","pos"))</f>
        <v/>
      </c>
      <c r="X2325" s="1" t="str">
        <f t="shared" ca="1" si="498"/>
        <v/>
      </c>
      <c r="Y2325" s="1" t="str">
        <f t="shared" ca="1" si="499"/>
        <v/>
      </c>
      <c r="Z2325" s="1" t="str">
        <f t="shared" si="500"/>
        <v>both (4-aminobutyric acid) YE_</v>
      </c>
      <c r="AA2325" s="1" t="str">
        <f t="shared" si="504"/>
        <v/>
      </c>
    </row>
    <row r="2326" spans="1:27" x14ac:dyDescent="0.2">
      <c r="A2326" s="1" t="s">
        <v>94</v>
      </c>
      <c r="B2326" s="1" t="s">
        <v>88</v>
      </c>
      <c r="C2326" s="1" t="s">
        <v>44</v>
      </c>
      <c r="D2326" s="1">
        <v>103.0633</v>
      </c>
      <c r="E2326" s="1">
        <v>20.49</v>
      </c>
      <c r="F2326" s="5" t="s">
        <v>146</v>
      </c>
      <c r="H2326" s="1" t="s">
        <v>152</v>
      </c>
      <c r="I2326" s="1">
        <v>54474</v>
      </c>
      <c r="K2326" s="1">
        <f t="shared" si="501"/>
        <v>10.905497159812821</v>
      </c>
      <c r="L2326" s="1" t="str">
        <f t="shared" si="502"/>
        <v>both (4-aminobutyric acid) YE_Syn</v>
      </c>
      <c r="M2326" s="1" t="str">
        <f t="shared" si="493"/>
        <v>D</v>
      </c>
      <c r="N2326" s="1" t="str">
        <f t="shared" si="494"/>
        <v>both (4-aminobutyric acid) YE_Syn_D</v>
      </c>
      <c r="O2326" s="2" t="str">
        <f t="shared" si="495"/>
        <v>D</v>
      </c>
      <c r="P2326" s="1">
        <f t="array" ref="P2326">IF(O2326="","",AVERAGE(IF(L$1:L$2881=L2326,K$1:K$2881)))</f>
        <v>11.235750619686296</v>
      </c>
      <c r="Q2326" s="1">
        <f t="array" ref="Q2326">IF(O2326="","",_xlfn.F.TEST(IF((L$1:L$2881=LEFT(L2326,LEN(L2326)-3)&amp;"ctr"),K$1:K$2881),IF((L$1:L$2881=L2326),K$1:K$2881)))</f>
        <v>0.24857781870726178</v>
      </c>
      <c r="R2326" s="1">
        <f t="array" ref="R2326">IF(O2326="","",TTEST(IF(L$1:L$2881=LEFT(L2326,LEN(L2326)-3)&amp;"ctr",K$1:K$2881),IF(L$1:L$2881=L2326,K$1:K$2881),2,IF(ISERROR(Q2326),3,IF(Q2326&lt;0.05,3,2))))</f>
        <v>2.7724909448026162E-5</v>
      </c>
      <c r="S2326" s="1" t="str">
        <f t="shared" ca="1" si="496"/>
        <v>I</v>
      </c>
      <c r="T2326" s="1">
        <f t="array" ref="T2326">IF(O2326="","",AVERAGE(IF(L$1:L$2881=L2326,I$1:I$2881)))</f>
        <v>77616.75</v>
      </c>
      <c r="U2326" s="1">
        <f t="shared" ca="1" si="497"/>
        <v>-2.2865764419173575</v>
      </c>
      <c r="V2326" s="1" t="str">
        <f t="shared" ca="1" si="503"/>
        <v>2</v>
      </c>
      <c r="W2326" s="1" t="str">
        <f t="array" aca="1" ref="W2326" ca="1">IF(V2326="","",IF(AVERAGE(IF(Z$2:Z$2881="Neg"&amp;" "&amp;B2326&amp;" "&amp;X2326,J$2:J$2881,0))&gt;AVERAGE(IF(Z$2:Z$2881="pos"&amp;" "&amp;B2326&amp;" "&amp;X2326,J$2:J$2881,0)),"neg","pos"))</f>
        <v>pos</v>
      </c>
      <c r="X2326" s="1" t="str">
        <f t="shared" ca="1" si="498"/>
        <v>YE_</v>
      </c>
      <c r="Y2326" s="1" t="str">
        <f t="shared" ca="1" si="499"/>
        <v>Syn</v>
      </c>
      <c r="Z2326" s="1" t="str">
        <f t="shared" si="500"/>
        <v>both (4-aminobutyric acid) YE_</v>
      </c>
      <c r="AA2326" s="1" t="str">
        <f t="shared" si="504"/>
        <v>Good</v>
      </c>
    </row>
    <row r="2327" spans="1:27" x14ac:dyDescent="0.2">
      <c r="A2327" s="1" t="s">
        <v>94</v>
      </c>
      <c r="B2327" s="1" t="s">
        <v>88</v>
      </c>
      <c r="C2327" s="1" t="s">
        <v>44</v>
      </c>
      <c r="D2327" s="1">
        <v>103.0633</v>
      </c>
      <c r="E2327" s="1">
        <v>20.49</v>
      </c>
      <c r="F2327" s="5" t="s">
        <v>146</v>
      </c>
      <c r="H2327" s="1" t="s">
        <v>152</v>
      </c>
      <c r="I2327" s="1">
        <v>100980</v>
      </c>
      <c r="K2327" s="1">
        <f t="shared" si="501"/>
        <v>11.522687659314952</v>
      </c>
      <c r="L2327" s="1" t="str">
        <f t="shared" si="502"/>
        <v>both (4-aminobutyric acid) YE_Syn</v>
      </c>
      <c r="M2327" s="1" t="str">
        <f t="shared" si="493"/>
        <v>D</v>
      </c>
      <c r="N2327" s="1" t="str">
        <f t="shared" si="494"/>
        <v>both (4-aminobutyric acid) YE_Syn_D</v>
      </c>
      <c r="O2327" s="2" t="str">
        <f t="shared" si="495"/>
        <v/>
      </c>
      <c r="P2327" s="1" t="str">
        <f t="array" ref="P2327">IF(O2327="","",AVERAGE(IF(L$1:L$2881=L2327,K$1:K$2881)))</f>
        <v/>
      </c>
      <c r="Q2327" s="1" t="str">
        <f t="array" ref="Q2327">IF(O2327="","",_xlfn.F.TEST(IF((L$1:L$2881=LEFT(L2327,LEN(L2327)-3)&amp;"ctr"),K$1:K$2881),IF((L$1:L$2881=L2327),K$1:K$2881)))</f>
        <v/>
      </c>
      <c r="R2327" s="1" t="str">
        <f t="array" ref="R2327">IF(O2327="","",TTEST(IF(L$1:L$2881=LEFT(L2327,LEN(L2327)-3)&amp;"ctr",K$1:K$2881),IF(L$1:L$2881=L2327,K$1:K$2881),2,IF(ISERROR(Q2327),3,IF(Q2327&lt;0.05,3,2))))</f>
        <v/>
      </c>
      <c r="S2327" s="1" t="str">
        <f t="shared" ca="1" si="496"/>
        <v/>
      </c>
      <c r="T2327" s="1" t="str">
        <f t="array" ref="T2327">IF(O2327="","",AVERAGE(IF(L$1:L$2881=L2327,I$1:I$2881)))</f>
        <v/>
      </c>
      <c r="U2327" s="1" t="str">
        <f t="shared" ca="1" si="497"/>
        <v/>
      </c>
      <c r="V2327" s="1" t="str">
        <f t="shared" ca="1" si="503"/>
        <v/>
      </c>
      <c r="W2327" s="1" t="str">
        <f t="array" aca="1" ref="W2327" ca="1">IF(V2327="","",IF(AVERAGE(IF(Z$2:Z$2881="Neg"&amp;" "&amp;B2327&amp;" "&amp;X2327,J$2:J$2881,0))&gt;AVERAGE(IF(Z$2:Z$2881="pos"&amp;" "&amp;B2327&amp;" "&amp;X2327,J$2:J$2881,0)),"neg","pos"))</f>
        <v/>
      </c>
      <c r="X2327" s="1" t="str">
        <f t="shared" ca="1" si="498"/>
        <v/>
      </c>
      <c r="Y2327" s="1" t="str">
        <f t="shared" ca="1" si="499"/>
        <v/>
      </c>
      <c r="Z2327" s="1" t="str">
        <f t="shared" si="500"/>
        <v>both (4-aminobutyric acid) YE_</v>
      </c>
      <c r="AA2327" s="1" t="str">
        <f t="shared" si="504"/>
        <v/>
      </c>
    </row>
    <row r="2328" spans="1:27" x14ac:dyDescent="0.2">
      <c r="A2328" s="1" t="s">
        <v>94</v>
      </c>
      <c r="B2328" s="1" t="s">
        <v>88</v>
      </c>
      <c r="C2328" s="1" t="s">
        <v>44</v>
      </c>
      <c r="D2328" s="1">
        <v>103.0633</v>
      </c>
      <c r="E2328" s="1">
        <v>20.49</v>
      </c>
      <c r="F2328" s="5" t="s">
        <v>146</v>
      </c>
      <c r="H2328" s="1" t="s">
        <v>152</v>
      </c>
      <c r="I2328" s="1">
        <v>80449</v>
      </c>
      <c r="K2328" s="1">
        <f t="shared" si="501"/>
        <v>11.29539115242053</v>
      </c>
      <c r="L2328" s="1" t="str">
        <f t="shared" si="502"/>
        <v>both (4-aminobutyric acid) YE_Syn</v>
      </c>
      <c r="M2328" s="1" t="str">
        <f t="shared" si="493"/>
        <v>D</v>
      </c>
      <c r="N2328" s="1" t="str">
        <f t="shared" si="494"/>
        <v>both (4-aminobutyric acid) YE_Syn_D</v>
      </c>
      <c r="O2328" s="2" t="str">
        <f t="shared" si="495"/>
        <v/>
      </c>
      <c r="P2328" s="1" t="str">
        <f t="array" ref="P2328">IF(O2328="","",AVERAGE(IF(L$1:L$2881=L2328,K$1:K$2881)))</f>
        <v/>
      </c>
      <c r="Q2328" s="1" t="str">
        <f t="array" ref="Q2328">IF(O2328="","",_xlfn.F.TEST(IF((L$1:L$2881=LEFT(L2328,LEN(L2328)-3)&amp;"ctr"),K$1:K$2881),IF((L$1:L$2881=L2328),K$1:K$2881)))</f>
        <v/>
      </c>
      <c r="R2328" s="1" t="str">
        <f t="array" ref="R2328">IF(O2328="","",TTEST(IF(L$1:L$2881=LEFT(L2328,LEN(L2328)-3)&amp;"ctr",K$1:K$2881),IF(L$1:L$2881=L2328,K$1:K$2881),2,IF(ISERROR(Q2328),3,IF(Q2328&lt;0.05,3,2))))</f>
        <v/>
      </c>
      <c r="S2328" s="1" t="str">
        <f t="shared" ca="1" si="496"/>
        <v/>
      </c>
      <c r="T2328" s="1" t="str">
        <f t="array" ref="T2328">IF(O2328="","",AVERAGE(IF(L$1:L$2881=L2328,I$1:I$2881)))</f>
        <v/>
      </c>
      <c r="U2328" s="1" t="str">
        <f t="shared" ca="1" si="497"/>
        <v/>
      </c>
      <c r="V2328" s="1" t="str">
        <f t="shared" ca="1" si="503"/>
        <v/>
      </c>
      <c r="W2328" s="1" t="str">
        <f t="array" aca="1" ref="W2328" ca="1">IF(V2328="","",IF(AVERAGE(IF(Z$2:Z$2881="Neg"&amp;" "&amp;B2328&amp;" "&amp;X2328,J$2:J$2881,0))&gt;AVERAGE(IF(Z$2:Z$2881="pos"&amp;" "&amp;B2328&amp;" "&amp;X2328,J$2:J$2881,0)),"neg","pos"))</f>
        <v/>
      </c>
      <c r="X2328" s="1" t="str">
        <f t="shared" ca="1" si="498"/>
        <v/>
      </c>
      <c r="Y2328" s="1" t="str">
        <f t="shared" ca="1" si="499"/>
        <v/>
      </c>
      <c r="Z2328" s="1" t="str">
        <f t="shared" si="500"/>
        <v>both (4-aminobutyric acid) YE_</v>
      </c>
      <c r="AA2328" s="1" t="str">
        <f t="shared" si="504"/>
        <v/>
      </c>
    </row>
    <row r="2329" spans="1:27" x14ac:dyDescent="0.2">
      <c r="A2329" s="1" t="s">
        <v>94</v>
      </c>
      <c r="B2329" s="1" t="s">
        <v>88</v>
      </c>
      <c r="C2329" s="1" t="s">
        <v>44</v>
      </c>
      <c r="D2329" s="1">
        <v>103.0633</v>
      </c>
      <c r="E2329" s="1">
        <v>20.49</v>
      </c>
      <c r="F2329" s="5" t="s">
        <v>146</v>
      </c>
      <c r="H2329" s="1" t="s">
        <v>152</v>
      </c>
      <c r="I2329" s="1">
        <v>74564</v>
      </c>
      <c r="K2329" s="1">
        <f t="shared" si="501"/>
        <v>11.219426507196882</v>
      </c>
      <c r="L2329" s="1" t="str">
        <f t="shared" si="502"/>
        <v>both (4-aminobutyric acid) YE_Syn</v>
      </c>
      <c r="M2329" s="1" t="str">
        <f t="shared" si="493"/>
        <v>D</v>
      </c>
      <c r="N2329" s="1" t="str">
        <f t="shared" si="494"/>
        <v>both (4-aminobutyric acid) YE_Syn_D</v>
      </c>
      <c r="O2329" s="2" t="str">
        <f t="shared" si="495"/>
        <v/>
      </c>
      <c r="P2329" s="1" t="str">
        <f t="array" ref="P2329">IF(O2329="","",AVERAGE(IF(L$1:L$2881=L2329,K$1:K$2881)))</f>
        <v/>
      </c>
      <c r="Q2329" s="1" t="str">
        <f t="array" ref="Q2329">IF(O2329="","",_xlfn.F.TEST(IF((L$1:L$2881=LEFT(L2329,LEN(L2329)-3)&amp;"ctr"),K$1:K$2881),IF((L$1:L$2881=L2329),K$1:K$2881)))</f>
        <v/>
      </c>
      <c r="R2329" s="1" t="str">
        <f t="array" ref="R2329">IF(O2329="","",TTEST(IF(L$1:L$2881=LEFT(L2329,LEN(L2329)-3)&amp;"ctr",K$1:K$2881),IF(L$1:L$2881=L2329,K$1:K$2881),2,IF(ISERROR(Q2329),3,IF(Q2329&lt;0.05,3,2))))</f>
        <v/>
      </c>
      <c r="S2329" s="1" t="str">
        <f t="shared" ca="1" si="496"/>
        <v/>
      </c>
      <c r="T2329" s="1" t="str">
        <f t="array" ref="T2329">IF(O2329="","",AVERAGE(IF(L$1:L$2881=L2329,I$1:I$2881)))</f>
        <v/>
      </c>
      <c r="U2329" s="1" t="str">
        <f t="shared" ca="1" si="497"/>
        <v/>
      </c>
      <c r="V2329" s="1" t="str">
        <f t="shared" ca="1" si="503"/>
        <v/>
      </c>
      <c r="W2329" s="1" t="str">
        <f t="array" aca="1" ref="W2329" ca="1">IF(V2329="","",IF(AVERAGE(IF(Z$2:Z$2881="Neg"&amp;" "&amp;B2329&amp;" "&amp;X2329,J$2:J$2881,0))&gt;AVERAGE(IF(Z$2:Z$2881="pos"&amp;" "&amp;B2329&amp;" "&amp;X2329,J$2:J$2881,0)),"neg","pos"))</f>
        <v/>
      </c>
      <c r="X2329" s="1" t="str">
        <f t="shared" ca="1" si="498"/>
        <v/>
      </c>
      <c r="Y2329" s="1" t="str">
        <f t="shared" ca="1" si="499"/>
        <v/>
      </c>
      <c r="Z2329" s="1" t="str">
        <f t="shared" si="500"/>
        <v>both (4-aminobutyric acid) YE_</v>
      </c>
      <c r="AA2329" s="1" t="str">
        <f t="shared" si="504"/>
        <v/>
      </c>
    </row>
    <row r="2330" spans="1:27" x14ac:dyDescent="0.2">
      <c r="A2330" s="1" t="s">
        <v>94</v>
      </c>
      <c r="B2330" s="1" t="s">
        <v>88</v>
      </c>
      <c r="C2330" s="1" t="s">
        <v>44</v>
      </c>
      <c r="D2330" s="1">
        <v>103.0633</v>
      </c>
      <c r="E2330" s="1">
        <v>20.49</v>
      </c>
      <c r="F2330" s="5" t="s">
        <v>146</v>
      </c>
      <c r="H2330" s="1" t="s">
        <v>153</v>
      </c>
      <c r="I2330" s="1">
        <v>313225</v>
      </c>
      <c r="K2330" s="1">
        <f t="shared" si="501"/>
        <v>12.654680253701841</v>
      </c>
      <c r="L2330" s="1" t="str">
        <f t="shared" si="502"/>
        <v>both (4-aminobutyric acid) SE_Ctr</v>
      </c>
      <c r="M2330" s="1" t="str">
        <f t="shared" si="493"/>
        <v>D</v>
      </c>
      <c r="N2330" s="1" t="str">
        <f t="shared" si="494"/>
        <v>both (4-aminobutyric acid) SE_Ctr_D</v>
      </c>
      <c r="O2330" s="2" t="str">
        <f t="shared" si="495"/>
        <v>D</v>
      </c>
      <c r="P2330" s="1">
        <f t="array" ref="P2330">IF(O2330="","",AVERAGE(IF(L$1:L$2881=L2330,K$1:K$2881)))</f>
        <v>12.292267200534045</v>
      </c>
      <c r="Q2330" s="1">
        <f t="array" ref="Q2330">IF(O2330="","",_xlfn.F.TEST(IF((L$1:L$2881=LEFT(L2330,LEN(L2330)-3)&amp;"ctr"),K$1:K$2881),IF((L$1:L$2881=L2330),K$1:K$2881)))</f>
        <v>1</v>
      </c>
      <c r="R2330" s="1">
        <f t="array" ref="R2330">IF(O2330="","",TTEST(IF(L$1:L$2881=LEFT(L2330,LEN(L2330)-3)&amp;"ctr",K$1:K$2881),IF(L$1:L$2881=L2330,K$1:K$2881),2,IF(ISERROR(Q2330),3,IF(Q2330&lt;0.05,3,2))))</f>
        <v>1</v>
      </c>
      <c r="S2330" s="1" t="str">
        <f t="shared" ca="1" si="496"/>
        <v>D</v>
      </c>
      <c r="T2330" s="1">
        <f t="array" ref="T2330">IF(O2330="","",AVERAGE(IF(L$1:L$2881=L2330,I$1:I$2881)))</f>
        <v>244082.75</v>
      </c>
      <c r="U2330" s="1" t="b">
        <f t="shared" ca="1" si="497"/>
        <v>0</v>
      </c>
      <c r="V2330" s="1" t="str">
        <f t="shared" ca="1" si="503"/>
        <v>1</v>
      </c>
      <c r="W2330" s="1" t="str">
        <f t="array" aca="1" ref="W2330" ca="1">IF(V2330="","",IF(AVERAGE(IF(Z$2:Z$2881="Neg"&amp;" "&amp;B2330&amp;" "&amp;X2330,J$2:J$2881,0))&gt;AVERAGE(IF(Z$2:Z$2881="pos"&amp;" "&amp;B2330&amp;" "&amp;X2330,J$2:J$2881,0)),"neg","pos"))</f>
        <v>pos</v>
      </c>
      <c r="X2330" s="1" t="str">
        <f t="shared" ca="1" si="498"/>
        <v>SE_</v>
      </c>
      <c r="Y2330" s="1" t="str">
        <f t="shared" ca="1" si="499"/>
        <v>Ctr</v>
      </c>
      <c r="Z2330" s="1" t="str">
        <f t="shared" si="500"/>
        <v>both (4-aminobutyric acid) SE_</v>
      </c>
      <c r="AA2330" s="1" t="str">
        <f t="shared" si="504"/>
        <v>Good</v>
      </c>
    </row>
    <row r="2331" spans="1:27" x14ac:dyDescent="0.2">
      <c r="A2331" s="1" t="s">
        <v>94</v>
      </c>
      <c r="B2331" s="1" t="s">
        <v>88</v>
      </c>
      <c r="C2331" s="1" t="s">
        <v>44</v>
      </c>
      <c r="D2331" s="1">
        <v>103.0633</v>
      </c>
      <c r="E2331" s="1">
        <v>20.49</v>
      </c>
      <c r="F2331" s="5" t="s">
        <v>146</v>
      </c>
      <c r="H2331" s="1" t="s">
        <v>153</v>
      </c>
      <c r="I2331" s="1">
        <v>86890</v>
      </c>
      <c r="K2331" s="1">
        <f t="shared" si="501"/>
        <v>11.37240973857126</v>
      </c>
      <c r="L2331" s="1" t="str">
        <f t="shared" si="502"/>
        <v>both (4-aminobutyric acid) SE_Ctr</v>
      </c>
      <c r="M2331" s="1" t="str">
        <f t="shared" si="493"/>
        <v>D</v>
      </c>
      <c r="N2331" s="1" t="str">
        <f t="shared" si="494"/>
        <v>both (4-aminobutyric acid) SE_Ctr_D</v>
      </c>
      <c r="O2331" s="2" t="str">
        <f t="shared" si="495"/>
        <v/>
      </c>
      <c r="P2331" s="1" t="str">
        <f t="array" ref="P2331">IF(O2331="","",AVERAGE(IF(L$1:L$2881=L2331,K$1:K$2881)))</f>
        <v/>
      </c>
      <c r="Q2331" s="1" t="str">
        <f t="array" ref="Q2331">IF(O2331="","",_xlfn.F.TEST(IF((L$1:L$2881=LEFT(L2331,LEN(L2331)-3)&amp;"ctr"),K$1:K$2881),IF((L$1:L$2881=L2331),K$1:K$2881)))</f>
        <v/>
      </c>
      <c r="R2331" s="1" t="str">
        <f t="array" ref="R2331">IF(O2331="","",TTEST(IF(L$1:L$2881=LEFT(L2331,LEN(L2331)-3)&amp;"ctr",K$1:K$2881),IF(L$1:L$2881=L2331,K$1:K$2881),2,IF(ISERROR(Q2331),3,IF(Q2331&lt;0.05,3,2))))</f>
        <v/>
      </c>
      <c r="S2331" s="1" t="str">
        <f t="shared" ca="1" si="496"/>
        <v/>
      </c>
      <c r="T2331" s="1" t="str">
        <f t="array" ref="T2331">IF(O2331="","",AVERAGE(IF(L$1:L$2881=L2331,I$1:I$2881)))</f>
        <v/>
      </c>
      <c r="U2331" s="1" t="str">
        <f t="shared" ca="1" si="497"/>
        <v/>
      </c>
      <c r="V2331" s="1" t="str">
        <f t="shared" ca="1" si="503"/>
        <v/>
      </c>
      <c r="W2331" s="1" t="str">
        <f t="array" aca="1" ref="W2331" ca="1">IF(V2331="","",IF(AVERAGE(IF(Z$2:Z$2881="Neg"&amp;" "&amp;B2331&amp;" "&amp;X2331,J$2:J$2881,0))&gt;AVERAGE(IF(Z$2:Z$2881="pos"&amp;" "&amp;B2331&amp;" "&amp;X2331,J$2:J$2881,0)),"neg","pos"))</f>
        <v/>
      </c>
      <c r="X2331" s="1" t="str">
        <f t="shared" ca="1" si="498"/>
        <v/>
      </c>
      <c r="Y2331" s="1" t="str">
        <f t="shared" ca="1" si="499"/>
        <v/>
      </c>
      <c r="Z2331" s="1" t="str">
        <f t="shared" si="500"/>
        <v>both (4-aminobutyric acid) SE_</v>
      </c>
      <c r="AA2331" s="1" t="str">
        <f t="shared" si="504"/>
        <v/>
      </c>
    </row>
    <row r="2332" spans="1:27" x14ac:dyDescent="0.2">
      <c r="A2332" s="1" t="s">
        <v>94</v>
      </c>
      <c r="B2332" s="1" t="s">
        <v>88</v>
      </c>
      <c r="C2332" s="1" t="s">
        <v>44</v>
      </c>
      <c r="D2332" s="1">
        <v>103.0633</v>
      </c>
      <c r="E2332" s="1">
        <v>20.49</v>
      </c>
      <c r="F2332" s="5" t="s">
        <v>146</v>
      </c>
      <c r="H2332" s="1" t="s">
        <v>153</v>
      </c>
      <c r="I2332" s="1">
        <v>283938</v>
      </c>
      <c r="K2332" s="1">
        <f t="shared" si="501"/>
        <v>12.556514705340545</v>
      </c>
      <c r="L2332" s="1" t="str">
        <f t="shared" si="502"/>
        <v>both (4-aminobutyric acid) SE_Ctr</v>
      </c>
      <c r="M2332" s="1" t="str">
        <f t="shared" si="493"/>
        <v>D</v>
      </c>
      <c r="N2332" s="1" t="str">
        <f t="shared" si="494"/>
        <v>both (4-aminobutyric acid) SE_Ctr_D</v>
      </c>
      <c r="O2332" s="2" t="str">
        <f t="shared" si="495"/>
        <v/>
      </c>
      <c r="P2332" s="1" t="str">
        <f t="array" ref="P2332">IF(O2332="","",AVERAGE(IF(L$1:L$2881=L2332,K$1:K$2881)))</f>
        <v/>
      </c>
      <c r="Q2332" s="1" t="str">
        <f t="array" ref="Q2332">IF(O2332="","",_xlfn.F.TEST(IF((L$1:L$2881=LEFT(L2332,LEN(L2332)-3)&amp;"ctr"),K$1:K$2881),IF((L$1:L$2881=L2332),K$1:K$2881)))</f>
        <v/>
      </c>
      <c r="R2332" s="1" t="str">
        <f t="array" ref="R2332">IF(O2332="","",TTEST(IF(L$1:L$2881=LEFT(L2332,LEN(L2332)-3)&amp;"ctr",K$1:K$2881),IF(L$1:L$2881=L2332,K$1:K$2881),2,IF(ISERROR(Q2332),3,IF(Q2332&lt;0.05,3,2))))</f>
        <v/>
      </c>
      <c r="S2332" s="1" t="str">
        <f t="shared" ca="1" si="496"/>
        <v/>
      </c>
      <c r="T2332" s="1" t="str">
        <f t="array" ref="T2332">IF(O2332="","",AVERAGE(IF(L$1:L$2881=L2332,I$1:I$2881)))</f>
        <v/>
      </c>
      <c r="U2332" s="1" t="str">
        <f t="shared" ca="1" si="497"/>
        <v/>
      </c>
      <c r="V2332" s="1" t="str">
        <f t="shared" ca="1" si="503"/>
        <v/>
      </c>
      <c r="W2332" s="1" t="str">
        <f t="array" aca="1" ref="W2332" ca="1">IF(V2332="","",IF(AVERAGE(IF(Z$2:Z$2881="Neg"&amp;" "&amp;B2332&amp;" "&amp;X2332,J$2:J$2881,0))&gt;AVERAGE(IF(Z$2:Z$2881="pos"&amp;" "&amp;B2332&amp;" "&amp;X2332,J$2:J$2881,0)),"neg","pos"))</f>
        <v/>
      </c>
      <c r="X2332" s="1" t="str">
        <f t="shared" ca="1" si="498"/>
        <v/>
      </c>
      <c r="Y2332" s="1" t="str">
        <f t="shared" ca="1" si="499"/>
        <v/>
      </c>
      <c r="Z2332" s="1" t="str">
        <f t="shared" si="500"/>
        <v>both (4-aminobutyric acid) SE_</v>
      </c>
      <c r="AA2332" s="1" t="str">
        <f t="shared" si="504"/>
        <v/>
      </c>
    </row>
    <row r="2333" spans="1:27" x14ac:dyDescent="0.2">
      <c r="A2333" s="1" t="s">
        <v>94</v>
      </c>
      <c r="B2333" s="1" t="s">
        <v>88</v>
      </c>
      <c r="C2333" s="1" t="s">
        <v>44</v>
      </c>
      <c r="D2333" s="1">
        <v>103.0633</v>
      </c>
      <c r="E2333" s="1">
        <v>20.49</v>
      </c>
      <c r="F2333" s="5" t="s">
        <v>146</v>
      </c>
      <c r="H2333" s="1" t="s">
        <v>153</v>
      </c>
      <c r="I2333" s="1">
        <v>292278</v>
      </c>
      <c r="K2333" s="1">
        <f t="shared" si="501"/>
        <v>12.58546410452254</v>
      </c>
      <c r="L2333" s="1" t="str">
        <f t="shared" si="502"/>
        <v>both (4-aminobutyric acid) SE_Ctr</v>
      </c>
      <c r="M2333" s="1" t="str">
        <f t="shared" si="493"/>
        <v>D</v>
      </c>
      <c r="N2333" s="1" t="str">
        <f t="shared" si="494"/>
        <v>both (4-aminobutyric acid) SE_Ctr_D</v>
      </c>
      <c r="O2333" s="2" t="str">
        <f t="shared" si="495"/>
        <v/>
      </c>
      <c r="P2333" s="1" t="str">
        <f t="array" ref="P2333">IF(O2333="","",AVERAGE(IF(L$1:L$2881=L2333,K$1:K$2881)))</f>
        <v/>
      </c>
      <c r="Q2333" s="1" t="str">
        <f t="array" ref="Q2333">IF(O2333="","",_xlfn.F.TEST(IF((L$1:L$2881=LEFT(L2333,LEN(L2333)-3)&amp;"ctr"),K$1:K$2881),IF((L$1:L$2881=L2333),K$1:K$2881)))</f>
        <v/>
      </c>
      <c r="R2333" s="1" t="str">
        <f t="array" ref="R2333">IF(O2333="","",TTEST(IF(L$1:L$2881=LEFT(L2333,LEN(L2333)-3)&amp;"ctr",K$1:K$2881),IF(L$1:L$2881=L2333,K$1:K$2881),2,IF(ISERROR(Q2333),3,IF(Q2333&lt;0.05,3,2))))</f>
        <v/>
      </c>
      <c r="S2333" s="1" t="str">
        <f t="shared" ca="1" si="496"/>
        <v/>
      </c>
      <c r="T2333" s="1" t="str">
        <f t="array" ref="T2333">IF(O2333="","",AVERAGE(IF(L$1:L$2881=L2333,I$1:I$2881)))</f>
        <v/>
      </c>
      <c r="U2333" s="1" t="str">
        <f t="shared" ca="1" si="497"/>
        <v/>
      </c>
      <c r="V2333" s="1" t="str">
        <f t="shared" ca="1" si="503"/>
        <v/>
      </c>
      <c r="W2333" s="1" t="str">
        <f t="array" aca="1" ref="W2333" ca="1">IF(V2333="","",IF(AVERAGE(IF(Z$2:Z$2881="Neg"&amp;" "&amp;B2333&amp;" "&amp;X2333,J$2:J$2881,0))&gt;AVERAGE(IF(Z$2:Z$2881="pos"&amp;" "&amp;B2333&amp;" "&amp;X2333,J$2:J$2881,0)),"neg","pos"))</f>
        <v/>
      </c>
      <c r="X2333" s="1" t="str">
        <f t="shared" ca="1" si="498"/>
        <v/>
      </c>
      <c r="Y2333" s="1" t="str">
        <f t="shared" ca="1" si="499"/>
        <v/>
      </c>
      <c r="Z2333" s="1" t="str">
        <f t="shared" si="500"/>
        <v>both (4-aminobutyric acid) SE_</v>
      </c>
      <c r="AA2333" s="1" t="str">
        <f t="shared" si="504"/>
        <v/>
      </c>
    </row>
    <row r="2334" spans="1:27" x14ac:dyDescent="0.2">
      <c r="A2334" s="1" t="s">
        <v>94</v>
      </c>
      <c r="B2334" s="1" t="s">
        <v>88</v>
      </c>
      <c r="C2334" s="1" t="s">
        <v>44</v>
      </c>
      <c r="D2334" s="1">
        <v>103.0633</v>
      </c>
      <c r="E2334" s="1">
        <v>20.49</v>
      </c>
      <c r="F2334" s="5" t="s">
        <v>146</v>
      </c>
      <c r="H2334" s="1" t="s">
        <v>154</v>
      </c>
      <c r="I2334" s="1">
        <v>1669</v>
      </c>
      <c r="K2334" s="1">
        <f t="shared" si="501"/>
        <v>7.4205789054108005</v>
      </c>
      <c r="L2334" s="1" t="str">
        <f t="shared" si="502"/>
        <v>both (4-aminobutyric acid) SE_Syn</v>
      </c>
      <c r="M2334" s="1" t="str">
        <f t="shared" si="493"/>
        <v>D</v>
      </c>
      <c r="N2334" s="1" t="str">
        <f t="shared" si="494"/>
        <v>both (4-aminobutyric acid) SE_Syn_D</v>
      </c>
      <c r="O2334" s="2" t="str">
        <f t="shared" si="495"/>
        <v>D</v>
      </c>
      <c r="P2334" s="1">
        <f t="array" ref="P2334">IF(O2334="","",AVERAGE(IF(L$1:L$2881=L2334,K$1:K$2881)))</f>
        <v>7.5147091326303102</v>
      </c>
      <c r="Q2334" s="1">
        <f t="array" ref="Q2334">IF(O2334="","",_xlfn.F.TEST(IF((L$1:L$2881=LEFT(L2334,LEN(L2334)-3)&amp;"ctr"),K$1:K$2881),IF((L$1:L$2881=L2334),K$1:K$2881)))</f>
        <v>0.59956761151291027</v>
      </c>
      <c r="R2334" s="1">
        <f t="array" ref="R2334">IF(O2334="","",TTEST(IF(L$1:L$2881=LEFT(L2334,LEN(L2334)-3)&amp;"ctr",K$1:K$2881),IF(L$1:L$2881=L2334,K$1:K$2881),2,IF(ISERROR(Q2334),3,IF(Q2334&lt;0.05,3,2))))</f>
        <v>1.0110402291825348E-4</v>
      </c>
      <c r="S2334" s="1" t="str">
        <f t="shared" ca="1" si="496"/>
        <v>I</v>
      </c>
      <c r="T2334" s="1">
        <f t="array" ref="T2334">IF(O2334="","",AVERAGE(IF(L$1:L$2881=L2334,I$1:I$2881)))</f>
        <v>2515.25</v>
      </c>
      <c r="U2334" s="1">
        <f t="shared" ca="1" si="497"/>
        <v>-6.6005247273122567</v>
      </c>
      <c r="V2334" s="1" t="str">
        <f t="shared" ca="1" si="503"/>
        <v>5</v>
      </c>
      <c r="W2334" s="1" t="str">
        <f t="array" aca="1" ref="W2334" ca="1">IF(V2334="","",IF(AVERAGE(IF(Z$2:Z$2881="Neg"&amp;" "&amp;B2334&amp;" "&amp;X2334,J$2:J$2881,0))&gt;AVERAGE(IF(Z$2:Z$2881="pos"&amp;" "&amp;B2334&amp;" "&amp;X2334,J$2:J$2881,0)),"neg","pos"))</f>
        <v>pos</v>
      </c>
      <c r="X2334" s="1" t="str">
        <f t="shared" ca="1" si="498"/>
        <v>SE_</v>
      </c>
      <c r="Y2334" s="1" t="str">
        <f t="shared" ca="1" si="499"/>
        <v>Syn</v>
      </c>
      <c r="Z2334" s="1" t="str">
        <f t="shared" si="500"/>
        <v>both (4-aminobutyric acid) SE_</v>
      </c>
      <c r="AA2334" s="1" t="str">
        <f t="shared" si="504"/>
        <v>Good</v>
      </c>
    </row>
    <row r="2335" spans="1:27" x14ac:dyDescent="0.2">
      <c r="A2335" s="1" t="s">
        <v>94</v>
      </c>
      <c r="B2335" s="1" t="s">
        <v>88</v>
      </c>
      <c r="C2335" s="1" t="s">
        <v>44</v>
      </c>
      <c r="D2335" s="1">
        <v>103.0633</v>
      </c>
      <c r="E2335" s="1">
        <v>20.49</v>
      </c>
      <c r="F2335" s="5" t="s">
        <v>146</v>
      </c>
      <c r="H2335" s="1" t="s">
        <v>154</v>
      </c>
      <c r="I2335" s="1">
        <v>6315</v>
      </c>
      <c r="K2335" s="1">
        <f t="shared" si="501"/>
        <v>8.7508413753755327</v>
      </c>
      <c r="L2335" s="1" t="str">
        <f t="shared" si="502"/>
        <v>both (4-aminobutyric acid) SE_Syn</v>
      </c>
      <c r="M2335" s="1" t="str">
        <f t="shared" si="493"/>
        <v>D</v>
      </c>
      <c r="N2335" s="1" t="str">
        <f t="shared" si="494"/>
        <v>both (4-aminobutyric acid) SE_Syn_D</v>
      </c>
      <c r="O2335" s="2" t="str">
        <f t="shared" si="495"/>
        <v/>
      </c>
      <c r="P2335" s="1" t="str">
        <f t="array" ref="P2335">IF(O2335="","",AVERAGE(IF(L$1:L$2881=L2335,K$1:K$2881)))</f>
        <v/>
      </c>
      <c r="Q2335" s="1" t="str">
        <f t="array" ref="Q2335">IF(O2335="","",_xlfn.F.TEST(IF((L$1:L$2881=LEFT(L2335,LEN(L2335)-3)&amp;"ctr"),K$1:K$2881),IF((L$1:L$2881=L2335),K$1:K$2881)))</f>
        <v/>
      </c>
      <c r="R2335" s="1" t="str">
        <f t="array" ref="R2335">IF(O2335="","",TTEST(IF(L$1:L$2881=LEFT(L2335,LEN(L2335)-3)&amp;"ctr",K$1:K$2881),IF(L$1:L$2881=L2335,K$1:K$2881),2,IF(ISERROR(Q2335),3,IF(Q2335&lt;0.05,3,2))))</f>
        <v/>
      </c>
      <c r="S2335" s="1" t="str">
        <f t="shared" ca="1" si="496"/>
        <v/>
      </c>
      <c r="T2335" s="1" t="str">
        <f t="array" ref="T2335">IF(O2335="","",AVERAGE(IF(L$1:L$2881=L2335,I$1:I$2881)))</f>
        <v/>
      </c>
      <c r="U2335" s="1" t="str">
        <f t="shared" ca="1" si="497"/>
        <v/>
      </c>
      <c r="V2335" s="1" t="str">
        <f t="shared" ca="1" si="503"/>
        <v/>
      </c>
      <c r="W2335" s="1" t="str">
        <f t="array" aca="1" ref="W2335" ca="1">IF(V2335="","",IF(AVERAGE(IF(Z$2:Z$2881="Neg"&amp;" "&amp;B2335&amp;" "&amp;X2335,J$2:J$2881,0))&gt;AVERAGE(IF(Z$2:Z$2881="pos"&amp;" "&amp;B2335&amp;" "&amp;X2335,J$2:J$2881,0)),"neg","pos"))</f>
        <v/>
      </c>
      <c r="X2335" s="1" t="str">
        <f t="shared" ca="1" si="498"/>
        <v/>
      </c>
      <c r="Y2335" s="1" t="str">
        <f t="shared" ca="1" si="499"/>
        <v/>
      </c>
      <c r="Z2335" s="1" t="str">
        <f t="shared" si="500"/>
        <v>both (4-aminobutyric acid) SE_</v>
      </c>
      <c r="AA2335" s="1" t="str">
        <f t="shared" si="504"/>
        <v/>
      </c>
    </row>
    <row r="2336" spans="1:27" x14ac:dyDescent="0.2">
      <c r="A2336" s="1" t="s">
        <v>94</v>
      </c>
      <c r="B2336" s="1" t="s">
        <v>88</v>
      </c>
      <c r="C2336" s="1" t="s">
        <v>44</v>
      </c>
      <c r="D2336" s="1">
        <v>103.0633</v>
      </c>
      <c r="E2336" s="1">
        <v>20.49</v>
      </c>
      <c r="F2336" s="5" t="s">
        <v>146</v>
      </c>
      <c r="H2336" s="1" t="s">
        <v>154</v>
      </c>
      <c r="I2336" s="1">
        <v>961</v>
      </c>
      <c r="K2336" s="1">
        <f t="shared" si="501"/>
        <v>6.8690144506657065</v>
      </c>
      <c r="L2336" s="1" t="str">
        <f t="shared" si="502"/>
        <v>both (4-aminobutyric acid) SE_Syn</v>
      </c>
      <c r="M2336" s="1" t="str">
        <f t="shared" si="493"/>
        <v>D</v>
      </c>
      <c r="N2336" s="1" t="str">
        <f t="shared" si="494"/>
        <v>both (4-aminobutyric acid) SE_Syn_D</v>
      </c>
      <c r="O2336" s="2" t="str">
        <f t="shared" si="495"/>
        <v/>
      </c>
      <c r="P2336" s="1" t="str">
        <f t="array" ref="P2336">IF(O2336="","",AVERAGE(IF(L$1:L$2881=L2336,K$1:K$2881)))</f>
        <v/>
      </c>
      <c r="Q2336" s="1" t="str">
        <f t="array" ref="Q2336">IF(O2336="","",_xlfn.F.TEST(IF((L$1:L$2881=LEFT(L2336,LEN(L2336)-3)&amp;"ctr"),K$1:K$2881),IF((L$1:L$2881=L2336),K$1:K$2881)))</f>
        <v/>
      </c>
      <c r="R2336" s="1" t="str">
        <f t="array" ref="R2336">IF(O2336="","",TTEST(IF(L$1:L$2881=LEFT(L2336,LEN(L2336)-3)&amp;"ctr",K$1:K$2881),IF(L$1:L$2881=L2336,K$1:K$2881),2,IF(ISERROR(Q2336),3,IF(Q2336&lt;0.05,3,2))))</f>
        <v/>
      </c>
      <c r="S2336" s="1" t="str">
        <f t="shared" ca="1" si="496"/>
        <v/>
      </c>
      <c r="T2336" s="1" t="str">
        <f t="array" ref="T2336">IF(O2336="","",AVERAGE(IF(L$1:L$2881=L2336,I$1:I$2881)))</f>
        <v/>
      </c>
      <c r="U2336" s="1" t="str">
        <f t="shared" ca="1" si="497"/>
        <v/>
      </c>
      <c r="V2336" s="1" t="str">
        <f t="shared" ca="1" si="503"/>
        <v/>
      </c>
      <c r="W2336" s="1" t="str">
        <f t="array" aca="1" ref="W2336" ca="1">IF(V2336="","",IF(AVERAGE(IF(Z$2:Z$2881="Neg"&amp;" "&amp;B2336&amp;" "&amp;X2336,J$2:J$2881,0))&gt;AVERAGE(IF(Z$2:Z$2881="pos"&amp;" "&amp;B2336&amp;" "&amp;X2336,J$2:J$2881,0)),"neg","pos"))</f>
        <v/>
      </c>
      <c r="X2336" s="1" t="str">
        <f t="shared" ca="1" si="498"/>
        <v/>
      </c>
      <c r="Y2336" s="1" t="str">
        <f t="shared" ca="1" si="499"/>
        <v/>
      </c>
      <c r="Z2336" s="1" t="str">
        <f t="shared" si="500"/>
        <v>both (4-aminobutyric acid) SE_</v>
      </c>
      <c r="AA2336" s="1" t="str">
        <f t="shared" si="504"/>
        <v/>
      </c>
    </row>
    <row r="2337" spans="1:27" x14ac:dyDescent="0.2">
      <c r="A2337" s="1" t="s">
        <v>94</v>
      </c>
      <c r="B2337" s="1" t="s">
        <v>88</v>
      </c>
      <c r="C2337" s="1" t="s">
        <v>44</v>
      </c>
      <c r="D2337" s="1">
        <v>103.0633</v>
      </c>
      <c r="E2337" s="1">
        <v>20.49</v>
      </c>
      <c r="F2337" s="5" t="s">
        <v>146</v>
      </c>
      <c r="H2337" s="1" t="s">
        <v>154</v>
      </c>
      <c r="I2337" s="1">
        <v>1116</v>
      </c>
      <c r="K2337" s="1">
        <f t="shared" si="501"/>
        <v>7.0184017990692009</v>
      </c>
      <c r="L2337" s="1" t="str">
        <f t="shared" si="502"/>
        <v>both (4-aminobutyric acid) SE_Syn</v>
      </c>
      <c r="M2337" s="1" t="str">
        <f t="shared" si="493"/>
        <v>D</v>
      </c>
      <c r="N2337" s="1" t="str">
        <f t="shared" si="494"/>
        <v>both (4-aminobutyric acid) SE_Syn_D</v>
      </c>
      <c r="O2337" s="2" t="str">
        <f t="shared" si="495"/>
        <v/>
      </c>
      <c r="P2337" s="1" t="str">
        <f t="array" ref="P2337">IF(O2337="","",AVERAGE(IF(L$1:L$2881=L2337,K$1:K$2881)))</f>
        <v/>
      </c>
      <c r="Q2337" s="1" t="str">
        <f t="array" ref="Q2337">IF(O2337="","",_xlfn.F.TEST(IF((L$1:L$2881=LEFT(L2337,LEN(L2337)-3)&amp;"ctr"),K$1:K$2881),IF((L$1:L$2881=L2337),K$1:K$2881)))</f>
        <v/>
      </c>
      <c r="R2337" s="1" t="str">
        <f t="array" ref="R2337">IF(O2337="","",TTEST(IF(L$1:L$2881=LEFT(L2337,LEN(L2337)-3)&amp;"ctr",K$1:K$2881),IF(L$1:L$2881=L2337,K$1:K$2881),2,IF(ISERROR(Q2337),3,IF(Q2337&lt;0.05,3,2))))</f>
        <v/>
      </c>
      <c r="S2337" s="1" t="str">
        <f t="shared" ca="1" si="496"/>
        <v/>
      </c>
      <c r="T2337" s="1" t="str">
        <f t="array" ref="T2337">IF(O2337="","",AVERAGE(IF(L$1:L$2881=L2337,I$1:I$2881)))</f>
        <v/>
      </c>
      <c r="U2337" s="1" t="str">
        <f t="shared" ca="1" si="497"/>
        <v/>
      </c>
      <c r="V2337" s="1" t="str">
        <f t="shared" ca="1" si="503"/>
        <v/>
      </c>
      <c r="W2337" s="1" t="str">
        <f t="array" aca="1" ref="W2337" ca="1">IF(V2337="","",IF(AVERAGE(IF(Z$2:Z$2881="Neg"&amp;" "&amp;B2337&amp;" "&amp;X2337,J$2:J$2881,0))&gt;AVERAGE(IF(Z$2:Z$2881="pos"&amp;" "&amp;B2337&amp;" "&amp;X2337,J$2:J$2881,0)),"neg","pos"))</f>
        <v/>
      </c>
      <c r="X2337" s="1" t="str">
        <f t="shared" ca="1" si="498"/>
        <v/>
      </c>
      <c r="Y2337" s="1" t="str">
        <f t="shared" ca="1" si="499"/>
        <v/>
      </c>
      <c r="Z2337" s="1" t="str">
        <f t="shared" si="500"/>
        <v>both (4-aminobutyric acid) SE_</v>
      </c>
      <c r="AA2337" s="1" t="str">
        <f t="shared" si="504"/>
        <v/>
      </c>
    </row>
    <row r="2338" spans="1:27" x14ac:dyDescent="0.2">
      <c r="A2338" s="1" t="s">
        <v>94</v>
      </c>
      <c r="B2338" s="1" t="s">
        <v>193</v>
      </c>
      <c r="C2338" s="1" t="s">
        <v>59</v>
      </c>
      <c r="D2338" s="1">
        <v>257.10399999999998</v>
      </c>
      <c r="E2338" s="1">
        <v>21.38</v>
      </c>
      <c r="F2338" s="5" t="s">
        <v>146</v>
      </c>
      <c r="H2338" s="1" t="s">
        <v>147</v>
      </c>
      <c r="K2338" s="1">
        <f t="shared" si="501"/>
        <v>0</v>
      </c>
      <c r="L2338" s="1" t="str">
        <f t="shared" si="502"/>
        <v>both glycerophosphocholine Min_Ctr</v>
      </c>
      <c r="M2338" s="1" t="str">
        <f t="shared" si="493"/>
        <v>ND</v>
      </c>
      <c r="N2338" s="1" t="str">
        <f t="shared" si="494"/>
        <v>both glycerophosphocholine Min_CtrND</v>
      </c>
      <c r="O2338" s="2" t="str">
        <f t="shared" si="495"/>
        <v>ND</v>
      </c>
      <c r="P2338" s="1">
        <f t="array" ref="P2338">IF(O2338="","",AVERAGE(IF(L$1:L$2881=L2338,K$1:K$2881)))</f>
        <v>0</v>
      </c>
      <c r="Q2338" s="1" t="e">
        <f t="array" ref="Q2338">IF(O2338="","",_xlfn.F.TEST(IF((L$1:L$2881=LEFT(L2338,LEN(L2338)-3)&amp;"ctr"),K$1:K$2881),IF((L$1:L$2881=L2338),K$1:K$2881)))</f>
        <v>#DIV/0!</v>
      </c>
      <c r="R2338" s="1" t="e">
        <f t="array" ref="R2338">IF(O2338="","",TTEST(IF(L$1:L$2881=LEFT(L2338,LEN(L2338)-3)&amp;"ctr",K$1:K$2881),IF(L$1:L$2881=L2338,K$1:K$2881),2,IF(ISERROR(Q2338),3,IF(Q2338&lt;0.05,3,2))))</f>
        <v>#DIV/0!</v>
      </c>
      <c r="S2338" s="1" t="str">
        <f t="shared" ca="1" si="496"/>
        <v>ND</v>
      </c>
      <c r="T2338" s="1">
        <f t="array" ref="T2338">IF(O2338="","",AVERAGE(IF(L$1:L$2881=L2338,I$1:I$2881)))</f>
        <v>0</v>
      </c>
      <c r="U2338" s="1" t="str">
        <f t="shared" ca="1" si="497"/>
        <v>n/a</v>
      </c>
      <c r="V2338" s="1" t="str">
        <f t="shared" ca="1" si="503"/>
        <v/>
      </c>
      <c r="W2338" s="1" t="str">
        <f t="array" aca="1" ref="W2338" ca="1">IF(V2338="","",IF(AVERAGE(IF(Z$2:Z$2881="Neg"&amp;" "&amp;B2338&amp;" "&amp;X2338,J$2:J$2881,0))&gt;AVERAGE(IF(Z$2:Z$2881="pos"&amp;" "&amp;B2338&amp;" "&amp;X2338,J$2:J$2881,0)),"neg","pos"))</f>
        <v/>
      </c>
      <c r="X2338" s="1" t="str">
        <f t="shared" ca="1" si="498"/>
        <v/>
      </c>
      <c r="Y2338" s="1" t="str">
        <f t="shared" ca="1" si="499"/>
        <v/>
      </c>
      <c r="Z2338" s="1" t="str">
        <f t="shared" si="500"/>
        <v>both glycerophosphocholine Min</v>
      </c>
      <c r="AA2338" s="1" t="str">
        <f t="shared" si="504"/>
        <v>Good</v>
      </c>
    </row>
    <row r="2339" spans="1:27" x14ac:dyDescent="0.2">
      <c r="A2339" s="1" t="s">
        <v>94</v>
      </c>
      <c r="B2339" s="1" t="s">
        <v>193</v>
      </c>
      <c r="C2339" s="1" t="s">
        <v>59</v>
      </c>
      <c r="D2339" s="1">
        <v>257.10399999999998</v>
      </c>
      <c r="E2339" s="1">
        <v>21.38</v>
      </c>
      <c r="F2339" s="5" t="s">
        <v>146</v>
      </c>
      <c r="H2339" s="1" t="s">
        <v>147</v>
      </c>
      <c r="K2339" s="1">
        <f t="shared" si="501"/>
        <v>0</v>
      </c>
      <c r="L2339" s="1" t="str">
        <f t="shared" si="502"/>
        <v>both glycerophosphocholine Min_Ctr</v>
      </c>
      <c r="M2339" s="1" t="str">
        <f t="shared" si="493"/>
        <v>ND</v>
      </c>
      <c r="N2339" s="1" t="str">
        <f t="shared" si="494"/>
        <v>both glycerophosphocholine Min_CtrND</v>
      </c>
      <c r="O2339" s="2" t="str">
        <f t="shared" si="495"/>
        <v/>
      </c>
      <c r="P2339" s="1" t="str">
        <f t="array" ref="P2339">IF(O2339="","",AVERAGE(IF(L$1:L$2881=L2339,K$1:K$2881)))</f>
        <v/>
      </c>
      <c r="Q2339" s="1" t="str">
        <f t="array" ref="Q2339">IF(O2339="","",_xlfn.F.TEST(IF((L$1:L$2881=LEFT(L2339,LEN(L2339)-3)&amp;"ctr"),K$1:K$2881),IF((L$1:L$2881=L2339),K$1:K$2881)))</f>
        <v/>
      </c>
      <c r="R2339" s="1" t="str">
        <f t="array" ref="R2339">IF(O2339="","",TTEST(IF(L$1:L$2881=LEFT(L2339,LEN(L2339)-3)&amp;"ctr",K$1:K$2881),IF(L$1:L$2881=L2339,K$1:K$2881),2,IF(ISERROR(Q2339),3,IF(Q2339&lt;0.05,3,2))))</f>
        <v/>
      </c>
      <c r="S2339" s="1" t="str">
        <f t="shared" ca="1" si="496"/>
        <v/>
      </c>
      <c r="T2339" s="1" t="str">
        <f t="array" ref="T2339">IF(O2339="","",AVERAGE(IF(L$1:L$2881=L2339,I$1:I$2881)))</f>
        <v/>
      </c>
      <c r="U2339" s="1" t="str">
        <f t="shared" ca="1" si="497"/>
        <v/>
      </c>
      <c r="V2339" s="1" t="str">
        <f t="shared" ca="1" si="503"/>
        <v/>
      </c>
      <c r="W2339" s="1" t="str">
        <f t="array" aca="1" ref="W2339" ca="1">IF(V2339="","",IF(AVERAGE(IF(Z$2:Z$2881="Neg"&amp;" "&amp;B2339&amp;" "&amp;X2339,J$2:J$2881,0))&gt;AVERAGE(IF(Z$2:Z$2881="pos"&amp;" "&amp;B2339&amp;" "&amp;X2339,J$2:J$2881,0)),"neg","pos"))</f>
        <v/>
      </c>
      <c r="X2339" s="1" t="str">
        <f t="shared" ca="1" si="498"/>
        <v/>
      </c>
      <c r="Y2339" s="1" t="str">
        <f t="shared" ca="1" si="499"/>
        <v/>
      </c>
      <c r="Z2339" s="1" t="str">
        <f t="shared" si="500"/>
        <v>both glycerophosphocholine Min</v>
      </c>
      <c r="AA2339" s="1" t="str">
        <f t="shared" si="504"/>
        <v/>
      </c>
    </row>
    <row r="2340" spans="1:27" x14ac:dyDescent="0.2">
      <c r="A2340" s="1" t="s">
        <v>94</v>
      </c>
      <c r="B2340" s="1" t="s">
        <v>193</v>
      </c>
      <c r="C2340" s="1" t="s">
        <v>59</v>
      </c>
      <c r="D2340" s="1">
        <v>257.10399999999998</v>
      </c>
      <c r="E2340" s="1">
        <v>21.38</v>
      </c>
      <c r="F2340" s="5" t="s">
        <v>146</v>
      </c>
      <c r="H2340" s="1" t="s">
        <v>147</v>
      </c>
      <c r="K2340" s="1">
        <f t="shared" si="501"/>
        <v>0</v>
      </c>
      <c r="L2340" s="1" t="str">
        <f t="shared" si="502"/>
        <v>both glycerophosphocholine Min_Ctr</v>
      </c>
      <c r="M2340" s="1" t="str">
        <f t="shared" si="493"/>
        <v>ND</v>
      </c>
      <c r="N2340" s="1" t="str">
        <f t="shared" si="494"/>
        <v>both glycerophosphocholine Min_CtrND</v>
      </c>
      <c r="O2340" s="2" t="str">
        <f t="shared" si="495"/>
        <v/>
      </c>
      <c r="P2340" s="1" t="str">
        <f t="array" ref="P2340">IF(O2340="","",AVERAGE(IF(L$1:L$2881=L2340,K$1:K$2881)))</f>
        <v/>
      </c>
      <c r="Q2340" s="1" t="str">
        <f t="array" ref="Q2340">IF(O2340="","",_xlfn.F.TEST(IF((L$1:L$2881=LEFT(L2340,LEN(L2340)-3)&amp;"ctr"),K$1:K$2881),IF((L$1:L$2881=L2340),K$1:K$2881)))</f>
        <v/>
      </c>
      <c r="R2340" s="1" t="str">
        <f t="array" ref="R2340">IF(O2340="","",TTEST(IF(L$1:L$2881=LEFT(L2340,LEN(L2340)-3)&amp;"ctr",K$1:K$2881),IF(L$1:L$2881=L2340,K$1:K$2881),2,IF(ISERROR(Q2340),3,IF(Q2340&lt;0.05,3,2))))</f>
        <v/>
      </c>
      <c r="S2340" s="1" t="str">
        <f t="shared" ca="1" si="496"/>
        <v/>
      </c>
      <c r="T2340" s="1" t="str">
        <f t="array" ref="T2340">IF(O2340="","",AVERAGE(IF(L$1:L$2881=L2340,I$1:I$2881)))</f>
        <v/>
      </c>
      <c r="U2340" s="1" t="str">
        <f t="shared" ca="1" si="497"/>
        <v/>
      </c>
      <c r="V2340" s="1" t="str">
        <f t="shared" ca="1" si="503"/>
        <v/>
      </c>
      <c r="W2340" s="1" t="str">
        <f t="array" aca="1" ref="W2340" ca="1">IF(V2340="","",IF(AVERAGE(IF(Z$2:Z$2881="Neg"&amp;" "&amp;B2340&amp;" "&amp;X2340,J$2:J$2881,0))&gt;AVERAGE(IF(Z$2:Z$2881="pos"&amp;" "&amp;B2340&amp;" "&amp;X2340,J$2:J$2881,0)),"neg","pos"))</f>
        <v/>
      </c>
      <c r="X2340" s="1" t="str">
        <f t="shared" ca="1" si="498"/>
        <v/>
      </c>
      <c r="Y2340" s="1" t="str">
        <f t="shared" ca="1" si="499"/>
        <v/>
      </c>
      <c r="Z2340" s="1" t="str">
        <f t="shared" si="500"/>
        <v>both glycerophosphocholine Min</v>
      </c>
      <c r="AA2340" s="1" t="str">
        <f t="shared" si="504"/>
        <v/>
      </c>
    </row>
    <row r="2341" spans="1:27" x14ac:dyDescent="0.2">
      <c r="A2341" s="1" t="s">
        <v>94</v>
      </c>
      <c r="B2341" s="1" t="s">
        <v>193</v>
      </c>
      <c r="C2341" s="1" t="s">
        <v>59</v>
      </c>
      <c r="D2341" s="1">
        <v>257.10399999999998</v>
      </c>
      <c r="E2341" s="1">
        <v>21.38</v>
      </c>
      <c r="F2341" s="5" t="s">
        <v>146</v>
      </c>
      <c r="H2341" s="1" t="s">
        <v>147</v>
      </c>
      <c r="K2341" s="1">
        <f t="shared" si="501"/>
        <v>0</v>
      </c>
      <c r="L2341" s="1" t="str">
        <f t="shared" si="502"/>
        <v>both glycerophosphocholine Min_Ctr</v>
      </c>
      <c r="M2341" s="1" t="str">
        <f t="shared" si="493"/>
        <v>ND</v>
      </c>
      <c r="N2341" s="1" t="str">
        <f t="shared" si="494"/>
        <v>both glycerophosphocholine Min_CtrND</v>
      </c>
      <c r="O2341" s="2" t="str">
        <f t="shared" si="495"/>
        <v/>
      </c>
      <c r="P2341" s="1" t="str">
        <f t="array" ref="P2341">IF(O2341="","",AVERAGE(IF(L$1:L$2881=L2341,K$1:K$2881)))</f>
        <v/>
      </c>
      <c r="Q2341" s="1" t="str">
        <f t="array" ref="Q2341">IF(O2341="","",_xlfn.F.TEST(IF((L$1:L$2881=LEFT(L2341,LEN(L2341)-3)&amp;"ctr"),K$1:K$2881),IF((L$1:L$2881=L2341),K$1:K$2881)))</f>
        <v/>
      </c>
      <c r="R2341" s="1" t="str">
        <f t="array" ref="R2341">IF(O2341="","",TTEST(IF(L$1:L$2881=LEFT(L2341,LEN(L2341)-3)&amp;"ctr",K$1:K$2881),IF(L$1:L$2881=L2341,K$1:K$2881),2,IF(ISERROR(Q2341),3,IF(Q2341&lt;0.05,3,2))))</f>
        <v/>
      </c>
      <c r="S2341" s="1" t="str">
        <f t="shared" ca="1" si="496"/>
        <v/>
      </c>
      <c r="T2341" s="1" t="str">
        <f t="array" ref="T2341">IF(O2341="","",AVERAGE(IF(L$1:L$2881=L2341,I$1:I$2881)))</f>
        <v/>
      </c>
      <c r="U2341" s="1" t="str">
        <f t="shared" ca="1" si="497"/>
        <v/>
      </c>
      <c r="V2341" s="1" t="str">
        <f t="shared" ca="1" si="503"/>
        <v/>
      </c>
      <c r="W2341" s="1" t="str">
        <f t="array" aca="1" ref="W2341" ca="1">IF(V2341="","",IF(AVERAGE(IF(Z$2:Z$2881="Neg"&amp;" "&amp;B2341&amp;" "&amp;X2341,J$2:J$2881,0))&gt;AVERAGE(IF(Z$2:Z$2881="pos"&amp;" "&amp;B2341&amp;" "&amp;X2341,J$2:J$2881,0)),"neg","pos"))</f>
        <v/>
      </c>
      <c r="X2341" s="1" t="str">
        <f t="shared" ca="1" si="498"/>
        <v/>
      </c>
      <c r="Y2341" s="1" t="str">
        <f t="shared" ca="1" si="499"/>
        <v/>
      </c>
      <c r="Z2341" s="1" t="str">
        <f t="shared" si="500"/>
        <v>both glycerophosphocholine Min</v>
      </c>
      <c r="AA2341" s="1" t="str">
        <f t="shared" si="504"/>
        <v/>
      </c>
    </row>
    <row r="2342" spans="1:27" x14ac:dyDescent="0.2">
      <c r="A2342" s="1" t="s">
        <v>94</v>
      </c>
      <c r="B2342" s="1" t="s">
        <v>193</v>
      </c>
      <c r="C2342" s="1" t="s">
        <v>59</v>
      </c>
      <c r="D2342" s="1">
        <v>257.10399999999998</v>
      </c>
      <c r="E2342" s="1">
        <v>21.38</v>
      </c>
      <c r="F2342" s="5" t="s">
        <v>146</v>
      </c>
      <c r="H2342" s="1" t="s">
        <v>148</v>
      </c>
      <c r="K2342" s="1">
        <f t="shared" si="501"/>
        <v>0</v>
      </c>
      <c r="L2342" s="1" t="str">
        <f t="shared" si="502"/>
        <v>both glycerophosphocholine Min_Syn</v>
      </c>
      <c r="M2342" s="1" t="str">
        <f t="shared" si="493"/>
        <v>ND</v>
      </c>
      <c r="N2342" s="1" t="str">
        <f t="shared" si="494"/>
        <v>both glycerophosphocholine Min_SynND</v>
      </c>
      <c r="O2342" s="2" t="str">
        <f t="shared" si="495"/>
        <v>ND</v>
      </c>
      <c r="P2342" s="1">
        <f t="array" ref="P2342">IF(O2342="","",AVERAGE(IF(L$1:L$2881=L2342,K$1:K$2881)))</f>
        <v>0</v>
      </c>
      <c r="Q2342" s="1" t="e">
        <f t="array" ref="Q2342">IF(O2342="","",_xlfn.F.TEST(IF((L$1:L$2881=LEFT(L2342,LEN(L2342)-3)&amp;"ctr"),K$1:K$2881),IF((L$1:L$2881=L2342),K$1:K$2881)))</f>
        <v>#DIV/0!</v>
      </c>
      <c r="R2342" s="1" t="e">
        <f t="array" ref="R2342">IF(O2342="","",TTEST(IF(L$1:L$2881=LEFT(L2342,LEN(L2342)-3)&amp;"ctr",K$1:K$2881),IF(L$1:L$2881=L2342,K$1:K$2881),2,IF(ISERROR(Q2342),3,IF(Q2342&lt;0.05,3,2))))</f>
        <v>#DIV/0!</v>
      </c>
      <c r="S2342" s="1" t="str">
        <f t="shared" ca="1" si="496"/>
        <v>ND</v>
      </c>
      <c r="T2342" s="1">
        <f t="array" ref="T2342">IF(O2342="","",AVERAGE(IF(L$1:L$2881=L2342,I$1:I$2881)))</f>
        <v>0</v>
      </c>
      <c r="U2342" s="1" t="str">
        <f t="shared" ca="1" si="497"/>
        <v>n/a</v>
      </c>
      <c r="V2342" s="1" t="str">
        <f t="shared" ca="1" si="503"/>
        <v/>
      </c>
      <c r="W2342" s="1" t="str">
        <f t="array" aca="1" ref="W2342" ca="1">IF(V2342="","",IF(AVERAGE(IF(Z$2:Z$2881="Neg"&amp;" "&amp;B2342&amp;" "&amp;X2342,J$2:J$2881,0))&gt;AVERAGE(IF(Z$2:Z$2881="pos"&amp;" "&amp;B2342&amp;" "&amp;X2342,J$2:J$2881,0)),"neg","pos"))</f>
        <v/>
      </c>
      <c r="X2342" s="1" t="str">
        <f t="shared" ca="1" si="498"/>
        <v/>
      </c>
      <c r="Y2342" s="1" t="str">
        <f t="shared" ca="1" si="499"/>
        <v/>
      </c>
      <c r="Z2342" s="1" t="str">
        <f t="shared" si="500"/>
        <v>both glycerophosphocholine Min</v>
      </c>
      <c r="AA2342" s="1" t="str">
        <f t="shared" si="504"/>
        <v>Good</v>
      </c>
    </row>
    <row r="2343" spans="1:27" x14ac:dyDescent="0.2">
      <c r="A2343" s="1" t="s">
        <v>94</v>
      </c>
      <c r="B2343" s="1" t="s">
        <v>193</v>
      </c>
      <c r="C2343" s="1" t="s">
        <v>59</v>
      </c>
      <c r="D2343" s="1">
        <v>257.10399999999998</v>
      </c>
      <c r="E2343" s="1">
        <v>21.38</v>
      </c>
      <c r="F2343" s="5" t="s">
        <v>146</v>
      </c>
      <c r="H2343" s="1" t="s">
        <v>148</v>
      </c>
      <c r="K2343" s="1">
        <f t="shared" si="501"/>
        <v>0</v>
      </c>
      <c r="L2343" s="1" t="str">
        <f t="shared" si="502"/>
        <v>both glycerophosphocholine Min_Syn</v>
      </c>
      <c r="M2343" s="1" t="str">
        <f t="shared" si="493"/>
        <v>ND</v>
      </c>
      <c r="N2343" s="1" t="str">
        <f t="shared" si="494"/>
        <v>both glycerophosphocholine Min_SynND</v>
      </c>
      <c r="O2343" s="2" t="str">
        <f t="shared" si="495"/>
        <v/>
      </c>
      <c r="P2343" s="1" t="str">
        <f t="array" ref="P2343">IF(O2343="","",AVERAGE(IF(L$1:L$2881=L2343,K$1:K$2881)))</f>
        <v/>
      </c>
      <c r="Q2343" s="1" t="str">
        <f t="array" ref="Q2343">IF(O2343="","",_xlfn.F.TEST(IF((L$1:L$2881=LEFT(L2343,LEN(L2343)-3)&amp;"ctr"),K$1:K$2881),IF((L$1:L$2881=L2343),K$1:K$2881)))</f>
        <v/>
      </c>
      <c r="R2343" s="1" t="str">
        <f t="array" ref="R2343">IF(O2343="","",TTEST(IF(L$1:L$2881=LEFT(L2343,LEN(L2343)-3)&amp;"ctr",K$1:K$2881),IF(L$1:L$2881=L2343,K$1:K$2881),2,IF(ISERROR(Q2343),3,IF(Q2343&lt;0.05,3,2))))</f>
        <v/>
      </c>
      <c r="S2343" s="1" t="str">
        <f t="shared" ca="1" si="496"/>
        <v/>
      </c>
      <c r="T2343" s="1" t="str">
        <f t="array" ref="T2343">IF(O2343="","",AVERAGE(IF(L$1:L$2881=L2343,I$1:I$2881)))</f>
        <v/>
      </c>
      <c r="U2343" s="1" t="str">
        <f t="shared" ca="1" si="497"/>
        <v/>
      </c>
      <c r="V2343" s="1" t="str">
        <f t="shared" ca="1" si="503"/>
        <v/>
      </c>
      <c r="W2343" s="1" t="str">
        <f t="array" aca="1" ref="W2343" ca="1">IF(V2343="","",IF(AVERAGE(IF(Z$2:Z$2881="Neg"&amp;" "&amp;B2343&amp;" "&amp;X2343,J$2:J$2881,0))&gt;AVERAGE(IF(Z$2:Z$2881="pos"&amp;" "&amp;B2343&amp;" "&amp;X2343,J$2:J$2881,0)),"neg","pos"))</f>
        <v/>
      </c>
      <c r="X2343" s="1" t="str">
        <f t="shared" ca="1" si="498"/>
        <v/>
      </c>
      <c r="Y2343" s="1" t="str">
        <f t="shared" ca="1" si="499"/>
        <v/>
      </c>
      <c r="Z2343" s="1" t="str">
        <f t="shared" si="500"/>
        <v>both glycerophosphocholine Min</v>
      </c>
      <c r="AA2343" s="1" t="str">
        <f t="shared" si="504"/>
        <v/>
      </c>
    </row>
    <row r="2344" spans="1:27" x14ac:dyDescent="0.2">
      <c r="A2344" s="1" t="s">
        <v>94</v>
      </c>
      <c r="B2344" s="1" t="s">
        <v>193</v>
      </c>
      <c r="C2344" s="1" t="s">
        <v>59</v>
      </c>
      <c r="D2344" s="1">
        <v>257.10399999999998</v>
      </c>
      <c r="E2344" s="1">
        <v>21.38</v>
      </c>
      <c r="F2344" s="5" t="s">
        <v>146</v>
      </c>
      <c r="H2344" s="1" t="s">
        <v>148</v>
      </c>
      <c r="K2344" s="1">
        <f t="shared" si="501"/>
        <v>0</v>
      </c>
      <c r="L2344" s="1" t="str">
        <f t="shared" si="502"/>
        <v>both glycerophosphocholine Min_Syn</v>
      </c>
      <c r="M2344" s="1" t="str">
        <f t="shared" si="493"/>
        <v>ND</v>
      </c>
      <c r="N2344" s="1" t="str">
        <f t="shared" si="494"/>
        <v>both glycerophosphocholine Min_SynND</v>
      </c>
      <c r="O2344" s="2" t="str">
        <f t="shared" si="495"/>
        <v/>
      </c>
      <c r="P2344" s="1" t="str">
        <f t="array" ref="P2344">IF(O2344="","",AVERAGE(IF(L$1:L$2881=L2344,K$1:K$2881)))</f>
        <v/>
      </c>
      <c r="Q2344" s="1" t="str">
        <f t="array" ref="Q2344">IF(O2344="","",_xlfn.F.TEST(IF((L$1:L$2881=LEFT(L2344,LEN(L2344)-3)&amp;"ctr"),K$1:K$2881),IF((L$1:L$2881=L2344),K$1:K$2881)))</f>
        <v/>
      </c>
      <c r="R2344" s="1" t="str">
        <f t="array" ref="R2344">IF(O2344="","",TTEST(IF(L$1:L$2881=LEFT(L2344,LEN(L2344)-3)&amp;"ctr",K$1:K$2881),IF(L$1:L$2881=L2344,K$1:K$2881),2,IF(ISERROR(Q2344),3,IF(Q2344&lt;0.05,3,2))))</f>
        <v/>
      </c>
      <c r="S2344" s="1" t="str">
        <f t="shared" ca="1" si="496"/>
        <v/>
      </c>
      <c r="T2344" s="1" t="str">
        <f t="array" ref="T2344">IF(O2344="","",AVERAGE(IF(L$1:L$2881=L2344,I$1:I$2881)))</f>
        <v/>
      </c>
      <c r="U2344" s="1" t="str">
        <f t="shared" ca="1" si="497"/>
        <v/>
      </c>
      <c r="V2344" s="1" t="str">
        <f t="shared" ca="1" si="503"/>
        <v/>
      </c>
      <c r="W2344" s="1" t="str">
        <f t="array" aca="1" ref="W2344" ca="1">IF(V2344="","",IF(AVERAGE(IF(Z$2:Z$2881="Neg"&amp;" "&amp;B2344&amp;" "&amp;X2344,J$2:J$2881,0))&gt;AVERAGE(IF(Z$2:Z$2881="pos"&amp;" "&amp;B2344&amp;" "&amp;X2344,J$2:J$2881,0)),"neg","pos"))</f>
        <v/>
      </c>
      <c r="X2344" s="1" t="str">
        <f t="shared" ca="1" si="498"/>
        <v/>
      </c>
      <c r="Y2344" s="1" t="str">
        <f t="shared" ca="1" si="499"/>
        <v/>
      </c>
      <c r="Z2344" s="1" t="str">
        <f t="shared" si="500"/>
        <v>both glycerophosphocholine Min</v>
      </c>
      <c r="AA2344" s="1" t="str">
        <f t="shared" si="504"/>
        <v/>
      </c>
    </row>
    <row r="2345" spans="1:27" x14ac:dyDescent="0.2">
      <c r="A2345" s="1" t="s">
        <v>94</v>
      </c>
      <c r="B2345" s="1" t="s">
        <v>193</v>
      </c>
      <c r="C2345" s="1" t="s">
        <v>59</v>
      </c>
      <c r="D2345" s="1">
        <v>257.10399999999998</v>
      </c>
      <c r="E2345" s="1">
        <v>21.38</v>
      </c>
      <c r="F2345" s="5" t="s">
        <v>146</v>
      </c>
      <c r="H2345" s="1" t="s">
        <v>148</v>
      </c>
      <c r="K2345" s="1">
        <f t="shared" si="501"/>
        <v>0</v>
      </c>
      <c r="L2345" s="1" t="str">
        <f t="shared" si="502"/>
        <v>both glycerophosphocholine Min_Syn</v>
      </c>
      <c r="M2345" s="1" t="str">
        <f t="shared" si="493"/>
        <v>ND</v>
      </c>
      <c r="N2345" s="1" t="str">
        <f t="shared" si="494"/>
        <v>both glycerophosphocholine Min_SynND</v>
      </c>
      <c r="O2345" s="2" t="str">
        <f t="shared" si="495"/>
        <v/>
      </c>
      <c r="P2345" s="1" t="str">
        <f t="array" ref="P2345">IF(O2345="","",AVERAGE(IF(L$1:L$2881=L2345,K$1:K$2881)))</f>
        <v/>
      </c>
      <c r="Q2345" s="1" t="str">
        <f t="array" ref="Q2345">IF(O2345="","",_xlfn.F.TEST(IF((L$1:L$2881=LEFT(L2345,LEN(L2345)-3)&amp;"ctr"),K$1:K$2881),IF((L$1:L$2881=L2345),K$1:K$2881)))</f>
        <v/>
      </c>
      <c r="R2345" s="1" t="str">
        <f t="array" ref="R2345">IF(O2345="","",TTEST(IF(L$1:L$2881=LEFT(L2345,LEN(L2345)-3)&amp;"ctr",K$1:K$2881),IF(L$1:L$2881=L2345,K$1:K$2881),2,IF(ISERROR(Q2345),3,IF(Q2345&lt;0.05,3,2))))</f>
        <v/>
      </c>
      <c r="S2345" s="1" t="str">
        <f t="shared" ca="1" si="496"/>
        <v/>
      </c>
      <c r="T2345" s="1" t="str">
        <f t="array" ref="T2345">IF(O2345="","",AVERAGE(IF(L$1:L$2881=L2345,I$1:I$2881)))</f>
        <v/>
      </c>
      <c r="U2345" s="1" t="str">
        <f t="shared" ca="1" si="497"/>
        <v/>
      </c>
      <c r="V2345" s="1" t="str">
        <f t="shared" ca="1" si="503"/>
        <v/>
      </c>
      <c r="W2345" s="1" t="str">
        <f t="array" aca="1" ref="W2345" ca="1">IF(V2345="","",IF(AVERAGE(IF(Z$2:Z$2881="Neg"&amp;" "&amp;B2345&amp;" "&amp;X2345,J$2:J$2881,0))&gt;AVERAGE(IF(Z$2:Z$2881="pos"&amp;" "&amp;B2345&amp;" "&amp;X2345,J$2:J$2881,0)),"neg","pos"))</f>
        <v/>
      </c>
      <c r="X2345" s="1" t="str">
        <f t="shared" ca="1" si="498"/>
        <v/>
      </c>
      <c r="Y2345" s="1" t="str">
        <f t="shared" ca="1" si="499"/>
        <v/>
      </c>
      <c r="Z2345" s="1" t="str">
        <f t="shared" si="500"/>
        <v>both glycerophosphocholine Min</v>
      </c>
      <c r="AA2345" s="1" t="str">
        <f t="shared" si="504"/>
        <v/>
      </c>
    </row>
    <row r="2346" spans="1:27" x14ac:dyDescent="0.2">
      <c r="A2346" s="1" t="s">
        <v>94</v>
      </c>
      <c r="B2346" s="1" t="s">
        <v>193</v>
      </c>
      <c r="C2346" s="1" t="s">
        <v>59</v>
      </c>
      <c r="D2346" s="1">
        <v>257.10399999999998</v>
      </c>
      <c r="E2346" s="1">
        <v>21.38</v>
      </c>
      <c r="F2346" s="5" t="s">
        <v>146</v>
      </c>
      <c r="H2346" s="1" t="s">
        <v>149</v>
      </c>
      <c r="K2346" s="1">
        <f t="shared" si="501"/>
        <v>0</v>
      </c>
      <c r="L2346" s="1" t="str">
        <f t="shared" si="502"/>
        <v>both glycerophosphocholine MEBM_Ctr</v>
      </c>
      <c r="M2346" s="1" t="str">
        <f t="shared" si="493"/>
        <v>ND</v>
      </c>
      <c r="N2346" s="1" t="str">
        <f t="shared" si="494"/>
        <v>both glycerophosphocholine MEBM_CtrND</v>
      </c>
      <c r="O2346" s="2" t="str">
        <f t="shared" si="495"/>
        <v>ND</v>
      </c>
      <c r="P2346" s="1">
        <f t="array" ref="P2346">IF(O2346="","",AVERAGE(IF(L$1:L$2881=L2346,K$1:K$2881)))</f>
        <v>0</v>
      </c>
      <c r="Q2346" s="1" t="e">
        <f t="array" ref="Q2346">IF(O2346="","",_xlfn.F.TEST(IF((L$1:L$2881=LEFT(L2346,LEN(L2346)-3)&amp;"ctr"),K$1:K$2881),IF((L$1:L$2881=L2346),K$1:K$2881)))</f>
        <v>#DIV/0!</v>
      </c>
      <c r="R2346" s="1" t="e">
        <f t="array" ref="R2346">IF(O2346="","",TTEST(IF(L$1:L$2881=LEFT(L2346,LEN(L2346)-3)&amp;"ctr",K$1:K$2881),IF(L$1:L$2881=L2346,K$1:K$2881),2,IF(ISERROR(Q2346),3,IF(Q2346&lt;0.05,3,2))))</f>
        <v>#DIV/0!</v>
      </c>
      <c r="S2346" s="1" t="str">
        <f t="shared" ca="1" si="496"/>
        <v>ND</v>
      </c>
      <c r="T2346" s="1">
        <f t="array" ref="T2346">IF(O2346="","",AVERAGE(IF(L$1:L$2881=L2346,I$1:I$2881)))</f>
        <v>0</v>
      </c>
      <c r="U2346" s="1" t="str">
        <f t="shared" ca="1" si="497"/>
        <v>n/a</v>
      </c>
      <c r="V2346" s="1" t="str">
        <f t="shared" ca="1" si="503"/>
        <v/>
      </c>
      <c r="W2346" s="1" t="str">
        <f t="array" aca="1" ref="W2346" ca="1">IF(V2346="","",IF(AVERAGE(IF(Z$2:Z$2881="Neg"&amp;" "&amp;B2346&amp;" "&amp;X2346,J$2:J$2881,0))&gt;AVERAGE(IF(Z$2:Z$2881="pos"&amp;" "&amp;B2346&amp;" "&amp;X2346,J$2:J$2881,0)),"neg","pos"))</f>
        <v/>
      </c>
      <c r="X2346" s="1" t="str">
        <f t="shared" ca="1" si="498"/>
        <v/>
      </c>
      <c r="Y2346" s="1" t="str">
        <f t="shared" ca="1" si="499"/>
        <v/>
      </c>
      <c r="Z2346" s="1" t="str">
        <f t="shared" si="500"/>
        <v>both glycerophosphocholine MEB</v>
      </c>
      <c r="AA2346" s="1" t="str">
        <f t="shared" si="504"/>
        <v>Good</v>
      </c>
    </row>
    <row r="2347" spans="1:27" x14ac:dyDescent="0.2">
      <c r="A2347" s="1" t="s">
        <v>94</v>
      </c>
      <c r="B2347" s="1" t="s">
        <v>193</v>
      </c>
      <c r="C2347" s="1" t="s">
        <v>59</v>
      </c>
      <c r="D2347" s="1">
        <v>257.10399999999998</v>
      </c>
      <c r="E2347" s="1">
        <v>21.38</v>
      </c>
      <c r="F2347" s="5" t="s">
        <v>146</v>
      </c>
      <c r="H2347" s="1" t="s">
        <v>149</v>
      </c>
      <c r="K2347" s="1">
        <f t="shared" si="501"/>
        <v>0</v>
      </c>
      <c r="L2347" s="1" t="str">
        <f t="shared" si="502"/>
        <v>both glycerophosphocholine MEBM_Ctr</v>
      </c>
      <c r="M2347" s="1" t="str">
        <f t="shared" si="493"/>
        <v>ND</v>
      </c>
      <c r="N2347" s="1" t="str">
        <f t="shared" si="494"/>
        <v>both glycerophosphocholine MEBM_CtrND</v>
      </c>
      <c r="O2347" s="2" t="str">
        <f t="shared" si="495"/>
        <v/>
      </c>
      <c r="P2347" s="1" t="str">
        <f t="array" ref="P2347">IF(O2347="","",AVERAGE(IF(L$1:L$2881=L2347,K$1:K$2881)))</f>
        <v/>
      </c>
      <c r="Q2347" s="1" t="str">
        <f t="array" ref="Q2347">IF(O2347="","",_xlfn.F.TEST(IF((L$1:L$2881=LEFT(L2347,LEN(L2347)-3)&amp;"ctr"),K$1:K$2881),IF((L$1:L$2881=L2347),K$1:K$2881)))</f>
        <v/>
      </c>
      <c r="R2347" s="1" t="str">
        <f t="array" ref="R2347">IF(O2347="","",TTEST(IF(L$1:L$2881=LEFT(L2347,LEN(L2347)-3)&amp;"ctr",K$1:K$2881),IF(L$1:L$2881=L2347,K$1:K$2881),2,IF(ISERROR(Q2347),3,IF(Q2347&lt;0.05,3,2))))</f>
        <v/>
      </c>
      <c r="S2347" s="1" t="str">
        <f t="shared" ca="1" si="496"/>
        <v/>
      </c>
      <c r="T2347" s="1" t="str">
        <f t="array" ref="T2347">IF(O2347="","",AVERAGE(IF(L$1:L$2881=L2347,I$1:I$2881)))</f>
        <v/>
      </c>
      <c r="U2347" s="1" t="str">
        <f t="shared" ca="1" si="497"/>
        <v/>
      </c>
      <c r="V2347" s="1" t="str">
        <f t="shared" ca="1" si="503"/>
        <v/>
      </c>
      <c r="W2347" s="1" t="str">
        <f t="array" aca="1" ref="W2347" ca="1">IF(V2347="","",IF(AVERAGE(IF(Z$2:Z$2881="Neg"&amp;" "&amp;B2347&amp;" "&amp;X2347,J$2:J$2881,0))&gt;AVERAGE(IF(Z$2:Z$2881="pos"&amp;" "&amp;B2347&amp;" "&amp;X2347,J$2:J$2881,0)),"neg","pos"))</f>
        <v/>
      </c>
      <c r="X2347" s="1" t="str">
        <f t="shared" ca="1" si="498"/>
        <v/>
      </c>
      <c r="Y2347" s="1" t="str">
        <f t="shared" ca="1" si="499"/>
        <v/>
      </c>
      <c r="Z2347" s="1" t="str">
        <f t="shared" si="500"/>
        <v>both glycerophosphocholine MEB</v>
      </c>
      <c r="AA2347" s="1" t="str">
        <f t="shared" si="504"/>
        <v/>
      </c>
    </row>
    <row r="2348" spans="1:27" x14ac:dyDescent="0.2">
      <c r="A2348" s="1" t="s">
        <v>94</v>
      </c>
      <c r="B2348" s="1" t="s">
        <v>193</v>
      </c>
      <c r="C2348" s="1" t="s">
        <v>59</v>
      </c>
      <c r="D2348" s="1">
        <v>257.10399999999998</v>
      </c>
      <c r="E2348" s="1">
        <v>21.38</v>
      </c>
      <c r="F2348" s="5" t="s">
        <v>146</v>
      </c>
      <c r="H2348" s="1" t="s">
        <v>149</v>
      </c>
      <c r="K2348" s="1">
        <f t="shared" si="501"/>
        <v>0</v>
      </c>
      <c r="L2348" s="1" t="str">
        <f t="shared" si="502"/>
        <v>both glycerophosphocholine MEBM_Ctr</v>
      </c>
      <c r="M2348" s="1" t="str">
        <f t="shared" si="493"/>
        <v>ND</v>
      </c>
      <c r="N2348" s="1" t="str">
        <f t="shared" si="494"/>
        <v>both glycerophosphocholine MEBM_CtrND</v>
      </c>
      <c r="O2348" s="2" t="str">
        <f t="shared" si="495"/>
        <v/>
      </c>
      <c r="P2348" s="1" t="str">
        <f t="array" ref="P2348">IF(O2348="","",AVERAGE(IF(L$1:L$2881=L2348,K$1:K$2881)))</f>
        <v/>
      </c>
      <c r="Q2348" s="1" t="str">
        <f t="array" ref="Q2348">IF(O2348="","",_xlfn.F.TEST(IF((L$1:L$2881=LEFT(L2348,LEN(L2348)-3)&amp;"ctr"),K$1:K$2881),IF((L$1:L$2881=L2348),K$1:K$2881)))</f>
        <v/>
      </c>
      <c r="R2348" s="1" t="str">
        <f t="array" ref="R2348">IF(O2348="","",TTEST(IF(L$1:L$2881=LEFT(L2348,LEN(L2348)-3)&amp;"ctr",K$1:K$2881),IF(L$1:L$2881=L2348,K$1:K$2881),2,IF(ISERROR(Q2348),3,IF(Q2348&lt;0.05,3,2))))</f>
        <v/>
      </c>
      <c r="S2348" s="1" t="str">
        <f t="shared" ca="1" si="496"/>
        <v/>
      </c>
      <c r="T2348" s="1" t="str">
        <f t="array" ref="T2348">IF(O2348="","",AVERAGE(IF(L$1:L$2881=L2348,I$1:I$2881)))</f>
        <v/>
      </c>
      <c r="U2348" s="1" t="str">
        <f t="shared" ca="1" si="497"/>
        <v/>
      </c>
      <c r="V2348" s="1" t="str">
        <f t="shared" ca="1" si="503"/>
        <v/>
      </c>
      <c r="W2348" s="1" t="str">
        <f t="array" aca="1" ref="W2348" ca="1">IF(V2348="","",IF(AVERAGE(IF(Z$2:Z$2881="Neg"&amp;" "&amp;B2348&amp;" "&amp;X2348,J$2:J$2881,0))&gt;AVERAGE(IF(Z$2:Z$2881="pos"&amp;" "&amp;B2348&amp;" "&amp;X2348,J$2:J$2881,0)),"neg","pos"))</f>
        <v/>
      </c>
      <c r="X2348" s="1" t="str">
        <f t="shared" ca="1" si="498"/>
        <v/>
      </c>
      <c r="Y2348" s="1" t="str">
        <f t="shared" ca="1" si="499"/>
        <v/>
      </c>
      <c r="Z2348" s="1" t="str">
        <f t="shared" si="500"/>
        <v>both glycerophosphocholine MEB</v>
      </c>
      <c r="AA2348" s="1" t="str">
        <f t="shared" si="504"/>
        <v/>
      </c>
    </row>
    <row r="2349" spans="1:27" x14ac:dyDescent="0.2">
      <c r="A2349" s="1" t="s">
        <v>94</v>
      </c>
      <c r="B2349" s="1" t="s">
        <v>193</v>
      </c>
      <c r="C2349" s="1" t="s">
        <v>59</v>
      </c>
      <c r="D2349" s="1">
        <v>257.10399999999998</v>
      </c>
      <c r="E2349" s="1">
        <v>21.38</v>
      </c>
      <c r="F2349" s="5" t="s">
        <v>146</v>
      </c>
      <c r="H2349" s="1" t="s">
        <v>149</v>
      </c>
      <c r="K2349" s="1">
        <f t="shared" si="501"/>
        <v>0</v>
      </c>
      <c r="L2349" s="1" t="str">
        <f t="shared" si="502"/>
        <v>both glycerophosphocholine MEBM_Ctr</v>
      </c>
      <c r="M2349" s="1" t="str">
        <f t="shared" si="493"/>
        <v>ND</v>
      </c>
      <c r="N2349" s="1" t="str">
        <f t="shared" si="494"/>
        <v>both glycerophosphocholine MEBM_CtrND</v>
      </c>
      <c r="O2349" s="2" t="str">
        <f t="shared" si="495"/>
        <v/>
      </c>
      <c r="P2349" s="1" t="str">
        <f t="array" ref="P2349">IF(O2349="","",AVERAGE(IF(L$1:L$2881=L2349,K$1:K$2881)))</f>
        <v/>
      </c>
      <c r="Q2349" s="1" t="str">
        <f t="array" ref="Q2349">IF(O2349="","",_xlfn.F.TEST(IF((L$1:L$2881=LEFT(L2349,LEN(L2349)-3)&amp;"ctr"),K$1:K$2881),IF((L$1:L$2881=L2349),K$1:K$2881)))</f>
        <v/>
      </c>
      <c r="R2349" s="1" t="str">
        <f t="array" ref="R2349">IF(O2349="","",TTEST(IF(L$1:L$2881=LEFT(L2349,LEN(L2349)-3)&amp;"ctr",K$1:K$2881),IF(L$1:L$2881=L2349,K$1:K$2881),2,IF(ISERROR(Q2349),3,IF(Q2349&lt;0.05,3,2))))</f>
        <v/>
      </c>
      <c r="S2349" s="1" t="str">
        <f t="shared" ca="1" si="496"/>
        <v/>
      </c>
      <c r="T2349" s="1" t="str">
        <f t="array" ref="T2349">IF(O2349="","",AVERAGE(IF(L$1:L$2881=L2349,I$1:I$2881)))</f>
        <v/>
      </c>
      <c r="U2349" s="1" t="str">
        <f t="shared" ca="1" si="497"/>
        <v/>
      </c>
      <c r="V2349" s="1" t="str">
        <f t="shared" ca="1" si="503"/>
        <v/>
      </c>
      <c r="W2349" s="1" t="str">
        <f t="array" aca="1" ref="W2349" ca="1">IF(V2349="","",IF(AVERAGE(IF(Z$2:Z$2881="Neg"&amp;" "&amp;B2349&amp;" "&amp;X2349,J$2:J$2881,0))&gt;AVERAGE(IF(Z$2:Z$2881="pos"&amp;" "&amp;B2349&amp;" "&amp;X2349,J$2:J$2881,0)),"neg","pos"))</f>
        <v/>
      </c>
      <c r="X2349" s="1" t="str">
        <f t="shared" ca="1" si="498"/>
        <v/>
      </c>
      <c r="Y2349" s="1" t="str">
        <f t="shared" ca="1" si="499"/>
        <v/>
      </c>
      <c r="Z2349" s="1" t="str">
        <f t="shared" si="500"/>
        <v>both glycerophosphocholine MEB</v>
      </c>
      <c r="AA2349" s="1" t="str">
        <f t="shared" si="504"/>
        <v/>
      </c>
    </row>
    <row r="2350" spans="1:27" x14ac:dyDescent="0.2">
      <c r="A2350" s="1" t="s">
        <v>94</v>
      </c>
      <c r="B2350" s="1" t="s">
        <v>193</v>
      </c>
      <c r="C2350" s="1" t="s">
        <v>59</v>
      </c>
      <c r="D2350" s="1">
        <v>257.10399999999998</v>
      </c>
      <c r="E2350" s="1">
        <v>21.38</v>
      </c>
      <c r="F2350" s="5" t="s">
        <v>146</v>
      </c>
      <c r="H2350" s="1" t="s">
        <v>150</v>
      </c>
      <c r="K2350" s="1">
        <f t="shared" si="501"/>
        <v>0</v>
      </c>
      <c r="L2350" s="1" t="str">
        <f t="shared" si="502"/>
        <v>both glycerophosphocholine MEBM_Syn</v>
      </c>
      <c r="M2350" s="1" t="str">
        <f t="shared" si="493"/>
        <v>ND</v>
      </c>
      <c r="N2350" s="1" t="str">
        <f t="shared" si="494"/>
        <v>both glycerophosphocholine MEBM_SynND</v>
      </c>
      <c r="O2350" s="2" t="str">
        <f t="shared" si="495"/>
        <v>ND</v>
      </c>
      <c r="P2350" s="1">
        <f t="array" ref="P2350">IF(O2350="","",AVERAGE(IF(L$1:L$2881=L2350,K$1:K$2881)))</f>
        <v>0</v>
      </c>
      <c r="Q2350" s="1" t="e">
        <f t="array" ref="Q2350">IF(O2350="","",_xlfn.F.TEST(IF((L$1:L$2881=LEFT(L2350,LEN(L2350)-3)&amp;"ctr"),K$1:K$2881),IF((L$1:L$2881=L2350),K$1:K$2881)))</f>
        <v>#DIV/0!</v>
      </c>
      <c r="R2350" s="1" t="e">
        <f t="array" ref="R2350">IF(O2350="","",TTEST(IF(L$1:L$2881=LEFT(L2350,LEN(L2350)-3)&amp;"ctr",K$1:K$2881),IF(L$1:L$2881=L2350,K$1:K$2881),2,IF(ISERROR(Q2350),3,IF(Q2350&lt;0.05,3,2))))</f>
        <v>#DIV/0!</v>
      </c>
      <c r="S2350" s="1" t="str">
        <f t="shared" ca="1" si="496"/>
        <v>ND</v>
      </c>
      <c r="T2350" s="1">
        <f t="array" ref="T2350">IF(O2350="","",AVERAGE(IF(L$1:L$2881=L2350,I$1:I$2881)))</f>
        <v>0</v>
      </c>
      <c r="U2350" s="1" t="str">
        <f t="shared" ca="1" si="497"/>
        <v>n/a</v>
      </c>
      <c r="V2350" s="1" t="str">
        <f t="shared" ca="1" si="503"/>
        <v/>
      </c>
      <c r="W2350" s="1" t="str">
        <f t="array" aca="1" ref="W2350" ca="1">IF(V2350="","",IF(AVERAGE(IF(Z$2:Z$2881="Neg"&amp;" "&amp;B2350&amp;" "&amp;X2350,J$2:J$2881,0))&gt;AVERAGE(IF(Z$2:Z$2881="pos"&amp;" "&amp;B2350&amp;" "&amp;X2350,J$2:J$2881,0)),"neg","pos"))</f>
        <v/>
      </c>
      <c r="X2350" s="1" t="str">
        <f t="shared" ca="1" si="498"/>
        <v/>
      </c>
      <c r="Y2350" s="1" t="str">
        <f t="shared" ca="1" si="499"/>
        <v/>
      </c>
      <c r="Z2350" s="1" t="str">
        <f t="shared" si="500"/>
        <v>both glycerophosphocholine MEB</v>
      </c>
      <c r="AA2350" s="1" t="str">
        <f t="shared" si="504"/>
        <v>Good</v>
      </c>
    </row>
    <row r="2351" spans="1:27" x14ac:dyDescent="0.2">
      <c r="A2351" s="1" t="s">
        <v>94</v>
      </c>
      <c r="B2351" s="1" t="s">
        <v>193</v>
      </c>
      <c r="C2351" s="1" t="s">
        <v>59</v>
      </c>
      <c r="D2351" s="1">
        <v>257.10399999999998</v>
      </c>
      <c r="E2351" s="1">
        <v>21.38</v>
      </c>
      <c r="F2351" s="5" t="s">
        <v>146</v>
      </c>
      <c r="H2351" s="1" t="s">
        <v>150</v>
      </c>
      <c r="K2351" s="1">
        <f t="shared" si="501"/>
        <v>0</v>
      </c>
      <c r="L2351" s="1" t="str">
        <f t="shared" si="502"/>
        <v>both glycerophosphocholine MEBM_Syn</v>
      </c>
      <c r="M2351" s="1" t="str">
        <f t="shared" si="493"/>
        <v>ND</v>
      </c>
      <c r="N2351" s="1" t="str">
        <f t="shared" si="494"/>
        <v>both glycerophosphocholine MEBM_SynND</v>
      </c>
      <c r="O2351" s="2" t="str">
        <f t="shared" si="495"/>
        <v/>
      </c>
      <c r="P2351" s="1" t="str">
        <f t="array" ref="P2351">IF(O2351="","",AVERAGE(IF(L$1:L$2881=L2351,K$1:K$2881)))</f>
        <v/>
      </c>
      <c r="Q2351" s="1" t="str">
        <f t="array" ref="Q2351">IF(O2351="","",_xlfn.F.TEST(IF((L$1:L$2881=LEFT(L2351,LEN(L2351)-3)&amp;"ctr"),K$1:K$2881),IF((L$1:L$2881=L2351),K$1:K$2881)))</f>
        <v/>
      </c>
      <c r="R2351" s="1" t="str">
        <f t="array" ref="R2351">IF(O2351="","",TTEST(IF(L$1:L$2881=LEFT(L2351,LEN(L2351)-3)&amp;"ctr",K$1:K$2881),IF(L$1:L$2881=L2351,K$1:K$2881),2,IF(ISERROR(Q2351),3,IF(Q2351&lt;0.05,3,2))))</f>
        <v/>
      </c>
      <c r="S2351" s="1" t="str">
        <f t="shared" ca="1" si="496"/>
        <v/>
      </c>
      <c r="T2351" s="1" t="str">
        <f t="array" ref="T2351">IF(O2351="","",AVERAGE(IF(L$1:L$2881=L2351,I$1:I$2881)))</f>
        <v/>
      </c>
      <c r="U2351" s="1" t="str">
        <f t="shared" ca="1" si="497"/>
        <v/>
      </c>
      <c r="V2351" s="1" t="str">
        <f t="shared" ca="1" si="503"/>
        <v/>
      </c>
      <c r="W2351" s="1" t="str">
        <f t="array" aca="1" ref="W2351" ca="1">IF(V2351="","",IF(AVERAGE(IF(Z$2:Z$2881="Neg"&amp;" "&amp;B2351&amp;" "&amp;X2351,J$2:J$2881,0))&gt;AVERAGE(IF(Z$2:Z$2881="pos"&amp;" "&amp;B2351&amp;" "&amp;X2351,J$2:J$2881,0)),"neg","pos"))</f>
        <v/>
      </c>
      <c r="X2351" s="1" t="str">
        <f t="shared" ca="1" si="498"/>
        <v/>
      </c>
      <c r="Y2351" s="1" t="str">
        <f t="shared" ca="1" si="499"/>
        <v/>
      </c>
      <c r="Z2351" s="1" t="str">
        <f t="shared" si="500"/>
        <v>both glycerophosphocholine MEB</v>
      </c>
      <c r="AA2351" s="1" t="str">
        <f t="shared" si="504"/>
        <v/>
      </c>
    </row>
    <row r="2352" spans="1:27" x14ac:dyDescent="0.2">
      <c r="A2352" s="1" t="s">
        <v>94</v>
      </c>
      <c r="B2352" s="1" t="s">
        <v>193</v>
      </c>
      <c r="C2352" s="1" t="s">
        <v>59</v>
      </c>
      <c r="D2352" s="1">
        <v>257.10399999999998</v>
      </c>
      <c r="E2352" s="1">
        <v>21.38</v>
      </c>
      <c r="F2352" s="5" t="s">
        <v>146</v>
      </c>
      <c r="H2352" s="1" t="s">
        <v>150</v>
      </c>
      <c r="K2352" s="1">
        <f t="shared" si="501"/>
        <v>0</v>
      </c>
      <c r="L2352" s="1" t="str">
        <f t="shared" si="502"/>
        <v>both glycerophosphocholine MEBM_Syn</v>
      </c>
      <c r="M2352" s="1" t="str">
        <f t="shared" si="493"/>
        <v>ND</v>
      </c>
      <c r="N2352" s="1" t="str">
        <f t="shared" si="494"/>
        <v>both glycerophosphocholine MEBM_SynND</v>
      </c>
      <c r="O2352" s="2" t="str">
        <f t="shared" si="495"/>
        <v/>
      </c>
      <c r="P2352" s="1" t="str">
        <f t="array" ref="P2352">IF(O2352="","",AVERAGE(IF(L$1:L$2881=L2352,K$1:K$2881)))</f>
        <v/>
      </c>
      <c r="Q2352" s="1" t="str">
        <f t="array" ref="Q2352">IF(O2352="","",_xlfn.F.TEST(IF((L$1:L$2881=LEFT(L2352,LEN(L2352)-3)&amp;"ctr"),K$1:K$2881),IF((L$1:L$2881=L2352),K$1:K$2881)))</f>
        <v/>
      </c>
      <c r="R2352" s="1" t="str">
        <f t="array" ref="R2352">IF(O2352="","",TTEST(IF(L$1:L$2881=LEFT(L2352,LEN(L2352)-3)&amp;"ctr",K$1:K$2881),IF(L$1:L$2881=L2352,K$1:K$2881),2,IF(ISERROR(Q2352),3,IF(Q2352&lt;0.05,3,2))))</f>
        <v/>
      </c>
      <c r="S2352" s="1" t="str">
        <f t="shared" ca="1" si="496"/>
        <v/>
      </c>
      <c r="T2352" s="1" t="str">
        <f t="array" ref="T2352">IF(O2352="","",AVERAGE(IF(L$1:L$2881=L2352,I$1:I$2881)))</f>
        <v/>
      </c>
      <c r="U2352" s="1" t="str">
        <f t="shared" ca="1" si="497"/>
        <v/>
      </c>
      <c r="V2352" s="1" t="str">
        <f t="shared" ca="1" si="503"/>
        <v/>
      </c>
      <c r="W2352" s="1" t="str">
        <f t="array" aca="1" ref="W2352" ca="1">IF(V2352="","",IF(AVERAGE(IF(Z$2:Z$2881="Neg"&amp;" "&amp;B2352&amp;" "&amp;X2352,J$2:J$2881,0))&gt;AVERAGE(IF(Z$2:Z$2881="pos"&amp;" "&amp;B2352&amp;" "&amp;X2352,J$2:J$2881,0)),"neg","pos"))</f>
        <v/>
      </c>
      <c r="X2352" s="1" t="str">
        <f t="shared" ca="1" si="498"/>
        <v/>
      </c>
      <c r="Y2352" s="1" t="str">
        <f t="shared" ca="1" si="499"/>
        <v/>
      </c>
      <c r="Z2352" s="1" t="str">
        <f t="shared" si="500"/>
        <v>both glycerophosphocholine MEB</v>
      </c>
      <c r="AA2352" s="1" t="str">
        <f t="shared" si="504"/>
        <v/>
      </c>
    </row>
    <row r="2353" spans="1:27" x14ac:dyDescent="0.2">
      <c r="A2353" s="1" t="s">
        <v>94</v>
      </c>
      <c r="B2353" s="1" t="s">
        <v>193</v>
      </c>
      <c r="C2353" s="1" t="s">
        <v>59</v>
      </c>
      <c r="D2353" s="1">
        <v>257.10399999999998</v>
      </c>
      <c r="E2353" s="1">
        <v>21.38</v>
      </c>
      <c r="F2353" s="5" t="s">
        <v>146</v>
      </c>
      <c r="H2353" s="1" t="s">
        <v>150</v>
      </c>
      <c r="K2353" s="1">
        <f t="shared" si="501"/>
        <v>0</v>
      </c>
      <c r="L2353" s="1" t="str">
        <f t="shared" si="502"/>
        <v>both glycerophosphocholine MEBM_Syn</v>
      </c>
      <c r="M2353" s="1" t="str">
        <f t="shared" si="493"/>
        <v>ND</v>
      </c>
      <c r="N2353" s="1" t="str">
        <f t="shared" si="494"/>
        <v>both glycerophosphocholine MEBM_SynND</v>
      </c>
      <c r="O2353" s="2" t="str">
        <f t="shared" si="495"/>
        <v/>
      </c>
      <c r="P2353" s="1" t="str">
        <f t="array" ref="P2353">IF(O2353="","",AVERAGE(IF(L$1:L$2881=L2353,K$1:K$2881)))</f>
        <v/>
      </c>
      <c r="Q2353" s="1" t="str">
        <f t="array" ref="Q2353">IF(O2353="","",_xlfn.F.TEST(IF((L$1:L$2881=LEFT(L2353,LEN(L2353)-3)&amp;"ctr"),K$1:K$2881),IF((L$1:L$2881=L2353),K$1:K$2881)))</f>
        <v/>
      </c>
      <c r="R2353" s="1" t="str">
        <f t="array" ref="R2353">IF(O2353="","",TTEST(IF(L$1:L$2881=LEFT(L2353,LEN(L2353)-3)&amp;"ctr",K$1:K$2881),IF(L$1:L$2881=L2353,K$1:K$2881),2,IF(ISERROR(Q2353),3,IF(Q2353&lt;0.05,3,2))))</f>
        <v/>
      </c>
      <c r="S2353" s="1" t="str">
        <f t="shared" ca="1" si="496"/>
        <v/>
      </c>
      <c r="T2353" s="1" t="str">
        <f t="array" ref="T2353">IF(O2353="","",AVERAGE(IF(L$1:L$2881=L2353,I$1:I$2881)))</f>
        <v/>
      </c>
      <c r="U2353" s="1" t="str">
        <f t="shared" ca="1" si="497"/>
        <v/>
      </c>
      <c r="V2353" s="1" t="str">
        <f t="shared" ca="1" si="503"/>
        <v/>
      </c>
      <c r="W2353" s="1" t="str">
        <f t="array" aca="1" ref="W2353" ca="1">IF(V2353="","",IF(AVERAGE(IF(Z$2:Z$2881="Neg"&amp;" "&amp;B2353&amp;" "&amp;X2353,J$2:J$2881,0))&gt;AVERAGE(IF(Z$2:Z$2881="pos"&amp;" "&amp;B2353&amp;" "&amp;X2353,J$2:J$2881,0)),"neg","pos"))</f>
        <v/>
      </c>
      <c r="X2353" s="1" t="str">
        <f t="shared" ca="1" si="498"/>
        <v/>
      </c>
      <c r="Y2353" s="1" t="str">
        <f t="shared" ca="1" si="499"/>
        <v/>
      </c>
      <c r="Z2353" s="1" t="str">
        <f t="shared" si="500"/>
        <v>both glycerophosphocholine MEB</v>
      </c>
      <c r="AA2353" s="1" t="str">
        <f t="shared" si="504"/>
        <v/>
      </c>
    </row>
    <row r="2354" spans="1:27" x14ac:dyDescent="0.2">
      <c r="A2354" s="1" t="s">
        <v>94</v>
      </c>
      <c r="B2354" s="1" t="s">
        <v>193</v>
      </c>
      <c r="C2354" s="1" t="s">
        <v>59</v>
      </c>
      <c r="D2354" s="1">
        <v>257.10399999999998</v>
      </c>
      <c r="E2354" s="1">
        <v>21.38</v>
      </c>
      <c r="F2354" s="5" t="s">
        <v>146</v>
      </c>
      <c r="H2354" s="1" t="s">
        <v>151</v>
      </c>
      <c r="I2354" s="1">
        <v>235907</v>
      </c>
      <c r="K2354" s="1">
        <f t="shared" si="501"/>
        <v>12.371197177495606</v>
      </c>
      <c r="L2354" s="1" t="str">
        <f t="shared" si="502"/>
        <v>both glycerophosphocholine YE_Ctr</v>
      </c>
      <c r="M2354" s="1" t="str">
        <f t="shared" si="493"/>
        <v>D</v>
      </c>
      <c r="N2354" s="1" t="str">
        <f t="shared" si="494"/>
        <v>both glycerophosphocholine YE_Ctr_D</v>
      </c>
      <c r="O2354" s="2" t="str">
        <f t="shared" si="495"/>
        <v>D</v>
      </c>
      <c r="P2354" s="1">
        <f t="array" ref="P2354">IF(O2354="","",AVERAGE(IF(L$1:L$2881=L2354,K$1:K$2881)))</f>
        <v>13.262779845498722</v>
      </c>
      <c r="Q2354" s="1">
        <f t="array" ref="Q2354">IF(O2354="","",_xlfn.F.TEST(IF((L$1:L$2881=LEFT(L2354,LEN(L2354)-3)&amp;"ctr"),K$1:K$2881),IF((L$1:L$2881=L2354),K$1:K$2881)))</f>
        <v>1</v>
      </c>
      <c r="R2354" s="1">
        <f t="array" ref="R2354">IF(O2354="","",TTEST(IF(L$1:L$2881=LEFT(L2354,LEN(L2354)-3)&amp;"ctr",K$1:K$2881),IF(L$1:L$2881=L2354,K$1:K$2881),2,IF(ISERROR(Q2354),3,IF(Q2354&lt;0.05,3,2))))</f>
        <v>1</v>
      </c>
      <c r="S2354" s="1" t="str">
        <f t="shared" ca="1" si="496"/>
        <v>D</v>
      </c>
      <c r="T2354" s="1">
        <f t="array" ref="T2354">IF(O2354="","",AVERAGE(IF(L$1:L$2881=L2354,I$1:I$2881)))</f>
        <v>893308.5</v>
      </c>
      <c r="U2354" s="1" t="b">
        <f t="shared" ca="1" si="497"/>
        <v>0</v>
      </c>
      <c r="V2354" s="1" t="str">
        <f t="shared" ca="1" si="503"/>
        <v>1</v>
      </c>
      <c r="W2354" s="1" t="str">
        <f t="array" aca="1" ref="W2354" ca="1">IF(V2354="","",IF(AVERAGE(IF(Z$2:Z$2881="Neg"&amp;" "&amp;B2354&amp;" "&amp;X2354,J$2:J$2881,0))&gt;AVERAGE(IF(Z$2:Z$2881="pos"&amp;" "&amp;B2354&amp;" "&amp;X2354,J$2:J$2881,0)),"neg","pos"))</f>
        <v>pos</v>
      </c>
      <c r="X2354" s="1" t="str">
        <f t="shared" ca="1" si="498"/>
        <v>YE_</v>
      </c>
      <c r="Y2354" s="1" t="str">
        <f t="shared" ca="1" si="499"/>
        <v>Ctr</v>
      </c>
      <c r="Z2354" s="1" t="str">
        <f t="shared" si="500"/>
        <v>both glycerophosphocholine YE_</v>
      </c>
      <c r="AA2354" s="1" t="str">
        <f t="shared" si="504"/>
        <v>Good</v>
      </c>
    </row>
    <row r="2355" spans="1:27" x14ac:dyDescent="0.2">
      <c r="A2355" s="1" t="s">
        <v>94</v>
      </c>
      <c r="B2355" s="1" t="s">
        <v>193</v>
      </c>
      <c r="C2355" s="1" t="s">
        <v>59</v>
      </c>
      <c r="D2355" s="1">
        <v>257.10399999999998</v>
      </c>
      <c r="E2355" s="1">
        <v>21.38</v>
      </c>
      <c r="F2355" s="5" t="s">
        <v>146</v>
      </c>
      <c r="H2355" s="1" t="s">
        <v>151</v>
      </c>
      <c r="I2355" s="1">
        <v>2343026</v>
      </c>
      <c r="K2355" s="1">
        <f t="shared" si="501"/>
        <v>14.666954241111116</v>
      </c>
      <c r="L2355" s="1" t="str">
        <f t="shared" si="502"/>
        <v>both glycerophosphocholine YE_Ctr</v>
      </c>
      <c r="M2355" s="1" t="str">
        <f t="shared" si="493"/>
        <v>D</v>
      </c>
      <c r="N2355" s="1" t="str">
        <f t="shared" si="494"/>
        <v>both glycerophosphocholine YE_Ctr_D</v>
      </c>
      <c r="O2355" s="2" t="str">
        <f t="shared" si="495"/>
        <v/>
      </c>
      <c r="P2355" s="1" t="str">
        <f t="array" ref="P2355">IF(O2355="","",AVERAGE(IF(L$1:L$2881=L2355,K$1:K$2881)))</f>
        <v/>
      </c>
      <c r="Q2355" s="1" t="str">
        <f t="array" ref="Q2355">IF(O2355="","",_xlfn.F.TEST(IF((L$1:L$2881=LEFT(L2355,LEN(L2355)-3)&amp;"ctr"),K$1:K$2881),IF((L$1:L$2881=L2355),K$1:K$2881)))</f>
        <v/>
      </c>
      <c r="R2355" s="1" t="str">
        <f t="array" ref="R2355">IF(O2355="","",TTEST(IF(L$1:L$2881=LEFT(L2355,LEN(L2355)-3)&amp;"ctr",K$1:K$2881),IF(L$1:L$2881=L2355,K$1:K$2881),2,IF(ISERROR(Q2355),3,IF(Q2355&lt;0.05,3,2))))</f>
        <v/>
      </c>
      <c r="S2355" s="1" t="str">
        <f t="shared" ca="1" si="496"/>
        <v/>
      </c>
      <c r="T2355" s="1" t="str">
        <f t="array" ref="T2355">IF(O2355="","",AVERAGE(IF(L$1:L$2881=L2355,I$1:I$2881)))</f>
        <v/>
      </c>
      <c r="U2355" s="1" t="str">
        <f t="shared" ca="1" si="497"/>
        <v/>
      </c>
      <c r="V2355" s="1" t="str">
        <f t="shared" ca="1" si="503"/>
        <v/>
      </c>
      <c r="W2355" s="1" t="str">
        <f t="array" aca="1" ref="W2355" ca="1">IF(V2355="","",IF(AVERAGE(IF(Z$2:Z$2881="Neg"&amp;" "&amp;B2355&amp;" "&amp;X2355,J$2:J$2881,0))&gt;AVERAGE(IF(Z$2:Z$2881="pos"&amp;" "&amp;B2355&amp;" "&amp;X2355,J$2:J$2881,0)),"neg","pos"))</f>
        <v/>
      </c>
      <c r="X2355" s="1" t="str">
        <f t="shared" ca="1" si="498"/>
        <v/>
      </c>
      <c r="Y2355" s="1" t="str">
        <f t="shared" ca="1" si="499"/>
        <v/>
      </c>
      <c r="Z2355" s="1" t="str">
        <f t="shared" si="500"/>
        <v>both glycerophosphocholine YE_</v>
      </c>
      <c r="AA2355" s="1" t="str">
        <f t="shared" si="504"/>
        <v/>
      </c>
    </row>
    <row r="2356" spans="1:27" x14ac:dyDescent="0.2">
      <c r="A2356" s="1" t="s">
        <v>94</v>
      </c>
      <c r="B2356" s="1" t="s">
        <v>193</v>
      </c>
      <c r="C2356" s="1" t="s">
        <v>59</v>
      </c>
      <c r="D2356" s="1">
        <v>257.10399999999998</v>
      </c>
      <c r="E2356" s="1">
        <v>21.38</v>
      </c>
      <c r="F2356" s="5" t="s">
        <v>146</v>
      </c>
      <c r="H2356" s="1" t="s">
        <v>151</v>
      </c>
      <c r="I2356" s="1">
        <v>718228</v>
      </c>
      <c r="K2356" s="1">
        <f t="shared" si="501"/>
        <v>13.484543738683509</v>
      </c>
      <c r="L2356" s="1" t="str">
        <f t="shared" si="502"/>
        <v>both glycerophosphocholine YE_Ctr</v>
      </c>
      <c r="M2356" s="1" t="str">
        <f t="shared" si="493"/>
        <v>D</v>
      </c>
      <c r="N2356" s="1" t="str">
        <f t="shared" si="494"/>
        <v>both glycerophosphocholine YE_Ctr_D</v>
      </c>
      <c r="O2356" s="2" t="str">
        <f t="shared" si="495"/>
        <v/>
      </c>
      <c r="P2356" s="1" t="str">
        <f t="array" ref="P2356">IF(O2356="","",AVERAGE(IF(L$1:L$2881=L2356,K$1:K$2881)))</f>
        <v/>
      </c>
      <c r="Q2356" s="1" t="str">
        <f t="array" ref="Q2356">IF(O2356="","",_xlfn.F.TEST(IF((L$1:L$2881=LEFT(L2356,LEN(L2356)-3)&amp;"ctr"),K$1:K$2881),IF((L$1:L$2881=L2356),K$1:K$2881)))</f>
        <v/>
      </c>
      <c r="R2356" s="1" t="str">
        <f t="array" ref="R2356">IF(O2356="","",TTEST(IF(L$1:L$2881=LEFT(L2356,LEN(L2356)-3)&amp;"ctr",K$1:K$2881),IF(L$1:L$2881=L2356,K$1:K$2881),2,IF(ISERROR(Q2356),3,IF(Q2356&lt;0.05,3,2))))</f>
        <v/>
      </c>
      <c r="S2356" s="1" t="str">
        <f t="shared" ca="1" si="496"/>
        <v/>
      </c>
      <c r="T2356" s="1" t="str">
        <f t="array" ref="T2356">IF(O2356="","",AVERAGE(IF(L$1:L$2881=L2356,I$1:I$2881)))</f>
        <v/>
      </c>
      <c r="U2356" s="1" t="str">
        <f t="shared" ca="1" si="497"/>
        <v/>
      </c>
      <c r="V2356" s="1" t="str">
        <f t="shared" ca="1" si="503"/>
        <v/>
      </c>
      <c r="W2356" s="1" t="str">
        <f t="array" aca="1" ref="W2356" ca="1">IF(V2356="","",IF(AVERAGE(IF(Z$2:Z$2881="Neg"&amp;" "&amp;B2356&amp;" "&amp;X2356,J$2:J$2881,0))&gt;AVERAGE(IF(Z$2:Z$2881="pos"&amp;" "&amp;B2356&amp;" "&amp;X2356,J$2:J$2881,0)),"neg","pos"))</f>
        <v/>
      </c>
      <c r="X2356" s="1" t="str">
        <f t="shared" ca="1" si="498"/>
        <v/>
      </c>
      <c r="Y2356" s="1" t="str">
        <f t="shared" ca="1" si="499"/>
        <v/>
      </c>
      <c r="Z2356" s="1" t="str">
        <f t="shared" si="500"/>
        <v>both glycerophosphocholine YE_</v>
      </c>
      <c r="AA2356" s="1" t="str">
        <f t="shared" si="504"/>
        <v/>
      </c>
    </row>
    <row r="2357" spans="1:27" x14ac:dyDescent="0.2">
      <c r="A2357" s="1" t="s">
        <v>94</v>
      </c>
      <c r="B2357" s="1" t="s">
        <v>193</v>
      </c>
      <c r="C2357" s="1" t="s">
        <v>59</v>
      </c>
      <c r="D2357" s="1">
        <v>257.10399999999998</v>
      </c>
      <c r="E2357" s="1">
        <v>21.38</v>
      </c>
      <c r="F2357" s="5" t="s">
        <v>146</v>
      </c>
      <c r="H2357" s="1" t="s">
        <v>151</v>
      </c>
      <c r="I2357" s="1">
        <v>276073</v>
      </c>
      <c r="K2357" s="1">
        <f t="shared" si="501"/>
        <v>12.52842422470466</v>
      </c>
      <c r="L2357" s="1" t="str">
        <f t="shared" si="502"/>
        <v>both glycerophosphocholine YE_Ctr</v>
      </c>
      <c r="M2357" s="1" t="str">
        <f t="shared" si="493"/>
        <v>D</v>
      </c>
      <c r="N2357" s="1" t="str">
        <f t="shared" si="494"/>
        <v>both glycerophosphocholine YE_Ctr_D</v>
      </c>
      <c r="O2357" s="2" t="str">
        <f t="shared" si="495"/>
        <v/>
      </c>
      <c r="P2357" s="1" t="str">
        <f t="array" ref="P2357">IF(O2357="","",AVERAGE(IF(L$1:L$2881=L2357,K$1:K$2881)))</f>
        <v/>
      </c>
      <c r="Q2357" s="1" t="str">
        <f t="array" ref="Q2357">IF(O2357="","",_xlfn.F.TEST(IF((L$1:L$2881=LEFT(L2357,LEN(L2357)-3)&amp;"ctr"),K$1:K$2881),IF((L$1:L$2881=L2357),K$1:K$2881)))</f>
        <v/>
      </c>
      <c r="R2357" s="1" t="str">
        <f t="array" ref="R2357">IF(O2357="","",TTEST(IF(L$1:L$2881=LEFT(L2357,LEN(L2357)-3)&amp;"ctr",K$1:K$2881),IF(L$1:L$2881=L2357,K$1:K$2881),2,IF(ISERROR(Q2357),3,IF(Q2357&lt;0.05,3,2))))</f>
        <v/>
      </c>
      <c r="S2357" s="1" t="str">
        <f t="shared" ca="1" si="496"/>
        <v/>
      </c>
      <c r="T2357" s="1" t="str">
        <f t="array" ref="T2357">IF(O2357="","",AVERAGE(IF(L$1:L$2881=L2357,I$1:I$2881)))</f>
        <v/>
      </c>
      <c r="U2357" s="1" t="str">
        <f t="shared" ca="1" si="497"/>
        <v/>
      </c>
      <c r="V2357" s="1" t="str">
        <f t="shared" ca="1" si="503"/>
        <v/>
      </c>
      <c r="W2357" s="1" t="str">
        <f t="array" aca="1" ref="W2357" ca="1">IF(V2357="","",IF(AVERAGE(IF(Z$2:Z$2881="Neg"&amp;" "&amp;B2357&amp;" "&amp;X2357,J$2:J$2881,0))&gt;AVERAGE(IF(Z$2:Z$2881="pos"&amp;" "&amp;B2357&amp;" "&amp;X2357,J$2:J$2881,0)),"neg","pos"))</f>
        <v/>
      </c>
      <c r="X2357" s="1" t="str">
        <f t="shared" ca="1" si="498"/>
        <v/>
      </c>
      <c r="Y2357" s="1" t="str">
        <f t="shared" ca="1" si="499"/>
        <v/>
      </c>
      <c r="Z2357" s="1" t="str">
        <f t="shared" si="500"/>
        <v>both glycerophosphocholine YE_</v>
      </c>
      <c r="AA2357" s="1" t="str">
        <f t="shared" si="504"/>
        <v/>
      </c>
    </row>
    <row r="2358" spans="1:27" x14ac:dyDescent="0.2">
      <c r="A2358" s="1" t="s">
        <v>94</v>
      </c>
      <c r="B2358" s="1" t="s">
        <v>193</v>
      </c>
      <c r="C2358" s="1" t="s">
        <v>59</v>
      </c>
      <c r="D2358" s="1">
        <v>257.10399999999998</v>
      </c>
      <c r="E2358" s="1">
        <v>21.38</v>
      </c>
      <c r="F2358" s="5" t="s">
        <v>146</v>
      </c>
      <c r="H2358" s="1" t="s">
        <v>152</v>
      </c>
      <c r="I2358" s="1">
        <v>1931832</v>
      </c>
      <c r="K2358" s="1">
        <f t="shared" si="501"/>
        <v>14.473979851095146</v>
      </c>
      <c r="L2358" s="1" t="str">
        <f t="shared" si="502"/>
        <v>both glycerophosphocholine YE_Syn</v>
      </c>
      <c r="M2358" s="1" t="str">
        <f t="shared" si="493"/>
        <v>D</v>
      </c>
      <c r="N2358" s="1" t="str">
        <f t="shared" si="494"/>
        <v>both glycerophosphocholine YE_Syn_D</v>
      </c>
      <c r="O2358" s="2" t="str">
        <f t="shared" si="495"/>
        <v>D</v>
      </c>
      <c r="P2358" s="1">
        <f t="array" ref="P2358">IF(O2358="","",AVERAGE(IF(L$1:L$2881=L2358,K$1:K$2881)))</f>
        <v>14.185499991670374</v>
      </c>
      <c r="Q2358" s="1">
        <f t="array" ref="Q2358">IF(O2358="","",_xlfn.F.TEST(IF((L$1:L$2881=LEFT(L2358,LEN(L2358)-3)&amp;"ctr"),K$1:K$2881),IF((L$1:L$2881=L2358),K$1:K$2881)))</f>
        <v>0.33560783643100972</v>
      </c>
      <c r="R2358" s="1">
        <f t="array" ref="R2358">IF(O2358="","",TTEST(IF(L$1:L$2881=LEFT(L2358,LEN(L2358)-3)&amp;"ctr",K$1:K$2881),IF(L$1:L$2881=L2358,K$1:K$2881),2,IF(ISERROR(Q2358),3,IF(Q2358&lt;0.05,3,2))))</f>
        <v>0.17525066236370365</v>
      </c>
      <c r="S2358" s="1" t="str">
        <f t="shared" ca="1" si="496"/>
        <v>N</v>
      </c>
      <c r="T2358" s="1">
        <f t="array" ref="T2358">IF(O2358="","",AVERAGE(IF(L$1:L$2881=L2358,I$1:I$2881)))</f>
        <v>1634138.25</v>
      </c>
      <c r="U2358" s="1" t="str">
        <f t="shared" ca="1" si="497"/>
        <v>n/a</v>
      </c>
      <c r="V2358" s="1" t="str">
        <f t="shared" ca="1" si="503"/>
        <v>1</v>
      </c>
      <c r="W2358" s="1" t="str">
        <f t="array" aca="1" ref="W2358" ca="1">IF(V2358="","",IF(AVERAGE(IF(Z$2:Z$2881="Neg"&amp;" "&amp;B2358&amp;" "&amp;X2358,J$2:J$2881,0))&gt;AVERAGE(IF(Z$2:Z$2881="pos"&amp;" "&amp;B2358&amp;" "&amp;X2358,J$2:J$2881,0)),"neg","pos"))</f>
        <v>pos</v>
      </c>
      <c r="X2358" s="1" t="str">
        <f t="shared" ca="1" si="498"/>
        <v>YE_</v>
      </c>
      <c r="Y2358" s="1" t="str">
        <f t="shared" ca="1" si="499"/>
        <v>Syn</v>
      </c>
      <c r="Z2358" s="1" t="str">
        <f t="shared" si="500"/>
        <v>both glycerophosphocholine YE_</v>
      </c>
      <c r="AA2358" s="1" t="str">
        <f t="shared" si="504"/>
        <v>Good</v>
      </c>
    </row>
    <row r="2359" spans="1:27" x14ac:dyDescent="0.2">
      <c r="A2359" s="1" t="s">
        <v>94</v>
      </c>
      <c r="B2359" s="1" t="s">
        <v>193</v>
      </c>
      <c r="C2359" s="1" t="s">
        <v>59</v>
      </c>
      <c r="D2359" s="1">
        <v>257.10399999999998</v>
      </c>
      <c r="E2359" s="1">
        <v>21.38</v>
      </c>
      <c r="F2359" s="5" t="s">
        <v>146</v>
      </c>
      <c r="H2359" s="1" t="s">
        <v>152</v>
      </c>
      <c r="I2359" s="1">
        <v>887388</v>
      </c>
      <c r="K2359" s="1">
        <f t="shared" si="501"/>
        <v>13.696038722087215</v>
      </c>
      <c r="L2359" s="1" t="str">
        <f t="shared" si="502"/>
        <v>both glycerophosphocholine YE_Syn</v>
      </c>
      <c r="M2359" s="1" t="str">
        <f t="shared" si="493"/>
        <v>D</v>
      </c>
      <c r="N2359" s="1" t="str">
        <f t="shared" si="494"/>
        <v>both glycerophosphocholine YE_Syn_D</v>
      </c>
      <c r="O2359" s="2" t="str">
        <f t="shared" si="495"/>
        <v/>
      </c>
      <c r="P2359" s="1" t="str">
        <f t="array" ref="P2359">IF(O2359="","",AVERAGE(IF(L$1:L$2881=L2359,K$1:K$2881)))</f>
        <v/>
      </c>
      <c r="Q2359" s="1" t="str">
        <f t="array" ref="Q2359">IF(O2359="","",_xlfn.F.TEST(IF((L$1:L$2881=LEFT(L2359,LEN(L2359)-3)&amp;"ctr"),K$1:K$2881),IF((L$1:L$2881=L2359),K$1:K$2881)))</f>
        <v/>
      </c>
      <c r="R2359" s="1" t="str">
        <f t="array" ref="R2359">IF(O2359="","",TTEST(IF(L$1:L$2881=LEFT(L2359,LEN(L2359)-3)&amp;"ctr",K$1:K$2881),IF(L$1:L$2881=L2359,K$1:K$2881),2,IF(ISERROR(Q2359),3,IF(Q2359&lt;0.05,3,2))))</f>
        <v/>
      </c>
      <c r="S2359" s="1" t="str">
        <f t="shared" ca="1" si="496"/>
        <v/>
      </c>
      <c r="T2359" s="1" t="str">
        <f t="array" ref="T2359">IF(O2359="","",AVERAGE(IF(L$1:L$2881=L2359,I$1:I$2881)))</f>
        <v/>
      </c>
      <c r="U2359" s="1" t="str">
        <f t="shared" ca="1" si="497"/>
        <v/>
      </c>
      <c r="V2359" s="1" t="str">
        <f t="shared" ca="1" si="503"/>
        <v/>
      </c>
      <c r="W2359" s="1" t="str">
        <f t="array" aca="1" ref="W2359" ca="1">IF(V2359="","",IF(AVERAGE(IF(Z$2:Z$2881="Neg"&amp;" "&amp;B2359&amp;" "&amp;X2359,J$2:J$2881,0))&gt;AVERAGE(IF(Z$2:Z$2881="pos"&amp;" "&amp;B2359&amp;" "&amp;X2359,J$2:J$2881,0)),"neg","pos"))</f>
        <v/>
      </c>
      <c r="X2359" s="1" t="str">
        <f t="shared" ca="1" si="498"/>
        <v/>
      </c>
      <c r="Y2359" s="1" t="str">
        <f t="shared" ca="1" si="499"/>
        <v/>
      </c>
      <c r="Z2359" s="1" t="str">
        <f t="shared" si="500"/>
        <v>both glycerophosphocholine YE_</v>
      </c>
      <c r="AA2359" s="1" t="str">
        <f t="shared" si="504"/>
        <v/>
      </c>
    </row>
    <row r="2360" spans="1:27" x14ac:dyDescent="0.2">
      <c r="A2360" s="1" t="s">
        <v>94</v>
      </c>
      <c r="B2360" s="1" t="s">
        <v>193</v>
      </c>
      <c r="C2360" s="1" t="s">
        <v>59</v>
      </c>
      <c r="D2360" s="1">
        <v>257.10399999999998</v>
      </c>
      <c r="E2360" s="1">
        <v>21.38</v>
      </c>
      <c r="F2360" s="5" t="s">
        <v>146</v>
      </c>
      <c r="H2360" s="1" t="s">
        <v>152</v>
      </c>
      <c r="I2360" s="1">
        <v>914101</v>
      </c>
      <c r="K2360" s="1">
        <f t="shared" si="501"/>
        <v>13.725697441583943</v>
      </c>
      <c r="L2360" s="1" t="str">
        <f t="shared" si="502"/>
        <v>both glycerophosphocholine YE_Syn</v>
      </c>
      <c r="M2360" s="1" t="str">
        <f t="shared" si="493"/>
        <v>D</v>
      </c>
      <c r="N2360" s="1" t="str">
        <f t="shared" si="494"/>
        <v>both glycerophosphocholine YE_Syn_D</v>
      </c>
      <c r="O2360" s="2" t="str">
        <f t="shared" si="495"/>
        <v/>
      </c>
      <c r="P2360" s="1" t="str">
        <f t="array" ref="P2360">IF(O2360="","",AVERAGE(IF(L$1:L$2881=L2360,K$1:K$2881)))</f>
        <v/>
      </c>
      <c r="Q2360" s="1" t="str">
        <f t="array" ref="Q2360">IF(O2360="","",_xlfn.F.TEST(IF((L$1:L$2881=LEFT(L2360,LEN(L2360)-3)&amp;"ctr"),K$1:K$2881),IF((L$1:L$2881=L2360),K$1:K$2881)))</f>
        <v/>
      </c>
      <c r="R2360" s="1" t="str">
        <f t="array" ref="R2360">IF(O2360="","",TTEST(IF(L$1:L$2881=LEFT(L2360,LEN(L2360)-3)&amp;"ctr",K$1:K$2881),IF(L$1:L$2881=L2360,K$1:K$2881),2,IF(ISERROR(Q2360),3,IF(Q2360&lt;0.05,3,2))))</f>
        <v/>
      </c>
      <c r="S2360" s="1" t="str">
        <f t="shared" ca="1" si="496"/>
        <v/>
      </c>
      <c r="T2360" s="1" t="str">
        <f t="array" ref="T2360">IF(O2360="","",AVERAGE(IF(L$1:L$2881=L2360,I$1:I$2881)))</f>
        <v/>
      </c>
      <c r="U2360" s="1" t="str">
        <f t="shared" ca="1" si="497"/>
        <v/>
      </c>
      <c r="V2360" s="1" t="str">
        <f t="shared" ca="1" si="503"/>
        <v/>
      </c>
      <c r="W2360" s="1" t="str">
        <f t="array" aca="1" ref="W2360" ca="1">IF(V2360="","",IF(AVERAGE(IF(Z$2:Z$2881="Neg"&amp;" "&amp;B2360&amp;" "&amp;X2360,J$2:J$2881,0))&gt;AVERAGE(IF(Z$2:Z$2881="pos"&amp;" "&amp;B2360&amp;" "&amp;X2360,J$2:J$2881,0)),"neg","pos"))</f>
        <v/>
      </c>
      <c r="X2360" s="1" t="str">
        <f t="shared" ca="1" si="498"/>
        <v/>
      </c>
      <c r="Y2360" s="1" t="str">
        <f t="shared" ca="1" si="499"/>
        <v/>
      </c>
      <c r="Z2360" s="1" t="str">
        <f t="shared" si="500"/>
        <v>both glycerophosphocholine YE_</v>
      </c>
      <c r="AA2360" s="1" t="str">
        <f t="shared" si="504"/>
        <v/>
      </c>
    </row>
    <row r="2361" spans="1:27" x14ac:dyDescent="0.2">
      <c r="A2361" s="1" t="s">
        <v>94</v>
      </c>
      <c r="B2361" s="1" t="s">
        <v>193</v>
      </c>
      <c r="C2361" s="1" t="s">
        <v>59</v>
      </c>
      <c r="D2361" s="1">
        <v>257.10399999999998</v>
      </c>
      <c r="E2361" s="1">
        <v>21.38</v>
      </c>
      <c r="F2361" s="5" t="s">
        <v>146</v>
      </c>
      <c r="H2361" s="1" t="s">
        <v>152</v>
      </c>
      <c r="I2361" s="1">
        <v>2803232</v>
      </c>
      <c r="K2361" s="1">
        <f t="shared" si="501"/>
        <v>14.846283951915192</v>
      </c>
      <c r="L2361" s="1" t="str">
        <f t="shared" si="502"/>
        <v>both glycerophosphocholine YE_Syn</v>
      </c>
      <c r="M2361" s="1" t="str">
        <f t="shared" si="493"/>
        <v>D</v>
      </c>
      <c r="N2361" s="1" t="str">
        <f t="shared" si="494"/>
        <v>both glycerophosphocholine YE_Syn_D</v>
      </c>
      <c r="O2361" s="2" t="str">
        <f t="shared" si="495"/>
        <v/>
      </c>
      <c r="P2361" s="1" t="str">
        <f t="array" ref="P2361">IF(O2361="","",AVERAGE(IF(L$1:L$2881=L2361,K$1:K$2881)))</f>
        <v/>
      </c>
      <c r="Q2361" s="1" t="str">
        <f t="array" ref="Q2361">IF(O2361="","",_xlfn.F.TEST(IF((L$1:L$2881=LEFT(L2361,LEN(L2361)-3)&amp;"ctr"),K$1:K$2881),IF((L$1:L$2881=L2361),K$1:K$2881)))</f>
        <v/>
      </c>
      <c r="R2361" s="1" t="str">
        <f t="array" ref="R2361">IF(O2361="","",TTEST(IF(L$1:L$2881=LEFT(L2361,LEN(L2361)-3)&amp;"ctr",K$1:K$2881),IF(L$1:L$2881=L2361,K$1:K$2881),2,IF(ISERROR(Q2361),3,IF(Q2361&lt;0.05,3,2))))</f>
        <v/>
      </c>
      <c r="S2361" s="1" t="str">
        <f t="shared" ca="1" si="496"/>
        <v/>
      </c>
      <c r="T2361" s="1" t="str">
        <f t="array" ref="T2361">IF(O2361="","",AVERAGE(IF(L$1:L$2881=L2361,I$1:I$2881)))</f>
        <v/>
      </c>
      <c r="U2361" s="1" t="str">
        <f t="shared" ca="1" si="497"/>
        <v/>
      </c>
      <c r="V2361" s="1" t="str">
        <f t="shared" ca="1" si="503"/>
        <v/>
      </c>
      <c r="W2361" s="1" t="str">
        <f t="array" aca="1" ref="W2361" ca="1">IF(V2361="","",IF(AVERAGE(IF(Z$2:Z$2881="Neg"&amp;" "&amp;B2361&amp;" "&amp;X2361,J$2:J$2881,0))&gt;AVERAGE(IF(Z$2:Z$2881="pos"&amp;" "&amp;B2361&amp;" "&amp;X2361,J$2:J$2881,0)),"neg","pos"))</f>
        <v/>
      </c>
      <c r="X2361" s="1" t="str">
        <f t="shared" ca="1" si="498"/>
        <v/>
      </c>
      <c r="Y2361" s="1" t="str">
        <f t="shared" ca="1" si="499"/>
        <v/>
      </c>
      <c r="Z2361" s="1" t="str">
        <f t="shared" si="500"/>
        <v>both glycerophosphocholine YE_</v>
      </c>
      <c r="AA2361" s="1" t="str">
        <f t="shared" si="504"/>
        <v/>
      </c>
    </row>
    <row r="2362" spans="1:27" x14ac:dyDescent="0.2">
      <c r="A2362" s="1" t="s">
        <v>94</v>
      </c>
      <c r="B2362" s="1" t="s">
        <v>193</v>
      </c>
      <c r="C2362" s="1" t="s">
        <v>59</v>
      </c>
      <c r="D2362" s="1">
        <v>257.10399999999998</v>
      </c>
      <c r="E2362" s="1">
        <v>21.38</v>
      </c>
      <c r="F2362" s="5" t="s">
        <v>146</v>
      </c>
      <c r="H2362" s="1" t="s">
        <v>153</v>
      </c>
      <c r="K2362" s="1">
        <f t="shared" si="501"/>
        <v>0</v>
      </c>
      <c r="L2362" s="1" t="str">
        <f t="shared" si="502"/>
        <v>both glycerophosphocholine SE_Ctr</v>
      </c>
      <c r="M2362" s="1" t="str">
        <f t="shared" si="493"/>
        <v>ND</v>
      </c>
      <c r="N2362" s="1" t="str">
        <f t="shared" si="494"/>
        <v>both glycerophosphocholine SE_CtrND</v>
      </c>
      <c r="O2362" s="2" t="str">
        <f t="shared" si="495"/>
        <v>ND</v>
      </c>
      <c r="P2362" s="1">
        <f t="array" ref="P2362">IF(O2362="","",AVERAGE(IF(L$1:L$2881=L2362,K$1:K$2881)))</f>
        <v>0</v>
      </c>
      <c r="Q2362" s="1" t="e">
        <f t="array" ref="Q2362">IF(O2362="","",_xlfn.F.TEST(IF((L$1:L$2881=LEFT(L2362,LEN(L2362)-3)&amp;"ctr"),K$1:K$2881),IF((L$1:L$2881=L2362),K$1:K$2881)))</f>
        <v>#DIV/0!</v>
      </c>
      <c r="R2362" s="1" t="e">
        <f t="array" ref="R2362">IF(O2362="","",TTEST(IF(L$1:L$2881=LEFT(L2362,LEN(L2362)-3)&amp;"ctr",K$1:K$2881),IF(L$1:L$2881=L2362,K$1:K$2881),2,IF(ISERROR(Q2362),3,IF(Q2362&lt;0.05,3,2))))</f>
        <v>#DIV/0!</v>
      </c>
      <c r="S2362" s="1" t="str">
        <f t="shared" ca="1" si="496"/>
        <v>ND</v>
      </c>
      <c r="T2362" s="1">
        <f t="array" ref="T2362">IF(O2362="","",AVERAGE(IF(L$1:L$2881=L2362,I$1:I$2881)))</f>
        <v>0</v>
      </c>
      <c r="U2362" s="1" t="str">
        <f t="shared" ca="1" si="497"/>
        <v>n/a</v>
      </c>
      <c r="V2362" s="1" t="str">
        <f t="shared" ca="1" si="503"/>
        <v/>
      </c>
      <c r="W2362" s="1" t="str">
        <f t="array" aca="1" ref="W2362" ca="1">IF(V2362="","",IF(AVERAGE(IF(Z$2:Z$2881="Neg"&amp;" "&amp;B2362&amp;" "&amp;X2362,J$2:J$2881,0))&gt;AVERAGE(IF(Z$2:Z$2881="pos"&amp;" "&amp;B2362&amp;" "&amp;X2362,J$2:J$2881,0)),"neg","pos"))</f>
        <v/>
      </c>
      <c r="X2362" s="1" t="str">
        <f t="shared" ca="1" si="498"/>
        <v/>
      </c>
      <c r="Y2362" s="1" t="str">
        <f t="shared" ca="1" si="499"/>
        <v/>
      </c>
      <c r="Z2362" s="1" t="str">
        <f t="shared" si="500"/>
        <v>both glycerophosphocholine SE_</v>
      </c>
      <c r="AA2362" s="1" t="str">
        <f t="shared" si="504"/>
        <v>Good</v>
      </c>
    </row>
    <row r="2363" spans="1:27" x14ac:dyDescent="0.2">
      <c r="A2363" s="1" t="s">
        <v>94</v>
      </c>
      <c r="B2363" s="1" t="s">
        <v>193</v>
      </c>
      <c r="C2363" s="1" t="s">
        <v>59</v>
      </c>
      <c r="D2363" s="1">
        <v>257.10399999999998</v>
      </c>
      <c r="E2363" s="1">
        <v>21.38</v>
      </c>
      <c r="F2363" s="5" t="s">
        <v>146</v>
      </c>
      <c r="H2363" s="1" t="s">
        <v>153</v>
      </c>
      <c r="K2363" s="1">
        <f t="shared" si="501"/>
        <v>0</v>
      </c>
      <c r="L2363" s="1" t="str">
        <f t="shared" si="502"/>
        <v>both glycerophosphocholine SE_Ctr</v>
      </c>
      <c r="M2363" s="1" t="str">
        <f t="shared" si="493"/>
        <v>ND</v>
      </c>
      <c r="N2363" s="1" t="str">
        <f t="shared" si="494"/>
        <v>both glycerophosphocholine SE_CtrND</v>
      </c>
      <c r="O2363" s="2" t="str">
        <f t="shared" si="495"/>
        <v/>
      </c>
      <c r="P2363" s="1" t="str">
        <f t="array" ref="P2363">IF(O2363="","",AVERAGE(IF(L$1:L$2881=L2363,K$1:K$2881)))</f>
        <v/>
      </c>
      <c r="Q2363" s="1" t="str">
        <f t="array" ref="Q2363">IF(O2363="","",_xlfn.F.TEST(IF((L$1:L$2881=LEFT(L2363,LEN(L2363)-3)&amp;"ctr"),K$1:K$2881),IF((L$1:L$2881=L2363),K$1:K$2881)))</f>
        <v/>
      </c>
      <c r="R2363" s="1" t="str">
        <f t="array" ref="R2363">IF(O2363="","",TTEST(IF(L$1:L$2881=LEFT(L2363,LEN(L2363)-3)&amp;"ctr",K$1:K$2881),IF(L$1:L$2881=L2363,K$1:K$2881),2,IF(ISERROR(Q2363),3,IF(Q2363&lt;0.05,3,2))))</f>
        <v/>
      </c>
      <c r="S2363" s="1" t="str">
        <f t="shared" ca="1" si="496"/>
        <v/>
      </c>
      <c r="T2363" s="1" t="str">
        <f t="array" ref="T2363">IF(O2363="","",AVERAGE(IF(L$1:L$2881=L2363,I$1:I$2881)))</f>
        <v/>
      </c>
      <c r="U2363" s="1" t="str">
        <f t="shared" ca="1" si="497"/>
        <v/>
      </c>
      <c r="V2363" s="1" t="str">
        <f t="shared" ca="1" si="503"/>
        <v/>
      </c>
      <c r="W2363" s="1" t="str">
        <f t="array" aca="1" ref="W2363" ca="1">IF(V2363="","",IF(AVERAGE(IF(Z$2:Z$2881="Neg"&amp;" "&amp;B2363&amp;" "&amp;X2363,J$2:J$2881,0))&gt;AVERAGE(IF(Z$2:Z$2881="pos"&amp;" "&amp;B2363&amp;" "&amp;X2363,J$2:J$2881,0)),"neg","pos"))</f>
        <v/>
      </c>
      <c r="X2363" s="1" t="str">
        <f t="shared" ca="1" si="498"/>
        <v/>
      </c>
      <c r="Y2363" s="1" t="str">
        <f t="shared" ca="1" si="499"/>
        <v/>
      </c>
      <c r="Z2363" s="1" t="str">
        <f t="shared" si="500"/>
        <v>both glycerophosphocholine SE_</v>
      </c>
      <c r="AA2363" s="1" t="str">
        <f t="shared" si="504"/>
        <v/>
      </c>
    </row>
    <row r="2364" spans="1:27" x14ac:dyDescent="0.2">
      <c r="A2364" s="1" t="s">
        <v>94</v>
      </c>
      <c r="B2364" s="1" t="s">
        <v>193</v>
      </c>
      <c r="C2364" s="1" t="s">
        <v>59</v>
      </c>
      <c r="D2364" s="1">
        <v>257.10399999999998</v>
      </c>
      <c r="E2364" s="1">
        <v>21.38</v>
      </c>
      <c r="F2364" s="5" t="s">
        <v>146</v>
      </c>
      <c r="H2364" s="1" t="s">
        <v>153</v>
      </c>
      <c r="K2364" s="1">
        <f t="shared" si="501"/>
        <v>0</v>
      </c>
      <c r="L2364" s="1" t="str">
        <f t="shared" si="502"/>
        <v>both glycerophosphocholine SE_Ctr</v>
      </c>
      <c r="M2364" s="1" t="str">
        <f t="shared" si="493"/>
        <v>ND</v>
      </c>
      <c r="N2364" s="1" t="str">
        <f t="shared" si="494"/>
        <v>both glycerophosphocholine SE_CtrND</v>
      </c>
      <c r="O2364" s="2" t="str">
        <f t="shared" si="495"/>
        <v/>
      </c>
      <c r="P2364" s="1" t="str">
        <f t="array" ref="P2364">IF(O2364="","",AVERAGE(IF(L$1:L$2881=L2364,K$1:K$2881)))</f>
        <v/>
      </c>
      <c r="Q2364" s="1" t="str">
        <f t="array" ref="Q2364">IF(O2364="","",_xlfn.F.TEST(IF((L$1:L$2881=LEFT(L2364,LEN(L2364)-3)&amp;"ctr"),K$1:K$2881),IF((L$1:L$2881=L2364),K$1:K$2881)))</f>
        <v/>
      </c>
      <c r="R2364" s="1" t="str">
        <f t="array" ref="R2364">IF(O2364="","",TTEST(IF(L$1:L$2881=LEFT(L2364,LEN(L2364)-3)&amp;"ctr",K$1:K$2881),IF(L$1:L$2881=L2364,K$1:K$2881),2,IF(ISERROR(Q2364),3,IF(Q2364&lt;0.05,3,2))))</f>
        <v/>
      </c>
      <c r="S2364" s="1" t="str">
        <f t="shared" ca="1" si="496"/>
        <v/>
      </c>
      <c r="T2364" s="1" t="str">
        <f t="array" ref="T2364">IF(O2364="","",AVERAGE(IF(L$1:L$2881=L2364,I$1:I$2881)))</f>
        <v/>
      </c>
      <c r="U2364" s="1" t="str">
        <f t="shared" ca="1" si="497"/>
        <v/>
      </c>
      <c r="V2364" s="1" t="str">
        <f t="shared" ca="1" si="503"/>
        <v/>
      </c>
      <c r="W2364" s="1" t="str">
        <f t="array" aca="1" ref="W2364" ca="1">IF(V2364="","",IF(AVERAGE(IF(Z$2:Z$2881="Neg"&amp;" "&amp;B2364&amp;" "&amp;X2364,J$2:J$2881,0))&gt;AVERAGE(IF(Z$2:Z$2881="pos"&amp;" "&amp;B2364&amp;" "&amp;X2364,J$2:J$2881,0)),"neg","pos"))</f>
        <v/>
      </c>
      <c r="X2364" s="1" t="str">
        <f t="shared" ca="1" si="498"/>
        <v/>
      </c>
      <c r="Y2364" s="1" t="str">
        <f t="shared" ca="1" si="499"/>
        <v/>
      </c>
      <c r="Z2364" s="1" t="str">
        <f t="shared" si="500"/>
        <v>both glycerophosphocholine SE_</v>
      </c>
      <c r="AA2364" s="1" t="str">
        <f t="shared" si="504"/>
        <v/>
      </c>
    </row>
    <row r="2365" spans="1:27" x14ac:dyDescent="0.2">
      <c r="A2365" s="1" t="s">
        <v>94</v>
      </c>
      <c r="B2365" s="1" t="s">
        <v>193</v>
      </c>
      <c r="C2365" s="1" t="s">
        <v>59</v>
      </c>
      <c r="D2365" s="1">
        <v>257.10399999999998</v>
      </c>
      <c r="E2365" s="1">
        <v>21.38</v>
      </c>
      <c r="F2365" s="5" t="s">
        <v>146</v>
      </c>
      <c r="H2365" s="1" t="s">
        <v>153</v>
      </c>
      <c r="K2365" s="1">
        <f t="shared" si="501"/>
        <v>0</v>
      </c>
      <c r="L2365" s="1" t="str">
        <f t="shared" si="502"/>
        <v>both glycerophosphocholine SE_Ctr</v>
      </c>
      <c r="M2365" s="1" t="str">
        <f t="shared" si="493"/>
        <v>ND</v>
      </c>
      <c r="N2365" s="1" t="str">
        <f t="shared" si="494"/>
        <v>both glycerophosphocholine SE_CtrND</v>
      </c>
      <c r="O2365" s="2" t="str">
        <f t="shared" si="495"/>
        <v/>
      </c>
      <c r="P2365" s="1" t="str">
        <f t="array" ref="P2365">IF(O2365="","",AVERAGE(IF(L$1:L$2881=L2365,K$1:K$2881)))</f>
        <v/>
      </c>
      <c r="Q2365" s="1" t="str">
        <f t="array" ref="Q2365">IF(O2365="","",_xlfn.F.TEST(IF((L$1:L$2881=LEFT(L2365,LEN(L2365)-3)&amp;"ctr"),K$1:K$2881),IF((L$1:L$2881=L2365),K$1:K$2881)))</f>
        <v/>
      </c>
      <c r="R2365" s="1" t="str">
        <f t="array" ref="R2365">IF(O2365="","",TTEST(IF(L$1:L$2881=LEFT(L2365,LEN(L2365)-3)&amp;"ctr",K$1:K$2881),IF(L$1:L$2881=L2365,K$1:K$2881),2,IF(ISERROR(Q2365),3,IF(Q2365&lt;0.05,3,2))))</f>
        <v/>
      </c>
      <c r="S2365" s="1" t="str">
        <f t="shared" ca="1" si="496"/>
        <v/>
      </c>
      <c r="T2365" s="1" t="str">
        <f t="array" ref="T2365">IF(O2365="","",AVERAGE(IF(L$1:L$2881=L2365,I$1:I$2881)))</f>
        <v/>
      </c>
      <c r="U2365" s="1" t="str">
        <f t="shared" ca="1" si="497"/>
        <v/>
      </c>
      <c r="V2365" s="1" t="str">
        <f t="shared" ca="1" si="503"/>
        <v/>
      </c>
      <c r="W2365" s="1" t="str">
        <f t="array" aca="1" ref="W2365" ca="1">IF(V2365="","",IF(AVERAGE(IF(Z$2:Z$2881="Neg"&amp;" "&amp;B2365&amp;" "&amp;X2365,J$2:J$2881,0))&gt;AVERAGE(IF(Z$2:Z$2881="pos"&amp;" "&amp;B2365&amp;" "&amp;X2365,J$2:J$2881,0)),"neg","pos"))</f>
        <v/>
      </c>
      <c r="X2365" s="1" t="str">
        <f t="shared" ca="1" si="498"/>
        <v/>
      </c>
      <c r="Y2365" s="1" t="str">
        <f t="shared" ca="1" si="499"/>
        <v/>
      </c>
      <c r="Z2365" s="1" t="str">
        <f t="shared" si="500"/>
        <v>both glycerophosphocholine SE_</v>
      </c>
      <c r="AA2365" s="1" t="str">
        <f t="shared" si="504"/>
        <v/>
      </c>
    </row>
    <row r="2366" spans="1:27" x14ac:dyDescent="0.2">
      <c r="A2366" s="1" t="s">
        <v>94</v>
      </c>
      <c r="B2366" s="1" t="s">
        <v>193</v>
      </c>
      <c r="C2366" s="1" t="s">
        <v>59</v>
      </c>
      <c r="D2366" s="1">
        <v>257.10399999999998</v>
      </c>
      <c r="E2366" s="1">
        <v>21.38</v>
      </c>
      <c r="F2366" s="5" t="s">
        <v>146</v>
      </c>
      <c r="H2366" s="1" t="s">
        <v>154</v>
      </c>
      <c r="K2366" s="1">
        <f t="shared" si="501"/>
        <v>0</v>
      </c>
      <c r="L2366" s="1" t="str">
        <f t="shared" si="502"/>
        <v>both glycerophosphocholine SE_Syn</v>
      </c>
      <c r="M2366" s="1" t="str">
        <f t="shared" si="493"/>
        <v>ND</v>
      </c>
      <c r="N2366" s="1" t="str">
        <f t="shared" si="494"/>
        <v>both glycerophosphocholine SE_SynND</v>
      </c>
      <c r="O2366" s="2" t="str">
        <f t="shared" si="495"/>
        <v>ND</v>
      </c>
      <c r="P2366" s="1">
        <f t="array" ref="P2366">IF(O2366="","",AVERAGE(IF(L$1:L$2881=L2366,K$1:K$2881)))</f>
        <v>0</v>
      </c>
      <c r="Q2366" s="1" t="e">
        <f t="array" ref="Q2366">IF(O2366="","",_xlfn.F.TEST(IF((L$1:L$2881=LEFT(L2366,LEN(L2366)-3)&amp;"ctr"),K$1:K$2881),IF((L$1:L$2881=L2366),K$1:K$2881)))</f>
        <v>#DIV/0!</v>
      </c>
      <c r="R2366" s="1" t="e">
        <f t="array" ref="R2366">IF(O2366="","",TTEST(IF(L$1:L$2881=LEFT(L2366,LEN(L2366)-3)&amp;"ctr",K$1:K$2881),IF(L$1:L$2881=L2366,K$1:K$2881),2,IF(ISERROR(Q2366),3,IF(Q2366&lt;0.05,3,2))))</f>
        <v>#DIV/0!</v>
      </c>
      <c r="S2366" s="1" t="str">
        <f t="shared" ca="1" si="496"/>
        <v>ND</v>
      </c>
      <c r="T2366" s="1">
        <f t="array" ref="T2366">IF(O2366="","",AVERAGE(IF(L$1:L$2881=L2366,I$1:I$2881)))</f>
        <v>0</v>
      </c>
      <c r="U2366" s="1" t="str">
        <f t="shared" ca="1" si="497"/>
        <v>n/a</v>
      </c>
      <c r="V2366" s="1" t="str">
        <f t="shared" ca="1" si="503"/>
        <v/>
      </c>
      <c r="W2366" s="1" t="str">
        <f t="array" aca="1" ref="W2366" ca="1">IF(V2366="","",IF(AVERAGE(IF(Z$2:Z$2881="Neg"&amp;" "&amp;B2366&amp;" "&amp;X2366,J$2:J$2881,0))&gt;AVERAGE(IF(Z$2:Z$2881="pos"&amp;" "&amp;B2366&amp;" "&amp;X2366,J$2:J$2881,0)),"neg","pos"))</f>
        <v/>
      </c>
      <c r="X2366" s="1" t="str">
        <f t="shared" ca="1" si="498"/>
        <v/>
      </c>
      <c r="Y2366" s="1" t="str">
        <f t="shared" ca="1" si="499"/>
        <v/>
      </c>
      <c r="Z2366" s="1" t="str">
        <f t="shared" si="500"/>
        <v>both glycerophosphocholine SE_</v>
      </c>
      <c r="AA2366" s="1" t="str">
        <f t="shared" si="504"/>
        <v>Good</v>
      </c>
    </row>
    <row r="2367" spans="1:27" x14ac:dyDescent="0.2">
      <c r="A2367" s="1" t="s">
        <v>94</v>
      </c>
      <c r="B2367" s="1" t="s">
        <v>193</v>
      </c>
      <c r="C2367" s="1" t="s">
        <v>59</v>
      </c>
      <c r="D2367" s="1">
        <v>257.10399999999998</v>
      </c>
      <c r="E2367" s="1">
        <v>21.38</v>
      </c>
      <c r="F2367" s="5" t="s">
        <v>146</v>
      </c>
      <c r="H2367" s="1" t="s">
        <v>154</v>
      </c>
      <c r="K2367" s="1">
        <f t="shared" si="501"/>
        <v>0</v>
      </c>
      <c r="L2367" s="1" t="str">
        <f t="shared" si="502"/>
        <v>both glycerophosphocholine SE_Syn</v>
      </c>
      <c r="M2367" s="1" t="str">
        <f t="shared" si="493"/>
        <v>ND</v>
      </c>
      <c r="N2367" s="1" t="str">
        <f t="shared" si="494"/>
        <v>both glycerophosphocholine SE_SynND</v>
      </c>
      <c r="O2367" s="2" t="str">
        <f t="shared" si="495"/>
        <v/>
      </c>
      <c r="P2367" s="1" t="str">
        <f t="array" ref="P2367">IF(O2367="","",AVERAGE(IF(L$1:L$2881=L2367,K$1:K$2881)))</f>
        <v/>
      </c>
      <c r="Q2367" s="1" t="str">
        <f t="array" ref="Q2367">IF(O2367="","",_xlfn.F.TEST(IF((L$1:L$2881=LEFT(L2367,LEN(L2367)-3)&amp;"ctr"),K$1:K$2881),IF((L$1:L$2881=L2367),K$1:K$2881)))</f>
        <v/>
      </c>
      <c r="R2367" s="1" t="str">
        <f t="array" ref="R2367">IF(O2367="","",TTEST(IF(L$1:L$2881=LEFT(L2367,LEN(L2367)-3)&amp;"ctr",K$1:K$2881),IF(L$1:L$2881=L2367,K$1:K$2881),2,IF(ISERROR(Q2367),3,IF(Q2367&lt;0.05,3,2))))</f>
        <v/>
      </c>
      <c r="S2367" s="1" t="str">
        <f t="shared" ca="1" si="496"/>
        <v/>
      </c>
      <c r="T2367" s="1" t="str">
        <f t="array" ref="T2367">IF(O2367="","",AVERAGE(IF(L$1:L$2881=L2367,I$1:I$2881)))</f>
        <v/>
      </c>
      <c r="U2367" s="1" t="str">
        <f t="shared" ca="1" si="497"/>
        <v/>
      </c>
      <c r="V2367" s="1" t="str">
        <f t="shared" ca="1" si="503"/>
        <v/>
      </c>
      <c r="W2367" s="1" t="str">
        <f t="array" aca="1" ref="W2367" ca="1">IF(V2367="","",IF(AVERAGE(IF(Z$2:Z$2881="Neg"&amp;" "&amp;B2367&amp;" "&amp;X2367,J$2:J$2881,0))&gt;AVERAGE(IF(Z$2:Z$2881="pos"&amp;" "&amp;B2367&amp;" "&amp;X2367,J$2:J$2881,0)),"neg","pos"))</f>
        <v/>
      </c>
      <c r="X2367" s="1" t="str">
        <f t="shared" ca="1" si="498"/>
        <v/>
      </c>
      <c r="Y2367" s="1" t="str">
        <f t="shared" ca="1" si="499"/>
        <v/>
      </c>
      <c r="Z2367" s="1" t="str">
        <f t="shared" si="500"/>
        <v>both glycerophosphocholine SE_</v>
      </c>
      <c r="AA2367" s="1" t="str">
        <f t="shared" si="504"/>
        <v/>
      </c>
    </row>
    <row r="2368" spans="1:27" x14ac:dyDescent="0.2">
      <c r="A2368" s="1" t="s">
        <v>94</v>
      </c>
      <c r="B2368" s="1" t="s">
        <v>193</v>
      </c>
      <c r="C2368" s="1" t="s">
        <v>59</v>
      </c>
      <c r="D2368" s="1">
        <v>257.10399999999998</v>
      </c>
      <c r="E2368" s="1">
        <v>21.38</v>
      </c>
      <c r="F2368" s="5" t="s">
        <v>146</v>
      </c>
      <c r="H2368" s="1" t="s">
        <v>154</v>
      </c>
      <c r="K2368" s="1">
        <f t="shared" si="501"/>
        <v>0</v>
      </c>
      <c r="L2368" s="1" t="str">
        <f t="shared" si="502"/>
        <v>both glycerophosphocholine SE_Syn</v>
      </c>
      <c r="M2368" s="1" t="str">
        <f t="shared" si="493"/>
        <v>ND</v>
      </c>
      <c r="N2368" s="1" t="str">
        <f t="shared" si="494"/>
        <v>both glycerophosphocholine SE_SynND</v>
      </c>
      <c r="O2368" s="2" t="str">
        <f t="shared" si="495"/>
        <v/>
      </c>
      <c r="P2368" s="1" t="str">
        <f t="array" ref="P2368">IF(O2368="","",AVERAGE(IF(L$1:L$2881=L2368,K$1:K$2881)))</f>
        <v/>
      </c>
      <c r="Q2368" s="1" t="str">
        <f t="array" ref="Q2368">IF(O2368="","",_xlfn.F.TEST(IF((L$1:L$2881=LEFT(L2368,LEN(L2368)-3)&amp;"ctr"),K$1:K$2881),IF((L$1:L$2881=L2368),K$1:K$2881)))</f>
        <v/>
      </c>
      <c r="R2368" s="1" t="str">
        <f t="array" ref="R2368">IF(O2368="","",TTEST(IF(L$1:L$2881=LEFT(L2368,LEN(L2368)-3)&amp;"ctr",K$1:K$2881),IF(L$1:L$2881=L2368,K$1:K$2881),2,IF(ISERROR(Q2368),3,IF(Q2368&lt;0.05,3,2))))</f>
        <v/>
      </c>
      <c r="S2368" s="1" t="str">
        <f t="shared" ca="1" si="496"/>
        <v/>
      </c>
      <c r="T2368" s="1" t="str">
        <f t="array" ref="T2368">IF(O2368="","",AVERAGE(IF(L$1:L$2881=L2368,I$1:I$2881)))</f>
        <v/>
      </c>
      <c r="U2368" s="1" t="str">
        <f t="shared" ca="1" si="497"/>
        <v/>
      </c>
      <c r="V2368" s="1" t="str">
        <f t="shared" ca="1" si="503"/>
        <v/>
      </c>
      <c r="W2368" s="1" t="str">
        <f t="array" aca="1" ref="W2368" ca="1">IF(V2368="","",IF(AVERAGE(IF(Z$2:Z$2881="Neg"&amp;" "&amp;B2368&amp;" "&amp;X2368,J$2:J$2881,0))&gt;AVERAGE(IF(Z$2:Z$2881="pos"&amp;" "&amp;B2368&amp;" "&amp;X2368,J$2:J$2881,0)),"neg","pos"))</f>
        <v/>
      </c>
      <c r="X2368" s="1" t="str">
        <f t="shared" ca="1" si="498"/>
        <v/>
      </c>
      <c r="Y2368" s="1" t="str">
        <f t="shared" ca="1" si="499"/>
        <v/>
      </c>
      <c r="Z2368" s="1" t="str">
        <f t="shared" si="500"/>
        <v>both glycerophosphocholine SE_</v>
      </c>
      <c r="AA2368" s="1" t="str">
        <f t="shared" si="504"/>
        <v/>
      </c>
    </row>
    <row r="2369" spans="1:27" x14ac:dyDescent="0.2">
      <c r="A2369" s="1" t="s">
        <v>94</v>
      </c>
      <c r="B2369" s="1" t="s">
        <v>193</v>
      </c>
      <c r="C2369" s="1" t="s">
        <v>59</v>
      </c>
      <c r="D2369" s="1">
        <v>257.10399999999998</v>
      </c>
      <c r="E2369" s="1">
        <v>21.38</v>
      </c>
      <c r="F2369" s="5" t="s">
        <v>146</v>
      </c>
      <c r="H2369" s="1" t="s">
        <v>154</v>
      </c>
      <c r="K2369" s="1">
        <f t="shared" si="501"/>
        <v>0</v>
      </c>
      <c r="L2369" s="1" t="str">
        <f t="shared" si="502"/>
        <v>both glycerophosphocholine SE_Syn</v>
      </c>
      <c r="M2369" s="1" t="str">
        <f t="shared" si="493"/>
        <v>ND</v>
      </c>
      <c r="N2369" s="1" t="str">
        <f t="shared" si="494"/>
        <v>both glycerophosphocholine SE_SynND</v>
      </c>
      <c r="O2369" s="2" t="str">
        <f t="shared" si="495"/>
        <v/>
      </c>
      <c r="P2369" s="1" t="str">
        <f t="array" ref="P2369">IF(O2369="","",AVERAGE(IF(L$1:L$2881=L2369,K$1:K$2881)))</f>
        <v/>
      </c>
      <c r="Q2369" s="1" t="str">
        <f t="array" ref="Q2369">IF(O2369="","",_xlfn.F.TEST(IF((L$1:L$2881=LEFT(L2369,LEN(L2369)-3)&amp;"ctr"),K$1:K$2881),IF((L$1:L$2881=L2369),K$1:K$2881)))</f>
        <v/>
      </c>
      <c r="R2369" s="1" t="str">
        <f t="array" ref="R2369">IF(O2369="","",TTEST(IF(L$1:L$2881=LEFT(L2369,LEN(L2369)-3)&amp;"ctr",K$1:K$2881),IF(L$1:L$2881=L2369,K$1:K$2881),2,IF(ISERROR(Q2369),3,IF(Q2369&lt;0.05,3,2))))</f>
        <v/>
      </c>
      <c r="S2369" s="1" t="str">
        <f t="shared" ca="1" si="496"/>
        <v/>
      </c>
      <c r="T2369" s="1" t="str">
        <f t="array" ref="T2369">IF(O2369="","",AVERAGE(IF(L$1:L$2881=L2369,I$1:I$2881)))</f>
        <v/>
      </c>
      <c r="U2369" s="1" t="str">
        <f t="shared" ca="1" si="497"/>
        <v/>
      </c>
      <c r="V2369" s="1" t="str">
        <f t="shared" ca="1" si="503"/>
        <v/>
      </c>
      <c r="W2369" s="1" t="str">
        <f t="array" aca="1" ref="W2369" ca="1">IF(V2369="","",IF(AVERAGE(IF(Z$2:Z$2881="Neg"&amp;" "&amp;B2369&amp;" "&amp;X2369,J$2:J$2881,0))&gt;AVERAGE(IF(Z$2:Z$2881="pos"&amp;" "&amp;B2369&amp;" "&amp;X2369,J$2:J$2881,0)),"neg","pos"))</f>
        <v/>
      </c>
      <c r="X2369" s="1" t="str">
        <f t="shared" ca="1" si="498"/>
        <v/>
      </c>
      <c r="Y2369" s="1" t="str">
        <f t="shared" ca="1" si="499"/>
        <v/>
      </c>
      <c r="Z2369" s="1" t="str">
        <f t="shared" si="500"/>
        <v>both glycerophosphocholine SE_</v>
      </c>
      <c r="AA2369" s="1" t="str">
        <f t="shared" si="504"/>
        <v/>
      </c>
    </row>
    <row r="2370" spans="1:27" x14ac:dyDescent="0.2">
      <c r="A2370" s="1" t="s">
        <v>94</v>
      </c>
      <c r="B2370" s="1" t="s">
        <v>89</v>
      </c>
      <c r="C2370" s="1" t="s">
        <v>135</v>
      </c>
      <c r="D2370" s="1">
        <v>259.18939999999998</v>
      </c>
      <c r="E2370" s="1">
        <v>21.88</v>
      </c>
      <c r="F2370" s="5" t="s">
        <v>146</v>
      </c>
      <c r="H2370" s="1" t="s">
        <v>147</v>
      </c>
      <c r="K2370" s="1">
        <f t="shared" ref="K2370" si="505">LN(I2370+1)</f>
        <v>0</v>
      </c>
      <c r="L2370" s="1" t="str">
        <f t="shared" ref="L2370" si="506">A2370&amp;" "&amp;B2370&amp;" "&amp;H2370</f>
        <v>both ((Leu or Ile)-Lys) Min_Ctr</v>
      </c>
      <c r="M2370" s="1" t="str">
        <f t="shared" ref="M2370:M2433" si="507">IF(I2370&lt;&gt;"","D","ND")</f>
        <v>ND</v>
      </c>
      <c r="N2370" s="1" t="str">
        <f t="shared" ref="N2370:N2433" si="508">L2370&amp;IF(LEN(M2370)=2,M2370,"_"&amp;M2370)</f>
        <v>both ((Leu or Ile)-Lys) Min_CtrND</v>
      </c>
      <c r="O2370" s="2" t="str">
        <f t="shared" ref="O2370:O2433" si="509">IF(ROW()&lt;&gt;MATCH(L2370,L$1:L$2881,0),"",IF(COUNTIF(N$1:N$2881,LEFT(N2370,LEN(N2370)-2)&amp;"_D")=COUNTIF(L$1:L$2881,L2370),"D","ND"))</f>
        <v>ND</v>
      </c>
      <c r="P2370" s="1">
        <f t="array" ref="P2370">IF(O2370="","",AVERAGE(IF(L$1:L$2881=L2370,K$1:K$2881)))</f>
        <v>0</v>
      </c>
      <c r="Q2370" s="1" t="e">
        <f t="array" ref="Q2370">IF(O2370="","",_xlfn.F.TEST(IF((L$1:L$2881=LEFT(L2370,LEN(L2370)-3)&amp;"ctr"),K$1:K$2881),IF((L$1:L$2881=L2370),K$1:K$2881)))</f>
        <v>#DIV/0!</v>
      </c>
      <c r="R2370" s="1" t="e">
        <f t="array" ref="R2370">IF(O2370="","",TTEST(IF(L$1:L$2881=LEFT(L2370,LEN(L2370)-3)&amp;"ctr",K$1:K$2881),IF(L$1:L$2881=L2370,K$1:K$2881),2,IF(ISERROR(Q2370),3,IF(Q2370&lt;0.05,3,2))))</f>
        <v>#DIV/0!</v>
      </c>
      <c r="S2370" s="1" t="str">
        <f t="shared" ref="S2370:S2433" ca="1" si="510">IF(P2370="","",IF(RIGHT(L2370,3)="ctr",O2370,IF(AND(O2370="ND",INDIRECT("r"&amp;MATCH(LEFT(L2370,LEN(L2370)-3)&amp;"ctr",L$1:L$2881,0)&amp;"c"&amp;COLUMN(O2370),FALSE)="ND"),"ND",IF(R2370&gt;=0.05,"N",IF(AND(R2370&lt;0.05,P2370&lt;INDIRECT("r"&amp;MATCH(LEFT(L2370,LEN(L2370)-3)&amp;"ctr",L$1:L$2881,0)&amp;"C"&amp;COLUMN(P2370),FALSE)),"I",IF(AND(R2370&lt;0.05,P2370&gt;INDIRECT("r"&amp;MATCH(LEFT(L2370,LEN(L2370)-3)&amp;"ctr",L$1:L$2881,0)&amp;"c"&amp;COLUMN(P2370),FALSE)),"E","err"))))))</f>
        <v>ND</v>
      </c>
      <c r="T2370" s="1">
        <f t="array" ref="T2370">IF(O2370="","",AVERAGE(IF(L$1:L$2881=L2370,I$1:I$2881)))</f>
        <v>0</v>
      </c>
      <c r="U2370" s="1" t="str">
        <f t="shared" ref="U2370:U2433" ca="1" si="511">IF(O2370="","",IF(OR(S2370="ND",S2370="N"),"n/a",IF(OR(S2370="e",S2370="I"),IF(OR(T2370=0,INDIRECT("r"&amp;MATCH(LEFT(L2370,LEN(L2370)-3)&amp;"ctr",L$1:L$2881,0)&amp;"c"&amp;COLUMN(T2370),FALSE)=0),5,LOG(T2370/INDIRECT("r"&amp;MATCH(LEFT(L2370,LEN(L2370)-3)&amp;"ctr",L$1:L$2881,0)&amp;"c"&amp;COLUMN(T2370),FALSE),2)))))</f>
        <v>n/a</v>
      </c>
      <c r="V2370" s="1" t="str">
        <f t="shared" ca="1" si="503"/>
        <v/>
      </c>
      <c r="W2370" s="1" t="str">
        <f t="array" aca="1" ref="W2370" ca="1">IF(V2370="","",IF(AVERAGE(IF(Z$2:Z$2881="Neg"&amp;" "&amp;B2370&amp;" "&amp;X2370,J$2:J$2881,0))&gt;AVERAGE(IF(Z$2:Z$2881="pos"&amp;" "&amp;B2370&amp;" "&amp;X2370,J$2:J$2881,0)),"neg","pos"))</f>
        <v/>
      </c>
      <c r="X2370" s="1" t="str">
        <f t="shared" ref="X2370:X2433" ca="1" si="512">IF(V2370="","",LEFT(H2370,3))</f>
        <v/>
      </c>
      <c r="Y2370" s="1" t="str">
        <f t="shared" ref="Y2370:Y2433" ca="1" si="513">IF(W2370="","",RIGHT(H2370,3))</f>
        <v/>
      </c>
      <c r="Z2370" s="1" t="str">
        <f t="shared" ref="Z2370:Z2433" si="514">A2370&amp;" "&amp;B2370&amp;" "&amp;LEFT(H2370,3)</f>
        <v>both ((Leu or Ile)-Lys) Min</v>
      </c>
      <c r="AA2370" s="1" t="str">
        <f t="shared" si="504"/>
        <v>Good</v>
      </c>
    </row>
    <row r="2371" spans="1:27" x14ac:dyDescent="0.2">
      <c r="A2371" s="1" t="s">
        <v>94</v>
      </c>
      <c r="B2371" s="1" t="s">
        <v>89</v>
      </c>
      <c r="C2371" s="1" t="s">
        <v>135</v>
      </c>
      <c r="D2371" s="1">
        <v>259.18939999999998</v>
      </c>
      <c r="E2371" s="1">
        <v>21.88</v>
      </c>
      <c r="F2371" s="5" t="s">
        <v>146</v>
      </c>
      <c r="H2371" s="1" t="s">
        <v>147</v>
      </c>
      <c r="K2371" s="1">
        <f t="shared" ref="K2371:K2402" si="515">LN(I2371+1)</f>
        <v>0</v>
      </c>
      <c r="L2371" s="1" t="str">
        <f t="shared" ref="L2371:L2402" si="516">A2371&amp;" "&amp;B2371&amp;" "&amp;H2371</f>
        <v>both ((Leu or Ile)-Lys) Min_Ctr</v>
      </c>
      <c r="M2371" s="1" t="str">
        <f t="shared" si="507"/>
        <v>ND</v>
      </c>
      <c r="N2371" s="1" t="str">
        <f t="shared" si="508"/>
        <v>both ((Leu or Ile)-Lys) Min_CtrND</v>
      </c>
      <c r="O2371" s="2" t="str">
        <f t="shared" si="509"/>
        <v/>
      </c>
      <c r="P2371" s="1" t="str">
        <f t="array" ref="P2371">IF(O2371="","",AVERAGE(IF(L$1:L$2881=L2371,K$1:K$2881)))</f>
        <v/>
      </c>
      <c r="Q2371" s="1" t="str">
        <f t="array" ref="Q2371">IF(O2371="","",_xlfn.F.TEST(IF((L$1:L$2881=LEFT(L2371,LEN(L2371)-3)&amp;"ctr"),K$1:K$2881),IF((L$1:L$2881=L2371),K$1:K$2881)))</f>
        <v/>
      </c>
      <c r="R2371" s="1" t="str">
        <f t="array" ref="R2371">IF(O2371="","",TTEST(IF(L$1:L$2881=LEFT(L2371,LEN(L2371)-3)&amp;"ctr",K$1:K$2881),IF(L$1:L$2881=L2371,K$1:K$2881),2,IF(ISERROR(Q2371),3,IF(Q2371&lt;0.05,3,2))))</f>
        <v/>
      </c>
      <c r="S2371" s="1" t="str">
        <f t="shared" ca="1" si="510"/>
        <v/>
      </c>
      <c r="T2371" s="1" t="str">
        <f t="array" ref="T2371">IF(O2371="","",AVERAGE(IF(L$1:L$2881=L2371,I$1:I$2881)))</f>
        <v/>
      </c>
      <c r="U2371" s="1" t="str">
        <f t="shared" ca="1" si="511"/>
        <v/>
      </c>
      <c r="V2371" s="1" t="str">
        <f t="shared" ref="V2371:V2434" ca="1" si="517">IF(S2371="N","1",IF(U2371="n/a","",IF(U2371="","",IF(ABS(U2371)&lt;1.5,"1",IF(ABS(U2371)&lt;2.5,"2",IF(ABS(U2371)&lt;3.5,"3",IF(ABS(U2371)&lt;4.5,"4",IF(ABS(U2371)&gt;=4.5,"5"))))))))</f>
        <v/>
      </c>
      <c r="W2371" s="1" t="str">
        <f t="array" aca="1" ref="W2371" ca="1">IF(V2371="","",IF(AVERAGE(IF(Z$2:Z$2881="Neg"&amp;" "&amp;B2371&amp;" "&amp;X2371,J$2:J$2881,0))&gt;AVERAGE(IF(Z$2:Z$2881="pos"&amp;" "&amp;B2371&amp;" "&amp;X2371,J$2:J$2881,0)),"neg","pos"))</f>
        <v/>
      </c>
      <c r="X2371" s="1" t="str">
        <f t="shared" ca="1" si="512"/>
        <v/>
      </c>
      <c r="Y2371" s="1" t="str">
        <f t="shared" ca="1" si="513"/>
        <v/>
      </c>
      <c r="Z2371" s="1" t="str">
        <f t="shared" si="514"/>
        <v>both ((Leu or Ile)-Lys) Min</v>
      </c>
      <c r="AA2371" s="1" t="str">
        <f t="shared" ref="AA2371:AA2434" si="518">IF(T2371="","","Good")</f>
        <v/>
      </c>
    </row>
    <row r="2372" spans="1:27" x14ac:dyDescent="0.2">
      <c r="A2372" s="1" t="s">
        <v>94</v>
      </c>
      <c r="B2372" s="1" t="s">
        <v>89</v>
      </c>
      <c r="C2372" s="1" t="s">
        <v>135</v>
      </c>
      <c r="D2372" s="1">
        <v>259.18939999999998</v>
      </c>
      <c r="E2372" s="1">
        <v>21.88</v>
      </c>
      <c r="F2372" s="5" t="s">
        <v>146</v>
      </c>
      <c r="H2372" s="1" t="s">
        <v>147</v>
      </c>
      <c r="K2372" s="1">
        <f t="shared" si="515"/>
        <v>0</v>
      </c>
      <c r="L2372" s="1" t="str">
        <f t="shared" si="516"/>
        <v>both ((Leu or Ile)-Lys) Min_Ctr</v>
      </c>
      <c r="M2372" s="1" t="str">
        <f t="shared" si="507"/>
        <v>ND</v>
      </c>
      <c r="N2372" s="1" t="str">
        <f t="shared" si="508"/>
        <v>both ((Leu or Ile)-Lys) Min_CtrND</v>
      </c>
      <c r="O2372" s="2" t="str">
        <f t="shared" si="509"/>
        <v/>
      </c>
      <c r="P2372" s="1" t="str">
        <f t="array" ref="P2372">IF(O2372="","",AVERAGE(IF(L$1:L$2881=L2372,K$1:K$2881)))</f>
        <v/>
      </c>
      <c r="Q2372" s="1" t="str">
        <f t="array" ref="Q2372">IF(O2372="","",_xlfn.F.TEST(IF((L$1:L$2881=LEFT(L2372,LEN(L2372)-3)&amp;"ctr"),K$1:K$2881),IF((L$1:L$2881=L2372),K$1:K$2881)))</f>
        <v/>
      </c>
      <c r="R2372" s="1" t="str">
        <f t="array" ref="R2372">IF(O2372="","",TTEST(IF(L$1:L$2881=LEFT(L2372,LEN(L2372)-3)&amp;"ctr",K$1:K$2881),IF(L$1:L$2881=L2372,K$1:K$2881),2,IF(ISERROR(Q2372),3,IF(Q2372&lt;0.05,3,2))))</f>
        <v/>
      </c>
      <c r="S2372" s="1" t="str">
        <f t="shared" ca="1" si="510"/>
        <v/>
      </c>
      <c r="T2372" s="1" t="str">
        <f t="array" ref="T2372">IF(O2372="","",AVERAGE(IF(L$1:L$2881=L2372,I$1:I$2881)))</f>
        <v/>
      </c>
      <c r="U2372" s="1" t="str">
        <f t="shared" ca="1" si="511"/>
        <v/>
      </c>
      <c r="V2372" s="1" t="str">
        <f t="shared" ca="1" si="517"/>
        <v/>
      </c>
      <c r="W2372" s="1" t="str">
        <f t="array" aca="1" ref="W2372" ca="1">IF(V2372="","",IF(AVERAGE(IF(Z$2:Z$2881="Neg"&amp;" "&amp;B2372&amp;" "&amp;X2372,J$2:J$2881,0))&gt;AVERAGE(IF(Z$2:Z$2881="pos"&amp;" "&amp;B2372&amp;" "&amp;X2372,J$2:J$2881,0)),"neg","pos"))</f>
        <v/>
      </c>
      <c r="X2372" s="1" t="str">
        <f t="shared" ca="1" si="512"/>
        <v/>
      </c>
      <c r="Y2372" s="1" t="str">
        <f t="shared" ca="1" si="513"/>
        <v/>
      </c>
      <c r="Z2372" s="1" t="str">
        <f t="shared" si="514"/>
        <v>both ((Leu or Ile)-Lys) Min</v>
      </c>
      <c r="AA2372" s="1" t="str">
        <f t="shared" si="518"/>
        <v/>
      </c>
    </row>
    <row r="2373" spans="1:27" x14ac:dyDescent="0.2">
      <c r="A2373" s="1" t="s">
        <v>94</v>
      </c>
      <c r="B2373" s="1" t="s">
        <v>89</v>
      </c>
      <c r="C2373" s="1" t="s">
        <v>135</v>
      </c>
      <c r="D2373" s="1">
        <v>259.18939999999998</v>
      </c>
      <c r="E2373" s="1">
        <v>21.88</v>
      </c>
      <c r="F2373" s="5" t="s">
        <v>146</v>
      </c>
      <c r="H2373" s="1" t="s">
        <v>147</v>
      </c>
      <c r="K2373" s="1">
        <f t="shared" si="515"/>
        <v>0</v>
      </c>
      <c r="L2373" s="1" t="str">
        <f t="shared" si="516"/>
        <v>both ((Leu or Ile)-Lys) Min_Ctr</v>
      </c>
      <c r="M2373" s="1" t="str">
        <f t="shared" si="507"/>
        <v>ND</v>
      </c>
      <c r="N2373" s="1" t="str">
        <f t="shared" si="508"/>
        <v>both ((Leu or Ile)-Lys) Min_CtrND</v>
      </c>
      <c r="O2373" s="2" t="str">
        <f t="shared" si="509"/>
        <v/>
      </c>
      <c r="P2373" s="1" t="str">
        <f t="array" ref="P2373">IF(O2373="","",AVERAGE(IF(L$1:L$2881=L2373,K$1:K$2881)))</f>
        <v/>
      </c>
      <c r="Q2373" s="1" t="str">
        <f t="array" ref="Q2373">IF(O2373="","",_xlfn.F.TEST(IF((L$1:L$2881=LEFT(L2373,LEN(L2373)-3)&amp;"ctr"),K$1:K$2881),IF((L$1:L$2881=L2373),K$1:K$2881)))</f>
        <v/>
      </c>
      <c r="R2373" s="1" t="str">
        <f t="array" ref="R2373">IF(O2373="","",TTEST(IF(L$1:L$2881=LEFT(L2373,LEN(L2373)-3)&amp;"ctr",K$1:K$2881),IF(L$1:L$2881=L2373,K$1:K$2881),2,IF(ISERROR(Q2373),3,IF(Q2373&lt;0.05,3,2))))</f>
        <v/>
      </c>
      <c r="S2373" s="1" t="str">
        <f t="shared" ca="1" si="510"/>
        <v/>
      </c>
      <c r="T2373" s="1" t="str">
        <f t="array" ref="T2373">IF(O2373="","",AVERAGE(IF(L$1:L$2881=L2373,I$1:I$2881)))</f>
        <v/>
      </c>
      <c r="U2373" s="1" t="str">
        <f t="shared" ca="1" si="511"/>
        <v/>
      </c>
      <c r="V2373" s="1" t="str">
        <f t="shared" ca="1" si="517"/>
        <v/>
      </c>
      <c r="W2373" s="1" t="str">
        <f t="array" aca="1" ref="W2373" ca="1">IF(V2373="","",IF(AVERAGE(IF(Z$2:Z$2881="Neg"&amp;" "&amp;B2373&amp;" "&amp;X2373,J$2:J$2881,0))&gt;AVERAGE(IF(Z$2:Z$2881="pos"&amp;" "&amp;B2373&amp;" "&amp;X2373,J$2:J$2881,0)),"neg","pos"))</f>
        <v/>
      </c>
      <c r="X2373" s="1" t="str">
        <f t="shared" ca="1" si="512"/>
        <v/>
      </c>
      <c r="Y2373" s="1" t="str">
        <f t="shared" ca="1" si="513"/>
        <v/>
      </c>
      <c r="Z2373" s="1" t="str">
        <f t="shared" si="514"/>
        <v>both ((Leu or Ile)-Lys) Min</v>
      </c>
      <c r="AA2373" s="1" t="str">
        <f t="shared" si="518"/>
        <v/>
      </c>
    </row>
    <row r="2374" spans="1:27" x14ac:dyDescent="0.2">
      <c r="A2374" s="1" t="s">
        <v>94</v>
      </c>
      <c r="B2374" s="1" t="s">
        <v>89</v>
      </c>
      <c r="C2374" s="1" t="s">
        <v>135</v>
      </c>
      <c r="D2374" s="1">
        <v>259.18939999999998</v>
      </c>
      <c r="E2374" s="1">
        <v>21.88</v>
      </c>
      <c r="F2374" s="5" t="s">
        <v>146</v>
      </c>
      <c r="H2374" s="1" t="s">
        <v>148</v>
      </c>
      <c r="K2374" s="1">
        <f t="shared" si="515"/>
        <v>0</v>
      </c>
      <c r="L2374" s="1" t="str">
        <f t="shared" si="516"/>
        <v>both ((Leu or Ile)-Lys) Min_Syn</v>
      </c>
      <c r="M2374" s="1" t="str">
        <f t="shared" si="507"/>
        <v>ND</v>
      </c>
      <c r="N2374" s="1" t="str">
        <f t="shared" si="508"/>
        <v>both ((Leu or Ile)-Lys) Min_SynND</v>
      </c>
      <c r="O2374" s="2" t="str">
        <f t="shared" si="509"/>
        <v>ND</v>
      </c>
      <c r="P2374" s="1">
        <f t="array" ref="P2374">IF(O2374="","",AVERAGE(IF(L$1:L$2881=L2374,K$1:K$2881)))</f>
        <v>0</v>
      </c>
      <c r="Q2374" s="1" t="e">
        <f t="array" ref="Q2374">IF(O2374="","",_xlfn.F.TEST(IF((L$1:L$2881=LEFT(L2374,LEN(L2374)-3)&amp;"ctr"),K$1:K$2881),IF((L$1:L$2881=L2374),K$1:K$2881)))</f>
        <v>#DIV/0!</v>
      </c>
      <c r="R2374" s="1" t="e">
        <f t="array" ref="R2374">IF(O2374="","",TTEST(IF(L$1:L$2881=LEFT(L2374,LEN(L2374)-3)&amp;"ctr",K$1:K$2881),IF(L$1:L$2881=L2374,K$1:K$2881),2,IF(ISERROR(Q2374),3,IF(Q2374&lt;0.05,3,2))))</f>
        <v>#DIV/0!</v>
      </c>
      <c r="S2374" s="1" t="str">
        <f t="shared" ca="1" si="510"/>
        <v>ND</v>
      </c>
      <c r="T2374" s="1">
        <f t="array" ref="T2374">IF(O2374="","",AVERAGE(IF(L$1:L$2881=L2374,I$1:I$2881)))</f>
        <v>0</v>
      </c>
      <c r="U2374" s="1" t="str">
        <f t="shared" ca="1" si="511"/>
        <v>n/a</v>
      </c>
      <c r="V2374" s="1" t="str">
        <f t="shared" ca="1" si="517"/>
        <v/>
      </c>
      <c r="W2374" s="1" t="str">
        <f t="array" aca="1" ref="W2374" ca="1">IF(V2374="","",IF(AVERAGE(IF(Z$2:Z$2881="Neg"&amp;" "&amp;B2374&amp;" "&amp;X2374,J$2:J$2881,0))&gt;AVERAGE(IF(Z$2:Z$2881="pos"&amp;" "&amp;B2374&amp;" "&amp;X2374,J$2:J$2881,0)),"neg","pos"))</f>
        <v/>
      </c>
      <c r="X2374" s="1" t="str">
        <f t="shared" ca="1" si="512"/>
        <v/>
      </c>
      <c r="Y2374" s="1" t="str">
        <f t="shared" ca="1" si="513"/>
        <v/>
      </c>
      <c r="Z2374" s="1" t="str">
        <f t="shared" si="514"/>
        <v>both ((Leu or Ile)-Lys) Min</v>
      </c>
      <c r="AA2374" s="1" t="str">
        <f t="shared" si="518"/>
        <v>Good</v>
      </c>
    </row>
    <row r="2375" spans="1:27" x14ac:dyDescent="0.2">
      <c r="A2375" s="1" t="s">
        <v>94</v>
      </c>
      <c r="B2375" s="1" t="s">
        <v>89</v>
      </c>
      <c r="C2375" s="1" t="s">
        <v>135</v>
      </c>
      <c r="D2375" s="1">
        <v>259.18939999999998</v>
      </c>
      <c r="E2375" s="1">
        <v>21.88</v>
      </c>
      <c r="F2375" s="5" t="s">
        <v>146</v>
      </c>
      <c r="H2375" s="1" t="s">
        <v>148</v>
      </c>
      <c r="K2375" s="1">
        <f t="shared" si="515"/>
        <v>0</v>
      </c>
      <c r="L2375" s="1" t="str">
        <f t="shared" si="516"/>
        <v>both ((Leu or Ile)-Lys) Min_Syn</v>
      </c>
      <c r="M2375" s="1" t="str">
        <f t="shared" si="507"/>
        <v>ND</v>
      </c>
      <c r="N2375" s="1" t="str">
        <f t="shared" si="508"/>
        <v>both ((Leu or Ile)-Lys) Min_SynND</v>
      </c>
      <c r="O2375" s="2" t="str">
        <f t="shared" si="509"/>
        <v/>
      </c>
      <c r="P2375" s="1" t="str">
        <f t="array" ref="P2375">IF(O2375="","",AVERAGE(IF(L$1:L$2881=L2375,K$1:K$2881)))</f>
        <v/>
      </c>
      <c r="Q2375" s="1" t="str">
        <f t="array" ref="Q2375">IF(O2375="","",_xlfn.F.TEST(IF((L$1:L$2881=LEFT(L2375,LEN(L2375)-3)&amp;"ctr"),K$1:K$2881),IF((L$1:L$2881=L2375),K$1:K$2881)))</f>
        <v/>
      </c>
      <c r="R2375" s="1" t="str">
        <f t="array" ref="R2375">IF(O2375="","",TTEST(IF(L$1:L$2881=LEFT(L2375,LEN(L2375)-3)&amp;"ctr",K$1:K$2881),IF(L$1:L$2881=L2375,K$1:K$2881),2,IF(ISERROR(Q2375),3,IF(Q2375&lt;0.05,3,2))))</f>
        <v/>
      </c>
      <c r="S2375" s="1" t="str">
        <f t="shared" ca="1" si="510"/>
        <v/>
      </c>
      <c r="T2375" s="1" t="str">
        <f t="array" ref="T2375">IF(O2375="","",AVERAGE(IF(L$1:L$2881=L2375,I$1:I$2881)))</f>
        <v/>
      </c>
      <c r="U2375" s="1" t="str">
        <f t="shared" ca="1" si="511"/>
        <v/>
      </c>
      <c r="V2375" s="1" t="str">
        <f t="shared" ca="1" si="517"/>
        <v/>
      </c>
      <c r="W2375" s="1" t="str">
        <f t="array" aca="1" ref="W2375" ca="1">IF(V2375="","",IF(AVERAGE(IF(Z$2:Z$2881="Neg"&amp;" "&amp;B2375&amp;" "&amp;X2375,J$2:J$2881,0))&gt;AVERAGE(IF(Z$2:Z$2881="pos"&amp;" "&amp;B2375&amp;" "&amp;X2375,J$2:J$2881,0)),"neg","pos"))</f>
        <v/>
      </c>
      <c r="X2375" s="1" t="str">
        <f t="shared" ca="1" si="512"/>
        <v/>
      </c>
      <c r="Y2375" s="1" t="str">
        <f t="shared" ca="1" si="513"/>
        <v/>
      </c>
      <c r="Z2375" s="1" t="str">
        <f t="shared" si="514"/>
        <v>both ((Leu or Ile)-Lys) Min</v>
      </c>
      <c r="AA2375" s="1" t="str">
        <f t="shared" si="518"/>
        <v/>
      </c>
    </row>
    <row r="2376" spans="1:27" x14ac:dyDescent="0.2">
      <c r="A2376" s="1" t="s">
        <v>94</v>
      </c>
      <c r="B2376" s="1" t="s">
        <v>89</v>
      </c>
      <c r="C2376" s="1" t="s">
        <v>135</v>
      </c>
      <c r="D2376" s="1">
        <v>259.18939999999998</v>
      </c>
      <c r="E2376" s="1">
        <v>21.88</v>
      </c>
      <c r="F2376" s="5" t="s">
        <v>146</v>
      </c>
      <c r="H2376" s="1" t="s">
        <v>148</v>
      </c>
      <c r="K2376" s="1">
        <f t="shared" si="515"/>
        <v>0</v>
      </c>
      <c r="L2376" s="1" t="str">
        <f t="shared" si="516"/>
        <v>both ((Leu or Ile)-Lys) Min_Syn</v>
      </c>
      <c r="M2376" s="1" t="str">
        <f t="shared" si="507"/>
        <v>ND</v>
      </c>
      <c r="N2376" s="1" t="str">
        <f t="shared" si="508"/>
        <v>both ((Leu or Ile)-Lys) Min_SynND</v>
      </c>
      <c r="O2376" s="2" t="str">
        <f t="shared" si="509"/>
        <v/>
      </c>
      <c r="P2376" s="1" t="str">
        <f t="array" ref="P2376">IF(O2376="","",AVERAGE(IF(L$1:L$2881=L2376,K$1:K$2881)))</f>
        <v/>
      </c>
      <c r="Q2376" s="1" t="str">
        <f t="array" ref="Q2376">IF(O2376="","",_xlfn.F.TEST(IF((L$1:L$2881=LEFT(L2376,LEN(L2376)-3)&amp;"ctr"),K$1:K$2881),IF((L$1:L$2881=L2376),K$1:K$2881)))</f>
        <v/>
      </c>
      <c r="R2376" s="1" t="str">
        <f t="array" ref="R2376">IF(O2376="","",TTEST(IF(L$1:L$2881=LEFT(L2376,LEN(L2376)-3)&amp;"ctr",K$1:K$2881),IF(L$1:L$2881=L2376,K$1:K$2881),2,IF(ISERROR(Q2376),3,IF(Q2376&lt;0.05,3,2))))</f>
        <v/>
      </c>
      <c r="S2376" s="1" t="str">
        <f t="shared" ca="1" si="510"/>
        <v/>
      </c>
      <c r="T2376" s="1" t="str">
        <f t="array" ref="T2376">IF(O2376="","",AVERAGE(IF(L$1:L$2881=L2376,I$1:I$2881)))</f>
        <v/>
      </c>
      <c r="U2376" s="1" t="str">
        <f t="shared" ca="1" si="511"/>
        <v/>
      </c>
      <c r="V2376" s="1" t="str">
        <f t="shared" ca="1" si="517"/>
        <v/>
      </c>
      <c r="W2376" s="1" t="str">
        <f t="array" aca="1" ref="W2376" ca="1">IF(V2376="","",IF(AVERAGE(IF(Z$2:Z$2881="Neg"&amp;" "&amp;B2376&amp;" "&amp;X2376,J$2:J$2881,0))&gt;AVERAGE(IF(Z$2:Z$2881="pos"&amp;" "&amp;B2376&amp;" "&amp;X2376,J$2:J$2881,0)),"neg","pos"))</f>
        <v/>
      </c>
      <c r="X2376" s="1" t="str">
        <f t="shared" ca="1" si="512"/>
        <v/>
      </c>
      <c r="Y2376" s="1" t="str">
        <f t="shared" ca="1" si="513"/>
        <v/>
      </c>
      <c r="Z2376" s="1" t="str">
        <f t="shared" si="514"/>
        <v>both ((Leu or Ile)-Lys) Min</v>
      </c>
      <c r="AA2376" s="1" t="str">
        <f t="shared" si="518"/>
        <v/>
      </c>
    </row>
    <row r="2377" spans="1:27" x14ac:dyDescent="0.2">
      <c r="A2377" s="1" t="s">
        <v>94</v>
      </c>
      <c r="B2377" s="1" t="s">
        <v>89</v>
      </c>
      <c r="C2377" s="1" t="s">
        <v>135</v>
      </c>
      <c r="D2377" s="1">
        <v>259.18939999999998</v>
      </c>
      <c r="E2377" s="1">
        <v>21.88</v>
      </c>
      <c r="F2377" s="5" t="s">
        <v>146</v>
      </c>
      <c r="H2377" s="1" t="s">
        <v>148</v>
      </c>
      <c r="K2377" s="1">
        <f t="shared" si="515"/>
        <v>0</v>
      </c>
      <c r="L2377" s="1" t="str">
        <f t="shared" si="516"/>
        <v>both ((Leu or Ile)-Lys) Min_Syn</v>
      </c>
      <c r="M2377" s="1" t="str">
        <f t="shared" si="507"/>
        <v>ND</v>
      </c>
      <c r="N2377" s="1" t="str">
        <f t="shared" si="508"/>
        <v>both ((Leu or Ile)-Lys) Min_SynND</v>
      </c>
      <c r="O2377" s="2" t="str">
        <f t="shared" si="509"/>
        <v/>
      </c>
      <c r="P2377" s="1" t="str">
        <f t="array" ref="P2377">IF(O2377="","",AVERAGE(IF(L$1:L$2881=L2377,K$1:K$2881)))</f>
        <v/>
      </c>
      <c r="Q2377" s="1" t="str">
        <f t="array" ref="Q2377">IF(O2377="","",_xlfn.F.TEST(IF((L$1:L$2881=LEFT(L2377,LEN(L2377)-3)&amp;"ctr"),K$1:K$2881),IF((L$1:L$2881=L2377),K$1:K$2881)))</f>
        <v/>
      </c>
      <c r="R2377" s="1" t="str">
        <f t="array" ref="R2377">IF(O2377="","",TTEST(IF(L$1:L$2881=LEFT(L2377,LEN(L2377)-3)&amp;"ctr",K$1:K$2881),IF(L$1:L$2881=L2377,K$1:K$2881),2,IF(ISERROR(Q2377),3,IF(Q2377&lt;0.05,3,2))))</f>
        <v/>
      </c>
      <c r="S2377" s="1" t="str">
        <f t="shared" ca="1" si="510"/>
        <v/>
      </c>
      <c r="T2377" s="1" t="str">
        <f t="array" ref="T2377">IF(O2377="","",AVERAGE(IF(L$1:L$2881=L2377,I$1:I$2881)))</f>
        <v/>
      </c>
      <c r="U2377" s="1" t="str">
        <f t="shared" ca="1" si="511"/>
        <v/>
      </c>
      <c r="V2377" s="1" t="str">
        <f t="shared" ca="1" si="517"/>
        <v/>
      </c>
      <c r="W2377" s="1" t="str">
        <f t="array" aca="1" ref="W2377" ca="1">IF(V2377="","",IF(AVERAGE(IF(Z$2:Z$2881="Neg"&amp;" "&amp;B2377&amp;" "&amp;X2377,J$2:J$2881,0))&gt;AVERAGE(IF(Z$2:Z$2881="pos"&amp;" "&amp;B2377&amp;" "&amp;X2377,J$2:J$2881,0)),"neg","pos"))</f>
        <v/>
      </c>
      <c r="X2377" s="1" t="str">
        <f t="shared" ca="1" si="512"/>
        <v/>
      </c>
      <c r="Y2377" s="1" t="str">
        <f t="shared" ca="1" si="513"/>
        <v/>
      </c>
      <c r="Z2377" s="1" t="str">
        <f t="shared" si="514"/>
        <v>both ((Leu or Ile)-Lys) Min</v>
      </c>
      <c r="AA2377" s="1" t="str">
        <f t="shared" si="518"/>
        <v/>
      </c>
    </row>
    <row r="2378" spans="1:27" x14ac:dyDescent="0.2">
      <c r="A2378" s="1" t="s">
        <v>94</v>
      </c>
      <c r="B2378" s="1" t="s">
        <v>89</v>
      </c>
      <c r="C2378" s="1" t="s">
        <v>135</v>
      </c>
      <c r="D2378" s="1">
        <v>259.18939999999998</v>
      </c>
      <c r="E2378" s="1">
        <v>21.88</v>
      </c>
      <c r="F2378" s="5" t="s">
        <v>146</v>
      </c>
      <c r="H2378" s="1" t="s">
        <v>149</v>
      </c>
      <c r="K2378" s="1">
        <f t="shared" si="515"/>
        <v>0</v>
      </c>
      <c r="L2378" s="1" t="str">
        <f t="shared" si="516"/>
        <v>both ((Leu or Ile)-Lys) MEBM_Ctr</v>
      </c>
      <c r="M2378" s="1" t="str">
        <f t="shared" si="507"/>
        <v>ND</v>
      </c>
      <c r="N2378" s="1" t="str">
        <f t="shared" si="508"/>
        <v>both ((Leu or Ile)-Lys) MEBM_CtrND</v>
      </c>
      <c r="O2378" s="2" t="str">
        <f t="shared" si="509"/>
        <v>ND</v>
      </c>
      <c r="P2378" s="1">
        <f t="array" ref="P2378">IF(O2378="","",AVERAGE(IF(L$1:L$2881=L2378,K$1:K$2881)))</f>
        <v>0</v>
      </c>
      <c r="Q2378" s="1" t="e">
        <f t="array" ref="Q2378">IF(O2378="","",_xlfn.F.TEST(IF((L$1:L$2881=LEFT(L2378,LEN(L2378)-3)&amp;"ctr"),K$1:K$2881),IF((L$1:L$2881=L2378),K$1:K$2881)))</f>
        <v>#DIV/0!</v>
      </c>
      <c r="R2378" s="1" t="e">
        <f t="array" ref="R2378">IF(O2378="","",TTEST(IF(L$1:L$2881=LEFT(L2378,LEN(L2378)-3)&amp;"ctr",K$1:K$2881),IF(L$1:L$2881=L2378,K$1:K$2881),2,IF(ISERROR(Q2378),3,IF(Q2378&lt;0.05,3,2))))</f>
        <v>#DIV/0!</v>
      </c>
      <c r="S2378" s="1" t="str">
        <f t="shared" ca="1" si="510"/>
        <v>ND</v>
      </c>
      <c r="T2378" s="1">
        <f t="array" ref="T2378">IF(O2378="","",AVERAGE(IF(L$1:L$2881=L2378,I$1:I$2881)))</f>
        <v>0</v>
      </c>
      <c r="U2378" s="1" t="str">
        <f t="shared" ca="1" si="511"/>
        <v>n/a</v>
      </c>
      <c r="V2378" s="1" t="str">
        <f t="shared" ca="1" si="517"/>
        <v/>
      </c>
      <c r="W2378" s="1" t="str">
        <f t="array" aca="1" ref="W2378" ca="1">IF(V2378="","",IF(AVERAGE(IF(Z$2:Z$2881="Neg"&amp;" "&amp;B2378&amp;" "&amp;X2378,J$2:J$2881,0))&gt;AVERAGE(IF(Z$2:Z$2881="pos"&amp;" "&amp;B2378&amp;" "&amp;X2378,J$2:J$2881,0)),"neg","pos"))</f>
        <v/>
      </c>
      <c r="X2378" s="1" t="str">
        <f t="shared" ca="1" si="512"/>
        <v/>
      </c>
      <c r="Y2378" s="1" t="str">
        <f t="shared" ca="1" si="513"/>
        <v/>
      </c>
      <c r="Z2378" s="1" t="str">
        <f t="shared" si="514"/>
        <v>both ((Leu or Ile)-Lys) MEB</v>
      </c>
      <c r="AA2378" s="1" t="str">
        <f t="shared" si="518"/>
        <v>Good</v>
      </c>
    </row>
    <row r="2379" spans="1:27" x14ac:dyDescent="0.2">
      <c r="A2379" s="1" t="s">
        <v>94</v>
      </c>
      <c r="B2379" s="1" t="s">
        <v>89</v>
      </c>
      <c r="C2379" s="1" t="s">
        <v>135</v>
      </c>
      <c r="D2379" s="1">
        <v>259.18939999999998</v>
      </c>
      <c r="E2379" s="1">
        <v>21.88</v>
      </c>
      <c r="F2379" s="5" t="s">
        <v>146</v>
      </c>
      <c r="H2379" s="1" t="s">
        <v>149</v>
      </c>
      <c r="K2379" s="1">
        <f t="shared" si="515"/>
        <v>0</v>
      </c>
      <c r="L2379" s="1" t="str">
        <f t="shared" si="516"/>
        <v>both ((Leu or Ile)-Lys) MEBM_Ctr</v>
      </c>
      <c r="M2379" s="1" t="str">
        <f t="shared" si="507"/>
        <v>ND</v>
      </c>
      <c r="N2379" s="1" t="str">
        <f t="shared" si="508"/>
        <v>both ((Leu or Ile)-Lys) MEBM_CtrND</v>
      </c>
      <c r="O2379" s="2" t="str">
        <f t="shared" si="509"/>
        <v/>
      </c>
      <c r="P2379" s="1" t="str">
        <f t="array" ref="P2379">IF(O2379="","",AVERAGE(IF(L$1:L$2881=L2379,K$1:K$2881)))</f>
        <v/>
      </c>
      <c r="Q2379" s="1" t="str">
        <f t="array" ref="Q2379">IF(O2379="","",_xlfn.F.TEST(IF((L$1:L$2881=LEFT(L2379,LEN(L2379)-3)&amp;"ctr"),K$1:K$2881),IF((L$1:L$2881=L2379),K$1:K$2881)))</f>
        <v/>
      </c>
      <c r="R2379" s="1" t="str">
        <f t="array" ref="R2379">IF(O2379="","",TTEST(IF(L$1:L$2881=LEFT(L2379,LEN(L2379)-3)&amp;"ctr",K$1:K$2881),IF(L$1:L$2881=L2379,K$1:K$2881),2,IF(ISERROR(Q2379),3,IF(Q2379&lt;0.05,3,2))))</f>
        <v/>
      </c>
      <c r="S2379" s="1" t="str">
        <f t="shared" ca="1" si="510"/>
        <v/>
      </c>
      <c r="T2379" s="1" t="str">
        <f t="array" ref="T2379">IF(O2379="","",AVERAGE(IF(L$1:L$2881=L2379,I$1:I$2881)))</f>
        <v/>
      </c>
      <c r="U2379" s="1" t="str">
        <f t="shared" ca="1" si="511"/>
        <v/>
      </c>
      <c r="V2379" s="1" t="str">
        <f t="shared" ca="1" si="517"/>
        <v/>
      </c>
      <c r="W2379" s="1" t="str">
        <f t="array" aca="1" ref="W2379" ca="1">IF(V2379="","",IF(AVERAGE(IF(Z$2:Z$2881="Neg"&amp;" "&amp;B2379&amp;" "&amp;X2379,J$2:J$2881,0))&gt;AVERAGE(IF(Z$2:Z$2881="pos"&amp;" "&amp;B2379&amp;" "&amp;X2379,J$2:J$2881,0)),"neg","pos"))</f>
        <v/>
      </c>
      <c r="X2379" s="1" t="str">
        <f t="shared" ca="1" si="512"/>
        <v/>
      </c>
      <c r="Y2379" s="1" t="str">
        <f t="shared" ca="1" si="513"/>
        <v/>
      </c>
      <c r="Z2379" s="1" t="str">
        <f t="shared" si="514"/>
        <v>both ((Leu or Ile)-Lys) MEB</v>
      </c>
      <c r="AA2379" s="1" t="str">
        <f t="shared" si="518"/>
        <v/>
      </c>
    </row>
    <row r="2380" spans="1:27" x14ac:dyDescent="0.2">
      <c r="A2380" s="1" t="s">
        <v>94</v>
      </c>
      <c r="B2380" s="1" t="s">
        <v>89</v>
      </c>
      <c r="C2380" s="1" t="s">
        <v>135</v>
      </c>
      <c r="D2380" s="1">
        <v>259.18939999999998</v>
      </c>
      <c r="E2380" s="1">
        <v>21.88</v>
      </c>
      <c r="F2380" s="5" t="s">
        <v>146</v>
      </c>
      <c r="H2380" s="1" t="s">
        <v>149</v>
      </c>
      <c r="K2380" s="1">
        <f t="shared" si="515"/>
        <v>0</v>
      </c>
      <c r="L2380" s="1" t="str">
        <f t="shared" si="516"/>
        <v>both ((Leu or Ile)-Lys) MEBM_Ctr</v>
      </c>
      <c r="M2380" s="1" t="str">
        <f t="shared" si="507"/>
        <v>ND</v>
      </c>
      <c r="N2380" s="1" t="str">
        <f t="shared" si="508"/>
        <v>both ((Leu or Ile)-Lys) MEBM_CtrND</v>
      </c>
      <c r="O2380" s="2" t="str">
        <f t="shared" si="509"/>
        <v/>
      </c>
      <c r="P2380" s="1" t="str">
        <f t="array" ref="P2380">IF(O2380="","",AVERAGE(IF(L$1:L$2881=L2380,K$1:K$2881)))</f>
        <v/>
      </c>
      <c r="Q2380" s="1" t="str">
        <f t="array" ref="Q2380">IF(O2380="","",_xlfn.F.TEST(IF((L$1:L$2881=LEFT(L2380,LEN(L2380)-3)&amp;"ctr"),K$1:K$2881),IF((L$1:L$2881=L2380),K$1:K$2881)))</f>
        <v/>
      </c>
      <c r="R2380" s="1" t="str">
        <f t="array" ref="R2380">IF(O2380="","",TTEST(IF(L$1:L$2881=LEFT(L2380,LEN(L2380)-3)&amp;"ctr",K$1:K$2881),IF(L$1:L$2881=L2380,K$1:K$2881),2,IF(ISERROR(Q2380),3,IF(Q2380&lt;0.05,3,2))))</f>
        <v/>
      </c>
      <c r="S2380" s="1" t="str">
        <f t="shared" ca="1" si="510"/>
        <v/>
      </c>
      <c r="T2380" s="1" t="str">
        <f t="array" ref="T2380">IF(O2380="","",AVERAGE(IF(L$1:L$2881=L2380,I$1:I$2881)))</f>
        <v/>
      </c>
      <c r="U2380" s="1" t="str">
        <f t="shared" ca="1" si="511"/>
        <v/>
      </c>
      <c r="V2380" s="1" t="str">
        <f t="shared" ca="1" si="517"/>
        <v/>
      </c>
      <c r="W2380" s="1" t="str">
        <f t="array" aca="1" ref="W2380" ca="1">IF(V2380="","",IF(AVERAGE(IF(Z$2:Z$2881="Neg"&amp;" "&amp;B2380&amp;" "&amp;X2380,J$2:J$2881,0))&gt;AVERAGE(IF(Z$2:Z$2881="pos"&amp;" "&amp;B2380&amp;" "&amp;X2380,J$2:J$2881,0)),"neg","pos"))</f>
        <v/>
      </c>
      <c r="X2380" s="1" t="str">
        <f t="shared" ca="1" si="512"/>
        <v/>
      </c>
      <c r="Y2380" s="1" t="str">
        <f t="shared" ca="1" si="513"/>
        <v/>
      </c>
      <c r="Z2380" s="1" t="str">
        <f t="shared" si="514"/>
        <v>both ((Leu or Ile)-Lys) MEB</v>
      </c>
      <c r="AA2380" s="1" t="str">
        <f t="shared" si="518"/>
        <v/>
      </c>
    </row>
    <row r="2381" spans="1:27" x14ac:dyDescent="0.2">
      <c r="A2381" s="1" t="s">
        <v>94</v>
      </c>
      <c r="B2381" s="1" t="s">
        <v>89</v>
      </c>
      <c r="C2381" s="1" t="s">
        <v>135</v>
      </c>
      <c r="D2381" s="1">
        <v>259.18939999999998</v>
      </c>
      <c r="E2381" s="1">
        <v>21.88</v>
      </c>
      <c r="F2381" s="5" t="s">
        <v>146</v>
      </c>
      <c r="H2381" s="1" t="s">
        <v>149</v>
      </c>
      <c r="K2381" s="1">
        <f t="shared" si="515"/>
        <v>0</v>
      </c>
      <c r="L2381" s="1" t="str">
        <f t="shared" si="516"/>
        <v>both ((Leu or Ile)-Lys) MEBM_Ctr</v>
      </c>
      <c r="M2381" s="1" t="str">
        <f t="shared" si="507"/>
        <v>ND</v>
      </c>
      <c r="N2381" s="1" t="str">
        <f t="shared" si="508"/>
        <v>both ((Leu or Ile)-Lys) MEBM_CtrND</v>
      </c>
      <c r="O2381" s="2" t="str">
        <f t="shared" si="509"/>
        <v/>
      </c>
      <c r="P2381" s="1" t="str">
        <f t="array" ref="P2381">IF(O2381="","",AVERAGE(IF(L$1:L$2881=L2381,K$1:K$2881)))</f>
        <v/>
      </c>
      <c r="Q2381" s="1" t="str">
        <f t="array" ref="Q2381">IF(O2381="","",_xlfn.F.TEST(IF((L$1:L$2881=LEFT(L2381,LEN(L2381)-3)&amp;"ctr"),K$1:K$2881),IF((L$1:L$2881=L2381),K$1:K$2881)))</f>
        <v/>
      </c>
      <c r="R2381" s="1" t="str">
        <f t="array" ref="R2381">IF(O2381="","",TTEST(IF(L$1:L$2881=LEFT(L2381,LEN(L2381)-3)&amp;"ctr",K$1:K$2881),IF(L$1:L$2881=L2381,K$1:K$2881),2,IF(ISERROR(Q2381),3,IF(Q2381&lt;0.05,3,2))))</f>
        <v/>
      </c>
      <c r="S2381" s="1" t="str">
        <f t="shared" ca="1" si="510"/>
        <v/>
      </c>
      <c r="T2381" s="1" t="str">
        <f t="array" ref="T2381">IF(O2381="","",AVERAGE(IF(L$1:L$2881=L2381,I$1:I$2881)))</f>
        <v/>
      </c>
      <c r="U2381" s="1" t="str">
        <f t="shared" ca="1" si="511"/>
        <v/>
      </c>
      <c r="V2381" s="1" t="str">
        <f t="shared" ca="1" si="517"/>
        <v/>
      </c>
      <c r="W2381" s="1" t="str">
        <f t="array" aca="1" ref="W2381" ca="1">IF(V2381="","",IF(AVERAGE(IF(Z$2:Z$2881="Neg"&amp;" "&amp;B2381&amp;" "&amp;X2381,J$2:J$2881,0))&gt;AVERAGE(IF(Z$2:Z$2881="pos"&amp;" "&amp;B2381&amp;" "&amp;X2381,J$2:J$2881,0)),"neg","pos"))</f>
        <v/>
      </c>
      <c r="X2381" s="1" t="str">
        <f t="shared" ca="1" si="512"/>
        <v/>
      </c>
      <c r="Y2381" s="1" t="str">
        <f t="shared" ca="1" si="513"/>
        <v/>
      </c>
      <c r="Z2381" s="1" t="str">
        <f t="shared" si="514"/>
        <v>both ((Leu or Ile)-Lys) MEB</v>
      </c>
      <c r="AA2381" s="1" t="str">
        <f t="shared" si="518"/>
        <v/>
      </c>
    </row>
    <row r="2382" spans="1:27" x14ac:dyDescent="0.2">
      <c r="A2382" s="1" t="s">
        <v>94</v>
      </c>
      <c r="B2382" s="1" t="s">
        <v>89</v>
      </c>
      <c r="C2382" s="1" t="s">
        <v>135</v>
      </c>
      <c r="D2382" s="1">
        <v>259.18939999999998</v>
      </c>
      <c r="E2382" s="1">
        <v>21.88</v>
      </c>
      <c r="F2382" s="5" t="s">
        <v>146</v>
      </c>
      <c r="H2382" s="1" t="s">
        <v>150</v>
      </c>
      <c r="K2382" s="1">
        <f t="shared" si="515"/>
        <v>0</v>
      </c>
      <c r="L2382" s="1" t="str">
        <f t="shared" si="516"/>
        <v>both ((Leu or Ile)-Lys) MEBM_Syn</v>
      </c>
      <c r="M2382" s="1" t="str">
        <f t="shared" si="507"/>
        <v>ND</v>
      </c>
      <c r="N2382" s="1" t="str">
        <f t="shared" si="508"/>
        <v>both ((Leu or Ile)-Lys) MEBM_SynND</v>
      </c>
      <c r="O2382" s="2" t="str">
        <f t="shared" si="509"/>
        <v>ND</v>
      </c>
      <c r="P2382" s="1">
        <f t="array" ref="P2382">IF(O2382="","",AVERAGE(IF(L$1:L$2881=L2382,K$1:K$2881)))</f>
        <v>0</v>
      </c>
      <c r="Q2382" s="1" t="e">
        <f t="array" ref="Q2382">IF(O2382="","",_xlfn.F.TEST(IF((L$1:L$2881=LEFT(L2382,LEN(L2382)-3)&amp;"ctr"),K$1:K$2881),IF((L$1:L$2881=L2382),K$1:K$2881)))</f>
        <v>#DIV/0!</v>
      </c>
      <c r="R2382" s="1" t="e">
        <f t="array" ref="R2382">IF(O2382="","",TTEST(IF(L$1:L$2881=LEFT(L2382,LEN(L2382)-3)&amp;"ctr",K$1:K$2881),IF(L$1:L$2881=L2382,K$1:K$2881),2,IF(ISERROR(Q2382),3,IF(Q2382&lt;0.05,3,2))))</f>
        <v>#DIV/0!</v>
      </c>
      <c r="S2382" s="1" t="str">
        <f t="shared" ca="1" si="510"/>
        <v>ND</v>
      </c>
      <c r="T2382" s="1">
        <f t="array" ref="T2382">IF(O2382="","",AVERAGE(IF(L$1:L$2881=L2382,I$1:I$2881)))</f>
        <v>0</v>
      </c>
      <c r="U2382" s="1" t="str">
        <f t="shared" ca="1" si="511"/>
        <v>n/a</v>
      </c>
      <c r="V2382" s="1" t="str">
        <f t="shared" ca="1" si="517"/>
        <v/>
      </c>
      <c r="W2382" s="1" t="str">
        <f t="array" aca="1" ref="W2382" ca="1">IF(V2382="","",IF(AVERAGE(IF(Z$2:Z$2881="Neg"&amp;" "&amp;B2382&amp;" "&amp;X2382,J$2:J$2881,0))&gt;AVERAGE(IF(Z$2:Z$2881="pos"&amp;" "&amp;B2382&amp;" "&amp;X2382,J$2:J$2881,0)),"neg","pos"))</f>
        <v/>
      </c>
      <c r="X2382" s="1" t="str">
        <f t="shared" ca="1" si="512"/>
        <v/>
      </c>
      <c r="Y2382" s="1" t="str">
        <f t="shared" ca="1" si="513"/>
        <v/>
      </c>
      <c r="Z2382" s="1" t="str">
        <f t="shared" si="514"/>
        <v>both ((Leu or Ile)-Lys) MEB</v>
      </c>
      <c r="AA2382" s="1" t="str">
        <f t="shared" si="518"/>
        <v>Good</v>
      </c>
    </row>
    <row r="2383" spans="1:27" x14ac:dyDescent="0.2">
      <c r="A2383" s="1" t="s">
        <v>94</v>
      </c>
      <c r="B2383" s="1" t="s">
        <v>89</v>
      </c>
      <c r="C2383" s="1" t="s">
        <v>135</v>
      </c>
      <c r="D2383" s="1">
        <v>259.18939999999998</v>
      </c>
      <c r="E2383" s="1">
        <v>21.88</v>
      </c>
      <c r="F2383" s="5" t="s">
        <v>146</v>
      </c>
      <c r="H2383" s="1" t="s">
        <v>150</v>
      </c>
      <c r="K2383" s="1">
        <f t="shared" si="515"/>
        <v>0</v>
      </c>
      <c r="L2383" s="1" t="str">
        <f t="shared" si="516"/>
        <v>both ((Leu or Ile)-Lys) MEBM_Syn</v>
      </c>
      <c r="M2383" s="1" t="str">
        <f t="shared" si="507"/>
        <v>ND</v>
      </c>
      <c r="N2383" s="1" t="str">
        <f t="shared" si="508"/>
        <v>both ((Leu or Ile)-Lys) MEBM_SynND</v>
      </c>
      <c r="O2383" s="2" t="str">
        <f t="shared" si="509"/>
        <v/>
      </c>
      <c r="P2383" s="1" t="str">
        <f t="array" ref="P2383">IF(O2383="","",AVERAGE(IF(L$1:L$2881=L2383,K$1:K$2881)))</f>
        <v/>
      </c>
      <c r="Q2383" s="1" t="str">
        <f t="array" ref="Q2383">IF(O2383="","",_xlfn.F.TEST(IF((L$1:L$2881=LEFT(L2383,LEN(L2383)-3)&amp;"ctr"),K$1:K$2881),IF((L$1:L$2881=L2383),K$1:K$2881)))</f>
        <v/>
      </c>
      <c r="R2383" s="1" t="str">
        <f t="array" ref="R2383">IF(O2383="","",TTEST(IF(L$1:L$2881=LEFT(L2383,LEN(L2383)-3)&amp;"ctr",K$1:K$2881),IF(L$1:L$2881=L2383,K$1:K$2881),2,IF(ISERROR(Q2383),3,IF(Q2383&lt;0.05,3,2))))</f>
        <v/>
      </c>
      <c r="S2383" s="1" t="str">
        <f t="shared" ca="1" si="510"/>
        <v/>
      </c>
      <c r="T2383" s="1" t="str">
        <f t="array" ref="T2383">IF(O2383="","",AVERAGE(IF(L$1:L$2881=L2383,I$1:I$2881)))</f>
        <v/>
      </c>
      <c r="U2383" s="1" t="str">
        <f t="shared" ca="1" si="511"/>
        <v/>
      </c>
      <c r="V2383" s="1" t="str">
        <f t="shared" ca="1" si="517"/>
        <v/>
      </c>
      <c r="W2383" s="1" t="str">
        <f t="array" aca="1" ref="W2383" ca="1">IF(V2383="","",IF(AVERAGE(IF(Z$2:Z$2881="Neg"&amp;" "&amp;B2383&amp;" "&amp;X2383,J$2:J$2881,0))&gt;AVERAGE(IF(Z$2:Z$2881="pos"&amp;" "&amp;B2383&amp;" "&amp;X2383,J$2:J$2881,0)),"neg","pos"))</f>
        <v/>
      </c>
      <c r="X2383" s="1" t="str">
        <f t="shared" ca="1" si="512"/>
        <v/>
      </c>
      <c r="Y2383" s="1" t="str">
        <f t="shared" ca="1" si="513"/>
        <v/>
      </c>
      <c r="Z2383" s="1" t="str">
        <f t="shared" si="514"/>
        <v>both ((Leu or Ile)-Lys) MEB</v>
      </c>
      <c r="AA2383" s="1" t="str">
        <f t="shared" si="518"/>
        <v/>
      </c>
    </row>
    <row r="2384" spans="1:27" x14ac:dyDescent="0.2">
      <c r="A2384" s="1" t="s">
        <v>94</v>
      </c>
      <c r="B2384" s="1" t="s">
        <v>89</v>
      </c>
      <c r="C2384" s="1" t="s">
        <v>135</v>
      </c>
      <c r="D2384" s="1">
        <v>259.18939999999998</v>
      </c>
      <c r="E2384" s="1">
        <v>21.88</v>
      </c>
      <c r="F2384" s="5" t="s">
        <v>146</v>
      </c>
      <c r="H2384" s="1" t="s">
        <v>150</v>
      </c>
      <c r="K2384" s="1">
        <f t="shared" si="515"/>
        <v>0</v>
      </c>
      <c r="L2384" s="1" t="str">
        <f t="shared" si="516"/>
        <v>both ((Leu or Ile)-Lys) MEBM_Syn</v>
      </c>
      <c r="M2384" s="1" t="str">
        <f t="shared" si="507"/>
        <v>ND</v>
      </c>
      <c r="N2384" s="1" t="str">
        <f t="shared" si="508"/>
        <v>both ((Leu or Ile)-Lys) MEBM_SynND</v>
      </c>
      <c r="O2384" s="2" t="str">
        <f t="shared" si="509"/>
        <v/>
      </c>
      <c r="P2384" s="1" t="str">
        <f t="array" ref="P2384">IF(O2384="","",AVERAGE(IF(L$1:L$2881=L2384,K$1:K$2881)))</f>
        <v/>
      </c>
      <c r="Q2384" s="1" t="str">
        <f t="array" ref="Q2384">IF(O2384="","",_xlfn.F.TEST(IF((L$1:L$2881=LEFT(L2384,LEN(L2384)-3)&amp;"ctr"),K$1:K$2881),IF((L$1:L$2881=L2384),K$1:K$2881)))</f>
        <v/>
      </c>
      <c r="R2384" s="1" t="str">
        <f t="array" ref="R2384">IF(O2384="","",TTEST(IF(L$1:L$2881=LEFT(L2384,LEN(L2384)-3)&amp;"ctr",K$1:K$2881),IF(L$1:L$2881=L2384,K$1:K$2881),2,IF(ISERROR(Q2384),3,IF(Q2384&lt;0.05,3,2))))</f>
        <v/>
      </c>
      <c r="S2384" s="1" t="str">
        <f t="shared" ca="1" si="510"/>
        <v/>
      </c>
      <c r="T2384" s="1" t="str">
        <f t="array" ref="T2384">IF(O2384="","",AVERAGE(IF(L$1:L$2881=L2384,I$1:I$2881)))</f>
        <v/>
      </c>
      <c r="U2384" s="1" t="str">
        <f t="shared" ca="1" si="511"/>
        <v/>
      </c>
      <c r="V2384" s="1" t="str">
        <f t="shared" ca="1" si="517"/>
        <v/>
      </c>
      <c r="W2384" s="1" t="str">
        <f t="array" aca="1" ref="W2384" ca="1">IF(V2384="","",IF(AVERAGE(IF(Z$2:Z$2881="Neg"&amp;" "&amp;B2384&amp;" "&amp;X2384,J$2:J$2881,0))&gt;AVERAGE(IF(Z$2:Z$2881="pos"&amp;" "&amp;B2384&amp;" "&amp;X2384,J$2:J$2881,0)),"neg","pos"))</f>
        <v/>
      </c>
      <c r="X2384" s="1" t="str">
        <f t="shared" ca="1" si="512"/>
        <v/>
      </c>
      <c r="Y2384" s="1" t="str">
        <f t="shared" ca="1" si="513"/>
        <v/>
      </c>
      <c r="Z2384" s="1" t="str">
        <f t="shared" si="514"/>
        <v>both ((Leu or Ile)-Lys) MEB</v>
      </c>
      <c r="AA2384" s="1" t="str">
        <f t="shared" si="518"/>
        <v/>
      </c>
    </row>
    <row r="2385" spans="1:27" x14ac:dyDescent="0.2">
      <c r="A2385" s="1" t="s">
        <v>94</v>
      </c>
      <c r="B2385" s="1" t="s">
        <v>89</v>
      </c>
      <c r="C2385" s="1" t="s">
        <v>135</v>
      </c>
      <c r="D2385" s="1">
        <v>259.18939999999998</v>
      </c>
      <c r="E2385" s="1">
        <v>21.88</v>
      </c>
      <c r="F2385" s="5" t="s">
        <v>146</v>
      </c>
      <c r="H2385" s="1" t="s">
        <v>150</v>
      </c>
      <c r="K2385" s="1">
        <f t="shared" si="515"/>
        <v>0</v>
      </c>
      <c r="L2385" s="1" t="str">
        <f t="shared" si="516"/>
        <v>both ((Leu or Ile)-Lys) MEBM_Syn</v>
      </c>
      <c r="M2385" s="1" t="str">
        <f t="shared" si="507"/>
        <v>ND</v>
      </c>
      <c r="N2385" s="1" t="str">
        <f t="shared" si="508"/>
        <v>both ((Leu or Ile)-Lys) MEBM_SynND</v>
      </c>
      <c r="O2385" s="2" t="str">
        <f t="shared" si="509"/>
        <v/>
      </c>
      <c r="P2385" s="1" t="str">
        <f t="array" ref="P2385">IF(O2385="","",AVERAGE(IF(L$1:L$2881=L2385,K$1:K$2881)))</f>
        <v/>
      </c>
      <c r="Q2385" s="1" t="str">
        <f t="array" ref="Q2385">IF(O2385="","",_xlfn.F.TEST(IF((L$1:L$2881=LEFT(L2385,LEN(L2385)-3)&amp;"ctr"),K$1:K$2881),IF((L$1:L$2881=L2385),K$1:K$2881)))</f>
        <v/>
      </c>
      <c r="R2385" s="1" t="str">
        <f t="array" ref="R2385">IF(O2385="","",TTEST(IF(L$1:L$2881=LEFT(L2385,LEN(L2385)-3)&amp;"ctr",K$1:K$2881),IF(L$1:L$2881=L2385,K$1:K$2881),2,IF(ISERROR(Q2385),3,IF(Q2385&lt;0.05,3,2))))</f>
        <v/>
      </c>
      <c r="S2385" s="1" t="str">
        <f t="shared" ca="1" si="510"/>
        <v/>
      </c>
      <c r="T2385" s="1" t="str">
        <f t="array" ref="T2385">IF(O2385="","",AVERAGE(IF(L$1:L$2881=L2385,I$1:I$2881)))</f>
        <v/>
      </c>
      <c r="U2385" s="1" t="str">
        <f t="shared" ca="1" si="511"/>
        <v/>
      </c>
      <c r="V2385" s="1" t="str">
        <f t="shared" ca="1" si="517"/>
        <v/>
      </c>
      <c r="W2385" s="1" t="str">
        <f t="array" aca="1" ref="W2385" ca="1">IF(V2385="","",IF(AVERAGE(IF(Z$2:Z$2881="Neg"&amp;" "&amp;B2385&amp;" "&amp;X2385,J$2:J$2881,0))&gt;AVERAGE(IF(Z$2:Z$2881="pos"&amp;" "&amp;B2385&amp;" "&amp;X2385,J$2:J$2881,0)),"neg","pos"))</f>
        <v/>
      </c>
      <c r="X2385" s="1" t="str">
        <f t="shared" ca="1" si="512"/>
        <v/>
      </c>
      <c r="Y2385" s="1" t="str">
        <f t="shared" ca="1" si="513"/>
        <v/>
      </c>
      <c r="Z2385" s="1" t="str">
        <f t="shared" si="514"/>
        <v>both ((Leu or Ile)-Lys) MEB</v>
      </c>
      <c r="AA2385" s="1" t="str">
        <f t="shared" si="518"/>
        <v/>
      </c>
    </row>
    <row r="2386" spans="1:27" x14ac:dyDescent="0.2">
      <c r="A2386" s="1" t="s">
        <v>94</v>
      </c>
      <c r="B2386" s="1" t="s">
        <v>89</v>
      </c>
      <c r="C2386" s="1" t="s">
        <v>135</v>
      </c>
      <c r="D2386" s="1">
        <v>259.18939999999998</v>
      </c>
      <c r="E2386" s="1">
        <v>21.88</v>
      </c>
      <c r="F2386" s="5" t="s">
        <v>146</v>
      </c>
      <c r="H2386" s="1" t="s">
        <v>151</v>
      </c>
      <c r="I2386" s="1">
        <v>537064</v>
      </c>
      <c r="K2386" s="1">
        <f t="shared" si="515"/>
        <v>13.19387440899645</v>
      </c>
      <c r="L2386" s="1" t="str">
        <f t="shared" si="516"/>
        <v>both ((Leu or Ile)-Lys) YE_Ctr</v>
      </c>
      <c r="M2386" s="1" t="str">
        <f t="shared" si="507"/>
        <v>D</v>
      </c>
      <c r="N2386" s="1" t="str">
        <f t="shared" si="508"/>
        <v>both ((Leu or Ile)-Lys) YE_Ctr_D</v>
      </c>
      <c r="O2386" s="2" t="str">
        <f t="shared" si="509"/>
        <v>D</v>
      </c>
      <c r="P2386" s="1">
        <f t="array" ref="P2386">IF(O2386="","",AVERAGE(IF(L$1:L$2881=L2386,K$1:K$2881)))</f>
        <v>13.268151678913551</v>
      </c>
      <c r="Q2386" s="1">
        <f t="array" ref="Q2386">IF(O2386="","",_xlfn.F.TEST(IF((L$1:L$2881=LEFT(L2386,LEN(L2386)-3)&amp;"ctr"),K$1:K$2881),IF((L$1:L$2881=L2386),K$1:K$2881)))</f>
        <v>1</v>
      </c>
      <c r="R2386" s="1">
        <f t="array" ref="R2386">IF(O2386="","",TTEST(IF(L$1:L$2881=LEFT(L2386,LEN(L2386)-3)&amp;"ctr",K$1:K$2881),IF(L$1:L$2881=L2386,K$1:K$2881),2,IF(ISERROR(Q2386),3,IF(Q2386&lt;0.05,3,2))))</f>
        <v>1</v>
      </c>
      <c r="S2386" s="1" t="str">
        <f t="shared" ca="1" si="510"/>
        <v>D</v>
      </c>
      <c r="T2386" s="1">
        <f t="array" ref="T2386">IF(O2386="","",AVERAGE(IF(L$1:L$2881=L2386,I$1:I$2881)))</f>
        <v>579640.75</v>
      </c>
      <c r="U2386" s="1" t="b">
        <f t="shared" ca="1" si="511"/>
        <v>0</v>
      </c>
      <c r="V2386" s="1" t="str">
        <f t="shared" ca="1" si="517"/>
        <v>1</v>
      </c>
      <c r="W2386" s="1" t="str">
        <f t="array" aca="1" ref="W2386" ca="1">IF(V2386="","",IF(AVERAGE(IF(Z$2:Z$2881="Neg"&amp;" "&amp;B2386&amp;" "&amp;X2386,J$2:J$2881,0))&gt;AVERAGE(IF(Z$2:Z$2881="pos"&amp;" "&amp;B2386&amp;" "&amp;X2386,J$2:J$2881,0)),"neg","pos"))</f>
        <v>pos</v>
      </c>
      <c r="X2386" s="1" t="str">
        <f t="shared" ca="1" si="512"/>
        <v>YE_</v>
      </c>
      <c r="Y2386" s="1" t="str">
        <f t="shared" ca="1" si="513"/>
        <v>Ctr</v>
      </c>
      <c r="Z2386" s="1" t="str">
        <f t="shared" si="514"/>
        <v>both ((Leu or Ile)-Lys) YE_</v>
      </c>
      <c r="AA2386" s="1" t="str">
        <f t="shared" si="518"/>
        <v>Good</v>
      </c>
    </row>
    <row r="2387" spans="1:27" x14ac:dyDescent="0.2">
      <c r="A2387" s="1" t="s">
        <v>94</v>
      </c>
      <c r="B2387" s="1" t="s">
        <v>89</v>
      </c>
      <c r="C2387" s="1" t="s">
        <v>135</v>
      </c>
      <c r="D2387" s="1">
        <v>259.18939999999998</v>
      </c>
      <c r="E2387" s="1">
        <v>21.88</v>
      </c>
      <c r="F2387" s="5" t="s">
        <v>146</v>
      </c>
      <c r="H2387" s="1" t="s">
        <v>151</v>
      </c>
      <c r="I2387" s="1">
        <v>591170</v>
      </c>
      <c r="K2387" s="1">
        <f t="shared" si="515"/>
        <v>13.289860594638984</v>
      </c>
      <c r="L2387" s="1" t="str">
        <f t="shared" si="516"/>
        <v>both ((Leu or Ile)-Lys) YE_Ctr</v>
      </c>
      <c r="M2387" s="1" t="str">
        <f t="shared" si="507"/>
        <v>D</v>
      </c>
      <c r="N2387" s="1" t="str">
        <f t="shared" si="508"/>
        <v>both ((Leu or Ile)-Lys) YE_Ctr_D</v>
      </c>
      <c r="O2387" s="2" t="str">
        <f t="shared" si="509"/>
        <v/>
      </c>
      <c r="P2387" s="1" t="str">
        <f t="array" ref="P2387">IF(O2387="","",AVERAGE(IF(L$1:L$2881=L2387,K$1:K$2881)))</f>
        <v/>
      </c>
      <c r="Q2387" s="1" t="str">
        <f t="array" ref="Q2387">IF(O2387="","",_xlfn.F.TEST(IF((L$1:L$2881=LEFT(L2387,LEN(L2387)-3)&amp;"ctr"),K$1:K$2881),IF((L$1:L$2881=L2387),K$1:K$2881)))</f>
        <v/>
      </c>
      <c r="R2387" s="1" t="str">
        <f t="array" ref="R2387">IF(O2387="","",TTEST(IF(L$1:L$2881=LEFT(L2387,LEN(L2387)-3)&amp;"ctr",K$1:K$2881),IF(L$1:L$2881=L2387,K$1:K$2881),2,IF(ISERROR(Q2387),3,IF(Q2387&lt;0.05,3,2))))</f>
        <v/>
      </c>
      <c r="S2387" s="1" t="str">
        <f t="shared" ca="1" si="510"/>
        <v/>
      </c>
      <c r="T2387" s="1" t="str">
        <f t="array" ref="T2387">IF(O2387="","",AVERAGE(IF(L$1:L$2881=L2387,I$1:I$2881)))</f>
        <v/>
      </c>
      <c r="U2387" s="1" t="str">
        <f t="shared" ca="1" si="511"/>
        <v/>
      </c>
      <c r="V2387" s="1" t="str">
        <f t="shared" ca="1" si="517"/>
        <v/>
      </c>
      <c r="W2387" s="1" t="str">
        <f t="array" aca="1" ref="W2387" ca="1">IF(V2387="","",IF(AVERAGE(IF(Z$2:Z$2881="Neg"&amp;" "&amp;B2387&amp;" "&amp;X2387,J$2:J$2881,0))&gt;AVERAGE(IF(Z$2:Z$2881="pos"&amp;" "&amp;B2387&amp;" "&amp;X2387,J$2:J$2881,0)),"neg","pos"))</f>
        <v/>
      </c>
      <c r="X2387" s="1" t="str">
        <f t="shared" ca="1" si="512"/>
        <v/>
      </c>
      <c r="Y2387" s="1" t="str">
        <f t="shared" ca="1" si="513"/>
        <v/>
      </c>
      <c r="Z2387" s="1" t="str">
        <f t="shared" si="514"/>
        <v>both ((Leu or Ile)-Lys) YE_</v>
      </c>
      <c r="AA2387" s="1" t="str">
        <f t="shared" si="518"/>
        <v/>
      </c>
    </row>
    <row r="2388" spans="1:27" x14ac:dyDescent="0.2">
      <c r="A2388" s="1" t="s">
        <v>94</v>
      </c>
      <c r="B2388" s="1" t="s">
        <v>89</v>
      </c>
      <c r="C2388" s="1" t="s">
        <v>135</v>
      </c>
      <c r="D2388" s="1">
        <v>259.18939999999998</v>
      </c>
      <c r="E2388" s="1">
        <v>21.88</v>
      </c>
      <c r="F2388" s="5" t="s">
        <v>146</v>
      </c>
      <c r="H2388" s="1" t="s">
        <v>151</v>
      </c>
      <c r="I2388" s="1">
        <v>556098</v>
      </c>
      <c r="K2388" s="1">
        <f t="shared" si="515"/>
        <v>13.228701614936311</v>
      </c>
      <c r="L2388" s="1" t="str">
        <f t="shared" si="516"/>
        <v>both ((Leu or Ile)-Lys) YE_Ctr</v>
      </c>
      <c r="M2388" s="1" t="str">
        <f t="shared" si="507"/>
        <v>D</v>
      </c>
      <c r="N2388" s="1" t="str">
        <f t="shared" si="508"/>
        <v>both ((Leu or Ile)-Lys) YE_Ctr_D</v>
      </c>
      <c r="O2388" s="2" t="str">
        <f t="shared" si="509"/>
        <v/>
      </c>
      <c r="P2388" s="1" t="str">
        <f t="array" ref="P2388">IF(O2388="","",AVERAGE(IF(L$1:L$2881=L2388,K$1:K$2881)))</f>
        <v/>
      </c>
      <c r="Q2388" s="1" t="str">
        <f t="array" ref="Q2388">IF(O2388="","",_xlfn.F.TEST(IF((L$1:L$2881=LEFT(L2388,LEN(L2388)-3)&amp;"ctr"),K$1:K$2881),IF((L$1:L$2881=L2388),K$1:K$2881)))</f>
        <v/>
      </c>
      <c r="R2388" s="1" t="str">
        <f t="array" ref="R2388">IF(O2388="","",TTEST(IF(L$1:L$2881=LEFT(L2388,LEN(L2388)-3)&amp;"ctr",K$1:K$2881),IF(L$1:L$2881=L2388,K$1:K$2881),2,IF(ISERROR(Q2388),3,IF(Q2388&lt;0.05,3,2))))</f>
        <v/>
      </c>
      <c r="S2388" s="1" t="str">
        <f t="shared" ca="1" si="510"/>
        <v/>
      </c>
      <c r="T2388" s="1" t="str">
        <f t="array" ref="T2388">IF(O2388="","",AVERAGE(IF(L$1:L$2881=L2388,I$1:I$2881)))</f>
        <v/>
      </c>
      <c r="U2388" s="1" t="str">
        <f t="shared" ca="1" si="511"/>
        <v/>
      </c>
      <c r="V2388" s="1" t="str">
        <f t="shared" ca="1" si="517"/>
        <v/>
      </c>
      <c r="W2388" s="1" t="str">
        <f t="array" aca="1" ref="W2388" ca="1">IF(V2388="","",IF(AVERAGE(IF(Z$2:Z$2881="Neg"&amp;" "&amp;B2388&amp;" "&amp;X2388,J$2:J$2881,0))&gt;AVERAGE(IF(Z$2:Z$2881="pos"&amp;" "&amp;B2388&amp;" "&amp;X2388,J$2:J$2881,0)),"neg","pos"))</f>
        <v/>
      </c>
      <c r="X2388" s="1" t="str">
        <f t="shared" ca="1" si="512"/>
        <v/>
      </c>
      <c r="Y2388" s="1" t="str">
        <f t="shared" ca="1" si="513"/>
        <v/>
      </c>
      <c r="Z2388" s="1" t="str">
        <f t="shared" si="514"/>
        <v>both ((Leu or Ile)-Lys) YE_</v>
      </c>
      <c r="AA2388" s="1" t="str">
        <f t="shared" si="518"/>
        <v/>
      </c>
    </row>
    <row r="2389" spans="1:27" x14ac:dyDescent="0.2">
      <c r="A2389" s="1" t="s">
        <v>94</v>
      </c>
      <c r="B2389" s="1" t="s">
        <v>89</v>
      </c>
      <c r="C2389" s="1" t="s">
        <v>135</v>
      </c>
      <c r="D2389" s="1">
        <v>259.18939999999998</v>
      </c>
      <c r="E2389" s="1">
        <v>21.88</v>
      </c>
      <c r="F2389" s="5" t="s">
        <v>146</v>
      </c>
      <c r="H2389" s="1" t="s">
        <v>151</v>
      </c>
      <c r="I2389" s="1">
        <v>634231</v>
      </c>
      <c r="K2389" s="1">
        <f t="shared" si="515"/>
        <v>13.36017009708246</v>
      </c>
      <c r="L2389" s="1" t="str">
        <f t="shared" si="516"/>
        <v>both ((Leu or Ile)-Lys) YE_Ctr</v>
      </c>
      <c r="M2389" s="1" t="str">
        <f t="shared" si="507"/>
        <v>D</v>
      </c>
      <c r="N2389" s="1" t="str">
        <f t="shared" si="508"/>
        <v>both ((Leu or Ile)-Lys) YE_Ctr_D</v>
      </c>
      <c r="O2389" s="2" t="str">
        <f t="shared" si="509"/>
        <v/>
      </c>
      <c r="P2389" s="1" t="str">
        <f t="array" ref="P2389">IF(O2389="","",AVERAGE(IF(L$1:L$2881=L2389,K$1:K$2881)))</f>
        <v/>
      </c>
      <c r="Q2389" s="1" t="str">
        <f t="array" ref="Q2389">IF(O2389="","",_xlfn.F.TEST(IF((L$1:L$2881=LEFT(L2389,LEN(L2389)-3)&amp;"ctr"),K$1:K$2881),IF((L$1:L$2881=L2389),K$1:K$2881)))</f>
        <v/>
      </c>
      <c r="R2389" s="1" t="str">
        <f t="array" ref="R2389">IF(O2389="","",TTEST(IF(L$1:L$2881=LEFT(L2389,LEN(L2389)-3)&amp;"ctr",K$1:K$2881),IF(L$1:L$2881=L2389,K$1:K$2881),2,IF(ISERROR(Q2389),3,IF(Q2389&lt;0.05,3,2))))</f>
        <v/>
      </c>
      <c r="S2389" s="1" t="str">
        <f t="shared" ca="1" si="510"/>
        <v/>
      </c>
      <c r="T2389" s="1" t="str">
        <f t="array" ref="T2389">IF(O2389="","",AVERAGE(IF(L$1:L$2881=L2389,I$1:I$2881)))</f>
        <v/>
      </c>
      <c r="U2389" s="1" t="str">
        <f t="shared" ca="1" si="511"/>
        <v/>
      </c>
      <c r="V2389" s="1" t="str">
        <f t="shared" ca="1" si="517"/>
        <v/>
      </c>
      <c r="W2389" s="1" t="str">
        <f t="array" aca="1" ref="W2389" ca="1">IF(V2389="","",IF(AVERAGE(IF(Z$2:Z$2881="Neg"&amp;" "&amp;B2389&amp;" "&amp;X2389,J$2:J$2881,0))&gt;AVERAGE(IF(Z$2:Z$2881="pos"&amp;" "&amp;B2389&amp;" "&amp;X2389,J$2:J$2881,0)),"neg","pos"))</f>
        <v/>
      </c>
      <c r="X2389" s="1" t="str">
        <f t="shared" ca="1" si="512"/>
        <v/>
      </c>
      <c r="Y2389" s="1" t="str">
        <f t="shared" ca="1" si="513"/>
        <v/>
      </c>
      <c r="Z2389" s="1" t="str">
        <f t="shared" si="514"/>
        <v>both ((Leu or Ile)-Lys) YE_</v>
      </c>
      <c r="AA2389" s="1" t="str">
        <f t="shared" si="518"/>
        <v/>
      </c>
    </row>
    <row r="2390" spans="1:27" x14ac:dyDescent="0.2">
      <c r="A2390" s="1" t="s">
        <v>94</v>
      </c>
      <c r="B2390" s="1" t="s">
        <v>89</v>
      </c>
      <c r="C2390" s="1" t="s">
        <v>135</v>
      </c>
      <c r="D2390" s="1">
        <v>259.18939999999998</v>
      </c>
      <c r="E2390" s="1">
        <v>21.88</v>
      </c>
      <c r="F2390" s="5" t="s">
        <v>146</v>
      </c>
      <c r="H2390" s="1" t="s">
        <v>152</v>
      </c>
      <c r="I2390" s="1">
        <v>403466</v>
      </c>
      <c r="K2390" s="1">
        <f t="shared" si="515"/>
        <v>12.907849978960998</v>
      </c>
      <c r="L2390" s="1" t="str">
        <f t="shared" si="516"/>
        <v>both ((Leu or Ile)-Lys) YE_Syn</v>
      </c>
      <c r="M2390" s="1" t="str">
        <f t="shared" si="507"/>
        <v>D</v>
      </c>
      <c r="N2390" s="1" t="str">
        <f t="shared" si="508"/>
        <v>both ((Leu or Ile)-Lys) YE_Syn_D</v>
      </c>
      <c r="O2390" s="2" t="str">
        <f t="shared" si="509"/>
        <v>D</v>
      </c>
      <c r="P2390" s="1">
        <f t="array" ref="P2390">IF(O2390="","",AVERAGE(IF(L$1:L$2881=L2390,K$1:K$2881)))</f>
        <v>13.567486505904537</v>
      </c>
      <c r="Q2390" s="1">
        <f t="array" ref="Q2390">IF(O2390="","",_xlfn.F.TEST(IF((L$1:L$2881=LEFT(L2390,LEN(L2390)-3)&amp;"ctr"),K$1:K$2881),IF((L$1:L$2881=L2390),K$1:K$2881)))</f>
        <v>2.7535002331749267E-3</v>
      </c>
      <c r="R2390" s="1">
        <f t="array" ref="R2390">IF(O2390="","",TTEST(IF(L$1:L$2881=LEFT(L2390,LEN(L2390)-3)&amp;"ctr",K$1:K$2881),IF(L$1:L$2881=L2390,K$1:K$2881),2,IF(ISERROR(Q2390),3,IF(Q2390&lt;0.05,3,2))))</f>
        <v>0.49914494468751375</v>
      </c>
      <c r="S2390" s="1" t="str">
        <f t="shared" ca="1" si="510"/>
        <v>N</v>
      </c>
      <c r="T2390" s="1">
        <f t="array" ref="T2390">IF(O2390="","",AVERAGE(IF(L$1:L$2881=L2390,I$1:I$2881)))</f>
        <v>983976.5</v>
      </c>
      <c r="U2390" s="1" t="str">
        <f t="shared" ca="1" si="511"/>
        <v>n/a</v>
      </c>
      <c r="V2390" s="1" t="str">
        <f t="shared" ca="1" si="517"/>
        <v>1</v>
      </c>
      <c r="W2390" s="1" t="str">
        <f t="array" aca="1" ref="W2390" ca="1">IF(V2390="","",IF(AVERAGE(IF(Z$2:Z$2881="Neg"&amp;" "&amp;B2390&amp;" "&amp;X2390,J$2:J$2881,0))&gt;AVERAGE(IF(Z$2:Z$2881="pos"&amp;" "&amp;B2390&amp;" "&amp;X2390,J$2:J$2881,0)),"neg","pos"))</f>
        <v>pos</v>
      </c>
      <c r="X2390" s="1" t="str">
        <f t="shared" ca="1" si="512"/>
        <v>YE_</v>
      </c>
      <c r="Y2390" s="1" t="str">
        <f t="shared" ca="1" si="513"/>
        <v>Syn</v>
      </c>
      <c r="Z2390" s="1" t="str">
        <f t="shared" si="514"/>
        <v>both ((Leu or Ile)-Lys) YE_</v>
      </c>
      <c r="AA2390" s="1" t="str">
        <f t="shared" si="518"/>
        <v>Good</v>
      </c>
    </row>
    <row r="2391" spans="1:27" x14ac:dyDescent="0.2">
      <c r="A2391" s="1" t="s">
        <v>94</v>
      </c>
      <c r="B2391" s="1" t="s">
        <v>89</v>
      </c>
      <c r="C2391" s="1" t="s">
        <v>135</v>
      </c>
      <c r="D2391" s="1">
        <v>259.18939999999998</v>
      </c>
      <c r="E2391" s="1">
        <v>21.88</v>
      </c>
      <c r="F2391" s="5" t="s">
        <v>146</v>
      </c>
      <c r="H2391" s="1" t="s">
        <v>152</v>
      </c>
      <c r="I2391" s="1">
        <v>429239</v>
      </c>
      <c r="K2391" s="1">
        <f t="shared" si="515"/>
        <v>12.969771482041065</v>
      </c>
      <c r="L2391" s="1" t="str">
        <f t="shared" si="516"/>
        <v>both ((Leu or Ile)-Lys) YE_Syn</v>
      </c>
      <c r="M2391" s="1" t="str">
        <f t="shared" si="507"/>
        <v>D</v>
      </c>
      <c r="N2391" s="1" t="str">
        <f t="shared" si="508"/>
        <v>both ((Leu or Ile)-Lys) YE_Syn_D</v>
      </c>
      <c r="O2391" s="2" t="str">
        <f t="shared" si="509"/>
        <v/>
      </c>
      <c r="P2391" s="1" t="str">
        <f t="array" ref="P2391">IF(O2391="","",AVERAGE(IF(L$1:L$2881=L2391,K$1:K$2881)))</f>
        <v/>
      </c>
      <c r="Q2391" s="1" t="str">
        <f t="array" ref="Q2391">IF(O2391="","",_xlfn.F.TEST(IF((L$1:L$2881=LEFT(L2391,LEN(L2391)-3)&amp;"ctr"),K$1:K$2881),IF((L$1:L$2881=L2391),K$1:K$2881)))</f>
        <v/>
      </c>
      <c r="R2391" s="1" t="str">
        <f t="array" ref="R2391">IF(O2391="","",TTEST(IF(L$1:L$2881=LEFT(L2391,LEN(L2391)-3)&amp;"ctr",K$1:K$2881),IF(L$1:L$2881=L2391,K$1:K$2881),2,IF(ISERROR(Q2391),3,IF(Q2391&lt;0.05,3,2))))</f>
        <v/>
      </c>
      <c r="S2391" s="1" t="str">
        <f t="shared" ca="1" si="510"/>
        <v/>
      </c>
      <c r="T2391" s="1" t="str">
        <f t="array" ref="T2391">IF(O2391="","",AVERAGE(IF(L$1:L$2881=L2391,I$1:I$2881)))</f>
        <v/>
      </c>
      <c r="U2391" s="1" t="str">
        <f t="shared" ca="1" si="511"/>
        <v/>
      </c>
      <c r="V2391" s="1" t="str">
        <f t="shared" ca="1" si="517"/>
        <v/>
      </c>
      <c r="W2391" s="1" t="str">
        <f t="array" aca="1" ref="W2391" ca="1">IF(V2391="","",IF(AVERAGE(IF(Z$2:Z$2881="Neg"&amp;" "&amp;B2391&amp;" "&amp;X2391,J$2:J$2881,0))&gt;AVERAGE(IF(Z$2:Z$2881="pos"&amp;" "&amp;B2391&amp;" "&amp;X2391,J$2:J$2881,0)),"neg","pos"))</f>
        <v/>
      </c>
      <c r="X2391" s="1" t="str">
        <f t="shared" ca="1" si="512"/>
        <v/>
      </c>
      <c r="Y2391" s="1" t="str">
        <f t="shared" ca="1" si="513"/>
        <v/>
      </c>
      <c r="Z2391" s="1" t="str">
        <f t="shared" si="514"/>
        <v>both ((Leu or Ile)-Lys) YE_</v>
      </c>
      <c r="AA2391" s="1" t="str">
        <f t="shared" si="518"/>
        <v/>
      </c>
    </row>
    <row r="2392" spans="1:27" x14ac:dyDescent="0.2">
      <c r="A2392" s="1" t="s">
        <v>94</v>
      </c>
      <c r="B2392" s="1" t="s">
        <v>89</v>
      </c>
      <c r="C2392" s="1" t="s">
        <v>135</v>
      </c>
      <c r="D2392" s="1">
        <v>259.18939999999998</v>
      </c>
      <c r="E2392" s="1">
        <v>21.88</v>
      </c>
      <c r="F2392" s="5" t="s">
        <v>146</v>
      </c>
      <c r="H2392" s="1" t="s">
        <v>152</v>
      </c>
      <c r="I2392" s="1">
        <v>1035459</v>
      </c>
      <c r="K2392" s="1">
        <f t="shared" si="515"/>
        <v>13.850356330389873</v>
      </c>
      <c r="L2392" s="1" t="str">
        <f t="shared" si="516"/>
        <v>both ((Leu or Ile)-Lys) YE_Syn</v>
      </c>
      <c r="M2392" s="1" t="str">
        <f t="shared" si="507"/>
        <v>D</v>
      </c>
      <c r="N2392" s="1" t="str">
        <f t="shared" si="508"/>
        <v>both ((Leu or Ile)-Lys) YE_Syn_D</v>
      </c>
      <c r="O2392" s="2" t="str">
        <f t="shared" si="509"/>
        <v/>
      </c>
      <c r="P2392" s="1" t="str">
        <f t="array" ref="P2392">IF(O2392="","",AVERAGE(IF(L$1:L$2881=L2392,K$1:K$2881)))</f>
        <v/>
      </c>
      <c r="Q2392" s="1" t="str">
        <f t="array" ref="Q2392">IF(O2392="","",_xlfn.F.TEST(IF((L$1:L$2881=LEFT(L2392,LEN(L2392)-3)&amp;"ctr"),K$1:K$2881),IF((L$1:L$2881=L2392),K$1:K$2881)))</f>
        <v/>
      </c>
      <c r="R2392" s="1" t="str">
        <f t="array" ref="R2392">IF(O2392="","",TTEST(IF(L$1:L$2881=LEFT(L2392,LEN(L2392)-3)&amp;"ctr",K$1:K$2881),IF(L$1:L$2881=L2392,K$1:K$2881),2,IF(ISERROR(Q2392),3,IF(Q2392&lt;0.05,3,2))))</f>
        <v/>
      </c>
      <c r="S2392" s="1" t="str">
        <f t="shared" ca="1" si="510"/>
        <v/>
      </c>
      <c r="T2392" s="1" t="str">
        <f t="array" ref="T2392">IF(O2392="","",AVERAGE(IF(L$1:L$2881=L2392,I$1:I$2881)))</f>
        <v/>
      </c>
      <c r="U2392" s="1" t="str">
        <f t="shared" ca="1" si="511"/>
        <v/>
      </c>
      <c r="V2392" s="1" t="str">
        <f t="shared" ca="1" si="517"/>
        <v/>
      </c>
      <c r="W2392" s="1" t="str">
        <f t="array" aca="1" ref="W2392" ca="1">IF(V2392="","",IF(AVERAGE(IF(Z$2:Z$2881="Neg"&amp;" "&amp;B2392&amp;" "&amp;X2392,J$2:J$2881,0))&gt;AVERAGE(IF(Z$2:Z$2881="pos"&amp;" "&amp;B2392&amp;" "&amp;X2392,J$2:J$2881,0)),"neg","pos"))</f>
        <v/>
      </c>
      <c r="X2392" s="1" t="str">
        <f t="shared" ca="1" si="512"/>
        <v/>
      </c>
      <c r="Y2392" s="1" t="str">
        <f t="shared" ca="1" si="513"/>
        <v/>
      </c>
      <c r="Z2392" s="1" t="str">
        <f t="shared" si="514"/>
        <v>both ((Leu or Ile)-Lys) YE_</v>
      </c>
      <c r="AA2392" s="1" t="str">
        <f t="shared" si="518"/>
        <v/>
      </c>
    </row>
    <row r="2393" spans="1:27" x14ac:dyDescent="0.2">
      <c r="A2393" s="1" t="s">
        <v>94</v>
      </c>
      <c r="B2393" s="1" t="s">
        <v>89</v>
      </c>
      <c r="C2393" s="1" t="s">
        <v>135</v>
      </c>
      <c r="D2393" s="1">
        <v>259.18939999999998</v>
      </c>
      <c r="E2393" s="1">
        <v>21.88</v>
      </c>
      <c r="F2393" s="5" t="s">
        <v>146</v>
      </c>
      <c r="H2393" s="1" t="s">
        <v>152</v>
      </c>
      <c r="I2393" s="1">
        <v>2067742</v>
      </c>
      <c r="K2393" s="1">
        <f t="shared" si="515"/>
        <v>14.541968232226212</v>
      </c>
      <c r="L2393" s="1" t="str">
        <f t="shared" si="516"/>
        <v>both ((Leu or Ile)-Lys) YE_Syn</v>
      </c>
      <c r="M2393" s="1" t="str">
        <f t="shared" si="507"/>
        <v>D</v>
      </c>
      <c r="N2393" s="1" t="str">
        <f t="shared" si="508"/>
        <v>both ((Leu or Ile)-Lys) YE_Syn_D</v>
      </c>
      <c r="O2393" s="2" t="str">
        <f t="shared" si="509"/>
        <v/>
      </c>
      <c r="P2393" s="1" t="str">
        <f t="array" ref="P2393">IF(O2393="","",AVERAGE(IF(L$1:L$2881=L2393,K$1:K$2881)))</f>
        <v/>
      </c>
      <c r="Q2393" s="1" t="str">
        <f t="array" ref="Q2393">IF(O2393="","",_xlfn.F.TEST(IF((L$1:L$2881=LEFT(L2393,LEN(L2393)-3)&amp;"ctr"),K$1:K$2881),IF((L$1:L$2881=L2393),K$1:K$2881)))</f>
        <v/>
      </c>
      <c r="R2393" s="1" t="str">
        <f t="array" ref="R2393">IF(O2393="","",TTEST(IF(L$1:L$2881=LEFT(L2393,LEN(L2393)-3)&amp;"ctr",K$1:K$2881),IF(L$1:L$2881=L2393,K$1:K$2881),2,IF(ISERROR(Q2393),3,IF(Q2393&lt;0.05,3,2))))</f>
        <v/>
      </c>
      <c r="S2393" s="1" t="str">
        <f t="shared" ca="1" si="510"/>
        <v/>
      </c>
      <c r="T2393" s="1" t="str">
        <f t="array" ref="T2393">IF(O2393="","",AVERAGE(IF(L$1:L$2881=L2393,I$1:I$2881)))</f>
        <v/>
      </c>
      <c r="U2393" s="1" t="str">
        <f t="shared" ca="1" si="511"/>
        <v/>
      </c>
      <c r="V2393" s="1" t="str">
        <f t="shared" ca="1" si="517"/>
        <v/>
      </c>
      <c r="W2393" s="1" t="str">
        <f t="array" aca="1" ref="W2393" ca="1">IF(V2393="","",IF(AVERAGE(IF(Z$2:Z$2881="Neg"&amp;" "&amp;B2393&amp;" "&amp;X2393,J$2:J$2881,0))&gt;AVERAGE(IF(Z$2:Z$2881="pos"&amp;" "&amp;B2393&amp;" "&amp;X2393,J$2:J$2881,0)),"neg","pos"))</f>
        <v/>
      </c>
      <c r="X2393" s="1" t="str">
        <f t="shared" ca="1" si="512"/>
        <v/>
      </c>
      <c r="Y2393" s="1" t="str">
        <f t="shared" ca="1" si="513"/>
        <v/>
      </c>
      <c r="Z2393" s="1" t="str">
        <f t="shared" si="514"/>
        <v>both ((Leu or Ile)-Lys) YE_</v>
      </c>
      <c r="AA2393" s="1" t="str">
        <f t="shared" si="518"/>
        <v/>
      </c>
    </row>
    <row r="2394" spans="1:27" x14ac:dyDescent="0.2">
      <c r="A2394" s="1" t="s">
        <v>94</v>
      </c>
      <c r="B2394" s="1" t="s">
        <v>89</v>
      </c>
      <c r="C2394" s="1" t="s">
        <v>135</v>
      </c>
      <c r="D2394" s="1">
        <v>259.18939999999998</v>
      </c>
      <c r="E2394" s="1">
        <v>21.88</v>
      </c>
      <c r="F2394" s="5" t="s">
        <v>146</v>
      </c>
      <c r="H2394" s="1" t="s">
        <v>153</v>
      </c>
      <c r="K2394" s="1">
        <f t="shared" si="515"/>
        <v>0</v>
      </c>
      <c r="L2394" s="1" t="str">
        <f t="shared" si="516"/>
        <v>both ((Leu or Ile)-Lys) SE_Ctr</v>
      </c>
      <c r="M2394" s="1" t="str">
        <f t="shared" si="507"/>
        <v>ND</v>
      </c>
      <c r="N2394" s="1" t="str">
        <f t="shared" si="508"/>
        <v>both ((Leu or Ile)-Lys) SE_CtrND</v>
      </c>
      <c r="O2394" s="2" t="str">
        <f t="shared" si="509"/>
        <v>ND</v>
      </c>
      <c r="P2394" s="1">
        <f t="array" ref="P2394">IF(O2394="","",AVERAGE(IF(L$1:L$2881=L2394,K$1:K$2881)))</f>
        <v>0</v>
      </c>
      <c r="Q2394" s="1" t="e">
        <f t="array" ref="Q2394">IF(O2394="","",_xlfn.F.TEST(IF((L$1:L$2881=LEFT(L2394,LEN(L2394)-3)&amp;"ctr"),K$1:K$2881),IF((L$1:L$2881=L2394),K$1:K$2881)))</f>
        <v>#DIV/0!</v>
      </c>
      <c r="R2394" s="1" t="e">
        <f t="array" ref="R2394">IF(O2394="","",TTEST(IF(L$1:L$2881=LEFT(L2394,LEN(L2394)-3)&amp;"ctr",K$1:K$2881),IF(L$1:L$2881=L2394,K$1:K$2881),2,IF(ISERROR(Q2394),3,IF(Q2394&lt;0.05,3,2))))</f>
        <v>#DIV/0!</v>
      </c>
      <c r="S2394" s="1" t="str">
        <f t="shared" ca="1" si="510"/>
        <v>ND</v>
      </c>
      <c r="T2394" s="1">
        <f t="array" ref="T2394">IF(O2394="","",AVERAGE(IF(L$1:L$2881=L2394,I$1:I$2881)))</f>
        <v>0</v>
      </c>
      <c r="U2394" s="1" t="str">
        <f t="shared" ca="1" si="511"/>
        <v>n/a</v>
      </c>
      <c r="V2394" s="1" t="str">
        <f t="shared" ca="1" si="517"/>
        <v/>
      </c>
      <c r="W2394" s="1" t="str">
        <f t="array" aca="1" ref="W2394" ca="1">IF(V2394="","",IF(AVERAGE(IF(Z$2:Z$2881="Neg"&amp;" "&amp;B2394&amp;" "&amp;X2394,J$2:J$2881,0))&gt;AVERAGE(IF(Z$2:Z$2881="pos"&amp;" "&amp;B2394&amp;" "&amp;X2394,J$2:J$2881,0)),"neg","pos"))</f>
        <v/>
      </c>
      <c r="X2394" s="1" t="str">
        <f t="shared" ca="1" si="512"/>
        <v/>
      </c>
      <c r="Y2394" s="1" t="str">
        <f t="shared" ca="1" si="513"/>
        <v/>
      </c>
      <c r="Z2394" s="1" t="str">
        <f t="shared" si="514"/>
        <v>both ((Leu or Ile)-Lys) SE_</v>
      </c>
      <c r="AA2394" s="1" t="str">
        <f t="shared" si="518"/>
        <v>Good</v>
      </c>
    </row>
    <row r="2395" spans="1:27" x14ac:dyDescent="0.2">
      <c r="A2395" s="1" t="s">
        <v>94</v>
      </c>
      <c r="B2395" s="1" t="s">
        <v>89</v>
      </c>
      <c r="C2395" s="1" t="s">
        <v>135</v>
      </c>
      <c r="D2395" s="1">
        <v>259.18939999999998</v>
      </c>
      <c r="E2395" s="1">
        <v>21.88</v>
      </c>
      <c r="F2395" s="5" t="s">
        <v>146</v>
      </c>
      <c r="H2395" s="1" t="s">
        <v>153</v>
      </c>
      <c r="K2395" s="1">
        <f t="shared" si="515"/>
        <v>0</v>
      </c>
      <c r="L2395" s="1" t="str">
        <f t="shared" si="516"/>
        <v>both ((Leu or Ile)-Lys) SE_Ctr</v>
      </c>
      <c r="M2395" s="1" t="str">
        <f t="shared" si="507"/>
        <v>ND</v>
      </c>
      <c r="N2395" s="1" t="str">
        <f t="shared" si="508"/>
        <v>both ((Leu or Ile)-Lys) SE_CtrND</v>
      </c>
      <c r="O2395" s="2" t="str">
        <f t="shared" si="509"/>
        <v/>
      </c>
      <c r="P2395" s="1" t="str">
        <f t="array" ref="P2395">IF(O2395="","",AVERAGE(IF(L$1:L$2881=L2395,K$1:K$2881)))</f>
        <v/>
      </c>
      <c r="Q2395" s="1" t="str">
        <f t="array" ref="Q2395">IF(O2395="","",_xlfn.F.TEST(IF((L$1:L$2881=LEFT(L2395,LEN(L2395)-3)&amp;"ctr"),K$1:K$2881),IF((L$1:L$2881=L2395),K$1:K$2881)))</f>
        <v/>
      </c>
      <c r="R2395" s="1" t="str">
        <f t="array" ref="R2395">IF(O2395="","",TTEST(IF(L$1:L$2881=LEFT(L2395,LEN(L2395)-3)&amp;"ctr",K$1:K$2881),IF(L$1:L$2881=L2395,K$1:K$2881),2,IF(ISERROR(Q2395),3,IF(Q2395&lt;0.05,3,2))))</f>
        <v/>
      </c>
      <c r="S2395" s="1" t="str">
        <f t="shared" ca="1" si="510"/>
        <v/>
      </c>
      <c r="T2395" s="1" t="str">
        <f t="array" ref="T2395">IF(O2395="","",AVERAGE(IF(L$1:L$2881=L2395,I$1:I$2881)))</f>
        <v/>
      </c>
      <c r="U2395" s="1" t="str">
        <f t="shared" ca="1" si="511"/>
        <v/>
      </c>
      <c r="V2395" s="1" t="str">
        <f t="shared" ca="1" si="517"/>
        <v/>
      </c>
      <c r="W2395" s="1" t="str">
        <f t="array" aca="1" ref="W2395" ca="1">IF(V2395="","",IF(AVERAGE(IF(Z$2:Z$2881="Neg"&amp;" "&amp;B2395&amp;" "&amp;X2395,J$2:J$2881,0))&gt;AVERAGE(IF(Z$2:Z$2881="pos"&amp;" "&amp;B2395&amp;" "&amp;X2395,J$2:J$2881,0)),"neg","pos"))</f>
        <v/>
      </c>
      <c r="X2395" s="1" t="str">
        <f t="shared" ca="1" si="512"/>
        <v/>
      </c>
      <c r="Y2395" s="1" t="str">
        <f t="shared" ca="1" si="513"/>
        <v/>
      </c>
      <c r="Z2395" s="1" t="str">
        <f t="shared" si="514"/>
        <v>both ((Leu or Ile)-Lys) SE_</v>
      </c>
      <c r="AA2395" s="1" t="str">
        <f t="shared" si="518"/>
        <v/>
      </c>
    </row>
    <row r="2396" spans="1:27" x14ac:dyDescent="0.2">
      <c r="A2396" s="1" t="s">
        <v>94</v>
      </c>
      <c r="B2396" s="1" t="s">
        <v>89</v>
      </c>
      <c r="C2396" s="1" t="s">
        <v>135</v>
      </c>
      <c r="D2396" s="1">
        <v>259.18939999999998</v>
      </c>
      <c r="E2396" s="1">
        <v>21.88</v>
      </c>
      <c r="F2396" s="5" t="s">
        <v>146</v>
      </c>
      <c r="H2396" s="1" t="s">
        <v>153</v>
      </c>
      <c r="K2396" s="1">
        <f t="shared" si="515"/>
        <v>0</v>
      </c>
      <c r="L2396" s="1" t="str">
        <f t="shared" si="516"/>
        <v>both ((Leu or Ile)-Lys) SE_Ctr</v>
      </c>
      <c r="M2396" s="1" t="str">
        <f t="shared" si="507"/>
        <v>ND</v>
      </c>
      <c r="N2396" s="1" t="str">
        <f t="shared" si="508"/>
        <v>both ((Leu or Ile)-Lys) SE_CtrND</v>
      </c>
      <c r="O2396" s="2" t="str">
        <f t="shared" si="509"/>
        <v/>
      </c>
      <c r="P2396" s="1" t="str">
        <f t="array" ref="P2396">IF(O2396="","",AVERAGE(IF(L$1:L$2881=L2396,K$1:K$2881)))</f>
        <v/>
      </c>
      <c r="Q2396" s="1" t="str">
        <f t="array" ref="Q2396">IF(O2396="","",_xlfn.F.TEST(IF((L$1:L$2881=LEFT(L2396,LEN(L2396)-3)&amp;"ctr"),K$1:K$2881),IF((L$1:L$2881=L2396),K$1:K$2881)))</f>
        <v/>
      </c>
      <c r="R2396" s="1" t="str">
        <f t="array" ref="R2396">IF(O2396="","",TTEST(IF(L$1:L$2881=LEFT(L2396,LEN(L2396)-3)&amp;"ctr",K$1:K$2881),IF(L$1:L$2881=L2396,K$1:K$2881),2,IF(ISERROR(Q2396),3,IF(Q2396&lt;0.05,3,2))))</f>
        <v/>
      </c>
      <c r="S2396" s="1" t="str">
        <f t="shared" ca="1" si="510"/>
        <v/>
      </c>
      <c r="T2396" s="1" t="str">
        <f t="array" ref="T2396">IF(O2396="","",AVERAGE(IF(L$1:L$2881=L2396,I$1:I$2881)))</f>
        <v/>
      </c>
      <c r="U2396" s="1" t="str">
        <f t="shared" ca="1" si="511"/>
        <v/>
      </c>
      <c r="V2396" s="1" t="str">
        <f t="shared" ca="1" si="517"/>
        <v/>
      </c>
      <c r="W2396" s="1" t="str">
        <f t="array" aca="1" ref="W2396" ca="1">IF(V2396="","",IF(AVERAGE(IF(Z$2:Z$2881="Neg"&amp;" "&amp;B2396&amp;" "&amp;X2396,J$2:J$2881,0))&gt;AVERAGE(IF(Z$2:Z$2881="pos"&amp;" "&amp;B2396&amp;" "&amp;X2396,J$2:J$2881,0)),"neg","pos"))</f>
        <v/>
      </c>
      <c r="X2396" s="1" t="str">
        <f t="shared" ca="1" si="512"/>
        <v/>
      </c>
      <c r="Y2396" s="1" t="str">
        <f t="shared" ca="1" si="513"/>
        <v/>
      </c>
      <c r="Z2396" s="1" t="str">
        <f t="shared" si="514"/>
        <v>both ((Leu or Ile)-Lys) SE_</v>
      </c>
      <c r="AA2396" s="1" t="str">
        <f t="shared" si="518"/>
        <v/>
      </c>
    </row>
    <row r="2397" spans="1:27" x14ac:dyDescent="0.2">
      <c r="A2397" s="1" t="s">
        <v>94</v>
      </c>
      <c r="B2397" s="1" t="s">
        <v>89</v>
      </c>
      <c r="C2397" s="1" t="s">
        <v>135</v>
      </c>
      <c r="D2397" s="1">
        <v>259.18939999999998</v>
      </c>
      <c r="E2397" s="1">
        <v>21.88</v>
      </c>
      <c r="F2397" s="5" t="s">
        <v>146</v>
      </c>
      <c r="H2397" s="1" t="s">
        <v>153</v>
      </c>
      <c r="K2397" s="1">
        <f t="shared" si="515"/>
        <v>0</v>
      </c>
      <c r="L2397" s="1" t="str">
        <f t="shared" si="516"/>
        <v>both ((Leu or Ile)-Lys) SE_Ctr</v>
      </c>
      <c r="M2397" s="1" t="str">
        <f t="shared" si="507"/>
        <v>ND</v>
      </c>
      <c r="N2397" s="1" t="str">
        <f t="shared" si="508"/>
        <v>both ((Leu or Ile)-Lys) SE_CtrND</v>
      </c>
      <c r="O2397" s="2" t="str">
        <f t="shared" si="509"/>
        <v/>
      </c>
      <c r="P2397" s="1" t="str">
        <f t="array" ref="P2397">IF(O2397="","",AVERAGE(IF(L$1:L$2881=L2397,K$1:K$2881)))</f>
        <v/>
      </c>
      <c r="Q2397" s="1" t="str">
        <f t="array" ref="Q2397">IF(O2397="","",_xlfn.F.TEST(IF((L$1:L$2881=LEFT(L2397,LEN(L2397)-3)&amp;"ctr"),K$1:K$2881),IF((L$1:L$2881=L2397),K$1:K$2881)))</f>
        <v/>
      </c>
      <c r="R2397" s="1" t="str">
        <f t="array" ref="R2397">IF(O2397="","",TTEST(IF(L$1:L$2881=LEFT(L2397,LEN(L2397)-3)&amp;"ctr",K$1:K$2881),IF(L$1:L$2881=L2397,K$1:K$2881),2,IF(ISERROR(Q2397),3,IF(Q2397&lt;0.05,3,2))))</f>
        <v/>
      </c>
      <c r="S2397" s="1" t="str">
        <f t="shared" ca="1" si="510"/>
        <v/>
      </c>
      <c r="T2397" s="1" t="str">
        <f t="array" ref="T2397">IF(O2397="","",AVERAGE(IF(L$1:L$2881=L2397,I$1:I$2881)))</f>
        <v/>
      </c>
      <c r="U2397" s="1" t="str">
        <f t="shared" ca="1" si="511"/>
        <v/>
      </c>
      <c r="V2397" s="1" t="str">
        <f t="shared" ca="1" si="517"/>
        <v/>
      </c>
      <c r="W2397" s="1" t="str">
        <f t="array" aca="1" ref="W2397" ca="1">IF(V2397="","",IF(AVERAGE(IF(Z$2:Z$2881="Neg"&amp;" "&amp;B2397&amp;" "&amp;X2397,J$2:J$2881,0))&gt;AVERAGE(IF(Z$2:Z$2881="pos"&amp;" "&amp;B2397&amp;" "&amp;X2397,J$2:J$2881,0)),"neg","pos"))</f>
        <v/>
      </c>
      <c r="X2397" s="1" t="str">
        <f t="shared" ca="1" si="512"/>
        <v/>
      </c>
      <c r="Y2397" s="1" t="str">
        <f t="shared" ca="1" si="513"/>
        <v/>
      </c>
      <c r="Z2397" s="1" t="str">
        <f t="shared" si="514"/>
        <v>both ((Leu or Ile)-Lys) SE_</v>
      </c>
      <c r="AA2397" s="1" t="str">
        <f t="shared" si="518"/>
        <v/>
      </c>
    </row>
    <row r="2398" spans="1:27" x14ac:dyDescent="0.2">
      <c r="A2398" s="1" t="s">
        <v>94</v>
      </c>
      <c r="B2398" s="1" t="s">
        <v>89</v>
      </c>
      <c r="C2398" s="1" t="s">
        <v>135</v>
      </c>
      <c r="D2398" s="1">
        <v>259.18939999999998</v>
      </c>
      <c r="E2398" s="1">
        <v>21.88</v>
      </c>
      <c r="F2398" s="5" t="s">
        <v>146</v>
      </c>
      <c r="H2398" s="1" t="s">
        <v>154</v>
      </c>
      <c r="K2398" s="1">
        <f t="shared" si="515"/>
        <v>0</v>
      </c>
      <c r="L2398" s="1" t="str">
        <f t="shared" si="516"/>
        <v>both ((Leu or Ile)-Lys) SE_Syn</v>
      </c>
      <c r="M2398" s="1" t="str">
        <f t="shared" si="507"/>
        <v>ND</v>
      </c>
      <c r="N2398" s="1" t="str">
        <f t="shared" si="508"/>
        <v>both ((Leu or Ile)-Lys) SE_SynND</v>
      </c>
      <c r="O2398" s="2" t="str">
        <f t="shared" si="509"/>
        <v>ND</v>
      </c>
      <c r="P2398" s="1">
        <f t="array" ref="P2398">IF(O2398="","",AVERAGE(IF(L$1:L$2881=L2398,K$1:K$2881)))</f>
        <v>0</v>
      </c>
      <c r="Q2398" s="1" t="e">
        <f t="array" ref="Q2398">IF(O2398="","",_xlfn.F.TEST(IF((L$1:L$2881=LEFT(L2398,LEN(L2398)-3)&amp;"ctr"),K$1:K$2881),IF((L$1:L$2881=L2398),K$1:K$2881)))</f>
        <v>#DIV/0!</v>
      </c>
      <c r="R2398" s="1" t="e">
        <f t="array" ref="R2398">IF(O2398="","",TTEST(IF(L$1:L$2881=LEFT(L2398,LEN(L2398)-3)&amp;"ctr",K$1:K$2881),IF(L$1:L$2881=L2398,K$1:K$2881),2,IF(ISERROR(Q2398),3,IF(Q2398&lt;0.05,3,2))))</f>
        <v>#DIV/0!</v>
      </c>
      <c r="S2398" s="1" t="str">
        <f t="shared" ca="1" si="510"/>
        <v>ND</v>
      </c>
      <c r="T2398" s="1">
        <f t="array" ref="T2398">IF(O2398="","",AVERAGE(IF(L$1:L$2881=L2398,I$1:I$2881)))</f>
        <v>0</v>
      </c>
      <c r="U2398" s="1" t="str">
        <f t="shared" ca="1" si="511"/>
        <v>n/a</v>
      </c>
      <c r="V2398" s="1" t="str">
        <f t="shared" ca="1" si="517"/>
        <v/>
      </c>
      <c r="W2398" s="1" t="str">
        <f t="array" aca="1" ref="W2398" ca="1">IF(V2398="","",IF(AVERAGE(IF(Z$2:Z$2881="Neg"&amp;" "&amp;B2398&amp;" "&amp;X2398,J$2:J$2881,0))&gt;AVERAGE(IF(Z$2:Z$2881="pos"&amp;" "&amp;B2398&amp;" "&amp;X2398,J$2:J$2881,0)),"neg","pos"))</f>
        <v/>
      </c>
      <c r="X2398" s="1" t="str">
        <f t="shared" ca="1" si="512"/>
        <v/>
      </c>
      <c r="Y2398" s="1" t="str">
        <f t="shared" ca="1" si="513"/>
        <v/>
      </c>
      <c r="Z2398" s="1" t="str">
        <f t="shared" si="514"/>
        <v>both ((Leu or Ile)-Lys) SE_</v>
      </c>
      <c r="AA2398" s="1" t="str">
        <f t="shared" si="518"/>
        <v>Good</v>
      </c>
    </row>
    <row r="2399" spans="1:27" x14ac:dyDescent="0.2">
      <c r="A2399" s="1" t="s">
        <v>94</v>
      </c>
      <c r="B2399" s="1" t="s">
        <v>89</v>
      </c>
      <c r="C2399" s="1" t="s">
        <v>135</v>
      </c>
      <c r="D2399" s="1">
        <v>259.18939999999998</v>
      </c>
      <c r="E2399" s="1">
        <v>21.88</v>
      </c>
      <c r="F2399" s="5" t="s">
        <v>146</v>
      </c>
      <c r="H2399" s="1" t="s">
        <v>154</v>
      </c>
      <c r="K2399" s="1">
        <f t="shared" si="515"/>
        <v>0</v>
      </c>
      <c r="L2399" s="1" t="str">
        <f t="shared" si="516"/>
        <v>both ((Leu or Ile)-Lys) SE_Syn</v>
      </c>
      <c r="M2399" s="1" t="str">
        <f t="shared" si="507"/>
        <v>ND</v>
      </c>
      <c r="N2399" s="1" t="str">
        <f t="shared" si="508"/>
        <v>both ((Leu or Ile)-Lys) SE_SynND</v>
      </c>
      <c r="O2399" s="2" t="str">
        <f t="shared" si="509"/>
        <v/>
      </c>
      <c r="P2399" s="1" t="str">
        <f t="array" ref="P2399">IF(O2399="","",AVERAGE(IF(L$1:L$2881=L2399,K$1:K$2881)))</f>
        <v/>
      </c>
      <c r="Q2399" s="1" t="str">
        <f t="array" ref="Q2399">IF(O2399="","",_xlfn.F.TEST(IF((L$1:L$2881=LEFT(L2399,LEN(L2399)-3)&amp;"ctr"),K$1:K$2881),IF((L$1:L$2881=L2399),K$1:K$2881)))</f>
        <v/>
      </c>
      <c r="R2399" s="1" t="str">
        <f t="array" ref="R2399">IF(O2399="","",TTEST(IF(L$1:L$2881=LEFT(L2399,LEN(L2399)-3)&amp;"ctr",K$1:K$2881),IF(L$1:L$2881=L2399,K$1:K$2881),2,IF(ISERROR(Q2399),3,IF(Q2399&lt;0.05,3,2))))</f>
        <v/>
      </c>
      <c r="S2399" s="1" t="str">
        <f t="shared" ca="1" si="510"/>
        <v/>
      </c>
      <c r="T2399" s="1" t="str">
        <f t="array" ref="T2399">IF(O2399="","",AVERAGE(IF(L$1:L$2881=L2399,I$1:I$2881)))</f>
        <v/>
      </c>
      <c r="U2399" s="1" t="str">
        <f t="shared" ca="1" si="511"/>
        <v/>
      </c>
      <c r="V2399" s="1" t="str">
        <f t="shared" ca="1" si="517"/>
        <v/>
      </c>
      <c r="W2399" s="1" t="str">
        <f t="array" aca="1" ref="W2399" ca="1">IF(V2399="","",IF(AVERAGE(IF(Z$2:Z$2881="Neg"&amp;" "&amp;B2399&amp;" "&amp;X2399,J$2:J$2881,0))&gt;AVERAGE(IF(Z$2:Z$2881="pos"&amp;" "&amp;B2399&amp;" "&amp;X2399,J$2:J$2881,0)),"neg","pos"))</f>
        <v/>
      </c>
      <c r="X2399" s="1" t="str">
        <f t="shared" ca="1" si="512"/>
        <v/>
      </c>
      <c r="Y2399" s="1" t="str">
        <f t="shared" ca="1" si="513"/>
        <v/>
      </c>
      <c r="Z2399" s="1" t="str">
        <f t="shared" si="514"/>
        <v>both ((Leu or Ile)-Lys) SE_</v>
      </c>
      <c r="AA2399" s="1" t="str">
        <f t="shared" si="518"/>
        <v/>
      </c>
    </row>
    <row r="2400" spans="1:27" x14ac:dyDescent="0.2">
      <c r="A2400" s="1" t="s">
        <v>94</v>
      </c>
      <c r="B2400" s="1" t="s">
        <v>89</v>
      </c>
      <c r="C2400" s="1" t="s">
        <v>135</v>
      </c>
      <c r="D2400" s="1">
        <v>259.18939999999998</v>
      </c>
      <c r="E2400" s="1">
        <v>21.88</v>
      </c>
      <c r="F2400" s="5" t="s">
        <v>146</v>
      </c>
      <c r="H2400" s="1" t="s">
        <v>154</v>
      </c>
      <c r="K2400" s="1">
        <f t="shared" si="515"/>
        <v>0</v>
      </c>
      <c r="L2400" s="1" t="str">
        <f t="shared" si="516"/>
        <v>both ((Leu or Ile)-Lys) SE_Syn</v>
      </c>
      <c r="M2400" s="1" t="str">
        <f t="shared" si="507"/>
        <v>ND</v>
      </c>
      <c r="N2400" s="1" t="str">
        <f t="shared" si="508"/>
        <v>both ((Leu or Ile)-Lys) SE_SynND</v>
      </c>
      <c r="O2400" s="2" t="str">
        <f t="shared" si="509"/>
        <v/>
      </c>
      <c r="P2400" s="1" t="str">
        <f t="array" ref="P2400">IF(O2400="","",AVERAGE(IF(L$1:L$2881=L2400,K$1:K$2881)))</f>
        <v/>
      </c>
      <c r="Q2400" s="1" t="str">
        <f t="array" ref="Q2400">IF(O2400="","",_xlfn.F.TEST(IF((L$1:L$2881=LEFT(L2400,LEN(L2400)-3)&amp;"ctr"),K$1:K$2881),IF((L$1:L$2881=L2400),K$1:K$2881)))</f>
        <v/>
      </c>
      <c r="R2400" s="1" t="str">
        <f t="array" ref="R2400">IF(O2400="","",TTEST(IF(L$1:L$2881=LEFT(L2400,LEN(L2400)-3)&amp;"ctr",K$1:K$2881),IF(L$1:L$2881=L2400,K$1:K$2881),2,IF(ISERROR(Q2400),3,IF(Q2400&lt;0.05,3,2))))</f>
        <v/>
      </c>
      <c r="S2400" s="1" t="str">
        <f t="shared" ca="1" si="510"/>
        <v/>
      </c>
      <c r="T2400" s="1" t="str">
        <f t="array" ref="T2400">IF(O2400="","",AVERAGE(IF(L$1:L$2881=L2400,I$1:I$2881)))</f>
        <v/>
      </c>
      <c r="U2400" s="1" t="str">
        <f t="shared" ca="1" si="511"/>
        <v/>
      </c>
      <c r="V2400" s="1" t="str">
        <f t="shared" ca="1" si="517"/>
        <v/>
      </c>
      <c r="W2400" s="1" t="str">
        <f t="array" aca="1" ref="W2400" ca="1">IF(V2400="","",IF(AVERAGE(IF(Z$2:Z$2881="Neg"&amp;" "&amp;B2400&amp;" "&amp;X2400,J$2:J$2881,0))&gt;AVERAGE(IF(Z$2:Z$2881="pos"&amp;" "&amp;B2400&amp;" "&amp;X2400,J$2:J$2881,0)),"neg","pos"))</f>
        <v/>
      </c>
      <c r="X2400" s="1" t="str">
        <f t="shared" ca="1" si="512"/>
        <v/>
      </c>
      <c r="Y2400" s="1" t="str">
        <f t="shared" ca="1" si="513"/>
        <v/>
      </c>
      <c r="Z2400" s="1" t="str">
        <f t="shared" si="514"/>
        <v>both ((Leu or Ile)-Lys) SE_</v>
      </c>
      <c r="AA2400" s="1" t="str">
        <f t="shared" si="518"/>
        <v/>
      </c>
    </row>
    <row r="2401" spans="1:27" x14ac:dyDescent="0.2">
      <c r="A2401" s="1" t="s">
        <v>94</v>
      </c>
      <c r="B2401" s="1" t="s">
        <v>89</v>
      </c>
      <c r="C2401" s="1" t="s">
        <v>135</v>
      </c>
      <c r="D2401" s="1">
        <v>259.18939999999998</v>
      </c>
      <c r="E2401" s="1">
        <v>21.88</v>
      </c>
      <c r="F2401" s="5" t="s">
        <v>146</v>
      </c>
      <c r="H2401" s="1" t="s">
        <v>154</v>
      </c>
      <c r="K2401" s="1">
        <f t="shared" si="515"/>
        <v>0</v>
      </c>
      <c r="L2401" s="1" t="str">
        <f t="shared" si="516"/>
        <v>both ((Leu or Ile)-Lys) SE_Syn</v>
      </c>
      <c r="M2401" s="1" t="str">
        <f t="shared" si="507"/>
        <v>ND</v>
      </c>
      <c r="N2401" s="1" t="str">
        <f t="shared" si="508"/>
        <v>both ((Leu or Ile)-Lys) SE_SynND</v>
      </c>
      <c r="O2401" s="2" t="str">
        <f t="shared" si="509"/>
        <v/>
      </c>
      <c r="P2401" s="1" t="str">
        <f t="array" ref="P2401">IF(O2401="","",AVERAGE(IF(L$1:L$2881=L2401,K$1:K$2881)))</f>
        <v/>
      </c>
      <c r="Q2401" s="1" t="str">
        <f t="array" ref="Q2401">IF(O2401="","",_xlfn.F.TEST(IF((L$1:L$2881=LEFT(L2401,LEN(L2401)-3)&amp;"ctr"),K$1:K$2881),IF((L$1:L$2881=L2401),K$1:K$2881)))</f>
        <v/>
      </c>
      <c r="R2401" s="1" t="str">
        <f t="array" ref="R2401">IF(O2401="","",TTEST(IF(L$1:L$2881=LEFT(L2401,LEN(L2401)-3)&amp;"ctr",K$1:K$2881),IF(L$1:L$2881=L2401,K$1:K$2881),2,IF(ISERROR(Q2401),3,IF(Q2401&lt;0.05,3,2))))</f>
        <v/>
      </c>
      <c r="S2401" s="1" t="str">
        <f t="shared" ca="1" si="510"/>
        <v/>
      </c>
      <c r="T2401" s="1" t="str">
        <f t="array" ref="T2401">IF(O2401="","",AVERAGE(IF(L$1:L$2881=L2401,I$1:I$2881)))</f>
        <v/>
      </c>
      <c r="U2401" s="1" t="str">
        <f t="shared" ca="1" si="511"/>
        <v/>
      </c>
      <c r="V2401" s="1" t="str">
        <f t="shared" ca="1" si="517"/>
        <v/>
      </c>
      <c r="W2401" s="1" t="str">
        <f t="array" aca="1" ref="W2401" ca="1">IF(V2401="","",IF(AVERAGE(IF(Z$2:Z$2881="Neg"&amp;" "&amp;B2401&amp;" "&amp;X2401,J$2:J$2881,0))&gt;AVERAGE(IF(Z$2:Z$2881="pos"&amp;" "&amp;B2401&amp;" "&amp;X2401,J$2:J$2881,0)),"neg","pos"))</f>
        <v/>
      </c>
      <c r="X2401" s="1" t="str">
        <f t="shared" ca="1" si="512"/>
        <v/>
      </c>
      <c r="Y2401" s="1" t="str">
        <f t="shared" ca="1" si="513"/>
        <v/>
      </c>
      <c r="Z2401" s="1" t="str">
        <f t="shared" si="514"/>
        <v>both ((Leu or Ile)-Lys) SE_</v>
      </c>
      <c r="AA2401" s="1" t="str">
        <f t="shared" si="518"/>
        <v/>
      </c>
    </row>
    <row r="2402" spans="1:27" x14ac:dyDescent="0.2">
      <c r="A2402" s="1" t="s">
        <v>94</v>
      </c>
      <c r="B2402" s="1" t="s">
        <v>95</v>
      </c>
      <c r="C2402" s="1" t="s">
        <v>136</v>
      </c>
      <c r="D2402" s="1">
        <v>275.15949999999998</v>
      </c>
      <c r="E2402" s="1">
        <v>22.41</v>
      </c>
      <c r="F2402" s="5" t="s">
        <v>146</v>
      </c>
      <c r="H2402" s="1" t="s">
        <v>147</v>
      </c>
      <c r="K2402" s="1">
        <f t="shared" si="515"/>
        <v>0</v>
      </c>
      <c r="L2402" s="1" t="str">
        <f t="shared" si="516"/>
        <v>both (C4H9NO3+Arg-H2O) Min_Ctr</v>
      </c>
      <c r="M2402" s="1" t="str">
        <f t="shared" si="507"/>
        <v>ND</v>
      </c>
      <c r="N2402" s="1" t="str">
        <f t="shared" si="508"/>
        <v>both (C4H9NO3+Arg-H2O) Min_CtrND</v>
      </c>
      <c r="O2402" s="2" t="str">
        <f t="shared" si="509"/>
        <v>ND</v>
      </c>
      <c r="P2402" s="1">
        <f t="array" ref="P2402">IF(O2402="","",AVERAGE(IF(L$1:L$2881=L2402,K$1:K$2881)))</f>
        <v>0</v>
      </c>
      <c r="Q2402" s="1" t="e">
        <f t="array" ref="Q2402">IF(O2402="","",_xlfn.F.TEST(IF((L$1:L$2881=LEFT(L2402,LEN(L2402)-3)&amp;"ctr"),K$1:K$2881),IF((L$1:L$2881=L2402),K$1:K$2881)))</f>
        <v>#DIV/0!</v>
      </c>
      <c r="R2402" s="1" t="e">
        <f t="array" ref="R2402">IF(O2402="","",TTEST(IF(L$1:L$2881=LEFT(L2402,LEN(L2402)-3)&amp;"ctr",K$1:K$2881),IF(L$1:L$2881=L2402,K$1:K$2881),2,IF(ISERROR(Q2402),3,IF(Q2402&lt;0.05,3,2))))</f>
        <v>#DIV/0!</v>
      </c>
      <c r="S2402" s="1" t="str">
        <f t="shared" ca="1" si="510"/>
        <v>ND</v>
      </c>
      <c r="T2402" s="1">
        <f t="array" ref="T2402">IF(O2402="","",AVERAGE(IF(L$1:L$2881=L2402,I$1:I$2881)))</f>
        <v>0</v>
      </c>
      <c r="U2402" s="1" t="str">
        <f t="shared" ca="1" si="511"/>
        <v>n/a</v>
      </c>
      <c r="V2402" s="1" t="str">
        <f t="shared" ca="1" si="517"/>
        <v/>
      </c>
      <c r="W2402" s="1" t="str">
        <f t="array" aca="1" ref="W2402" ca="1">IF(V2402="","",IF(AVERAGE(IF(Z$2:Z$2881="Neg"&amp;" "&amp;B2402&amp;" "&amp;X2402,J$2:J$2881,0))&gt;AVERAGE(IF(Z$2:Z$2881="pos"&amp;" "&amp;B2402&amp;" "&amp;X2402,J$2:J$2881,0)),"neg","pos"))</f>
        <v/>
      </c>
      <c r="X2402" s="1" t="str">
        <f t="shared" ca="1" si="512"/>
        <v/>
      </c>
      <c r="Y2402" s="1" t="str">
        <f t="shared" ca="1" si="513"/>
        <v/>
      </c>
      <c r="Z2402" s="1" t="str">
        <f t="shared" si="514"/>
        <v>both (C4H9NO3+Arg-H2O) Min</v>
      </c>
      <c r="AA2402" s="1" t="str">
        <f t="shared" si="518"/>
        <v>Good</v>
      </c>
    </row>
    <row r="2403" spans="1:27" x14ac:dyDescent="0.2">
      <c r="A2403" s="1" t="s">
        <v>94</v>
      </c>
      <c r="B2403" s="1" t="s">
        <v>95</v>
      </c>
      <c r="C2403" s="1" t="s">
        <v>136</v>
      </c>
      <c r="D2403" s="1">
        <v>275.15949999999998</v>
      </c>
      <c r="E2403" s="1">
        <v>22.41</v>
      </c>
      <c r="F2403" s="5" t="s">
        <v>146</v>
      </c>
      <c r="H2403" s="1" t="s">
        <v>147</v>
      </c>
      <c r="K2403" s="1">
        <f t="shared" ref="K2403:K2466" si="519">LN(I2403+1)</f>
        <v>0</v>
      </c>
      <c r="L2403" s="1" t="str">
        <f t="shared" ref="L2403:L2466" si="520">A2403&amp;" "&amp;B2403&amp;" "&amp;H2403</f>
        <v>both (C4H9NO3+Arg-H2O) Min_Ctr</v>
      </c>
      <c r="M2403" s="1" t="str">
        <f t="shared" si="507"/>
        <v>ND</v>
      </c>
      <c r="N2403" s="1" t="str">
        <f t="shared" si="508"/>
        <v>both (C4H9NO3+Arg-H2O) Min_CtrND</v>
      </c>
      <c r="O2403" s="2" t="str">
        <f t="shared" si="509"/>
        <v/>
      </c>
      <c r="P2403" s="1" t="str">
        <f t="array" ref="P2403">IF(O2403="","",AVERAGE(IF(L$1:L$2881=L2403,K$1:K$2881)))</f>
        <v/>
      </c>
      <c r="Q2403" s="1" t="str">
        <f t="array" ref="Q2403">IF(O2403="","",_xlfn.F.TEST(IF((L$1:L$2881=LEFT(L2403,LEN(L2403)-3)&amp;"ctr"),K$1:K$2881),IF((L$1:L$2881=L2403),K$1:K$2881)))</f>
        <v/>
      </c>
      <c r="R2403" s="1" t="str">
        <f t="array" ref="R2403">IF(O2403="","",TTEST(IF(L$1:L$2881=LEFT(L2403,LEN(L2403)-3)&amp;"ctr",K$1:K$2881),IF(L$1:L$2881=L2403,K$1:K$2881),2,IF(ISERROR(Q2403),3,IF(Q2403&lt;0.05,3,2))))</f>
        <v/>
      </c>
      <c r="S2403" s="1" t="str">
        <f t="shared" ca="1" si="510"/>
        <v/>
      </c>
      <c r="T2403" s="1" t="str">
        <f t="array" ref="T2403">IF(O2403="","",AVERAGE(IF(L$1:L$2881=L2403,I$1:I$2881)))</f>
        <v/>
      </c>
      <c r="U2403" s="1" t="str">
        <f t="shared" ca="1" si="511"/>
        <v/>
      </c>
      <c r="V2403" s="1" t="str">
        <f t="shared" ca="1" si="517"/>
        <v/>
      </c>
      <c r="W2403" s="1" t="str">
        <f t="array" aca="1" ref="W2403" ca="1">IF(V2403="","",IF(AVERAGE(IF(Z$2:Z$2881="Neg"&amp;" "&amp;B2403&amp;" "&amp;X2403,J$2:J$2881,0))&gt;AVERAGE(IF(Z$2:Z$2881="pos"&amp;" "&amp;B2403&amp;" "&amp;X2403,J$2:J$2881,0)),"neg","pos"))</f>
        <v/>
      </c>
      <c r="X2403" s="1" t="str">
        <f t="shared" ca="1" si="512"/>
        <v/>
      </c>
      <c r="Y2403" s="1" t="str">
        <f t="shared" ca="1" si="513"/>
        <v/>
      </c>
      <c r="Z2403" s="1" t="str">
        <f t="shared" si="514"/>
        <v>both (C4H9NO3+Arg-H2O) Min</v>
      </c>
      <c r="AA2403" s="1" t="str">
        <f t="shared" si="518"/>
        <v/>
      </c>
    </row>
    <row r="2404" spans="1:27" x14ac:dyDescent="0.2">
      <c r="A2404" s="1" t="s">
        <v>94</v>
      </c>
      <c r="B2404" s="1" t="s">
        <v>95</v>
      </c>
      <c r="C2404" s="1" t="s">
        <v>136</v>
      </c>
      <c r="D2404" s="1">
        <v>275.15949999999998</v>
      </c>
      <c r="E2404" s="1">
        <v>22.41</v>
      </c>
      <c r="F2404" s="5" t="s">
        <v>146</v>
      </c>
      <c r="H2404" s="1" t="s">
        <v>147</v>
      </c>
      <c r="K2404" s="1">
        <f t="shared" si="519"/>
        <v>0</v>
      </c>
      <c r="L2404" s="1" t="str">
        <f t="shared" si="520"/>
        <v>both (C4H9NO3+Arg-H2O) Min_Ctr</v>
      </c>
      <c r="M2404" s="1" t="str">
        <f t="shared" si="507"/>
        <v>ND</v>
      </c>
      <c r="N2404" s="1" t="str">
        <f t="shared" si="508"/>
        <v>both (C4H9NO3+Arg-H2O) Min_CtrND</v>
      </c>
      <c r="O2404" s="2" t="str">
        <f t="shared" si="509"/>
        <v/>
      </c>
      <c r="P2404" s="1" t="str">
        <f t="array" ref="P2404">IF(O2404="","",AVERAGE(IF(L$1:L$2881=L2404,K$1:K$2881)))</f>
        <v/>
      </c>
      <c r="Q2404" s="1" t="str">
        <f t="array" ref="Q2404">IF(O2404="","",_xlfn.F.TEST(IF((L$1:L$2881=LEFT(L2404,LEN(L2404)-3)&amp;"ctr"),K$1:K$2881),IF((L$1:L$2881=L2404),K$1:K$2881)))</f>
        <v/>
      </c>
      <c r="R2404" s="1" t="str">
        <f t="array" ref="R2404">IF(O2404="","",TTEST(IF(L$1:L$2881=LEFT(L2404,LEN(L2404)-3)&amp;"ctr",K$1:K$2881),IF(L$1:L$2881=L2404,K$1:K$2881),2,IF(ISERROR(Q2404),3,IF(Q2404&lt;0.05,3,2))))</f>
        <v/>
      </c>
      <c r="S2404" s="1" t="str">
        <f t="shared" ca="1" si="510"/>
        <v/>
      </c>
      <c r="T2404" s="1" t="str">
        <f t="array" ref="T2404">IF(O2404="","",AVERAGE(IF(L$1:L$2881=L2404,I$1:I$2881)))</f>
        <v/>
      </c>
      <c r="U2404" s="1" t="str">
        <f t="shared" ca="1" si="511"/>
        <v/>
      </c>
      <c r="V2404" s="1" t="str">
        <f t="shared" ca="1" si="517"/>
        <v/>
      </c>
      <c r="W2404" s="1" t="str">
        <f t="array" aca="1" ref="W2404" ca="1">IF(V2404="","",IF(AVERAGE(IF(Z$2:Z$2881="Neg"&amp;" "&amp;B2404&amp;" "&amp;X2404,J$2:J$2881,0))&gt;AVERAGE(IF(Z$2:Z$2881="pos"&amp;" "&amp;B2404&amp;" "&amp;X2404,J$2:J$2881,0)),"neg","pos"))</f>
        <v/>
      </c>
      <c r="X2404" s="1" t="str">
        <f t="shared" ca="1" si="512"/>
        <v/>
      </c>
      <c r="Y2404" s="1" t="str">
        <f t="shared" ca="1" si="513"/>
        <v/>
      </c>
      <c r="Z2404" s="1" t="str">
        <f t="shared" si="514"/>
        <v>both (C4H9NO3+Arg-H2O) Min</v>
      </c>
      <c r="AA2404" s="1" t="str">
        <f t="shared" si="518"/>
        <v/>
      </c>
    </row>
    <row r="2405" spans="1:27" x14ac:dyDescent="0.2">
      <c r="A2405" s="1" t="s">
        <v>94</v>
      </c>
      <c r="B2405" s="1" t="s">
        <v>95</v>
      </c>
      <c r="C2405" s="1" t="s">
        <v>136</v>
      </c>
      <c r="D2405" s="1">
        <v>275.15949999999998</v>
      </c>
      <c r="E2405" s="1">
        <v>22.41</v>
      </c>
      <c r="F2405" s="5" t="s">
        <v>146</v>
      </c>
      <c r="H2405" s="1" t="s">
        <v>147</v>
      </c>
      <c r="K2405" s="1">
        <f t="shared" si="519"/>
        <v>0</v>
      </c>
      <c r="L2405" s="1" t="str">
        <f t="shared" si="520"/>
        <v>both (C4H9NO3+Arg-H2O) Min_Ctr</v>
      </c>
      <c r="M2405" s="1" t="str">
        <f t="shared" si="507"/>
        <v>ND</v>
      </c>
      <c r="N2405" s="1" t="str">
        <f t="shared" si="508"/>
        <v>both (C4H9NO3+Arg-H2O) Min_CtrND</v>
      </c>
      <c r="O2405" s="2" t="str">
        <f t="shared" si="509"/>
        <v/>
      </c>
      <c r="P2405" s="1" t="str">
        <f t="array" ref="P2405">IF(O2405="","",AVERAGE(IF(L$1:L$2881=L2405,K$1:K$2881)))</f>
        <v/>
      </c>
      <c r="Q2405" s="1" t="str">
        <f t="array" ref="Q2405">IF(O2405="","",_xlfn.F.TEST(IF((L$1:L$2881=LEFT(L2405,LEN(L2405)-3)&amp;"ctr"),K$1:K$2881),IF((L$1:L$2881=L2405),K$1:K$2881)))</f>
        <v/>
      </c>
      <c r="R2405" s="1" t="str">
        <f t="array" ref="R2405">IF(O2405="","",TTEST(IF(L$1:L$2881=LEFT(L2405,LEN(L2405)-3)&amp;"ctr",K$1:K$2881),IF(L$1:L$2881=L2405,K$1:K$2881),2,IF(ISERROR(Q2405),3,IF(Q2405&lt;0.05,3,2))))</f>
        <v/>
      </c>
      <c r="S2405" s="1" t="str">
        <f t="shared" ca="1" si="510"/>
        <v/>
      </c>
      <c r="T2405" s="1" t="str">
        <f t="array" ref="T2405">IF(O2405="","",AVERAGE(IF(L$1:L$2881=L2405,I$1:I$2881)))</f>
        <v/>
      </c>
      <c r="U2405" s="1" t="str">
        <f t="shared" ca="1" si="511"/>
        <v/>
      </c>
      <c r="V2405" s="1" t="str">
        <f t="shared" ca="1" si="517"/>
        <v/>
      </c>
      <c r="W2405" s="1" t="str">
        <f t="array" aca="1" ref="W2405" ca="1">IF(V2405="","",IF(AVERAGE(IF(Z$2:Z$2881="Neg"&amp;" "&amp;B2405&amp;" "&amp;X2405,J$2:J$2881,0))&gt;AVERAGE(IF(Z$2:Z$2881="pos"&amp;" "&amp;B2405&amp;" "&amp;X2405,J$2:J$2881,0)),"neg","pos"))</f>
        <v/>
      </c>
      <c r="X2405" s="1" t="str">
        <f t="shared" ca="1" si="512"/>
        <v/>
      </c>
      <c r="Y2405" s="1" t="str">
        <f t="shared" ca="1" si="513"/>
        <v/>
      </c>
      <c r="Z2405" s="1" t="str">
        <f t="shared" si="514"/>
        <v>both (C4H9NO3+Arg-H2O) Min</v>
      </c>
      <c r="AA2405" s="1" t="str">
        <f t="shared" si="518"/>
        <v/>
      </c>
    </row>
    <row r="2406" spans="1:27" x14ac:dyDescent="0.2">
      <c r="A2406" s="1" t="s">
        <v>94</v>
      </c>
      <c r="B2406" s="1" t="s">
        <v>95</v>
      </c>
      <c r="C2406" s="1" t="s">
        <v>136</v>
      </c>
      <c r="D2406" s="1">
        <v>275.15949999999998</v>
      </c>
      <c r="E2406" s="1">
        <v>22.41</v>
      </c>
      <c r="F2406" s="5" t="s">
        <v>146</v>
      </c>
      <c r="H2406" s="1" t="s">
        <v>148</v>
      </c>
      <c r="K2406" s="1">
        <f t="shared" si="519"/>
        <v>0</v>
      </c>
      <c r="L2406" s="1" t="str">
        <f t="shared" si="520"/>
        <v>both (C4H9NO3+Arg-H2O) Min_Syn</v>
      </c>
      <c r="M2406" s="1" t="str">
        <f t="shared" si="507"/>
        <v>ND</v>
      </c>
      <c r="N2406" s="1" t="str">
        <f t="shared" si="508"/>
        <v>both (C4H9NO3+Arg-H2O) Min_SynND</v>
      </c>
      <c r="O2406" s="2" t="str">
        <f t="shared" si="509"/>
        <v>ND</v>
      </c>
      <c r="P2406" s="1">
        <f t="array" ref="P2406">IF(O2406="","",AVERAGE(IF(L$1:L$2881=L2406,K$1:K$2881)))</f>
        <v>0</v>
      </c>
      <c r="Q2406" s="1" t="e">
        <f t="array" ref="Q2406">IF(O2406="","",_xlfn.F.TEST(IF((L$1:L$2881=LEFT(L2406,LEN(L2406)-3)&amp;"ctr"),K$1:K$2881),IF((L$1:L$2881=L2406),K$1:K$2881)))</f>
        <v>#DIV/0!</v>
      </c>
      <c r="R2406" s="1" t="e">
        <f t="array" ref="R2406">IF(O2406="","",TTEST(IF(L$1:L$2881=LEFT(L2406,LEN(L2406)-3)&amp;"ctr",K$1:K$2881),IF(L$1:L$2881=L2406,K$1:K$2881),2,IF(ISERROR(Q2406),3,IF(Q2406&lt;0.05,3,2))))</f>
        <v>#DIV/0!</v>
      </c>
      <c r="S2406" s="1" t="str">
        <f t="shared" ca="1" si="510"/>
        <v>ND</v>
      </c>
      <c r="T2406" s="1">
        <f t="array" ref="T2406">IF(O2406="","",AVERAGE(IF(L$1:L$2881=L2406,I$1:I$2881)))</f>
        <v>0</v>
      </c>
      <c r="U2406" s="1" t="str">
        <f t="shared" ca="1" si="511"/>
        <v>n/a</v>
      </c>
      <c r="V2406" s="1" t="str">
        <f t="shared" ca="1" si="517"/>
        <v/>
      </c>
      <c r="W2406" s="1" t="str">
        <f t="array" aca="1" ref="W2406" ca="1">IF(V2406="","",IF(AVERAGE(IF(Z$2:Z$2881="Neg"&amp;" "&amp;B2406&amp;" "&amp;X2406,J$2:J$2881,0))&gt;AVERAGE(IF(Z$2:Z$2881="pos"&amp;" "&amp;B2406&amp;" "&amp;X2406,J$2:J$2881,0)),"neg","pos"))</f>
        <v/>
      </c>
      <c r="X2406" s="1" t="str">
        <f t="shared" ca="1" si="512"/>
        <v/>
      </c>
      <c r="Y2406" s="1" t="str">
        <f t="shared" ca="1" si="513"/>
        <v/>
      </c>
      <c r="Z2406" s="1" t="str">
        <f t="shared" si="514"/>
        <v>both (C4H9NO3+Arg-H2O) Min</v>
      </c>
      <c r="AA2406" s="1" t="str">
        <f t="shared" si="518"/>
        <v>Good</v>
      </c>
    </row>
    <row r="2407" spans="1:27" x14ac:dyDescent="0.2">
      <c r="A2407" s="1" t="s">
        <v>94</v>
      </c>
      <c r="B2407" s="1" t="s">
        <v>95</v>
      </c>
      <c r="C2407" s="1" t="s">
        <v>136</v>
      </c>
      <c r="D2407" s="1">
        <v>275.15949999999998</v>
      </c>
      <c r="E2407" s="1">
        <v>22.41</v>
      </c>
      <c r="F2407" s="5" t="s">
        <v>146</v>
      </c>
      <c r="H2407" s="1" t="s">
        <v>148</v>
      </c>
      <c r="K2407" s="1">
        <f t="shared" si="519"/>
        <v>0</v>
      </c>
      <c r="L2407" s="1" t="str">
        <f t="shared" si="520"/>
        <v>both (C4H9NO3+Arg-H2O) Min_Syn</v>
      </c>
      <c r="M2407" s="1" t="str">
        <f t="shared" si="507"/>
        <v>ND</v>
      </c>
      <c r="N2407" s="1" t="str">
        <f t="shared" si="508"/>
        <v>both (C4H9NO3+Arg-H2O) Min_SynND</v>
      </c>
      <c r="O2407" s="2" t="str">
        <f t="shared" si="509"/>
        <v/>
      </c>
      <c r="P2407" s="1" t="str">
        <f t="array" ref="P2407">IF(O2407="","",AVERAGE(IF(L$1:L$2881=L2407,K$1:K$2881)))</f>
        <v/>
      </c>
      <c r="Q2407" s="1" t="str">
        <f t="array" ref="Q2407">IF(O2407="","",_xlfn.F.TEST(IF((L$1:L$2881=LEFT(L2407,LEN(L2407)-3)&amp;"ctr"),K$1:K$2881),IF((L$1:L$2881=L2407),K$1:K$2881)))</f>
        <v/>
      </c>
      <c r="R2407" s="1" t="str">
        <f t="array" ref="R2407">IF(O2407="","",TTEST(IF(L$1:L$2881=LEFT(L2407,LEN(L2407)-3)&amp;"ctr",K$1:K$2881),IF(L$1:L$2881=L2407,K$1:K$2881),2,IF(ISERROR(Q2407),3,IF(Q2407&lt;0.05,3,2))))</f>
        <v/>
      </c>
      <c r="S2407" s="1" t="str">
        <f t="shared" ca="1" si="510"/>
        <v/>
      </c>
      <c r="T2407" s="1" t="str">
        <f t="array" ref="T2407">IF(O2407="","",AVERAGE(IF(L$1:L$2881=L2407,I$1:I$2881)))</f>
        <v/>
      </c>
      <c r="U2407" s="1" t="str">
        <f t="shared" ca="1" si="511"/>
        <v/>
      </c>
      <c r="V2407" s="1" t="str">
        <f t="shared" ca="1" si="517"/>
        <v/>
      </c>
      <c r="W2407" s="1" t="str">
        <f t="array" aca="1" ref="W2407" ca="1">IF(V2407="","",IF(AVERAGE(IF(Z$2:Z$2881="Neg"&amp;" "&amp;B2407&amp;" "&amp;X2407,J$2:J$2881,0))&gt;AVERAGE(IF(Z$2:Z$2881="pos"&amp;" "&amp;B2407&amp;" "&amp;X2407,J$2:J$2881,0)),"neg","pos"))</f>
        <v/>
      </c>
      <c r="X2407" s="1" t="str">
        <f t="shared" ca="1" si="512"/>
        <v/>
      </c>
      <c r="Y2407" s="1" t="str">
        <f t="shared" ca="1" si="513"/>
        <v/>
      </c>
      <c r="Z2407" s="1" t="str">
        <f t="shared" si="514"/>
        <v>both (C4H9NO3+Arg-H2O) Min</v>
      </c>
      <c r="AA2407" s="1" t="str">
        <f t="shared" si="518"/>
        <v/>
      </c>
    </row>
    <row r="2408" spans="1:27" x14ac:dyDescent="0.2">
      <c r="A2408" s="1" t="s">
        <v>94</v>
      </c>
      <c r="B2408" s="1" t="s">
        <v>95</v>
      </c>
      <c r="C2408" s="1" t="s">
        <v>136</v>
      </c>
      <c r="D2408" s="1">
        <v>275.15949999999998</v>
      </c>
      <c r="E2408" s="1">
        <v>22.41</v>
      </c>
      <c r="F2408" s="5" t="s">
        <v>146</v>
      </c>
      <c r="H2408" s="1" t="s">
        <v>148</v>
      </c>
      <c r="K2408" s="1">
        <f t="shared" si="519"/>
        <v>0</v>
      </c>
      <c r="L2408" s="1" t="str">
        <f t="shared" si="520"/>
        <v>both (C4H9NO3+Arg-H2O) Min_Syn</v>
      </c>
      <c r="M2408" s="1" t="str">
        <f t="shared" si="507"/>
        <v>ND</v>
      </c>
      <c r="N2408" s="1" t="str">
        <f t="shared" si="508"/>
        <v>both (C4H9NO3+Arg-H2O) Min_SynND</v>
      </c>
      <c r="O2408" s="2" t="str">
        <f t="shared" si="509"/>
        <v/>
      </c>
      <c r="P2408" s="1" t="str">
        <f t="array" ref="P2408">IF(O2408="","",AVERAGE(IF(L$1:L$2881=L2408,K$1:K$2881)))</f>
        <v/>
      </c>
      <c r="Q2408" s="1" t="str">
        <f t="array" ref="Q2408">IF(O2408="","",_xlfn.F.TEST(IF((L$1:L$2881=LEFT(L2408,LEN(L2408)-3)&amp;"ctr"),K$1:K$2881),IF((L$1:L$2881=L2408),K$1:K$2881)))</f>
        <v/>
      </c>
      <c r="R2408" s="1" t="str">
        <f t="array" ref="R2408">IF(O2408="","",TTEST(IF(L$1:L$2881=LEFT(L2408,LEN(L2408)-3)&amp;"ctr",K$1:K$2881),IF(L$1:L$2881=L2408,K$1:K$2881),2,IF(ISERROR(Q2408),3,IF(Q2408&lt;0.05,3,2))))</f>
        <v/>
      </c>
      <c r="S2408" s="1" t="str">
        <f t="shared" ca="1" si="510"/>
        <v/>
      </c>
      <c r="T2408" s="1" t="str">
        <f t="array" ref="T2408">IF(O2408="","",AVERAGE(IF(L$1:L$2881=L2408,I$1:I$2881)))</f>
        <v/>
      </c>
      <c r="U2408" s="1" t="str">
        <f t="shared" ca="1" si="511"/>
        <v/>
      </c>
      <c r="V2408" s="1" t="str">
        <f t="shared" ca="1" si="517"/>
        <v/>
      </c>
      <c r="W2408" s="1" t="str">
        <f t="array" aca="1" ref="W2408" ca="1">IF(V2408="","",IF(AVERAGE(IF(Z$2:Z$2881="Neg"&amp;" "&amp;B2408&amp;" "&amp;X2408,J$2:J$2881,0))&gt;AVERAGE(IF(Z$2:Z$2881="pos"&amp;" "&amp;B2408&amp;" "&amp;X2408,J$2:J$2881,0)),"neg","pos"))</f>
        <v/>
      </c>
      <c r="X2408" s="1" t="str">
        <f t="shared" ca="1" si="512"/>
        <v/>
      </c>
      <c r="Y2408" s="1" t="str">
        <f t="shared" ca="1" si="513"/>
        <v/>
      </c>
      <c r="Z2408" s="1" t="str">
        <f t="shared" si="514"/>
        <v>both (C4H9NO3+Arg-H2O) Min</v>
      </c>
      <c r="AA2408" s="1" t="str">
        <f t="shared" si="518"/>
        <v/>
      </c>
    </row>
    <row r="2409" spans="1:27" x14ac:dyDescent="0.2">
      <c r="A2409" s="1" t="s">
        <v>94</v>
      </c>
      <c r="B2409" s="1" t="s">
        <v>95</v>
      </c>
      <c r="C2409" s="1" t="s">
        <v>136</v>
      </c>
      <c r="D2409" s="1">
        <v>275.15949999999998</v>
      </c>
      <c r="E2409" s="1">
        <v>22.41</v>
      </c>
      <c r="F2409" s="5" t="s">
        <v>146</v>
      </c>
      <c r="H2409" s="1" t="s">
        <v>148</v>
      </c>
      <c r="K2409" s="1">
        <f t="shared" si="519"/>
        <v>0</v>
      </c>
      <c r="L2409" s="1" t="str">
        <f t="shared" si="520"/>
        <v>both (C4H9NO3+Arg-H2O) Min_Syn</v>
      </c>
      <c r="M2409" s="1" t="str">
        <f t="shared" si="507"/>
        <v>ND</v>
      </c>
      <c r="N2409" s="1" t="str">
        <f t="shared" si="508"/>
        <v>both (C4H9NO3+Arg-H2O) Min_SynND</v>
      </c>
      <c r="O2409" s="2" t="str">
        <f t="shared" si="509"/>
        <v/>
      </c>
      <c r="P2409" s="1" t="str">
        <f t="array" ref="P2409">IF(O2409="","",AVERAGE(IF(L$1:L$2881=L2409,K$1:K$2881)))</f>
        <v/>
      </c>
      <c r="Q2409" s="1" t="str">
        <f t="array" ref="Q2409">IF(O2409="","",_xlfn.F.TEST(IF((L$1:L$2881=LEFT(L2409,LEN(L2409)-3)&amp;"ctr"),K$1:K$2881),IF((L$1:L$2881=L2409),K$1:K$2881)))</f>
        <v/>
      </c>
      <c r="R2409" s="1" t="str">
        <f t="array" ref="R2409">IF(O2409="","",TTEST(IF(L$1:L$2881=LEFT(L2409,LEN(L2409)-3)&amp;"ctr",K$1:K$2881),IF(L$1:L$2881=L2409,K$1:K$2881),2,IF(ISERROR(Q2409),3,IF(Q2409&lt;0.05,3,2))))</f>
        <v/>
      </c>
      <c r="S2409" s="1" t="str">
        <f t="shared" ca="1" si="510"/>
        <v/>
      </c>
      <c r="T2409" s="1" t="str">
        <f t="array" ref="T2409">IF(O2409="","",AVERAGE(IF(L$1:L$2881=L2409,I$1:I$2881)))</f>
        <v/>
      </c>
      <c r="U2409" s="1" t="str">
        <f t="shared" ca="1" si="511"/>
        <v/>
      </c>
      <c r="V2409" s="1" t="str">
        <f t="shared" ca="1" si="517"/>
        <v/>
      </c>
      <c r="W2409" s="1" t="str">
        <f t="array" aca="1" ref="W2409" ca="1">IF(V2409="","",IF(AVERAGE(IF(Z$2:Z$2881="Neg"&amp;" "&amp;B2409&amp;" "&amp;X2409,J$2:J$2881,0))&gt;AVERAGE(IF(Z$2:Z$2881="pos"&amp;" "&amp;B2409&amp;" "&amp;X2409,J$2:J$2881,0)),"neg","pos"))</f>
        <v/>
      </c>
      <c r="X2409" s="1" t="str">
        <f t="shared" ca="1" si="512"/>
        <v/>
      </c>
      <c r="Y2409" s="1" t="str">
        <f t="shared" ca="1" si="513"/>
        <v/>
      </c>
      <c r="Z2409" s="1" t="str">
        <f t="shared" si="514"/>
        <v>both (C4H9NO3+Arg-H2O) Min</v>
      </c>
      <c r="AA2409" s="1" t="str">
        <f t="shared" si="518"/>
        <v/>
      </c>
    </row>
    <row r="2410" spans="1:27" x14ac:dyDescent="0.2">
      <c r="A2410" s="1" t="s">
        <v>94</v>
      </c>
      <c r="B2410" s="1" t="s">
        <v>95</v>
      </c>
      <c r="C2410" s="1" t="s">
        <v>136</v>
      </c>
      <c r="D2410" s="1">
        <v>275.15949999999998</v>
      </c>
      <c r="E2410" s="1">
        <v>22.41</v>
      </c>
      <c r="F2410" s="5" t="s">
        <v>146</v>
      </c>
      <c r="H2410" s="1" t="s">
        <v>149</v>
      </c>
      <c r="K2410" s="1">
        <f t="shared" si="519"/>
        <v>0</v>
      </c>
      <c r="L2410" s="1" t="str">
        <f t="shared" si="520"/>
        <v>both (C4H9NO3+Arg-H2O) MEBM_Ctr</v>
      </c>
      <c r="M2410" s="1" t="str">
        <f t="shared" si="507"/>
        <v>ND</v>
      </c>
      <c r="N2410" s="1" t="str">
        <f t="shared" si="508"/>
        <v>both (C4H9NO3+Arg-H2O) MEBM_CtrND</v>
      </c>
      <c r="O2410" s="2" t="str">
        <f t="shared" si="509"/>
        <v>ND</v>
      </c>
      <c r="P2410" s="1">
        <f t="array" ref="P2410">IF(O2410="","",AVERAGE(IF(L$1:L$2881=L2410,K$1:K$2881)))</f>
        <v>0</v>
      </c>
      <c r="Q2410" s="1" t="e">
        <f t="array" ref="Q2410">IF(O2410="","",_xlfn.F.TEST(IF((L$1:L$2881=LEFT(L2410,LEN(L2410)-3)&amp;"ctr"),K$1:K$2881),IF((L$1:L$2881=L2410),K$1:K$2881)))</f>
        <v>#DIV/0!</v>
      </c>
      <c r="R2410" s="1" t="e">
        <f t="array" ref="R2410">IF(O2410="","",TTEST(IF(L$1:L$2881=LEFT(L2410,LEN(L2410)-3)&amp;"ctr",K$1:K$2881),IF(L$1:L$2881=L2410,K$1:K$2881),2,IF(ISERROR(Q2410),3,IF(Q2410&lt;0.05,3,2))))</f>
        <v>#DIV/0!</v>
      </c>
      <c r="S2410" s="1" t="str">
        <f t="shared" ca="1" si="510"/>
        <v>ND</v>
      </c>
      <c r="T2410" s="1">
        <f t="array" ref="T2410">IF(O2410="","",AVERAGE(IF(L$1:L$2881=L2410,I$1:I$2881)))</f>
        <v>0</v>
      </c>
      <c r="U2410" s="1" t="str">
        <f t="shared" ca="1" si="511"/>
        <v>n/a</v>
      </c>
      <c r="V2410" s="1" t="str">
        <f t="shared" ca="1" si="517"/>
        <v/>
      </c>
      <c r="W2410" s="1" t="str">
        <f t="array" aca="1" ref="W2410" ca="1">IF(V2410="","",IF(AVERAGE(IF(Z$2:Z$2881="Neg"&amp;" "&amp;B2410&amp;" "&amp;X2410,J$2:J$2881,0))&gt;AVERAGE(IF(Z$2:Z$2881="pos"&amp;" "&amp;B2410&amp;" "&amp;X2410,J$2:J$2881,0)),"neg","pos"))</f>
        <v/>
      </c>
      <c r="X2410" s="1" t="str">
        <f t="shared" ca="1" si="512"/>
        <v/>
      </c>
      <c r="Y2410" s="1" t="str">
        <f t="shared" ca="1" si="513"/>
        <v/>
      </c>
      <c r="Z2410" s="1" t="str">
        <f t="shared" si="514"/>
        <v>both (C4H9NO3+Arg-H2O) MEB</v>
      </c>
      <c r="AA2410" s="1" t="str">
        <f t="shared" si="518"/>
        <v>Good</v>
      </c>
    </row>
    <row r="2411" spans="1:27" x14ac:dyDescent="0.2">
      <c r="A2411" s="1" t="s">
        <v>94</v>
      </c>
      <c r="B2411" s="1" t="s">
        <v>95</v>
      </c>
      <c r="C2411" s="1" t="s">
        <v>136</v>
      </c>
      <c r="D2411" s="1">
        <v>275.15949999999998</v>
      </c>
      <c r="E2411" s="1">
        <v>22.41</v>
      </c>
      <c r="F2411" s="5" t="s">
        <v>146</v>
      </c>
      <c r="H2411" s="1" t="s">
        <v>149</v>
      </c>
      <c r="K2411" s="1">
        <f t="shared" si="519"/>
        <v>0</v>
      </c>
      <c r="L2411" s="1" t="str">
        <f t="shared" si="520"/>
        <v>both (C4H9NO3+Arg-H2O) MEBM_Ctr</v>
      </c>
      <c r="M2411" s="1" t="str">
        <f t="shared" si="507"/>
        <v>ND</v>
      </c>
      <c r="N2411" s="1" t="str">
        <f t="shared" si="508"/>
        <v>both (C4H9NO3+Arg-H2O) MEBM_CtrND</v>
      </c>
      <c r="O2411" s="2" t="str">
        <f t="shared" si="509"/>
        <v/>
      </c>
      <c r="P2411" s="1" t="str">
        <f t="array" ref="P2411">IF(O2411="","",AVERAGE(IF(L$1:L$2881=L2411,K$1:K$2881)))</f>
        <v/>
      </c>
      <c r="Q2411" s="1" t="str">
        <f t="array" ref="Q2411">IF(O2411="","",_xlfn.F.TEST(IF((L$1:L$2881=LEFT(L2411,LEN(L2411)-3)&amp;"ctr"),K$1:K$2881),IF((L$1:L$2881=L2411),K$1:K$2881)))</f>
        <v/>
      </c>
      <c r="R2411" s="1" t="str">
        <f t="array" ref="R2411">IF(O2411="","",TTEST(IF(L$1:L$2881=LEFT(L2411,LEN(L2411)-3)&amp;"ctr",K$1:K$2881),IF(L$1:L$2881=L2411,K$1:K$2881),2,IF(ISERROR(Q2411),3,IF(Q2411&lt;0.05,3,2))))</f>
        <v/>
      </c>
      <c r="S2411" s="1" t="str">
        <f t="shared" ca="1" si="510"/>
        <v/>
      </c>
      <c r="T2411" s="1" t="str">
        <f t="array" ref="T2411">IF(O2411="","",AVERAGE(IF(L$1:L$2881=L2411,I$1:I$2881)))</f>
        <v/>
      </c>
      <c r="U2411" s="1" t="str">
        <f t="shared" ca="1" si="511"/>
        <v/>
      </c>
      <c r="V2411" s="1" t="str">
        <f t="shared" ca="1" si="517"/>
        <v/>
      </c>
      <c r="W2411" s="1" t="str">
        <f t="array" aca="1" ref="W2411" ca="1">IF(V2411="","",IF(AVERAGE(IF(Z$2:Z$2881="Neg"&amp;" "&amp;B2411&amp;" "&amp;X2411,J$2:J$2881,0))&gt;AVERAGE(IF(Z$2:Z$2881="pos"&amp;" "&amp;B2411&amp;" "&amp;X2411,J$2:J$2881,0)),"neg","pos"))</f>
        <v/>
      </c>
      <c r="X2411" s="1" t="str">
        <f t="shared" ca="1" si="512"/>
        <v/>
      </c>
      <c r="Y2411" s="1" t="str">
        <f t="shared" ca="1" si="513"/>
        <v/>
      </c>
      <c r="Z2411" s="1" t="str">
        <f t="shared" si="514"/>
        <v>both (C4H9NO3+Arg-H2O) MEB</v>
      </c>
      <c r="AA2411" s="1" t="str">
        <f t="shared" si="518"/>
        <v/>
      </c>
    </row>
    <row r="2412" spans="1:27" x14ac:dyDescent="0.2">
      <c r="A2412" s="1" t="s">
        <v>94</v>
      </c>
      <c r="B2412" s="1" t="s">
        <v>95</v>
      </c>
      <c r="C2412" s="1" t="s">
        <v>136</v>
      </c>
      <c r="D2412" s="1">
        <v>275.15949999999998</v>
      </c>
      <c r="E2412" s="1">
        <v>22.41</v>
      </c>
      <c r="F2412" s="5" t="s">
        <v>146</v>
      </c>
      <c r="H2412" s="1" t="s">
        <v>149</v>
      </c>
      <c r="K2412" s="1">
        <f t="shared" si="519"/>
        <v>0</v>
      </c>
      <c r="L2412" s="1" t="str">
        <f t="shared" si="520"/>
        <v>both (C4H9NO3+Arg-H2O) MEBM_Ctr</v>
      </c>
      <c r="M2412" s="1" t="str">
        <f t="shared" si="507"/>
        <v>ND</v>
      </c>
      <c r="N2412" s="1" t="str">
        <f t="shared" si="508"/>
        <v>both (C4H9NO3+Arg-H2O) MEBM_CtrND</v>
      </c>
      <c r="O2412" s="2" t="str">
        <f t="shared" si="509"/>
        <v/>
      </c>
      <c r="P2412" s="1" t="str">
        <f t="array" ref="P2412">IF(O2412="","",AVERAGE(IF(L$1:L$2881=L2412,K$1:K$2881)))</f>
        <v/>
      </c>
      <c r="Q2412" s="1" t="str">
        <f t="array" ref="Q2412">IF(O2412="","",_xlfn.F.TEST(IF((L$1:L$2881=LEFT(L2412,LEN(L2412)-3)&amp;"ctr"),K$1:K$2881),IF((L$1:L$2881=L2412),K$1:K$2881)))</f>
        <v/>
      </c>
      <c r="R2412" s="1" t="str">
        <f t="array" ref="R2412">IF(O2412="","",TTEST(IF(L$1:L$2881=LEFT(L2412,LEN(L2412)-3)&amp;"ctr",K$1:K$2881),IF(L$1:L$2881=L2412,K$1:K$2881),2,IF(ISERROR(Q2412),3,IF(Q2412&lt;0.05,3,2))))</f>
        <v/>
      </c>
      <c r="S2412" s="1" t="str">
        <f t="shared" ca="1" si="510"/>
        <v/>
      </c>
      <c r="T2412" s="1" t="str">
        <f t="array" ref="T2412">IF(O2412="","",AVERAGE(IF(L$1:L$2881=L2412,I$1:I$2881)))</f>
        <v/>
      </c>
      <c r="U2412" s="1" t="str">
        <f t="shared" ca="1" si="511"/>
        <v/>
      </c>
      <c r="V2412" s="1" t="str">
        <f t="shared" ca="1" si="517"/>
        <v/>
      </c>
      <c r="W2412" s="1" t="str">
        <f t="array" aca="1" ref="W2412" ca="1">IF(V2412="","",IF(AVERAGE(IF(Z$2:Z$2881="Neg"&amp;" "&amp;B2412&amp;" "&amp;X2412,J$2:J$2881,0))&gt;AVERAGE(IF(Z$2:Z$2881="pos"&amp;" "&amp;B2412&amp;" "&amp;X2412,J$2:J$2881,0)),"neg","pos"))</f>
        <v/>
      </c>
      <c r="X2412" s="1" t="str">
        <f t="shared" ca="1" si="512"/>
        <v/>
      </c>
      <c r="Y2412" s="1" t="str">
        <f t="shared" ca="1" si="513"/>
        <v/>
      </c>
      <c r="Z2412" s="1" t="str">
        <f t="shared" si="514"/>
        <v>both (C4H9NO3+Arg-H2O) MEB</v>
      </c>
      <c r="AA2412" s="1" t="str">
        <f t="shared" si="518"/>
        <v/>
      </c>
    </row>
    <row r="2413" spans="1:27" x14ac:dyDescent="0.2">
      <c r="A2413" s="1" t="s">
        <v>94</v>
      </c>
      <c r="B2413" s="1" t="s">
        <v>95</v>
      </c>
      <c r="C2413" s="1" t="s">
        <v>136</v>
      </c>
      <c r="D2413" s="1">
        <v>275.15949999999998</v>
      </c>
      <c r="E2413" s="1">
        <v>22.41</v>
      </c>
      <c r="F2413" s="5" t="s">
        <v>146</v>
      </c>
      <c r="H2413" s="1" t="s">
        <v>149</v>
      </c>
      <c r="K2413" s="1">
        <f t="shared" si="519"/>
        <v>0</v>
      </c>
      <c r="L2413" s="1" t="str">
        <f t="shared" si="520"/>
        <v>both (C4H9NO3+Arg-H2O) MEBM_Ctr</v>
      </c>
      <c r="M2413" s="1" t="str">
        <f t="shared" si="507"/>
        <v>ND</v>
      </c>
      <c r="N2413" s="1" t="str">
        <f t="shared" si="508"/>
        <v>both (C4H9NO3+Arg-H2O) MEBM_CtrND</v>
      </c>
      <c r="O2413" s="2" t="str">
        <f t="shared" si="509"/>
        <v/>
      </c>
      <c r="P2413" s="1" t="str">
        <f t="array" ref="P2413">IF(O2413="","",AVERAGE(IF(L$1:L$2881=L2413,K$1:K$2881)))</f>
        <v/>
      </c>
      <c r="Q2413" s="1" t="str">
        <f t="array" ref="Q2413">IF(O2413="","",_xlfn.F.TEST(IF((L$1:L$2881=LEFT(L2413,LEN(L2413)-3)&amp;"ctr"),K$1:K$2881),IF((L$1:L$2881=L2413),K$1:K$2881)))</f>
        <v/>
      </c>
      <c r="R2413" s="1" t="str">
        <f t="array" ref="R2413">IF(O2413="","",TTEST(IF(L$1:L$2881=LEFT(L2413,LEN(L2413)-3)&amp;"ctr",K$1:K$2881),IF(L$1:L$2881=L2413,K$1:K$2881),2,IF(ISERROR(Q2413),3,IF(Q2413&lt;0.05,3,2))))</f>
        <v/>
      </c>
      <c r="S2413" s="1" t="str">
        <f t="shared" ca="1" si="510"/>
        <v/>
      </c>
      <c r="T2413" s="1" t="str">
        <f t="array" ref="T2413">IF(O2413="","",AVERAGE(IF(L$1:L$2881=L2413,I$1:I$2881)))</f>
        <v/>
      </c>
      <c r="U2413" s="1" t="str">
        <f t="shared" ca="1" si="511"/>
        <v/>
      </c>
      <c r="V2413" s="1" t="str">
        <f t="shared" ca="1" si="517"/>
        <v/>
      </c>
      <c r="W2413" s="1" t="str">
        <f t="array" aca="1" ref="W2413" ca="1">IF(V2413="","",IF(AVERAGE(IF(Z$2:Z$2881="Neg"&amp;" "&amp;B2413&amp;" "&amp;X2413,J$2:J$2881,0))&gt;AVERAGE(IF(Z$2:Z$2881="pos"&amp;" "&amp;B2413&amp;" "&amp;X2413,J$2:J$2881,0)),"neg","pos"))</f>
        <v/>
      </c>
      <c r="X2413" s="1" t="str">
        <f t="shared" ca="1" si="512"/>
        <v/>
      </c>
      <c r="Y2413" s="1" t="str">
        <f t="shared" ca="1" si="513"/>
        <v/>
      </c>
      <c r="Z2413" s="1" t="str">
        <f t="shared" si="514"/>
        <v>both (C4H9NO3+Arg-H2O) MEB</v>
      </c>
      <c r="AA2413" s="1" t="str">
        <f t="shared" si="518"/>
        <v/>
      </c>
    </row>
    <row r="2414" spans="1:27" x14ac:dyDescent="0.2">
      <c r="A2414" s="1" t="s">
        <v>94</v>
      </c>
      <c r="B2414" s="1" t="s">
        <v>95</v>
      </c>
      <c r="C2414" s="1" t="s">
        <v>136</v>
      </c>
      <c r="D2414" s="1">
        <v>275.15949999999998</v>
      </c>
      <c r="E2414" s="1">
        <v>22.41</v>
      </c>
      <c r="F2414" s="5" t="s">
        <v>146</v>
      </c>
      <c r="H2414" s="1" t="s">
        <v>150</v>
      </c>
      <c r="K2414" s="1">
        <f t="shared" si="519"/>
        <v>0</v>
      </c>
      <c r="L2414" s="1" t="str">
        <f t="shared" si="520"/>
        <v>both (C4H9NO3+Arg-H2O) MEBM_Syn</v>
      </c>
      <c r="M2414" s="1" t="str">
        <f t="shared" si="507"/>
        <v>ND</v>
      </c>
      <c r="N2414" s="1" t="str">
        <f t="shared" si="508"/>
        <v>both (C4H9NO3+Arg-H2O) MEBM_SynND</v>
      </c>
      <c r="O2414" s="2" t="str">
        <f t="shared" si="509"/>
        <v>ND</v>
      </c>
      <c r="P2414" s="1">
        <f t="array" ref="P2414">IF(O2414="","",AVERAGE(IF(L$1:L$2881=L2414,K$1:K$2881)))</f>
        <v>0</v>
      </c>
      <c r="Q2414" s="1" t="e">
        <f t="array" ref="Q2414">IF(O2414="","",_xlfn.F.TEST(IF((L$1:L$2881=LEFT(L2414,LEN(L2414)-3)&amp;"ctr"),K$1:K$2881),IF((L$1:L$2881=L2414),K$1:K$2881)))</f>
        <v>#DIV/0!</v>
      </c>
      <c r="R2414" s="1" t="e">
        <f t="array" ref="R2414">IF(O2414="","",TTEST(IF(L$1:L$2881=LEFT(L2414,LEN(L2414)-3)&amp;"ctr",K$1:K$2881),IF(L$1:L$2881=L2414,K$1:K$2881),2,IF(ISERROR(Q2414),3,IF(Q2414&lt;0.05,3,2))))</f>
        <v>#DIV/0!</v>
      </c>
      <c r="S2414" s="1" t="str">
        <f t="shared" ca="1" si="510"/>
        <v>ND</v>
      </c>
      <c r="T2414" s="1">
        <f t="array" ref="T2414">IF(O2414="","",AVERAGE(IF(L$1:L$2881=L2414,I$1:I$2881)))</f>
        <v>0</v>
      </c>
      <c r="U2414" s="1" t="str">
        <f t="shared" ca="1" si="511"/>
        <v>n/a</v>
      </c>
      <c r="V2414" s="1" t="str">
        <f t="shared" ca="1" si="517"/>
        <v/>
      </c>
      <c r="W2414" s="1" t="str">
        <f t="array" aca="1" ref="W2414" ca="1">IF(V2414="","",IF(AVERAGE(IF(Z$2:Z$2881="Neg"&amp;" "&amp;B2414&amp;" "&amp;X2414,J$2:J$2881,0))&gt;AVERAGE(IF(Z$2:Z$2881="pos"&amp;" "&amp;B2414&amp;" "&amp;X2414,J$2:J$2881,0)),"neg","pos"))</f>
        <v/>
      </c>
      <c r="X2414" s="1" t="str">
        <f t="shared" ca="1" si="512"/>
        <v/>
      </c>
      <c r="Y2414" s="1" t="str">
        <f t="shared" ca="1" si="513"/>
        <v/>
      </c>
      <c r="Z2414" s="1" t="str">
        <f t="shared" si="514"/>
        <v>both (C4H9NO3+Arg-H2O) MEB</v>
      </c>
      <c r="AA2414" s="1" t="str">
        <f t="shared" si="518"/>
        <v>Good</v>
      </c>
    </row>
    <row r="2415" spans="1:27" x14ac:dyDescent="0.2">
      <c r="A2415" s="1" t="s">
        <v>94</v>
      </c>
      <c r="B2415" s="1" t="s">
        <v>95</v>
      </c>
      <c r="C2415" s="1" t="s">
        <v>136</v>
      </c>
      <c r="D2415" s="1">
        <v>275.15949999999998</v>
      </c>
      <c r="E2415" s="1">
        <v>22.41</v>
      </c>
      <c r="F2415" s="5" t="s">
        <v>146</v>
      </c>
      <c r="H2415" s="1" t="s">
        <v>150</v>
      </c>
      <c r="K2415" s="1">
        <f t="shared" si="519"/>
        <v>0</v>
      </c>
      <c r="L2415" s="1" t="str">
        <f t="shared" si="520"/>
        <v>both (C4H9NO3+Arg-H2O) MEBM_Syn</v>
      </c>
      <c r="M2415" s="1" t="str">
        <f t="shared" si="507"/>
        <v>ND</v>
      </c>
      <c r="N2415" s="1" t="str">
        <f t="shared" si="508"/>
        <v>both (C4H9NO3+Arg-H2O) MEBM_SynND</v>
      </c>
      <c r="O2415" s="2" t="str">
        <f t="shared" si="509"/>
        <v/>
      </c>
      <c r="P2415" s="1" t="str">
        <f t="array" ref="P2415">IF(O2415="","",AVERAGE(IF(L$1:L$2881=L2415,K$1:K$2881)))</f>
        <v/>
      </c>
      <c r="Q2415" s="1" t="str">
        <f t="array" ref="Q2415">IF(O2415="","",_xlfn.F.TEST(IF((L$1:L$2881=LEFT(L2415,LEN(L2415)-3)&amp;"ctr"),K$1:K$2881),IF((L$1:L$2881=L2415),K$1:K$2881)))</f>
        <v/>
      </c>
      <c r="R2415" s="1" t="str">
        <f t="array" ref="R2415">IF(O2415="","",TTEST(IF(L$1:L$2881=LEFT(L2415,LEN(L2415)-3)&amp;"ctr",K$1:K$2881),IF(L$1:L$2881=L2415,K$1:K$2881),2,IF(ISERROR(Q2415),3,IF(Q2415&lt;0.05,3,2))))</f>
        <v/>
      </c>
      <c r="S2415" s="1" t="str">
        <f t="shared" ca="1" si="510"/>
        <v/>
      </c>
      <c r="T2415" s="1" t="str">
        <f t="array" ref="T2415">IF(O2415="","",AVERAGE(IF(L$1:L$2881=L2415,I$1:I$2881)))</f>
        <v/>
      </c>
      <c r="U2415" s="1" t="str">
        <f t="shared" ca="1" si="511"/>
        <v/>
      </c>
      <c r="V2415" s="1" t="str">
        <f t="shared" ca="1" si="517"/>
        <v/>
      </c>
      <c r="W2415" s="1" t="str">
        <f t="array" aca="1" ref="W2415" ca="1">IF(V2415="","",IF(AVERAGE(IF(Z$2:Z$2881="Neg"&amp;" "&amp;B2415&amp;" "&amp;X2415,J$2:J$2881,0))&gt;AVERAGE(IF(Z$2:Z$2881="pos"&amp;" "&amp;B2415&amp;" "&amp;X2415,J$2:J$2881,0)),"neg","pos"))</f>
        <v/>
      </c>
      <c r="X2415" s="1" t="str">
        <f t="shared" ca="1" si="512"/>
        <v/>
      </c>
      <c r="Y2415" s="1" t="str">
        <f t="shared" ca="1" si="513"/>
        <v/>
      </c>
      <c r="Z2415" s="1" t="str">
        <f t="shared" si="514"/>
        <v>both (C4H9NO3+Arg-H2O) MEB</v>
      </c>
      <c r="AA2415" s="1" t="str">
        <f t="shared" si="518"/>
        <v/>
      </c>
    </row>
    <row r="2416" spans="1:27" x14ac:dyDescent="0.2">
      <c r="A2416" s="1" t="s">
        <v>94</v>
      </c>
      <c r="B2416" s="1" t="s">
        <v>95</v>
      </c>
      <c r="C2416" s="1" t="s">
        <v>136</v>
      </c>
      <c r="D2416" s="1">
        <v>275.15949999999998</v>
      </c>
      <c r="E2416" s="1">
        <v>22.41</v>
      </c>
      <c r="F2416" s="5" t="s">
        <v>146</v>
      </c>
      <c r="H2416" s="1" t="s">
        <v>150</v>
      </c>
      <c r="K2416" s="1">
        <f t="shared" si="519"/>
        <v>0</v>
      </c>
      <c r="L2416" s="1" t="str">
        <f t="shared" si="520"/>
        <v>both (C4H9NO3+Arg-H2O) MEBM_Syn</v>
      </c>
      <c r="M2416" s="1" t="str">
        <f t="shared" si="507"/>
        <v>ND</v>
      </c>
      <c r="N2416" s="1" t="str">
        <f t="shared" si="508"/>
        <v>both (C4H9NO3+Arg-H2O) MEBM_SynND</v>
      </c>
      <c r="O2416" s="2" t="str">
        <f t="shared" si="509"/>
        <v/>
      </c>
      <c r="P2416" s="1" t="str">
        <f t="array" ref="P2416">IF(O2416="","",AVERAGE(IF(L$1:L$2881=L2416,K$1:K$2881)))</f>
        <v/>
      </c>
      <c r="Q2416" s="1" t="str">
        <f t="array" ref="Q2416">IF(O2416="","",_xlfn.F.TEST(IF((L$1:L$2881=LEFT(L2416,LEN(L2416)-3)&amp;"ctr"),K$1:K$2881),IF((L$1:L$2881=L2416),K$1:K$2881)))</f>
        <v/>
      </c>
      <c r="R2416" s="1" t="str">
        <f t="array" ref="R2416">IF(O2416="","",TTEST(IF(L$1:L$2881=LEFT(L2416,LEN(L2416)-3)&amp;"ctr",K$1:K$2881),IF(L$1:L$2881=L2416,K$1:K$2881),2,IF(ISERROR(Q2416),3,IF(Q2416&lt;0.05,3,2))))</f>
        <v/>
      </c>
      <c r="S2416" s="1" t="str">
        <f t="shared" ca="1" si="510"/>
        <v/>
      </c>
      <c r="T2416" s="1" t="str">
        <f t="array" ref="T2416">IF(O2416="","",AVERAGE(IF(L$1:L$2881=L2416,I$1:I$2881)))</f>
        <v/>
      </c>
      <c r="U2416" s="1" t="str">
        <f t="shared" ca="1" si="511"/>
        <v/>
      </c>
      <c r="V2416" s="1" t="str">
        <f t="shared" ca="1" si="517"/>
        <v/>
      </c>
      <c r="W2416" s="1" t="str">
        <f t="array" aca="1" ref="W2416" ca="1">IF(V2416="","",IF(AVERAGE(IF(Z$2:Z$2881="Neg"&amp;" "&amp;B2416&amp;" "&amp;X2416,J$2:J$2881,0))&gt;AVERAGE(IF(Z$2:Z$2881="pos"&amp;" "&amp;B2416&amp;" "&amp;X2416,J$2:J$2881,0)),"neg","pos"))</f>
        <v/>
      </c>
      <c r="X2416" s="1" t="str">
        <f t="shared" ca="1" si="512"/>
        <v/>
      </c>
      <c r="Y2416" s="1" t="str">
        <f t="shared" ca="1" si="513"/>
        <v/>
      </c>
      <c r="Z2416" s="1" t="str">
        <f t="shared" si="514"/>
        <v>both (C4H9NO3+Arg-H2O) MEB</v>
      </c>
      <c r="AA2416" s="1" t="str">
        <f t="shared" si="518"/>
        <v/>
      </c>
    </row>
    <row r="2417" spans="1:27" x14ac:dyDescent="0.2">
      <c r="A2417" s="1" t="s">
        <v>94</v>
      </c>
      <c r="B2417" s="1" t="s">
        <v>95</v>
      </c>
      <c r="C2417" s="1" t="s">
        <v>136</v>
      </c>
      <c r="D2417" s="1">
        <v>275.15949999999998</v>
      </c>
      <c r="E2417" s="1">
        <v>22.41</v>
      </c>
      <c r="F2417" s="5" t="s">
        <v>146</v>
      </c>
      <c r="H2417" s="1" t="s">
        <v>150</v>
      </c>
      <c r="K2417" s="1">
        <f t="shared" si="519"/>
        <v>0</v>
      </c>
      <c r="L2417" s="1" t="str">
        <f t="shared" si="520"/>
        <v>both (C4H9NO3+Arg-H2O) MEBM_Syn</v>
      </c>
      <c r="M2417" s="1" t="str">
        <f t="shared" si="507"/>
        <v>ND</v>
      </c>
      <c r="N2417" s="1" t="str">
        <f t="shared" si="508"/>
        <v>both (C4H9NO3+Arg-H2O) MEBM_SynND</v>
      </c>
      <c r="O2417" s="2" t="str">
        <f t="shared" si="509"/>
        <v/>
      </c>
      <c r="P2417" s="1" t="str">
        <f t="array" ref="P2417">IF(O2417="","",AVERAGE(IF(L$1:L$2881=L2417,K$1:K$2881)))</f>
        <v/>
      </c>
      <c r="Q2417" s="1" t="str">
        <f t="array" ref="Q2417">IF(O2417="","",_xlfn.F.TEST(IF((L$1:L$2881=LEFT(L2417,LEN(L2417)-3)&amp;"ctr"),K$1:K$2881),IF((L$1:L$2881=L2417),K$1:K$2881)))</f>
        <v/>
      </c>
      <c r="R2417" s="1" t="str">
        <f t="array" ref="R2417">IF(O2417="","",TTEST(IF(L$1:L$2881=LEFT(L2417,LEN(L2417)-3)&amp;"ctr",K$1:K$2881),IF(L$1:L$2881=L2417,K$1:K$2881),2,IF(ISERROR(Q2417),3,IF(Q2417&lt;0.05,3,2))))</f>
        <v/>
      </c>
      <c r="S2417" s="1" t="str">
        <f t="shared" ca="1" si="510"/>
        <v/>
      </c>
      <c r="T2417" s="1" t="str">
        <f t="array" ref="T2417">IF(O2417="","",AVERAGE(IF(L$1:L$2881=L2417,I$1:I$2881)))</f>
        <v/>
      </c>
      <c r="U2417" s="1" t="str">
        <f t="shared" ca="1" si="511"/>
        <v/>
      </c>
      <c r="V2417" s="1" t="str">
        <f t="shared" ca="1" si="517"/>
        <v/>
      </c>
      <c r="W2417" s="1" t="str">
        <f t="array" aca="1" ref="W2417" ca="1">IF(V2417="","",IF(AVERAGE(IF(Z$2:Z$2881="Neg"&amp;" "&amp;B2417&amp;" "&amp;X2417,J$2:J$2881,0))&gt;AVERAGE(IF(Z$2:Z$2881="pos"&amp;" "&amp;B2417&amp;" "&amp;X2417,J$2:J$2881,0)),"neg","pos"))</f>
        <v/>
      </c>
      <c r="X2417" s="1" t="str">
        <f t="shared" ca="1" si="512"/>
        <v/>
      </c>
      <c r="Y2417" s="1" t="str">
        <f t="shared" ca="1" si="513"/>
        <v/>
      </c>
      <c r="Z2417" s="1" t="str">
        <f t="shared" si="514"/>
        <v>both (C4H9NO3+Arg-H2O) MEB</v>
      </c>
      <c r="AA2417" s="1" t="str">
        <f t="shared" si="518"/>
        <v/>
      </c>
    </row>
    <row r="2418" spans="1:27" x14ac:dyDescent="0.2">
      <c r="A2418" s="1" t="s">
        <v>94</v>
      </c>
      <c r="B2418" s="1" t="s">
        <v>95</v>
      </c>
      <c r="C2418" s="1" t="s">
        <v>136</v>
      </c>
      <c r="D2418" s="1">
        <v>275.15949999999998</v>
      </c>
      <c r="E2418" s="1">
        <v>22.41</v>
      </c>
      <c r="F2418" s="5" t="s">
        <v>146</v>
      </c>
      <c r="H2418" s="1" t="s">
        <v>151</v>
      </c>
      <c r="I2418" s="1">
        <v>25897</v>
      </c>
      <c r="K2418" s="1">
        <f t="shared" si="519"/>
        <v>10.161921024628786</v>
      </c>
      <c r="L2418" s="1" t="str">
        <f t="shared" si="520"/>
        <v>both (C4H9NO3+Arg-H2O) YE_Ctr</v>
      </c>
      <c r="M2418" s="1" t="str">
        <f t="shared" si="507"/>
        <v>D</v>
      </c>
      <c r="N2418" s="1" t="str">
        <f t="shared" si="508"/>
        <v>both (C4H9NO3+Arg-H2O) YE_Ctr_D</v>
      </c>
      <c r="O2418" s="2" t="str">
        <f t="shared" si="509"/>
        <v>D</v>
      </c>
      <c r="P2418" s="1">
        <f t="array" ref="P2418">IF(O2418="","",AVERAGE(IF(L$1:L$2881=L2418,K$1:K$2881)))</f>
        <v>10.234440830915304</v>
      </c>
      <c r="Q2418" s="1">
        <f t="array" ref="Q2418">IF(O2418="","",_xlfn.F.TEST(IF((L$1:L$2881=LEFT(L2418,LEN(L2418)-3)&amp;"ctr"),K$1:K$2881),IF((L$1:L$2881=L2418),K$1:K$2881)))</f>
        <v>0.99999999999999967</v>
      </c>
      <c r="R2418" s="1">
        <f t="array" ref="R2418">IF(O2418="","",TTEST(IF(L$1:L$2881=LEFT(L2418,LEN(L2418)-3)&amp;"ctr",K$1:K$2881),IF(L$1:L$2881=L2418,K$1:K$2881),2,IF(ISERROR(Q2418),3,IF(Q2418&lt;0.05,3,2))))</f>
        <v>1</v>
      </c>
      <c r="S2418" s="1" t="str">
        <f t="shared" ca="1" si="510"/>
        <v>D</v>
      </c>
      <c r="T2418" s="1">
        <f t="array" ref="T2418">IF(O2418="","",AVERAGE(IF(L$1:L$2881=L2418,I$1:I$2881)))</f>
        <v>30611.75</v>
      </c>
      <c r="U2418" s="1" t="b">
        <f t="shared" ca="1" si="511"/>
        <v>0</v>
      </c>
      <c r="V2418" s="1" t="str">
        <f t="shared" ca="1" si="517"/>
        <v>1</v>
      </c>
      <c r="W2418" s="1" t="str">
        <f t="array" aca="1" ref="W2418" ca="1">IF(V2418="","",IF(AVERAGE(IF(Z$2:Z$2881="Neg"&amp;" "&amp;B2418&amp;" "&amp;X2418,J$2:J$2881,0))&gt;AVERAGE(IF(Z$2:Z$2881="pos"&amp;" "&amp;B2418&amp;" "&amp;X2418,J$2:J$2881,0)),"neg","pos"))</f>
        <v>pos</v>
      </c>
      <c r="X2418" s="1" t="str">
        <f t="shared" ca="1" si="512"/>
        <v>YE_</v>
      </c>
      <c r="Y2418" s="1" t="str">
        <f t="shared" ca="1" si="513"/>
        <v>Ctr</v>
      </c>
      <c r="Z2418" s="1" t="str">
        <f t="shared" si="514"/>
        <v>both (C4H9NO3+Arg-H2O) YE_</v>
      </c>
      <c r="AA2418" s="1" t="str">
        <f t="shared" si="518"/>
        <v>Good</v>
      </c>
    </row>
    <row r="2419" spans="1:27" x14ac:dyDescent="0.2">
      <c r="A2419" s="1" t="s">
        <v>94</v>
      </c>
      <c r="B2419" s="1" t="s">
        <v>95</v>
      </c>
      <c r="C2419" s="1" t="s">
        <v>136</v>
      </c>
      <c r="D2419" s="1">
        <v>275.15949999999998</v>
      </c>
      <c r="E2419" s="1">
        <v>22.41</v>
      </c>
      <c r="F2419" s="5" t="s">
        <v>146</v>
      </c>
      <c r="H2419" s="1" t="s">
        <v>151</v>
      </c>
      <c r="I2419" s="1">
        <v>20759</v>
      </c>
      <c r="K2419" s="1">
        <f t="shared" si="519"/>
        <v>9.9407833372798251</v>
      </c>
      <c r="L2419" s="1" t="str">
        <f t="shared" si="520"/>
        <v>both (C4H9NO3+Arg-H2O) YE_Ctr</v>
      </c>
      <c r="M2419" s="1" t="str">
        <f t="shared" si="507"/>
        <v>D</v>
      </c>
      <c r="N2419" s="1" t="str">
        <f t="shared" si="508"/>
        <v>both (C4H9NO3+Arg-H2O) YE_Ctr_D</v>
      </c>
      <c r="O2419" s="2" t="str">
        <f t="shared" si="509"/>
        <v/>
      </c>
      <c r="P2419" s="1" t="str">
        <f t="array" ref="P2419">IF(O2419="","",AVERAGE(IF(L$1:L$2881=L2419,K$1:K$2881)))</f>
        <v/>
      </c>
      <c r="Q2419" s="1" t="str">
        <f t="array" ref="Q2419">IF(O2419="","",_xlfn.F.TEST(IF((L$1:L$2881=LEFT(L2419,LEN(L2419)-3)&amp;"ctr"),K$1:K$2881),IF((L$1:L$2881=L2419),K$1:K$2881)))</f>
        <v/>
      </c>
      <c r="R2419" s="1" t="str">
        <f t="array" ref="R2419">IF(O2419="","",TTEST(IF(L$1:L$2881=LEFT(L2419,LEN(L2419)-3)&amp;"ctr",K$1:K$2881),IF(L$1:L$2881=L2419,K$1:K$2881),2,IF(ISERROR(Q2419),3,IF(Q2419&lt;0.05,3,2))))</f>
        <v/>
      </c>
      <c r="S2419" s="1" t="str">
        <f t="shared" ca="1" si="510"/>
        <v/>
      </c>
      <c r="T2419" s="1" t="str">
        <f t="array" ref="T2419">IF(O2419="","",AVERAGE(IF(L$1:L$2881=L2419,I$1:I$2881)))</f>
        <v/>
      </c>
      <c r="U2419" s="1" t="str">
        <f t="shared" ca="1" si="511"/>
        <v/>
      </c>
      <c r="V2419" s="1" t="str">
        <f t="shared" ca="1" si="517"/>
        <v/>
      </c>
      <c r="W2419" s="1" t="str">
        <f t="array" aca="1" ref="W2419" ca="1">IF(V2419="","",IF(AVERAGE(IF(Z$2:Z$2881="Neg"&amp;" "&amp;B2419&amp;" "&amp;X2419,J$2:J$2881,0))&gt;AVERAGE(IF(Z$2:Z$2881="pos"&amp;" "&amp;B2419&amp;" "&amp;X2419,J$2:J$2881,0)),"neg","pos"))</f>
        <v/>
      </c>
      <c r="X2419" s="1" t="str">
        <f t="shared" ca="1" si="512"/>
        <v/>
      </c>
      <c r="Y2419" s="1" t="str">
        <f t="shared" ca="1" si="513"/>
        <v/>
      </c>
      <c r="Z2419" s="1" t="str">
        <f t="shared" si="514"/>
        <v>both (C4H9NO3+Arg-H2O) YE_</v>
      </c>
      <c r="AA2419" s="1" t="str">
        <f t="shared" si="518"/>
        <v/>
      </c>
    </row>
    <row r="2420" spans="1:27" x14ac:dyDescent="0.2">
      <c r="A2420" s="1" t="s">
        <v>94</v>
      </c>
      <c r="B2420" s="1" t="s">
        <v>95</v>
      </c>
      <c r="C2420" s="1" t="s">
        <v>136</v>
      </c>
      <c r="D2420" s="1">
        <v>275.15949999999998</v>
      </c>
      <c r="E2420" s="1">
        <v>22.41</v>
      </c>
      <c r="F2420" s="5" t="s">
        <v>146</v>
      </c>
      <c r="H2420" s="1" t="s">
        <v>151</v>
      </c>
      <c r="I2420" s="1">
        <v>24500</v>
      </c>
      <c r="K2420" s="1">
        <f t="shared" si="519"/>
        <v>10.106469212026385</v>
      </c>
      <c r="L2420" s="1" t="str">
        <f t="shared" si="520"/>
        <v>both (C4H9NO3+Arg-H2O) YE_Ctr</v>
      </c>
      <c r="M2420" s="1" t="str">
        <f t="shared" si="507"/>
        <v>D</v>
      </c>
      <c r="N2420" s="1" t="str">
        <f t="shared" si="508"/>
        <v>both (C4H9NO3+Arg-H2O) YE_Ctr_D</v>
      </c>
      <c r="O2420" s="2" t="str">
        <f t="shared" si="509"/>
        <v/>
      </c>
      <c r="P2420" s="1" t="str">
        <f t="array" ref="P2420">IF(O2420="","",AVERAGE(IF(L$1:L$2881=L2420,K$1:K$2881)))</f>
        <v/>
      </c>
      <c r="Q2420" s="1" t="str">
        <f t="array" ref="Q2420">IF(O2420="","",_xlfn.F.TEST(IF((L$1:L$2881=LEFT(L2420,LEN(L2420)-3)&amp;"ctr"),K$1:K$2881),IF((L$1:L$2881=L2420),K$1:K$2881)))</f>
        <v/>
      </c>
      <c r="R2420" s="1" t="str">
        <f t="array" ref="R2420">IF(O2420="","",TTEST(IF(L$1:L$2881=LEFT(L2420,LEN(L2420)-3)&amp;"ctr",K$1:K$2881),IF(L$1:L$2881=L2420,K$1:K$2881),2,IF(ISERROR(Q2420),3,IF(Q2420&lt;0.05,3,2))))</f>
        <v/>
      </c>
      <c r="S2420" s="1" t="str">
        <f t="shared" ca="1" si="510"/>
        <v/>
      </c>
      <c r="T2420" s="1" t="str">
        <f t="array" ref="T2420">IF(O2420="","",AVERAGE(IF(L$1:L$2881=L2420,I$1:I$2881)))</f>
        <v/>
      </c>
      <c r="U2420" s="1" t="str">
        <f t="shared" ca="1" si="511"/>
        <v/>
      </c>
      <c r="V2420" s="1" t="str">
        <f t="shared" ca="1" si="517"/>
        <v/>
      </c>
      <c r="W2420" s="1" t="str">
        <f t="array" aca="1" ref="W2420" ca="1">IF(V2420="","",IF(AVERAGE(IF(Z$2:Z$2881="Neg"&amp;" "&amp;B2420&amp;" "&amp;X2420,J$2:J$2881,0))&gt;AVERAGE(IF(Z$2:Z$2881="pos"&amp;" "&amp;B2420&amp;" "&amp;X2420,J$2:J$2881,0)),"neg","pos"))</f>
        <v/>
      </c>
      <c r="X2420" s="1" t="str">
        <f t="shared" ca="1" si="512"/>
        <v/>
      </c>
      <c r="Y2420" s="1" t="str">
        <f t="shared" ca="1" si="513"/>
        <v/>
      </c>
      <c r="Z2420" s="1" t="str">
        <f t="shared" si="514"/>
        <v>both (C4H9NO3+Arg-H2O) YE_</v>
      </c>
      <c r="AA2420" s="1" t="str">
        <f t="shared" si="518"/>
        <v/>
      </c>
    </row>
    <row r="2421" spans="1:27" x14ac:dyDescent="0.2">
      <c r="A2421" s="1" t="s">
        <v>94</v>
      </c>
      <c r="B2421" s="1" t="s">
        <v>95</v>
      </c>
      <c r="C2421" s="1" t="s">
        <v>136</v>
      </c>
      <c r="D2421" s="1">
        <v>275.15949999999998</v>
      </c>
      <c r="E2421" s="1">
        <v>22.41</v>
      </c>
      <c r="F2421" s="5" t="s">
        <v>146</v>
      </c>
      <c r="H2421" s="1" t="s">
        <v>151</v>
      </c>
      <c r="I2421" s="1">
        <v>19529</v>
      </c>
      <c r="K2421" s="1">
        <f t="shared" si="519"/>
        <v>9.8797070238707239</v>
      </c>
      <c r="L2421" s="1" t="str">
        <f t="shared" si="520"/>
        <v>both (C4H9NO3+Arg-H2O) YE_Ctr</v>
      </c>
      <c r="M2421" s="1" t="str">
        <f t="shared" si="507"/>
        <v>D</v>
      </c>
      <c r="N2421" s="1" t="str">
        <f t="shared" si="508"/>
        <v>both (C4H9NO3+Arg-H2O) YE_Ctr_D</v>
      </c>
      <c r="O2421" s="2" t="str">
        <f t="shared" si="509"/>
        <v/>
      </c>
      <c r="P2421" s="1" t="str">
        <f t="array" ref="P2421">IF(O2421="","",AVERAGE(IF(L$1:L$2881=L2421,K$1:K$2881)))</f>
        <v/>
      </c>
      <c r="Q2421" s="1" t="str">
        <f t="array" ref="Q2421">IF(O2421="","",_xlfn.F.TEST(IF((L$1:L$2881=LEFT(L2421,LEN(L2421)-3)&amp;"ctr"),K$1:K$2881),IF((L$1:L$2881=L2421),K$1:K$2881)))</f>
        <v/>
      </c>
      <c r="R2421" s="1" t="str">
        <f t="array" ref="R2421">IF(O2421="","",TTEST(IF(L$1:L$2881=LEFT(L2421,LEN(L2421)-3)&amp;"ctr",K$1:K$2881),IF(L$1:L$2881=L2421,K$1:K$2881),2,IF(ISERROR(Q2421),3,IF(Q2421&lt;0.05,3,2))))</f>
        <v/>
      </c>
      <c r="S2421" s="1" t="str">
        <f t="shared" ca="1" si="510"/>
        <v/>
      </c>
      <c r="T2421" s="1" t="str">
        <f t="array" ref="T2421">IF(O2421="","",AVERAGE(IF(L$1:L$2881=L2421,I$1:I$2881)))</f>
        <v/>
      </c>
      <c r="U2421" s="1" t="str">
        <f t="shared" ca="1" si="511"/>
        <v/>
      </c>
      <c r="V2421" s="1" t="str">
        <f t="shared" ca="1" si="517"/>
        <v/>
      </c>
      <c r="W2421" s="1" t="str">
        <f t="array" aca="1" ref="W2421" ca="1">IF(V2421="","",IF(AVERAGE(IF(Z$2:Z$2881="Neg"&amp;" "&amp;B2421&amp;" "&amp;X2421,J$2:J$2881,0))&gt;AVERAGE(IF(Z$2:Z$2881="pos"&amp;" "&amp;B2421&amp;" "&amp;X2421,J$2:J$2881,0)),"neg","pos"))</f>
        <v/>
      </c>
      <c r="X2421" s="1" t="str">
        <f t="shared" ca="1" si="512"/>
        <v/>
      </c>
      <c r="Y2421" s="1" t="str">
        <f t="shared" ca="1" si="513"/>
        <v/>
      </c>
      <c r="Z2421" s="1" t="str">
        <f t="shared" si="514"/>
        <v>both (C4H9NO3+Arg-H2O) YE_</v>
      </c>
      <c r="AA2421" s="1" t="str">
        <f t="shared" si="518"/>
        <v/>
      </c>
    </row>
    <row r="2422" spans="1:27" x14ac:dyDescent="0.2">
      <c r="A2422" s="1" t="s">
        <v>94</v>
      </c>
      <c r="B2422" s="1" t="s">
        <v>95</v>
      </c>
      <c r="C2422" s="1" t="s">
        <v>136</v>
      </c>
      <c r="D2422" s="1">
        <v>275.15949999999998</v>
      </c>
      <c r="E2422" s="1">
        <v>22.41</v>
      </c>
      <c r="F2422" s="5" t="s">
        <v>146</v>
      </c>
      <c r="H2422" s="1" t="s">
        <v>152</v>
      </c>
      <c r="I2422" s="1">
        <v>21384</v>
      </c>
      <c r="K2422" s="1">
        <f t="shared" si="519"/>
        <v>9.9704450206610087</v>
      </c>
      <c r="L2422" s="1" t="str">
        <f t="shared" si="520"/>
        <v>both (C4H9NO3+Arg-H2O) YE_Syn</v>
      </c>
      <c r="M2422" s="1" t="str">
        <f t="shared" si="507"/>
        <v>D</v>
      </c>
      <c r="N2422" s="1" t="str">
        <f t="shared" si="508"/>
        <v>both (C4H9NO3+Arg-H2O) YE_Syn_D</v>
      </c>
      <c r="O2422" s="2" t="str">
        <f t="shared" si="509"/>
        <v>D</v>
      </c>
      <c r="P2422" s="1">
        <f t="array" ref="P2422">IF(O2422="","",AVERAGE(IF(L$1:L$2881=L2422,K$1:K$2881)))</f>
        <v>10.094643272106774</v>
      </c>
      <c r="Q2422" s="1">
        <f t="array" ref="Q2422">IF(O2422="","",_xlfn.F.TEST(IF((L$1:L$2881=LEFT(L2422,LEN(L2422)-3)&amp;"ctr"),K$1:K$2881),IF((L$1:L$2881=L2422),K$1:K$2881)))</f>
        <v>0.80874679340098321</v>
      </c>
      <c r="R2422" s="1">
        <f t="array" ref="R2422">IF(O2422="","",TTEST(IF(L$1:L$2881=LEFT(L2422,LEN(L2422)-3)&amp;"ctr",K$1:K$2881),IF(L$1:L$2881=L2422,K$1:K$2881),2,IF(ISERROR(Q2422),3,IF(Q2422&lt;0.05,3,2))))</f>
        <v>0.51408411183034119</v>
      </c>
      <c r="S2422" s="1" t="str">
        <f t="shared" ca="1" si="510"/>
        <v>N</v>
      </c>
      <c r="T2422" s="1">
        <f t="array" ref="T2422">IF(O2422="","",AVERAGE(IF(L$1:L$2881=L2422,I$1:I$2881)))</f>
        <v>26101.625</v>
      </c>
      <c r="U2422" s="1" t="str">
        <f t="shared" ca="1" si="511"/>
        <v>n/a</v>
      </c>
      <c r="V2422" s="1" t="str">
        <f t="shared" ca="1" si="517"/>
        <v>1</v>
      </c>
      <c r="W2422" s="1" t="str">
        <f t="array" aca="1" ref="W2422" ca="1">IF(V2422="","",IF(AVERAGE(IF(Z$2:Z$2881="Neg"&amp;" "&amp;B2422&amp;" "&amp;X2422,J$2:J$2881,0))&gt;AVERAGE(IF(Z$2:Z$2881="pos"&amp;" "&amp;B2422&amp;" "&amp;X2422,J$2:J$2881,0)),"neg","pos"))</f>
        <v>pos</v>
      </c>
      <c r="X2422" s="1" t="str">
        <f t="shared" ca="1" si="512"/>
        <v>YE_</v>
      </c>
      <c r="Y2422" s="1" t="str">
        <f t="shared" ca="1" si="513"/>
        <v>Syn</v>
      </c>
      <c r="Z2422" s="1" t="str">
        <f t="shared" si="514"/>
        <v>both (C4H9NO3+Arg-H2O) YE_</v>
      </c>
      <c r="AA2422" s="1" t="str">
        <f t="shared" si="518"/>
        <v>Good</v>
      </c>
    </row>
    <row r="2423" spans="1:27" x14ac:dyDescent="0.2">
      <c r="A2423" s="1" t="s">
        <v>94</v>
      </c>
      <c r="B2423" s="1" t="s">
        <v>95</v>
      </c>
      <c r="C2423" s="1" t="s">
        <v>136</v>
      </c>
      <c r="D2423" s="1">
        <v>275.15949999999998</v>
      </c>
      <c r="E2423" s="1">
        <v>22.41</v>
      </c>
      <c r="F2423" s="5" t="s">
        <v>146</v>
      </c>
      <c r="H2423" s="1" t="s">
        <v>152</v>
      </c>
      <c r="I2423" s="1">
        <v>16911</v>
      </c>
      <c r="K2423" s="1">
        <f t="shared" si="519"/>
        <v>9.7357787081100184</v>
      </c>
      <c r="L2423" s="1" t="str">
        <f t="shared" si="520"/>
        <v>both (C4H9NO3+Arg-H2O) YE_Syn</v>
      </c>
      <c r="M2423" s="1" t="str">
        <f t="shared" si="507"/>
        <v>D</v>
      </c>
      <c r="N2423" s="1" t="str">
        <f t="shared" si="508"/>
        <v>both (C4H9NO3+Arg-H2O) YE_Syn_D</v>
      </c>
      <c r="O2423" s="2" t="str">
        <f t="shared" si="509"/>
        <v/>
      </c>
      <c r="P2423" s="1" t="str">
        <f t="array" ref="P2423">IF(O2423="","",AVERAGE(IF(L$1:L$2881=L2423,K$1:K$2881)))</f>
        <v/>
      </c>
      <c r="Q2423" s="1" t="str">
        <f t="array" ref="Q2423">IF(O2423="","",_xlfn.F.TEST(IF((L$1:L$2881=LEFT(L2423,LEN(L2423)-3)&amp;"ctr"),K$1:K$2881),IF((L$1:L$2881=L2423),K$1:K$2881)))</f>
        <v/>
      </c>
      <c r="R2423" s="1" t="str">
        <f t="array" ref="R2423">IF(O2423="","",TTEST(IF(L$1:L$2881=LEFT(L2423,LEN(L2423)-3)&amp;"ctr",K$1:K$2881),IF(L$1:L$2881=L2423,K$1:K$2881),2,IF(ISERROR(Q2423),3,IF(Q2423&lt;0.05,3,2))))</f>
        <v/>
      </c>
      <c r="S2423" s="1" t="str">
        <f t="shared" ca="1" si="510"/>
        <v/>
      </c>
      <c r="T2423" s="1" t="str">
        <f t="array" ref="T2423">IF(O2423="","",AVERAGE(IF(L$1:L$2881=L2423,I$1:I$2881)))</f>
        <v/>
      </c>
      <c r="U2423" s="1" t="str">
        <f t="shared" ca="1" si="511"/>
        <v/>
      </c>
      <c r="V2423" s="1" t="str">
        <f t="shared" ca="1" si="517"/>
        <v/>
      </c>
      <c r="W2423" s="1" t="str">
        <f t="array" aca="1" ref="W2423" ca="1">IF(V2423="","",IF(AVERAGE(IF(Z$2:Z$2881="Neg"&amp;" "&amp;B2423&amp;" "&amp;X2423,J$2:J$2881,0))&gt;AVERAGE(IF(Z$2:Z$2881="pos"&amp;" "&amp;B2423&amp;" "&amp;X2423,J$2:J$2881,0)),"neg","pos"))</f>
        <v/>
      </c>
      <c r="X2423" s="1" t="str">
        <f t="shared" ca="1" si="512"/>
        <v/>
      </c>
      <c r="Y2423" s="1" t="str">
        <f t="shared" ca="1" si="513"/>
        <v/>
      </c>
      <c r="Z2423" s="1" t="str">
        <f t="shared" si="514"/>
        <v>both (C4H9NO3+Arg-H2O) YE_</v>
      </c>
      <c r="AA2423" s="1" t="str">
        <f t="shared" si="518"/>
        <v/>
      </c>
    </row>
    <row r="2424" spans="1:27" x14ac:dyDescent="0.2">
      <c r="A2424" s="1" t="s">
        <v>94</v>
      </c>
      <c r="B2424" s="1" t="s">
        <v>95</v>
      </c>
      <c r="C2424" s="1" t="s">
        <v>136</v>
      </c>
      <c r="D2424" s="1">
        <v>275.15949999999998</v>
      </c>
      <c r="E2424" s="1">
        <v>22.41</v>
      </c>
      <c r="F2424" s="5" t="s">
        <v>146</v>
      </c>
      <c r="H2424" s="1" t="s">
        <v>152</v>
      </c>
      <c r="I2424" s="1">
        <v>51512</v>
      </c>
      <c r="K2424" s="1">
        <f t="shared" si="519"/>
        <v>10.849589481981912</v>
      </c>
      <c r="L2424" s="1" t="str">
        <f t="shared" si="520"/>
        <v>both (C4H9NO3+Arg-H2O) YE_Syn</v>
      </c>
      <c r="M2424" s="1" t="str">
        <f t="shared" si="507"/>
        <v>D</v>
      </c>
      <c r="N2424" s="1" t="str">
        <f t="shared" si="508"/>
        <v>both (C4H9NO3+Arg-H2O) YE_Syn_D</v>
      </c>
      <c r="O2424" s="2" t="str">
        <f t="shared" si="509"/>
        <v/>
      </c>
      <c r="P2424" s="1" t="str">
        <f t="array" ref="P2424">IF(O2424="","",AVERAGE(IF(L$1:L$2881=L2424,K$1:K$2881)))</f>
        <v/>
      </c>
      <c r="Q2424" s="1" t="str">
        <f t="array" ref="Q2424">IF(O2424="","",_xlfn.F.TEST(IF((L$1:L$2881=LEFT(L2424,LEN(L2424)-3)&amp;"ctr"),K$1:K$2881),IF((L$1:L$2881=L2424),K$1:K$2881)))</f>
        <v/>
      </c>
      <c r="R2424" s="1" t="str">
        <f t="array" ref="R2424">IF(O2424="","",TTEST(IF(L$1:L$2881=LEFT(L2424,LEN(L2424)-3)&amp;"ctr",K$1:K$2881),IF(L$1:L$2881=L2424,K$1:K$2881),2,IF(ISERROR(Q2424),3,IF(Q2424&lt;0.05,3,2))))</f>
        <v/>
      </c>
      <c r="S2424" s="1" t="str">
        <f t="shared" ca="1" si="510"/>
        <v/>
      </c>
      <c r="T2424" s="1" t="str">
        <f t="array" ref="T2424">IF(O2424="","",AVERAGE(IF(L$1:L$2881=L2424,I$1:I$2881)))</f>
        <v/>
      </c>
      <c r="U2424" s="1" t="str">
        <f t="shared" ca="1" si="511"/>
        <v/>
      </c>
      <c r="V2424" s="1" t="str">
        <f t="shared" ca="1" si="517"/>
        <v/>
      </c>
      <c r="W2424" s="1" t="str">
        <f t="array" aca="1" ref="W2424" ca="1">IF(V2424="","",IF(AVERAGE(IF(Z$2:Z$2881="Neg"&amp;" "&amp;B2424&amp;" "&amp;X2424,J$2:J$2881,0))&gt;AVERAGE(IF(Z$2:Z$2881="pos"&amp;" "&amp;B2424&amp;" "&amp;X2424,J$2:J$2881,0)),"neg","pos"))</f>
        <v/>
      </c>
      <c r="X2424" s="1" t="str">
        <f t="shared" ca="1" si="512"/>
        <v/>
      </c>
      <c r="Y2424" s="1" t="str">
        <f t="shared" ca="1" si="513"/>
        <v/>
      </c>
      <c r="Z2424" s="1" t="str">
        <f t="shared" si="514"/>
        <v>both (C4H9NO3+Arg-H2O) YE_</v>
      </c>
      <c r="AA2424" s="1" t="str">
        <f t="shared" si="518"/>
        <v/>
      </c>
    </row>
    <row r="2425" spans="1:27" x14ac:dyDescent="0.2">
      <c r="A2425" s="1" t="s">
        <v>94</v>
      </c>
      <c r="B2425" s="1" t="s">
        <v>95</v>
      </c>
      <c r="C2425" s="1" t="s">
        <v>136</v>
      </c>
      <c r="D2425" s="1">
        <v>275.15949999999998</v>
      </c>
      <c r="E2425" s="1">
        <v>22.41</v>
      </c>
      <c r="F2425" s="5" t="s">
        <v>146</v>
      </c>
      <c r="H2425" s="1" t="s">
        <v>152</v>
      </c>
      <c r="I2425" s="1">
        <v>34667</v>
      </c>
      <c r="K2425" s="1">
        <f t="shared" si="519"/>
        <v>10.453572350254236</v>
      </c>
      <c r="L2425" s="1" t="str">
        <f t="shared" si="520"/>
        <v>both (C4H9NO3+Arg-H2O) YE_Syn</v>
      </c>
      <c r="M2425" s="1" t="str">
        <f t="shared" si="507"/>
        <v>D</v>
      </c>
      <c r="N2425" s="1" t="str">
        <f t="shared" si="508"/>
        <v>both (C4H9NO3+Arg-H2O) YE_Syn_D</v>
      </c>
      <c r="O2425" s="2" t="str">
        <f t="shared" si="509"/>
        <v/>
      </c>
      <c r="P2425" s="1" t="str">
        <f t="array" ref="P2425">IF(O2425="","",AVERAGE(IF(L$1:L$2881=L2425,K$1:K$2881)))</f>
        <v/>
      </c>
      <c r="Q2425" s="1" t="str">
        <f t="array" ref="Q2425">IF(O2425="","",_xlfn.F.TEST(IF((L$1:L$2881=LEFT(L2425,LEN(L2425)-3)&amp;"ctr"),K$1:K$2881),IF((L$1:L$2881=L2425),K$1:K$2881)))</f>
        <v/>
      </c>
      <c r="R2425" s="1" t="str">
        <f t="array" ref="R2425">IF(O2425="","",TTEST(IF(L$1:L$2881=LEFT(L2425,LEN(L2425)-3)&amp;"ctr",K$1:K$2881),IF(L$1:L$2881=L2425,K$1:K$2881),2,IF(ISERROR(Q2425),3,IF(Q2425&lt;0.05,3,2))))</f>
        <v/>
      </c>
      <c r="S2425" s="1" t="str">
        <f t="shared" ca="1" si="510"/>
        <v/>
      </c>
      <c r="T2425" s="1" t="str">
        <f t="array" ref="T2425">IF(O2425="","",AVERAGE(IF(L$1:L$2881=L2425,I$1:I$2881)))</f>
        <v/>
      </c>
      <c r="U2425" s="1" t="str">
        <f t="shared" ca="1" si="511"/>
        <v/>
      </c>
      <c r="V2425" s="1" t="str">
        <f t="shared" ca="1" si="517"/>
        <v/>
      </c>
      <c r="W2425" s="1" t="str">
        <f t="array" aca="1" ref="W2425" ca="1">IF(V2425="","",IF(AVERAGE(IF(Z$2:Z$2881="Neg"&amp;" "&amp;B2425&amp;" "&amp;X2425,J$2:J$2881,0))&gt;AVERAGE(IF(Z$2:Z$2881="pos"&amp;" "&amp;B2425&amp;" "&amp;X2425,J$2:J$2881,0)),"neg","pos"))</f>
        <v/>
      </c>
      <c r="X2425" s="1" t="str">
        <f t="shared" ca="1" si="512"/>
        <v/>
      </c>
      <c r="Y2425" s="1" t="str">
        <f t="shared" ca="1" si="513"/>
        <v/>
      </c>
      <c r="Z2425" s="1" t="str">
        <f t="shared" si="514"/>
        <v>both (C4H9NO3+Arg-H2O) YE_</v>
      </c>
      <c r="AA2425" s="1" t="str">
        <f t="shared" si="518"/>
        <v/>
      </c>
    </row>
    <row r="2426" spans="1:27" x14ac:dyDescent="0.2">
      <c r="A2426" s="1" t="s">
        <v>94</v>
      </c>
      <c r="B2426" s="1" t="s">
        <v>95</v>
      </c>
      <c r="C2426" s="1" t="s">
        <v>136</v>
      </c>
      <c r="D2426" s="1">
        <v>275.15949999999998</v>
      </c>
      <c r="E2426" s="1">
        <v>22.41</v>
      </c>
      <c r="F2426" s="5" t="s">
        <v>146</v>
      </c>
      <c r="H2426" s="1" t="s">
        <v>153</v>
      </c>
      <c r="K2426" s="1">
        <f t="shared" si="519"/>
        <v>0</v>
      </c>
      <c r="L2426" s="1" t="str">
        <f t="shared" si="520"/>
        <v>both (C4H9NO3+Arg-H2O) SE_Ctr</v>
      </c>
      <c r="M2426" s="1" t="str">
        <f t="shared" si="507"/>
        <v>ND</v>
      </c>
      <c r="N2426" s="1" t="str">
        <f t="shared" si="508"/>
        <v>both (C4H9NO3+Arg-H2O) SE_CtrND</v>
      </c>
      <c r="O2426" s="2" t="str">
        <f t="shared" si="509"/>
        <v>ND</v>
      </c>
      <c r="P2426" s="1">
        <f t="array" ref="P2426">IF(O2426="","",AVERAGE(IF(L$1:L$2881=L2426,K$1:K$2881)))</f>
        <v>0</v>
      </c>
      <c r="Q2426" s="1" t="e">
        <f t="array" ref="Q2426">IF(O2426="","",_xlfn.F.TEST(IF((L$1:L$2881=LEFT(L2426,LEN(L2426)-3)&amp;"ctr"),K$1:K$2881),IF((L$1:L$2881=L2426),K$1:K$2881)))</f>
        <v>#DIV/0!</v>
      </c>
      <c r="R2426" s="1" t="e">
        <f t="array" ref="R2426">IF(O2426="","",TTEST(IF(L$1:L$2881=LEFT(L2426,LEN(L2426)-3)&amp;"ctr",K$1:K$2881),IF(L$1:L$2881=L2426,K$1:K$2881),2,IF(ISERROR(Q2426),3,IF(Q2426&lt;0.05,3,2))))</f>
        <v>#DIV/0!</v>
      </c>
      <c r="S2426" s="1" t="str">
        <f t="shared" ca="1" si="510"/>
        <v>ND</v>
      </c>
      <c r="T2426" s="1">
        <f t="array" ref="T2426">IF(O2426="","",AVERAGE(IF(L$1:L$2881=L2426,I$1:I$2881)))</f>
        <v>0</v>
      </c>
      <c r="U2426" s="1" t="str">
        <f t="shared" ca="1" si="511"/>
        <v>n/a</v>
      </c>
      <c r="V2426" s="1" t="str">
        <f t="shared" ca="1" si="517"/>
        <v/>
      </c>
      <c r="W2426" s="1" t="str">
        <f t="array" aca="1" ref="W2426" ca="1">IF(V2426="","",IF(AVERAGE(IF(Z$2:Z$2881="Neg"&amp;" "&amp;B2426&amp;" "&amp;X2426,J$2:J$2881,0))&gt;AVERAGE(IF(Z$2:Z$2881="pos"&amp;" "&amp;B2426&amp;" "&amp;X2426,J$2:J$2881,0)),"neg","pos"))</f>
        <v/>
      </c>
      <c r="X2426" s="1" t="str">
        <f t="shared" ca="1" si="512"/>
        <v/>
      </c>
      <c r="Y2426" s="1" t="str">
        <f t="shared" ca="1" si="513"/>
        <v/>
      </c>
      <c r="Z2426" s="1" t="str">
        <f t="shared" si="514"/>
        <v>both (C4H9NO3+Arg-H2O) SE_</v>
      </c>
      <c r="AA2426" s="1" t="str">
        <f t="shared" si="518"/>
        <v>Good</v>
      </c>
    </row>
    <row r="2427" spans="1:27" x14ac:dyDescent="0.2">
      <c r="A2427" s="1" t="s">
        <v>94</v>
      </c>
      <c r="B2427" s="1" t="s">
        <v>95</v>
      </c>
      <c r="C2427" s="1" t="s">
        <v>136</v>
      </c>
      <c r="D2427" s="1">
        <v>275.15949999999998</v>
      </c>
      <c r="E2427" s="1">
        <v>22.41</v>
      </c>
      <c r="F2427" s="5" t="s">
        <v>146</v>
      </c>
      <c r="H2427" s="1" t="s">
        <v>153</v>
      </c>
      <c r="K2427" s="1">
        <f t="shared" si="519"/>
        <v>0</v>
      </c>
      <c r="L2427" s="1" t="str">
        <f t="shared" si="520"/>
        <v>both (C4H9NO3+Arg-H2O) SE_Ctr</v>
      </c>
      <c r="M2427" s="1" t="str">
        <f t="shared" si="507"/>
        <v>ND</v>
      </c>
      <c r="N2427" s="1" t="str">
        <f t="shared" si="508"/>
        <v>both (C4H9NO3+Arg-H2O) SE_CtrND</v>
      </c>
      <c r="O2427" s="2" t="str">
        <f t="shared" si="509"/>
        <v/>
      </c>
      <c r="P2427" s="1" t="str">
        <f t="array" ref="P2427">IF(O2427="","",AVERAGE(IF(L$1:L$2881=L2427,K$1:K$2881)))</f>
        <v/>
      </c>
      <c r="Q2427" s="1" t="str">
        <f t="array" ref="Q2427">IF(O2427="","",_xlfn.F.TEST(IF((L$1:L$2881=LEFT(L2427,LEN(L2427)-3)&amp;"ctr"),K$1:K$2881),IF((L$1:L$2881=L2427),K$1:K$2881)))</f>
        <v/>
      </c>
      <c r="R2427" s="1" t="str">
        <f t="array" ref="R2427">IF(O2427="","",TTEST(IF(L$1:L$2881=LEFT(L2427,LEN(L2427)-3)&amp;"ctr",K$1:K$2881),IF(L$1:L$2881=L2427,K$1:K$2881),2,IF(ISERROR(Q2427),3,IF(Q2427&lt;0.05,3,2))))</f>
        <v/>
      </c>
      <c r="S2427" s="1" t="str">
        <f t="shared" ca="1" si="510"/>
        <v/>
      </c>
      <c r="T2427" s="1" t="str">
        <f t="array" ref="T2427">IF(O2427="","",AVERAGE(IF(L$1:L$2881=L2427,I$1:I$2881)))</f>
        <v/>
      </c>
      <c r="U2427" s="1" t="str">
        <f t="shared" ca="1" si="511"/>
        <v/>
      </c>
      <c r="V2427" s="1" t="str">
        <f t="shared" ca="1" si="517"/>
        <v/>
      </c>
      <c r="W2427" s="1" t="str">
        <f t="array" aca="1" ref="W2427" ca="1">IF(V2427="","",IF(AVERAGE(IF(Z$2:Z$2881="Neg"&amp;" "&amp;B2427&amp;" "&amp;X2427,J$2:J$2881,0))&gt;AVERAGE(IF(Z$2:Z$2881="pos"&amp;" "&amp;B2427&amp;" "&amp;X2427,J$2:J$2881,0)),"neg","pos"))</f>
        <v/>
      </c>
      <c r="X2427" s="1" t="str">
        <f t="shared" ca="1" si="512"/>
        <v/>
      </c>
      <c r="Y2427" s="1" t="str">
        <f t="shared" ca="1" si="513"/>
        <v/>
      </c>
      <c r="Z2427" s="1" t="str">
        <f t="shared" si="514"/>
        <v>both (C4H9NO3+Arg-H2O) SE_</v>
      </c>
      <c r="AA2427" s="1" t="str">
        <f t="shared" si="518"/>
        <v/>
      </c>
    </row>
    <row r="2428" spans="1:27" x14ac:dyDescent="0.2">
      <c r="A2428" s="1" t="s">
        <v>94</v>
      </c>
      <c r="B2428" s="1" t="s">
        <v>95</v>
      </c>
      <c r="C2428" s="1" t="s">
        <v>136</v>
      </c>
      <c r="D2428" s="1">
        <v>275.15949999999998</v>
      </c>
      <c r="E2428" s="1">
        <v>22.41</v>
      </c>
      <c r="F2428" s="5" t="s">
        <v>146</v>
      </c>
      <c r="H2428" s="1" t="s">
        <v>153</v>
      </c>
      <c r="K2428" s="1">
        <f t="shared" si="519"/>
        <v>0</v>
      </c>
      <c r="L2428" s="1" t="str">
        <f t="shared" si="520"/>
        <v>both (C4H9NO3+Arg-H2O) SE_Ctr</v>
      </c>
      <c r="M2428" s="1" t="str">
        <f t="shared" si="507"/>
        <v>ND</v>
      </c>
      <c r="N2428" s="1" t="str">
        <f t="shared" si="508"/>
        <v>both (C4H9NO3+Arg-H2O) SE_CtrND</v>
      </c>
      <c r="O2428" s="2" t="str">
        <f t="shared" si="509"/>
        <v/>
      </c>
      <c r="P2428" s="1" t="str">
        <f t="array" ref="P2428">IF(O2428="","",AVERAGE(IF(L$1:L$2881=L2428,K$1:K$2881)))</f>
        <v/>
      </c>
      <c r="Q2428" s="1" t="str">
        <f t="array" ref="Q2428">IF(O2428="","",_xlfn.F.TEST(IF((L$1:L$2881=LEFT(L2428,LEN(L2428)-3)&amp;"ctr"),K$1:K$2881),IF((L$1:L$2881=L2428),K$1:K$2881)))</f>
        <v/>
      </c>
      <c r="R2428" s="1" t="str">
        <f t="array" ref="R2428">IF(O2428="","",TTEST(IF(L$1:L$2881=LEFT(L2428,LEN(L2428)-3)&amp;"ctr",K$1:K$2881),IF(L$1:L$2881=L2428,K$1:K$2881),2,IF(ISERROR(Q2428),3,IF(Q2428&lt;0.05,3,2))))</f>
        <v/>
      </c>
      <c r="S2428" s="1" t="str">
        <f t="shared" ca="1" si="510"/>
        <v/>
      </c>
      <c r="T2428" s="1" t="str">
        <f t="array" ref="T2428">IF(O2428="","",AVERAGE(IF(L$1:L$2881=L2428,I$1:I$2881)))</f>
        <v/>
      </c>
      <c r="U2428" s="1" t="str">
        <f t="shared" ca="1" si="511"/>
        <v/>
      </c>
      <c r="V2428" s="1" t="str">
        <f t="shared" ca="1" si="517"/>
        <v/>
      </c>
      <c r="W2428" s="1" t="str">
        <f t="array" aca="1" ref="W2428" ca="1">IF(V2428="","",IF(AVERAGE(IF(Z$2:Z$2881="Neg"&amp;" "&amp;B2428&amp;" "&amp;X2428,J$2:J$2881,0))&gt;AVERAGE(IF(Z$2:Z$2881="pos"&amp;" "&amp;B2428&amp;" "&amp;X2428,J$2:J$2881,0)),"neg","pos"))</f>
        <v/>
      </c>
      <c r="X2428" s="1" t="str">
        <f t="shared" ca="1" si="512"/>
        <v/>
      </c>
      <c r="Y2428" s="1" t="str">
        <f t="shared" ca="1" si="513"/>
        <v/>
      </c>
      <c r="Z2428" s="1" t="str">
        <f t="shared" si="514"/>
        <v>both (C4H9NO3+Arg-H2O) SE_</v>
      </c>
      <c r="AA2428" s="1" t="str">
        <f t="shared" si="518"/>
        <v/>
      </c>
    </row>
    <row r="2429" spans="1:27" x14ac:dyDescent="0.2">
      <c r="A2429" s="1" t="s">
        <v>94</v>
      </c>
      <c r="B2429" s="1" t="s">
        <v>95</v>
      </c>
      <c r="C2429" s="1" t="s">
        <v>136</v>
      </c>
      <c r="D2429" s="1">
        <v>275.15949999999998</v>
      </c>
      <c r="E2429" s="1">
        <v>22.41</v>
      </c>
      <c r="F2429" s="5" t="s">
        <v>146</v>
      </c>
      <c r="H2429" s="1" t="s">
        <v>153</v>
      </c>
      <c r="K2429" s="1">
        <f t="shared" si="519"/>
        <v>0</v>
      </c>
      <c r="L2429" s="1" t="str">
        <f t="shared" si="520"/>
        <v>both (C4H9NO3+Arg-H2O) SE_Ctr</v>
      </c>
      <c r="M2429" s="1" t="str">
        <f t="shared" si="507"/>
        <v>ND</v>
      </c>
      <c r="N2429" s="1" t="str">
        <f t="shared" si="508"/>
        <v>both (C4H9NO3+Arg-H2O) SE_CtrND</v>
      </c>
      <c r="O2429" s="2" t="str">
        <f t="shared" si="509"/>
        <v/>
      </c>
      <c r="P2429" s="1" t="str">
        <f t="array" ref="P2429">IF(O2429="","",AVERAGE(IF(L$1:L$2881=L2429,K$1:K$2881)))</f>
        <v/>
      </c>
      <c r="Q2429" s="1" t="str">
        <f t="array" ref="Q2429">IF(O2429="","",_xlfn.F.TEST(IF((L$1:L$2881=LEFT(L2429,LEN(L2429)-3)&amp;"ctr"),K$1:K$2881),IF((L$1:L$2881=L2429),K$1:K$2881)))</f>
        <v/>
      </c>
      <c r="R2429" s="1" t="str">
        <f t="array" ref="R2429">IF(O2429="","",TTEST(IF(L$1:L$2881=LEFT(L2429,LEN(L2429)-3)&amp;"ctr",K$1:K$2881),IF(L$1:L$2881=L2429,K$1:K$2881),2,IF(ISERROR(Q2429),3,IF(Q2429&lt;0.05,3,2))))</f>
        <v/>
      </c>
      <c r="S2429" s="1" t="str">
        <f t="shared" ca="1" si="510"/>
        <v/>
      </c>
      <c r="T2429" s="1" t="str">
        <f t="array" ref="T2429">IF(O2429="","",AVERAGE(IF(L$1:L$2881=L2429,I$1:I$2881)))</f>
        <v/>
      </c>
      <c r="U2429" s="1" t="str">
        <f t="shared" ca="1" si="511"/>
        <v/>
      </c>
      <c r="V2429" s="1" t="str">
        <f t="shared" ca="1" si="517"/>
        <v/>
      </c>
      <c r="W2429" s="1" t="str">
        <f t="array" aca="1" ref="W2429" ca="1">IF(V2429="","",IF(AVERAGE(IF(Z$2:Z$2881="Neg"&amp;" "&amp;B2429&amp;" "&amp;X2429,J$2:J$2881,0))&gt;AVERAGE(IF(Z$2:Z$2881="pos"&amp;" "&amp;B2429&amp;" "&amp;X2429,J$2:J$2881,0)),"neg","pos"))</f>
        <v/>
      </c>
      <c r="X2429" s="1" t="str">
        <f t="shared" ca="1" si="512"/>
        <v/>
      </c>
      <c r="Y2429" s="1" t="str">
        <f t="shared" ca="1" si="513"/>
        <v/>
      </c>
      <c r="Z2429" s="1" t="str">
        <f t="shared" si="514"/>
        <v>both (C4H9NO3+Arg-H2O) SE_</v>
      </c>
      <c r="AA2429" s="1" t="str">
        <f t="shared" si="518"/>
        <v/>
      </c>
    </row>
    <row r="2430" spans="1:27" x14ac:dyDescent="0.2">
      <c r="A2430" s="1" t="s">
        <v>94</v>
      </c>
      <c r="B2430" s="1" t="s">
        <v>95</v>
      </c>
      <c r="C2430" s="1" t="s">
        <v>136</v>
      </c>
      <c r="D2430" s="1">
        <v>275.15949999999998</v>
      </c>
      <c r="E2430" s="1">
        <v>22.41</v>
      </c>
      <c r="F2430" s="5" t="s">
        <v>146</v>
      </c>
      <c r="H2430" s="1" t="s">
        <v>154</v>
      </c>
      <c r="K2430" s="1">
        <f t="shared" si="519"/>
        <v>0</v>
      </c>
      <c r="L2430" s="1" t="str">
        <f t="shared" si="520"/>
        <v>both (C4H9NO3+Arg-H2O) SE_Syn</v>
      </c>
      <c r="M2430" s="1" t="str">
        <f t="shared" si="507"/>
        <v>ND</v>
      </c>
      <c r="N2430" s="1" t="str">
        <f t="shared" si="508"/>
        <v>both (C4H9NO3+Arg-H2O) SE_SynND</v>
      </c>
      <c r="O2430" s="2" t="str">
        <f t="shared" si="509"/>
        <v>ND</v>
      </c>
      <c r="P2430" s="1">
        <f t="array" ref="P2430">IF(O2430="","",AVERAGE(IF(L$1:L$2881=L2430,K$1:K$2881)))</f>
        <v>0</v>
      </c>
      <c r="Q2430" s="1" t="e">
        <f t="array" ref="Q2430">IF(O2430="","",_xlfn.F.TEST(IF((L$1:L$2881=LEFT(L2430,LEN(L2430)-3)&amp;"ctr"),K$1:K$2881),IF((L$1:L$2881=L2430),K$1:K$2881)))</f>
        <v>#DIV/0!</v>
      </c>
      <c r="R2430" s="1" t="e">
        <f t="array" ref="R2430">IF(O2430="","",TTEST(IF(L$1:L$2881=LEFT(L2430,LEN(L2430)-3)&amp;"ctr",K$1:K$2881),IF(L$1:L$2881=L2430,K$1:K$2881),2,IF(ISERROR(Q2430),3,IF(Q2430&lt;0.05,3,2))))</f>
        <v>#DIV/0!</v>
      </c>
      <c r="S2430" s="1" t="str">
        <f t="shared" ca="1" si="510"/>
        <v>ND</v>
      </c>
      <c r="T2430" s="1">
        <f t="array" ref="T2430">IF(O2430="","",AVERAGE(IF(L$1:L$2881=L2430,I$1:I$2881)))</f>
        <v>0</v>
      </c>
      <c r="U2430" s="1" t="str">
        <f t="shared" ca="1" si="511"/>
        <v>n/a</v>
      </c>
      <c r="V2430" s="1" t="str">
        <f t="shared" ca="1" si="517"/>
        <v/>
      </c>
      <c r="W2430" s="1" t="str">
        <f t="array" aca="1" ref="W2430" ca="1">IF(V2430="","",IF(AVERAGE(IF(Z$2:Z$2881="Neg"&amp;" "&amp;B2430&amp;" "&amp;X2430,J$2:J$2881,0))&gt;AVERAGE(IF(Z$2:Z$2881="pos"&amp;" "&amp;B2430&amp;" "&amp;X2430,J$2:J$2881,0)),"neg","pos"))</f>
        <v/>
      </c>
      <c r="X2430" s="1" t="str">
        <f t="shared" ca="1" si="512"/>
        <v/>
      </c>
      <c r="Y2430" s="1" t="str">
        <f t="shared" ca="1" si="513"/>
        <v/>
      </c>
      <c r="Z2430" s="1" t="str">
        <f t="shared" si="514"/>
        <v>both (C4H9NO3+Arg-H2O) SE_</v>
      </c>
      <c r="AA2430" s="1" t="str">
        <f t="shared" si="518"/>
        <v>Good</v>
      </c>
    </row>
    <row r="2431" spans="1:27" x14ac:dyDescent="0.2">
      <c r="A2431" s="1" t="s">
        <v>94</v>
      </c>
      <c r="B2431" s="1" t="s">
        <v>95</v>
      </c>
      <c r="C2431" s="1" t="s">
        <v>136</v>
      </c>
      <c r="D2431" s="1">
        <v>275.15949999999998</v>
      </c>
      <c r="E2431" s="1">
        <v>22.41</v>
      </c>
      <c r="F2431" s="5" t="s">
        <v>146</v>
      </c>
      <c r="H2431" s="1" t="s">
        <v>154</v>
      </c>
      <c r="K2431" s="1">
        <f t="shared" si="519"/>
        <v>0</v>
      </c>
      <c r="L2431" s="1" t="str">
        <f t="shared" si="520"/>
        <v>both (C4H9NO3+Arg-H2O) SE_Syn</v>
      </c>
      <c r="M2431" s="1" t="str">
        <f t="shared" si="507"/>
        <v>ND</v>
      </c>
      <c r="N2431" s="1" t="str">
        <f t="shared" si="508"/>
        <v>both (C4H9NO3+Arg-H2O) SE_SynND</v>
      </c>
      <c r="O2431" s="2" t="str">
        <f t="shared" si="509"/>
        <v/>
      </c>
      <c r="P2431" s="1" t="str">
        <f t="array" ref="P2431">IF(O2431="","",AVERAGE(IF(L$1:L$2881=L2431,K$1:K$2881)))</f>
        <v/>
      </c>
      <c r="Q2431" s="1" t="str">
        <f t="array" ref="Q2431">IF(O2431="","",_xlfn.F.TEST(IF((L$1:L$2881=LEFT(L2431,LEN(L2431)-3)&amp;"ctr"),K$1:K$2881),IF((L$1:L$2881=L2431),K$1:K$2881)))</f>
        <v/>
      </c>
      <c r="R2431" s="1" t="str">
        <f t="array" ref="R2431">IF(O2431="","",TTEST(IF(L$1:L$2881=LEFT(L2431,LEN(L2431)-3)&amp;"ctr",K$1:K$2881),IF(L$1:L$2881=L2431,K$1:K$2881),2,IF(ISERROR(Q2431),3,IF(Q2431&lt;0.05,3,2))))</f>
        <v/>
      </c>
      <c r="S2431" s="1" t="str">
        <f t="shared" ca="1" si="510"/>
        <v/>
      </c>
      <c r="T2431" s="1" t="str">
        <f t="array" ref="T2431">IF(O2431="","",AVERAGE(IF(L$1:L$2881=L2431,I$1:I$2881)))</f>
        <v/>
      </c>
      <c r="U2431" s="1" t="str">
        <f t="shared" ca="1" si="511"/>
        <v/>
      </c>
      <c r="V2431" s="1" t="str">
        <f t="shared" ca="1" si="517"/>
        <v/>
      </c>
      <c r="W2431" s="1" t="str">
        <f t="array" aca="1" ref="W2431" ca="1">IF(V2431="","",IF(AVERAGE(IF(Z$2:Z$2881="Neg"&amp;" "&amp;B2431&amp;" "&amp;X2431,J$2:J$2881,0))&gt;AVERAGE(IF(Z$2:Z$2881="pos"&amp;" "&amp;B2431&amp;" "&amp;X2431,J$2:J$2881,0)),"neg","pos"))</f>
        <v/>
      </c>
      <c r="X2431" s="1" t="str">
        <f t="shared" ca="1" si="512"/>
        <v/>
      </c>
      <c r="Y2431" s="1" t="str">
        <f t="shared" ca="1" si="513"/>
        <v/>
      </c>
      <c r="Z2431" s="1" t="str">
        <f t="shared" si="514"/>
        <v>both (C4H9NO3+Arg-H2O) SE_</v>
      </c>
      <c r="AA2431" s="1" t="str">
        <f t="shared" si="518"/>
        <v/>
      </c>
    </row>
    <row r="2432" spans="1:27" x14ac:dyDescent="0.2">
      <c r="A2432" s="1" t="s">
        <v>94</v>
      </c>
      <c r="B2432" s="1" t="s">
        <v>95</v>
      </c>
      <c r="C2432" s="1" t="s">
        <v>136</v>
      </c>
      <c r="D2432" s="1">
        <v>275.15949999999998</v>
      </c>
      <c r="E2432" s="1">
        <v>22.41</v>
      </c>
      <c r="F2432" s="5" t="s">
        <v>146</v>
      </c>
      <c r="H2432" s="1" t="s">
        <v>154</v>
      </c>
      <c r="K2432" s="1">
        <f t="shared" si="519"/>
        <v>0</v>
      </c>
      <c r="L2432" s="1" t="str">
        <f t="shared" si="520"/>
        <v>both (C4H9NO3+Arg-H2O) SE_Syn</v>
      </c>
      <c r="M2432" s="1" t="str">
        <f t="shared" si="507"/>
        <v>ND</v>
      </c>
      <c r="N2432" s="1" t="str">
        <f t="shared" si="508"/>
        <v>both (C4H9NO3+Arg-H2O) SE_SynND</v>
      </c>
      <c r="O2432" s="2" t="str">
        <f t="shared" si="509"/>
        <v/>
      </c>
      <c r="P2432" s="1" t="str">
        <f t="array" ref="P2432">IF(O2432="","",AVERAGE(IF(L$1:L$2881=L2432,K$1:K$2881)))</f>
        <v/>
      </c>
      <c r="Q2432" s="1" t="str">
        <f t="array" ref="Q2432">IF(O2432="","",_xlfn.F.TEST(IF((L$1:L$2881=LEFT(L2432,LEN(L2432)-3)&amp;"ctr"),K$1:K$2881),IF((L$1:L$2881=L2432),K$1:K$2881)))</f>
        <v/>
      </c>
      <c r="R2432" s="1" t="str">
        <f t="array" ref="R2432">IF(O2432="","",TTEST(IF(L$1:L$2881=LEFT(L2432,LEN(L2432)-3)&amp;"ctr",K$1:K$2881),IF(L$1:L$2881=L2432,K$1:K$2881),2,IF(ISERROR(Q2432),3,IF(Q2432&lt;0.05,3,2))))</f>
        <v/>
      </c>
      <c r="S2432" s="1" t="str">
        <f t="shared" ca="1" si="510"/>
        <v/>
      </c>
      <c r="T2432" s="1" t="str">
        <f t="array" ref="T2432">IF(O2432="","",AVERAGE(IF(L$1:L$2881=L2432,I$1:I$2881)))</f>
        <v/>
      </c>
      <c r="U2432" s="1" t="str">
        <f t="shared" ca="1" si="511"/>
        <v/>
      </c>
      <c r="V2432" s="1" t="str">
        <f t="shared" ca="1" si="517"/>
        <v/>
      </c>
      <c r="W2432" s="1" t="str">
        <f t="array" aca="1" ref="W2432" ca="1">IF(V2432="","",IF(AVERAGE(IF(Z$2:Z$2881="Neg"&amp;" "&amp;B2432&amp;" "&amp;X2432,J$2:J$2881,0))&gt;AVERAGE(IF(Z$2:Z$2881="pos"&amp;" "&amp;B2432&amp;" "&amp;X2432,J$2:J$2881,0)),"neg","pos"))</f>
        <v/>
      </c>
      <c r="X2432" s="1" t="str">
        <f t="shared" ca="1" si="512"/>
        <v/>
      </c>
      <c r="Y2432" s="1" t="str">
        <f t="shared" ca="1" si="513"/>
        <v/>
      </c>
      <c r="Z2432" s="1" t="str">
        <f t="shared" si="514"/>
        <v>both (C4H9NO3+Arg-H2O) SE_</v>
      </c>
      <c r="AA2432" s="1" t="str">
        <f t="shared" si="518"/>
        <v/>
      </c>
    </row>
    <row r="2433" spans="1:27" x14ac:dyDescent="0.2">
      <c r="A2433" s="1" t="s">
        <v>94</v>
      </c>
      <c r="B2433" s="1" t="s">
        <v>95</v>
      </c>
      <c r="C2433" s="1" t="s">
        <v>136</v>
      </c>
      <c r="D2433" s="1">
        <v>275.15949999999998</v>
      </c>
      <c r="E2433" s="1">
        <v>22.41</v>
      </c>
      <c r="F2433" s="5" t="s">
        <v>146</v>
      </c>
      <c r="H2433" s="1" t="s">
        <v>154</v>
      </c>
      <c r="K2433" s="1">
        <f t="shared" si="519"/>
        <v>0</v>
      </c>
      <c r="L2433" s="1" t="str">
        <f t="shared" si="520"/>
        <v>both (C4H9NO3+Arg-H2O) SE_Syn</v>
      </c>
      <c r="M2433" s="1" t="str">
        <f t="shared" si="507"/>
        <v>ND</v>
      </c>
      <c r="N2433" s="1" t="str">
        <f t="shared" si="508"/>
        <v>both (C4H9NO3+Arg-H2O) SE_SynND</v>
      </c>
      <c r="O2433" s="2" t="str">
        <f t="shared" si="509"/>
        <v/>
      </c>
      <c r="P2433" s="1" t="str">
        <f t="array" ref="P2433">IF(O2433="","",AVERAGE(IF(L$1:L$2881=L2433,K$1:K$2881)))</f>
        <v/>
      </c>
      <c r="Q2433" s="1" t="str">
        <f t="array" ref="Q2433">IF(O2433="","",_xlfn.F.TEST(IF((L$1:L$2881=LEFT(L2433,LEN(L2433)-3)&amp;"ctr"),K$1:K$2881),IF((L$1:L$2881=L2433),K$1:K$2881)))</f>
        <v/>
      </c>
      <c r="R2433" s="1" t="str">
        <f t="array" ref="R2433">IF(O2433="","",TTEST(IF(L$1:L$2881=LEFT(L2433,LEN(L2433)-3)&amp;"ctr",K$1:K$2881),IF(L$1:L$2881=L2433,K$1:K$2881),2,IF(ISERROR(Q2433),3,IF(Q2433&lt;0.05,3,2))))</f>
        <v/>
      </c>
      <c r="S2433" s="1" t="str">
        <f t="shared" ca="1" si="510"/>
        <v/>
      </c>
      <c r="T2433" s="1" t="str">
        <f t="array" ref="T2433">IF(O2433="","",AVERAGE(IF(L$1:L$2881=L2433,I$1:I$2881)))</f>
        <v/>
      </c>
      <c r="U2433" s="1" t="str">
        <f t="shared" ca="1" si="511"/>
        <v/>
      </c>
      <c r="V2433" s="1" t="str">
        <f t="shared" ca="1" si="517"/>
        <v/>
      </c>
      <c r="W2433" s="1" t="str">
        <f t="array" aca="1" ref="W2433" ca="1">IF(V2433="","",IF(AVERAGE(IF(Z$2:Z$2881="Neg"&amp;" "&amp;B2433&amp;" "&amp;X2433,J$2:J$2881,0))&gt;AVERAGE(IF(Z$2:Z$2881="pos"&amp;" "&amp;B2433&amp;" "&amp;X2433,J$2:J$2881,0)),"neg","pos"))</f>
        <v/>
      </c>
      <c r="X2433" s="1" t="str">
        <f t="shared" ca="1" si="512"/>
        <v/>
      </c>
      <c r="Y2433" s="1" t="str">
        <f t="shared" ca="1" si="513"/>
        <v/>
      </c>
      <c r="Z2433" s="1" t="str">
        <f t="shared" si="514"/>
        <v>both (C4H9NO3+Arg-H2O) SE_</v>
      </c>
      <c r="AA2433" s="1" t="str">
        <f t="shared" si="518"/>
        <v/>
      </c>
    </row>
    <row r="2434" spans="1:27" x14ac:dyDescent="0.2">
      <c r="A2434" s="1" t="s">
        <v>94</v>
      </c>
      <c r="B2434" s="1" t="s">
        <v>90</v>
      </c>
      <c r="C2434" s="1" t="s">
        <v>137</v>
      </c>
      <c r="D2434" s="1">
        <v>245.1738</v>
      </c>
      <c r="E2434" s="1">
        <v>22.77</v>
      </c>
      <c r="F2434" s="5" t="s">
        <v>146</v>
      </c>
      <c r="H2434" s="1" t="s">
        <v>147</v>
      </c>
      <c r="K2434" s="1">
        <f t="shared" si="519"/>
        <v>0</v>
      </c>
      <c r="L2434" s="1" t="str">
        <f t="shared" si="520"/>
        <v>both (Val-Lys) Min_Ctr</v>
      </c>
      <c r="M2434" s="1" t="str">
        <f t="shared" ref="M2434:M2497" si="521">IF(I2434&lt;&gt;"","D","ND")</f>
        <v>ND</v>
      </c>
      <c r="N2434" s="1" t="str">
        <f t="shared" ref="N2434:N2497" si="522">L2434&amp;IF(LEN(M2434)=2,M2434,"_"&amp;M2434)</f>
        <v>both (Val-Lys) Min_CtrND</v>
      </c>
      <c r="O2434" s="2" t="str">
        <f t="shared" ref="O2434:O2497" si="523">IF(ROW()&lt;&gt;MATCH(L2434,L$1:L$2881,0),"",IF(COUNTIF(N$1:N$2881,LEFT(N2434,LEN(N2434)-2)&amp;"_D")=COUNTIF(L$1:L$2881,L2434),"D","ND"))</f>
        <v>ND</v>
      </c>
      <c r="P2434" s="1">
        <f t="array" ref="P2434">IF(O2434="","",AVERAGE(IF(L$1:L$2881=L2434,K$1:K$2881)))</f>
        <v>0</v>
      </c>
      <c r="Q2434" s="1" t="e">
        <f t="array" ref="Q2434">IF(O2434="","",_xlfn.F.TEST(IF((L$1:L$2881=LEFT(L2434,LEN(L2434)-3)&amp;"ctr"),K$1:K$2881),IF((L$1:L$2881=L2434),K$1:K$2881)))</f>
        <v>#DIV/0!</v>
      </c>
      <c r="R2434" s="1" t="e">
        <f t="array" ref="R2434">IF(O2434="","",TTEST(IF(L$1:L$2881=LEFT(L2434,LEN(L2434)-3)&amp;"ctr",K$1:K$2881),IF(L$1:L$2881=L2434,K$1:K$2881),2,IF(ISERROR(Q2434),3,IF(Q2434&lt;0.05,3,2))))</f>
        <v>#DIV/0!</v>
      </c>
      <c r="S2434" s="1" t="str">
        <f t="shared" ref="S2434:S2497" ca="1" si="524">IF(P2434="","",IF(RIGHT(L2434,3)="ctr",O2434,IF(AND(O2434="ND",INDIRECT("r"&amp;MATCH(LEFT(L2434,LEN(L2434)-3)&amp;"ctr",L$1:L$2881,0)&amp;"c"&amp;COLUMN(O2434),FALSE)="ND"),"ND",IF(R2434&gt;=0.05,"N",IF(AND(R2434&lt;0.05,P2434&lt;INDIRECT("r"&amp;MATCH(LEFT(L2434,LEN(L2434)-3)&amp;"ctr",L$1:L$2881,0)&amp;"C"&amp;COLUMN(P2434),FALSE)),"I",IF(AND(R2434&lt;0.05,P2434&gt;INDIRECT("r"&amp;MATCH(LEFT(L2434,LEN(L2434)-3)&amp;"ctr",L$1:L$2881,0)&amp;"c"&amp;COLUMN(P2434),FALSE)),"E","err"))))))</f>
        <v>ND</v>
      </c>
      <c r="T2434" s="1">
        <f t="array" ref="T2434">IF(O2434="","",AVERAGE(IF(L$1:L$2881=L2434,I$1:I$2881)))</f>
        <v>0</v>
      </c>
      <c r="U2434" s="1" t="str">
        <f t="shared" ref="U2434:U2497" ca="1" si="525">IF(O2434="","",IF(OR(S2434="ND",S2434="N"),"n/a",IF(OR(S2434="e",S2434="I"),IF(OR(T2434=0,INDIRECT("r"&amp;MATCH(LEFT(L2434,LEN(L2434)-3)&amp;"ctr",L$1:L$2881,0)&amp;"c"&amp;COLUMN(T2434),FALSE)=0),5,LOG(T2434/INDIRECT("r"&amp;MATCH(LEFT(L2434,LEN(L2434)-3)&amp;"ctr",L$1:L$2881,0)&amp;"c"&amp;COLUMN(T2434),FALSE),2)))))</f>
        <v>n/a</v>
      </c>
      <c r="V2434" s="1" t="str">
        <f t="shared" ca="1" si="517"/>
        <v/>
      </c>
      <c r="W2434" s="1" t="str">
        <f t="array" aca="1" ref="W2434" ca="1">IF(V2434="","",IF(AVERAGE(IF(Z$2:Z$2881="Neg"&amp;" "&amp;B2434&amp;" "&amp;X2434,J$2:J$2881,0))&gt;AVERAGE(IF(Z$2:Z$2881="pos"&amp;" "&amp;B2434&amp;" "&amp;X2434,J$2:J$2881,0)),"neg","pos"))</f>
        <v/>
      </c>
      <c r="X2434" s="1" t="str">
        <f t="shared" ref="X2434:X2497" ca="1" si="526">IF(V2434="","",LEFT(H2434,3))</f>
        <v/>
      </c>
      <c r="Y2434" s="1" t="str">
        <f t="shared" ref="Y2434:Y2497" ca="1" si="527">IF(W2434="","",RIGHT(H2434,3))</f>
        <v/>
      </c>
      <c r="Z2434" s="1" t="str">
        <f t="shared" ref="Z2434:Z2497" si="528">A2434&amp;" "&amp;B2434&amp;" "&amp;LEFT(H2434,3)</f>
        <v>both (Val-Lys) Min</v>
      </c>
      <c r="AA2434" s="1" t="str">
        <f t="shared" si="518"/>
        <v>Good</v>
      </c>
    </row>
    <row r="2435" spans="1:27" x14ac:dyDescent="0.2">
      <c r="A2435" s="1" t="s">
        <v>94</v>
      </c>
      <c r="B2435" s="1" t="s">
        <v>90</v>
      </c>
      <c r="C2435" s="1" t="s">
        <v>137</v>
      </c>
      <c r="D2435" s="1">
        <v>245.1738</v>
      </c>
      <c r="E2435" s="1">
        <v>22.77</v>
      </c>
      <c r="F2435" s="5" t="s">
        <v>146</v>
      </c>
      <c r="H2435" s="1" t="s">
        <v>147</v>
      </c>
      <c r="K2435" s="1">
        <f t="shared" si="519"/>
        <v>0</v>
      </c>
      <c r="L2435" s="1" t="str">
        <f t="shared" si="520"/>
        <v>both (Val-Lys) Min_Ctr</v>
      </c>
      <c r="M2435" s="1" t="str">
        <f t="shared" si="521"/>
        <v>ND</v>
      </c>
      <c r="N2435" s="1" t="str">
        <f t="shared" si="522"/>
        <v>both (Val-Lys) Min_CtrND</v>
      </c>
      <c r="O2435" s="2" t="str">
        <f t="shared" si="523"/>
        <v/>
      </c>
      <c r="P2435" s="1" t="str">
        <f t="array" ref="P2435">IF(O2435="","",AVERAGE(IF(L$1:L$2881=L2435,K$1:K$2881)))</f>
        <v/>
      </c>
      <c r="Q2435" s="1" t="str">
        <f t="array" ref="Q2435">IF(O2435="","",_xlfn.F.TEST(IF((L$1:L$2881=LEFT(L2435,LEN(L2435)-3)&amp;"ctr"),K$1:K$2881),IF((L$1:L$2881=L2435),K$1:K$2881)))</f>
        <v/>
      </c>
      <c r="R2435" s="1" t="str">
        <f t="array" ref="R2435">IF(O2435="","",TTEST(IF(L$1:L$2881=LEFT(L2435,LEN(L2435)-3)&amp;"ctr",K$1:K$2881),IF(L$1:L$2881=L2435,K$1:K$2881),2,IF(ISERROR(Q2435),3,IF(Q2435&lt;0.05,3,2))))</f>
        <v/>
      </c>
      <c r="S2435" s="1" t="str">
        <f t="shared" ca="1" si="524"/>
        <v/>
      </c>
      <c r="T2435" s="1" t="str">
        <f t="array" ref="T2435">IF(O2435="","",AVERAGE(IF(L$1:L$2881=L2435,I$1:I$2881)))</f>
        <v/>
      </c>
      <c r="U2435" s="1" t="str">
        <f t="shared" ca="1" si="525"/>
        <v/>
      </c>
      <c r="V2435" s="1" t="str">
        <f t="shared" ref="V2435:V2498" ca="1" si="529">IF(S2435="N","1",IF(U2435="n/a","",IF(U2435="","",IF(ABS(U2435)&lt;1.5,"1",IF(ABS(U2435)&lt;2.5,"2",IF(ABS(U2435)&lt;3.5,"3",IF(ABS(U2435)&lt;4.5,"4",IF(ABS(U2435)&gt;=4.5,"5"))))))))</f>
        <v/>
      </c>
      <c r="W2435" s="1" t="str">
        <f t="array" aca="1" ref="W2435" ca="1">IF(V2435="","",IF(AVERAGE(IF(Z$2:Z$2881="Neg"&amp;" "&amp;B2435&amp;" "&amp;X2435,J$2:J$2881,0))&gt;AVERAGE(IF(Z$2:Z$2881="pos"&amp;" "&amp;B2435&amp;" "&amp;X2435,J$2:J$2881,0)),"neg","pos"))</f>
        <v/>
      </c>
      <c r="X2435" s="1" t="str">
        <f t="shared" ca="1" si="526"/>
        <v/>
      </c>
      <c r="Y2435" s="1" t="str">
        <f t="shared" ca="1" si="527"/>
        <v/>
      </c>
      <c r="Z2435" s="1" t="str">
        <f t="shared" si="528"/>
        <v>both (Val-Lys) Min</v>
      </c>
      <c r="AA2435" s="1" t="str">
        <f t="shared" ref="AA2435:AA2498" si="530">IF(T2435="","","Good")</f>
        <v/>
      </c>
    </row>
    <row r="2436" spans="1:27" x14ac:dyDescent="0.2">
      <c r="A2436" s="1" t="s">
        <v>94</v>
      </c>
      <c r="B2436" s="1" t="s">
        <v>90</v>
      </c>
      <c r="C2436" s="1" t="s">
        <v>137</v>
      </c>
      <c r="D2436" s="1">
        <v>245.1738</v>
      </c>
      <c r="E2436" s="1">
        <v>22.77</v>
      </c>
      <c r="F2436" s="5" t="s">
        <v>146</v>
      </c>
      <c r="H2436" s="1" t="s">
        <v>147</v>
      </c>
      <c r="K2436" s="1">
        <f t="shared" si="519"/>
        <v>0</v>
      </c>
      <c r="L2436" s="1" t="str">
        <f t="shared" si="520"/>
        <v>both (Val-Lys) Min_Ctr</v>
      </c>
      <c r="M2436" s="1" t="str">
        <f t="shared" si="521"/>
        <v>ND</v>
      </c>
      <c r="N2436" s="1" t="str">
        <f t="shared" si="522"/>
        <v>both (Val-Lys) Min_CtrND</v>
      </c>
      <c r="O2436" s="2" t="str">
        <f t="shared" si="523"/>
        <v/>
      </c>
      <c r="P2436" s="1" t="str">
        <f t="array" ref="P2436">IF(O2436="","",AVERAGE(IF(L$1:L$2881=L2436,K$1:K$2881)))</f>
        <v/>
      </c>
      <c r="Q2436" s="1" t="str">
        <f t="array" ref="Q2436">IF(O2436="","",_xlfn.F.TEST(IF((L$1:L$2881=LEFT(L2436,LEN(L2436)-3)&amp;"ctr"),K$1:K$2881),IF((L$1:L$2881=L2436),K$1:K$2881)))</f>
        <v/>
      </c>
      <c r="R2436" s="1" t="str">
        <f t="array" ref="R2436">IF(O2436="","",TTEST(IF(L$1:L$2881=LEFT(L2436,LEN(L2436)-3)&amp;"ctr",K$1:K$2881),IF(L$1:L$2881=L2436,K$1:K$2881),2,IF(ISERROR(Q2436),3,IF(Q2436&lt;0.05,3,2))))</f>
        <v/>
      </c>
      <c r="S2436" s="1" t="str">
        <f t="shared" ca="1" si="524"/>
        <v/>
      </c>
      <c r="T2436" s="1" t="str">
        <f t="array" ref="T2436">IF(O2436="","",AVERAGE(IF(L$1:L$2881=L2436,I$1:I$2881)))</f>
        <v/>
      </c>
      <c r="U2436" s="1" t="str">
        <f t="shared" ca="1" si="525"/>
        <v/>
      </c>
      <c r="V2436" s="1" t="str">
        <f t="shared" ca="1" si="529"/>
        <v/>
      </c>
      <c r="W2436" s="1" t="str">
        <f t="array" aca="1" ref="W2436" ca="1">IF(V2436="","",IF(AVERAGE(IF(Z$2:Z$2881="Neg"&amp;" "&amp;B2436&amp;" "&amp;X2436,J$2:J$2881,0))&gt;AVERAGE(IF(Z$2:Z$2881="pos"&amp;" "&amp;B2436&amp;" "&amp;X2436,J$2:J$2881,0)),"neg","pos"))</f>
        <v/>
      </c>
      <c r="X2436" s="1" t="str">
        <f t="shared" ca="1" si="526"/>
        <v/>
      </c>
      <c r="Y2436" s="1" t="str">
        <f t="shared" ca="1" si="527"/>
        <v/>
      </c>
      <c r="Z2436" s="1" t="str">
        <f t="shared" si="528"/>
        <v>both (Val-Lys) Min</v>
      </c>
      <c r="AA2436" s="1" t="str">
        <f t="shared" si="530"/>
        <v/>
      </c>
    </row>
    <row r="2437" spans="1:27" x14ac:dyDescent="0.2">
      <c r="A2437" s="1" t="s">
        <v>94</v>
      </c>
      <c r="B2437" s="1" t="s">
        <v>90</v>
      </c>
      <c r="C2437" s="1" t="s">
        <v>137</v>
      </c>
      <c r="D2437" s="1">
        <v>245.1738</v>
      </c>
      <c r="E2437" s="1">
        <v>22.77</v>
      </c>
      <c r="F2437" s="5" t="s">
        <v>146</v>
      </c>
      <c r="H2437" s="1" t="s">
        <v>147</v>
      </c>
      <c r="K2437" s="1">
        <f t="shared" si="519"/>
        <v>0</v>
      </c>
      <c r="L2437" s="1" t="str">
        <f t="shared" si="520"/>
        <v>both (Val-Lys) Min_Ctr</v>
      </c>
      <c r="M2437" s="1" t="str">
        <f t="shared" si="521"/>
        <v>ND</v>
      </c>
      <c r="N2437" s="1" t="str">
        <f t="shared" si="522"/>
        <v>both (Val-Lys) Min_CtrND</v>
      </c>
      <c r="O2437" s="2" t="str">
        <f t="shared" si="523"/>
        <v/>
      </c>
      <c r="P2437" s="1" t="str">
        <f t="array" ref="P2437">IF(O2437="","",AVERAGE(IF(L$1:L$2881=L2437,K$1:K$2881)))</f>
        <v/>
      </c>
      <c r="Q2437" s="1" t="str">
        <f t="array" ref="Q2437">IF(O2437="","",_xlfn.F.TEST(IF((L$1:L$2881=LEFT(L2437,LEN(L2437)-3)&amp;"ctr"),K$1:K$2881),IF((L$1:L$2881=L2437),K$1:K$2881)))</f>
        <v/>
      </c>
      <c r="R2437" s="1" t="str">
        <f t="array" ref="R2437">IF(O2437="","",TTEST(IF(L$1:L$2881=LEFT(L2437,LEN(L2437)-3)&amp;"ctr",K$1:K$2881),IF(L$1:L$2881=L2437,K$1:K$2881),2,IF(ISERROR(Q2437),3,IF(Q2437&lt;0.05,3,2))))</f>
        <v/>
      </c>
      <c r="S2437" s="1" t="str">
        <f t="shared" ca="1" si="524"/>
        <v/>
      </c>
      <c r="T2437" s="1" t="str">
        <f t="array" ref="T2437">IF(O2437="","",AVERAGE(IF(L$1:L$2881=L2437,I$1:I$2881)))</f>
        <v/>
      </c>
      <c r="U2437" s="1" t="str">
        <f t="shared" ca="1" si="525"/>
        <v/>
      </c>
      <c r="V2437" s="1" t="str">
        <f t="shared" ca="1" si="529"/>
        <v/>
      </c>
      <c r="W2437" s="1" t="str">
        <f t="array" aca="1" ref="W2437" ca="1">IF(V2437="","",IF(AVERAGE(IF(Z$2:Z$2881="Neg"&amp;" "&amp;B2437&amp;" "&amp;X2437,J$2:J$2881,0))&gt;AVERAGE(IF(Z$2:Z$2881="pos"&amp;" "&amp;B2437&amp;" "&amp;X2437,J$2:J$2881,0)),"neg","pos"))</f>
        <v/>
      </c>
      <c r="X2437" s="1" t="str">
        <f t="shared" ca="1" si="526"/>
        <v/>
      </c>
      <c r="Y2437" s="1" t="str">
        <f t="shared" ca="1" si="527"/>
        <v/>
      </c>
      <c r="Z2437" s="1" t="str">
        <f t="shared" si="528"/>
        <v>both (Val-Lys) Min</v>
      </c>
      <c r="AA2437" s="1" t="str">
        <f t="shared" si="530"/>
        <v/>
      </c>
    </row>
    <row r="2438" spans="1:27" x14ac:dyDescent="0.2">
      <c r="A2438" s="1" t="s">
        <v>94</v>
      </c>
      <c r="B2438" s="1" t="s">
        <v>90</v>
      </c>
      <c r="C2438" s="1" t="s">
        <v>137</v>
      </c>
      <c r="D2438" s="1">
        <v>245.1738</v>
      </c>
      <c r="E2438" s="1">
        <v>22.77</v>
      </c>
      <c r="F2438" s="5" t="s">
        <v>146</v>
      </c>
      <c r="H2438" s="1" t="s">
        <v>148</v>
      </c>
      <c r="K2438" s="1">
        <f t="shared" si="519"/>
        <v>0</v>
      </c>
      <c r="L2438" s="1" t="str">
        <f t="shared" si="520"/>
        <v>both (Val-Lys) Min_Syn</v>
      </c>
      <c r="M2438" s="1" t="str">
        <f t="shared" si="521"/>
        <v>ND</v>
      </c>
      <c r="N2438" s="1" t="str">
        <f t="shared" si="522"/>
        <v>both (Val-Lys) Min_SynND</v>
      </c>
      <c r="O2438" s="2" t="str">
        <f t="shared" si="523"/>
        <v>ND</v>
      </c>
      <c r="P2438" s="1">
        <f t="array" ref="P2438">IF(O2438="","",AVERAGE(IF(L$1:L$2881=L2438,K$1:K$2881)))</f>
        <v>0</v>
      </c>
      <c r="Q2438" s="1" t="e">
        <f t="array" ref="Q2438">IF(O2438="","",_xlfn.F.TEST(IF((L$1:L$2881=LEFT(L2438,LEN(L2438)-3)&amp;"ctr"),K$1:K$2881),IF((L$1:L$2881=L2438),K$1:K$2881)))</f>
        <v>#DIV/0!</v>
      </c>
      <c r="R2438" s="1" t="e">
        <f t="array" ref="R2438">IF(O2438="","",TTEST(IF(L$1:L$2881=LEFT(L2438,LEN(L2438)-3)&amp;"ctr",K$1:K$2881),IF(L$1:L$2881=L2438,K$1:K$2881),2,IF(ISERROR(Q2438),3,IF(Q2438&lt;0.05,3,2))))</f>
        <v>#DIV/0!</v>
      </c>
      <c r="S2438" s="1" t="str">
        <f t="shared" ca="1" si="524"/>
        <v>ND</v>
      </c>
      <c r="T2438" s="1">
        <f t="array" ref="T2438">IF(O2438="","",AVERAGE(IF(L$1:L$2881=L2438,I$1:I$2881)))</f>
        <v>0</v>
      </c>
      <c r="U2438" s="1" t="str">
        <f t="shared" ca="1" si="525"/>
        <v>n/a</v>
      </c>
      <c r="V2438" s="1" t="str">
        <f t="shared" ca="1" si="529"/>
        <v/>
      </c>
      <c r="W2438" s="1" t="str">
        <f t="array" aca="1" ref="W2438" ca="1">IF(V2438="","",IF(AVERAGE(IF(Z$2:Z$2881="Neg"&amp;" "&amp;B2438&amp;" "&amp;X2438,J$2:J$2881,0))&gt;AVERAGE(IF(Z$2:Z$2881="pos"&amp;" "&amp;B2438&amp;" "&amp;X2438,J$2:J$2881,0)),"neg","pos"))</f>
        <v/>
      </c>
      <c r="X2438" s="1" t="str">
        <f t="shared" ca="1" si="526"/>
        <v/>
      </c>
      <c r="Y2438" s="1" t="str">
        <f t="shared" ca="1" si="527"/>
        <v/>
      </c>
      <c r="Z2438" s="1" t="str">
        <f t="shared" si="528"/>
        <v>both (Val-Lys) Min</v>
      </c>
      <c r="AA2438" s="1" t="str">
        <f t="shared" si="530"/>
        <v>Good</v>
      </c>
    </row>
    <row r="2439" spans="1:27" x14ac:dyDescent="0.2">
      <c r="A2439" s="1" t="s">
        <v>94</v>
      </c>
      <c r="B2439" s="1" t="s">
        <v>90</v>
      </c>
      <c r="C2439" s="1" t="s">
        <v>137</v>
      </c>
      <c r="D2439" s="1">
        <v>245.1738</v>
      </c>
      <c r="E2439" s="1">
        <v>22.77</v>
      </c>
      <c r="F2439" s="5" t="s">
        <v>146</v>
      </c>
      <c r="H2439" s="1" t="s">
        <v>148</v>
      </c>
      <c r="K2439" s="1">
        <f t="shared" si="519"/>
        <v>0</v>
      </c>
      <c r="L2439" s="1" t="str">
        <f t="shared" si="520"/>
        <v>both (Val-Lys) Min_Syn</v>
      </c>
      <c r="M2439" s="1" t="str">
        <f t="shared" si="521"/>
        <v>ND</v>
      </c>
      <c r="N2439" s="1" t="str">
        <f t="shared" si="522"/>
        <v>both (Val-Lys) Min_SynND</v>
      </c>
      <c r="O2439" s="2" t="str">
        <f t="shared" si="523"/>
        <v/>
      </c>
      <c r="P2439" s="1" t="str">
        <f t="array" ref="P2439">IF(O2439="","",AVERAGE(IF(L$1:L$2881=L2439,K$1:K$2881)))</f>
        <v/>
      </c>
      <c r="Q2439" s="1" t="str">
        <f t="array" ref="Q2439">IF(O2439="","",_xlfn.F.TEST(IF((L$1:L$2881=LEFT(L2439,LEN(L2439)-3)&amp;"ctr"),K$1:K$2881),IF((L$1:L$2881=L2439),K$1:K$2881)))</f>
        <v/>
      </c>
      <c r="R2439" s="1" t="str">
        <f t="array" ref="R2439">IF(O2439="","",TTEST(IF(L$1:L$2881=LEFT(L2439,LEN(L2439)-3)&amp;"ctr",K$1:K$2881),IF(L$1:L$2881=L2439,K$1:K$2881),2,IF(ISERROR(Q2439),3,IF(Q2439&lt;0.05,3,2))))</f>
        <v/>
      </c>
      <c r="S2439" s="1" t="str">
        <f t="shared" ca="1" si="524"/>
        <v/>
      </c>
      <c r="T2439" s="1" t="str">
        <f t="array" ref="T2439">IF(O2439="","",AVERAGE(IF(L$1:L$2881=L2439,I$1:I$2881)))</f>
        <v/>
      </c>
      <c r="U2439" s="1" t="str">
        <f t="shared" ca="1" si="525"/>
        <v/>
      </c>
      <c r="V2439" s="1" t="str">
        <f t="shared" ca="1" si="529"/>
        <v/>
      </c>
      <c r="W2439" s="1" t="str">
        <f t="array" aca="1" ref="W2439" ca="1">IF(V2439="","",IF(AVERAGE(IF(Z$2:Z$2881="Neg"&amp;" "&amp;B2439&amp;" "&amp;X2439,J$2:J$2881,0))&gt;AVERAGE(IF(Z$2:Z$2881="pos"&amp;" "&amp;B2439&amp;" "&amp;X2439,J$2:J$2881,0)),"neg","pos"))</f>
        <v/>
      </c>
      <c r="X2439" s="1" t="str">
        <f t="shared" ca="1" si="526"/>
        <v/>
      </c>
      <c r="Y2439" s="1" t="str">
        <f t="shared" ca="1" si="527"/>
        <v/>
      </c>
      <c r="Z2439" s="1" t="str">
        <f t="shared" si="528"/>
        <v>both (Val-Lys) Min</v>
      </c>
      <c r="AA2439" s="1" t="str">
        <f t="shared" si="530"/>
        <v/>
      </c>
    </row>
    <row r="2440" spans="1:27" x14ac:dyDescent="0.2">
      <c r="A2440" s="1" t="s">
        <v>94</v>
      </c>
      <c r="B2440" s="1" t="s">
        <v>90</v>
      </c>
      <c r="C2440" s="1" t="s">
        <v>137</v>
      </c>
      <c r="D2440" s="1">
        <v>245.1738</v>
      </c>
      <c r="E2440" s="1">
        <v>22.77</v>
      </c>
      <c r="F2440" s="5" t="s">
        <v>146</v>
      </c>
      <c r="H2440" s="1" t="s">
        <v>148</v>
      </c>
      <c r="K2440" s="1">
        <f t="shared" si="519"/>
        <v>0</v>
      </c>
      <c r="L2440" s="1" t="str">
        <f t="shared" si="520"/>
        <v>both (Val-Lys) Min_Syn</v>
      </c>
      <c r="M2440" s="1" t="str">
        <f t="shared" si="521"/>
        <v>ND</v>
      </c>
      <c r="N2440" s="1" t="str">
        <f t="shared" si="522"/>
        <v>both (Val-Lys) Min_SynND</v>
      </c>
      <c r="O2440" s="2" t="str">
        <f t="shared" si="523"/>
        <v/>
      </c>
      <c r="P2440" s="1" t="str">
        <f t="array" ref="P2440">IF(O2440="","",AVERAGE(IF(L$1:L$2881=L2440,K$1:K$2881)))</f>
        <v/>
      </c>
      <c r="Q2440" s="1" t="str">
        <f t="array" ref="Q2440">IF(O2440="","",_xlfn.F.TEST(IF((L$1:L$2881=LEFT(L2440,LEN(L2440)-3)&amp;"ctr"),K$1:K$2881),IF((L$1:L$2881=L2440),K$1:K$2881)))</f>
        <v/>
      </c>
      <c r="R2440" s="1" t="str">
        <f t="array" ref="R2440">IF(O2440="","",TTEST(IF(L$1:L$2881=LEFT(L2440,LEN(L2440)-3)&amp;"ctr",K$1:K$2881),IF(L$1:L$2881=L2440,K$1:K$2881),2,IF(ISERROR(Q2440),3,IF(Q2440&lt;0.05,3,2))))</f>
        <v/>
      </c>
      <c r="S2440" s="1" t="str">
        <f t="shared" ca="1" si="524"/>
        <v/>
      </c>
      <c r="T2440" s="1" t="str">
        <f t="array" ref="T2440">IF(O2440="","",AVERAGE(IF(L$1:L$2881=L2440,I$1:I$2881)))</f>
        <v/>
      </c>
      <c r="U2440" s="1" t="str">
        <f t="shared" ca="1" si="525"/>
        <v/>
      </c>
      <c r="V2440" s="1" t="str">
        <f t="shared" ca="1" si="529"/>
        <v/>
      </c>
      <c r="W2440" s="1" t="str">
        <f t="array" aca="1" ref="W2440" ca="1">IF(V2440="","",IF(AVERAGE(IF(Z$2:Z$2881="Neg"&amp;" "&amp;B2440&amp;" "&amp;X2440,J$2:J$2881,0))&gt;AVERAGE(IF(Z$2:Z$2881="pos"&amp;" "&amp;B2440&amp;" "&amp;X2440,J$2:J$2881,0)),"neg","pos"))</f>
        <v/>
      </c>
      <c r="X2440" s="1" t="str">
        <f t="shared" ca="1" si="526"/>
        <v/>
      </c>
      <c r="Y2440" s="1" t="str">
        <f t="shared" ca="1" si="527"/>
        <v/>
      </c>
      <c r="Z2440" s="1" t="str">
        <f t="shared" si="528"/>
        <v>both (Val-Lys) Min</v>
      </c>
      <c r="AA2440" s="1" t="str">
        <f t="shared" si="530"/>
        <v/>
      </c>
    </row>
    <row r="2441" spans="1:27" x14ac:dyDescent="0.2">
      <c r="A2441" s="1" t="s">
        <v>94</v>
      </c>
      <c r="B2441" s="1" t="s">
        <v>90</v>
      </c>
      <c r="C2441" s="1" t="s">
        <v>137</v>
      </c>
      <c r="D2441" s="1">
        <v>245.1738</v>
      </c>
      <c r="E2441" s="1">
        <v>22.77</v>
      </c>
      <c r="F2441" s="5" t="s">
        <v>146</v>
      </c>
      <c r="H2441" s="1" t="s">
        <v>148</v>
      </c>
      <c r="K2441" s="1">
        <f t="shared" si="519"/>
        <v>0</v>
      </c>
      <c r="L2441" s="1" t="str">
        <f t="shared" si="520"/>
        <v>both (Val-Lys) Min_Syn</v>
      </c>
      <c r="M2441" s="1" t="str">
        <f t="shared" si="521"/>
        <v>ND</v>
      </c>
      <c r="N2441" s="1" t="str">
        <f t="shared" si="522"/>
        <v>both (Val-Lys) Min_SynND</v>
      </c>
      <c r="O2441" s="2" t="str">
        <f t="shared" si="523"/>
        <v/>
      </c>
      <c r="P2441" s="1" t="str">
        <f t="array" ref="P2441">IF(O2441="","",AVERAGE(IF(L$1:L$2881=L2441,K$1:K$2881)))</f>
        <v/>
      </c>
      <c r="Q2441" s="1" t="str">
        <f t="array" ref="Q2441">IF(O2441="","",_xlfn.F.TEST(IF((L$1:L$2881=LEFT(L2441,LEN(L2441)-3)&amp;"ctr"),K$1:K$2881),IF((L$1:L$2881=L2441),K$1:K$2881)))</f>
        <v/>
      </c>
      <c r="R2441" s="1" t="str">
        <f t="array" ref="R2441">IF(O2441="","",TTEST(IF(L$1:L$2881=LEFT(L2441,LEN(L2441)-3)&amp;"ctr",K$1:K$2881),IF(L$1:L$2881=L2441,K$1:K$2881),2,IF(ISERROR(Q2441),3,IF(Q2441&lt;0.05,3,2))))</f>
        <v/>
      </c>
      <c r="S2441" s="1" t="str">
        <f t="shared" ca="1" si="524"/>
        <v/>
      </c>
      <c r="T2441" s="1" t="str">
        <f t="array" ref="T2441">IF(O2441="","",AVERAGE(IF(L$1:L$2881=L2441,I$1:I$2881)))</f>
        <v/>
      </c>
      <c r="U2441" s="1" t="str">
        <f t="shared" ca="1" si="525"/>
        <v/>
      </c>
      <c r="V2441" s="1" t="str">
        <f t="shared" ca="1" si="529"/>
        <v/>
      </c>
      <c r="W2441" s="1" t="str">
        <f t="array" aca="1" ref="W2441" ca="1">IF(V2441="","",IF(AVERAGE(IF(Z$2:Z$2881="Neg"&amp;" "&amp;B2441&amp;" "&amp;X2441,J$2:J$2881,0))&gt;AVERAGE(IF(Z$2:Z$2881="pos"&amp;" "&amp;B2441&amp;" "&amp;X2441,J$2:J$2881,0)),"neg","pos"))</f>
        <v/>
      </c>
      <c r="X2441" s="1" t="str">
        <f t="shared" ca="1" si="526"/>
        <v/>
      </c>
      <c r="Y2441" s="1" t="str">
        <f t="shared" ca="1" si="527"/>
        <v/>
      </c>
      <c r="Z2441" s="1" t="str">
        <f t="shared" si="528"/>
        <v>both (Val-Lys) Min</v>
      </c>
      <c r="AA2441" s="1" t="str">
        <f t="shared" si="530"/>
        <v/>
      </c>
    </row>
    <row r="2442" spans="1:27" x14ac:dyDescent="0.2">
      <c r="A2442" s="1" t="s">
        <v>94</v>
      </c>
      <c r="B2442" s="1" t="s">
        <v>90</v>
      </c>
      <c r="C2442" s="1" t="s">
        <v>137</v>
      </c>
      <c r="D2442" s="1">
        <v>245.1738</v>
      </c>
      <c r="E2442" s="1">
        <v>22.77</v>
      </c>
      <c r="F2442" s="5" t="s">
        <v>146</v>
      </c>
      <c r="H2442" s="1" t="s">
        <v>149</v>
      </c>
      <c r="K2442" s="1">
        <f t="shared" si="519"/>
        <v>0</v>
      </c>
      <c r="L2442" s="1" t="str">
        <f t="shared" si="520"/>
        <v>both (Val-Lys) MEBM_Ctr</v>
      </c>
      <c r="M2442" s="1" t="str">
        <f t="shared" si="521"/>
        <v>ND</v>
      </c>
      <c r="N2442" s="1" t="str">
        <f t="shared" si="522"/>
        <v>both (Val-Lys) MEBM_CtrND</v>
      </c>
      <c r="O2442" s="2" t="str">
        <f t="shared" si="523"/>
        <v>ND</v>
      </c>
      <c r="P2442" s="1">
        <f t="array" ref="P2442">IF(O2442="","",AVERAGE(IF(L$1:L$2881=L2442,K$1:K$2881)))</f>
        <v>0</v>
      </c>
      <c r="Q2442" s="1" t="e">
        <f t="array" ref="Q2442">IF(O2442="","",_xlfn.F.TEST(IF((L$1:L$2881=LEFT(L2442,LEN(L2442)-3)&amp;"ctr"),K$1:K$2881),IF((L$1:L$2881=L2442),K$1:K$2881)))</f>
        <v>#DIV/0!</v>
      </c>
      <c r="R2442" s="1" t="e">
        <f t="array" ref="R2442">IF(O2442="","",TTEST(IF(L$1:L$2881=LEFT(L2442,LEN(L2442)-3)&amp;"ctr",K$1:K$2881),IF(L$1:L$2881=L2442,K$1:K$2881),2,IF(ISERROR(Q2442),3,IF(Q2442&lt;0.05,3,2))))</f>
        <v>#DIV/0!</v>
      </c>
      <c r="S2442" s="1" t="str">
        <f t="shared" ca="1" si="524"/>
        <v>ND</v>
      </c>
      <c r="T2442" s="1">
        <f t="array" ref="T2442">IF(O2442="","",AVERAGE(IF(L$1:L$2881=L2442,I$1:I$2881)))</f>
        <v>0</v>
      </c>
      <c r="U2442" s="1" t="str">
        <f t="shared" ca="1" si="525"/>
        <v>n/a</v>
      </c>
      <c r="V2442" s="1" t="str">
        <f t="shared" ca="1" si="529"/>
        <v/>
      </c>
      <c r="W2442" s="1" t="str">
        <f t="array" aca="1" ref="W2442" ca="1">IF(V2442="","",IF(AVERAGE(IF(Z$2:Z$2881="Neg"&amp;" "&amp;B2442&amp;" "&amp;X2442,J$2:J$2881,0))&gt;AVERAGE(IF(Z$2:Z$2881="pos"&amp;" "&amp;B2442&amp;" "&amp;X2442,J$2:J$2881,0)),"neg","pos"))</f>
        <v/>
      </c>
      <c r="X2442" s="1" t="str">
        <f t="shared" ca="1" si="526"/>
        <v/>
      </c>
      <c r="Y2442" s="1" t="str">
        <f t="shared" ca="1" si="527"/>
        <v/>
      </c>
      <c r="Z2442" s="1" t="str">
        <f t="shared" si="528"/>
        <v>both (Val-Lys) MEB</v>
      </c>
      <c r="AA2442" s="1" t="str">
        <f t="shared" si="530"/>
        <v>Good</v>
      </c>
    </row>
    <row r="2443" spans="1:27" x14ac:dyDescent="0.2">
      <c r="A2443" s="1" t="s">
        <v>94</v>
      </c>
      <c r="B2443" s="1" t="s">
        <v>90</v>
      </c>
      <c r="C2443" s="1" t="s">
        <v>137</v>
      </c>
      <c r="D2443" s="1">
        <v>245.1738</v>
      </c>
      <c r="E2443" s="1">
        <v>22.77</v>
      </c>
      <c r="F2443" s="5" t="s">
        <v>146</v>
      </c>
      <c r="H2443" s="1" t="s">
        <v>149</v>
      </c>
      <c r="K2443" s="1">
        <f t="shared" si="519"/>
        <v>0</v>
      </c>
      <c r="L2443" s="1" t="str">
        <f t="shared" si="520"/>
        <v>both (Val-Lys) MEBM_Ctr</v>
      </c>
      <c r="M2443" s="1" t="str">
        <f t="shared" si="521"/>
        <v>ND</v>
      </c>
      <c r="N2443" s="1" t="str">
        <f t="shared" si="522"/>
        <v>both (Val-Lys) MEBM_CtrND</v>
      </c>
      <c r="O2443" s="2" t="str">
        <f t="shared" si="523"/>
        <v/>
      </c>
      <c r="P2443" s="1" t="str">
        <f t="array" ref="P2443">IF(O2443="","",AVERAGE(IF(L$1:L$2881=L2443,K$1:K$2881)))</f>
        <v/>
      </c>
      <c r="Q2443" s="1" t="str">
        <f t="array" ref="Q2443">IF(O2443="","",_xlfn.F.TEST(IF((L$1:L$2881=LEFT(L2443,LEN(L2443)-3)&amp;"ctr"),K$1:K$2881),IF((L$1:L$2881=L2443),K$1:K$2881)))</f>
        <v/>
      </c>
      <c r="R2443" s="1" t="str">
        <f t="array" ref="R2443">IF(O2443="","",TTEST(IF(L$1:L$2881=LEFT(L2443,LEN(L2443)-3)&amp;"ctr",K$1:K$2881),IF(L$1:L$2881=L2443,K$1:K$2881),2,IF(ISERROR(Q2443),3,IF(Q2443&lt;0.05,3,2))))</f>
        <v/>
      </c>
      <c r="S2443" s="1" t="str">
        <f t="shared" ca="1" si="524"/>
        <v/>
      </c>
      <c r="T2443" s="1" t="str">
        <f t="array" ref="T2443">IF(O2443="","",AVERAGE(IF(L$1:L$2881=L2443,I$1:I$2881)))</f>
        <v/>
      </c>
      <c r="U2443" s="1" t="str">
        <f t="shared" ca="1" si="525"/>
        <v/>
      </c>
      <c r="V2443" s="1" t="str">
        <f t="shared" ca="1" si="529"/>
        <v/>
      </c>
      <c r="W2443" s="1" t="str">
        <f t="array" aca="1" ref="W2443" ca="1">IF(V2443="","",IF(AVERAGE(IF(Z$2:Z$2881="Neg"&amp;" "&amp;B2443&amp;" "&amp;X2443,J$2:J$2881,0))&gt;AVERAGE(IF(Z$2:Z$2881="pos"&amp;" "&amp;B2443&amp;" "&amp;X2443,J$2:J$2881,0)),"neg","pos"))</f>
        <v/>
      </c>
      <c r="X2443" s="1" t="str">
        <f t="shared" ca="1" si="526"/>
        <v/>
      </c>
      <c r="Y2443" s="1" t="str">
        <f t="shared" ca="1" si="527"/>
        <v/>
      </c>
      <c r="Z2443" s="1" t="str">
        <f t="shared" si="528"/>
        <v>both (Val-Lys) MEB</v>
      </c>
      <c r="AA2443" s="1" t="str">
        <f t="shared" si="530"/>
        <v/>
      </c>
    </row>
    <row r="2444" spans="1:27" x14ac:dyDescent="0.2">
      <c r="A2444" s="1" t="s">
        <v>94</v>
      </c>
      <c r="B2444" s="1" t="s">
        <v>90</v>
      </c>
      <c r="C2444" s="1" t="s">
        <v>137</v>
      </c>
      <c r="D2444" s="1">
        <v>245.1738</v>
      </c>
      <c r="E2444" s="1">
        <v>22.77</v>
      </c>
      <c r="F2444" s="5" t="s">
        <v>146</v>
      </c>
      <c r="H2444" s="1" t="s">
        <v>149</v>
      </c>
      <c r="K2444" s="1">
        <f t="shared" si="519"/>
        <v>0</v>
      </c>
      <c r="L2444" s="1" t="str">
        <f t="shared" si="520"/>
        <v>both (Val-Lys) MEBM_Ctr</v>
      </c>
      <c r="M2444" s="1" t="str">
        <f t="shared" si="521"/>
        <v>ND</v>
      </c>
      <c r="N2444" s="1" t="str">
        <f t="shared" si="522"/>
        <v>both (Val-Lys) MEBM_CtrND</v>
      </c>
      <c r="O2444" s="2" t="str">
        <f t="shared" si="523"/>
        <v/>
      </c>
      <c r="P2444" s="1" t="str">
        <f t="array" ref="P2444">IF(O2444="","",AVERAGE(IF(L$1:L$2881=L2444,K$1:K$2881)))</f>
        <v/>
      </c>
      <c r="Q2444" s="1" t="str">
        <f t="array" ref="Q2444">IF(O2444="","",_xlfn.F.TEST(IF((L$1:L$2881=LEFT(L2444,LEN(L2444)-3)&amp;"ctr"),K$1:K$2881),IF((L$1:L$2881=L2444),K$1:K$2881)))</f>
        <v/>
      </c>
      <c r="R2444" s="1" t="str">
        <f t="array" ref="R2444">IF(O2444="","",TTEST(IF(L$1:L$2881=LEFT(L2444,LEN(L2444)-3)&amp;"ctr",K$1:K$2881),IF(L$1:L$2881=L2444,K$1:K$2881),2,IF(ISERROR(Q2444),3,IF(Q2444&lt;0.05,3,2))))</f>
        <v/>
      </c>
      <c r="S2444" s="1" t="str">
        <f t="shared" ca="1" si="524"/>
        <v/>
      </c>
      <c r="T2444" s="1" t="str">
        <f t="array" ref="T2444">IF(O2444="","",AVERAGE(IF(L$1:L$2881=L2444,I$1:I$2881)))</f>
        <v/>
      </c>
      <c r="U2444" s="1" t="str">
        <f t="shared" ca="1" si="525"/>
        <v/>
      </c>
      <c r="V2444" s="1" t="str">
        <f t="shared" ca="1" si="529"/>
        <v/>
      </c>
      <c r="W2444" s="1" t="str">
        <f t="array" aca="1" ref="W2444" ca="1">IF(V2444="","",IF(AVERAGE(IF(Z$2:Z$2881="Neg"&amp;" "&amp;B2444&amp;" "&amp;X2444,J$2:J$2881,0))&gt;AVERAGE(IF(Z$2:Z$2881="pos"&amp;" "&amp;B2444&amp;" "&amp;X2444,J$2:J$2881,0)),"neg","pos"))</f>
        <v/>
      </c>
      <c r="X2444" s="1" t="str">
        <f t="shared" ca="1" si="526"/>
        <v/>
      </c>
      <c r="Y2444" s="1" t="str">
        <f t="shared" ca="1" si="527"/>
        <v/>
      </c>
      <c r="Z2444" s="1" t="str">
        <f t="shared" si="528"/>
        <v>both (Val-Lys) MEB</v>
      </c>
      <c r="AA2444" s="1" t="str">
        <f t="shared" si="530"/>
        <v/>
      </c>
    </row>
    <row r="2445" spans="1:27" x14ac:dyDescent="0.2">
      <c r="A2445" s="1" t="s">
        <v>94</v>
      </c>
      <c r="B2445" s="1" t="s">
        <v>90</v>
      </c>
      <c r="C2445" s="1" t="s">
        <v>137</v>
      </c>
      <c r="D2445" s="1">
        <v>245.1738</v>
      </c>
      <c r="E2445" s="1">
        <v>22.77</v>
      </c>
      <c r="F2445" s="5" t="s">
        <v>146</v>
      </c>
      <c r="H2445" s="1" t="s">
        <v>149</v>
      </c>
      <c r="K2445" s="1">
        <f t="shared" si="519"/>
        <v>0</v>
      </c>
      <c r="L2445" s="1" t="str">
        <f t="shared" si="520"/>
        <v>both (Val-Lys) MEBM_Ctr</v>
      </c>
      <c r="M2445" s="1" t="str">
        <f t="shared" si="521"/>
        <v>ND</v>
      </c>
      <c r="N2445" s="1" t="str">
        <f t="shared" si="522"/>
        <v>both (Val-Lys) MEBM_CtrND</v>
      </c>
      <c r="O2445" s="2" t="str">
        <f t="shared" si="523"/>
        <v/>
      </c>
      <c r="P2445" s="1" t="str">
        <f t="array" ref="P2445">IF(O2445="","",AVERAGE(IF(L$1:L$2881=L2445,K$1:K$2881)))</f>
        <v/>
      </c>
      <c r="Q2445" s="1" t="str">
        <f t="array" ref="Q2445">IF(O2445="","",_xlfn.F.TEST(IF((L$1:L$2881=LEFT(L2445,LEN(L2445)-3)&amp;"ctr"),K$1:K$2881),IF((L$1:L$2881=L2445),K$1:K$2881)))</f>
        <v/>
      </c>
      <c r="R2445" s="1" t="str">
        <f t="array" ref="R2445">IF(O2445="","",TTEST(IF(L$1:L$2881=LEFT(L2445,LEN(L2445)-3)&amp;"ctr",K$1:K$2881),IF(L$1:L$2881=L2445,K$1:K$2881),2,IF(ISERROR(Q2445),3,IF(Q2445&lt;0.05,3,2))))</f>
        <v/>
      </c>
      <c r="S2445" s="1" t="str">
        <f t="shared" ca="1" si="524"/>
        <v/>
      </c>
      <c r="T2445" s="1" t="str">
        <f t="array" ref="T2445">IF(O2445="","",AVERAGE(IF(L$1:L$2881=L2445,I$1:I$2881)))</f>
        <v/>
      </c>
      <c r="U2445" s="1" t="str">
        <f t="shared" ca="1" si="525"/>
        <v/>
      </c>
      <c r="V2445" s="1" t="str">
        <f t="shared" ca="1" si="529"/>
        <v/>
      </c>
      <c r="W2445" s="1" t="str">
        <f t="array" aca="1" ref="W2445" ca="1">IF(V2445="","",IF(AVERAGE(IF(Z$2:Z$2881="Neg"&amp;" "&amp;B2445&amp;" "&amp;X2445,J$2:J$2881,0))&gt;AVERAGE(IF(Z$2:Z$2881="pos"&amp;" "&amp;B2445&amp;" "&amp;X2445,J$2:J$2881,0)),"neg","pos"))</f>
        <v/>
      </c>
      <c r="X2445" s="1" t="str">
        <f t="shared" ca="1" si="526"/>
        <v/>
      </c>
      <c r="Y2445" s="1" t="str">
        <f t="shared" ca="1" si="527"/>
        <v/>
      </c>
      <c r="Z2445" s="1" t="str">
        <f t="shared" si="528"/>
        <v>both (Val-Lys) MEB</v>
      </c>
      <c r="AA2445" s="1" t="str">
        <f t="shared" si="530"/>
        <v/>
      </c>
    </row>
    <row r="2446" spans="1:27" x14ac:dyDescent="0.2">
      <c r="A2446" s="1" t="s">
        <v>94</v>
      </c>
      <c r="B2446" s="1" t="s">
        <v>90</v>
      </c>
      <c r="C2446" s="1" t="s">
        <v>137</v>
      </c>
      <c r="D2446" s="1">
        <v>245.1738</v>
      </c>
      <c r="E2446" s="1">
        <v>22.77</v>
      </c>
      <c r="F2446" s="5" t="s">
        <v>146</v>
      </c>
      <c r="H2446" s="1" t="s">
        <v>150</v>
      </c>
      <c r="K2446" s="1">
        <f t="shared" si="519"/>
        <v>0</v>
      </c>
      <c r="L2446" s="1" t="str">
        <f t="shared" si="520"/>
        <v>both (Val-Lys) MEBM_Syn</v>
      </c>
      <c r="M2446" s="1" t="str">
        <f t="shared" si="521"/>
        <v>ND</v>
      </c>
      <c r="N2446" s="1" t="str">
        <f t="shared" si="522"/>
        <v>both (Val-Lys) MEBM_SynND</v>
      </c>
      <c r="O2446" s="2" t="str">
        <f t="shared" si="523"/>
        <v>ND</v>
      </c>
      <c r="P2446" s="1">
        <f t="array" ref="P2446">IF(O2446="","",AVERAGE(IF(L$1:L$2881=L2446,K$1:K$2881)))</f>
        <v>0</v>
      </c>
      <c r="Q2446" s="1" t="e">
        <f t="array" ref="Q2446">IF(O2446="","",_xlfn.F.TEST(IF((L$1:L$2881=LEFT(L2446,LEN(L2446)-3)&amp;"ctr"),K$1:K$2881),IF((L$1:L$2881=L2446),K$1:K$2881)))</f>
        <v>#DIV/0!</v>
      </c>
      <c r="R2446" s="1" t="e">
        <f t="array" ref="R2446">IF(O2446="","",TTEST(IF(L$1:L$2881=LEFT(L2446,LEN(L2446)-3)&amp;"ctr",K$1:K$2881),IF(L$1:L$2881=L2446,K$1:K$2881),2,IF(ISERROR(Q2446),3,IF(Q2446&lt;0.05,3,2))))</f>
        <v>#DIV/0!</v>
      </c>
      <c r="S2446" s="1" t="str">
        <f t="shared" ca="1" si="524"/>
        <v>ND</v>
      </c>
      <c r="T2446" s="1">
        <f t="array" ref="T2446">IF(O2446="","",AVERAGE(IF(L$1:L$2881=L2446,I$1:I$2881)))</f>
        <v>0</v>
      </c>
      <c r="U2446" s="1" t="str">
        <f t="shared" ca="1" si="525"/>
        <v>n/a</v>
      </c>
      <c r="V2446" s="1" t="str">
        <f t="shared" ca="1" si="529"/>
        <v/>
      </c>
      <c r="W2446" s="1" t="str">
        <f t="array" aca="1" ref="W2446" ca="1">IF(V2446="","",IF(AVERAGE(IF(Z$2:Z$2881="Neg"&amp;" "&amp;B2446&amp;" "&amp;X2446,J$2:J$2881,0))&gt;AVERAGE(IF(Z$2:Z$2881="pos"&amp;" "&amp;B2446&amp;" "&amp;X2446,J$2:J$2881,0)),"neg","pos"))</f>
        <v/>
      </c>
      <c r="X2446" s="1" t="str">
        <f t="shared" ca="1" si="526"/>
        <v/>
      </c>
      <c r="Y2446" s="1" t="str">
        <f t="shared" ca="1" si="527"/>
        <v/>
      </c>
      <c r="Z2446" s="1" t="str">
        <f t="shared" si="528"/>
        <v>both (Val-Lys) MEB</v>
      </c>
      <c r="AA2446" s="1" t="str">
        <f t="shared" si="530"/>
        <v>Good</v>
      </c>
    </row>
    <row r="2447" spans="1:27" x14ac:dyDescent="0.2">
      <c r="A2447" s="1" t="s">
        <v>94</v>
      </c>
      <c r="B2447" s="1" t="s">
        <v>90</v>
      </c>
      <c r="C2447" s="1" t="s">
        <v>137</v>
      </c>
      <c r="D2447" s="1">
        <v>245.1738</v>
      </c>
      <c r="E2447" s="1">
        <v>22.77</v>
      </c>
      <c r="F2447" s="5" t="s">
        <v>146</v>
      </c>
      <c r="H2447" s="1" t="s">
        <v>150</v>
      </c>
      <c r="K2447" s="1">
        <f t="shared" si="519"/>
        <v>0</v>
      </c>
      <c r="L2447" s="1" t="str">
        <f t="shared" si="520"/>
        <v>both (Val-Lys) MEBM_Syn</v>
      </c>
      <c r="M2447" s="1" t="str">
        <f t="shared" si="521"/>
        <v>ND</v>
      </c>
      <c r="N2447" s="1" t="str">
        <f t="shared" si="522"/>
        <v>both (Val-Lys) MEBM_SynND</v>
      </c>
      <c r="O2447" s="2" t="str">
        <f t="shared" si="523"/>
        <v/>
      </c>
      <c r="P2447" s="1" t="str">
        <f t="array" ref="P2447">IF(O2447="","",AVERAGE(IF(L$1:L$2881=L2447,K$1:K$2881)))</f>
        <v/>
      </c>
      <c r="Q2447" s="1" t="str">
        <f t="array" ref="Q2447">IF(O2447="","",_xlfn.F.TEST(IF((L$1:L$2881=LEFT(L2447,LEN(L2447)-3)&amp;"ctr"),K$1:K$2881),IF((L$1:L$2881=L2447),K$1:K$2881)))</f>
        <v/>
      </c>
      <c r="R2447" s="1" t="str">
        <f t="array" ref="R2447">IF(O2447="","",TTEST(IF(L$1:L$2881=LEFT(L2447,LEN(L2447)-3)&amp;"ctr",K$1:K$2881),IF(L$1:L$2881=L2447,K$1:K$2881),2,IF(ISERROR(Q2447),3,IF(Q2447&lt;0.05,3,2))))</f>
        <v/>
      </c>
      <c r="S2447" s="1" t="str">
        <f t="shared" ca="1" si="524"/>
        <v/>
      </c>
      <c r="T2447" s="1" t="str">
        <f t="array" ref="T2447">IF(O2447="","",AVERAGE(IF(L$1:L$2881=L2447,I$1:I$2881)))</f>
        <v/>
      </c>
      <c r="U2447" s="1" t="str">
        <f t="shared" ca="1" si="525"/>
        <v/>
      </c>
      <c r="V2447" s="1" t="str">
        <f t="shared" ca="1" si="529"/>
        <v/>
      </c>
      <c r="W2447" s="1" t="str">
        <f t="array" aca="1" ref="W2447" ca="1">IF(V2447="","",IF(AVERAGE(IF(Z$2:Z$2881="Neg"&amp;" "&amp;B2447&amp;" "&amp;X2447,J$2:J$2881,0))&gt;AVERAGE(IF(Z$2:Z$2881="pos"&amp;" "&amp;B2447&amp;" "&amp;X2447,J$2:J$2881,0)),"neg","pos"))</f>
        <v/>
      </c>
      <c r="X2447" s="1" t="str">
        <f t="shared" ca="1" si="526"/>
        <v/>
      </c>
      <c r="Y2447" s="1" t="str">
        <f t="shared" ca="1" si="527"/>
        <v/>
      </c>
      <c r="Z2447" s="1" t="str">
        <f t="shared" si="528"/>
        <v>both (Val-Lys) MEB</v>
      </c>
      <c r="AA2447" s="1" t="str">
        <f t="shared" si="530"/>
        <v/>
      </c>
    </row>
    <row r="2448" spans="1:27" x14ac:dyDescent="0.2">
      <c r="A2448" s="1" t="s">
        <v>94</v>
      </c>
      <c r="B2448" s="1" t="s">
        <v>90</v>
      </c>
      <c r="C2448" s="1" t="s">
        <v>137</v>
      </c>
      <c r="D2448" s="1">
        <v>245.1738</v>
      </c>
      <c r="E2448" s="1">
        <v>22.77</v>
      </c>
      <c r="F2448" s="5" t="s">
        <v>146</v>
      </c>
      <c r="H2448" s="1" t="s">
        <v>150</v>
      </c>
      <c r="K2448" s="1">
        <f t="shared" si="519"/>
        <v>0</v>
      </c>
      <c r="L2448" s="1" t="str">
        <f t="shared" si="520"/>
        <v>both (Val-Lys) MEBM_Syn</v>
      </c>
      <c r="M2448" s="1" t="str">
        <f t="shared" si="521"/>
        <v>ND</v>
      </c>
      <c r="N2448" s="1" t="str">
        <f t="shared" si="522"/>
        <v>both (Val-Lys) MEBM_SynND</v>
      </c>
      <c r="O2448" s="2" t="str">
        <f t="shared" si="523"/>
        <v/>
      </c>
      <c r="P2448" s="1" t="str">
        <f t="array" ref="P2448">IF(O2448="","",AVERAGE(IF(L$1:L$2881=L2448,K$1:K$2881)))</f>
        <v/>
      </c>
      <c r="Q2448" s="1" t="str">
        <f t="array" ref="Q2448">IF(O2448="","",_xlfn.F.TEST(IF((L$1:L$2881=LEFT(L2448,LEN(L2448)-3)&amp;"ctr"),K$1:K$2881),IF((L$1:L$2881=L2448),K$1:K$2881)))</f>
        <v/>
      </c>
      <c r="R2448" s="1" t="str">
        <f t="array" ref="R2448">IF(O2448="","",TTEST(IF(L$1:L$2881=LEFT(L2448,LEN(L2448)-3)&amp;"ctr",K$1:K$2881),IF(L$1:L$2881=L2448,K$1:K$2881),2,IF(ISERROR(Q2448),3,IF(Q2448&lt;0.05,3,2))))</f>
        <v/>
      </c>
      <c r="S2448" s="1" t="str">
        <f t="shared" ca="1" si="524"/>
        <v/>
      </c>
      <c r="T2448" s="1" t="str">
        <f t="array" ref="T2448">IF(O2448="","",AVERAGE(IF(L$1:L$2881=L2448,I$1:I$2881)))</f>
        <v/>
      </c>
      <c r="U2448" s="1" t="str">
        <f t="shared" ca="1" si="525"/>
        <v/>
      </c>
      <c r="V2448" s="1" t="str">
        <f t="shared" ca="1" si="529"/>
        <v/>
      </c>
      <c r="W2448" s="1" t="str">
        <f t="array" aca="1" ref="W2448" ca="1">IF(V2448="","",IF(AVERAGE(IF(Z$2:Z$2881="Neg"&amp;" "&amp;B2448&amp;" "&amp;X2448,J$2:J$2881,0))&gt;AVERAGE(IF(Z$2:Z$2881="pos"&amp;" "&amp;B2448&amp;" "&amp;X2448,J$2:J$2881,0)),"neg","pos"))</f>
        <v/>
      </c>
      <c r="X2448" s="1" t="str">
        <f t="shared" ca="1" si="526"/>
        <v/>
      </c>
      <c r="Y2448" s="1" t="str">
        <f t="shared" ca="1" si="527"/>
        <v/>
      </c>
      <c r="Z2448" s="1" t="str">
        <f t="shared" si="528"/>
        <v>both (Val-Lys) MEB</v>
      </c>
      <c r="AA2448" s="1" t="str">
        <f t="shared" si="530"/>
        <v/>
      </c>
    </row>
    <row r="2449" spans="1:27" x14ac:dyDescent="0.2">
      <c r="A2449" s="1" t="s">
        <v>94</v>
      </c>
      <c r="B2449" s="1" t="s">
        <v>90</v>
      </c>
      <c r="C2449" s="1" t="s">
        <v>137</v>
      </c>
      <c r="D2449" s="1">
        <v>245.1738</v>
      </c>
      <c r="E2449" s="1">
        <v>22.77</v>
      </c>
      <c r="F2449" s="5" t="s">
        <v>146</v>
      </c>
      <c r="H2449" s="1" t="s">
        <v>150</v>
      </c>
      <c r="K2449" s="1">
        <f t="shared" si="519"/>
        <v>0</v>
      </c>
      <c r="L2449" s="1" t="str">
        <f t="shared" si="520"/>
        <v>both (Val-Lys) MEBM_Syn</v>
      </c>
      <c r="M2449" s="1" t="str">
        <f t="shared" si="521"/>
        <v>ND</v>
      </c>
      <c r="N2449" s="1" t="str">
        <f t="shared" si="522"/>
        <v>both (Val-Lys) MEBM_SynND</v>
      </c>
      <c r="O2449" s="2" t="str">
        <f t="shared" si="523"/>
        <v/>
      </c>
      <c r="P2449" s="1" t="str">
        <f t="array" ref="P2449">IF(O2449="","",AVERAGE(IF(L$1:L$2881=L2449,K$1:K$2881)))</f>
        <v/>
      </c>
      <c r="Q2449" s="1" t="str">
        <f t="array" ref="Q2449">IF(O2449="","",_xlfn.F.TEST(IF((L$1:L$2881=LEFT(L2449,LEN(L2449)-3)&amp;"ctr"),K$1:K$2881),IF((L$1:L$2881=L2449),K$1:K$2881)))</f>
        <v/>
      </c>
      <c r="R2449" s="1" t="str">
        <f t="array" ref="R2449">IF(O2449="","",TTEST(IF(L$1:L$2881=LEFT(L2449,LEN(L2449)-3)&amp;"ctr",K$1:K$2881),IF(L$1:L$2881=L2449,K$1:K$2881),2,IF(ISERROR(Q2449),3,IF(Q2449&lt;0.05,3,2))))</f>
        <v/>
      </c>
      <c r="S2449" s="1" t="str">
        <f t="shared" ca="1" si="524"/>
        <v/>
      </c>
      <c r="T2449" s="1" t="str">
        <f t="array" ref="T2449">IF(O2449="","",AVERAGE(IF(L$1:L$2881=L2449,I$1:I$2881)))</f>
        <v/>
      </c>
      <c r="U2449" s="1" t="str">
        <f t="shared" ca="1" si="525"/>
        <v/>
      </c>
      <c r="V2449" s="1" t="str">
        <f t="shared" ca="1" si="529"/>
        <v/>
      </c>
      <c r="W2449" s="1" t="str">
        <f t="array" aca="1" ref="W2449" ca="1">IF(V2449="","",IF(AVERAGE(IF(Z$2:Z$2881="Neg"&amp;" "&amp;B2449&amp;" "&amp;X2449,J$2:J$2881,0))&gt;AVERAGE(IF(Z$2:Z$2881="pos"&amp;" "&amp;B2449&amp;" "&amp;X2449,J$2:J$2881,0)),"neg","pos"))</f>
        <v/>
      </c>
      <c r="X2449" s="1" t="str">
        <f t="shared" ca="1" si="526"/>
        <v/>
      </c>
      <c r="Y2449" s="1" t="str">
        <f t="shared" ca="1" si="527"/>
        <v/>
      </c>
      <c r="Z2449" s="1" t="str">
        <f t="shared" si="528"/>
        <v>both (Val-Lys) MEB</v>
      </c>
      <c r="AA2449" s="1" t="str">
        <f t="shared" si="530"/>
        <v/>
      </c>
    </row>
    <row r="2450" spans="1:27" x14ac:dyDescent="0.2">
      <c r="A2450" s="1" t="s">
        <v>94</v>
      </c>
      <c r="B2450" s="1" t="s">
        <v>90</v>
      </c>
      <c r="C2450" s="1" t="s">
        <v>137</v>
      </c>
      <c r="D2450" s="1">
        <v>245.1738</v>
      </c>
      <c r="E2450" s="1">
        <v>22.77</v>
      </c>
      <c r="F2450" s="5" t="s">
        <v>146</v>
      </c>
      <c r="H2450" s="1" t="s">
        <v>151</v>
      </c>
      <c r="I2450" s="1">
        <v>139080</v>
      </c>
      <c r="K2450" s="1">
        <f t="shared" si="519"/>
        <v>11.842811776202362</v>
      </c>
      <c r="L2450" s="1" t="str">
        <f t="shared" si="520"/>
        <v>both (Val-Lys) YE_Ctr</v>
      </c>
      <c r="M2450" s="1" t="str">
        <f t="shared" si="521"/>
        <v>D</v>
      </c>
      <c r="N2450" s="1" t="str">
        <f t="shared" si="522"/>
        <v>both (Val-Lys) YE_Ctr_D</v>
      </c>
      <c r="O2450" s="2" t="str">
        <f t="shared" si="523"/>
        <v>D</v>
      </c>
      <c r="P2450" s="1">
        <f t="array" ref="P2450">IF(O2450="","",AVERAGE(IF(L$1:L$2881=L2450,K$1:K$2881)))</f>
        <v>11.822417352225134</v>
      </c>
      <c r="Q2450" s="1">
        <f t="array" ref="Q2450">IF(O2450="","",_xlfn.F.TEST(IF((L$1:L$2881=LEFT(L2450,LEN(L2450)-3)&amp;"ctr"),K$1:K$2881),IF((L$1:L$2881=L2450),K$1:K$2881)))</f>
        <v>1</v>
      </c>
      <c r="R2450" s="1">
        <f t="array" ref="R2450">IF(O2450="","",TTEST(IF(L$1:L$2881=LEFT(L2450,LEN(L2450)-3)&amp;"ctr",K$1:K$2881),IF(L$1:L$2881=L2450,K$1:K$2881),2,IF(ISERROR(Q2450),3,IF(Q2450&lt;0.05,3,2))))</f>
        <v>1</v>
      </c>
      <c r="S2450" s="1" t="str">
        <f t="shared" ca="1" si="524"/>
        <v>D</v>
      </c>
      <c r="T2450" s="1">
        <f t="array" ref="T2450">IF(O2450="","",AVERAGE(IF(L$1:L$2881=L2450,I$1:I$2881)))</f>
        <v>136292.75</v>
      </c>
      <c r="U2450" s="1" t="b">
        <f t="shared" ca="1" si="525"/>
        <v>0</v>
      </c>
      <c r="V2450" s="1" t="str">
        <f t="shared" ca="1" si="529"/>
        <v>1</v>
      </c>
      <c r="W2450" s="1" t="str">
        <f t="array" aca="1" ref="W2450" ca="1">IF(V2450="","",IF(AVERAGE(IF(Z$2:Z$2881="Neg"&amp;" "&amp;B2450&amp;" "&amp;X2450,J$2:J$2881,0))&gt;AVERAGE(IF(Z$2:Z$2881="pos"&amp;" "&amp;B2450&amp;" "&amp;X2450,J$2:J$2881,0)),"neg","pos"))</f>
        <v>pos</v>
      </c>
      <c r="X2450" s="1" t="str">
        <f t="shared" ca="1" si="526"/>
        <v>YE_</v>
      </c>
      <c r="Y2450" s="1" t="str">
        <f t="shared" ca="1" si="527"/>
        <v>Ctr</v>
      </c>
      <c r="Z2450" s="1" t="str">
        <f t="shared" si="528"/>
        <v>both (Val-Lys) YE_</v>
      </c>
      <c r="AA2450" s="1" t="str">
        <f t="shared" si="530"/>
        <v>Good</v>
      </c>
    </row>
    <row r="2451" spans="1:27" x14ac:dyDescent="0.2">
      <c r="A2451" s="1" t="s">
        <v>94</v>
      </c>
      <c r="B2451" s="1" t="s">
        <v>90</v>
      </c>
      <c r="C2451" s="1" t="s">
        <v>137</v>
      </c>
      <c r="D2451" s="1">
        <v>245.1738</v>
      </c>
      <c r="E2451" s="1">
        <v>22.77</v>
      </c>
      <c r="F2451" s="5" t="s">
        <v>146</v>
      </c>
      <c r="H2451" s="1" t="s">
        <v>151</v>
      </c>
      <c r="I2451" s="1">
        <v>133903</v>
      </c>
      <c r="K2451" s="1">
        <f t="shared" si="519"/>
        <v>11.804878404272655</v>
      </c>
      <c r="L2451" s="1" t="str">
        <f t="shared" si="520"/>
        <v>both (Val-Lys) YE_Ctr</v>
      </c>
      <c r="M2451" s="1" t="str">
        <f t="shared" si="521"/>
        <v>D</v>
      </c>
      <c r="N2451" s="1" t="str">
        <f t="shared" si="522"/>
        <v>both (Val-Lys) YE_Ctr_D</v>
      </c>
      <c r="O2451" s="2" t="str">
        <f t="shared" si="523"/>
        <v/>
      </c>
      <c r="P2451" s="1" t="str">
        <f t="array" ref="P2451">IF(O2451="","",AVERAGE(IF(L$1:L$2881=L2451,K$1:K$2881)))</f>
        <v/>
      </c>
      <c r="Q2451" s="1" t="str">
        <f t="array" ref="Q2451">IF(O2451="","",_xlfn.F.TEST(IF((L$1:L$2881=LEFT(L2451,LEN(L2451)-3)&amp;"ctr"),K$1:K$2881),IF((L$1:L$2881=L2451),K$1:K$2881)))</f>
        <v/>
      </c>
      <c r="R2451" s="1" t="str">
        <f t="array" ref="R2451">IF(O2451="","",TTEST(IF(L$1:L$2881=LEFT(L2451,LEN(L2451)-3)&amp;"ctr",K$1:K$2881),IF(L$1:L$2881=L2451,K$1:K$2881),2,IF(ISERROR(Q2451),3,IF(Q2451&lt;0.05,3,2))))</f>
        <v/>
      </c>
      <c r="S2451" s="1" t="str">
        <f t="shared" ca="1" si="524"/>
        <v/>
      </c>
      <c r="T2451" s="1" t="str">
        <f t="array" ref="T2451">IF(O2451="","",AVERAGE(IF(L$1:L$2881=L2451,I$1:I$2881)))</f>
        <v/>
      </c>
      <c r="U2451" s="1" t="str">
        <f t="shared" ca="1" si="525"/>
        <v/>
      </c>
      <c r="V2451" s="1" t="str">
        <f t="shared" ca="1" si="529"/>
        <v/>
      </c>
      <c r="W2451" s="1" t="str">
        <f t="array" aca="1" ref="W2451" ca="1">IF(V2451="","",IF(AVERAGE(IF(Z$2:Z$2881="Neg"&amp;" "&amp;B2451&amp;" "&amp;X2451,J$2:J$2881,0))&gt;AVERAGE(IF(Z$2:Z$2881="pos"&amp;" "&amp;B2451&amp;" "&amp;X2451,J$2:J$2881,0)),"neg","pos"))</f>
        <v/>
      </c>
      <c r="X2451" s="1" t="str">
        <f t="shared" ca="1" si="526"/>
        <v/>
      </c>
      <c r="Y2451" s="1" t="str">
        <f t="shared" ca="1" si="527"/>
        <v/>
      </c>
      <c r="Z2451" s="1" t="str">
        <f t="shared" si="528"/>
        <v>both (Val-Lys) YE_</v>
      </c>
      <c r="AA2451" s="1" t="str">
        <f t="shared" si="530"/>
        <v/>
      </c>
    </row>
    <row r="2452" spans="1:27" x14ac:dyDescent="0.2">
      <c r="A2452" s="1" t="s">
        <v>94</v>
      </c>
      <c r="B2452" s="1" t="s">
        <v>90</v>
      </c>
      <c r="C2452" s="1" t="s">
        <v>137</v>
      </c>
      <c r="D2452" s="1">
        <v>245.1738</v>
      </c>
      <c r="E2452" s="1">
        <v>22.77</v>
      </c>
      <c r="F2452" s="5" t="s">
        <v>146</v>
      </c>
      <c r="H2452" s="1" t="s">
        <v>151</v>
      </c>
      <c r="I2452" s="1">
        <v>138192</v>
      </c>
      <c r="K2452" s="1">
        <f t="shared" si="519"/>
        <v>11.836406537802789</v>
      </c>
      <c r="L2452" s="1" t="str">
        <f t="shared" si="520"/>
        <v>both (Val-Lys) YE_Ctr</v>
      </c>
      <c r="M2452" s="1" t="str">
        <f t="shared" si="521"/>
        <v>D</v>
      </c>
      <c r="N2452" s="1" t="str">
        <f t="shared" si="522"/>
        <v>both (Val-Lys) YE_Ctr_D</v>
      </c>
      <c r="O2452" s="2" t="str">
        <f t="shared" si="523"/>
        <v/>
      </c>
      <c r="P2452" s="1" t="str">
        <f t="array" ref="P2452">IF(O2452="","",AVERAGE(IF(L$1:L$2881=L2452,K$1:K$2881)))</f>
        <v/>
      </c>
      <c r="Q2452" s="1" t="str">
        <f t="array" ref="Q2452">IF(O2452="","",_xlfn.F.TEST(IF((L$1:L$2881=LEFT(L2452,LEN(L2452)-3)&amp;"ctr"),K$1:K$2881),IF((L$1:L$2881=L2452),K$1:K$2881)))</f>
        <v/>
      </c>
      <c r="R2452" s="1" t="str">
        <f t="array" ref="R2452">IF(O2452="","",TTEST(IF(L$1:L$2881=LEFT(L2452,LEN(L2452)-3)&amp;"ctr",K$1:K$2881),IF(L$1:L$2881=L2452,K$1:K$2881),2,IF(ISERROR(Q2452),3,IF(Q2452&lt;0.05,3,2))))</f>
        <v/>
      </c>
      <c r="S2452" s="1" t="str">
        <f t="shared" ca="1" si="524"/>
        <v/>
      </c>
      <c r="T2452" s="1" t="str">
        <f t="array" ref="T2452">IF(O2452="","",AVERAGE(IF(L$1:L$2881=L2452,I$1:I$2881)))</f>
        <v/>
      </c>
      <c r="U2452" s="1" t="str">
        <f t="shared" ca="1" si="525"/>
        <v/>
      </c>
      <c r="V2452" s="1" t="str">
        <f t="shared" ca="1" si="529"/>
        <v/>
      </c>
      <c r="W2452" s="1" t="str">
        <f t="array" aca="1" ref="W2452" ca="1">IF(V2452="","",IF(AVERAGE(IF(Z$2:Z$2881="Neg"&amp;" "&amp;B2452&amp;" "&amp;X2452,J$2:J$2881,0))&gt;AVERAGE(IF(Z$2:Z$2881="pos"&amp;" "&amp;B2452&amp;" "&amp;X2452,J$2:J$2881,0)),"neg","pos"))</f>
        <v/>
      </c>
      <c r="X2452" s="1" t="str">
        <f t="shared" ca="1" si="526"/>
        <v/>
      </c>
      <c r="Y2452" s="1" t="str">
        <f t="shared" ca="1" si="527"/>
        <v/>
      </c>
      <c r="Z2452" s="1" t="str">
        <f t="shared" si="528"/>
        <v>both (Val-Lys) YE_</v>
      </c>
      <c r="AA2452" s="1" t="str">
        <f t="shared" si="530"/>
        <v/>
      </c>
    </row>
    <row r="2453" spans="1:27" x14ac:dyDescent="0.2">
      <c r="A2453" s="1" t="s">
        <v>94</v>
      </c>
      <c r="B2453" s="1" t="s">
        <v>90</v>
      </c>
      <c r="C2453" s="1" t="s">
        <v>137</v>
      </c>
      <c r="D2453" s="1">
        <v>245.1738</v>
      </c>
      <c r="E2453" s="1">
        <v>22.77</v>
      </c>
      <c r="F2453" s="5" t="s">
        <v>146</v>
      </c>
      <c r="H2453" s="1" t="s">
        <v>151</v>
      </c>
      <c r="I2453" s="1">
        <v>133996</v>
      </c>
      <c r="K2453" s="1">
        <f t="shared" si="519"/>
        <v>11.80557269062273</v>
      </c>
      <c r="L2453" s="1" t="str">
        <f t="shared" si="520"/>
        <v>both (Val-Lys) YE_Ctr</v>
      </c>
      <c r="M2453" s="1" t="str">
        <f t="shared" si="521"/>
        <v>D</v>
      </c>
      <c r="N2453" s="1" t="str">
        <f t="shared" si="522"/>
        <v>both (Val-Lys) YE_Ctr_D</v>
      </c>
      <c r="O2453" s="2" t="str">
        <f t="shared" si="523"/>
        <v/>
      </c>
      <c r="P2453" s="1" t="str">
        <f t="array" ref="P2453">IF(O2453="","",AVERAGE(IF(L$1:L$2881=L2453,K$1:K$2881)))</f>
        <v/>
      </c>
      <c r="Q2453" s="1" t="str">
        <f t="array" ref="Q2453">IF(O2453="","",_xlfn.F.TEST(IF((L$1:L$2881=LEFT(L2453,LEN(L2453)-3)&amp;"ctr"),K$1:K$2881),IF((L$1:L$2881=L2453),K$1:K$2881)))</f>
        <v/>
      </c>
      <c r="R2453" s="1" t="str">
        <f t="array" ref="R2453">IF(O2453="","",TTEST(IF(L$1:L$2881=LEFT(L2453,LEN(L2453)-3)&amp;"ctr",K$1:K$2881),IF(L$1:L$2881=L2453,K$1:K$2881),2,IF(ISERROR(Q2453),3,IF(Q2453&lt;0.05,3,2))))</f>
        <v/>
      </c>
      <c r="S2453" s="1" t="str">
        <f t="shared" ca="1" si="524"/>
        <v/>
      </c>
      <c r="T2453" s="1" t="str">
        <f t="array" ref="T2453">IF(O2453="","",AVERAGE(IF(L$1:L$2881=L2453,I$1:I$2881)))</f>
        <v/>
      </c>
      <c r="U2453" s="1" t="str">
        <f t="shared" ca="1" si="525"/>
        <v/>
      </c>
      <c r="V2453" s="1" t="str">
        <f t="shared" ca="1" si="529"/>
        <v/>
      </c>
      <c r="W2453" s="1" t="str">
        <f t="array" aca="1" ref="W2453" ca="1">IF(V2453="","",IF(AVERAGE(IF(Z$2:Z$2881="Neg"&amp;" "&amp;B2453&amp;" "&amp;X2453,J$2:J$2881,0))&gt;AVERAGE(IF(Z$2:Z$2881="pos"&amp;" "&amp;B2453&amp;" "&amp;X2453,J$2:J$2881,0)),"neg","pos"))</f>
        <v/>
      </c>
      <c r="X2453" s="1" t="str">
        <f t="shared" ca="1" si="526"/>
        <v/>
      </c>
      <c r="Y2453" s="1" t="str">
        <f t="shared" ca="1" si="527"/>
        <v/>
      </c>
      <c r="Z2453" s="1" t="str">
        <f t="shared" si="528"/>
        <v>both (Val-Lys) YE_</v>
      </c>
      <c r="AA2453" s="1" t="str">
        <f t="shared" si="530"/>
        <v/>
      </c>
    </row>
    <row r="2454" spans="1:27" x14ac:dyDescent="0.2">
      <c r="A2454" s="1" t="s">
        <v>94</v>
      </c>
      <c r="B2454" s="1" t="s">
        <v>90</v>
      </c>
      <c r="C2454" s="1" t="s">
        <v>137</v>
      </c>
      <c r="D2454" s="1">
        <v>245.1738</v>
      </c>
      <c r="E2454" s="1">
        <v>22.77</v>
      </c>
      <c r="F2454" s="5" t="s">
        <v>146</v>
      </c>
      <c r="H2454" s="1" t="s">
        <v>152</v>
      </c>
      <c r="I2454" s="1">
        <v>112871</v>
      </c>
      <c r="K2454" s="1">
        <f t="shared" si="519"/>
        <v>11.634009712292993</v>
      </c>
      <c r="L2454" s="1" t="str">
        <f t="shared" si="520"/>
        <v>both (Val-Lys) YE_Syn</v>
      </c>
      <c r="M2454" s="1" t="str">
        <f t="shared" si="521"/>
        <v>D</v>
      </c>
      <c r="N2454" s="1" t="str">
        <f t="shared" si="522"/>
        <v>both (Val-Lys) YE_Syn_D</v>
      </c>
      <c r="O2454" s="2" t="str">
        <f t="shared" si="523"/>
        <v>D</v>
      </c>
      <c r="P2454" s="1">
        <f t="array" ref="P2454">IF(O2454="","",AVERAGE(IF(L$1:L$2881=L2454,K$1:K$2881)))</f>
        <v>11.808254892595999</v>
      </c>
      <c r="Q2454" s="1">
        <f t="array" ref="Q2454">IF(O2454="","",_xlfn.F.TEST(IF((L$1:L$2881=LEFT(L2454,LEN(L2454)-3)&amp;"ctr"),K$1:K$2881),IF((L$1:L$2881=L2454),K$1:K$2881)))</f>
        <v>3.0432873614473998E-4</v>
      </c>
      <c r="R2454" s="1">
        <f t="array" ref="R2454">IF(O2454="","",TTEST(IF(L$1:L$2881=LEFT(L2454,LEN(L2454)-3)&amp;"ctr",K$1:K$2881),IF(L$1:L$2881=L2454,K$1:K$2881),2,IF(ISERROR(Q2454),3,IF(Q2454&lt;0.05,3,2))))</f>
        <v>0.9534833385804895</v>
      </c>
      <c r="S2454" s="1" t="str">
        <f t="shared" ca="1" si="524"/>
        <v>N</v>
      </c>
      <c r="T2454" s="1">
        <f t="array" ref="T2454">IF(O2454="","",AVERAGE(IF(L$1:L$2881=L2454,I$1:I$2881)))</f>
        <v>146172.25</v>
      </c>
      <c r="U2454" s="1" t="str">
        <f t="shared" ca="1" si="525"/>
        <v>n/a</v>
      </c>
      <c r="V2454" s="1" t="str">
        <f t="shared" ca="1" si="529"/>
        <v>1</v>
      </c>
      <c r="W2454" s="1" t="str">
        <f t="array" aca="1" ref="W2454" ca="1">IF(V2454="","",IF(AVERAGE(IF(Z$2:Z$2881="Neg"&amp;" "&amp;B2454&amp;" "&amp;X2454,J$2:J$2881,0))&gt;AVERAGE(IF(Z$2:Z$2881="pos"&amp;" "&amp;B2454&amp;" "&amp;X2454,J$2:J$2881,0)),"neg","pos"))</f>
        <v>pos</v>
      </c>
      <c r="X2454" s="1" t="str">
        <f t="shared" ca="1" si="526"/>
        <v>YE_</v>
      </c>
      <c r="Y2454" s="1" t="str">
        <f t="shared" ca="1" si="527"/>
        <v>Syn</v>
      </c>
      <c r="Z2454" s="1" t="str">
        <f t="shared" si="528"/>
        <v>both (Val-Lys) YE_</v>
      </c>
      <c r="AA2454" s="1" t="str">
        <f t="shared" si="530"/>
        <v>Good</v>
      </c>
    </row>
    <row r="2455" spans="1:27" x14ac:dyDescent="0.2">
      <c r="A2455" s="1" t="s">
        <v>94</v>
      </c>
      <c r="B2455" s="1" t="s">
        <v>90</v>
      </c>
      <c r="C2455" s="1" t="s">
        <v>137</v>
      </c>
      <c r="D2455" s="1">
        <v>245.1738</v>
      </c>
      <c r="E2455" s="1">
        <v>22.77</v>
      </c>
      <c r="F2455" s="5" t="s">
        <v>146</v>
      </c>
      <c r="H2455" s="1" t="s">
        <v>152</v>
      </c>
      <c r="I2455" s="1">
        <v>99373</v>
      </c>
      <c r="K2455" s="1">
        <f t="shared" si="519"/>
        <v>11.50664578901292</v>
      </c>
      <c r="L2455" s="1" t="str">
        <f t="shared" si="520"/>
        <v>both (Val-Lys) YE_Syn</v>
      </c>
      <c r="M2455" s="1" t="str">
        <f t="shared" si="521"/>
        <v>D</v>
      </c>
      <c r="N2455" s="1" t="str">
        <f t="shared" si="522"/>
        <v>both (Val-Lys) YE_Syn_D</v>
      </c>
      <c r="O2455" s="2" t="str">
        <f t="shared" si="523"/>
        <v/>
      </c>
      <c r="P2455" s="1" t="str">
        <f t="array" ref="P2455">IF(O2455="","",AVERAGE(IF(L$1:L$2881=L2455,K$1:K$2881)))</f>
        <v/>
      </c>
      <c r="Q2455" s="1" t="str">
        <f t="array" ref="Q2455">IF(O2455="","",_xlfn.F.TEST(IF((L$1:L$2881=LEFT(L2455,LEN(L2455)-3)&amp;"ctr"),K$1:K$2881),IF((L$1:L$2881=L2455),K$1:K$2881)))</f>
        <v/>
      </c>
      <c r="R2455" s="1" t="str">
        <f t="array" ref="R2455">IF(O2455="","",TTEST(IF(L$1:L$2881=LEFT(L2455,LEN(L2455)-3)&amp;"ctr",K$1:K$2881),IF(L$1:L$2881=L2455,K$1:K$2881),2,IF(ISERROR(Q2455),3,IF(Q2455&lt;0.05,3,2))))</f>
        <v/>
      </c>
      <c r="S2455" s="1" t="str">
        <f t="shared" ca="1" si="524"/>
        <v/>
      </c>
      <c r="T2455" s="1" t="str">
        <f t="array" ref="T2455">IF(O2455="","",AVERAGE(IF(L$1:L$2881=L2455,I$1:I$2881)))</f>
        <v/>
      </c>
      <c r="U2455" s="1" t="str">
        <f t="shared" ca="1" si="525"/>
        <v/>
      </c>
      <c r="V2455" s="1" t="str">
        <f t="shared" ca="1" si="529"/>
        <v/>
      </c>
      <c r="W2455" s="1" t="str">
        <f t="array" aca="1" ref="W2455" ca="1">IF(V2455="","",IF(AVERAGE(IF(Z$2:Z$2881="Neg"&amp;" "&amp;B2455&amp;" "&amp;X2455,J$2:J$2881,0))&gt;AVERAGE(IF(Z$2:Z$2881="pos"&amp;" "&amp;B2455&amp;" "&amp;X2455,J$2:J$2881,0)),"neg","pos"))</f>
        <v/>
      </c>
      <c r="X2455" s="1" t="str">
        <f t="shared" ca="1" si="526"/>
        <v/>
      </c>
      <c r="Y2455" s="1" t="str">
        <f t="shared" ca="1" si="527"/>
        <v/>
      </c>
      <c r="Z2455" s="1" t="str">
        <f t="shared" si="528"/>
        <v>both (Val-Lys) YE_</v>
      </c>
      <c r="AA2455" s="1" t="str">
        <f t="shared" si="530"/>
        <v/>
      </c>
    </row>
    <row r="2456" spans="1:27" x14ac:dyDescent="0.2">
      <c r="A2456" s="1" t="s">
        <v>94</v>
      </c>
      <c r="B2456" s="1" t="s">
        <v>90</v>
      </c>
      <c r="C2456" s="1" t="s">
        <v>137</v>
      </c>
      <c r="D2456" s="1">
        <v>245.1738</v>
      </c>
      <c r="E2456" s="1">
        <v>22.77</v>
      </c>
      <c r="F2456" s="5" t="s">
        <v>146</v>
      </c>
      <c r="H2456" s="1" t="s">
        <v>152</v>
      </c>
      <c r="I2456" s="1">
        <v>261235</v>
      </c>
      <c r="K2456" s="1">
        <f t="shared" si="519"/>
        <v>12.473179492308496</v>
      </c>
      <c r="L2456" s="1" t="str">
        <f t="shared" si="520"/>
        <v>both (Val-Lys) YE_Syn</v>
      </c>
      <c r="M2456" s="1" t="str">
        <f t="shared" si="521"/>
        <v>D</v>
      </c>
      <c r="N2456" s="1" t="str">
        <f t="shared" si="522"/>
        <v>both (Val-Lys) YE_Syn_D</v>
      </c>
      <c r="O2456" s="2" t="str">
        <f t="shared" si="523"/>
        <v/>
      </c>
      <c r="P2456" s="1" t="str">
        <f t="array" ref="P2456">IF(O2456="","",AVERAGE(IF(L$1:L$2881=L2456,K$1:K$2881)))</f>
        <v/>
      </c>
      <c r="Q2456" s="1" t="str">
        <f t="array" ref="Q2456">IF(O2456="","",_xlfn.F.TEST(IF((L$1:L$2881=LEFT(L2456,LEN(L2456)-3)&amp;"ctr"),K$1:K$2881),IF((L$1:L$2881=L2456),K$1:K$2881)))</f>
        <v/>
      </c>
      <c r="R2456" s="1" t="str">
        <f t="array" ref="R2456">IF(O2456="","",TTEST(IF(L$1:L$2881=LEFT(L2456,LEN(L2456)-3)&amp;"ctr",K$1:K$2881),IF(L$1:L$2881=L2456,K$1:K$2881),2,IF(ISERROR(Q2456),3,IF(Q2456&lt;0.05,3,2))))</f>
        <v/>
      </c>
      <c r="S2456" s="1" t="str">
        <f t="shared" ca="1" si="524"/>
        <v/>
      </c>
      <c r="T2456" s="1" t="str">
        <f t="array" ref="T2456">IF(O2456="","",AVERAGE(IF(L$1:L$2881=L2456,I$1:I$2881)))</f>
        <v/>
      </c>
      <c r="U2456" s="1" t="str">
        <f t="shared" ca="1" si="525"/>
        <v/>
      </c>
      <c r="V2456" s="1" t="str">
        <f t="shared" ca="1" si="529"/>
        <v/>
      </c>
      <c r="W2456" s="1" t="str">
        <f t="array" aca="1" ref="W2456" ca="1">IF(V2456="","",IF(AVERAGE(IF(Z$2:Z$2881="Neg"&amp;" "&amp;B2456&amp;" "&amp;X2456,J$2:J$2881,0))&gt;AVERAGE(IF(Z$2:Z$2881="pos"&amp;" "&amp;B2456&amp;" "&amp;X2456,J$2:J$2881,0)),"neg","pos"))</f>
        <v/>
      </c>
      <c r="X2456" s="1" t="str">
        <f t="shared" ca="1" si="526"/>
        <v/>
      </c>
      <c r="Y2456" s="1" t="str">
        <f t="shared" ca="1" si="527"/>
        <v/>
      </c>
      <c r="Z2456" s="1" t="str">
        <f t="shared" si="528"/>
        <v>both (Val-Lys) YE_</v>
      </c>
      <c r="AA2456" s="1" t="str">
        <f t="shared" si="530"/>
        <v/>
      </c>
    </row>
    <row r="2457" spans="1:27" x14ac:dyDescent="0.2">
      <c r="A2457" s="1" t="s">
        <v>94</v>
      </c>
      <c r="B2457" s="1" t="s">
        <v>90</v>
      </c>
      <c r="C2457" s="1" t="s">
        <v>137</v>
      </c>
      <c r="D2457" s="1">
        <v>245.1738</v>
      </c>
      <c r="E2457" s="1">
        <v>22.77</v>
      </c>
      <c r="F2457" s="5" t="s">
        <v>146</v>
      </c>
      <c r="H2457" s="1" t="s">
        <v>152</v>
      </c>
      <c r="I2457" s="1">
        <v>111210</v>
      </c>
      <c r="K2457" s="1">
        <f t="shared" si="519"/>
        <v>11.619184576769582</v>
      </c>
      <c r="L2457" s="1" t="str">
        <f t="shared" si="520"/>
        <v>both (Val-Lys) YE_Syn</v>
      </c>
      <c r="M2457" s="1" t="str">
        <f t="shared" si="521"/>
        <v>D</v>
      </c>
      <c r="N2457" s="1" t="str">
        <f t="shared" si="522"/>
        <v>both (Val-Lys) YE_Syn_D</v>
      </c>
      <c r="O2457" s="2" t="str">
        <f t="shared" si="523"/>
        <v/>
      </c>
      <c r="P2457" s="1" t="str">
        <f t="array" ref="P2457">IF(O2457="","",AVERAGE(IF(L$1:L$2881=L2457,K$1:K$2881)))</f>
        <v/>
      </c>
      <c r="Q2457" s="1" t="str">
        <f t="array" ref="Q2457">IF(O2457="","",_xlfn.F.TEST(IF((L$1:L$2881=LEFT(L2457,LEN(L2457)-3)&amp;"ctr"),K$1:K$2881),IF((L$1:L$2881=L2457),K$1:K$2881)))</f>
        <v/>
      </c>
      <c r="R2457" s="1" t="str">
        <f t="array" ref="R2457">IF(O2457="","",TTEST(IF(L$1:L$2881=LEFT(L2457,LEN(L2457)-3)&amp;"ctr",K$1:K$2881),IF(L$1:L$2881=L2457,K$1:K$2881),2,IF(ISERROR(Q2457),3,IF(Q2457&lt;0.05,3,2))))</f>
        <v/>
      </c>
      <c r="S2457" s="1" t="str">
        <f t="shared" ca="1" si="524"/>
        <v/>
      </c>
      <c r="T2457" s="1" t="str">
        <f t="array" ref="T2457">IF(O2457="","",AVERAGE(IF(L$1:L$2881=L2457,I$1:I$2881)))</f>
        <v/>
      </c>
      <c r="U2457" s="1" t="str">
        <f t="shared" ca="1" si="525"/>
        <v/>
      </c>
      <c r="V2457" s="1" t="str">
        <f t="shared" ca="1" si="529"/>
        <v/>
      </c>
      <c r="W2457" s="1" t="str">
        <f t="array" aca="1" ref="W2457" ca="1">IF(V2457="","",IF(AVERAGE(IF(Z$2:Z$2881="Neg"&amp;" "&amp;B2457&amp;" "&amp;X2457,J$2:J$2881,0))&gt;AVERAGE(IF(Z$2:Z$2881="pos"&amp;" "&amp;B2457&amp;" "&amp;X2457,J$2:J$2881,0)),"neg","pos"))</f>
        <v/>
      </c>
      <c r="X2457" s="1" t="str">
        <f t="shared" ca="1" si="526"/>
        <v/>
      </c>
      <c r="Y2457" s="1" t="str">
        <f t="shared" ca="1" si="527"/>
        <v/>
      </c>
      <c r="Z2457" s="1" t="str">
        <f t="shared" si="528"/>
        <v>both (Val-Lys) YE_</v>
      </c>
      <c r="AA2457" s="1" t="str">
        <f t="shared" si="530"/>
        <v/>
      </c>
    </row>
    <row r="2458" spans="1:27" x14ac:dyDescent="0.2">
      <c r="A2458" s="1" t="s">
        <v>94</v>
      </c>
      <c r="B2458" s="1" t="s">
        <v>90</v>
      </c>
      <c r="C2458" s="1" t="s">
        <v>137</v>
      </c>
      <c r="D2458" s="1">
        <v>245.1738</v>
      </c>
      <c r="E2458" s="1">
        <v>22.77</v>
      </c>
      <c r="F2458" s="5" t="s">
        <v>146</v>
      </c>
      <c r="H2458" s="1" t="s">
        <v>153</v>
      </c>
      <c r="K2458" s="1">
        <f t="shared" si="519"/>
        <v>0</v>
      </c>
      <c r="L2458" s="1" t="str">
        <f t="shared" si="520"/>
        <v>both (Val-Lys) SE_Ctr</v>
      </c>
      <c r="M2458" s="1" t="str">
        <f t="shared" si="521"/>
        <v>ND</v>
      </c>
      <c r="N2458" s="1" t="str">
        <f t="shared" si="522"/>
        <v>both (Val-Lys) SE_CtrND</v>
      </c>
      <c r="O2458" s="2" t="str">
        <f t="shared" si="523"/>
        <v>ND</v>
      </c>
      <c r="P2458" s="1">
        <f t="array" ref="P2458">IF(O2458="","",AVERAGE(IF(L$1:L$2881=L2458,K$1:K$2881)))</f>
        <v>0</v>
      </c>
      <c r="Q2458" s="1" t="e">
        <f t="array" ref="Q2458">IF(O2458="","",_xlfn.F.TEST(IF((L$1:L$2881=LEFT(L2458,LEN(L2458)-3)&amp;"ctr"),K$1:K$2881),IF((L$1:L$2881=L2458),K$1:K$2881)))</f>
        <v>#DIV/0!</v>
      </c>
      <c r="R2458" s="1" t="e">
        <f t="array" ref="R2458">IF(O2458="","",TTEST(IF(L$1:L$2881=LEFT(L2458,LEN(L2458)-3)&amp;"ctr",K$1:K$2881),IF(L$1:L$2881=L2458,K$1:K$2881),2,IF(ISERROR(Q2458),3,IF(Q2458&lt;0.05,3,2))))</f>
        <v>#DIV/0!</v>
      </c>
      <c r="S2458" s="1" t="str">
        <f t="shared" ca="1" si="524"/>
        <v>ND</v>
      </c>
      <c r="T2458" s="1">
        <f t="array" ref="T2458">IF(O2458="","",AVERAGE(IF(L$1:L$2881=L2458,I$1:I$2881)))</f>
        <v>0</v>
      </c>
      <c r="U2458" s="1" t="str">
        <f t="shared" ca="1" si="525"/>
        <v>n/a</v>
      </c>
      <c r="V2458" s="1" t="str">
        <f t="shared" ca="1" si="529"/>
        <v/>
      </c>
      <c r="W2458" s="1" t="str">
        <f t="array" aca="1" ref="W2458" ca="1">IF(V2458="","",IF(AVERAGE(IF(Z$2:Z$2881="Neg"&amp;" "&amp;B2458&amp;" "&amp;X2458,J$2:J$2881,0))&gt;AVERAGE(IF(Z$2:Z$2881="pos"&amp;" "&amp;B2458&amp;" "&amp;X2458,J$2:J$2881,0)),"neg","pos"))</f>
        <v/>
      </c>
      <c r="X2458" s="1" t="str">
        <f t="shared" ca="1" si="526"/>
        <v/>
      </c>
      <c r="Y2458" s="1" t="str">
        <f t="shared" ca="1" si="527"/>
        <v/>
      </c>
      <c r="Z2458" s="1" t="str">
        <f t="shared" si="528"/>
        <v>both (Val-Lys) SE_</v>
      </c>
      <c r="AA2458" s="1" t="str">
        <f t="shared" si="530"/>
        <v>Good</v>
      </c>
    </row>
    <row r="2459" spans="1:27" x14ac:dyDescent="0.2">
      <c r="A2459" s="1" t="s">
        <v>94</v>
      </c>
      <c r="B2459" s="1" t="s">
        <v>90</v>
      </c>
      <c r="C2459" s="1" t="s">
        <v>137</v>
      </c>
      <c r="D2459" s="1">
        <v>245.1738</v>
      </c>
      <c r="E2459" s="1">
        <v>22.77</v>
      </c>
      <c r="F2459" s="5" t="s">
        <v>146</v>
      </c>
      <c r="H2459" s="1" t="s">
        <v>153</v>
      </c>
      <c r="K2459" s="1">
        <f t="shared" si="519"/>
        <v>0</v>
      </c>
      <c r="L2459" s="1" t="str">
        <f t="shared" si="520"/>
        <v>both (Val-Lys) SE_Ctr</v>
      </c>
      <c r="M2459" s="1" t="str">
        <f t="shared" si="521"/>
        <v>ND</v>
      </c>
      <c r="N2459" s="1" t="str">
        <f t="shared" si="522"/>
        <v>both (Val-Lys) SE_CtrND</v>
      </c>
      <c r="O2459" s="2" t="str">
        <f t="shared" si="523"/>
        <v/>
      </c>
      <c r="P2459" s="1" t="str">
        <f t="array" ref="P2459">IF(O2459="","",AVERAGE(IF(L$1:L$2881=L2459,K$1:K$2881)))</f>
        <v/>
      </c>
      <c r="Q2459" s="1" t="str">
        <f t="array" ref="Q2459">IF(O2459="","",_xlfn.F.TEST(IF((L$1:L$2881=LEFT(L2459,LEN(L2459)-3)&amp;"ctr"),K$1:K$2881),IF((L$1:L$2881=L2459),K$1:K$2881)))</f>
        <v/>
      </c>
      <c r="R2459" s="1" t="str">
        <f t="array" ref="R2459">IF(O2459="","",TTEST(IF(L$1:L$2881=LEFT(L2459,LEN(L2459)-3)&amp;"ctr",K$1:K$2881),IF(L$1:L$2881=L2459,K$1:K$2881),2,IF(ISERROR(Q2459),3,IF(Q2459&lt;0.05,3,2))))</f>
        <v/>
      </c>
      <c r="S2459" s="1" t="str">
        <f t="shared" ca="1" si="524"/>
        <v/>
      </c>
      <c r="T2459" s="1" t="str">
        <f t="array" ref="T2459">IF(O2459="","",AVERAGE(IF(L$1:L$2881=L2459,I$1:I$2881)))</f>
        <v/>
      </c>
      <c r="U2459" s="1" t="str">
        <f t="shared" ca="1" si="525"/>
        <v/>
      </c>
      <c r="V2459" s="1" t="str">
        <f t="shared" ca="1" si="529"/>
        <v/>
      </c>
      <c r="W2459" s="1" t="str">
        <f t="array" aca="1" ref="W2459" ca="1">IF(V2459="","",IF(AVERAGE(IF(Z$2:Z$2881="Neg"&amp;" "&amp;B2459&amp;" "&amp;X2459,J$2:J$2881,0))&gt;AVERAGE(IF(Z$2:Z$2881="pos"&amp;" "&amp;B2459&amp;" "&amp;X2459,J$2:J$2881,0)),"neg","pos"))</f>
        <v/>
      </c>
      <c r="X2459" s="1" t="str">
        <f t="shared" ca="1" si="526"/>
        <v/>
      </c>
      <c r="Y2459" s="1" t="str">
        <f t="shared" ca="1" si="527"/>
        <v/>
      </c>
      <c r="Z2459" s="1" t="str">
        <f t="shared" si="528"/>
        <v>both (Val-Lys) SE_</v>
      </c>
      <c r="AA2459" s="1" t="str">
        <f t="shared" si="530"/>
        <v/>
      </c>
    </row>
    <row r="2460" spans="1:27" x14ac:dyDescent="0.2">
      <c r="A2460" s="1" t="s">
        <v>94</v>
      </c>
      <c r="B2460" s="1" t="s">
        <v>90</v>
      </c>
      <c r="C2460" s="1" t="s">
        <v>137</v>
      </c>
      <c r="D2460" s="1">
        <v>245.1738</v>
      </c>
      <c r="E2460" s="1">
        <v>22.77</v>
      </c>
      <c r="F2460" s="5" t="s">
        <v>146</v>
      </c>
      <c r="H2460" s="1" t="s">
        <v>153</v>
      </c>
      <c r="K2460" s="1">
        <f t="shared" si="519"/>
        <v>0</v>
      </c>
      <c r="L2460" s="1" t="str">
        <f t="shared" si="520"/>
        <v>both (Val-Lys) SE_Ctr</v>
      </c>
      <c r="M2460" s="1" t="str">
        <f t="shared" si="521"/>
        <v>ND</v>
      </c>
      <c r="N2460" s="1" t="str">
        <f t="shared" si="522"/>
        <v>both (Val-Lys) SE_CtrND</v>
      </c>
      <c r="O2460" s="2" t="str">
        <f t="shared" si="523"/>
        <v/>
      </c>
      <c r="P2460" s="1" t="str">
        <f t="array" ref="P2460">IF(O2460="","",AVERAGE(IF(L$1:L$2881=L2460,K$1:K$2881)))</f>
        <v/>
      </c>
      <c r="Q2460" s="1" t="str">
        <f t="array" ref="Q2460">IF(O2460="","",_xlfn.F.TEST(IF((L$1:L$2881=LEFT(L2460,LEN(L2460)-3)&amp;"ctr"),K$1:K$2881),IF((L$1:L$2881=L2460),K$1:K$2881)))</f>
        <v/>
      </c>
      <c r="R2460" s="1" t="str">
        <f t="array" ref="R2460">IF(O2460="","",TTEST(IF(L$1:L$2881=LEFT(L2460,LEN(L2460)-3)&amp;"ctr",K$1:K$2881),IF(L$1:L$2881=L2460,K$1:K$2881),2,IF(ISERROR(Q2460),3,IF(Q2460&lt;0.05,3,2))))</f>
        <v/>
      </c>
      <c r="S2460" s="1" t="str">
        <f t="shared" ca="1" si="524"/>
        <v/>
      </c>
      <c r="T2460" s="1" t="str">
        <f t="array" ref="T2460">IF(O2460="","",AVERAGE(IF(L$1:L$2881=L2460,I$1:I$2881)))</f>
        <v/>
      </c>
      <c r="U2460" s="1" t="str">
        <f t="shared" ca="1" si="525"/>
        <v/>
      </c>
      <c r="V2460" s="1" t="str">
        <f t="shared" ca="1" si="529"/>
        <v/>
      </c>
      <c r="W2460" s="1" t="str">
        <f t="array" aca="1" ref="W2460" ca="1">IF(V2460="","",IF(AVERAGE(IF(Z$2:Z$2881="Neg"&amp;" "&amp;B2460&amp;" "&amp;X2460,J$2:J$2881,0))&gt;AVERAGE(IF(Z$2:Z$2881="pos"&amp;" "&amp;B2460&amp;" "&amp;X2460,J$2:J$2881,0)),"neg","pos"))</f>
        <v/>
      </c>
      <c r="X2460" s="1" t="str">
        <f t="shared" ca="1" si="526"/>
        <v/>
      </c>
      <c r="Y2460" s="1" t="str">
        <f t="shared" ca="1" si="527"/>
        <v/>
      </c>
      <c r="Z2460" s="1" t="str">
        <f t="shared" si="528"/>
        <v>both (Val-Lys) SE_</v>
      </c>
      <c r="AA2460" s="1" t="str">
        <f t="shared" si="530"/>
        <v/>
      </c>
    </row>
    <row r="2461" spans="1:27" x14ac:dyDescent="0.2">
      <c r="A2461" s="1" t="s">
        <v>94</v>
      </c>
      <c r="B2461" s="1" t="s">
        <v>90</v>
      </c>
      <c r="C2461" s="1" t="s">
        <v>137</v>
      </c>
      <c r="D2461" s="1">
        <v>245.1738</v>
      </c>
      <c r="E2461" s="1">
        <v>22.77</v>
      </c>
      <c r="F2461" s="5" t="s">
        <v>146</v>
      </c>
      <c r="H2461" s="1" t="s">
        <v>153</v>
      </c>
      <c r="K2461" s="1">
        <f t="shared" si="519"/>
        <v>0</v>
      </c>
      <c r="L2461" s="1" t="str">
        <f t="shared" si="520"/>
        <v>both (Val-Lys) SE_Ctr</v>
      </c>
      <c r="M2461" s="1" t="str">
        <f t="shared" si="521"/>
        <v>ND</v>
      </c>
      <c r="N2461" s="1" t="str">
        <f t="shared" si="522"/>
        <v>both (Val-Lys) SE_CtrND</v>
      </c>
      <c r="O2461" s="2" t="str">
        <f t="shared" si="523"/>
        <v/>
      </c>
      <c r="P2461" s="1" t="str">
        <f t="array" ref="P2461">IF(O2461="","",AVERAGE(IF(L$1:L$2881=L2461,K$1:K$2881)))</f>
        <v/>
      </c>
      <c r="Q2461" s="1" t="str">
        <f t="array" ref="Q2461">IF(O2461="","",_xlfn.F.TEST(IF((L$1:L$2881=LEFT(L2461,LEN(L2461)-3)&amp;"ctr"),K$1:K$2881),IF((L$1:L$2881=L2461),K$1:K$2881)))</f>
        <v/>
      </c>
      <c r="R2461" s="1" t="str">
        <f t="array" ref="R2461">IF(O2461="","",TTEST(IF(L$1:L$2881=LEFT(L2461,LEN(L2461)-3)&amp;"ctr",K$1:K$2881),IF(L$1:L$2881=L2461,K$1:K$2881),2,IF(ISERROR(Q2461),3,IF(Q2461&lt;0.05,3,2))))</f>
        <v/>
      </c>
      <c r="S2461" s="1" t="str">
        <f t="shared" ca="1" si="524"/>
        <v/>
      </c>
      <c r="T2461" s="1" t="str">
        <f t="array" ref="T2461">IF(O2461="","",AVERAGE(IF(L$1:L$2881=L2461,I$1:I$2881)))</f>
        <v/>
      </c>
      <c r="U2461" s="1" t="str">
        <f t="shared" ca="1" si="525"/>
        <v/>
      </c>
      <c r="V2461" s="1" t="str">
        <f t="shared" ca="1" si="529"/>
        <v/>
      </c>
      <c r="W2461" s="1" t="str">
        <f t="array" aca="1" ref="W2461" ca="1">IF(V2461="","",IF(AVERAGE(IF(Z$2:Z$2881="Neg"&amp;" "&amp;B2461&amp;" "&amp;X2461,J$2:J$2881,0))&gt;AVERAGE(IF(Z$2:Z$2881="pos"&amp;" "&amp;B2461&amp;" "&amp;X2461,J$2:J$2881,0)),"neg","pos"))</f>
        <v/>
      </c>
      <c r="X2461" s="1" t="str">
        <f t="shared" ca="1" si="526"/>
        <v/>
      </c>
      <c r="Y2461" s="1" t="str">
        <f t="shared" ca="1" si="527"/>
        <v/>
      </c>
      <c r="Z2461" s="1" t="str">
        <f t="shared" si="528"/>
        <v>both (Val-Lys) SE_</v>
      </c>
      <c r="AA2461" s="1" t="str">
        <f t="shared" si="530"/>
        <v/>
      </c>
    </row>
    <row r="2462" spans="1:27" x14ac:dyDescent="0.2">
      <c r="A2462" s="1" t="s">
        <v>94</v>
      </c>
      <c r="B2462" s="1" t="s">
        <v>90</v>
      </c>
      <c r="C2462" s="1" t="s">
        <v>137</v>
      </c>
      <c r="D2462" s="1">
        <v>245.1738</v>
      </c>
      <c r="E2462" s="1">
        <v>22.77</v>
      </c>
      <c r="F2462" s="5" t="s">
        <v>146</v>
      </c>
      <c r="H2462" s="1" t="s">
        <v>154</v>
      </c>
      <c r="K2462" s="1">
        <f t="shared" si="519"/>
        <v>0</v>
      </c>
      <c r="L2462" s="1" t="str">
        <f t="shared" si="520"/>
        <v>both (Val-Lys) SE_Syn</v>
      </c>
      <c r="M2462" s="1" t="str">
        <f t="shared" si="521"/>
        <v>ND</v>
      </c>
      <c r="N2462" s="1" t="str">
        <f t="shared" si="522"/>
        <v>both (Val-Lys) SE_SynND</v>
      </c>
      <c r="O2462" s="2" t="str">
        <f t="shared" si="523"/>
        <v>ND</v>
      </c>
      <c r="P2462" s="1">
        <f t="array" ref="P2462">IF(O2462="","",AVERAGE(IF(L$1:L$2881=L2462,K$1:K$2881)))</f>
        <v>0</v>
      </c>
      <c r="Q2462" s="1" t="e">
        <f t="array" ref="Q2462">IF(O2462="","",_xlfn.F.TEST(IF((L$1:L$2881=LEFT(L2462,LEN(L2462)-3)&amp;"ctr"),K$1:K$2881),IF((L$1:L$2881=L2462),K$1:K$2881)))</f>
        <v>#DIV/0!</v>
      </c>
      <c r="R2462" s="1" t="e">
        <f t="array" ref="R2462">IF(O2462="","",TTEST(IF(L$1:L$2881=LEFT(L2462,LEN(L2462)-3)&amp;"ctr",K$1:K$2881),IF(L$1:L$2881=L2462,K$1:K$2881),2,IF(ISERROR(Q2462),3,IF(Q2462&lt;0.05,3,2))))</f>
        <v>#DIV/0!</v>
      </c>
      <c r="S2462" s="1" t="str">
        <f t="shared" ca="1" si="524"/>
        <v>ND</v>
      </c>
      <c r="T2462" s="1">
        <f t="array" ref="T2462">IF(O2462="","",AVERAGE(IF(L$1:L$2881=L2462,I$1:I$2881)))</f>
        <v>0</v>
      </c>
      <c r="U2462" s="1" t="str">
        <f t="shared" ca="1" si="525"/>
        <v>n/a</v>
      </c>
      <c r="V2462" s="1" t="str">
        <f t="shared" ca="1" si="529"/>
        <v/>
      </c>
      <c r="W2462" s="1" t="str">
        <f t="array" aca="1" ref="W2462" ca="1">IF(V2462="","",IF(AVERAGE(IF(Z$2:Z$2881="Neg"&amp;" "&amp;B2462&amp;" "&amp;X2462,J$2:J$2881,0))&gt;AVERAGE(IF(Z$2:Z$2881="pos"&amp;" "&amp;B2462&amp;" "&amp;X2462,J$2:J$2881,0)),"neg","pos"))</f>
        <v/>
      </c>
      <c r="X2462" s="1" t="str">
        <f t="shared" ca="1" si="526"/>
        <v/>
      </c>
      <c r="Y2462" s="1" t="str">
        <f t="shared" ca="1" si="527"/>
        <v/>
      </c>
      <c r="Z2462" s="1" t="str">
        <f t="shared" si="528"/>
        <v>both (Val-Lys) SE_</v>
      </c>
      <c r="AA2462" s="1" t="str">
        <f t="shared" si="530"/>
        <v>Good</v>
      </c>
    </row>
    <row r="2463" spans="1:27" x14ac:dyDescent="0.2">
      <c r="A2463" s="1" t="s">
        <v>94</v>
      </c>
      <c r="B2463" s="1" t="s">
        <v>90</v>
      </c>
      <c r="C2463" s="1" t="s">
        <v>137</v>
      </c>
      <c r="D2463" s="1">
        <v>245.1738</v>
      </c>
      <c r="E2463" s="1">
        <v>22.77</v>
      </c>
      <c r="F2463" s="5" t="s">
        <v>146</v>
      </c>
      <c r="H2463" s="1" t="s">
        <v>154</v>
      </c>
      <c r="K2463" s="1">
        <f t="shared" si="519"/>
        <v>0</v>
      </c>
      <c r="L2463" s="1" t="str">
        <f t="shared" si="520"/>
        <v>both (Val-Lys) SE_Syn</v>
      </c>
      <c r="M2463" s="1" t="str">
        <f t="shared" si="521"/>
        <v>ND</v>
      </c>
      <c r="N2463" s="1" t="str">
        <f t="shared" si="522"/>
        <v>both (Val-Lys) SE_SynND</v>
      </c>
      <c r="O2463" s="2" t="str">
        <f t="shared" si="523"/>
        <v/>
      </c>
      <c r="P2463" s="1" t="str">
        <f t="array" ref="P2463">IF(O2463="","",AVERAGE(IF(L$1:L$2881=L2463,K$1:K$2881)))</f>
        <v/>
      </c>
      <c r="Q2463" s="1" t="str">
        <f t="array" ref="Q2463">IF(O2463="","",_xlfn.F.TEST(IF((L$1:L$2881=LEFT(L2463,LEN(L2463)-3)&amp;"ctr"),K$1:K$2881),IF((L$1:L$2881=L2463),K$1:K$2881)))</f>
        <v/>
      </c>
      <c r="R2463" s="1" t="str">
        <f t="array" ref="R2463">IF(O2463="","",TTEST(IF(L$1:L$2881=LEFT(L2463,LEN(L2463)-3)&amp;"ctr",K$1:K$2881),IF(L$1:L$2881=L2463,K$1:K$2881),2,IF(ISERROR(Q2463),3,IF(Q2463&lt;0.05,3,2))))</f>
        <v/>
      </c>
      <c r="S2463" s="1" t="str">
        <f t="shared" ca="1" si="524"/>
        <v/>
      </c>
      <c r="T2463" s="1" t="str">
        <f t="array" ref="T2463">IF(O2463="","",AVERAGE(IF(L$1:L$2881=L2463,I$1:I$2881)))</f>
        <v/>
      </c>
      <c r="U2463" s="1" t="str">
        <f t="shared" ca="1" si="525"/>
        <v/>
      </c>
      <c r="V2463" s="1" t="str">
        <f t="shared" ca="1" si="529"/>
        <v/>
      </c>
      <c r="W2463" s="1" t="str">
        <f t="array" aca="1" ref="W2463" ca="1">IF(V2463="","",IF(AVERAGE(IF(Z$2:Z$2881="Neg"&amp;" "&amp;B2463&amp;" "&amp;X2463,J$2:J$2881,0))&gt;AVERAGE(IF(Z$2:Z$2881="pos"&amp;" "&amp;B2463&amp;" "&amp;X2463,J$2:J$2881,0)),"neg","pos"))</f>
        <v/>
      </c>
      <c r="X2463" s="1" t="str">
        <f t="shared" ca="1" si="526"/>
        <v/>
      </c>
      <c r="Y2463" s="1" t="str">
        <f t="shared" ca="1" si="527"/>
        <v/>
      </c>
      <c r="Z2463" s="1" t="str">
        <f t="shared" si="528"/>
        <v>both (Val-Lys) SE_</v>
      </c>
      <c r="AA2463" s="1" t="str">
        <f t="shared" si="530"/>
        <v/>
      </c>
    </row>
    <row r="2464" spans="1:27" x14ac:dyDescent="0.2">
      <c r="A2464" s="1" t="s">
        <v>94</v>
      </c>
      <c r="B2464" s="1" t="s">
        <v>90</v>
      </c>
      <c r="C2464" s="1" t="s">
        <v>137</v>
      </c>
      <c r="D2464" s="1">
        <v>245.1738</v>
      </c>
      <c r="E2464" s="1">
        <v>22.77</v>
      </c>
      <c r="F2464" s="5" t="s">
        <v>146</v>
      </c>
      <c r="H2464" s="1" t="s">
        <v>154</v>
      </c>
      <c r="K2464" s="1">
        <f t="shared" si="519"/>
        <v>0</v>
      </c>
      <c r="L2464" s="1" t="str">
        <f t="shared" si="520"/>
        <v>both (Val-Lys) SE_Syn</v>
      </c>
      <c r="M2464" s="1" t="str">
        <f t="shared" si="521"/>
        <v>ND</v>
      </c>
      <c r="N2464" s="1" t="str">
        <f t="shared" si="522"/>
        <v>both (Val-Lys) SE_SynND</v>
      </c>
      <c r="O2464" s="2" t="str">
        <f t="shared" si="523"/>
        <v/>
      </c>
      <c r="P2464" s="1" t="str">
        <f t="array" ref="P2464">IF(O2464="","",AVERAGE(IF(L$1:L$2881=L2464,K$1:K$2881)))</f>
        <v/>
      </c>
      <c r="Q2464" s="1" t="str">
        <f t="array" ref="Q2464">IF(O2464="","",_xlfn.F.TEST(IF((L$1:L$2881=LEFT(L2464,LEN(L2464)-3)&amp;"ctr"),K$1:K$2881),IF((L$1:L$2881=L2464),K$1:K$2881)))</f>
        <v/>
      </c>
      <c r="R2464" s="1" t="str">
        <f t="array" ref="R2464">IF(O2464="","",TTEST(IF(L$1:L$2881=LEFT(L2464,LEN(L2464)-3)&amp;"ctr",K$1:K$2881),IF(L$1:L$2881=L2464,K$1:K$2881),2,IF(ISERROR(Q2464),3,IF(Q2464&lt;0.05,3,2))))</f>
        <v/>
      </c>
      <c r="S2464" s="1" t="str">
        <f t="shared" ca="1" si="524"/>
        <v/>
      </c>
      <c r="T2464" s="1" t="str">
        <f t="array" ref="T2464">IF(O2464="","",AVERAGE(IF(L$1:L$2881=L2464,I$1:I$2881)))</f>
        <v/>
      </c>
      <c r="U2464" s="1" t="str">
        <f t="shared" ca="1" si="525"/>
        <v/>
      </c>
      <c r="V2464" s="1" t="str">
        <f t="shared" ca="1" si="529"/>
        <v/>
      </c>
      <c r="W2464" s="1" t="str">
        <f t="array" aca="1" ref="W2464" ca="1">IF(V2464="","",IF(AVERAGE(IF(Z$2:Z$2881="Neg"&amp;" "&amp;B2464&amp;" "&amp;X2464,J$2:J$2881,0))&gt;AVERAGE(IF(Z$2:Z$2881="pos"&amp;" "&amp;B2464&amp;" "&amp;X2464,J$2:J$2881,0)),"neg","pos"))</f>
        <v/>
      </c>
      <c r="X2464" s="1" t="str">
        <f t="shared" ca="1" si="526"/>
        <v/>
      </c>
      <c r="Y2464" s="1" t="str">
        <f t="shared" ca="1" si="527"/>
        <v/>
      </c>
      <c r="Z2464" s="1" t="str">
        <f t="shared" si="528"/>
        <v>both (Val-Lys) SE_</v>
      </c>
      <c r="AA2464" s="1" t="str">
        <f t="shared" si="530"/>
        <v/>
      </c>
    </row>
    <row r="2465" spans="1:27" x14ac:dyDescent="0.2">
      <c r="A2465" s="1" t="s">
        <v>94</v>
      </c>
      <c r="B2465" s="1" t="s">
        <v>90</v>
      </c>
      <c r="C2465" s="1" t="s">
        <v>137</v>
      </c>
      <c r="D2465" s="1">
        <v>245.1738</v>
      </c>
      <c r="E2465" s="1">
        <v>22.77</v>
      </c>
      <c r="F2465" s="5" t="s">
        <v>146</v>
      </c>
      <c r="H2465" s="1" t="s">
        <v>154</v>
      </c>
      <c r="K2465" s="1">
        <f t="shared" si="519"/>
        <v>0</v>
      </c>
      <c r="L2465" s="1" t="str">
        <f t="shared" si="520"/>
        <v>both (Val-Lys) SE_Syn</v>
      </c>
      <c r="M2465" s="1" t="str">
        <f t="shared" si="521"/>
        <v>ND</v>
      </c>
      <c r="N2465" s="1" t="str">
        <f t="shared" si="522"/>
        <v>both (Val-Lys) SE_SynND</v>
      </c>
      <c r="O2465" s="2" t="str">
        <f t="shared" si="523"/>
        <v/>
      </c>
      <c r="P2465" s="1" t="str">
        <f t="array" ref="P2465">IF(O2465="","",AVERAGE(IF(L$1:L$2881=L2465,K$1:K$2881)))</f>
        <v/>
      </c>
      <c r="Q2465" s="1" t="str">
        <f t="array" ref="Q2465">IF(O2465="","",_xlfn.F.TEST(IF((L$1:L$2881=LEFT(L2465,LEN(L2465)-3)&amp;"ctr"),K$1:K$2881),IF((L$1:L$2881=L2465),K$1:K$2881)))</f>
        <v/>
      </c>
      <c r="R2465" s="1" t="str">
        <f t="array" ref="R2465">IF(O2465="","",TTEST(IF(L$1:L$2881=LEFT(L2465,LEN(L2465)-3)&amp;"ctr",K$1:K$2881),IF(L$1:L$2881=L2465,K$1:K$2881),2,IF(ISERROR(Q2465),3,IF(Q2465&lt;0.05,3,2))))</f>
        <v/>
      </c>
      <c r="S2465" s="1" t="str">
        <f t="shared" ca="1" si="524"/>
        <v/>
      </c>
      <c r="T2465" s="1" t="str">
        <f t="array" ref="T2465">IF(O2465="","",AVERAGE(IF(L$1:L$2881=L2465,I$1:I$2881)))</f>
        <v/>
      </c>
      <c r="U2465" s="1" t="str">
        <f t="shared" ca="1" si="525"/>
        <v/>
      </c>
      <c r="V2465" s="1" t="str">
        <f t="shared" ca="1" si="529"/>
        <v/>
      </c>
      <c r="W2465" s="1" t="str">
        <f t="array" aca="1" ref="W2465" ca="1">IF(V2465="","",IF(AVERAGE(IF(Z$2:Z$2881="Neg"&amp;" "&amp;B2465&amp;" "&amp;X2465,J$2:J$2881,0))&gt;AVERAGE(IF(Z$2:Z$2881="pos"&amp;" "&amp;B2465&amp;" "&amp;X2465,J$2:J$2881,0)),"neg","pos"))</f>
        <v/>
      </c>
      <c r="X2465" s="1" t="str">
        <f t="shared" ca="1" si="526"/>
        <v/>
      </c>
      <c r="Y2465" s="1" t="str">
        <f t="shared" ca="1" si="527"/>
        <v/>
      </c>
      <c r="Z2465" s="1" t="str">
        <f t="shared" si="528"/>
        <v>both (Val-Lys) SE_</v>
      </c>
      <c r="AA2465" s="1" t="str">
        <f t="shared" si="530"/>
        <v/>
      </c>
    </row>
    <row r="2466" spans="1:27" x14ac:dyDescent="0.2">
      <c r="A2466" s="1" t="s">
        <v>93</v>
      </c>
      <c r="B2466" s="1" t="s">
        <v>91</v>
      </c>
      <c r="C2466" s="1" t="s">
        <v>138</v>
      </c>
      <c r="D2466" s="1">
        <v>309.16800000000001</v>
      </c>
      <c r="E2466" s="1">
        <v>23.16</v>
      </c>
      <c r="F2466" s="5" t="s">
        <v>146</v>
      </c>
      <c r="H2466" s="1" t="s">
        <v>147</v>
      </c>
      <c r="K2466" s="1">
        <f t="shared" si="519"/>
        <v>0</v>
      </c>
      <c r="L2466" s="1" t="str">
        <f t="shared" si="520"/>
        <v>neg (Tyr-Lys) Min_Ctr</v>
      </c>
      <c r="M2466" s="1" t="str">
        <f t="shared" si="521"/>
        <v>ND</v>
      </c>
      <c r="N2466" s="1" t="str">
        <f t="shared" si="522"/>
        <v>neg (Tyr-Lys) Min_CtrND</v>
      </c>
      <c r="O2466" s="2" t="str">
        <f t="shared" si="523"/>
        <v>ND</v>
      </c>
      <c r="P2466" s="1">
        <f t="array" ref="P2466">IF(O2466="","",AVERAGE(IF(L$1:L$2881=L2466,K$1:K$2881)))</f>
        <v>0</v>
      </c>
      <c r="Q2466" s="1" t="e">
        <f t="array" ref="Q2466">IF(O2466="","",_xlfn.F.TEST(IF((L$1:L$2881=LEFT(L2466,LEN(L2466)-3)&amp;"ctr"),K$1:K$2881),IF((L$1:L$2881=L2466),K$1:K$2881)))</f>
        <v>#DIV/0!</v>
      </c>
      <c r="R2466" s="1" t="e">
        <f t="array" ref="R2466">IF(O2466="","",TTEST(IF(L$1:L$2881=LEFT(L2466,LEN(L2466)-3)&amp;"ctr",K$1:K$2881),IF(L$1:L$2881=L2466,K$1:K$2881),2,IF(ISERROR(Q2466),3,IF(Q2466&lt;0.05,3,2))))</f>
        <v>#DIV/0!</v>
      </c>
      <c r="S2466" s="1" t="str">
        <f t="shared" ca="1" si="524"/>
        <v>ND</v>
      </c>
      <c r="T2466" s="1">
        <f t="array" ref="T2466">IF(O2466="","",AVERAGE(IF(L$1:L$2881=L2466,I$1:I$2881)))</f>
        <v>0</v>
      </c>
      <c r="U2466" s="1" t="str">
        <f t="shared" ca="1" si="525"/>
        <v>n/a</v>
      </c>
      <c r="V2466" s="1" t="str">
        <f t="shared" ca="1" si="529"/>
        <v/>
      </c>
      <c r="W2466" s="1" t="str">
        <f t="array" aca="1" ref="W2466" ca="1">IF(V2466="","",IF(AVERAGE(IF(Z$2:Z$2881="Neg"&amp;" "&amp;B2466&amp;" "&amp;X2466,J$2:J$2881,0))&gt;AVERAGE(IF(Z$2:Z$2881="pos"&amp;" "&amp;B2466&amp;" "&amp;X2466,J$2:J$2881,0)),"neg","pos"))</f>
        <v/>
      </c>
      <c r="X2466" s="1" t="str">
        <f t="shared" ca="1" si="526"/>
        <v/>
      </c>
      <c r="Y2466" s="1" t="str">
        <f t="shared" ca="1" si="527"/>
        <v/>
      </c>
      <c r="Z2466" s="1" t="str">
        <f t="shared" si="528"/>
        <v>neg (Tyr-Lys) Min</v>
      </c>
      <c r="AA2466" s="1" t="str">
        <f t="shared" si="530"/>
        <v>Good</v>
      </c>
    </row>
    <row r="2467" spans="1:27" x14ac:dyDescent="0.2">
      <c r="A2467" s="1" t="s">
        <v>93</v>
      </c>
      <c r="B2467" s="1" t="s">
        <v>91</v>
      </c>
      <c r="C2467" s="1" t="s">
        <v>138</v>
      </c>
      <c r="D2467" s="1">
        <v>309.16800000000001</v>
      </c>
      <c r="E2467" s="1">
        <v>23.16</v>
      </c>
      <c r="F2467" s="5" t="s">
        <v>146</v>
      </c>
      <c r="H2467" s="1" t="s">
        <v>147</v>
      </c>
      <c r="K2467" s="1">
        <f t="shared" ref="K2467:K2530" si="531">LN(I2467+1)</f>
        <v>0</v>
      </c>
      <c r="L2467" s="1" t="str">
        <f t="shared" ref="L2467:L2530" si="532">A2467&amp;" "&amp;B2467&amp;" "&amp;H2467</f>
        <v>neg (Tyr-Lys) Min_Ctr</v>
      </c>
      <c r="M2467" s="1" t="str">
        <f t="shared" si="521"/>
        <v>ND</v>
      </c>
      <c r="N2467" s="1" t="str">
        <f t="shared" si="522"/>
        <v>neg (Tyr-Lys) Min_CtrND</v>
      </c>
      <c r="O2467" s="2" t="str">
        <f t="shared" si="523"/>
        <v/>
      </c>
      <c r="P2467" s="1" t="str">
        <f t="array" ref="P2467">IF(O2467="","",AVERAGE(IF(L$1:L$2881=L2467,K$1:K$2881)))</f>
        <v/>
      </c>
      <c r="Q2467" s="1" t="str">
        <f t="array" ref="Q2467">IF(O2467="","",_xlfn.F.TEST(IF((L$1:L$2881=LEFT(L2467,LEN(L2467)-3)&amp;"ctr"),K$1:K$2881),IF((L$1:L$2881=L2467),K$1:K$2881)))</f>
        <v/>
      </c>
      <c r="R2467" s="1" t="str">
        <f t="array" ref="R2467">IF(O2467="","",TTEST(IF(L$1:L$2881=LEFT(L2467,LEN(L2467)-3)&amp;"ctr",K$1:K$2881),IF(L$1:L$2881=L2467,K$1:K$2881),2,IF(ISERROR(Q2467),3,IF(Q2467&lt;0.05,3,2))))</f>
        <v/>
      </c>
      <c r="S2467" s="1" t="str">
        <f t="shared" ca="1" si="524"/>
        <v/>
      </c>
      <c r="T2467" s="1" t="str">
        <f t="array" ref="T2467">IF(O2467="","",AVERAGE(IF(L$1:L$2881=L2467,I$1:I$2881)))</f>
        <v/>
      </c>
      <c r="U2467" s="1" t="str">
        <f t="shared" ca="1" si="525"/>
        <v/>
      </c>
      <c r="V2467" s="1" t="str">
        <f t="shared" ca="1" si="529"/>
        <v/>
      </c>
      <c r="W2467" s="1" t="str">
        <f t="array" aca="1" ref="W2467" ca="1">IF(V2467="","",IF(AVERAGE(IF(Z$2:Z$2881="Neg"&amp;" "&amp;B2467&amp;" "&amp;X2467,J$2:J$2881,0))&gt;AVERAGE(IF(Z$2:Z$2881="pos"&amp;" "&amp;B2467&amp;" "&amp;X2467,J$2:J$2881,0)),"neg","pos"))</f>
        <v/>
      </c>
      <c r="X2467" s="1" t="str">
        <f t="shared" ca="1" si="526"/>
        <v/>
      </c>
      <c r="Y2467" s="1" t="str">
        <f t="shared" ca="1" si="527"/>
        <v/>
      </c>
      <c r="Z2467" s="1" t="str">
        <f t="shared" si="528"/>
        <v>neg (Tyr-Lys) Min</v>
      </c>
      <c r="AA2467" s="1" t="str">
        <f t="shared" si="530"/>
        <v/>
      </c>
    </row>
    <row r="2468" spans="1:27" x14ac:dyDescent="0.2">
      <c r="A2468" s="1" t="s">
        <v>93</v>
      </c>
      <c r="B2468" s="1" t="s">
        <v>91</v>
      </c>
      <c r="C2468" s="1" t="s">
        <v>138</v>
      </c>
      <c r="D2468" s="1">
        <v>309.16800000000001</v>
      </c>
      <c r="E2468" s="1">
        <v>23.16</v>
      </c>
      <c r="F2468" s="5" t="s">
        <v>146</v>
      </c>
      <c r="H2468" s="1" t="s">
        <v>147</v>
      </c>
      <c r="K2468" s="1">
        <f t="shared" si="531"/>
        <v>0</v>
      </c>
      <c r="L2468" s="1" t="str">
        <f t="shared" si="532"/>
        <v>neg (Tyr-Lys) Min_Ctr</v>
      </c>
      <c r="M2468" s="1" t="str">
        <f t="shared" si="521"/>
        <v>ND</v>
      </c>
      <c r="N2468" s="1" t="str">
        <f t="shared" si="522"/>
        <v>neg (Tyr-Lys) Min_CtrND</v>
      </c>
      <c r="O2468" s="2" t="str">
        <f t="shared" si="523"/>
        <v/>
      </c>
      <c r="P2468" s="1" t="str">
        <f t="array" ref="P2468">IF(O2468="","",AVERAGE(IF(L$1:L$2881=L2468,K$1:K$2881)))</f>
        <v/>
      </c>
      <c r="Q2468" s="1" t="str">
        <f t="array" ref="Q2468">IF(O2468="","",_xlfn.F.TEST(IF((L$1:L$2881=LEFT(L2468,LEN(L2468)-3)&amp;"ctr"),K$1:K$2881),IF((L$1:L$2881=L2468),K$1:K$2881)))</f>
        <v/>
      </c>
      <c r="R2468" s="1" t="str">
        <f t="array" ref="R2468">IF(O2468="","",TTEST(IF(L$1:L$2881=LEFT(L2468,LEN(L2468)-3)&amp;"ctr",K$1:K$2881),IF(L$1:L$2881=L2468,K$1:K$2881),2,IF(ISERROR(Q2468),3,IF(Q2468&lt;0.05,3,2))))</f>
        <v/>
      </c>
      <c r="S2468" s="1" t="str">
        <f t="shared" ca="1" si="524"/>
        <v/>
      </c>
      <c r="T2468" s="1" t="str">
        <f t="array" ref="T2468">IF(O2468="","",AVERAGE(IF(L$1:L$2881=L2468,I$1:I$2881)))</f>
        <v/>
      </c>
      <c r="U2468" s="1" t="str">
        <f t="shared" ca="1" si="525"/>
        <v/>
      </c>
      <c r="V2468" s="1" t="str">
        <f t="shared" ca="1" si="529"/>
        <v/>
      </c>
      <c r="W2468" s="1" t="str">
        <f t="array" aca="1" ref="W2468" ca="1">IF(V2468="","",IF(AVERAGE(IF(Z$2:Z$2881="Neg"&amp;" "&amp;B2468&amp;" "&amp;X2468,J$2:J$2881,0))&gt;AVERAGE(IF(Z$2:Z$2881="pos"&amp;" "&amp;B2468&amp;" "&amp;X2468,J$2:J$2881,0)),"neg","pos"))</f>
        <v/>
      </c>
      <c r="X2468" s="1" t="str">
        <f t="shared" ca="1" si="526"/>
        <v/>
      </c>
      <c r="Y2468" s="1" t="str">
        <f t="shared" ca="1" si="527"/>
        <v/>
      </c>
      <c r="Z2468" s="1" t="str">
        <f t="shared" si="528"/>
        <v>neg (Tyr-Lys) Min</v>
      </c>
      <c r="AA2468" s="1" t="str">
        <f t="shared" si="530"/>
        <v/>
      </c>
    </row>
    <row r="2469" spans="1:27" x14ac:dyDescent="0.2">
      <c r="A2469" s="1" t="s">
        <v>93</v>
      </c>
      <c r="B2469" s="1" t="s">
        <v>91</v>
      </c>
      <c r="C2469" s="1" t="s">
        <v>138</v>
      </c>
      <c r="D2469" s="1">
        <v>309.16800000000001</v>
      </c>
      <c r="E2469" s="1">
        <v>23.16</v>
      </c>
      <c r="F2469" s="5" t="s">
        <v>146</v>
      </c>
      <c r="H2469" s="1" t="s">
        <v>147</v>
      </c>
      <c r="K2469" s="1">
        <f t="shared" si="531"/>
        <v>0</v>
      </c>
      <c r="L2469" s="1" t="str">
        <f t="shared" si="532"/>
        <v>neg (Tyr-Lys) Min_Ctr</v>
      </c>
      <c r="M2469" s="1" t="str">
        <f t="shared" si="521"/>
        <v>ND</v>
      </c>
      <c r="N2469" s="1" t="str">
        <f t="shared" si="522"/>
        <v>neg (Tyr-Lys) Min_CtrND</v>
      </c>
      <c r="O2469" s="2" t="str">
        <f t="shared" si="523"/>
        <v/>
      </c>
      <c r="P2469" s="1" t="str">
        <f t="array" ref="P2469">IF(O2469="","",AVERAGE(IF(L$1:L$2881=L2469,K$1:K$2881)))</f>
        <v/>
      </c>
      <c r="Q2469" s="1" t="str">
        <f t="array" ref="Q2469">IF(O2469="","",_xlfn.F.TEST(IF((L$1:L$2881=LEFT(L2469,LEN(L2469)-3)&amp;"ctr"),K$1:K$2881),IF((L$1:L$2881=L2469),K$1:K$2881)))</f>
        <v/>
      </c>
      <c r="R2469" s="1" t="str">
        <f t="array" ref="R2469">IF(O2469="","",TTEST(IF(L$1:L$2881=LEFT(L2469,LEN(L2469)-3)&amp;"ctr",K$1:K$2881),IF(L$1:L$2881=L2469,K$1:K$2881),2,IF(ISERROR(Q2469),3,IF(Q2469&lt;0.05,3,2))))</f>
        <v/>
      </c>
      <c r="S2469" s="1" t="str">
        <f t="shared" ca="1" si="524"/>
        <v/>
      </c>
      <c r="T2469" s="1" t="str">
        <f t="array" ref="T2469">IF(O2469="","",AVERAGE(IF(L$1:L$2881=L2469,I$1:I$2881)))</f>
        <v/>
      </c>
      <c r="U2469" s="1" t="str">
        <f t="shared" ca="1" si="525"/>
        <v/>
      </c>
      <c r="V2469" s="1" t="str">
        <f t="shared" ca="1" si="529"/>
        <v/>
      </c>
      <c r="W2469" s="1" t="str">
        <f t="array" aca="1" ref="W2469" ca="1">IF(V2469="","",IF(AVERAGE(IF(Z$2:Z$2881="Neg"&amp;" "&amp;B2469&amp;" "&amp;X2469,J$2:J$2881,0))&gt;AVERAGE(IF(Z$2:Z$2881="pos"&amp;" "&amp;B2469&amp;" "&amp;X2469,J$2:J$2881,0)),"neg","pos"))</f>
        <v/>
      </c>
      <c r="X2469" s="1" t="str">
        <f t="shared" ca="1" si="526"/>
        <v/>
      </c>
      <c r="Y2469" s="1" t="str">
        <f t="shared" ca="1" si="527"/>
        <v/>
      </c>
      <c r="Z2469" s="1" t="str">
        <f t="shared" si="528"/>
        <v>neg (Tyr-Lys) Min</v>
      </c>
      <c r="AA2469" s="1" t="str">
        <f t="shared" si="530"/>
        <v/>
      </c>
    </row>
    <row r="2470" spans="1:27" x14ac:dyDescent="0.2">
      <c r="A2470" s="1" t="s">
        <v>93</v>
      </c>
      <c r="B2470" s="1" t="s">
        <v>91</v>
      </c>
      <c r="C2470" s="1" t="s">
        <v>138</v>
      </c>
      <c r="D2470" s="1">
        <v>309.16800000000001</v>
      </c>
      <c r="E2470" s="1">
        <v>23.16</v>
      </c>
      <c r="F2470" s="5" t="s">
        <v>146</v>
      </c>
      <c r="H2470" s="1" t="s">
        <v>148</v>
      </c>
      <c r="K2470" s="1">
        <f t="shared" si="531"/>
        <v>0</v>
      </c>
      <c r="L2470" s="1" t="str">
        <f t="shared" si="532"/>
        <v>neg (Tyr-Lys) Min_Syn</v>
      </c>
      <c r="M2470" s="1" t="str">
        <f t="shared" si="521"/>
        <v>ND</v>
      </c>
      <c r="N2470" s="1" t="str">
        <f t="shared" si="522"/>
        <v>neg (Tyr-Lys) Min_SynND</v>
      </c>
      <c r="O2470" s="2" t="str">
        <f t="shared" si="523"/>
        <v>ND</v>
      </c>
      <c r="P2470" s="1">
        <f t="array" ref="P2470">IF(O2470="","",AVERAGE(IF(L$1:L$2881=L2470,K$1:K$2881)))</f>
        <v>0</v>
      </c>
      <c r="Q2470" s="1" t="e">
        <f t="array" ref="Q2470">IF(O2470="","",_xlfn.F.TEST(IF((L$1:L$2881=LEFT(L2470,LEN(L2470)-3)&amp;"ctr"),K$1:K$2881),IF((L$1:L$2881=L2470),K$1:K$2881)))</f>
        <v>#DIV/0!</v>
      </c>
      <c r="R2470" s="1" t="e">
        <f t="array" ref="R2470">IF(O2470="","",TTEST(IF(L$1:L$2881=LEFT(L2470,LEN(L2470)-3)&amp;"ctr",K$1:K$2881),IF(L$1:L$2881=L2470,K$1:K$2881),2,IF(ISERROR(Q2470),3,IF(Q2470&lt;0.05,3,2))))</f>
        <v>#DIV/0!</v>
      </c>
      <c r="S2470" s="1" t="str">
        <f t="shared" ca="1" si="524"/>
        <v>ND</v>
      </c>
      <c r="T2470" s="1">
        <f t="array" ref="T2470">IF(O2470="","",AVERAGE(IF(L$1:L$2881=L2470,I$1:I$2881)))</f>
        <v>0</v>
      </c>
      <c r="U2470" s="1" t="str">
        <f t="shared" ca="1" si="525"/>
        <v>n/a</v>
      </c>
      <c r="V2470" s="1" t="str">
        <f t="shared" ca="1" si="529"/>
        <v/>
      </c>
      <c r="W2470" s="1" t="str">
        <f t="array" aca="1" ref="W2470" ca="1">IF(V2470="","",IF(AVERAGE(IF(Z$2:Z$2881="Neg"&amp;" "&amp;B2470&amp;" "&amp;X2470,J$2:J$2881,0))&gt;AVERAGE(IF(Z$2:Z$2881="pos"&amp;" "&amp;B2470&amp;" "&amp;X2470,J$2:J$2881,0)),"neg","pos"))</f>
        <v/>
      </c>
      <c r="X2470" s="1" t="str">
        <f t="shared" ca="1" si="526"/>
        <v/>
      </c>
      <c r="Y2470" s="1" t="str">
        <f t="shared" ca="1" si="527"/>
        <v/>
      </c>
      <c r="Z2470" s="1" t="str">
        <f t="shared" si="528"/>
        <v>neg (Tyr-Lys) Min</v>
      </c>
      <c r="AA2470" s="1" t="str">
        <f t="shared" si="530"/>
        <v>Good</v>
      </c>
    </row>
    <row r="2471" spans="1:27" x14ac:dyDescent="0.2">
      <c r="A2471" s="1" t="s">
        <v>93</v>
      </c>
      <c r="B2471" s="1" t="s">
        <v>91</v>
      </c>
      <c r="C2471" s="1" t="s">
        <v>138</v>
      </c>
      <c r="D2471" s="1">
        <v>309.16800000000001</v>
      </c>
      <c r="E2471" s="1">
        <v>23.16</v>
      </c>
      <c r="F2471" s="5" t="s">
        <v>146</v>
      </c>
      <c r="H2471" s="1" t="s">
        <v>148</v>
      </c>
      <c r="K2471" s="1">
        <f t="shared" si="531"/>
        <v>0</v>
      </c>
      <c r="L2471" s="1" t="str">
        <f t="shared" si="532"/>
        <v>neg (Tyr-Lys) Min_Syn</v>
      </c>
      <c r="M2471" s="1" t="str">
        <f t="shared" si="521"/>
        <v>ND</v>
      </c>
      <c r="N2471" s="1" t="str">
        <f t="shared" si="522"/>
        <v>neg (Tyr-Lys) Min_SynND</v>
      </c>
      <c r="O2471" s="2" t="str">
        <f t="shared" si="523"/>
        <v/>
      </c>
      <c r="P2471" s="1" t="str">
        <f t="array" ref="P2471">IF(O2471="","",AVERAGE(IF(L$1:L$2881=L2471,K$1:K$2881)))</f>
        <v/>
      </c>
      <c r="Q2471" s="1" t="str">
        <f t="array" ref="Q2471">IF(O2471="","",_xlfn.F.TEST(IF((L$1:L$2881=LEFT(L2471,LEN(L2471)-3)&amp;"ctr"),K$1:K$2881),IF((L$1:L$2881=L2471),K$1:K$2881)))</f>
        <v/>
      </c>
      <c r="R2471" s="1" t="str">
        <f t="array" ref="R2471">IF(O2471="","",TTEST(IF(L$1:L$2881=LEFT(L2471,LEN(L2471)-3)&amp;"ctr",K$1:K$2881),IF(L$1:L$2881=L2471,K$1:K$2881),2,IF(ISERROR(Q2471),3,IF(Q2471&lt;0.05,3,2))))</f>
        <v/>
      </c>
      <c r="S2471" s="1" t="str">
        <f t="shared" ca="1" si="524"/>
        <v/>
      </c>
      <c r="T2471" s="1" t="str">
        <f t="array" ref="T2471">IF(O2471="","",AVERAGE(IF(L$1:L$2881=L2471,I$1:I$2881)))</f>
        <v/>
      </c>
      <c r="U2471" s="1" t="str">
        <f t="shared" ca="1" si="525"/>
        <v/>
      </c>
      <c r="V2471" s="1" t="str">
        <f t="shared" ca="1" si="529"/>
        <v/>
      </c>
      <c r="W2471" s="1" t="str">
        <f t="array" aca="1" ref="W2471" ca="1">IF(V2471="","",IF(AVERAGE(IF(Z$2:Z$2881="Neg"&amp;" "&amp;B2471&amp;" "&amp;X2471,J$2:J$2881,0))&gt;AVERAGE(IF(Z$2:Z$2881="pos"&amp;" "&amp;B2471&amp;" "&amp;X2471,J$2:J$2881,0)),"neg","pos"))</f>
        <v/>
      </c>
      <c r="X2471" s="1" t="str">
        <f t="shared" ca="1" si="526"/>
        <v/>
      </c>
      <c r="Y2471" s="1" t="str">
        <f t="shared" ca="1" si="527"/>
        <v/>
      </c>
      <c r="Z2471" s="1" t="str">
        <f t="shared" si="528"/>
        <v>neg (Tyr-Lys) Min</v>
      </c>
      <c r="AA2471" s="1" t="str">
        <f t="shared" si="530"/>
        <v/>
      </c>
    </row>
    <row r="2472" spans="1:27" x14ac:dyDescent="0.2">
      <c r="A2472" s="1" t="s">
        <v>93</v>
      </c>
      <c r="B2472" s="1" t="s">
        <v>91</v>
      </c>
      <c r="C2472" s="1" t="s">
        <v>138</v>
      </c>
      <c r="D2472" s="1">
        <v>309.16800000000001</v>
      </c>
      <c r="E2472" s="1">
        <v>23.16</v>
      </c>
      <c r="F2472" s="5" t="s">
        <v>146</v>
      </c>
      <c r="H2472" s="1" t="s">
        <v>148</v>
      </c>
      <c r="K2472" s="1">
        <f t="shared" si="531"/>
        <v>0</v>
      </c>
      <c r="L2472" s="1" t="str">
        <f t="shared" si="532"/>
        <v>neg (Tyr-Lys) Min_Syn</v>
      </c>
      <c r="M2472" s="1" t="str">
        <f t="shared" si="521"/>
        <v>ND</v>
      </c>
      <c r="N2472" s="1" t="str">
        <f t="shared" si="522"/>
        <v>neg (Tyr-Lys) Min_SynND</v>
      </c>
      <c r="O2472" s="2" t="str">
        <f t="shared" si="523"/>
        <v/>
      </c>
      <c r="P2472" s="1" t="str">
        <f t="array" ref="P2472">IF(O2472="","",AVERAGE(IF(L$1:L$2881=L2472,K$1:K$2881)))</f>
        <v/>
      </c>
      <c r="Q2472" s="1" t="str">
        <f t="array" ref="Q2472">IF(O2472="","",_xlfn.F.TEST(IF((L$1:L$2881=LEFT(L2472,LEN(L2472)-3)&amp;"ctr"),K$1:K$2881),IF((L$1:L$2881=L2472),K$1:K$2881)))</f>
        <v/>
      </c>
      <c r="R2472" s="1" t="str">
        <f t="array" ref="R2472">IF(O2472="","",TTEST(IF(L$1:L$2881=LEFT(L2472,LEN(L2472)-3)&amp;"ctr",K$1:K$2881),IF(L$1:L$2881=L2472,K$1:K$2881),2,IF(ISERROR(Q2472),3,IF(Q2472&lt;0.05,3,2))))</f>
        <v/>
      </c>
      <c r="S2472" s="1" t="str">
        <f t="shared" ca="1" si="524"/>
        <v/>
      </c>
      <c r="T2472" s="1" t="str">
        <f t="array" ref="T2472">IF(O2472="","",AVERAGE(IF(L$1:L$2881=L2472,I$1:I$2881)))</f>
        <v/>
      </c>
      <c r="U2472" s="1" t="str">
        <f t="shared" ca="1" si="525"/>
        <v/>
      </c>
      <c r="V2472" s="1" t="str">
        <f t="shared" ca="1" si="529"/>
        <v/>
      </c>
      <c r="W2472" s="1" t="str">
        <f t="array" aca="1" ref="W2472" ca="1">IF(V2472="","",IF(AVERAGE(IF(Z$2:Z$2881="Neg"&amp;" "&amp;B2472&amp;" "&amp;X2472,J$2:J$2881,0))&gt;AVERAGE(IF(Z$2:Z$2881="pos"&amp;" "&amp;B2472&amp;" "&amp;X2472,J$2:J$2881,0)),"neg","pos"))</f>
        <v/>
      </c>
      <c r="X2472" s="1" t="str">
        <f t="shared" ca="1" si="526"/>
        <v/>
      </c>
      <c r="Y2472" s="1" t="str">
        <f t="shared" ca="1" si="527"/>
        <v/>
      </c>
      <c r="Z2472" s="1" t="str">
        <f t="shared" si="528"/>
        <v>neg (Tyr-Lys) Min</v>
      </c>
      <c r="AA2472" s="1" t="str">
        <f t="shared" si="530"/>
        <v/>
      </c>
    </row>
    <row r="2473" spans="1:27" x14ac:dyDescent="0.2">
      <c r="A2473" s="1" t="s">
        <v>93</v>
      </c>
      <c r="B2473" s="1" t="s">
        <v>91</v>
      </c>
      <c r="C2473" s="1" t="s">
        <v>138</v>
      </c>
      <c r="D2473" s="1">
        <v>309.16800000000001</v>
      </c>
      <c r="E2473" s="1">
        <v>23.16</v>
      </c>
      <c r="F2473" s="5" t="s">
        <v>146</v>
      </c>
      <c r="H2473" s="1" t="s">
        <v>148</v>
      </c>
      <c r="K2473" s="1">
        <f t="shared" si="531"/>
        <v>0</v>
      </c>
      <c r="L2473" s="1" t="str">
        <f t="shared" si="532"/>
        <v>neg (Tyr-Lys) Min_Syn</v>
      </c>
      <c r="M2473" s="1" t="str">
        <f t="shared" si="521"/>
        <v>ND</v>
      </c>
      <c r="N2473" s="1" t="str">
        <f t="shared" si="522"/>
        <v>neg (Tyr-Lys) Min_SynND</v>
      </c>
      <c r="O2473" s="2" t="str">
        <f t="shared" si="523"/>
        <v/>
      </c>
      <c r="P2473" s="1" t="str">
        <f t="array" ref="P2473">IF(O2473="","",AVERAGE(IF(L$1:L$2881=L2473,K$1:K$2881)))</f>
        <v/>
      </c>
      <c r="Q2473" s="1" t="str">
        <f t="array" ref="Q2473">IF(O2473="","",_xlfn.F.TEST(IF((L$1:L$2881=LEFT(L2473,LEN(L2473)-3)&amp;"ctr"),K$1:K$2881),IF((L$1:L$2881=L2473),K$1:K$2881)))</f>
        <v/>
      </c>
      <c r="R2473" s="1" t="str">
        <f t="array" ref="R2473">IF(O2473="","",TTEST(IF(L$1:L$2881=LEFT(L2473,LEN(L2473)-3)&amp;"ctr",K$1:K$2881),IF(L$1:L$2881=L2473,K$1:K$2881),2,IF(ISERROR(Q2473),3,IF(Q2473&lt;0.05,3,2))))</f>
        <v/>
      </c>
      <c r="S2473" s="1" t="str">
        <f t="shared" ca="1" si="524"/>
        <v/>
      </c>
      <c r="T2473" s="1" t="str">
        <f t="array" ref="T2473">IF(O2473="","",AVERAGE(IF(L$1:L$2881=L2473,I$1:I$2881)))</f>
        <v/>
      </c>
      <c r="U2473" s="1" t="str">
        <f t="shared" ca="1" si="525"/>
        <v/>
      </c>
      <c r="V2473" s="1" t="str">
        <f t="shared" ca="1" si="529"/>
        <v/>
      </c>
      <c r="W2473" s="1" t="str">
        <f t="array" aca="1" ref="W2473" ca="1">IF(V2473="","",IF(AVERAGE(IF(Z$2:Z$2881="Neg"&amp;" "&amp;B2473&amp;" "&amp;X2473,J$2:J$2881,0))&gt;AVERAGE(IF(Z$2:Z$2881="pos"&amp;" "&amp;B2473&amp;" "&amp;X2473,J$2:J$2881,0)),"neg","pos"))</f>
        <v/>
      </c>
      <c r="X2473" s="1" t="str">
        <f t="shared" ca="1" si="526"/>
        <v/>
      </c>
      <c r="Y2473" s="1" t="str">
        <f t="shared" ca="1" si="527"/>
        <v/>
      </c>
      <c r="Z2473" s="1" t="str">
        <f t="shared" si="528"/>
        <v>neg (Tyr-Lys) Min</v>
      </c>
      <c r="AA2473" s="1" t="str">
        <f t="shared" si="530"/>
        <v/>
      </c>
    </row>
    <row r="2474" spans="1:27" x14ac:dyDescent="0.2">
      <c r="A2474" s="1" t="s">
        <v>93</v>
      </c>
      <c r="B2474" s="1" t="s">
        <v>91</v>
      </c>
      <c r="C2474" s="1" t="s">
        <v>138</v>
      </c>
      <c r="D2474" s="1">
        <v>309.16800000000001</v>
      </c>
      <c r="E2474" s="1">
        <v>23.16</v>
      </c>
      <c r="F2474" s="5" t="s">
        <v>146</v>
      </c>
      <c r="H2474" s="1" t="s">
        <v>149</v>
      </c>
      <c r="K2474" s="1">
        <f t="shared" si="531"/>
        <v>0</v>
      </c>
      <c r="L2474" s="1" t="str">
        <f t="shared" si="532"/>
        <v>neg (Tyr-Lys) MEBM_Ctr</v>
      </c>
      <c r="M2474" s="1" t="str">
        <f t="shared" si="521"/>
        <v>ND</v>
      </c>
      <c r="N2474" s="1" t="str">
        <f t="shared" si="522"/>
        <v>neg (Tyr-Lys) MEBM_CtrND</v>
      </c>
      <c r="O2474" s="2" t="str">
        <f t="shared" si="523"/>
        <v>ND</v>
      </c>
      <c r="P2474" s="1">
        <f t="array" ref="P2474">IF(O2474="","",AVERAGE(IF(L$1:L$2881=L2474,K$1:K$2881)))</f>
        <v>0</v>
      </c>
      <c r="Q2474" s="1" t="e">
        <f t="array" ref="Q2474">IF(O2474="","",_xlfn.F.TEST(IF((L$1:L$2881=LEFT(L2474,LEN(L2474)-3)&amp;"ctr"),K$1:K$2881),IF((L$1:L$2881=L2474),K$1:K$2881)))</f>
        <v>#DIV/0!</v>
      </c>
      <c r="R2474" s="1" t="e">
        <f t="array" ref="R2474">IF(O2474="","",TTEST(IF(L$1:L$2881=LEFT(L2474,LEN(L2474)-3)&amp;"ctr",K$1:K$2881),IF(L$1:L$2881=L2474,K$1:K$2881),2,IF(ISERROR(Q2474),3,IF(Q2474&lt;0.05,3,2))))</f>
        <v>#DIV/0!</v>
      </c>
      <c r="S2474" s="1" t="str">
        <f t="shared" ca="1" si="524"/>
        <v>ND</v>
      </c>
      <c r="T2474" s="1">
        <f t="array" ref="T2474">IF(O2474="","",AVERAGE(IF(L$1:L$2881=L2474,I$1:I$2881)))</f>
        <v>0</v>
      </c>
      <c r="U2474" s="1" t="str">
        <f t="shared" ca="1" si="525"/>
        <v>n/a</v>
      </c>
      <c r="V2474" s="1" t="str">
        <f t="shared" ca="1" si="529"/>
        <v/>
      </c>
      <c r="W2474" s="1" t="str">
        <f t="array" aca="1" ref="W2474" ca="1">IF(V2474="","",IF(AVERAGE(IF(Z$2:Z$2881="Neg"&amp;" "&amp;B2474&amp;" "&amp;X2474,J$2:J$2881,0))&gt;AVERAGE(IF(Z$2:Z$2881="pos"&amp;" "&amp;B2474&amp;" "&amp;X2474,J$2:J$2881,0)),"neg","pos"))</f>
        <v/>
      </c>
      <c r="X2474" s="1" t="str">
        <f t="shared" ca="1" si="526"/>
        <v/>
      </c>
      <c r="Y2474" s="1" t="str">
        <f t="shared" ca="1" si="527"/>
        <v/>
      </c>
      <c r="Z2474" s="1" t="str">
        <f t="shared" si="528"/>
        <v>neg (Tyr-Lys) MEB</v>
      </c>
      <c r="AA2474" s="1" t="str">
        <f t="shared" si="530"/>
        <v>Good</v>
      </c>
    </row>
    <row r="2475" spans="1:27" x14ac:dyDescent="0.2">
      <c r="A2475" s="1" t="s">
        <v>93</v>
      </c>
      <c r="B2475" s="1" t="s">
        <v>91</v>
      </c>
      <c r="C2475" s="1" t="s">
        <v>138</v>
      </c>
      <c r="D2475" s="1">
        <v>309.16800000000001</v>
      </c>
      <c r="E2475" s="1">
        <v>23.16</v>
      </c>
      <c r="F2475" s="5" t="s">
        <v>146</v>
      </c>
      <c r="H2475" s="1" t="s">
        <v>149</v>
      </c>
      <c r="K2475" s="1">
        <f t="shared" si="531"/>
        <v>0</v>
      </c>
      <c r="L2475" s="1" t="str">
        <f t="shared" si="532"/>
        <v>neg (Tyr-Lys) MEBM_Ctr</v>
      </c>
      <c r="M2475" s="1" t="str">
        <f t="shared" si="521"/>
        <v>ND</v>
      </c>
      <c r="N2475" s="1" t="str">
        <f t="shared" si="522"/>
        <v>neg (Tyr-Lys) MEBM_CtrND</v>
      </c>
      <c r="O2475" s="2" t="str">
        <f t="shared" si="523"/>
        <v/>
      </c>
      <c r="P2475" s="1" t="str">
        <f t="array" ref="P2475">IF(O2475="","",AVERAGE(IF(L$1:L$2881=L2475,K$1:K$2881)))</f>
        <v/>
      </c>
      <c r="Q2475" s="1" t="str">
        <f t="array" ref="Q2475">IF(O2475="","",_xlfn.F.TEST(IF((L$1:L$2881=LEFT(L2475,LEN(L2475)-3)&amp;"ctr"),K$1:K$2881),IF((L$1:L$2881=L2475),K$1:K$2881)))</f>
        <v/>
      </c>
      <c r="R2475" s="1" t="str">
        <f t="array" ref="R2475">IF(O2475="","",TTEST(IF(L$1:L$2881=LEFT(L2475,LEN(L2475)-3)&amp;"ctr",K$1:K$2881),IF(L$1:L$2881=L2475,K$1:K$2881),2,IF(ISERROR(Q2475),3,IF(Q2475&lt;0.05,3,2))))</f>
        <v/>
      </c>
      <c r="S2475" s="1" t="str">
        <f t="shared" ca="1" si="524"/>
        <v/>
      </c>
      <c r="T2475" s="1" t="str">
        <f t="array" ref="T2475">IF(O2475="","",AVERAGE(IF(L$1:L$2881=L2475,I$1:I$2881)))</f>
        <v/>
      </c>
      <c r="U2475" s="1" t="str">
        <f t="shared" ca="1" si="525"/>
        <v/>
      </c>
      <c r="V2475" s="1" t="str">
        <f t="shared" ca="1" si="529"/>
        <v/>
      </c>
      <c r="W2475" s="1" t="str">
        <f t="array" aca="1" ref="W2475" ca="1">IF(V2475="","",IF(AVERAGE(IF(Z$2:Z$2881="Neg"&amp;" "&amp;B2475&amp;" "&amp;X2475,J$2:J$2881,0))&gt;AVERAGE(IF(Z$2:Z$2881="pos"&amp;" "&amp;B2475&amp;" "&amp;X2475,J$2:J$2881,0)),"neg","pos"))</f>
        <v/>
      </c>
      <c r="X2475" s="1" t="str">
        <f t="shared" ca="1" si="526"/>
        <v/>
      </c>
      <c r="Y2475" s="1" t="str">
        <f t="shared" ca="1" si="527"/>
        <v/>
      </c>
      <c r="Z2475" s="1" t="str">
        <f t="shared" si="528"/>
        <v>neg (Tyr-Lys) MEB</v>
      </c>
      <c r="AA2475" s="1" t="str">
        <f t="shared" si="530"/>
        <v/>
      </c>
    </row>
    <row r="2476" spans="1:27" x14ac:dyDescent="0.2">
      <c r="A2476" s="1" t="s">
        <v>93</v>
      </c>
      <c r="B2476" s="1" t="s">
        <v>91</v>
      </c>
      <c r="C2476" s="1" t="s">
        <v>138</v>
      </c>
      <c r="D2476" s="1">
        <v>309.16800000000001</v>
      </c>
      <c r="E2476" s="1">
        <v>23.16</v>
      </c>
      <c r="F2476" s="5" t="s">
        <v>146</v>
      </c>
      <c r="H2476" s="1" t="s">
        <v>149</v>
      </c>
      <c r="K2476" s="1">
        <f t="shared" si="531"/>
        <v>0</v>
      </c>
      <c r="L2476" s="1" t="str">
        <f t="shared" si="532"/>
        <v>neg (Tyr-Lys) MEBM_Ctr</v>
      </c>
      <c r="M2476" s="1" t="str">
        <f t="shared" si="521"/>
        <v>ND</v>
      </c>
      <c r="N2476" s="1" t="str">
        <f t="shared" si="522"/>
        <v>neg (Tyr-Lys) MEBM_CtrND</v>
      </c>
      <c r="O2476" s="2" t="str">
        <f t="shared" si="523"/>
        <v/>
      </c>
      <c r="P2476" s="1" t="str">
        <f t="array" ref="P2476">IF(O2476="","",AVERAGE(IF(L$1:L$2881=L2476,K$1:K$2881)))</f>
        <v/>
      </c>
      <c r="Q2476" s="1" t="str">
        <f t="array" ref="Q2476">IF(O2476="","",_xlfn.F.TEST(IF((L$1:L$2881=LEFT(L2476,LEN(L2476)-3)&amp;"ctr"),K$1:K$2881),IF((L$1:L$2881=L2476),K$1:K$2881)))</f>
        <v/>
      </c>
      <c r="R2476" s="1" t="str">
        <f t="array" ref="R2476">IF(O2476="","",TTEST(IF(L$1:L$2881=LEFT(L2476,LEN(L2476)-3)&amp;"ctr",K$1:K$2881),IF(L$1:L$2881=L2476,K$1:K$2881),2,IF(ISERROR(Q2476),3,IF(Q2476&lt;0.05,3,2))))</f>
        <v/>
      </c>
      <c r="S2476" s="1" t="str">
        <f t="shared" ca="1" si="524"/>
        <v/>
      </c>
      <c r="T2476" s="1" t="str">
        <f t="array" ref="T2476">IF(O2476="","",AVERAGE(IF(L$1:L$2881=L2476,I$1:I$2881)))</f>
        <v/>
      </c>
      <c r="U2476" s="1" t="str">
        <f t="shared" ca="1" si="525"/>
        <v/>
      </c>
      <c r="V2476" s="1" t="str">
        <f t="shared" ca="1" si="529"/>
        <v/>
      </c>
      <c r="W2476" s="1" t="str">
        <f t="array" aca="1" ref="W2476" ca="1">IF(V2476="","",IF(AVERAGE(IF(Z$2:Z$2881="Neg"&amp;" "&amp;B2476&amp;" "&amp;X2476,J$2:J$2881,0))&gt;AVERAGE(IF(Z$2:Z$2881="pos"&amp;" "&amp;B2476&amp;" "&amp;X2476,J$2:J$2881,0)),"neg","pos"))</f>
        <v/>
      </c>
      <c r="X2476" s="1" t="str">
        <f t="shared" ca="1" si="526"/>
        <v/>
      </c>
      <c r="Y2476" s="1" t="str">
        <f t="shared" ca="1" si="527"/>
        <v/>
      </c>
      <c r="Z2476" s="1" t="str">
        <f t="shared" si="528"/>
        <v>neg (Tyr-Lys) MEB</v>
      </c>
      <c r="AA2476" s="1" t="str">
        <f t="shared" si="530"/>
        <v/>
      </c>
    </row>
    <row r="2477" spans="1:27" x14ac:dyDescent="0.2">
      <c r="A2477" s="1" t="s">
        <v>93</v>
      </c>
      <c r="B2477" s="1" t="s">
        <v>91</v>
      </c>
      <c r="C2477" s="1" t="s">
        <v>138</v>
      </c>
      <c r="D2477" s="1">
        <v>309.16800000000001</v>
      </c>
      <c r="E2477" s="1">
        <v>23.16</v>
      </c>
      <c r="F2477" s="5" t="s">
        <v>146</v>
      </c>
      <c r="H2477" s="1" t="s">
        <v>149</v>
      </c>
      <c r="K2477" s="1">
        <f t="shared" si="531"/>
        <v>0</v>
      </c>
      <c r="L2477" s="1" t="str">
        <f t="shared" si="532"/>
        <v>neg (Tyr-Lys) MEBM_Ctr</v>
      </c>
      <c r="M2477" s="1" t="str">
        <f t="shared" si="521"/>
        <v>ND</v>
      </c>
      <c r="N2477" s="1" t="str">
        <f t="shared" si="522"/>
        <v>neg (Tyr-Lys) MEBM_CtrND</v>
      </c>
      <c r="O2477" s="2" t="str">
        <f t="shared" si="523"/>
        <v/>
      </c>
      <c r="P2477" s="1" t="str">
        <f t="array" ref="P2477">IF(O2477="","",AVERAGE(IF(L$1:L$2881=L2477,K$1:K$2881)))</f>
        <v/>
      </c>
      <c r="Q2477" s="1" t="str">
        <f t="array" ref="Q2477">IF(O2477="","",_xlfn.F.TEST(IF((L$1:L$2881=LEFT(L2477,LEN(L2477)-3)&amp;"ctr"),K$1:K$2881),IF((L$1:L$2881=L2477),K$1:K$2881)))</f>
        <v/>
      </c>
      <c r="R2477" s="1" t="str">
        <f t="array" ref="R2477">IF(O2477="","",TTEST(IF(L$1:L$2881=LEFT(L2477,LEN(L2477)-3)&amp;"ctr",K$1:K$2881),IF(L$1:L$2881=L2477,K$1:K$2881),2,IF(ISERROR(Q2477),3,IF(Q2477&lt;0.05,3,2))))</f>
        <v/>
      </c>
      <c r="S2477" s="1" t="str">
        <f t="shared" ca="1" si="524"/>
        <v/>
      </c>
      <c r="T2477" s="1" t="str">
        <f t="array" ref="T2477">IF(O2477="","",AVERAGE(IF(L$1:L$2881=L2477,I$1:I$2881)))</f>
        <v/>
      </c>
      <c r="U2477" s="1" t="str">
        <f t="shared" ca="1" si="525"/>
        <v/>
      </c>
      <c r="V2477" s="1" t="str">
        <f t="shared" ca="1" si="529"/>
        <v/>
      </c>
      <c r="W2477" s="1" t="str">
        <f t="array" aca="1" ref="W2477" ca="1">IF(V2477="","",IF(AVERAGE(IF(Z$2:Z$2881="Neg"&amp;" "&amp;B2477&amp;" "&amp;X2477,J$2:J$2881,0))&gt;AVERAGE(IF(Z$2:Z$2881="pos"&amp;" "&amp;B2477&amp;" "&amp;X2477,J$2:J$2881,0)),"neg","pos"))</f>
        <v/>
      </c>
      <c r="X2477" s="1" t="str">
        <f t="shared" ca="1" si="526"/>
        <v/>
      </c>
      <c r="Y2477" s="1" t="str">
        <f t="shared" ca="1" si="527"/>
        <v/>
      </c>
      <c r="Z2477" s="1" t="str">
        <f t="shared" si="528"/>
        <v>neg (Tyr-Lys) MEB</v>
      </c>
      <c r="AA2477" s="1" t="str">
        <f t="shared" si="530"/>
        <v/>
      </c>
    </row>
    <row r="2478" spans="1:27" x14ac:dyDescent="0.2">
      <c r="A2478" s="1" t="s">
        <v>93</v>
      </c>
      <c r="B2478" s="1" t="s">
        <v>91</v>
      </c>
      <c r="C2478" s="1" t="s">
        <v>138</v>
      </c>
      <c r="D2478" s="1">
        <v>309.16800000000001</v>
      </c>
      <c r="E2478" s="1">
        <v>23.16</v>
      </c>
      <c r="F2478" s="5" t="s">
        <v>146</v>
      </c>
      <c r="H2478" s="1" t="s">
        <v>150</v>
      </c>
      <c r="K2478" s="1">
        <f t="shared" si="531"/>
        <v>0</v>
      </c>
      <c r="L2478" s="1" t="str">
        <f t="shared" si="532"/>
        <v>neg (Tyr-Lys) MEBM_Syn</v>
      </c>
      <c r="M2478" s="1" t="str">
        <f t="shared" si="521"/>
        <v>ND</v>
      </c>
      <c r="N2478" s="1" t="str">
        <f t="shared" si="522"/>
        <v>neg (Tyr-Lys) MEBM_SynND</v>
      </c>
      <c r="O2478" s="2" t="str">
        <f t="shared" si="523"/>
        <v>ND</v>
      </c>
      <c r="P2478" s="1">
        <f t="array" ref="P2478">IF(O2478="","",AVERAGE(IF(L$1:L$2881=L2478,K$1:K$2881)))</f>
        <v>0</v>
      </c>
      <c r="Q2478" s="1" t="e">
        <f t="array" ref="Q2478">IF(O2478="","",_xlfn.F.TEST(IF((L$1:L$2881=LEFT(L2478,LEN(L2478)-3)&amp;"ctr"),K$1:K$2881),IF((L$1:L$2881=L2478),K$1:K$2881)))</f>
        <v>#DIV/0!</v>
      </c>
      <c r="R2478" s="1" t="e">
        <f t="array" ref="R2478">IF(O2478="","",TTEST(IF(L$1:L$2881=LEFT(L2478,LEN(L2478)-3)&amp;"ctr",K$1:K$2881),IF(L$1:L$2881=L2478,K$1:K$2881),2,IF(ISERROR(Q2478),3,IF(Q2478&lt;0.05,3,2))))</f>
        <v>#DIV/0!</v>
      </c>
      <c r="S2478" s="1" t="str">
        <f t="shared" ca="1" si="524"/>
        <v>ND</v>
      </c>
      <c r="T2478" s="1">
        <f t="array" ref="T2478">IF(O2478="","",AVERAGE(IF(L$1:L$2881=L2478,I$1:I$2881)))</f>
        <v>0</v>
      </c>
      <c r="U2478" s="1" t="str">
        <f t="shared" ca="1" si="525"/>
        <v>n/a</v>
      </c>
      <c r="V2478" s="1" t="str">
        <f t="shared" ca="1" si="529"/>
        <v/>
      </c>
      <c r="W2478" s="1" t="str">
        <f t="array" aca="1" ref="W2478" ca="1">IF(V2478="","",IF(AVERAGE(IF(Z$2:Z$2881="Neg"&amp;" "&amp;B2478&amp;" "&amp;X2478,J$2:J$2881,0))&gt;AVERAGE(IF(Z$2:Z$2881="pos"&amp;" "&amp;B2478&amp;" "&amp;X2478,J$2:J$2881,0)),"neg","pos"))</f>
        <v/>
      </c>
      <c r="X2478" s="1" t="str">
        <f t="shared" ca="1" si="526"/>
        <v/>
      </c>
      <c r="Y2478" s="1" t="str">
        <f t="shared" ca="1" si="527"/>
        <v/>
      </c>
      <c r="Z2478" s="1" t="str">
        <f t="shared" si="528"/>
        <v>neg (Tyr-Lys) MEB</v>
      </c>
      <c r="AA2478" s="1" t="str">
        <f t="shared" si="530"/>
        <v>Good</v>
      </c>
    </row>
    <row r="2479" spans="1:27" x14ac:dyDescent="0.2">
      <c r="A2479" s="1" t="s">
        <v>93</v>
      </c>
      <c r="B2479" s="1" t="s">
        <v>91</v>
      </c>
      <c r="C2479" s="1" t="s">
        <v>138</v>
      </c>
      <c r="D2479" s="1">
        <v>309.16800000000001</v>
      </c>
      <c r="E2479" s="1">
        <v>23.16</v>
      </c>
      <c r="F2479" s="5" t="s">
        <v>146</v>
      </c>
      <c r="H2479" s="1" t="s">
        <v>150</v>
      </c>
      <c r="K2479" s="1">
        <f t="shared" si="531"/>
        <v>0</v>
      </c>
      <c r="L2479" s="1" t="str">
        <f t="shared" si="532"/>
        <v>neg (Tyr-Lys) MEBM_Syn</v>
      </c>
      <c r="M2479" s="1" t="str">
        <f t="shared" si="521"/>
        <v>ND</v>
      </c>
      <c r="N2479" s="1" t="str">
        <f t="shared" si="522"/>
        <v>neg (Tyr-Lys) MEBM_SynND</v>
      </c>
      <c r="O2479" s="2" t="str">
        <f t="shared" si="523"/>
        <v/>
      </c>
      <c r="P2479" s="1" t="str">
        <f t="array" ref="P2479">IF(O2479="","",AVERAGE(IF(L$1:L$2881=L2479,K$1:K$2881)))</f>
        <v/>
      </c>
      <c r="Q2479" s="1" t="str">
        <f t="array" ref="Q2479">IF(O2479="","",_xlfn.F.TEST(IF((L$1:L$2881=LEFT(L2479,LEN(L2479)-3)&amp;"ctr"),K$1:K$2881),IF((L$1:L$2881=L2479),K$1:K$2881)))</f>
        <v/>
      </c>
      <c r="R2479" s="1" t="str">
        <f t="array" ref="R2479">IF(O2479="","",TTEST(IF(L$1:L$2881=LEFT(L2479,LEN(L2479)-3)&amp;"ctr",K$1:K$2881),IF(L$1:L$2881=L2479,K$1:K$2881),2,IF(ISERROR(Q2479),3,IF(Q2479&lt;0.05,3,2))))</f>
        <v/>
      </c>
      <c r="S2479" s="1" t="str">
        <f t="shared" ca="1" si="524"/>
        <v/>
      </c>
      <c r="T2479" s="1" t="str">
        <f t="array" ref="T2479">IF(O2479="","",AVERAGE(IF(L$1:L$2881=L2479,I$1:I$2881)))</f>
        <v/>
      </c>
      <c r="U2479" s="1" t="str">
        <f t="shared" ca="1" si="525"/>
        <v/>
      </c>
      <c r="V2479" s="1" t="str">
        <f t="shared" ca="1" si="529"/>
        <v/>
      </c>
      <c r="W2479" s="1" t="str">
        <f t="array" aca="1" ref="W2479" ca="1">IF(V2479="","",IF(AVERAGE(IF(Z$2:Z$2881="Neg"&amp;" "&amp;B2479&amp;" "&amp;X2479,J$2:J$2881,0))&gt;AVERAGE(IF(Z$2:Z$2881="pos"&amp;" "&amp;B2479&amp;" "&amp;X2479,J$2:J$2881,0)),"neg","pos"))</f>
        <v/>
      </c>
      <c r="X2479" s="1" t="str">
        <f t="shared" ca="1" si="526"/>
        <v/>
      </c>
      <c r="Y2479" s="1" t="str">
        <f t="shared" ca="1" si="527"/>
        <v/>
      </c>
      <c r="Z2479" s="1" t="str">
        <f t="shared" si="528"/>
        <v>neg (Tyr-Lys) MEB</v>
      </c>
      <c r="AA2479" s="1" t="str">
        <f t="shared" si="530"/>
        <v/>
      </c>
    </row>
    <row r="2480" spans="1:27" x14ac:dyDescent="0.2">
      <c r="A2480" s="1" t="s">
        <v>93</v>
      </c>
      <c r="B2480" s="1" t="s">
        <v>91</v>
      </c>
      <c r="C2480" s="1" t="s">
        <v>138</v>
      </c>
      <c r="D2480" s="1">
        <v>309.16800000000001</v>
      </c>
      <c r="E2480" s="1">
        <v>23.16</v>
      </c>
      <c r="F2480" s="5" t="s">
        <v>146</v>
      </c>
      <c r="H2480" s="1" t="s">
        <v>150</v>
      </c>
      <c r="K2480" s="1">
        <f t="shared" si="531"/>
        <v>0</v>
      </c>
      <c r="L2480" s="1" t="str">
        <f t="shared" si="532"/>
        <v>neg (Tyr-Lys) MEBM_Syn</v>
      </c>
      <c r="M2480" s="1" t="str">
        <f t="shared" si="521"/>
        <v>ND</v>
      </c>
      <c r="N2480" s="1" t="str">
        <f t="shared" si="522"/>
        <v>neg (Tyr-Lys) MEBM_SynND</v>
      </c>
      <c r="O2480" s="2" t="str">
        <f t="shared" si="523"/>
        <v/>
      </c>
      <c r="P2480" s="1" t="str">
        <f t="array" ref="P2480">IF(O2480="","",AVERAGE(IF(L$1:L$2881=L2480,K$1:K$2881)))</f>
        <v/>
      </c>
      <c r="Q2480" s="1" t="str">
        <f t="array" ref="Q2480">IF(O2480="","",_xlfn.F.TEST(IF((L$1:L$2881=LEFT(L2480,LEN(L2480)-3)&amp;"ctr"),K$1:K$2881),IF((L$1:L$2881=L2480),K$1:K$2881)))</f>
        <v/>
      </c>
      <c r="R2480" s="1" t="str">
        <f t="array" ref="R2480">IF(O2480="","",TTEST(IF(L$1:L$2881=LEFT(L2480,LEN(L2480)-3)&amp;"ctr",K$1:K$2881),IF(L$1:L$2881=L2480,K$1:K$2881),2,IF(ISERROR(Q2480),3,IF(Q2480&lt;0.05,3,2))))</f>
        <v/>
      </c>
      <c r="S2480" s="1" t="str">
        <f t="shared" ca="1" si="524"/>
        <v/>
      </c>
      <c r="T2480" s="1" t="str">
        <f t="array" ref="T2480">IF(O2480="","",AVERAGE(IF(L$1:L$2881=L2480,I$1:I$2881)))</f>
        <v/>
      </c>
      <c r="U2480" s="1" t="str">
        <f t="shared" ca="1" si="525"/>
        <v/>
      </c>
      <c r="V2480" s="1" t="str">
        <f t="shared" ca="1" si="529"/>
        <v/>
      </c>
      <c r="W2480" s="1" t="str">
        <f t="array" aca="1" ref="W2480" ca="1">IF(V2480="","",IF(AVERAGE(IF(Z$2:Z$2881="Neg"&amp;" "&amp;B2480&amp;" "&amp;X2480,J$2:J$2881,0))&gt;AVERAGE(IF(Z$2:Z$2881="pos"&amp;" "&amp;B2480&amp;" "&amp;X2480,J$2:J$2881,0)),"neg","pos"))</f>
        <v/>
      </c>
      <c r="X2480" s="1" t="str">
        <f t="shared" ca="1" si="526"/>
        <v/>
      </c>
      <c r="Y2480" s="1" t="str">
        <f t="shared" ca="1" si="527"/>
        <v/>
      </c>
      <c r="Z2480" s="1" t="str">
        <f t="shared" si="528"/>
        <v>neg (Tyr-Lys) MEB</v>
      </c>
      <c r="AA2480" s="1" t="str">
        <f t="shared" si="530"/>
        <v/>
      </c>
    </row>
    <row r="2481" spans="1:27" x14ac:dyDescent="0.2">
      <c r="A2481" s="1" t="s">
        <v>93</v>
      </c>
      <c r="B2481" s="1" t="s">
        <v>91</v>
      </c>
      <c r="C2481" s="1" t="s">
        <v>138</v>
      </c>
      <c r="D2481" s="1">
        <v>309.16800000000001</v>
      </c>
      <c r="E2481" s="1">
        <v>23.16</v>
      </c>
      <c r="F2481" s="5" t="s">
        <v>146</v>
      </c>
      <c r="H2481" s="1" t="s">
        <v>150</v>
      </c>
      <c r="K2481" s="1">
        <f t="shared" si="531"/>
        <v>0</v>
      </c>
      <c r="L2481" s="1" t="str">
        <f t="shared" si="532"/>
        <v>neg (Tyr-Lys) MEBM_Syn</v>
      </c>
      <c r="M2481" s="1" t="str">
        <f t="shared" si="521"/>
        <v>ND</v>
      </c>
      <c r="N2481" s="1" t="str">
        <f t="shared" si="522"/>
        <v>neg (Tyr-Lys) MEBM_SynND</v>
      </c>
      <c r="O2481" s="2" t="str">
        <f t="shared" si="523"/>
        <v/>
      </c>
      <c r="P2481" s="1" t="str">
        <f t="array" ref="P2481">IF(O2481="","",AVERAGE(IF(L$1:L$2881=L2481,K$1:K$2881)))</f>
        <v/>
      </c>
      <c r="Q2481" s="1" t="str">
        <f t="array" ref="Q2481">IF(O2481="","",_xlfn.F.TEST(IF((L$1:L$2881=LEFT(L2481,LEN(L2481)-3)&amp;"ctr"),K$1:K$2881),IF((L$1:L$2881=L2481),K$1:K$2881)))</f>
        <v/>
      </c>
      <c r="R2481" s="1" t="str">
        <f t="array" ref="R2481">IF(O2481="","",TTEST(IF(L$1:L$2881=LEFT(L2481,LEN(L2481)-3)&amp;"ctr",K$1:K$2881),IF(L$1:L$2881=L2481,K$1:K$2881),2,IF(ISERROR(Q2481),3,IF(Q2481&lt;0.05,3,2))))</f>
        <v/>
      </c>
      <c r="S2481" s="1" t="str">
        <f t="shared" ca="1" si="524"/>
        <v/>
      </c>
      <c r="T2481" s="1" t="str">
        <f t="array" ref="T2481">IF(O2481="","",AVERAGE(IF(L$1:L$2881=L2481,I$1:I$2881)))</f>
        <v/>
      </c>
      <c r="U2481" s="1" t="str">
        <f t="shared" ca="1" si="525"/>
        <v/>
      </c>
      <c r="V2481" s="1" t="str">
        <f t="shared" ca="1" si="529"/>
        <v/>
      </c>
      <c r="W2481" s="1" t="str">
        <f t="array" aca="1" ref="W2481" ca="1">IF(V2481="","",IF(AVERAGE(IF(Z$2:Z$2881="Neg"&amp;" "&amp;B2481&amp;" "&amp;X2481,J$2:J$2881,0))&gt;AVERAGE(IF(Z$2:Z$2881="pos"&amp;" "&amp;B2481&amp;" "&amp;X2481,J$2:J$2881,0)),"neg","pos"))</f>
        <v/>
      </c>
      <c r="X2481" s="1" t="str">
        <f t="shared" ca="1" si="526"/>
        <v/>
      </c>
      <c r="Y2481" s="1" t="str">
        <f t="shared" ca="1" si="527"/>
        <v/>
      </c>
      <c r="Z2481" s="1" t="str">
        <f t="shared" si="528"/>
        <v>neg (Tyr-Lys) MEB</v>
      </c>
      <c r="AA2481" s="1" t="str">
        <f t="shared" si="530"/>
        <v/>
      </c>
    </row>
    <row r="2482" spans="1:27" x14ac:dyDescent="0.2">
      <c r="A2482" s="1" t="s">
        <v>93</v>
      </c>
      <c r="B2482" s="1" t="s">
        <v>91</v>
      </c>
      <c r="C2482" s="1" t="s">
        <v>138</v>
      </c>
      <c r="D2482" s="1">
        <v>309.16800000000001</v>
      </c>
      <c r="E2482" s="1">
        <v>23.16</v>
      </c>
      <c r="F2482" s="5" t="s">
        <v>146</v>
      </c>
      <c r="H2482" s="1" t="s">
        <v>151</v>
      </c>
      <c r="I2482" s="1">
        <v>78813</v>
      </c>
      <c r="K2482" s="1">
        <f t="shared" si="531"/>
        <v>11.274845925040037</v>
      </c>
      <c r="L2482" s="1" t="str">
        <f t="shared" si="532"/>
        <v>neg (Tyr-Lys) YE_Ctr</v>
      </c>
      <c r="M2482" s="1" t="str">
        <f t="shared" si="521"/>
        <v>D</v>
      </c>
      <c r="N2482" s="1" t="str">
        <f t="shared" si="522"/>
        <v>neg (Tyr-Lys) YE_Ctr_D</v>
      </c>
      <c r="O2482" s="2" t="str">
        <f t="shared" si="523"/>
        <v>D</v>
      </c>
      <c r="P2482" s="1">
        <f t="array" ref="P2482">IF(O2482="","",AVERAGE(IF(L$1:L$2881=L2482,K$1:K$2881)))</f>
        <v>11.101342568533266</v>
      </c>
      <c r="Q2482" s="1">
        <f t="array" ref="Q2482">IF(O2482="","",_xlfn.F.TEST(IF((L$1:L$2881=LEFT(L2482,LEN(L2482)-3)&amp;"ctr"),K$1:K$2881),IF((L$1:L$2881=L2482),K$1:K$2881)))</f>
        <v>1</v>
      </c>
      <c r="R2482" s="1">
        <f t="array" ref="R2482">IF(O2482="","",TTEST(IF(L$1:L$2881=LEFT(L2482,LEN(L2482)-3)&amp;"ctr",K$1:K$2881),IF(L$1:L$2881=L2482,K$1:K$2881),2,IF(ISERROR(Q2482),3,IF(Q2482&lt;0.05,3,2))))</f>
        <v>1</v>
      </c>
      <c r="S2482" s="1" t="str">
        <f t="shared" ca="1" si="524"/>
        <v>D</v>
      </c>
      <c r="T2482" s="1">
        <f t="array" ref="T2482">IF(O2482="","",AVERAGE(IF(L$1:L$2881=L2482,I$1:I$2881)))</f>
        <v>66714.75</v>
      </c>
      <c r="U2482" s="1" t="b">
        <f t="shared" ca="1" si="525"/>
        <v>0</v>
      </c>
      <c r="V2482" s="1" t="str">
        <f t="shared" ca="1" si="529"/>
        <v>1</v>
      </c>
      <c r="W2482" s="1" t="str">
        <f t="array" aca="1" ref="W2482" ca="1">IF(V2482="","",IF(AVERAGE(IF(Z$2:Z$2881="Neg"&amp;" "&amp;B2482&amp;" "&amp;X2482,J$2:J$2881,0))&gt;AVERAGE(IF(Z$2:Z$2881="pos"&amp;" "&amp;B2482&amp;" "&amp;X2482,J$2:J$2881,0)),"neg","pos"))</f>
        <v>pos</v>
      </c>
      <c r="X2482" s="1" t="str">
        <f t="shared" ca="1" si="526"/>
        <v>YE_</v>
      </c>
      <c r="Y2482" s="1" t="str">
        <f t="shared" ca="1" si="527"/>
        <v>Ctr</v>
      </c>
      <c r="Z2482" s="1" t="str">
        <f t="shared" si="528"/>
        <v>neg (Tyr-Lys) YE_</v>
      </c>
      <c r="AA2482" s="1" t="str">
        <f t="shared" si="530"/>
        <v>Good</v>
      </c>
    </row>
    <row r="2483" spans="1:27" x14ac:dyDescent="0.2">
      <c r="A2483" s="1" t="s">
        <v>93</v>
      </c>
      <c r="B2483" s="1" t="s">
        <v>91</v>
      </c>
      <c r="C2483" s="1" t="s">
        <v>138</v>
      </c>
      <c r="D2483" s="1">
        <v>309.16800000000001</v>
      </c>
      <c r="E2483" s="1">
        <v>23.16</v>
      </c>
      <c r="F2483" s="5" t="s">
        <v>146</v>
      </c>
      <c r="H2483" s="1" t="s">
        <v>151</v>
      </c>
      <c r="I2483" s="1">
        <v>58287</v>
      </c>
      <c r="K2483" s="1">
        <f t="shared" si="531"/>
        <v>10.973151519248345</v>
      </c>
      <c r="L2483" s="1" t="str">
        <f t="shared" si="532"/>
        <v>neg (Tyr-Lys) YE_Ctr</v>
      </c>
      <c r="M2483" s="1" t="str">
        <f t="shared" si="521"/>
        <v>D</v>
      </c>
      <c r="N2483" s="1" t="str">
        <f t="shared" si="522"/>
        <v>neg (Tyr-Lys) YE_Ctr_D</v>
      </c>
      <c r="O2483" s="2" t="str">
        <f t="shared" si="523"/>
        <v/>
      </c>
      <c r="P2483" s="1" t="str">
        <f t="array" ref="P2483">IF(O2483="","",AVERAGE(IF(L$1:L$2881=L2483,K$1:K$2881)))</f>
        <v/>
      </c>
      <c r="Q2483" s="1" t="str">
        <f t="array" ref="Q2483">IF(O2483="","",_xlfn.F.TEST(IF((L$1:L$2881=LEFT(L2483,LEN(L2483)-3)&amp;"ctr"),K$1:K$2881),IF((L$1:L$2881=L2483),K$1:K$2881)))</f>
        <v/>
      </c>
      <c r="R2483" s="1" t="str">
        <f t="array" ref="R2483">IF(O2483="","",TTEST(IF(L$1:L$2881=LEFT(L2483,LEN(L2483)-3)&amp;"ctr",K$1:K$2881),IF(L$1:L$2881=L2483,K$1:K$2881),2,IF(ISERROR(Q2483),3,IF(Q2483&lt;0.05,3,2))))</f>
        <v/>
      </c>
      <c r="S2483" s="1" t="str">
        <f t="shared" ca="1" si="524"/>
        <v/>
      </c>
      <c r="T2483" s="1" t="str">
        <f t="array" ref="T2483">IF(O2483="","",AVERAGE(IF(L$1:L$2881=L2483,I$1:I$2881)))</f>
        <v/>
      </c>
      <c r="U2483" s="1" t="str">
        <f t="shared" ca="1" si="525"/>
        <v/>
      </c>
      <c r="V2483" s="1" t="str">
        <f t="shared" ca="1" si="529"/>
        <v/>
      </c>
      <c r="W2483" s="1" t="str">
        <f t="array" aca="1" ref="W2483" ca="1">IF(V2483="","",IF(AVERAGE(IF(Z$2:Z$2881="Neg"&amp;" "&amp;B2483&amp;" "&amp;X2483,J$2:J$2881,0))&gt;AVERAGE(IF(Z$2:Z$2881="pos"&amp;" "&amp;B2483&amp;" "&amp;X2483,J$2:J$2881,0)),"neg","pos"))</f>
        <v/>
      </c>
      <c r="X2483" s="1" t="str">
        <f t="shared" ca="1" si="526"/>
        <v/>
      </c>
      <c r="Y2483" s="1" t="str">
        <f t="shared" ca="1" si="527"/>
        <v/>
      </c>
      <c r="Z2483" s="1" t="str">
        <f t="shared" si="528"/>
        <v>neg (Tyr-Lys) YE_</v>
      </c>
      <c r="AA2483" s="1" t="str">
        <f t="shared" si="530"/>
        <v/>
      </c>
    </row>
    <row r="2484" spans="1:27" x14ac:dyDescent="0.2">
      <c r="A2484" s="1" t="s">
        <v>93</v>
      </c>
      <c r="B2484" s="1" t="s">
        <v>91</v>
      </c>
      <c r="C2484" s="1" t="s">
        <v>138</v>
      </c>
      <c r="D2484" s="1">
        <v>309.16800000000001</v>
      </c>
      <c r="E2484" s="1">
        <v>23.16</v>
      </c>
      <c r="F2484" s="5" t="s">
        <v>146</v>
      </c>
      <c r="H2484" s="1" t="s">
        <v>151</v>
      </c>
      <c r="I2484" s="1">
        <v>68565</v>
      </c>
      <c r="K2484" s="1">
        <f t="shared" si="531"/>
        <v>11.135552064028248</v>
      </c>
      <c r="L2484" s="1" t="str">
        <f t="shared" si="532"/>
        <v>neg (Tyr-Lys) YE_Ctr</v>
      </c>
      <c r="M2484" s="1" t="str">
        <f t="shared" si="521"/>
        <v>D</v>
      </c>
      <c r="N2484" s="1" t="str">
        <f t="shared" si="522"/>
        <v>neg (Tyr-Lys) YE_Ctr_D</v>
      </c>
      <c r="O2484" s="2" t="str">
        <f t="shared" si="523"/>
        <v/>
      </c>
      <c r="P2484" s="1" t="str">
        <f t="array" ref="P2484">IF(O2484="","",AVERAGE(IF(L$1:L$2881=L2484,K$1:K$2881)))</f>
        <v/>
      </c>
      <c r="Q2484" s="1" t="str">
        <f t="array" ref="Q2484">IF(O2484="","",_xlfn.F.TEST(IF((L$1:L$2881=LEFT(L2484,LEN(L2484)-3)&amp;"ctr"),K$1:K$2881),IF((L$1:L$2881=L2484),K$1:K$2881)))</f>
        <v/>
      </c>
      <c r="R2484" s="1" t="str">
        <f t="array" ref="R2484">IF(O2484="","",TTEST(IF(L$1:L$2881=LEFT(L2484,LEN(L2484)-3)&amp;"ctr",K$1:K$2881),IF(L$1:L$2881=L2484,K$1:K$2881),2,IF(ISERROR(Q2484),3,IF(Q2484&lt;0.05,3,2))))</f>
        <v/>
      </c>
      <c r="S2484" s="1" t="str">
        <f t="shared" ca="1" si="524"/>
        <v/>
      </c>
      <c r="T2484" s="1" t="str">
        <f t="array" ref="T2484">IF(O2484="","",AVERAGE(IF(L$1:L$2881=L2484,I$1:I$2881)))</f>
        <v/>
      </c>
      <c r="U2484" s="1" t="str">
        <f t="shared" ca="1" si="525"/>
        <v/>
      </c>
      <c r="V2484" s="1" t="str">
        <f t="shared" ca="1" si="529"/>
        <v/>
      </c>
      <c r="W2484" s="1" t="str">
        <f t="array" aca="1" ref="W2484" ca="1">IF(V2484="","",IF(AVERAGE(IF(Z$2:Z$2881="Neg"&amp;" "&amp;B2484&amp;" "&amp;X2484,J$2:J$2881,0))&gt;AVERAGE(IF(Z$2:Z$2881="pos"&amp;" "&amp;B2484&amp;" "&amp;X2484,J$2:J$2881,0)),"neg","pos"))</f>
        <v/>
      </c>
      <c r="X2484" s="1" t="str">
        <f t="shared" ca="1" si="526"/>
        <v/>
      </c>
      <c r="Y2484" s="1" t="str">
        <f t="shared" ca="1" si="527"/>
        <v/>
      </c>
      <c r="Z2484" s="1" t="str">
        <f t="shared" si="528"/>
        <v>neg (Tyr-Lys) YE_</v>
      </c>
      <c r="AA2484" s="1" t="str">
        <f t="shared" si="530"/>
        <v/>
      </c>
    </row>
    <row r="2485" spans="1:27" x14ac:dyDescent="0.2">
      <c r="A2485" s="1" t="s">
        <v>93</v>
      </c>
      <c r="B2485" s="1" t="s">
        <v>91</v>
      </c>
      <c r="C2485" s="1" t="s">
        <v>138</v>
      </c>
      <c r="D2485" s="1">
        <v>309.16800000000001</v>
      </c>
      <c r="E2485" s="1">
        <v>23.16</v>
      </c>
      <c r="F2485" s="5" t="s">
        <v>146</v>
      </c>
      <c r="H2485" s="1" t="s">
        <v>151</v>
      </c>
      <c r="I2485" s="1">
        <v>61194</v>
      </c>
      <c r="K2485" s="1">
        <f t="shared" si="531"/>
        <v>11.02182076581644</v>
      </c>
      <c r="L2485" s="1" t="str">
        <f t="shared" si="532"/>
        <v>neg (Tyr-Lys) YE_Ctr</v>
      </c>
      <c r="M2485" s="1" t="str">
        <f t="shared" si="521"/>
        <v>D</v>
      </c>
      <c r="N2485" s="1" t="str">
        <f t="shared" si="522"/>
        <v>neg (Tyr-Lys) YE_Ctr_D</v>
      </c>
      <c r="O2485" s="2" t="str">
        <f t="shared" si="523"/>
        <v/>
      </c>
      <c r="P2485" s="1" t="str">
        <f t="array" ref="P2485">IF(O2485="","",AVERAGE(IF(L$1:L$2881=L2485,K$1:K$2881)))</f>
        <v/>
      </c>
      <c r="Q2485" s="1" t="str">
        <f t="array" ref="Q2485">IF(O2485="","",_xlfn.F.TEST(IF((L$1:L$2881=LEFT(L2485,LEN(L2485)-3)&amp;"ctr"),K$1:K$2881),IF((L$1:L$2881=L2485),K$1:K$2881)))</f>
        <v/>
      </c>
      <c r="R2485" s="1" t="str">
        <f t="array" ref="R2485">IF(O2485="","",TTEST(IF(L$1:L$2881=LEFT(L2485,LEN(L2485)-3)&amp;"ctr",K$1:K$2881),IF(L$1:L$2881=L2485,K$1:K$2881),2,IF(ISERROR(Q2485),3,IF(Q2485&lt;0.05,3,2))))</f>
        <v/>
      </c>
      <c r="S2485" s="1" t="str">
        <f t="shared" ca="1" si="524"/>
        <v/>
      </c>
      <c r="T2485" s="1" t="str">
        <f t="array" ref="T2485">IF(O2485="","",AVERAGE(IF(L$1:L$2881=L2485,I$1:I$2881)))</f>
        <v/>
      </c>
      <c r="U2485" s="1" t="str">
        <f t="shared" ca="1" si="525"/>
        <v/>
      </c>
      <c r="V2485" s="1" t="str">
        <f t="shared" ca="1" si="529"/>
        <v/>
      </c>
      <c r="W2485" s="1" t="str">
        <f t="array" aca="1" ref="W2485" ca="1">IF(V2485="","",IF(AVERAGE(IF(Z$2:Z$2881="Neg"&amp;" "&amp;B2485&amp;" "&amp;X2485,J$2:J$2881,0))&gt;AVERAGE(IF(Z$2:Z$2881="pos"&amp;" "&amp;B2485&amp;" "&amp;X2485,J$2:J$2881,0)),"neg","pos"))</f>
        <v/>
      </c>
      <c r="X2485" s="1" t="str">
        <f t="shared" ca="1" si="526"/>
        <v/>
      </c>
      <c r="Y2485" s="1" t="str">
        <f t="shared" ca="1" si="527"/>
        <v/>
      </c>
      <c r="Z2485" s="1" t="str">
        <f t="shared" si="528"/>
        <v>neg (Tyr-Lys) YE_</v>
      </c>
      <c r="AA2485" s="1" t="str">
        <f t="shared" si="530"/>
        <v/>
      </c>
    </row>
    <row r="2486" spans="1:27" x14ac:dyDescent="0.2">
      <c r="A2486" s="1" t="s">
        <v>93</v>
      </c>
      <c r="B2486" s="1" t="s">
        <v>91</v>
      </c>
      <c r="C2486" s="1" t="s">
        <v>138</v>
      </c>
      <c r="D2486" s="1">
        <v>309.16800000000001</v>
      </c>
      <c r="E2486" s="1">
        <v>23.16</v>
      </c>
      <c r="F2486" s="5" t="s">
        <v>146</v>
      </c>
      <c r="H2486" s="1" t="s">
        <v>152</v>
      </c>
      <c r="I2486" s="1">
        <v>49281</v>
      </c>
      <c r="K2486" s="1">
        <f t="shared" si="531"/>
        <v>10.80531418179946</v>
      </c>
      <c r="L2486" s="1" t="str">
        <f t="shared" si="532"/>
        <v>neg (Tyr-Lys) YE_Syn</v>
      </c>
      <c r="M2486" s="1" t="str">
        <f t="shared" si="521"/>
        <v>D</v>
      </c>
      <c r="N2486" s="1" t="str">
        <f t="shared" si="522"/>
        <v>neg (Tyr-Lys) YE_Syn_D</v>
      </c>
      <c r="O2486" s="2" t="str">
        <f t="shared" si="523"/>
        <v>D</v>
      </c>
      <c r="P2486" s="1">
        <f t="array" ref="P2486">IF(O2486="","",AVERAGE(IF(L$1:L$2881=L2486,K$1:K$2881)))</f>
        <v>10.961190738079395</v>
      </c>
      <c r="Q2486" s="1">
        <f t="array" ref="Q2486">IF(O2486="","",_xlfn.F.TEST(IF((L$1:L$2881=LEFT(L2486,LEN(L2486)-3)&amp;"ctr"),K$1:K$2881),IF((L$1:L$2881=L2486),K$1:K$2881)))</f>
        <v>0.22490552057828073</v>
      </c>
      <c r="R2486" s="1">
        <f t="array" ref="R2486">IF(O2486="","",TTEST(IF(L$1:L$2881=LEFT(L2486,LEN(L2486)-3)&amp;"ctr",K$1:K$2881),IF(L$1:L$2881=L2486,K$1:K$2881),2,IF(ISERROR(Q2486),3,IF(Q2486&lt;0.05,3,2))))</f>
        <v>0.42258347384670114</v>
      </c>
      <c r="S2486" s="1" t="str">
        <f t="shared" ca="1" si="524"/>
        <v>N</v>
      </c>
      <c r="T2486" s="1">
        <f t="array" ref="T2486">IF(O2486="","",AVERAGE(IF(L$1:L$2881=L2486,I$1:I$2881)))</f>
        <v>59666.25</v>
      </c>
      <c r="U2486" s="1" t="str">
        <f t="shared" ca="1" si="525"/>
        <v>n/a</v>
      </c>
      <c r="V2486" s="1" t="str">
        <f t="shared" ca="1" si="529"/>
        <v>1</v>
      </c>
      <c r="W2486" s="1" t="str">
        <f t="array" aca="1" ref="W2486" ca="1">IF(V2486="","",IF(AVERAGE(IF(Z$2:Z$2881="Neg"&amp;" "&amp;B2486&amp;" "&amp;X2486,J$2:J$2881,0))&gt;AVERAGE(IF(Z$2:Z$2881="pos"&amp;" "&amp;B2486&amp;" "&amp;X2486,J$2:J$2881,0)),"neg","pos"))</f>
        <v>pos</v>
      </c>
      <c r="X2486" s="1" t="str">
        <f t="shared" ca="1" si="526"/>
        <v>YE_</v>
      </c>
      <c r="Y2486" s="1" t="str">
        <f t="shared" ca="1" si="527"/>
        <v>Syn</v>
      </c>
      <c r="Z2486" s="1" t="str">
        <f t="shared" si="528"/>
        <v>neg (Tyr-Lys) YE_</v>
      </c>
      <c r="AA2486" s="1" t="str">
        <f t="shared" si="530"/>
        <v>Good</v>
      </c>
    </row>
    <row r="2487" spans="1:27" x14ac:dyDescent="0.2">
      <c r="A2487" s="1" t="s">
        <v>93</v>
      </c>
      <c r="B2487" s="1" t="s">
        <v>91</v>
      </c>
      <c r="C2487" s="1" t="s">
        <v>138</v>
      </c>
      <c r="D2487" s="1">
        <v>309.16800000000001</v>
      </c>
      <c r="E2487" s="1">
        <v>23.16</v>
      </c>
      <c r="F2487" s="5" t="s">
        <v>146</v>
      </c>
      <c r="H2487" s="1" t="s">
        <v>152</v>
      </c>
      <c r="I2487" s="1">
        <v>45397</v>
      </c>
      <c r="K2487" s="1">
        <f t="shared" si="531"/>
        <v>10.723223330195648</v>
      </c>
      <c r="L2487" s="1" t="str">
        <f t="shared" si="532"/>
        <v>neg (Tyr-Lys) YE_Syn</v>
      </c>
      <c r="M2487" s="1" t="str">
        <f t="shared" si="521"/>
        <v>D</v>
      </c>
      <c r="N2487" s="1" t="str">
        <f t="shared" si="522"/>
        <v>neg (Tyr-Lys) YE_Syn_D</v>
      </c>
      <c r="O2487" s="2" t="str">
        <f t="shared" si="523"/>
        <v/>
      </c>
      <c r="P2487" s="1" t="str">
        <f t="array" ref="P2487">IF(O2487="","",AVERAGE(IF(L$1:L$2881=L2487,K$1:K$2881)))</f>
        <v/>
      </c>
      <c r="Q2487" s="1" t="str">
        <f t="array" ref="Q2487">IF(O2487="","",_xlfn.F.TEST(IF((L$1:L$2881=LEFT(L2487,LEN(L2487)-3)&amp;"ctr"),K$1:K$2881),IF((L$1:L$2881=L2487),K$1:K$2881)))</f>
        <v/>
      </c>
      <c r="R2487" s="1" t="str">
        <f t="array" ref="R2487">IF(O2487="","",TTEST(IF(L$1:L$2881=LEFT(L2487,LEN(L2487)-3)&amp;"ctr",K$1:K$2881),IF(L$1:L$2881=L2487,K$1:K$2881),2,IF(ISERROR(Q2487),3,IF(Q2487&lt;0.05,3,2))))</f>
        <v/>
      </c>
      <c r="S2487" s="1" t="str">
        <f t="shared" ca="1" si="524"/>
        <v/>
      </c>
      <c r="T2487" s="1" t="str">
        <f t="array" ref="T2487">IF(O2487="","",AVERAGE(IF(L$1:L$2881=L2487,I$1:I$2881)))</f>
        <v/>
      </c>
      <c r="U2487" s="1" t="str">
        <f t="shared" ca="1" si="525"/>
        <v/>
      </c>
      <c r="V2487" s="1" t="str">
        <f t="shared" ca="1" si="529"/>
        <v/>
      </c>
      <c r="W2487" s="1" t="str">
        <f t="array" aca="1" ref="W2487" ca="1">IF(V2487="","",IF(AVERAGE(IF(Z$2:Z$2881="Neg"&amp;" "&amp;B2487&amp;" "&amp;X2487,J$2:J$2881,0))&gt;AVERAGE(IF(Z$2:Z$2881="pos"&amp;" "&amp;B2487&amp;" "&amp;X2487,J$2:J$2881,0)),"neg","pos"))</f>
        <v/>
      </c>
      <c r="X2487" s="1" t="str">
        <f t="shared" ca="1" si="526"/>
        <v/>
      </c>
      <c r="Y2487" s="1" t="str">
        <f t="shared" ca="1" si="527"/>
        <v/>
      </c>
      <c r="Z2487" s="1" t="str">
        <f t="shared" si="528"/>
        <v>neg (Tyr-Lys) YE_</v>
      </c>
      <c r="AA2487" s="1" t="str">
        <f t="shared" si="530"/>
        <v/>
      </c>
    </row>
    <row r="2488" spans="1:27" x14ac:dyDescent="0.2">
      <c r="A2488" s="1" t="s">
        <v>93</v>
      </c>
      <c r="B2488" s="1" t="s">
        <v>91</v>
      </c>
      <c r="C2488" s="1" t="s">
        <v>138</v>
      </c>
      <c r="D2488" s="1">
        <v>309.16800000000001</v>
      </c>
      <c r="E2488" s="1">
        <v>23.16</v>
      </c>
      <c r="F2488" s="5" t="s">
        <v>146</v>
      </c>
      <c r="H2488" s="1" t="s">
        <v>152</v>
      </c>
      <c r="I2488" s="1">
        <v>88270</v>
      </c>
      <c r="K2488" s="1">
        <f t="shared" si="531"/>
        <v>11.388166906827415</v>
      </c>
      <c r="L2488" s="1" t="str">
        <f t="shared" si="532"/>
        <v>neg (Tyr-Lys) YE_Syn</v>
      </c>
      <c r="M2488" s="1" t="str">
        <f t="shared" si="521"/>
        <v>D</v>
      </c>
      <c r="N2488" s="1" t="str">
        <f t="shared" si="522"/>
        <v>neg (Tyr-Lys) YE_Syn_D</v>
      </c>
      <c r="O2488" s="2" t="str">
        <f t="shared" si="523"/>
        <v/>
      </c>
      <c r="P2488" s="1" t="str">
        <f t="array" ref="P2488">IF(O2488="","",AVERAGE(IF(L$1:L$2881=L2488,K$1:K$2881)))</f>
        <v/>
      </c>
      <c r="Q2488" s="1" t="str">
        <f t="array" ref="Q2488">IF(O2488="","",_xlfn.F.TEST(IF((L$1:L$2881=LEFT(L2488,LEN(L2488)-3)&amp;"ctr"),K$1:K$2881),IF((L$1:L$2881=L2488),K$1:K$2881)))</f>
        <v/>
      </c>
      <c r="R2488" s="1" t="str">
        <f t="array" ref="R2488">IF(O2488="","",TTEST(IF(L$1:L$2881=LEFT(L2488,LEN(L2488)-3)&amp;"ctr",K$1:K$2881),IF(L$1:L$2881=L2488,K$1:K$2881),2,IF(ISERROR(Q2488),3,IF(Q2488&lt;0.05,3,2))))</f>
        <v/>
      </c>
      <c r="S2488" s="1" t="str">
        <f t="shared" ca="1" si="524"/>
        <v/>
      </c>
      <c r="T2488" s="1" t="str">
        <f t="array" ref="T2488">IF(O2488="","",AVERAGE(IF(L$1:L$2881=L2488,I$1:I$2881)))</f>
        <v/>
      </c>
      <c r="U2488" s="1" t="str">
        <f t="shared" ca="1" si="525"/>
        <v/>
      </c>
      <c r="V2488" s="1" t="str">
        <f t="shared" ca="1" si="529"/>
        <v/>
      </c>
      <c r="W2488" s="1" t="str">
        <f t="array" aca="1" ref="W2488" ca="1">IF(V2488="","",IF(AVERAGE(IF(Z$2:Z$2881="Neg"&amp;" "&amp;B2488&amp;" "&amp;X2488,J$2:J$2881,0))&gt;AVERAGE(IF(Z$2:Z$2881="pos"&amp;" "&amp;B2488&amp;" "&amp;X2488,J$2:J$2881,0)),"neg","pos"))</f>
        <v/>
      </c>
      <c r="X2488" s="1" t="str">
        <f t="shared" ca="1" si="526"/>
        <v/>
      </c>
      <c r="Y2488" s="1" t="str">
        <f t="shared" ca="1" si="527"/>
        <v/>
      </c>
      <c r="Z2488" s="1" t="str">
        <f t="shared" si="528"/>
        <v>neg (Tyr-Lys) YE_</v>
      </c>
      <c r="AA2488" s="1" t="str">
        <f t="shared" si="530"/>
        <v/>
      </c>
    </row>
    <row r="2489" spans="1:27" x14ac:dyDescent="0.2">
      <c r="A2489" s="1" t="s">
        <v>93</v>
      </c>
      <c r="B2489" s="1" t="s">
        <v>91</v>
      </c>
      <c r="C2489" s="1" t="s">
        <v>138</v>
      </c>
      <c r="D2489" s="1">
        <v>309.16800000000001</v>
      </c>
      <c r="E2489" s="1">
        <v>23.16</v>
      </c>
      <c r="F2489" s="5" t="s">
        <v>146</v>
      </c>
      <c r="H2489" s="1" t="s">
        <v>152</v>
      </c>
      <c r="I2489" s="1">
        <v>55717</v>
      </c>
      <c r="K2489" s="1">
        <f t="shared" si="531"/>
        <v>10.92805853349506</v>
      </c>
      <c r="L2489" s="1" t="str">
        <f t="shared" si="532"/>
        <v>neg (Tyr-Lys) YE_Syn</v>
      </c>
      <c r="M2489" s="1" t="str">
        <f t="shared" si="521"/>
        <v>D</v>
      </c>
      <c r="N2489" s="1" t="str">
        <f t="shared" si="522"/>
        <v>neg (Tyr-Lys) YE_Syn_D</v>
      </c>
      <c r="O2489" s="2" t="str">
        <f t="shared" si="523"/>
        <v/>
      </c>
      <c r="P2489" s="1" t="str">
        <f t="array" ref="P2489">IF(O2489="","",AVERAGE(IF(L$1:L$2881=L2489,K$1:K$2881)))</f>
        <v/>
      </c>
      <c r="Q2489" s="1" t="str">
        <f t="array" ref="Q2489">IF(O2489="","",_xlfn.F.TEST(IF((L$1:L$2881=LEFT(L2489,LEN(L2489)-3)&amp;"ctr"),K$1:K$2881),IF((L$1:L$2881=L2489),K$1:K$2881)))</f>
        <v/>
      </c>
      <c r="R2489" s="1" t="str">
        <f t="array" ref="R2489">IF(O2489="","",TTEST(IF(L$1:L$2881=LEFT(L2489,LEN(L2489)-3)&amp;"ctr",K$1:K$2881),IF(L$1:L$2881=L2489,K$1:K$2881),2,IF(ISERROR(Q2489),3,IF(Q2489&lt;0.05,3,2))))</f>
        <v/>
      </c>
      <c r="S2489" s="1" t="str">
        <f t="shared" ca="1" si="524"/>
        <v/>
      </c>
      <c r="T2489" s="1" t="str">
        <f t="array" ref="T2489">IF(O2489="","",AVERAGE(IF(L$1:L$2881=L2489,I$1:I$2881)))</f>
        <v/>
      </c>
      <c r="U2489" s="1" t="str">
        <f t="shared" ca="1" si="525"/>
        <v/>
      </c>
      <c r="V2489" s="1" t="str">
        <f t="shared" ca="1" si="529"/>
        <v/>
      </c>
      <c r="W2489" s="1" t="str">
        <f t="array" aca="1" ref="W2489" ca="1">IF(V2489="","",IF(AVERAGE(IF(Z$2:Z$2881="Neg"&amp;" "&amp;B2489&amp;" "&amp;X2489,J$2:J$2881,0))&gt;AVERAGE(IF(Z$2:Z$2881="pos"&amp;" "&amp;B2489&amp;" "&amp;X2489,J$2:J$2881,0)),"neg","pos"))</f>
        <v/>
      </c>
      <c r="X2489" s="1" t="str">
        <f t="shared" ca="1" si="526"/>
        <v/>
      </c>
      <c r="Y2489" s="1" t="str">
        <f t="shared" ca="1" si="527"/>
        <v/>
      </c>
      <c r="Z2489" s="1" t="str">
        <f t="shared" si="528"/>
        <v>neg (Tyr-Lys) YE_</v>
      </c>
      <c r="AA2489" s="1" t="str">
        <f t="shared" si="530"/>
        <v/>
      </c>
    </row>
    <row r="2490" spans="1:27" x14ac:dyDescent="0.2">
      <c r="A2490" s="1" t="s">
        <v>93</v>
      </c>
      <c r="B2490" s="1" t="s">
        <v>91</v>
      </c>
      <c r="C2490" s="1" t="s">
        <v>138</v>
      </c>
      <c r="D2490" s="1">
        <v>309.16800000000001</v>
      </c>
      <c r="E2490" s="1">
        <v>23.16</v>
      </c>
      <c r="F2490" s="5" t="s">
        <v>146</v>
      </c>
      <c r="H2490" s="1" t="s">
        <v>153</v>
      </c>
      <c r="K2490" s="1">
        <f t="shared" si="531"/>
        <v>0</v>
      </c>
      <c r="L2490" s="1" t="str">
        <f t="shared" si="532"/>
        <v>neg (Tyr-Lys) SE_Ctr</v>
      </c>
      <c r="M2490" s="1" t="str">
        <f t="shared" si="521"/>
        <v>ND</v>
      </c>
      <c r="N2490" s="1" t="str">
        <f t="shared" si="522"/>
        <v>neg (Tyr-Lys) SE_CtrND</v>
      </c>
      <c r="O2490" s="2" t="str">
        <f t="shared" si="523"/>
        <v>ND</v>
      </c>
      <c r="P2490" s="1">
        <f t="array" ref="P2490">IF(O2490="","",AVERAGE(IF(L$1:L$2881=L2490,K$1:K$2881)))</f>
        <v>0</v>
      </c>
      <c r="Q2490" s="1" t="e">
        <f t="array" ref="Q2490">IF(O2490="","",_xlfn.F.TEST(IF((L$1:L$2881=LEFT(L2490,LEN(L2490)-3)&amp;"ctr"),K$1:K$2881),IF((L$1:L$2881=L2490),K$1:K$2881)))</f>
        <v>#DIV/0!</v>
      </c>
      <c r="R2490" s="1" t="e">
        <f t="array" ref="R2490">IF(O2490="","",TTEST(IF(L$1:L$2881=LEFT(L2490,LEN(L2490)-3)&amp;"ctr",K$1:K$2881),IF(L$1:L$2881=L2490,K$1:K$2881),2,IF(ISERROR(Q2490),3,IF(Q2490&lt;0.05,3,2))))</f>
        <v>#DIV/0!</v>
      </c>
      <c r="S2490" s="1" t="str">
        <f t="shared" ca="1" si="524"/>
        <v>ND</v>
      </c>
      <c r="T2490" s="1">
        <f t="array" ref="T2490">IF(O2490="","",AVERAGE(IF(L$1:L$2881=L2490,I$1:I$2881)))</f>
        <v>0</v>
      </c>
      <c r="U2490" s="1" t="str">
        <f t="shared" ca="1" si="525"/>
        <v>n/a</v>
      </c>
      <c r="V2490" s="1" t="str">
        <f t="shared" ca="1" si="529"/>
        <v/>
      </c>
      <c r="W2490" s="1" t="str">
        <f t="array" aca="1" ref="W2490" ca="1">IF(V2490="","",IF(AVERAGE(IF(Z$2:Z$2881="Neg"&amp;" "&amp;B2490&amp;" "&amp;X2490,J$2:J$2881,0))&gt;AVERAGE(IF(Z$2:Z$2881="pos"&amp;" "&amp;B2490&amp;" "&amp;X2490,J$2:J$2881,0)),"neg","pos"))</f>
        <v/>
      </c>
      <c r="X2490" s="1" t="str">
        <f t="shared" ca="1" si="526"/>
        <v/>
      </c>
      <c r="Y2490" s="1" t="str">
        <f t="shared" ca="1" si="527"/>
        <v/>
      </c>
      <c r="Z2490" s="1" t="str">
        <f t="shared" si="528"/>
        <v>neg (Tyr-Lys) SE_</v>
      </c>
      <c r="AA2490" s="1" t="str">
        <f t="shared" si="530"/>
        <v>Good</v>
      </c>
    </row>
    <row r="2491" spans="1:27" x14ac:dyDescent="0.2">
      <c r="A2491" s="1" t="s">
        <v>93</v>
      </c>
      <c r="B2491" s="1" t="s">
        <v>91</v>
      </c>
      <c r="C2491" s="1" t="s">
        <v>138</v>
      </c>
      <c r="D2491" s="1">
        <v>309.16800000000001</v>
      </c>
      <c r="E2491" s="1">
        <v>23.16</v>
      </c>
      <c r="F2491" s="5" t="s">
        <v>146</v>
      </c>
      <c r="H2491" s="1" t="s">
        <v>153</v>
      </c>
      <c r="K2491" s="1">
        <f t="shared" si="531"/>
        <v>0</v>
      </c>
      <c r="L2491" s="1" t="str">
        <f t="shared" si="532"/>
        <v>neg (Tyr-Lys) SE_Ctr</v>
      </c>
      <c r="M2491" s="1" t="str">
        <f t="shared" si="521"/>
        <v>ND</v>
      </c>
      <c r="N2491" s="1" t="str">
        <f t="shared" si="522"/>
        <v>neg (Tyr-Lys) SE_CtrND</v>
      </c>
      <c r="O2491" s="2" t="str">
        <f t="shared" si="523"/>
        <v/>
      </c>
      <c r="P2491" s="1" t="str">
        <f t="array" ref="P2491">IF(O2491="","",AVERAGE(IF(L$1:L$2881=L2491,K$1:K$2881)))</f>
        <v/>
      </c>
      <c r="Q2491" s="1" t="str">
        <f t="array" ref="Q2491">IF(O2491="","",_xlfn.F.TEST(IF((L$1:L$2881=LEFT(L2491,LEN(L2491)-3)&amp;"ctr"),K$1:K$2881),IF((L$1:L$2881=L2491),K$1:K$2881)))</f>
        <v/>
      </c>
      <c r="R2491" s="1" t="str">
        <f t="array" ref="R2491">IF(O2491="","",TTEST(IF(L$1:L$2881=LEFT(L2491,LEN(L2491)-3)&amp;"ctr",K$1:K$2881),IF(L$1:L$2881=L2491,K$1:K$2881),2,IF(ISERROR(Q2491),3,IF(Q2491&lt;0.05,3,2))))</f>
        <v/>
      </c>
      <c r="S2491" s="1" t="str">
        <f t="shared" ca="1" si="524"/>
        <v/>
      </c>
      <c r="T2491" s="1" t="str">
        <f t="array" ref="T2491">IF(O2491="","",AVERAGE(IF(L$1:L$2881=L2491,I$1:I$2881)))</f>
        <v/>
      </c>
      <c r="U2491" s="1" t="str">
        <f t="shared" ca="1" si="525"/>
        <v/>
      </c>
      <c r="V2491" s="1" t="str">
        <f t="shared" ca="1" si="529"/>
        <v/>
      </c>
      <c r="W2491" s="1" t="str">
        <f t="array" aca="1" ref="W2491" ca="1">IF(V2491="","",IF(AVERAGE(IF(Z$2:Z$2881="Neg"&amp;" "&amp;B2491&amp;" "&amp;X2491,J$2:J$2881,0))&gt;AVERAGE(IF(Z$2:Z$2881="pos"&amp;" "&amp;B2491&amp;" "&amp;X2491,J$2:J$2881,0)),"neg","pos"))</f>
        <v/>
      </c>
      <c r="X2491" s="1" t="str">
        <f t="shared" ca="1" si="526"/>
        <v/>
      </c>
      <c r="Y2491" s="1" t="str">
        <f t="shared" ca="1" si="527"/>
        <v/>
      </c>
      <c r="Z2491" s="1" t="str">
        <f t="shared" si="528"/>
        <v>neg (Tyr-Lys) SE_</v>
      </c>
      <c r="AA2491" s="1" t="str">
        <f t="shared" si="530"/>
        <v/>
      </c>
    </row>
    <row r="2492" spans="1:27" x14ac:dyDescent="0.2">
      <c r="A2492" s="1" t="s">
        <v>93</v>
      </c>
      <c r="B2492" s="1" t="s">
        <v>91</v>
      </c>
      <c r="C2492" s="1" t="s">
        <v>138</v>
      </c>
      <c r="D2492" s="1">
        <v>309.16800000000001</v>
      </c>
      <c r="E2492" s="1">
        <v>23.16</v>
      </c>
      <c r="F2492" s="5" t="s">
        <v>146</v>
      </c>
      <c r="H2492" s="1" t="s">
        <v>153</v>
      </c>
      <c r="K2492" s="1">
        <f t="shared" si="531"/>
        <v>0</v>
      </c>
      <c r="L2492" s="1" t="str">
        <f t="shared" si="532"/>
        <v>neg (Tyr-Lys) SE_Ctr</v>
      </c>
      <c r="M2492" s="1" t="str">
        <f t="shared" si="521"/>
        <v>ND</v>
      </c>
      <c r="N2492" s="1" t="str">
        <f t="shared" si="522"/>
        <v>neg (Tyr-Lys) SE_CtrND</v>
      </c>
      <c r="O2492" s="2" t="str">
        <f t="shared" si="523"/>
        <v/>
      </c>
      <c r="P2492" s="1" t="str">
        <f t="array" ref="P2492">IF(O2492="","",AVERAGE(IF(L$1:L$2881=L2492,K$1:K$2881)))</f>
        <v/>
      </c>
      <c r="Q2492" s="1" t="str">
        <f t="array" ref="Q2492">IF(O2492="","",_xlfn.F.TEST(IF((L$1:L$2881=LEFT(L2492,LEN(L2492)-3)&amp;"ctr"),K$1:K$2881),IF((L$1:L$2881=L2492),K$1:K$2881)))</f>
        <v/>
      </c>
      <c r="R2492" s="1" t="str">
        <f t="array" ref="R2492">IF(O2492="","",TTEST(IF(L$1:L$2881=LEFT(L2492,LEN(L2492)-3)&amp;"ctr",K$1:K$2881),IF(L$1:L$2881=L2492,K$1:K$2881),2,IF(ISERROR(Q2492),3,IF(Q2492&lt;0.05,3,2))))</f>
        <v/>
      </c>
      <c r="S2492" s="1" t="str">
        <f t="shared" ca="1" si="524"/>
        <v/>
      </c>
      <c r="T2492" s="1" t="str">
        <f t="array" ref="T2492">IF(O2492="","",AVERAGE(IF(L$1:L$2881=L2492,I$1:I$2881)))</f>
        <v/>
      </c>
      <c r="U2492" s="1" t="str">
        <f t="shared" ca="1" si="525"/>
        <v/>
      </c>
      <c r="V2492" s="1" t="str">
        <f t="shared" ca="1" si="529"/>
        <v/>
      </c>
      <c r="W2492" s="1" t="str">
        <f t="array" aca="1" ref="W2492" ca="1">IF(V2492="","",IF(AVERAGE(IF(Z$2:Z$2881="Neg"&amp;" "&amp;B2492&amp;" "&amp;X2492,J$2:J$2881,0))&gt;AVERAGE(IF(Z$2:Z$2881="pos"&amp;" "&amp;B2492&amp;" "&amp;X2492,J$2:J$2881,0)),"neg","pos"))</f>
        <v/>
      </c>
      <c r="X2492" s="1" t="str">
        <f t="shared" ca="1" si="526"/>
        <v/>
      </c>
      <c r="Y2492" s="1" t="str">
        <f t="shared" ca="1" si="527"/>
        <v/>
      </c>
      <c r="Z2492" s="1" t="str">
        <f t="shared" si="528"/>
        <v>neg (Tyr-Lys) SE_</v>
      </c>
      <c r="AA2492" s="1" t="str">
        <f t="shared" si="530"/>
        <v/>
      </c>
    </row>
    <row r="2493" spans="1:27" x14ac:dyDescent="0.2">
      <c r="A2493" s="1" t="s">
        <v>93</v>
      </c>
      <c r="B2493" s="1" t="s">
        <v>91</v>
      </c>
      <c r="C2493" s="1" t="s">
        <v>138</v>
      </c>
      <c r="D2493" s="1">
        <v>309.16800000000001</v>
      </c>
      <c r="E2493" s="1">
        <v>23.16</v>
      </c>
      <c r="F2493" s="5" t="s">
        <v>146</v>
      </c>
      <c r="H2493" s="1" t="s">
        <v>153</v>
      </c>
      <c r="K2493" s="1">
        <f t="shared" si="531"/>
        <v>0</v>
      </c>
      <c r="L2493" s="1" t="str">
        <f t="shared" si="532"/>
        <v>neg (Tyr-Lys) SE_Ctr</v>
      </c>
      <c r="M2493" s="1" t="str">
        <f t="shared" si="521"/>
        <v>ND</v>
      </c>
      <c r="N2493" s="1" t="str">
        <f t="shared" si="522"/>
        <v>neg (Tyr-Lys) SE_CtrND</v>
      </c>
      <c r="O2493" s="2" t="str">
        <f t="shared" si="523"/>
        <v/>
      </c>
      <c r="P2493" s="1" t="str">
        <f t="array" ref="P2493">IF(O2493="","",AVERAGE(IF(L$1:L$2881=L2493,K$1:K$2881)))</f>
        <v/>
      </c>
      <c r="Q2493" s="1" t="str">
        <f t="array" ref="Q2493">IF(O2493="","",_xlfn.F.TEST(IF((L$1:L$2881=LEFT(L2493,LEN(L2493)-3)&amp;"ctr"),K$1:K$2881),IF((L$1:L$2881=L2493),K$1:K$2881)))</f>
        <v/>
      </c>
      <c r="R2493" s="1" t="str">
        <f t="array" ref="R2493">IF(O2493="","",TTEST(IF(L$1:L$2881=LEFT(L2493,LEN(L2493)-3)&amp;"ctr",K$1:K$2881),IF(L$1:L$2881=L2493,K$1:K$2881),2,IF(ISERROR(Q2493),3,IF(Q2493&lt;0.05,3,2))))</f>
        <v/>
      </c>
      <c r="S2493" s="1" t="str">
        <f t="shared" ca="1" si="524"/>
        <v/>
      </c>
      <c r="T2493" s="1" t="str">
        <f t="array" ref="T2493">IF(O2493="","",AVERAGE(IF(L$1:L$2881=L2493,I$1:I$2881)))</f>
        <v/>
      </c>
      <c r="U2493" s="1" t="str">
        <f t="shared" ca="1" si="525"/>
        <v/>
      </c>
      <c r="V2493" s="1" t="str">
        <f t="shared" ca="1" si="529"/>
        <v/>
      </c>
      <c r="W2493" s="1" t="str">
        <f t="array" aca="1" ref="W2493" ca="1">IF(V2493="","",IF(AVERAGE(IF(Z$2:Z$2881="Neg"&amp;" "&amp;B2493&amp;" "&amp;X2493,J$2:J$2881,0))&gt;AVERAGE(IF(Z$2:Z$2881="pos"&amp;" "&amp;B2493&amp;" "&amp;X2493,J$2:J$2881,0)),"neg","pos"))</f>
        <v/>
      </c>
      <c r="X2493" s="1" t="str">
        <f t="shared" ca="1" si="526"/>
        <v/>
      </c>
      <c r="Y2493" s="1" t="str">
        <f t="shared" ca="1" si="527"/>
        <v/>
      </c>
      <c r="Z2493" s="1" t="str">
        <f t="shared" si="528"/>
        <v>neg (Tyr-Lys) SE_</v>
      </c>
      <c r="AA2493" s="1" t="str">
        <f t="shared" si="530"/>
        <v/>
      </c>
    </row>
    <row r="2494" spans="1:27" x14ac:dyDescent="0.2">
      <c r="A2494" s="1" t="s">
        <v>93</v>
      </c>
      <c r="B2494" s="1" t="s">
        <v>91</v>
      </c>
      <c r="C2494" s="1" t="s">
        <v>138</v>
      </c>
      <c r="D2494" s="1">
        <v>309.16800000000001</v>
      </c>
      <c r="E2494" s="1">
        <v>23.16</v>
      </c>
      <c r="F2494" s="5" t="s">
        <v>146</v>
      </c>
      <c r="H2494" s="1" t="s">
        <v>154</v>
      </c>
      <c r="K2494" s="1">
        <f t="shared" si="531"/>
        <v>0</v>
      </c>
      <c r="L2494" s="1" t="str">
        <f t="shared" si="532"/>
        <v>neg (Tyr-Lys) SE_Syn</v>
      </c>
      <c r="M2494" s="1" t="str">
        <f t="shared" si="521"/>
        <v>ND</v>
      </c>
      <c r="N2494" s="1" t="str">
        <f t="shared" si="522"/>
        <v>neg (Tyr-Lys) SE_SynND</v>
      </c>
      <c r="O2494" s="2" t="str">
        <f t="shared" si="523"/>
        <v>ND</v>
      </c>
      <c r="P2494" s="1">
        <f t="array" ref="P2494">IF(O2494="","",AVERAGE(IF(L$1:L$2881=L2494,K$1:K$2881)))</f>
        <v>0</v>
      </c>
      <c r="Q2494" s="1" t="e">
        <f t="array" ref="Q2494">IF(O2494="","",_xlfn.F.TEST(IF((L$1:L$2881=LEFT(L2494,LEN(L2494)-3)&amp;"ctr"),K$1:K$2881),IF((L$1:L$2881=L2494),K$1:K$2881)))</f>
        <v>#DIV/0!</v>
      </c>
      <c r="R2494" s="1" t="e">
        <f t="array" ref="R2494">IF(O2494="","",TTEST(IF(L$1:L$2881=LEFT(L2494,LEN(L2494)-3)&amp;"ctr",K$1:K$2881),IF(L$1:L$2881=L2494,K$1:K$2881),2,IF(ISERROR(Q2494),3,IF(Q2494&lt;0.05,3,2))))</f>
        <v>#DIV/0!</v>
      </c>
      <c r="S2494" s="1" t="str">
        <f t="shared" ca="1" si="524"/>
        <v>ND</v>
      </c>
      <c r="T2494" s="1">
        <f t="array" ref="T2494">IF(O2494="","",AVERAGE(IF(L$1:L$2881=L2494,I$1:I$2881)))</f>
        <v>0</v>
      </c>
      <c r="U2494" s="1" t="str">
        <f t="shared" ca="1" si="525"/>
        <v>n/a</v>
      </c>
      <c r="V2494" s="1" t="str">
        <f t="shared" ca="1" si="529"/>
        <v/>
      </c>
      <c r="W2494" s="1" t="str">
        <f t="array" aca="1" ref="W2494" ca="1">IF(V2494="","",IF(AVERAGE(IF(Z$2:Z$2881="Neg"&amp;" "&amp;B2494&amp;" "&amp;X2494,J$2:J$2881,0))&gt;AVERAGE(IF(Z$2:Z$2881="pos"&amp;" "&amp;B2494&amp;" "&amp;X2494,J$2:J$2881,0)),"neg","pos"))</f>
        <v/>
      </c>
      <c r="X2494" s="1" t="str">
        <f t="shared" ca="1" si="526"/>
        <v/>
      </c>
      <c r="Y2494" s="1" t="str">
        <f t="shared" ca="1" si="527"/>
        <v/>
      </c>
      <c r="Z2494" s="1" t="str">
        <f t="shared" si="528"/>
        <v>neg (Tyr-Lys) SE_</v>
      </c>
      <c r="AA2494" s="1" t="str">
        <f t="shared" si="530"/>
        <v>Good</v>
      </c>
    </row>
    <row r="2495" spans="1:27" x14ac:dyDescent="0.2">
      <c r="A2495" s="1" t="s">
        <v>93</v>
      </c>
      <c r="B2495" s="1" t="s">
        <v>91</v>
      </c>
      <c r="C2495" s="1" t="s">
        <v>138</v>
      </c>
      <c r="D2495" s="1">
        <v>309.16800000000001</v>
      </c>
      <c r="E2495" s="1">
        <v>23.16</v>
      </c>
      <c r="F2495" s="5" t="s">
        <v>146</v>
      </c>
      <c r="H2495" s="1" t="s">
        <v>154</v>
      </c>
      <c r="K2495" s="1">
        <f t="shared" si="531"/>
        <v>0</v>
      </c>
      <c r="L2495" s="1" t="str">
        <f t="shared" si="532"/>
        <v>neg (Tyr-Lys) SE_Syn</v>
      </c>
      <c r="M2495" s="1" t="str">
        <f t="shared" si="521"/>
        <v>ND</v>
      </c>
      <c r="N2495" s="1" t="str">
        <f t="shared" si="522"/>
        <v>neg (Tyr-Lys) SE_SynND</v>
      </c>
      <c r="O2495" s="2" t="str">
        <f t="shared" si="523"/>
        <v/>
      </c>
      <c r="P2495" s="1" t="str">
        <f t="array" ref="P2495">IF(O2495="","",AVERAGE(IF(L$1:L$2881=L2495,K$1:K$2881)))</f>
        <v/>
      </c>
      <c r="Q2495" s="1" t="str">
        <f t="array" ref="Q2495">IF(O2495="","",_xlfn.F.TEST(IF((L$1:L$2881=LEFT(L2495,LEN(L2495)-3)&amp;"ctr"),K$1:K$2881),IF((L$1:L$2881=L2495),K$1:K$2881)))</f>
        <v/>
      </c>
      <c r="R2495" s="1" t="str">
        <f t="array" ref="R2495">IF(O2495="","",TTEST(IF(L$1:L$2881=LEFT(L2495,LEN(L2495)-3)&amp;"ctr",K$1:K$2881),IF(L$1:L$2881=L2495,K$1:K$2881),2,IF(ISERROR(Q2495),3,IF(Q2495&lt;0.05,3,2))))</f>
        <v/>
      </c>
      <c r="S2495" s="1" t="str">
        <f t="shared" ca="1" si="524"/>
        <v/>
      </c>
      <c r="T2495" s="1" t="str">
        <f t="array" ref="T2495">IF(O2495="","",AVERAGE(IF(L$1:L$2881=L2495,I$1:I$2881)))</f>
        <v/>
      </c>
      <c r="U2495" s="1" t="str">
        <f t="shared" ca="1" si="525"/>
        <v/>
      </c>
      <c r="V2495" s="1" t="str">
        <f t="shared" ca="1" si="529"/>
        <v/>
      </c>
      <c r="W2495" s="1" t="str">
        <f t="array" aca="1" ref="W2495" ca="1">IF(V2495="","",IF(AVERAGE(IF(Z$2:Z$2881="Neg"&amp;" "&amp;B2495&amp;" "&amp;X2495,J$2:J$2881,0))&gt;AVERAGE(IF(Z$2:Z$2881="pos"&amp;" "&amp;B2495&amp;" "&amp;X2495,J$2:J$2881,0)),"neg","pos"))</f>
        <v/>
      </c>
      <c r="X2495" s="1" t="str">
        <f t="shared" ca="1" si="526"/>
        <v/>
      </c>
      <c r="Y2495" s="1" t="str">
        <f t="shared" ca="1" si="527"/>
        <v/>
      </c>
      <c r="Z2495" s="1" t="str">
        <f t="shared" si="528"/>
        <v>neg (Tyr-Lys) SE_</v>
      </c>
      <c r="AA2495" s="1" t="str">
        <f t="shared" si="530"/>
        <v/>
      </c>
    </row>
    <row r="2496" spans="1:27" x14ac:dyDescent="0.2">
      <c r="A2496" s="1" t="s">
        <v>93</v>
      </c>
      <c r="B2496" s="1" t="s">
        <v>91</v>
      </c>
      <c r="C2496" s="1" t="s">
        <v>138</v>
      </c>
      <c r="D2496" s="1">
        <v>309.16800000000001</v>
      </c>
      <c r="E2496" s="1">
        <v>23.16</v>
      </c>
      <c r="F2496" s="5" t="s">
        <v>146</v>
      </c>
      <c r="H2496" s="1" t="s">
        <v>154</v>
      </c>
      <c r="K2496" s="1">
        <f t="shared" si="531"/>
        <v>0</v>
      </c>
      <c r="L2496" s="1" t="str">
        <f t="shared" si="532"/>
        <v>neg (Tyr-Lys) SE_Syn</v>
      </c>
      <c r="M2496" s="1" t="str">
        <f t="shared" si="521"/>
        <v>ND</v>
      </c>
      <c r="N2496" s="1" t="str">
        <f t="shared" si="522"/>
        <v>neg (Tyr-Lys) SE_SynND</v>
      </c>
      <c r="O2496" s="2" t="str">
        <f t="shared" si="523"/>
        <v/>
      </c>
      <c r="P2496" s="1" t="str">
        <f t="array" ref="P2496">IF(O2496="","",AVERAGE(IF(L$1:L$2881=L2496,K$1:K$2881)))</f>
        <v/>
      </c>
      <c r="Q2496" s="1" t="str">
        <f t="array" ref="Q2496">IF(O2496="","",_xlfn.F.TEST(IF((L$1:L$2881=LEFT(L2496,LEN(L2496)-3)&amp;"ctr"),K$1:K$2881),IF((L$1:L$2881=L2496),K$1:K$2881)))</f>
        <v/>
      </c>
      <c r="R2496" s="1" t="str">
        <f t="array" ref="R2496">IF(O2496="","",TTEST(IF(L$1:L$2881=LEFT(L2496,LEN(L2496)-3)&amp;"ctr",K$1:K$2881),IF(L$1:L$2881=L2496,K$1:K$2881),2,IF(ISERROR(Q2496),3,IF(Q2496&lt;0.05,3,2))))</f>
        <v/>
      </c>
      <c r="S2496" s="1" t="str">
        <f t="shared" ca="1" si="524"/>
        <v/>
      </c>
      <c r="T2496" s="1" t="str">
        <f t="array" ref="T2496">IF(O2496="","",AVERAGE(IF(L$1:L$2881=L2496,I$1:I$2881)))</f>
        <v/>
      </c>
      <c r="U2496" s="1" t="str">
        <f t="shared" ca="1" si="525"/>
        <v/>
      </c>
      <c r="V2496" s="1" t="str">
        <f t="shared" ca="1" si="529"/>
        <v/>
      </c>
      <c r="W2496" s="1" t="str">
        <f t="array" aca="1" ref="W2496" ca="1">IF(V2496="","",IF(AVERAGE(IF(Z$2:Z$2881="Neg"&amp;" "&amp;B2496&amp;" "&amp;X2496,J$2:J$2881,0))&gt;AVERAGE(IF(Z$2:Z$2881="pos"&amp;" "&amp;B2496&amp;" "&amp;X2496,J$2:J$2881,0)),"neg","pos"))</f>
        <v/>
      </c>
      <c r="X2496" s="1" t="str">
        <f t="shared" ca="1" si="526"/>
        <v/>
      </c>
      <c r="Y2496" s="1" t="str">
        <f t="shared" ca="1" si="527"/>
        <v/>
      </c>
      <c r="Z2496" s="1" t="str">
        <f t="shared" si="528"/>
        <v>neg (Tyr-Lys) SE_</v>
      </c>
      <c r="AA2496" s="1" t="str">
        <f t="shared" si="530"/>
        <v/>
      </c>
    </row>
    <row r="2497" spans="1:27" x14ac:dyDescent="0.2">
      <c r="A2497" s="1" t="s">
        <v>93</v>
      </c>
      <c r="B2497" s="1" t="s">
        <v>91</v>
      </c>
      <c r="C2497" s="1" t="s">
        <v>138</v>
      </c>
      <c r="D2497" s="1">
        <v>309.16800000000001</v>
      </c>
      <c r="E2497" s="1">
        <v>23.16</v>
      </c>
      <c r="F2497" s="5" t="s">
        <v>146</v>
      </c>
      <c r="H2497" s="1" t="s">
        <v>154</v>
      </c>
      <c r="K2497" s="1">
        <f t="shared" si="531"/>
        <v>0</v>
      </c>
      <c r="L2497" s="1" t="str">
        <f t="shared" si="532"/>
        <v>neg (Tyr-Lys) SE_Syn</v>
      </c>
      <c r="M2497" s="1" t="str">
        <f t="shared" si="521"/>
        <v>ND</v>
      </c>
      <c r="N2497" s="1" t="str">
        <f t="shared" si="522"/>
        <v>neg (Tyr-Lys) SE_SynND</v>
      </c>
      <c r="O2497" s="2" t="str">
        <f t="shared" si="523"/>
        <v/>
      </c>
      <c r="P2497" s="1" t="str">
        <f t="array" ref="P2497">IF(O2497="","",AVERAGE(IF(L$1:L$2881=L2497,K$1:K$2881)))</f>
        <v/>
      </c>
      <c r="Q2497" s="1" t="str">
        <f t="array" ref="Q2497">IF(O2497="","",_xlfn.F.TEST(IF((L$1:L$2881=LEFT(L2497,LEN(L2497)-3)&amp;"ctr"),K$1:K$2881),IF((L$1:L$2881=L2497),K$1:K$2881)))</f>
        <v/>
      </c>
      <c r="R2497" s="1" t="str">
        <f t="array" ref="R2497">IF(O2497="","",TTEST(IF(L$1:L$2881=LEFT(L2497,LEN(L2497)-3)&amp;"ctr",K$1:K$2881),IF(L$1:L$2881=L2497,K$1:K$2881),2,IF(ISERROR(Q2497),3,IF(Q2497&lt;0.05,3,2))))</f>
        <v/>
      </c>
      <c r="S2497" s="1" t="str">
        <f t="shared" ca="1" si="524"/>
        <v/>
      </c>
      <c r="T2497" s="1" t="str">
        <f t="array" ref="T2497">IF(O2497="","",AVERAGE(IF(L$1:L$2881=L2497,I$1:I$2881)))</f>
        <v/>
      </c>
      <c r="U2497" s="1" t="str">
        <f t="shared" ca="1" si="525"/>
        <v/>
      </c>
      <c r="V2497" s="1" t="str">
        <f t="shared" ca="1" si="529"/>
        <v/>
      </c>
      <c r="W2497" s="1" t="str">
        <f t="array" aca="1" ref="W2497" ca="1">IF(V2497="","",IF(AVERAGE(IF(Z$2:Z$2881="Neg"&amp;" "&amp;B2497&amp;" "&amp;X2497,J$2:J$2881,0))&gt;AVERAGE(IF(Z$2:Z$2881="pos"&amp;" "&amp;B2497&amp;" "&amp;X2497,J$2:J$2881,0)),"neg","pos"))</f>
        <v/>
      </c>
      <c r="X2497" s="1" t="str">
        <f t="shared" ca="1" si="526"/>
        <v/>
      </c>
      <c r="Y2497" s="1" t="str">
        <f t="shared" ca="1" si="527"/>
        <v/>
      </c>
      <c r="Z2497" s="1" t="str">
        <f t="shared" si="528"/>
        <v>neg (Tyr-Lys) SE_</v>
      </c>
      <c r="AA2497" s="1" t="str">
        <f t="shared" si="530"/>
        <v/>
      </c>
    </row>
    <row r="2498" spans="1:27" x14ac:dyDescent="0.2">
      <c r="A2498" s="1" t="s">
        <v>94</v>
      </c>
      <c r="B2498" s="1" t="s">
        <v>96</v>
      </c>
      <c r="C2498" s="1" t="s">
        <v>137</v>
      </c>
      <c r="D2498" s="1">
        <v>245.1739</v>
      </c>
      <c r="E2498" s="1">
        <v>23.35</v>
      </c>
      <c r="F2498" s="5" t="s">
        <v>146</v>
      </c>
      <c r="H2498" s="1" t="s">
        <v>147</v>
      </c>
      <c r="K2498" s="1">
        <f t="shared" si="531"/>
        <v>0</v>
      </c>
      <c r="L2498" s="1" t="str">
        <f t="shared" si="532"/>
        <v>both (C5H11NO2+Lys-H2O) Min_Ctr</v>
      </c>
      <c r="M2498" s="1" t="str">
        <f t="shared" ref="M2498:M2561" si="533">IF(I2498&lt;&gt;"","D","ND")</f>
        <v>ND</v>
      </c>
      <c r="N2498" s="1" t="str">
        <f t="shared" ref="N2498:N2561" si="534">L2498&amp;IF(LEN(M2498)=2,M2498,"_"&amp;M2498)</f>
        <v>both (C5H11NO2+Lys-H2O) Min_CtrND</v>
      </c>
      <c r="O2498" s="2" t="str">
        <f t="shared" ref="O2498:O2561" si="535">IF(ROW()&lt;&gt;MATCH(L2498,L$1:L$2881,0),"",IF(COUNTIF(N$1:N$2881,LEFT(N2498,LEN(N2498)-2)&amp;"_D")=COUNTIF(L$1:L$2881,L2498),"D","ND"))</f>
        <v>ND</v>
      </c>
      <c r="P2498" s="1">
        <f t="array" ref="P2498">IF(O2498="","",AVERAGE(IF(L$1:L$2881=L2498,K$1:K$2881)))</f>
        <v>0</v>
      </c>
      <c r="Q2498" s="1" t="e">
        <f t="array" ref="Q2498">IF(O2498="","",_xlfn.F.TEST(IF((L$1:L$2881=LEFT(L2498,LEN(L2498)-3)&amp;"ctr"),K$1:K$2881),IF((L$1:L$2881=L2498),K$1:K$2881)))</f>
        <v>#DIV/0!</v>
      </c>
      <c r="R2498" s="1" t="e">
        <f t="array" ref="R2498">IF(O2498="","",TTEST(IF(L$1:L$2881=LEFT(L2498,LEN(L2498)-3)&amp;"ctr",K$1:K$2881),IF(L$1:L$2881=L2498,K$1:K$2881),2,IF(ISERROR(Q2498),3,IF(Q2498&lt;0.05,3,2))))</f>
        <v>#DIV/0!</v>
      </c>
      <c r="S2498" s="1" t="str">
        <f t="shared" ref="S2498:S2561" ca="1" si="536">IF(P2498="","",IF(RIGHT(L2498,3)="ctr",O2498,IF(AND(O2498="ND",INDIRECT("r"&amp;MATCH(LEFT(L2498,LEN(L2498)-3)&amp;"ctr",L$1:L$2881,0)&amp;"c"&amp;COLUMN(O2498),FALSE)="ND"),"ND",IF(R2498&gt;=0.05,"N",IF(AND(R2498&lt;0.05,P2498&lt;INDIRECT("r"&amp;MATCH(LEFT(L2498,LEN(L2498)-3)&amp;"ctr",L$1:L$2881,0)&amp;"C"&amp;COLUMN(P2498),FALSE)),"I",IF(AND(R2498&lt;0.05,P2498&gt;INDIRECT("r"&amp;MATCH(LEFT(L2498,LEN(L2498)-3)&amp;"ctr",L$1:L$2881,0)&amp;"c"&amp;COLUMN(P2498),FALSE)),"E","err"))))))</f>
        <v>ND</v>
      </c>
      <c r="T2498" s="1">
        <f t="array" ref="T2498">IF(O2498="","",AVERAGE(IF(L$1:L$2881=L2498,I$1:I$2881)))</f>
        <v>0</v>
      </c>
      <c r="U2498" s="1" t="str">
        <f t="shared" ref="U2498:U2561" ca="1" si="537">IF(O2498="","",IF(OR(S2498="ND",S2498="N"),"n/a",IF(OR(S2498="e",S2498="I"),IF(OR(T2498=0,INDIRECT("r"&amp;MATCH(LEFT(L2498,LEN(L2498)-3)&amp;"ctr",L$1:L$2881,0)&amp;"c"&amp;COLUMN(T2498),FALSE)=0),5,LOG(T2498/INDIRECT("r"&amp;MATCH(LEFT(L2498,LEN(L2498)-3)&amp;"ctr",L$1:L$2881,0)&amp;"c"&amp;COLUMN(T2498),FALSE),2)))))</f>
        <v>n/a</v>
      </c>
      <c r="V2498" s="1" t="str">
        <f t="shared" ca="1" si="529"/>
        <v/>
      </c>
      <c r="W2498" s="1" t="str">
        <f t="array" aca="1" ref="W2498" ca="1">IF(V2498="","",IF(AVERAGE(IF(Z$2:Z$2881="Neg"&amp;" "&amp;B2498&amp;" "&amp;X2498,J$2:J$2881,0))&gt;AVERAGE(IF(Z$2:Z$2881="pos"&amp;" "&amp;B2498&amp;" "&amp;X2498,J$2:J$2881,0)),"neg","pos"))</f>
        <v/>
      </c>
      <c r="X2498" s="1" t="str">
        <f t="shared" ref="X2498:X2561" ca="1" si="538">IF(V2498="","",LEFT(H2498,3))</f>
        <v/>
      </c>
      <c r="Y2498" s="1" t="str">
        <f t="shared" ref="Y2498:Y2561" ca="1" si="539">IF(W2498="","",RIGHT(H2498,3))</f>
        <v/>
      </c>
      <c r="Z2498" s="1" t="str">
        <f t="shared" ref="Z2498:Z2561" si="540">A2498&amp;" "&amp;B2498&amp;" "&amp;LEFT(H2498,3)</f>
        <v>both (C5H11NO2+Lys-H2O) Min</v>
      </c>
      <c r="AA2498" s="1" t="str">
        <f t="shared" si="530"/>
        <v>Good</v>
      </c>
    </row>
    <row r="2499" spans="1:27" x14ac:dyDescent="0.2">
      <c r="A2499" s="1" t="s">
        <v>94</v>
      </c>
      <c r="B2499" s="1" t="s">
        <v>96</v>
      </c>
      <c r="C2499" s="1" t="s">
        <v>137</v>
      </c>
      <c r="D2499" s="1">
        <v>245.1739</v>
      </c>
      <c r="E2499" s="1">
        <v>23.35</v>
      </c>
      <c r="F2499" s="5" t="s">
        <v>146</v>
      </c>
      <c r="H2499" s="1" t="s">
        <v>147</v>
      </c>
      <c r="K2499" s="1">
        <f t="shared" si="531"/>
        <v>0</v>
      </c>
      <c r="L2499" s="1" t="str">
        <f t="shared" si="532"/>
        <v>both (C5H11NO2+Lys-H2O) Min_Ctr</v>
      </c>
      <c r="M2499" s="1" t="str">
        <f t="shared" si="533"/>
        <v>ND</v>
      </c>
      <c r="N2499" s="1" t="str">
        <f t="shared" si="534"/>
        <v>both (C5H11NO2+Lys-H2O) Min_CtrND</v>
      </c>
      <c r="O2499" s="2" t="str">
        <f t="shared" si="535"/>
        <v/>
      </c>
      <c r="P2499" s="1" t="str">
        <f t="array" ref="P2499">IF(O2499="","",AVERAGE(IF(L$1:L$2881=L2499,K$1:K$2881)))</f>
        <v/>
      </c>
      <c r="Q2499" s="1" t="str">
        <f t="array" ref="Q2499">IF(O2499="","",_xlfn.F.TEST(IF((L$1:L$2881=LEFT(L2499,LEN(L2499)-3)&amp;"ctr"),K$1:K$2881),IF((L$1:L$2881=L2499),K$1:K$2881)))</f>
        <v/>
      </c>
      <c r="R2499" s="1" t="str">
        <f t="array" ref="R2499">IF(O2499="","",TTEST(IF(L$1:L$2881=LEFT(L2499,LEN(L2499)-3)&amp;"ctr",K$1:K$2881),IF(L$1:L$2881=L2499,K$1:K$2881),2,IF(ISERROR(Q2499),3,IF(Q2499&lt;0.05,3,2))))</f>
        <v/>
      </c>
      <c r="S2499" s="1" t="str">
        <f t="shared" ca="1" si="536"/>
        <v/>
      </c>
      <c r="T2499" s="1" t="str">
        <f t="array" ref="T2499">IF(O2499="","",AVERAGE(IF(L$1:L$2881=L2499,I$1:I$2881)))</f>
        <v/>
      </c>
      <c r="U2499" s="1" t="str">
        <f t="shared" ca="1" si="537"/>
        <v/>
      </c>
      <c r="V2499" s="1" t="str">
        <f t="shared" ref="V2499:V2562" ca="1" si="541">IF(S2499="N","1",IF(U2499="n/a","",IF(U2499="","",IF(ABS(U2499)&lt;1.5,"1",IF(ABS(U2499)&lt;2.5,"2",IF(ABS(U2499)&lt;3.5,"3",IF(ABS(U2499)&lt;4.5,"4",IF(ABS(U2499)&gt;=4.5,"5"))))))))</f>
        <v/>
      </c>
      <c r="W2499" s="1" t="str">
        <f t="array" aca="1" ref="W2499" ca="1">IF(V2499="","",IF(AVERAGE(IF(Z$2:Z$2881="Neg"&amp;" "&amp;B2499&amp;" "&amp;X2499,J$2:J$2881,0))&gt;AVERAGE(IF(Z$2:Z$2881="pos"&amp;" "&amp;B2499&amp;" "&amp;X2499,J$2:J$2881,0)),"neg","pos"))</f>
        <v/>
      </c>
      <c r="X2499" s="1" t="str">
        <f t="shared" ca="1" si="538"/>
        <v/>
      </c>
      <c r="Y2499" s="1" t="str">
        <f t="shared" ca="1" si="539"/>
        <v/>
      </c>
      <c r="Z2499" s="1" t="str">
        <f t="shared" si="540"/>
        <v>both (C5H11NO2+Lys-H2O) Min</v>
      </c>
      <c r="AA2499" s="1" t="str">
        <f t="shared" ref="AA2499:AA2562" si="542">IF(T2499="","","Good")</f>
        <v/>
      </c>
    </row>
    <row r="2500" spans="1:27" x14ac:dyDescent="0.2">
      <c r="A2500" s="1" t="s">
        <v>94</v>
      </c>
      <c r="B2500" s="1" t="s">
        <v>96</v>
      </c>
      <c r="C2500" s="1" t="s">
        <v>137</v>
      </c>
      <c r="D2500" s="1">
        <v>245.1739</v>
      </c>
      <c r="E2500" s="1">
        <v>23.35</v>
      </c>
      <c r="F2500" s="5" t="s">
        <v>146</v>
      </c>
      <c r="H2500" s="1" t="s">
        <v>147</v>
      </c>
      <c r="K2500" s="1">
        <f t="shared" si="531"/>
        <v>0</v>
      </c>
      <c r="L2500" s="1" t="str">
        <f t="shared" si="532"/>
        <v>both (C5H11NO2+Lys-H2O) Min_Ctr</v>
      </c>
      <c r="M2500" s="1" t="str">
        <f t="shared" si="533"/>
        <v>ND</v>
      </c>
      <c r="N2500" s="1" t="str">
        <f t="shared" si="534"/>
        <v>both (C5H11NO2+Lys-H2O) Min_CtrND</v>
      </c>
      <c r="O2500" s="2" t="str">
        <f t="shared" si="535"/>
        <v/>
      </c>
      <c r="P2500" s="1" t="str">
        <f t="array" ref="P2500">IF(O2500="","",AVERAGE(IF(L$1:L$2881=L2500,K$1:K$2881)))</f>
        <v/>
      </c>
      <c r="Q2500" s="1" t="str">
        <f t="array" ref="Q2500">IF(O2500="","",_xlfn.F.TEST(IF((L$1:L$2881=LEFT(L2500,LEN(L2500)-3)&amp;"ctr"),K$1:K$2881),IF((L$1:L$2881=L2500),K$1:K$2881)))</f>
        <v/>
      </c>
      <c r="R2500" s="1" t="str">
        <f t="array" ref="R2500">IF(O2500="","",TTEST(IF(L$1:L$2881=LEFT(L2500,LEN(L2500)-3)&amp;"ctr",K$1:K$2881),IF(L$1:L$2881=L2500,K$1:K$2881),2,IF(ISERROR(Q2500),3,IF(Q2500&lt;0.05,3,2))))</f>
        <v/>
      </c>
      <c r="S2500" s="1" t="str">
        <f t="shared" ca="1" si="536"/>
        <v/>
      </c>
      <c r="T2500" s="1" t="str">
        <f t="array" ref="T2500">IF(O2500="","",AVERAGE(IF(L$1:L$2881=L2500,I$1:I$2881)))</f>
        <v/>
      </c>
      <c r="U2500" s="1" t="str">
        <f t="shared" ca="1" si="537"/>
        <v/>
      </c>
      <c r="V2500" s="1" t="str">
        <f t="shared" ca="1" si="541"/>
        <v/>
      </c>
      <c r="W2500" s="1" t="str">
        <f t="array" aca="1" ref="W2500" ca="1">IF(V2500="","",IF(AVERAGE(IF(Z$2:Z$2881="Neg"&amp;" "&amp;B2500&amp;" "&amp;X2500,J$2:J$2881,0))&gt;AVERAGE(IF(Z$2:Z$2881="pos"&amp;" "&amp;B2500&amp;" "&amp;X2500,J$2:J$2881,0)),"neg","pos"))</f>
        <v/>
      </c>
      <c r="X2500" s="1" t="str">
        <f t="shared" ca="1" si="538"/>
        <v/>
      </c>
      <c r="Y2500" s="1" t="str">
        <f t="shared" ca="1" si="539"/>
        <v/>
      </c>
      <c r="Z2500" s="1" t="str">
        <f t="shared" si="540"/>
        <v>both (C5H11NO2+Lys-H2O) Min</v>
      </c>
      <c r="AA2500" s="1" t="str">
        <f t="shared" si="542"/>
        <v/>
      </c>
    </row>
    <row r="2501" spans="1:27" x14ac:dyDescent="0.2">
      <c r="A2501" s="1" t="s">
        <v>94</v>
      </c>
      <c r="B2501" s="1" t="s">
        <v>96</v>
      </c>
      <c r="C2501" s="1" t="s">
        <v>137</v>
      </c>
      <c r="D2501" s="1">
        <v>245.1739</v>
      </c>
      <c r="E2501" s="1">
        <v>23.35</v>
      </c>
      <c r="F2501" s="5" t="s">
        <v>146</v>
      </c>
      <c r="H2501" s="1" t="s">
        <v>147</v>
      </c>
      <c r="K2501" s="1">
        <f t="shared" si="531"/>
        <v>0</v>
      </c>
      <c r="L2501" s="1" t="str">
        <f t="shared" si="532"/>
        <v>both (C5H11NO2+Lys-H2O) Min_Ctr</v>
      </c>
      <c r="M2501" s="1" t="str">
        <f t="shared" si="533"/>
        <v>ND</v>
      </c>
      <c r="N2501" s="1" t="str">
        <f t="shared" si="534"/>
        <v>both (C5H11NO2+Lys-H2O) Min_CtrND</v>
      </c>
      <c r="O2501" s="2" t="str">
        <f t="shared" si="535"/>
        <v/>
      </c>
      <c r="P2501" s="1" t="str">
        <f t="array" ref="P2501">IF(O2501="","",AVERAGE(IF(L$1:L$2881=L2501,K$1:K$2881)))</f>
        <v/>
      </c>
      <c r="Q2501" s="1" t="str">
        <f t="array" ref="Q2501">IF(O2501="","",_xlfn.F.TEST(IF((L$1:L$2881=LEFT(L2501,LEN(L2501)-3)&amp;"ctr"),K$1:K$2881),IF((L$1:L$2881=L2501),K$1:K$2881)))</f>
        <v/>
      </c>
      <c r="R2501" s="1" t="str">
        <f t="array" ref="R2501">IF(O2501="","",TTEST(IF(L$1:L$2881=LEFT(L2501,LEN(L2501)-3)&amp;"ctr",K$1:K$2881),IF(L$1:L$2881=L2501,K$1:K$2881),2,IF(ISERROR(Q2501),3,IF(Q2501&lt;0.05,3,2))))</f>
        <v/>
      </c>
      <c r="S2501" s="1" t="str">
        <f t="shared" ca="1" si="536"/>
        <v/>
      </c>
      <c r="T2501" s="1" t="str">
        <f t="array" ref="T2501">IF(O2501="","",AVERAGE(IF(L$1:L$2881=L2501,I$1:I$2881)))</f>
        <v/>
      </c>
      <c r="U2501" s="1" t="str">
        <f t="shared" ca="1" si="537"/>
        <v/>
      </c>
      <c r="V2501" s="1" t="str">
        <f t="shared" ca="1" si="541"/>
        <v/>
      </c>
      <c r="W2501" s="1" t="str">
        <f t="array" aca="1" ref="W2501" ca="1">IF(V2501="","",IF(AVERAGE(IF(Z$2:Z$2881="Neg"&amp;" "&amp;B2501&amp;" "&amp;X2501,J$2:J$2881,0))&gt;AVERAGE(IF(Z$2:Z$2881="pos"&amp;" "&amp;B2501&amp;" "&amp;X2501,J$2:J$2881,0)),"neg","pos"))</f>
        <v/>
      </c>
      <c r="X2501" s="1" t="str">
        <f t="shared" ca="1" si="538"/>
        <v/>
      </c>
      <c r="Y2501" s="1" t="str">
        <f t="shared" ca="1" si="539"/>
        <v/>
      </c>
      <c r="Z2501" s="1" t="str">
        <f t="shared" si="540"/>
        <v>both (C5H11NO2+Lys-H2O) Min</v>
      </c>
      <c r="AA2501" s="1" t="str">
        <f t="shared" si="542"/>
        <v/>
      </c>
    </row>
    <row r="2502" spans="1:27" x14ac:dyDescent="0.2">
      <c r="A2502" s="1" t="s">
        <v>94</v>
      </c>
      <c r="B2502" s="1" t="s">
        <v>96</v>
      </c>
      <c r="C2502" s="1" t="s">
        <v>137</v>
      </c>
      <c r="D2502" s="1">
        <v>245.1739</v>
      </c>
      <c r="E2502" s="1">
        <v>23.35</v>
      </c>
      <c r="F2502" s="5" t="s">
        <v>146</v>
      </c>
      <c r="H2502" s="1" t="s">
        <v>148</v>
      </c>
      <c r="K2502" s="1">
        <f t="shared" si="531"/>
        <v>0</v>
      </c>
      <c r="L2502" s="1" t="str">
        <f t="shared" si="532"/>
        <v>both (C5H11NO2+Lys-H2O) Min_Syn</v>
      </c>
      <c r="M2502" s="1" t="str">
        <f t="shared" si="533"/>
        <v>ND</v>
      </c>
      <c r="N2502" s="1" t="str">
        <f t="shared" si="534"/>
        <v>both (C5H11NO2+Lys-H2O) Min_SynND</v>
      </c>
      <c r="O2502" s="2" t="str">
        <f t="shared" si="535"/>
        <v>ND</v>
      </c>
      <c r="P2502" s="1">
        <f t="array" ref="P2502">IF(O2502="","",AVERAGE(IF(L$1:L$2881=L2502,K$1:K$2881)))</f>
        <v>0</v>
      </c>
      <c r="Q2502" s="1" t="e">
        <f t="array" ref="Q2502">IF(O2502="","",_xlfn.F.TEST(IF((L$1:L$2881=LEFT(L2502,LEN(L2502)-3)&amp;"ctr"),K$1:K$2881),IF((L$1:L$2881=L2502),K$1:K$2881)))</f>
        <v>#DIV/0!</v>
      </c>
      <c r="R2502" s="1" t="e">
        <f t="array" ref="R2502">IF(O2502="","",TTEST(IF(L$1:L$2881=LEFT(L2502,LEN(L2502)-3)&amp;"ctr",K$1:K$2881),IF(L$1:L$2881=L2502,K$1:K$2881),2,IF(ISERROR(Q2502),3,IF(Q2502&lt;0.05,3,2))))</f>
        <v>#DIV/0!</v>
      </c>
      <c r="S2502" s="1" t="str">
        <f t="shared" ca="1" si="536"/>
        <v>ND</v>
      </c>
      <c r="T2502" s="1">
        <f t="array" ref="T2502">IF(O2502="","",AVERAGE(IF(L$1:L$2881=L2502,I$1:I$2881)))</f>
        <v>0</v>
      </c>
      <c r="U2502" s="1" t="str">
        <f t="shared" ca="1" si="537"/>
        <v>n/a</v>
      </c>
      <c r="V2502" s="1" t="str">
        <f t="shared" ca="1" si="541"/>
        <v/>
      </c>
      <c r="W2502" s="1" t="str">
        <f t="array" aca="1" ref="W2502" ca="1">IF(V2502="","",IF(AVERAGE(IF(Z$2:Z$2881="Neg"&amp;" "&amp;B2502&amp;" "&amp;X2502,J$2:J$2881,0))&gt;AVERAGE(IF(Z$2:Z$2881="pos"&amp;" "&amp;B2502&amp;" "&amp;X2502,J$2:J$2881,0)),"neg","pos"))</f>
        <v/>
      </c>
      <c r="X2502" s="1" t="str">
        <f t="shared" ca="1" si="538"/>
        <v/>
      </c>
      <c r="Y2502" s="1" t="str">
        <f t="shared" ca="1" si="539"/>
        <v/>
      </c>
      <c r="Z2502" s="1" t="str">
        <f t="shared" si="540"/>
        <v>both (C5H11NO2+Lys-H2O) Min</v>
      </c>
      <c r="AA2502" s="1" t="str">
        <f t="shared" si="542"/>
        <v>Good</v>
      </c>
    </row>
    <row r="2503" spans="1:27" x14ac:dyDescent="0.2">
      <c r="A2503" s="1" t="s">
        <v>94</v>
      </c>
      <c r="B2503" s="1" t="s">
        <v>96</v>
      </c>
      <c r="C2503" s="1" t="s">
        <v>137</v>
      </c>
      <c r="D2503" s="1">
        <v>245.1739</v>
      </c>
      <c r="E2503" s="1">
        <v>23.35</v>
      </c>
      <c r="F2503" s="5" t="s">
        <v>146</v>
      </c>
      <c r="H2503" s="1" t="s">
        <v>148</v>
      </c>
      <c r="K2503" s="1">
        <f t="shared" si="531"/>
        <v>0</v>
      </c>
      <c r="L2503" s="1" t="str">
        <f t="shared" si="532"/>
        <v>both (C5H11NO2+Lys-H2O) Min_Syn</v>
      </c>
      <c r="M2503" s="1" t="str">
        <f t="shared" si="533"/>
        <v>ND</v>
      </c>
      <c r="N2503" s="1" t="str">
        <f t="shared" si="534"/>
        <v>both (C5H11NO2+Lys-H2O) Min_SynND</v>
      </c>
      <c r="O2503" s="2" t="str">
        <f t="shared" si="535"/>
        <v/>
      </c>
      <c r="P2503" s="1" t="str">
        <f t="array" ref="P2503">IF(O2503="","",AVERAGE(IF(L$1:L$2881=L2503,K$1:K$2881)))</f>
        <v/>
      </c>
      <c r="Q2503" s="1" t="str">
        <f t="array" ref="Q2503">IF(O2503="","",_xlfn.F.TEST(IF((L$1:L$2881=LEFT(L2503,LEN(L2503)-3)&amp;"ctr"),K$1:K$2881),IF((L$1:L$2881=L2503),K$1:K$2881)))</f>
        <v/>
      </c>
      <c r="R2503" s="1" t="str">
        <f t="array" ref="R2503">IF(O2503="","",TTEST(IF(L$1:L$2881=LEFT(L2503,LEN(L2503)-3)&amp;"ctr",K$1:K$2881),IF(L$1:L$2881=L2503,K$1:K$2881),2,IF(ISERROR(Q2503),3,IF(Q2503&lt;0.05,3,2))))</f>
        <v/>
      </c>
      <c r="S2503" s="1" t="str">
        <f t="shared" ca="1" si="536"/>
        <v/>
      </c>
      <c r="T2503" s="1" t="str">
        <f t="array" ref="T2503">IF(O2503="","",AVERAGE(IF(L$1:L$2881=L2503,I$1:I$2881)))</f>
        <v/>
      </c>
      <c r="U2503" s="1" t="str">
        <f t="shared" ca="1" si="537"/>
        <v/>
      </c>
      <c r="V2503" s="1" t="str">
        <f t="shared" ca="1" si="541"/>
        <v/>
      </c>
      <c r="W2503" s="1" t="str">
        <f t="array" aca="1" ref="W2503" ca="1">IF(V2503="","",IF(AVERAGE(IF(Z$2:Z$2881="Neg"&amp;" "&amp;B2503&amp;" "&amp;X2503,J$2:J$2881,0))&gt;AVERAGE(IF(Z$2:Z$2881="pos"&amp;" "&amp;B2503&amp;" "&amp;X2503,J$2:J$2881,0)),"neg","pos"))</f>
        <v/>
      </c>
      <c r="X2503" s="1" t="str">
        <f t="shared" ca="1" si="538"/>
        <v/>
      </c>
      <c r="Y2503" s="1" t="str">
        <f t="shared" ca="1" si="539"/>
        <v/>
      </c>
      <c r="Z2503" s="1" t="str">
        <f t="shared" si="540"/>
        <v>both (C5H11NO2+Lys-H2O) Min</v>
      </c>
      <c r="AA2503" s="1" t="str">
        <f t="shared" si="542"/>
        <v/>
      </c>
    </row>
    <row r="2504" spans="1:27" x14ac:dyDescent="0.2">
      <c r="A2504" s="1" t="s">
        <v>94</v>
      </c>
      <c r="B2504" s="1" t="s">
        <v>96</v>
      </c>
      <c r="C2504" s="1" t="s">
        <v>137</v>
      </c>
      <c r="D2504" s="1">
        <v>245.1739</v>
      </c>
      <c r="E2504" s="1">
        <v>23.35</v>
      </c>
      <c r="F2504" s="5" t="s">
        <v>146</v>
      </c>
      <c r="H2504" s="1" t="s">
        <v>148</v>
      </c>
      <c r="K2504" s="1">
        <f t="shared" si="531"/>
        <v>0</v>
      </c>
      <c r="L2504" s="1" t="str">
        <f t="shared" si="532"/>
        <v>both (C5H11NO2+Lys-H2O) Min_Syn</v>
      </c>
      <c r="M2504" s="1" t="str">
        <f t="shared" si="533"/>
        <v>ND</v>
      </c>
      <c r="N2504" s="1" t="str">
        <f t="shared" si="534"/>
        <v>both (C5H11NO2+Lys-H2O) Min_SynND</v>
      </c>
      <c r="O2504" s="2" t="str">
        <f t="shared" si="535"/>
        <v/>
      </c>
      <c r="P2504" s="1" t="str">
        <f t="array" ref="P2504">IF(O2504="","",AVERAGE(IF(L$1:L$2881=L2504,K$1:K$2881)))</f>
        <v/>
      </c>
      <c r="Q2504" s="1" t="str">
        <f t="array" ref="Q2504">IF(O2504="","",_xlfn.F.TEST(IF((L$1:L$2881=LEFT(L2504,LEN(L2504)-3)&amp;"ctr"),K$1:K$2881),IF((L$1:L$2881=L2504),K$1:K$2881)))</f>
        <v/>
      </c>
      <c r="R2504" s="1" t="str">
        <f t="array" ref="R2504">IF(O2504="","",TTEST(IF(L$1:L$2881=LEFT(L2504,LEN(L2504)-3)&amp;"ctr",K$1:K$2881),IF(L$1:L$2881=L2504,K$1:K$2881),2,IF(ISERROR(Q2504),3,IF(Q2504&lt;0.05,3,2))))</f>
        <v/>
      </c>
      <c r="S2504" s="1" t="str">
        <f t="shared" ca="1" si="536"/>
        <v/>
      </c>
      <c r="T2504" s="1" t="str">
        <f t="array" ref="T2504">IF(O2504="","",AVERAGE(IF(L$1:L$2881=L2504,I$1:I$2881)))</f>
        <v/>
      </c>
      <c r="U2504" s="1" t="str">
        <f t="shared" ca="1" si="537"/>
        <v/>
      </c>
      <c r="V2504" s="1" t="str">
        <f t="shared" ca="1" si="541"/>
        <v/>
      </c>
      <c r="W2504" s="1" t="str">
        <f t="array" aca="1" ref="W2504" ca="1">IF(V2504="","",IF(AVERAGE(IF(Z$2:Z$2881="Neg"&amp;" "&amp;B2504&amp;" "&amp;X2504,J$2:J$2881,0))&gt;AVERAGE(IF(Z$2:Z$2881="pos"&amp;" "&amp;B2504&amp;" "&amp;X2504,J$2:J$2881,0)),"neg","pos"))</f>
        <v/>
      </c>
      <c r="X2504" s="1" t="str">
        <f t="shared" ca="1" si="538"/>
        <v/>
      </c>
      <c r="Y2504" s="1" t="str">
        <f t="shared" ca="1" si="539"/>
        <v/>
      </c>
      <c r="Z2504" s="1" t="str">
        <f t="shared" si="540"/>
        <v>both (C5H11NO2+Lys-H2O) Min</v>
      </c>
      <c r="AA2504" s="1" t="str">
        <f t="shared" si="542"/>
        <v/>
      </c>
    </row>
    <row r="2505" spans="1:27" x14ac:dyDescent="0.2">
      <c r="A2505" s="1" t="s">
        <v>94</v>
      </c>
      <c r="B2505" s="1" t="s">
        <v>96</v>
      </c>
      <c r="C2505" s="1" t="s">
        <v>137</v>
      </c>
      <c r="D2505" s="1">
        <v>245.1739</v>
      </c>
      <c r="E2505" s="1">
        <v>23.35</v>
      </c>
      <c r="F2505" s="5" t="s">
        <v>146</v>
      </c>
      <c r="H2505" s="1" t="s">
        <v>148</v>
      </c>
      <c r="K2505" s="1">
        <f t="shared" si="531"/>
        <v>0</v>
      </c>
      <c r="L2505" s="1" t="str">
        <f t="shared" si="532"/>
        <v>both (C5H11NO2+Lys-H2O) Min_Syn</v>
      </c>
      <c r="M2505" s="1" t="str">
        <f t="shared" si="533"/>
        <v>ND</v>
      </c>
      <c r="N2505" s="1" t="str">
        <f t="shared" si="534"/>
        <v>both (C5H11NO2+Lys-H2O) Min_SynND</v>
      </c>
      <c r="O2505" s="2" t="str">
        <f t="shared" si="535"/>
        <v/>
      </c>
      <c r="P2505" s="1" t="str">
        <f t="array" ref="P2505">IF(O2505="","",AVERAGE(IF(L$1:L$2881=L2505,K$1:K$2881)))</f>
        <v/>
      </c>
      <c r="Q2505" s="1" t="str">
        <f t="array" ref="Q2505">IF(O2505="","",_xlfn.F.TEST(IF((L$1:L$2881=LEFT(L2505,LEN(L2505)-3)&amp;"ctr"),K$1:K$2881),IF((L$1:L$2881=L2505),K$1:K$2881)))</f>
        <v/>
      </c>
      <c r="R2505" s="1" t="str">
        <f t="array" ref="R2505">IF(O2505="","",TTEST(IF(L$1:L$2881=LEFT(L2505,LEN(L2505)-3)&amp;"ctr",K$1:K$2881),IF(L$1:L$2881=L2505,K$1:K$2881),2,IF(ISERROR(Q2505),3,IF(Q2505&lt;0.05,3,2))))</f>
        <v/>
      </c>
      <c r="S2505" s="1" t="str">
        <f t="shared" ca="1" si="536"/>
        <v/>
      </c>
      <c r="T2505" s="1" t="str">
        <f t="array" ref="T2505">IF(O2505="","",AVERAGE(IF(L$1:L$2881=L2505,I$1:I$2881)))</f>
        <v/>
      </c>
      <c r="U2505" s="1" t="str">
        <f t="shared" ca="1" si="537"/>
        <v/>
      </c>
      <c r="V2505" s="1" t="str">
        <f t="shared" ca="1" si="541"/>
        <v/>
      </c>
      <c r="W2505" s="1" t="str">
        <f t="array" aca="1" ref="W2505" ca="1">IF(V2505="","",IF(AVERAGE(IF(Z$2:Z$2881="Neg"&amp;" "&amp;B2505&amp;" "&amp;X2505,J$2:J$2881,0))&gt;AVERAGE(IF(Z$2:Z$2881="pos"&amp;" "&amp;B2505&amp;" "&amp;X2505,J$2:J$2881,0)),"neg","pos"))</f>
        <v/>
      </c>
      <c r="X2505" s="1" t="str">
        <f t="shared" ca="1" si="538"/>
        <v/>
      </c>
      <c r="Y2505" s="1" t="str">
        <f t="shared" ca="1" si="539"/>
        <v/>
      </c>
      <c r="Z2505" s="1" t="str">
        <f t="shared" si="540"/>
        <v>both (C5H11NO2+Lys-H2O) Min</v>
      </c>
      <c r="AA2505" s="1" t="str">
        <f t="shared" si="542"/>
        <v/>
      </c>
    </row>
    <row r="2506" spans="1:27" x14ac:dyDescent="0.2">
      <c r="A2506" s="1" t="s">
        <v>94</v>
      </c>
      <c r="B2506" s="1" t="s">
        <v>96</v>
      </c>
      <c r="C2506" s="1" t="s">
        <v>137</v>
      </c>
      <c r="D2506" s="1">
        <v>245.1739</v>
      </c>
      <c r="E2506" s="1">
        <v>23.35</v>
      </c>
      <c r="F2506" s="5" t="s">
        <v>146</v>
      </c>
      <c r="H2506" s="1" t="s">
        <v>149</v>
      </c>
      <c r="K2506" s="1">
        <f t="shared" si="531"/>
        <v>0</v>
      </c>
      <c r="L2506" s="1" t="str">
        <f t="shared" si="532"/>
        <v>both (C5H11NO2+Lys-H2O) MEBM_Ctr</v>
      </c>
      <c r="M2506" s="1" t="str">
        <f t="shared" si="533"/>
        <v>ND</v>
      </c>
      <c r="N2506" s="1" t="str">
        <f t="shared" si="534"/>
        <v>both (C5H11NO2+Lys-H2O) MEBM_CtrND</v>
      </c>
      <c r="O2506" s="2" t="str">
        <f t="shared" si="535"/>
        <v>ND</v>
      </c>
      <c r="P2506" s="1">
        <f t="array" ref="P2506">IF(O2506="","",AVERAGE(IF(L$1:L$2881=L2506,K$1:K$2881)))</f>
        <v>0</v>
      </c>
      <c r="Q2506" s="1" t="e">
        <f t="array" ref="Q2506">IF(O2506="","",_xlfn.F.TEST(IF((L$1:L$2881=LEFT(L2506,LEN(L2506)-3)&amp;"ctr"),K$1:K$2881),IF((L$1:L$2881=L2506),K$1:K$2881)))</f>
        <v>#DIV/0!</v>
      </c>
      <c r="R2506" s="1" t="e">
        <f t="array" ref="R2506">IF(O2506="","",TTEST(IF(L$1:L$2881=LEFT(L2506,LEN(L2506)-3)&amp;"ctr",K$1:K$2881),IF(L$1:L$2881=L2506,K$1:K$2881),2,IF(ISERROR(Q2506),3,IF(Q2506&lt;0.05,3,2))))</f>
        <v>#DIV/0!</v>
      </c>
      <c r="S2506" s="1" t="str">
        <f t="shared" ca="1" si="536"/>
        <v>ND</v>
      </c>
      <c r="T2506" s="1">
        <f t="array" ref="T2506">IF(O2506="","",AVERAGE(IF(L$1:L$2881=L2506,I$1:I$2881)))</f>
        <v>0</v>
      </c>
      <c r="U2506" s="1" t="str">
        <f t="shared" ca="1" si="537"/>
        <v>n/a</v>
      </c>
      <c r="V2506" s="1" t="str">
        <f t="shared" ca="1" si="541"/>
        <v/>
      </c>
      <c r="W2506" s="1" t="str">
        <f t="array" aca="1" ref="W2506" ca="1">IF(V2506="","",IF(AVERAGE(IF(Z$2:Z$2881="Neg"&amp;" "&amp;B2506&amp;" "&amp;X2506,J$2:J$2881,0))&gt;AVERAGE(IF(Z$2:Z$2881="pos"&amp;" "&amp;B2506&amp;" "&amp;X2506,J$2:J$2881,0)),"neg","pos"))</f>
        <v/>
      </c>
      <c r="X2506" s="1" t="str">
        <f t="shared" ca="1" si="538"/>
        <v/>
      </c>
      <c r="Y2506" s="1" t="str">
        <f t="shared" ca="1" si="539"/>
        <v/>
      </c>
      <c r="Z2506" s="1" t="str">
        <f t="shared" si="540"/>
        <v>both (C5H11NO2+Lys-H2O) MEB</v>
      </c>
      <c r="AA2506" s="1" t="str">
        <f t="shared" si="542"/>
        <v>Good</v>
      </c>
    </row>
    <row r="2507" spans="1:27" x14ac:dyDescent="0.2">
      <c r="A2507" s="1" t="s">
        <v>94</v>
      </c>
      <c r="B2507" s="1" t="s">
        <v>96</v>
      </c>
      <c r="C2507" s="1" t="s">
        <v>137</v>
      </c>
      <c r="D2507" s="1">
        <v>245.1739</v>
      </c>
      <c r="E2507" s="1">
        <v>23.35</v>
      </c>
      <c r="F2507" s="5" t="s">
        <v>146</v>
      </c>
      <c r="H2507" s="1" t="s">
        <v>149</v>
      </c>
      <c r="K2507" s="1">
        <f t="shared" si="531"/>
        <v>0</v>
      </c>
      <c r="L2507" s="1" t="str">
        <f t="shared" si="532"/>
        <v>both (C5H11NO2+Lys-H2O) MEBM_Ctr</v>
      </c>
      <c r="M2507" s="1" t="str">
        <f t="shared" si="533"/>
        <v>ND</v>
      </c>
      <c r="N2507" s="1" t="str">
        <f t="shared" si="534"/>
        <v>both (C5H11NO2+Lys-H2O) MEBM_CtrND</v>
      </c>
      <c r="O2507" s="2" t="str">
        <f t="shared" si="535"/>
        <v/>
      </c>
      <c r="P2507" s="1" t="str">
        <f t="array" ref="P2507">IF(O2507="","",AVERAGE(IF(L$1:L$2881=L2507,K$1:K$2881)))</f>
        <v/>
      </c>
      <c r="Q2507" s="1" t="str">
        <f t="array" ref="Q2507">IF(O2507="","",_xlfn.F.TEST(IF((L$1:L$2881=LEFT(L2507,LEN(L2507)-3)&amp;"ctr"),K$1:K$2881),IF((L$1:L$2881=L2507),K$1:K$2881)))</f>
        <v/>
      </c>
      <c r="R2507" s="1" t="str">
        <f t="array" ref="R2507">IF(O2507="","",TTEST(IF(L$1:L$2881=LEFT(L2507,LEN(L2507)-3)&amp;"ctr",K$1:K$2881),IF(L$1:L$2881=L2507,K$1:K$2881),2,IF(ISERROR(Q2507),3,IF(Q2507&lt;0.05,3,2))))</f>
        <v/>
      </c>
      <c r="S2507" s="1" t="str">
        <f t="shared" ca="1" si="536"/>
        <v/>
      </c>
      <c r="T2507" s="1" t="str">
        <f t="array" ref="T2507">IF(O2507="","",AVERAGE(IF(L$1:L$2881=L2507,I$1:I$2881)))</f>
        <v/>
      </c>
      <c r="U2507" s="1" t="str">
        <f t="shared" ca="1" si="537"/>
        <v/>
      </c>
      <c r="V2507" s="1" t="str">
        <f t="shared" ca="1" si="541"/>
        <v/>
      </c>
      <c r="W2507" s="1" t="str">
        <f t="array" aca="1" ref="W2507" ca="1">IF(V2507="","",IF(AVERAGE(IF(Z$2:Z$2881="Neg"&amp;" "&amp;B2507&amp;" "&amp;X2507,J$2:J$2881,0))&gt;AVERAGE(IF(Z$2:Z$2881="pos"&amp;" "&amp;B2507&amp;" "&amp;X2507,J$2:J$2881,0)),"neg","pos"))</f>
        <v/>
      </c>
      <c r="X2507" s="1" t="str">
        <f t="shared" ca="1" si="538"/>
        <v/>
      </c>
      <c r="Y2507" s="1" t="str">
        <f t="shared" ca="1" si="539"/>
        <v/>
      </c>
      <c r="Z2507" s="1" t="str">
        <f t="shared" si="540"/>
        <v>both (C5H11NO2+Lys-H2O) MEB</v>
      </c>
      <c r="AA2507" s="1" t="str">
        <f t="shared" si="542"/>
        <v/>
      </c>
    </row>
    <row r="2508" spans="1:27" x14ac:dyDescent="0.2">
      <c r="A2508" s="1" t="s">
        <v>94</v>
      </c>
      <c r="B2508" s="1" t="s">
        <v>96</v>
      </c>
      <c r="C2508" s="1" t="s">
        <v>137</v>
      </c>
      <c r="D2508" s="1">
        <v>245.1739</v>
      </c>
      <c r="E2508" s="1">
        <v>23.35</v>
      </c>
      <c r="F2508" s="5" t="s">
        <v>146</v>
      </c>
      <c r="H2508" s="1" t="s">
        <v>149</v>
      </c>
      <c r="K2508" s="1">
        <f t="shared" si="531"/>
        <v>0</v>
      </c>
      <c r="L2508" s="1" t="str">
        <f t="shared" si="532"/>
        <v>both (C5H11NO2+Lys-H2O) MEBM_Ctr</v>
      </c>
      <c r="M2508" s="1" t="str">
        <f t="shared" si="533"/>
        <v>ND</v>
      </c>
      <c r="N2508" s="1" t="str">
        <f t="shared" si="534"/>
        <v>both (C5H11NO2+Lys-H2O) MEBM_CtrND</v>
      </c>
      <c r="O2508" s="2" t="str">
        <f t="shared" si="535"/>
        <v/>
      </c>
      <c r="P2508" s="1" t="str">
        <f t="array" ref="P2508">IF(O2508="","",AVERAGE(IF(L$1:L$2881=L2508,K$1:K$2881)))</f>
        <v/>
      </c>
      <c r="Q2508" s="1" t="str">
        <f t="array" ref="Q2508">IF(O2508="","",_xlfn.F.TEST(IF((L$1:L$2881=LEFT(L2508,LEN(L2508)-3)&amp;"ctr"),K$1:K$2881),IF((L$1:L$2881=L2508),K$1:K$2881)))</f>
        <v/>
      </c>
      <c r="R2508" s="1" t="str">
        <f t="array" ref="R2508">IF(O2508="","",TTEST(IF(L$1:L$2881=LEFT(L2508,LEN(L2508)-3)&amp;"ctr",K$1:K$2881),IF(L$1:L$2881=L2508,K$1:K$2881),2,IF(ISERROR(Q2508),3,IF(Q2508&lt;0.05,3,2))))</f>
        <v/>
      </c>
      <c r="S2508" s="1" t="str">
        <f t="shared" ca="1" si="536"/>
        <v/>
      </c>
      <c r="T2508" s="1" t="str">
        <f t="array" ref="T2508">IF(O2508="","",AVERAGE(IF(L$1:L$2881=L2508,I$1:I$2881)))</f>
        <v/>
      </c>
      <c r="U2508" s="1" t="str">
        <f t="shared" ca="1" si="537"/>
        <v/>
      </c>
      <c r="V2508" s="1" t="str">
        <f t="shared" ca="1" si="541"/>
        <v/>
      </c>
      <c r="W2508" s="1" t="str">
        <f t="array" aca="1" ref="W2508" ca="1">IF(V2508="","",IF(AVERAGE(IF(Z$2:Z$2881="Neg"&amp;" "&amp;B2508&amp;" "&amp;X2508,J$2:J$2881,0))&gt;AVERAGE(IF(Z$2:Z$2881="pos"&amp;" "&amp;B2508&amp;" "&amp;X2508,J$2:J$2881,0)),"neg","pos"))</f>
        <v/>
      </c>
      <c r="X2508" s="1" t="str">
        <f t="shared" ca="1" si="538"/>
        <v/>
      </c>
      <c r="Y2508" s="1" t="str">
        <f t="shared" ca="1" si="539"/>
        <v/>
      </c>
      <c r="Z2508" s="1" t="str">
        <f t="shared" si="540"/>
        <v>both (C5H11NO2+Lys-H2O) MEB</v>
      </c>
      <c r="AA2508" s="1" t="str">
        <f t="shared" si="542"/>
        <v/>
      </c>
    </row>
    <row r="2509" spans="1:27" x14ac:dyDescent="0.2">
      <c r="A2509" s="1" t="s">
        <v>94</v>
      </c>
      <c r="B2509" s="1" t="s">
        <v>96</v>
      </c>
      <c r="C2509" s="1" t="s">
        <v>137</v>
      </c>
      <c r="D2509" s="1">
        <v>245.1739</v>
      </c>
      <c r="E2509" s="1">
        <v>23.35</v>
      </c>
      <c r="F2509" s="5" t="s">
        <v>146</v>
      </c>
      <c r="H2509" s="1" t="s">
        <v>149</v>
      </c>
      <c r="K2509" s="1">
        <f t="shared" si="531"/>
        <v>0</v>
      </c>
      <c r="L2509" s="1" t="str">
        <f t="shared" si="532"/>
        <v>both (C5H11NO2+Lys-H2O) MEBM_Ctr</v>
      </c>
      <c r="M2509" s="1" t="str">
        <f t="shared" si="533"/>
        <v>ND</v>
      </c>
      <c r="N2509" s="1" t="str">
        <f t="shared" si="534"/>
        <v>both (C5H11NO2+Lys-H2O) MEBM_CtrND</v>
      </c>
      <c r="O2509" s="2" t="str">
        <f t="shared" si="535"/>
        <v/>
      </c>
      <c r="P2509" s="1" t="str">
        <f t="array" ref="P2509">IF(O2509="","",AVERAGE(IF(L$1:L$2881=L2509,K$1:K$2881)))</f>
        <v/>
      </c>
      <c r="Q2509" s="1" t="str">
        <f t="array" ref="Q2509">IF(O2509="","",_xlfn.F.TEST(IF((L$1:L$2881=LEFT(L2509,LEN(L2509)-3)&amp;"ctr"),K$1:K$2881),IF((L$1:L$2881=L2509),K$1:K$2881)))</f>
        <v/>
      </c>
      <c r="R2509" s="1" t="str">
        <f t="array" ref="R2509">IF(O2509="","",TTEST(IF(L$1:L$2881=LEFT(L2509,LEN(L2509)-3)&amp;"ctr",K$1:K$2881),IF(L$1:L$2881=L2509,K$1:K$2881),2,IF(ISERROR(Q2509),3,IF(Q2509&lt;0.05,3,2))))</f>
        <v/>
      </c>
      <c r="S2509" s="1" t="str">
        <f t="shared" ca="1" si="536"/>
        <v/>
      </c>
      <c r="T2509" s="1" t="str">
        <f t="array" ref="T2509">IF(O2509="","",AVERAGE(IF(L$1:L$2881=L2509,I$1:I$2881)))</f>
        <v/>
      </c>
      <c r="U2509" s="1" t="str">
        <f t="shared" ca="1" si="537"/>
        <v/>
      </c>
      <c r="V2509" s="1" t="str">
        <f t="shared" ca="1" si="541"/>
        <v/>
      </c>
      <c r="W2509" s="1" t="str">
        <f t="array" aca="1" ref="W2509" ca="1">IF(V2509="","",IF(AVERAGE(IF(Z$2:Z$2881="Neg"&amp;" "&amp;B2509&amp;" "&amp;X2509,J$2:J$2881,0))&gt;AVERAGE(IF(Z$2:Z$2881="pos"&amp;" "&amp;B2509&amp;" "&amp;X2509,J$2:J$2881,0)),"neg","pos"))</f>
        <v/>
      </c>
      <c r="X2509" s="1" t="str">
        <f t="shared" ca="1" si="538"/>
        <v/>
      </c>
      <c r="Y2509" s="1" t="str">
        <f t="shared" ca="1" si="539"/>
        <v/>
      </c>
      <c r="Z2509" s="1" t="str">
        <f t="shared" si="540"/>
        <v>both (C5H11NO2+Lys-H2O) MEB</v>
      </c>
      <c r="AA2509" s="1" t="str">
        <f t="shared" si="542"/>
        <v/>
      </c>
    </row>
    <row r="2510" spans="1:27" x14ac:dyDescent="0.2">
      <c r="A2510" s="1" t="s">
        <v>94</v>
      </c>
      <c r="B2510" s="1" t="s">
        <v>96</v>
      </c>
      <c r="C2510" s="1" t="s">
        <v>137</v>
      </c>
      <c r="D2510" s="1">
        <v>245.1739</v>
      </c>
      <c r="E2510" s="1">
        <v>23.35</v>
      </c>
      <c r="F2510" s="5" t="s">
        <v>146</v>
      </c>
      <c r="H2510" s="1" t="s">
        <v>150</v>
      </c>
      <c r="K2510" s="1">
        <f t="shared" si="531"/>
        <v>0</v>
      </c>
      <c r="L2510" s="1" t="str">
        <f t="shared" si="532"/>
        <v>both (C5H11NO2+Lys-H2O) MEBM_Syn</v>
      </c>
      <c r="M2510" s="1" t="str">
        <f t="shared" si="533"/>
        <v>ND</v>
      </c>
      <c r="N2510" s="1" t="str">
        <f t="shared" si="534"/>
        <v>both (C5H11NO2+Lys-H2O) MEBM_SynND</v>
      </c>
      <c r="O2510" s="2" t="str">
        <f t="shared" si="535"/>
        <v>ND</v>
      </c>
      <c r="P2510" s="1">
        <f t="array" ref="P2510">IF(O2510="","",AVERAGE(IF(L$1:L$2881=L2510,K$1:K$2881)))</f>
        <v>0</v>
      </c>
      <c r="Q2510" s="1" t="e">
        <f t="array" ref="Q2510">IF(O2510="","",_xlfn.F.TEST(IF((L$1:L$2881=LEFT(L2510,LEN(L2510)-3)&amp;"ctr"),K$1:K$2881),IF((L$1:L$2881=L2510),K$1:K$2881)))</f>
        <v>#DIV/0!</v>
      </c>
      <c r="R2510" s="1" t="e">
        <f t="array" ref="R2510">IF(O2510="","",TTEST(IF(L$1:L$2881=LEFT(L2510,LEN(L2510)-3)&amp;"ctr",K$1:K$2881),IF(L$1:L$2881=L2510,K$1:K$2881),2,IF(ISERROR(Q2510),3,IF(Q2510&lt;0.05,3,2))))</f>
        <v>#DIV/0!</v>
      </c>
      <c r="S2510" s="1" t="str">
        <f t="shared" ca="1" si="536"/>
        <v>ND</v>
      </c>
      <c r="T2510" s="1">
        <f t="array" ref="T2510">IF(O2510="","",AVERAGE(IF(L$1:L$2881=L2510,I$1:I$2881)))</f>
        <v>0</v>
      </c>
      <c r="U2510" s="1" t="str">
        <f t="shared" ca="1" si="537"/>
        <v>n/a</v>
      </c>
      <c r="V2510" s="1" t="str">
        <f t="shared" ca="1" si="541"/>
        <v/>
      </c>
      <c r="W2510" s="1" t="str">
        <f t="array" aca="1" ref="W2510" ca="1">IF(V2510="","",IF(AVERAGE(IF(Z$2:Z$2881="Neg"&amp;" "&amp;B2510&amp;" "&amp;X2510,J$2:J$2881,0))&gt;AVERAGE(IF(Z$2:Z$2881="pos"&amp;" "&amp;B2510&amp;" "&amp;X2510,J$2:J$2881,0)),"neg","pos"))</f>
        <v/>
      </c>
      <c r="X2510" s="1" t="str">
        <f t="shared" ca="1" si="538"/>
        <v/>
      </c>
      <c r="Y2510" s="1" t="str">
        <f t="shared" ca="1" si="539"/>
        <v/>
      </c>
      <c r="Z2510" s="1" t="str">
        <f t="shared" si="540"/>
        <v>both (C5H11NO2+Lys-H2O) MEB</v>
      </c>
      <c r="AA2510" s="1" t="str">
        <f t="shared" si="542"/>
        <v>Good</v>
      </c>
    </row>
    <row r="2511" spans="1:27" x14ac:dyDescent="0.2">
      <c r="A2511" s="1" t="s">
        <v>94</v>
      </c>
      <c r="B2511" s="1" t="s">
        <v>96</v>
      </c>
      <c r="C2511" s="1" t="s">
        <v>137</v>
      </c>
      <c r="D2511" s="1">
        <v>245.1739</v>
      </c>
      <c r="E2511" s="1">
        <v>23.35</v>
      </c>
      <c r="F2511" s="5" t="s">
        <v>146</v>
      </c>
      <c r="H2511" s="1" t="s">
        <v>150</v>
      </c>
      <c r="K2511" s="1">
        <f t="shared" si="531"/>
        <v>0</v>
      </c>
      <c r="L2511" s="1" t="str">
        <f t="shared" si="532"/>
        <v>both (C5H11NO2+Lys-H2O) MEBM_Syn</v>
      </c>
      <c r="M2511" s="1" t="str">
        <f t="shared" si="533"/>
        <v>ND</v>
      </c>
      <c r="N2511" s="1" t="str">
        <f t="shared" si="534"/>
        <v>both (C5H11NO2+Lys-H2O) MEBM_SynND</v>
      </c>
      <c r="O2511" s="2" t="str">
        <f t="shared" si="535"/>
        <v/>
      </c>
      <c r="P2511" s="1" t="str">
        <f t="array" ref="P2511">IF(O2511="","",AVERAGE(IF(L$1:L$2881=L2511,K$1:K$2881)))</f>
        <v/>
      </c>
      <c r="Q2511" s="1" t="str">
        <f t="array" ref="Q2511">IF(O2511="","",_xlfn.F.TEST(IF((L$1:L$2881=LEFT(L2511,LEN(L2511)-3)&amp;"ctr"),K$1:K$2881),IF((L$1:L$2881=L2511),K$1:K$2881)))</f>
        <v/>
      </c>
      <c r="R2511" s="1" t="str">
        <f t="array" ref="R2511">IF(O2511="","",TTEST(IF(L$1:L$2881=LEFT(L2511,LEN(L2511)-3)&amp;"ctr",K$1:K$2881),IF(L$1:L$2881=L2511,K$1:K$2881),2,IF(ISERROR(Q2511),3,IF(Q2511&lt;0.05,3,2))))</f>
        <v/>
      </c>
      <c r="S2511" s="1" t="str">
        <f t="shared" ca="1" si="536"/>
        <v/>
      </c>
      <c r="T2511" s="1" t="str">
        <f t="array" ref="T2511">IF(O2511="","",AVERAGE(IF(L$1:L$2881=L2511,I$1:I$2881)))</f>
        <v/>
      </c>
      <c r="U2511" s="1" t="str">
        <f t="shared" ca="1" si="537"/>
        <v/>
      </c>
      <c r="V2511" s="1" t="str">
        <f t="shared" ca="1" si="541"/>
        <v/>
      </c>
      <c r="W2511" s="1" t="str">
        <f t="array" aca="1" ref="W2511" ca="1">IF(V2511="","",IF(AVERAGE(IF(Z$2:Z$2881="Neg"&amp;" "&amp;B2511&amp;" "&amp;X2511,J$2:J$2881,0))&gt;AVERAGE(IF(Z$2:Z$2881="pos"&amp;" "&amp;B2511&amp;" "&amp;X2511,J$2:J$2881,0)),"neg","pos"))</f>
        <v/>
      </c>
      <c r="X2511" s="1" t="str">
        <f t="shared" ca="1" si="538"/>
        <v/>
      </c>
      <c r="Y2511" s="1" t="str">
        <f t="shared" ca="1" si="539"/>
        <v/>
      </c>
      <c r="Z2511" s="1" t="str">
        <f t="shared" si="540"/>
        <v>both (C5H11NO2+Lys-H2O) MEB</v>
      </c>
      <c r="AA2511" s="1" t="str">
        <f t="shared" si="542"/>
        <v/>
      </c>
    </row>
    <row r="2512" spans="1:27" x14ac:dyDescent="0.2">
      <c r="A2512" s="1" t="s">
        <v>94</v>
      </c>
      <c r="B2512" s="1" t="s">
        <v>96</v>
      </c>
      <c r="C2512" s="1" t="s">
        <v>137</v>
      </c>
      <c r="D2512" s="1">
        <v>245.1739</v>
      </c>
      <c r="E2512" s="1">
        <v>23.35</v>
      </c>
      <c r="F2512" s="5" t="s">
        <v>146</v>
      </c>
      <c r="H2512" s="1" t="s">
        <v>150</v>
      </c>
      <c r="K2512" s="1">
        <f t="shared" si="531"/>
        <v>0</v>
      </c>
      <c r="L2512" s="1" t="str">
        <f t="shared" si="532"/>
        <v>both (C5H11NO2+Lys-H2O) MEBM_Syn</v>
      </c>
      <c r="M2512" s="1" t="str">
        <f t="shared" si="533"/>
        <v>ND</v>
      </c>
      <c r="N2512" s="1" t="str">
        <f t="shared" si="534"/>
        <v>both (C5H11NO2+Lys-H2O) MEBM_SynND</v>
      </c>
      <c r="O2512" s="2" t="str">
        <f t="shared" si="535"/>
        <v/>
      </c>
      <c r="P2512" s="1" t="str">
        <f t="array" ref="P2512">IF(O2512="","",AVERAGE(IF(L$1:L$2881=L2512,K$1:K$2881)))</f>
        <v/>
      </c>
      <c r="Q2512" s="1" t="str">
        <f t="array" ref="Q2512">IF(O2512="","",_xlfn.F.TEST(IF((L$1:L$2881=LEFT(L2512,LEN(L2512)-3)&amp;"ctr"),K$1:K$2881),IF((L$1:L$2881=L2512),K$1:K$2881)))</f>
        <v/>
      </c>
      <c r="R2512" s="1" t="str">
        <f t="array" ref="R2512">IF(O2512="","",TTEST(IF(L$1:L$2881=LEFT(L2512,LEN(L2512)-3)&amp;"ctr",K$1:K$2881),IF(L$1:L$2881=L2512,K$1:K$2881),2,IF(ISERROR(Q2512),3,IF(Q2512&lt;0.05,3,2))))</f>
        <v/>
      </c>
      <c r="S2512" s="1" t="str">
        <f t="shared" ca="1" si="536"/>
        <v/>
      </c>
      <c r="T2512" s="1" t="str">
        <f t="array" ref="T2512">IF(O2512="","",AVERAGE(IF(L$1:L$2881=L2512,I$1:I$2881)))</f>
        <v/>
      </c>
      <c r="U2512" s="1" t="str">
        <f t="shared" ca="1" si="537"/>
        <v/>
      </c>
      <c r="V2512" s="1" t="str">
        <f t="shared" ca="1" si="541"/>
        <v/>
      </c>
      <c r="W2512" s="1" t="str">
        <f t="array" aca="1" ref="W2512" ca="1">IF(V2512="","",IF(AVERAGE(IF(Z$2:Z$2881="Neg"&amp;" "&amp;B2512&amp;" "&amp;X2512,J$2:J$2881,0))&gt;AVERAGE(IF(Z$2:Z$2881="pos"&amp;" "&amp;B2512&amp;" "&amp;X2512,J$2:J$2881,0)),"neg","pos"))</f>
        <v/>
      </c>
      <c r="X2512" s="1" t="str">
        <f t="shared" ca="1" si="538"/>
        <v/>
      </c>
      <c r="Y2512" s="1" t="str">
        <f t="shared" ca="1" si="539"/>
        <v/>
      </c>
      <c r="Z2512" s="1" t="str">
        <f t="shared" si="540"/>
        <v>both (C5H11NO2+Lys-H2O) MEB</v>
      </c>
      <c r="AA2512" s="1" t="str">
        <f t="shared" si="542"/>
        <v/>
      </c>
    </row>
    <row r="2513" spans="1:27" x14ac:dyDescent="0.2">
      <c r="A2513" s="1" t="s">
        <v>94</v>
      </c>
      <c r="B2513" s="1" t="s">
        <v>96</v>
      </c>
      <c r="C2513" s="1" t="s">
        <v>137</v>
      </c>
      <c r="D2513" s="1">
        <v>245.1739</v>
      </c>
      <c r="E2513" s="1">
        <v>23.35</v>
      </c>
      <c r="F2513" s="5" t="s">
        <v>146</v>
      </c>
      <c r="H2513" s="1" t="s">
        <v>150</v>
      </c>
      <c r="K2513" s="1">
        <f t="shared" si="531"/>
        <v>0</v>
      </c>
      <c r="L2513" s="1" t="str">
        <f t="shared" si="532"/>
        <v>both (C5H11NO2+Lys-H2O) MEBM_Syn</v>
      </c>
      <c r="M2513" s="1" t="str">
        <f t="shared" si="533"/>
        <v>ND</v>
      </c>
      <c r="N2513" s="1" t="str">
        <f t="shared" si="534"/>
        <v>both (C5H11NO2+Lys-H2O) MEBM_SynND</v>
      </c>
      <c r="O2513" s="2" t="str">
        <f t="shared" si="535"/>
        <v/>
      </c>
      <c r="P2513" s="1" t="str">
        <f t="array" ref="P2513">IF(O2513="","",AVERAGE(IF(L$1:L$2881=L2513,K$1:K$2881)))</f>
        <v/>
      </c>
      <c r="Q2513" s="1" t="str">
        <f t="array" ref="Q2513">IF(O2513="","",_xlfn.F.TEST(IF((L$1:L$2881=LEFT(L2513,LEN(L2513)-3)&amp;"ctr"),K$1:K$2881),IF((L$1:L$2881=L2513),K$1:K$2881)))</f>
        <v/>
      </c>
      <c r="R2513" s="1" t="str">
        <f t="array" ref="R2513">IF(O2513="","",TTEST(IF(L$1:L$2881=LEFT(L2513,LEN(L2513)-3)&amp;"ctr",K$1:K$2881),IF(L$1:L$2881=L2513,K$1:K$2881),2,IF(ISERROR(Q2513),3,IF(Q2513&lt;0.05,3,2))))</f>
        <v/>
      </c>
      <c r="S2513" s="1" t="str">
        <f t="shared" ca="1" si="536"/>
        <v/>
      </c>
      <c r="T2513" s="1" t="str">
        <f t="array" ref="T2513">IF(O2513="","",AVERAGE(IF(L$1:L$2881=L2513,I$1:I$2881)))</f>
        <v/>
      </c>
      <c r="U2513" s="1" t="str">
        <f t="shared" ca="1" si="537"/>
        <v/>
      </c>
      <c r="V2513" s="1" t="str">
        <f t="shared" ca="1" si="541"/>
        <v/>
      </c>
      <c r="W2513" s="1" t="str">
        <f t="array" aca="1" ref="W2513" ca="1">IF(V2513="","",IF(AVERAGE(IF(Z$2:Z$2881="Neg"&amp;" "&amp;B2513&amp;" "&amp;X2513,J$2:J$2881,0))&gt;AVERAGE(IF(Z$2:Z$2881="pos"&amp;" "&amp;B2513&amp;" "&amp;X2513,J$2:J$2881,0)),"neg","pos"))</f>
        <v/>
      </c>
      <c r="X2513" s="1" t="str">
        <f t="shared" ca="1" si="538"/>
        <v/>
      </c>
      <c r="Y2513" s="1" t="str">
        <f t="shared" ca="1" si="539"/>
        <v/>
      </c>
      <c r="Z2513" s="1" t="str">
        <f t="shared" si="540"/>
        <v>both (C5H11NO2+Lys-H2O) MEB</v>
      </c>
      <c r="AA2513" s="1" t="str">
        <f t="shared" si="542"/>
        <v/>
      </c>
    </row>
    <row r="2514" spans="1:27" x14ac:dyDescent="0.2">
      <c r="A2514" s="1" t="s">
        <v>94</v>
      </c>
      <c r="B2514" s="1" t="s">
        <v>96</v>
      </c>
      <c r="C2514" s="1" t="s">
        <v>137</v>
      </c>
      <c r="D2514" s="1">
        <v>245.1739</v>
      </c>
      <c r="E2514" s="1">
        <v>23.35</v>
      </c>
      <c r="F2514" s="5" t="s">
        <v>146</v>
      </c>
      <c r="H2514" s="1" t="s">
        <v>151</v>
      </c>
      <c r="I2514" s="1">
        <v>186306</v>
      </c>
      <c r="K2514" s="1">
        <f t="shared" si="531"/>
        <v>12.135151129689492</v>
      </c>
      <c r="L2514" s="1" t="str">
        <f t="shared" si="532"/>
        <v>both (C5H11NO2+Lys-H2O) YE_Ctr</v>
      </c>
      <c r="M2514" s="1" t="str">
        <f t="shared" si="533"/>
        <v>D</v>
      </c>
      <c r="N2514" s="1" t="str">
        <f t="shared" si="534"/>
        <v>both (C5H11NO2+Lys-H2O) YE_Ctr_D</v>
      </c>
      <c r="O2514" s="2" t="str">
        <f t="shared" si="535"/>
        <v>D</v>
      </c>
      <c r="P2514" s="1">
        <f t="array" ref="P2514">IF(O2514="","",AVERAGE(IF(L$1:L$2881=L2514,K$1:K$2881)))</f>
        <v>11.989093238859647</v>
      </c>
      <c r="Q2514" s="1">
        <f t="array" ref="Q2514">IF(O2514="","",_xlfn.F.TEST(IF((L$1:L$2881=LEFT(L2514,LEN(L2514)-3)&amp;"ctr"),K$1:K$2881),IF((L$1:L$2881=L2514),K$1:K$2881)))</f>
        <v>1</v>
      </c>
      <c r="R2514" s="1">
        <f t="array" ref="R2514">IF(O2514="","",TTEST(IF(L$1:L$2881=LEFT(L2514,LEN(L2514)-3)&amp;"ctr",K$1:K$2881),IF(L$1:L$2881=L2514,K$1:K$2881),2,IF(ISERROR(Q2514),3,IF(Q2514&lt;0.05,3,2))))</f>
        <v>1</v>
      </c>
      <c r="S2514" s="1" t="str">
        <f t="shared" ca="1" si="536"/>
        <v>D</v>
      </c>
      <c r="T2514" s="1">
        <f t="array" ref="T2514">IF(O2514="","",AVERAGE(IF(L$1:L$2881=L2514,I$1:I$2881)))</f>
        <v>161972</v>
      </c>
      <c r="U2514" s="1" t="b">
        <f t="shared" ca="1" si="537"/>
        <v>0</v>
      </c>
      <c r="V2514" s="1" t="str">
        <f t="shared" ca="1" si="541"/>
        <v>1</v>
      </c>
      <c r="W2514" s="1" t="str">
        <f t="array" aca="1" ref="W2514" ca="1">IF(V2514="","",IF(AVERAGE(IF(Z$2:Z$2881="Neg"&amp;" "&amp;B2514&amp;" "&amp;X2514,J$2:J$2881,0))&gt;AVERAGE(IF(Z$2:Z$2881="pos"&amp;" "&amp;B2514&amp;" "&amp;X2514,J$2:J$2881,0)),"neg","pos"))</f>
        <v>pos</v>
      </c>
      <c r="X2514" s="1" t="str">
        <f t="shared" ca="1" si="538"/>
        <v>YE_</v>
      </c>
      <c r="Y2514" s="1" t="str">
        <f t="shared" ca="1" si="539"/>
        <v>Ctr</v>
      </c>
      <c r="Z2514" s="1" t="str">
        <f t="shared" si="540"/>
        <v>both (C5H11NO2+Lys-H2O) YE_</v>
      </c>
      <c r="AA2514" s="1" t="str">
        <f t="shared" si="542"/>
        <v>Good</v>
      </c>
    </row>
    <row r="2515" spans="1:27" x14ac:dyDescent="0.2">
      <c r="A2515" s="1" t="s">
        <v>94</v>
      </c>
      <c r="B2515" s="1" t="s">
        <v>96</v>
      </c>
      <c r="C2515" s="1" t="s">
        <v>137</v>
      </c>
      <c r="D2515" s="1">
        <v>245.1739</v>
      </c>
      <c r="E2515" s="1">
        <v>23.35</v>
      </c>
      <c r="F2515" s="5" t="s">
        <v>146</v>
      </c>
      <c r="H2515" s="1" t="s">
        <v>151</v>
      </c>
      <c r="I2515" s="1">
        <v>143760</v>
      </c>
      <c r="K2515" s="1">
        <f t="shared" si="531"/>
        <v>11.875907477471088</v>
      </c>
      <c r="L2515" s="1" t="str">
        <f t="shared" si="532"/>
        <v>both (C5H11NO2+Lys-H2O) YE_Ctr</v>
      </c>
      <c r="M2515" s="1" t="str">
        <f t="shared" si="533"/>
        <v>D</v>
      </c>
      <c r="N2515" s="1" t="str">
        <f t="shared" si="534"/>
        <v>both (C5H11NO2+Lys-H2O) YE_Ctr_D</v>
      </c>
      <c r="O2515" s="2" t="str">
        <f t="shared" si="535"/>
        <v/>
      </c>
      <c r="P2515" s="1" t="str">
        <f t="array" ref="P2515">IF(O2515="","",AVERAGE(IF(L$1:L$2881=L2515,K$1:K$2881)))</f>
        <v/>
      </c>
      <c r="Q2515" s="1" t="str">
        <f t="array" ref="Q2515">IF(O2515="","",_xlfn.F.TEST(IF((L$1:L$2881=LEFT(L2515,LEN(L2515)-3)&amp;"ctr"),K$1:K$2881),IF((L$1:L$2881=L2515),K$1:K$2881)))</f>
        <v/>
      </c>
      <c r="R2515" s="1" t="str">
        <f t="array" ref="R2515">IF(O2515="","",TTEST(IF(L$1:L$2881=LEFT(L2515,LEN(L2515)-3)&amp;"ctr",K$1:K$2881),IF(L$1:L$2881=L2515,K$1:K$2881),2,IF(ISERROR(Q2515),3,IF(Q2515&lt;0.05,3,2))))</f>
        <v/>
      </c>
      <c r="S2515" s="1" t="str">
        <f t="shared" ca="1" si="536"/>
        <v/>
      </c>
      <c r="T2515" s="1" t="str">
        <f t="array" ref="T2515">IF(O2515="","",AVERAGE(IF(L$1:L$2881=L2515,I$1:I$2881)))</f>
        <v/>
      </c>
      <c r="U2515" s="1" t="str">
        <f t="shared" ca="1" si="537"/>
        <v/>
      </c>
      <c r="V2515" s="1" t="str">
        <f t="shared" ca="1" si="541"/>
        <v/>
      </c>
      <c r="W2515" s="1" t="str">
        <f t="array" aca="1" ref="W2515" ca="1">IF(V2515="","",IF(AVERAGE(IF(Z$2:Z$2881="Neg"&amp;" "&amp;B2515&amp;" "&amp;X2515,J$2:J$2881,0))&gt;AVERAGE(IF(Z$2:Z$2881="pos"&amp;" "&amp;B2515&amp;" "&amp;X2515,J$2:J$2881,0)),"neg","pos"))</f>
        <v/>
      </c>
      <c r="X2515" s="1" t="str">
        <f t="shared" ca="1" si="538"/>
        <v/>
      </c>
      <c r="Y2515" s="1" t="str">
        <f t="shared" ca="1" si="539"/>
        <v/>
      </c>
      <c r="Z2515" s="1" t="str">
        <f t="shared" si="540"/>
        <v>both (C5H11NO2+Lys-H2O) YE_</v>
      </c>
      <c r="AA2515" s="1" t="str">
        <f t="shared" si="542"/>
        <v/>
      </c>
    </row>
    <row r="2516" spans="1:27" x14ac:dyDescent="0.2">
      <c r="A2516" s="1" t="s">
        <v>94</v>
      </c>
      <c r="B2516" s="1" t="s">
        <v>96</v>
      </c>
      <c r="C2516" s="1" t="s">
        <v>137</v>
      </c>
      <c r="D2516" s="1">
        <v>245.1739</v>
      </c>
      <c r="E2516" s="1">
        <v>23.35</v>
      </c>
      <c r="F2516" s="5" t="s">
        <v>146</v>
      </c>
      <c r="H2516" s="1" t="s">
        <v>151</v>
      </c>
      <c r="I2516" s="1">
        <v>172086</v>
      </c>
      <c r="K2516" s="1">
        <f t="shared" si="531"/>
        <v>12.055755441868321</v>
      </c>
      <c r="L2516" s="1" t="str">
        <f t="shared" si="532"/>
        <v>both (C5H11NO2+Lys-H2O) YE_Ctr</v>
      </c>
      <c r="M2516" s="1" t="str">
        <f t="shared" si="533"/>
        <v>D</v>
      </c>
      <c r="N2516" s="1" t="str">
        <f t="shared" si="534"/>
        <v>both (C5H11NO2+Lys-H2O) YE_Ctr_D</v>
      </c>
      <c r="O2516" s="2" t="str">
        <f t="shared" si="535"/>
        <v/>
      </c>
      <c r="P2516" s="1" t="str">
        <f t="array" ref="P2516">IF(O2516="","",AVERAGE(IF(L$1:L$2881=L2516,K$1:K$2881)))</f>
        <v/>
      </c>
      <c r="Q2516" s="1" t="str">
        <f t="array" ref="Q2516">IF(O2516="","",_xlfn.F.TEST(IF((L$1:L$2881=LEFT(L2516,LEN(L2516)-3)&amp;"ctr"),K$1:K$2881),IF((L$1:L$2881=L2516),K$1:K$2881)))</f>
        <v/>
      </c>
      <c r="R2516" s="1" t="str">
        <f t="array" ref="R2516">IF(O2516="","",TTEST(IF(L$1:L$2881=LEFT(L2516,LEN(L2516)-3)&amp;"ctr",K$1:K$2881),IF(L$1:L$2881=L2516,K$1:K$2881),2,IF(ISERROR(Q2516),3,IF(Q2516&lt;0.05,3,2))))</f>
        <v/>
      </c>
      <c r="S2516" s="1" t="str">
        <f t="shared" ca="1" si="536"/>
        <v/>
      </c>
      <c r="T2516" s="1" t="str">
        <f t="array" ref="T2516">IF(O2516="","",AVERAGE(IF(L$1:L$2881=L2516,I$1:I$2881)))</f>
        <v/>
      </c>
      <c r="U2516" s="1" t="str">
        <f t="shared" ca="1" si="537"/>
        <v/>
      </c>
      <c r="V2516" s="1" t="str">
        <f t="shared" ca="1" si="541"/>
        <v/>
      </c>
      <c r="W2516" s="1" t="str">
        <f t="array" aca="1" ref="W2516" ca="1">IF(V2516="","",IF(AVERAGE(IF(Z$2:Z$2881="Neg"&amp;" "&amp;B2516&amp;" "&amp;X2516,J$2:J$2881,0))&gt;AVERAGE(IF(Z$2:Z$2881="pos"&amp;" "&amp;B2516&amp;" "&amp;X2516,J$2:J$2881,0)),"neg","pos"))</f>
        <v/>
      </c>
      <c r="X2516" s="1" t="str">
        <f t="shared" ca="1" si="538"/>
        <v/>
      </c>
      <c r="Y2516" s="1" t="str">
        <f t="shared" ca="1" si="539"/>
        <v/>
      </c>
      <c r="Z2516" s="1" t="str">
        <f t="shared" si="540"/>
        <v>both (C5H11NO2+Lys-H2O) YE_</v>
      </c>
      <c r="AA2516" s="1" t="str">
        <f t="shared" si="542"/>
        <v/>
      </c>
    </row>
    <row r="2517" spans="1:27" x14ac:dyDescent="0.2">
      <c r="A2517" s="1" t="s">
        <v>94</v>
      </c>
      <c r="B2517" s="1" t="s">
        <v>96</v>
      </c>
      <c r="C2517" s="1" t="s">
        <v>137</v>
      </c>
      <c r="D2517" s="1">
        <v>245.1739</v>
      </c>
      <c r="E2517" s="1">
        <v>23.35</v>
      </c>
      <c r="F2517" s="5" t="s">
        <v>146</v>
      </c>
      <c r="H2517" s="1" t="s">
        <v>151</v>
      </c>
      <c r="I2517" s="1">
        <v>145736</v>
      </c>
      <c r="K2517" s="1">
        <f t="shared" si="531"/>
        <v>11.88955890640969</v>
      </c>
      <c r="L2517" s="1" t="str">
        <f t="shared" si="532"/>
        <v>both (C5H11NO2+Lys-H2O) YE_Ctr</v>
      </c>
      <c r="M2517" s="1" t="str">
        <f t="shared" si="533"/>
        <v>D</v>
      </c>
      <c r="N2517" s="1" t="str">
        <f t="shared" si="534"/>
        <v>both (C5H11NO2+Lys-H2O) YE_Ctr_D</v>
      </c>
      <c r="O2517" s="2" t="str">
        <f t="shared" si="535"/>
        <v/>
      </c>
      <c r="P2517" s="1" t="str">
        <f t="array" ref="P2517">IF(O2517="","",AVERAGE(IF(L$1:L$2881=L2517,K$1:K$2881)))</f>
        <v/>
      </c>
      <c r="Q2517" s="1" t="str">
        <f t="array" ref="Q2517">IF(O2517="","",_xlfn.F.TEST(IF((L$1:L$2881=LEFT(L2517,LEN(L2517)-3)&amp;"ctr"),K$1:K$2881),IF((L$1:L$2881=L2517),K$1:K$2881)))</f>
        <v/>
      </c>
      <c r="R2517" s="1" t="str">
        <f t="array" ref="R2517">IF(O2517="","",TTEST(IF(L$1:L$2881=LEFT(L2517,LEN(L2517)-3)&amp;"ctr",K$1:K$2881),IF(L$1:L$2881=L2517,K$1:K$2881),2,IF(ISERROR(Q2517),3,IF(Q2517&lt;0.05,3,2))))</f>
        <v/>
      </c>
      <c r="S2517" s="1" t="str">
        <f t="shared" ca="1" si="536"/>
        <v/>
      </c>
      <c r="T2517" s="1" t="str">
        <f t="array" ref="T2517">IF(O2517="","",AVERAGE(IF(L$1:L$2881=L2517,I$1:I$2881)))</f>
        <v/>
      </c>
      <c r="U2517" s="1" t="str">
        <f t="shared" ca="1" si="537"/>
        <v/>
      </c>
      <c r="V2517" s="1" t="str">
        <f t="shared" ca="1" si="541"/>
        <v/>
      </c>
      <c r="W2517" s="1" t="str">
        <f t="array" aca="1" ref="W2517" ca="1">IF(V2517="","",IF(AVERAGE(IF(Z$2:Z$2881="Neg"&amp;" "&amp;B2517&amp;" "&amp;X2517,J$2:J$2881,0))&gt;AVERAGE(IF(Z$2:Z$2881="pos"&amp;" "&amp;B2517&amp;" "&amp;X2517,J$2:J$2881,0)),"neg","pos"))</f>
        <v/>
      </c>
      <c r="X2517" s="1" t="str">
        <f t="shared" ca="1" si="538"/>
        <v/>
      </c>
      <c r="Y2517" s="1" t="str">
        <f t="shared" ca="1" si="539"/>
        <v/>
      </c>
      <c r="Z2517" s="1" t="str">
        <f t="shared" si="540"/>
        <v>both (C5H11NO2+Lys-H2O) YE_</v>
      </c>
      <c r="AA2517" s="1" t="str">
        <f t="shared" si="542"/>
        <v/>
      </c>
    </row>
    <row r="2518" spans="1:27" x14ac:dyDescent="0.2">
      <c r="A2518" s="1" t="s">
        <v>94</v>
      </c>
      <c r="B2518" s="1" t="s">
        <v>96</v>
      </c>
      <c r="C2518" s="1" t="s">
        <v>137</v>
      </c>
      <c r="D2518" s="1">
        <v>245.1739</v>
      </c>
      <c r="E2518" s="1">
        <v>23.35</v>
      </c>
      <c r="F2518" s="5" t="s">
        <v>146</v>
      </c>
      <c r="H2518" s="1" t="s">
        <v>152</v>
      </c>
      <c r="I2518" s="1">
        <v>110515</v>
      </c>
      <c r="K2518" s="1">
        <f t="shared" si="531"/>
        <v>11.612915585838051</v>
      </c>
      <c r="L2518" s="1" t="str">
        <f t="shared" si="532"/>
        <v>both (C5H11NO2+Lys-H2O) YE_Syn</v>
      </c>
      <c r="M2518" s="1" t="str">
        <f t="shared" si="533"/>
        <v>D</v>
      </c>
      <c r="N2518" s="1" t="str">
        <f t="shared" si="534"/>
        <v>both (C5H11NO2+Lys-H2O) YE_Syn_D</v>
      </c>
      <c r="O2518" s="2" t="str">
        <f t="shared" si="535"/>
        <v>D</v>
      </c>
      <c r="P2518" s="1">
        <f t="array" ref="P2518">IF(O2518="","",AVERAGE(IF(L$1:L$2881=L2518,K$1:K$2881)))</f>
        <v>11.727066179014717</v>
      </c>
      <c r="Q2518" s="1">
        <f t="array" ref="Q2518">IF(O2518="","",_xlfn.F.TEST(IF((L$1:L$2881=LEFT(L2518,LEN(L2518)-3)&amp;"ctr"),K$1:K$2881),IF((L$1:L$2881=L2518),K$1:K$2881)))</f>
        <v>0.8642526184007937</v>
      </c>
      <c r="R2518" s="1">
        <f t="array" ref="R2518">IF(O2518="","",TTEST(IF(L$1:L$2881=LEFT(L2518,LEN(L2518)-3)&amp;"ctr",K$1:K$2881),IF(L$1:L$2881=L2518,K$1:K$2881),2,IF(ISERROR(Q2518),3,IF(Q2518&lt;0.05,3,2))))</f>
        <v>2.2046758802976012E-2</v>
      </c>
      <c r="S2518" s="1" t="str">
        <f t="shared" ca="1" si="536"/>
        <v>I</v>
      </c>
      <c r="T2518" s="1">
        <f t="array" ref="T2518">IF(O2518="","",AVERAGE(IF(L$1:L$2881=L2518,I$1:I$2881)))</f>
        <v>124487</v>
      </c>
      <c r="U2518" s="1">
        <f t="shared" ca="1" si="537"/>
        <v>-0.37974934528757431</v>
      </c>
      <c r="V2518" s="1" t="str">
        <f t="shared" ca="1" si="541"/>
        <v>1</v>
      </c>
      <c r="W2518" s="1" t="str">
        <f t="array" aca="1" ref="W2518" ca="1">IF(V2518="","",IF(AVERAGE(IF(Z$2:Z$2881="Neg"&amp;" "&amp;B2518&amp;" "&amp;X2518,J$2:J$2881,0))&gt;AVERAGE(IF(Z$2:Z$2881="pos"&amp;" "&amp;B2518&amp;" "&amp;X2518,J$2:J$2881,0)),"neg","pos"))</f>
        <v>pos</v>
      </c>
      <c r="X2518" s="1" t="str">
        <f t="shared" ca="1" si="538"/>
        <v>YE_</v>
      </c>
      <c r="Y2518" s="1" t="str">
        <f t="shared" ca="1" si="539"/>
        <v>Syn</v>
      </c>
      <c r="Z2518" s="1" t="str">
        <f t="shared" si="540"/>
        <v>both (C5H11NO2+Lys-H2O) YE_</v>
      </c>
      <c r="AA2518" s="1" t="str">
        <f t="shared" si="542"/>
        <v>Good</v>
      </c>
    </row>
    <row r="2519" spans="1:27" x14ac:dyDescent="0.2">
      <c r="A2519" s="1" t="s">
        <v>94</v>
      </c>
      <c r="B2519" s="1" t="s">
        <v>96</v>
      </c>
      <c r="C2519" s="1" t="s">
        <v>137</v>
      </c>
      <c r="D2519" s="1">
        <v>245.1739</v>
      </c>
      <c r="E2519" s="1">
        <v>23.35</v>
      </c>
      <c r="F2519" s="5" t="s">
        <v>146</v>
      </c>
      <c r="H2519" s="1" t="s">
        <v>152</v>
      </c>
      <c r="I2519" s="1">
        <v>114671</v>
      </c>
      <c r="K2519" s="1">
        <f t="shared" si="531"/>
        <v>11.649831158233701</v>
      </c>
      <c r="L2519" s="1" t="str">
        <f t="shared" si="532"/>
        <v>both (C5H11NO2+Lys-H2O) YE_Syn</v>
      </c>
      <c r="M2519" s="1" t="str">
        <f t="shared" si="533"/>
        <v>D</v>
      </c>
      <c r="N2519" s="1" t="str">
        <f t="shared" si="534"/>
        <v>both (C5H11NO2+Lys-H2O) YE_Syn_D</v>
      </c>
      <c r="O2519" s="2" t="str">
        <f t="shared" si="535"/>
        <v/>
      </c>
      <c r="P2519" s="1" t="str">
        <f t="array" ref="P2519">IF(O2519="","",AVERAGE(IF(L$1:L$2881=L2519,K$1:K$2881)))</f>
        <v/>
      </c>
      <c r="Q2519" s="1" t="str">
        <f t="array" ref="Q2519">IF(O2519="","",_xlfn.F.TEST(IF((L$1:L$2881=LEFT(L2519,LEN(L2519)-3)&amp;"ctr"),K$1:K$2881),IF((L$1:L$2881=L2519),K$1:K$2881)))</f>
        <v/>
      </c>
      <c r="R2519" s="1" t="str">
        <f t="array" ref="R2519">IF(O2519="","",TTEST(IF(L$1:L$2881=LEFT(L2519,LEN(L2519)-3)&amp;"ctr",K$1:K$2881),IF(L$1:L$2881=L2519,K$1:K$2881),2,IF(ISERROR(Q2519),3,IF(Q2519&lt;0.05,3,2))))</f>
        <v/>
      </c>
      <c r="S2519" s="1" t="str">
        <f t="shared" ca="1" si="536"/>
        <v/>
      </c>
      <c r="T2519" s="1" t="str">
        <f t="array" ref="T2519">IF(O2519="","",AVERAGE(IF(L$1:L$2881=L2519,I$1:I$2881)))</f>
        <v/>
      </c>
      <c r="U2519" s="1" t="str">
        <f t="shared" ca="1" si="537"/>
        <v/>
      </c>
      <c r="V2519" s="1" t="str">
        <f t="shared" ca="1" si="541"/>
        <v/>
      </c>
      <c r="W2519" s="1" t="str">
        <f t="array" aca="1" ref="W2519" ca="1">IF(V2519="","",IF(AVERAGE(IF(Z$2:Z$2881="Neg"&amp;" "&amp;B2519&amp;" "&amp;X2519,J$2:J$2881,0))&gt;AVERAGE(IF(Z$2:Z$2881="pos"&amp;" "&amp;B2519&amp;" "&amp;X2519,J$2:J$2881,0)),"neg","pos"))</f>
        <v/>
      </c>
      <c r="X2519" s="1" t="str">
        <f t="shared" ca="1" si="538"/>
        <v/>
      </c>
      <c r="Y2519" s="1" t="str">
        <f t="shared" ca="1" si="539"/>
        <v/>
      </c>
      <c r="Z2519" s="1" t="str">
        <f t="shared" si="540"/>
        <v>both (C5H11NO2+Lys-H2O) YE_</v>
      </c>
      <c r="AA2519" s="1" t="str">
        <f t="shared" si="542"/>
        <v/>
      </c>
    </row>
    <row r="2520" spans="1:27" x14ac:dyDescent="0.2">
      <c r="A2520" s="1" t="s">
        <v>94</v>
      </c>
      <c r="B2520" s="1" t="s">
        <v>96</v>
      </c>
      <c r="C2520" s="1" t="s">
        <v>137</v>
      </c>
      <c r="D2520" s="1">
        <v>245.1739</v>
      </c>
      <c r="E2520" s="1">
        <v>23.35</v>
      </c>
      <c r="F2520" s="5" t="s">
        <v>146</v>
      </c>
      <c r="H2520" s="1" t="s">
        <v>152</v>
      </c>
      <c r="I2520" s="1">
        <v>140499</v>
      </c>
      <c r="K2520" s="1">
        <f t="shared" si="531"/>
        <v>11.852962767755937</v>
      </c>
      <c r="L2520" s="1" t="str">
        <f t="shared" si="532"/>
        <v>both (C5H11NO2+Lys-H2O) YE_Syn</v>
      </c>
      <c r="M2520" s="1" t="str">
        <f t="shared" si="533"/>
        <v>D</v>
      </c>
      <c r="N2520" s="1" t="str">
        <f t="shared" si="534"/>
        <v>both (C5H11NO2+Lys-H2O) YE_Syn_D</v>
      </c>
      <c r="O2520" s="2" t="str">
        <f t="shared" si="535"/>
        <v/>
      </c>
      <c r="P2520" s="1" t="str">
        <f t="array" ref="P2520">IF(O2520="","",AVERAGE(IF(L$1:L$2881=L2520,K$1:K$2881)))</f>
        <v/>
      </c>
      <c r="Q2520" s="1" t="str">
        <f t="array" ref="Q2520">IF(O2520="","",_xlfn.F.TEST(IF((L$1:L$2881=LEFT(L2520,LEN(L2520)-3)&amp;"ctr"),K$1:K$2881),IF((L$1:L$2881=L2520),K$1:K$2881)))</f>
        <v/>
      </c>
      <c r="R2520" s="1" t="str">
        <f t="array" ref="R2520">IF(O2520="","",TTEST(IF(L$1:L$2881=LEFT(L2520,LEN(L2520)-3)&amp;"ctr",K$1:K$2881),IF(L$1:L$2881=L2520,K$1:K$2881),2,IF(ISERROR(Q2520),3,IF(Q2520&lt;0.05,3,2))))</f>
        <v/>
      </c>
      <c r="S2520" s="1" t="str">
        <f t="shared" ca="1" si="536"/>
        <v/>
      </c>
      <c r="T2520" s="1" t="str">
        <f t="array" ref="T2520">IF(O2520="","",AVERAGE(IF(L$1:L$2881=L2520,I$1:I$2881)))</f>
        <v/>
      </c>
      <c r="U2520" s="1" t="str">
        <f t="shared" ca="1" si="537"/>
        <v/>
      </c>
      <c r="V2520" s="1" t="str">
        <f t="shared" ca="1" si="541"/>
        <v/>
      </c>
      <c r="W2520" s="1" t="str">
        <f t="array" aca="1" ref="W2520" ca="1">IF(V2520="","",IF(AVERAGE(IF(Z$2:Z$2881="Neg"&amp;" "&amp;B2520&amp;" "&amp;X2520,J$2:J$2881,0))&gt;AVERAGE(IF(Z$2:Z$2881="pos"&amp;" "&amp;B2520&amp;" "&amp;X2520,J$2:J$2881,0)),"neg","pos"))</f>
        <v/>
      </c>
      <c r="X2520" s="1" t="str">
        <f t="shared" ca="1" si="538"/>
        <v/>
      </c>
      <c r="Y2520" s="1" t="str">
        <f t="shared" ca="1" si="539"/>
        <v/>
      </c>
      <c r="Z2520" s="1" t="str">
        <f t="shared" si="540"/>
        <v>both (C5H11NO2+Lys-H2O) YE_</v>
      </c>
      <c r="AA2520" s="1" t="str">
        <f t="shared" si="542"/>
        <v/>
      </c>
    </row>
    <row r="2521" spans="1:27" x14ac:dyDescent="0.2">
      <c r="A2521" s="1" t="s">
        <v>94</v>
      </c>
      <c r="B2521" s="1" t="s">
        <v>96</v>
      </c>
      <c r="C2521" s="1" t="s">
        <v>137</v>
      </c>
      <c r="D2521" s="1">
        <v>245.1739</v>
      </c>
      <c r="E2521" s="1">
        <v>23.35</v>
      </c>
      <c r="F2521" s="5" t="s">
        <v>146</v>
      </c>
      <c r="H2521" s="1" t="s">
        <v>152</v>
      </c>
      <c r="I2521" s="1">
        <v>132263</v>
      </c>
      <c r="K2521" s="1">
        <f t="shared" si="531"/>
        <v>11.792555204231181</v>
      </c>
      <c r="L2521" s="1" t="str">
        <f t="shared" si="532"/>
        <v>both (C5H11NO2+Lys-H2O) YE_Syn</v>
      </c>
      <c r="M2521" s="1" t="str">
        <f t="shared" si="533"/>
        <v>D</v>
      </c>
      <c r="N2521" s="1" t="str">
        <f t="shared" si="534"/>
        <v>both (C5H11NO2+Lys-H2O) YE_Syn_D</v>
      </c>
      <c r="O2521" s="2" t="str">
        <f t="shared" si="535"/>
        <v/>
      </c>
      <c r="P2521" s="1" t="str">
        <f t="array" ref="P2521">IF(O2521="","",AVERAGE(IF(L$1:L$2881=L2521,K$1:K$2881)))</f>
        <v/>
      </c>
      <c r="Q2521" s="1" t="str">
        <f t="array" ref="Q2521">IF(O2521="","",_xlfn.F.TEST(IF((L$1:L$2881=LEFT(L2521,LEN(L2521)-3)&amp;"ctr"),K$1:K$2881),IF((L$1:L$2881=L2521),K$1:K$2881)))</f>
        <v/>
      </c>
      <c r="R2521" s="1" t="str">
        <f t="array" ref="R2521">IF(O2521="","",TTEST(IF(L$1:L$2881=LEFT(L2521,LEN(L2521)-3)&amp;"ctr",K$1:K$2881),IF(L$1:L$2881=L2521,K$1:K$2881),2,IF(ISERROR(Q2521),3,IF(Q2521&lt;0.05,3,2))))</f>
        <v/>
      </c>
      <c r="S2521" s="1" t="str">
        <f t="shared" ca="1" si="536"/>
        <v/>
      </c>
      <c r="T2521" s="1" t="str">
        <f t="array" ref="T2521">IF(O2521="","",AVERAGE(IF(L$1:L$2881=L2521,I$1:I$2881)))</f>
        <v/>
      </c>
      <c r="U2521" s="1" t="str">
        <f t="shared" ca="1" si="537"/>
        <v/>
      </c>
      <c r="V2521" s="1" t="str">
        <f t="shared" ca="1" si="541"/>
        <v/>
      </c>
      <c r="W2521" s="1" t="str">
        <f t="array" aca="1" ref="W2521" ca="1">IF(V2521="","",IF(AVERAGE(IF(Z$2:Z$2881="Neg"&amp;" "&amp;B2521&amp;" "&amp;X2521,J$2:J$2881,0))&gt;AVERAGE(IF(Z$2:Z$2881="pos"&amp;" "&amp;B2521&amp;" "&amp;X2521,J$2:J$2881,0)),"neg","pos"))</f>
        <v/>
      </c>
      <c r="X2521" s="1" t="str">
        <f t="shared" ca="1" si="538"/>
        <v/>
      </c>
      <c r="Y2521" s="1" t="str">
        <f t="shared" ca="1" si="539"/>
        <v/>
      </c>
      <c r="Z2521" s="1" t="str">
        <f t="shared" si="540"/>
        <v>both (C5H11NO2+Lys-H2O) YE_</v>
      </c>
      <c r="AA2521" s="1" t="str">
        <f t="shared" si="542"/>
        <v/>
      </c>
    </row>
    <row r="2522" spans="1:27" x14ac:dyDescent="0.2">
      <c r="A2522" s="1" t="s">
        <v>94</v>
      </c>
      <c r="B2522" s="1" t="s">
        <v>96</v>
      </c>
      <c r="C2522" s="1" t="s">
        <v>137</v>
      </c>
      <c r="D2522" s="1">
        <v>245.1739</v>
      </c>
      <c r="E2522" s="1">
        <v>23.35</v>
      </c>
      <c r="F2522" s="5" t="s">
        <v>146</v>
      </c>
      <c r="H2522" s="1" t="s">
        <v>153</v>
      </c>
      <c r="K2522" s="1">
        <f t="shared" si="531"/>
        <v>0</v>
      </c>
      <c r="L2522" s="1" t="str">
        <f t="shared" si="532"/>
        <v>both (C5H11NO2+Lys-H2O) SE_Ctr</v>
      </c>
      <c r="M2522" s="1" t="str">
        <f t="shared" si="533"/>
        <v>ND</v>
      </c>
      <c r="N2522" s="1" t="str">
        <f t="shared" si="534"/>
        <v>both (C5H11NO2+Lys-H2O) SE_CtrND</v>
      </c>
      <c r="O2522" s="2" t="str">
        <f t="shared" si="535"/>
        <v>ND</v>
      </c>
      <c r="P2522" s="1">
        <f t="array" ref="P2522">IF(O2522="","",AVERAGE(IF(L$1:L$2881=L2522,K$1:K$2881)))</f>
        <v>0</v>
      </c>
      <c r="Q2522" s="1" t="e">
        <f t="array" ref="Q2522">IF(O2522="","",_xlfn.F.TEST(IF((L$1:L$2881=LEFT(L2522,LEN(L2522)-3)&amp;"ctr"),K$1:K$2881),IF((L$1:L$2881=L2522),K$1:K$2881)))</f>
        <v>#DIV/0!</v>
      </c>
      <c r="R2522" s="1" t="e">
        <f t="array" ref="R2522">IF(O2522="","",TTEST(IF(L$1:L$2881=LEFT(L2522,LEN(L2522)-3)&amp;"ctr",K$1:K$2881),IF(L$1:L$2881=L2522,K$1:K$2881),2,IF(ISERROR(Q2522),3,IF(Q2522&lt;0.05,3,2))))</f>
        <v>#DIV/0!</v>
      </c>
      <c r="S2522" s="1" t="str">
        <f t="shared" ca="1" si="536"/>
        <v>ND</v>
      </c>
      <c r="T2522" s="1">
        <f t="array" ref="T2522">IF(O2522="","",AVERAGE(IF(L$1:L$2881=L2522,I$1:I$2881)))</f>
        <v>0</v>
      </c>
      <c r="U2522" s="1" t="str">
        <f t="shared" ca="1" si="537"/>
        <v>n/a</v>
      </c>
      <c r="V2522" s="1" t="str">
        <f t="shared" ca="1" si="541"/>
        <v/>
      </c>
      <c r="W2522" s="1" t="str">
        <f t="array" aca="1" ref="W2522" ca="1">IF(V2522="","",IF(AVERAGE(IF(Z$2:Z$2881="Neg"&amp;" "&amp;B2522&amp;" "&amp;X2522,J$2:J$2881,0))&gt;AVERAGE(IF(Z$2:Z$2881="pos"&amp;" "&amp;B2522&amp;" "&amp;X2522,J$2:J$2881,0)),"neg","pos"))</f>
        <v/>
      </c>
      <c r="X2522" s="1" t="str">
        <f t="shared" ca="1" si="538"/>
        <v/>
      </c>
      <c r="Y2522" s="1" t="str">
        <f t="shared" ca="1" si="539"/>
        <v/>
      </c>
      <c r="Z2522" s="1" t="str">
        <f t="shared" si="540"/>
        <v>both (C5H11NO2+Lys-H2O) SE_</v>
      </c>
      <c r="AA2522" s="1" t="str">
        <f t="shared" si="542"/>
        <v>Good</v>
      </c>
    </row>
    <row r="2523" spans="1:27" x14ac:dyDescent="0.2">
      <c r="A2523" s="1" t="s">
        <v>94</v>
      </c>
      <c r="B2523" s="1" t="s">
        <v>96</v>
      </c>
      <c r="C2523" s="1" t="s">
        <v>137</v>
      </c>
      <c r="D2523" s="1">
        <v>245.1739</v>
      </c>
      <c r="E2523" s="1">
        <v>23.35</v>
      </c>
      <c r="F2523" s="5" t="s">
        <v>146</v>
      </c>
      <c r="H2523" s="1" t="s">
        <v>153</v>
      </c>
      <c r="K2523" s="1">
        <f t="shared" si="531"/>
        <v>0</v>
      </c>
      <c r="L2523" s="1" t="str">
        <f t="shared" si="532"/>
        <v>both (C5H11NO2+Lys-H2O) SE_Ctr</v>
      </c>
      <c r="M2523" s="1" t="str">
        <f t="shared" si="533"/>
        <v>ND</v>
      </c>
      <c r="N2523" s="1" t="str">
        <f t="shared" si="534"/>
        <v>both (C5H11NO2+Lys-H2O) SE_CtrND</v>
      </c>
      <c r="O2523" s="2" t="str">
        <f t="shared" si="535"/>
        <v/>
      </c>
      <c r="P2523" s="1" t="str">
        <f t="array" ref="P2523">IF(O2523="","",AVERAGE(IF(L$1:L$2881=L2523,K$1:K$2881)))</f>
        <v/>
      </c>
      <c r="Q2523" s="1" t="str">
        <f t="array" ref="Q2523">IF(O2523="","",_xlfn.F.TEST(IF((L$1:L$2881=LEFT(L2523,LEN(L2523)-3)&amp;"ctr"),K$1:K$2881),IF((L$1:L$2881=L2523),K$1:K$2881)))</f>
        <v/>
      </c>
      <c r="R2523" s="1" t="str">
        <f t="array" ref="R2523">IF(O2523="","",TTEST(IF(L$1:L$2881=LEFT(L2523,LEN(L2523)-3)&amp;"ctr",K$1:K$2881),IF(L$1:L$2881=L2523,K$1:K$2881),2,IF(ISERROR(Q2523),3,IF(Q2523&lt;0.05,3,2))))</f>
        <v/>
      </c>
      <c r="S2523" s="1" t="str">
        <f t="shared" ca="1" si="536"/>
        <v/>
      </c>
      <c r="T2523" s="1" t="str">
        <f t="array" ref="T2523">IF(O2523="","",AVERAGE(IF(L$1:L$2881=L2523,I$1:I$2881)))</f>
        <v/>
      </c>
      <c r="U2523" s="1" t="str">
        <f t="shared" ca="1" si="537"/>
        <v/>
      </c>
      <c r="V2523" s="1" t="str">
        <f t="shared" ca="1" si="541"/>
        <v/>
      </c>
      <c r="W2523" s="1" t="str">
        <f t="array" aca="1" ref="W2523" ca="1">IF(V2523="","",IF(AVERAGE(IF(Z$2:Z$2881="Neg"&amp;" "&amp;B2523&amp;" "&amp;X2523,J$2:J$2881,0))&gt;AVERAGE(IF(Z$2:Z$2881="pos"&amp;" "&amp;B2523&amp;" "&amp;X2523,J$2:J$2881,0)),"neg","pos"))</f>
        <v/>
      </c>
      <c r="X2523" s="1" t="str">
        <f t="shared" ca="1" si="538"/>
        <v/>
      </c>
      <c r="Y2523" s="1" t="str">
        <f t="shared" ca="1" si="539"/>
        <v/>
      </c>
      <c r="Z2523" s="1" t="str">
        <f t="shared" si="540"/>
        <v>both (C5H11NO2+Lys-H2O) SE_</v>
      </c>
      <c r="AA2523" s="1" t="str">
        <f t="shared" si="542"/>
        <v/>
      </c>
    </row>
    <row r="2524" spans="1:27" x14ac:dyDescent="0.2">
      <c r="A2524" s="1" t="s">
        <v>94</v>
      </c>
      <c r="B2524" s="1" t="s">
        <v>96</v>
      </c>
      <c r="C2524" s="1" t="s">
        <v>137</v>
      </c>
      <c r="D2524" s="1">
        <v>245.1739</v>
      </c>
      <c r="E2524" s="1">
        <v>23.35</v>
      </c>
      <c r="F2524" s="5" t="s">
        <v>146</v>
      </c>
      <c r="H2524" s="1" t="s">
        <v>153</v>
      </c>
      <c r="K2524" s="1">
        <f t="shared" si="531"/>
        <v>0</v>
      </c>
      <c r="L2524" s="1" t="str">
        <f t="shared" si="532"/>
        <v>both (C5H11NO2+Lys-H2O) SE_Ctr</v>
      </c>
      <c r="M2524" s="1" t="str">
        <f t="shared" si="533"/>
        <v>ND</v>
      </c>
      <c r="N2524" s="1" t="str">
        <f t="shared" si="534"/>
        <v>both (C5H11NO2+Lys-H2O) SE_CtrND</v>
      </c>
      <c r="O2524" s="2" t="str">
        <f t="shared" si="535"/>
        <v/>
      </c>
      <c r="P2524" s="1" t="str">
        <f t="array" ref="P2524">IF(O2524="","",AVERAGE(IF(L$1:L$2881=L2524,K$1:K$2881)))</f>
        <v/>
      </c>
      <c r="Q2524" s="1" t="str">
        <f t="array" ref="Q2524">IF(O2524="","",_xlfn.F.TEST(IF((L$1:L$2881=LEFT(L2524,LEN(L2524)-3)&amp;"ctr"),K$1:K$2881),IF((L$1:L$2881=L2524),K$1:K$2881)))</f>
        <v/>
      </c>
      <c r="R2524" s="1" t="str">
        <f t="array" ref="R2524">IF(O2524="","",TTEST(IF(L$1:L$2881=LEFT(L2524,LEN(L2524)-3)&amp;"ctr",K$1:K$2881),IF(L$1:L$2881=L2524,K$1:K$2881),2,IF(ISERROR(Q2524),3,IF(Q2524&lt;0.05,3,2))))</f>
        <v/>
      </c>
      <c r="S2524" s="1" t="str">
        <f t="shared" ca="1" si="536"/>
        <v/>
      </c>
      <c r="T2524" s="1" t="str">
        <f t="array" ref="T2524">IF(O2524="","",AVERAGE(IF(L$1:L$2881=L2524,I$1:I$2881)))</f>
        <v/>
      </c>
      <c r="U2524" s="1" t="str">
        <f t="shared" ca="1" si="537"/>
        <v/>
      </c>
      <c r="V2524" s="1" t="str">
        <f t="shared" ca="1" si="541"/>
        <v/>
      </c>
      <c r="W2524" s="1" t="str">
        <f t="array" aca="1" ref="W2524" ca="1">IF(V2524="","",IF(AVERAGE(IF(Z$2:Z$2881="Neg"&amp;" "&amp;B2524&amp;" "&amp;X2524,J$2:J$2881,0))&gt;AVERAGE(IF(Z$2:Z$2881="pos"&amp;" "&amp;B2524&amp;" "&amp;X2524,J$2:J$2881,0)),"neg","pos"))</f>
        <v/>
      </c>
      <c r="X2524" s="1" t="str">
        <f t="shared" ca="1" si="538"/>
        <v/>
      </c>
      <c r="Y2524" s="1" t="str">
        <f t="shared" ca="1" si="539"/>
        <v/>
      </c>
      <c r="Z2524" s="1" t="str">
        <f t="shared" si="540"/>
        <v>both (C5H11NO2+Lys-H2O) SE_</v>
      </c>
      <c r="AA2524" s="1" t="str">
        <f t="shared" si="542"/>
        <v/>
      </c>
    </row>
    <row r="2525" spans="1:27" x14ac:dyDescent="0.2">
      <c r="A2525" s="1" t="s">
        <v>94</v>
      </c>
      <c r="B2525" s="1" t="s">
        <v>96</v>
      </c>
      <c r="C2525" s="1" t="s">
        <v>137</v>
      </c>
      <c r="D2525" s="1">
        <v>245.1739</v>
      </c>
      <c r="E2525" s="1">
        <v>23.35</v>
      </c>
      <c r="F2525" s="5" t="s">
        <v>146</v>
      </c>
      <c r="H2525" s="1" t="s">
        <v>153</v>
      </c>
      <c r="K2525" s="1">
        <f t="shared" si="531"/>
        <v>0</v>
      </c>
      <c r="L2525" s="1" t="str">
        <f t="shared" si="532"/>
        <v>both (C5H11NO2+Lys-H2O) SE_Ctr</v>
      </c>
      <c r="M2525" s="1" t="str">
        <f t="shared" si="533"/>
        <v>ND</v>
      </c>
      <c r="N2525" s="1" t="str">
        <f t="shared" si="534"/>
        <v>both (C5H11NO2+Lys-H2O) SE_CtrND</v>
      </c>
      <c r="O2525" s="2" t="str">
        <f t="shared" si="535"/>
        <v/>
      </c>
      <c r="P2525" s="1" t="str">
        <f t="array" ref="P2525">IF(O2525="","",AVERAGE(IF(L$1:L$2881=L2525,K$1:K$2881)))</f>
        <v/>
      </c>
      <c r="Q2525" s="1" t="str">
        <f t="array" ref="Q2525">IF(O2525="","",_xlfn.F.TEST(IF((L$1:L$2881=LEFT(L2525,LEN(L2525)-3)&amp;"ctr"),K$1:K$2881),IF((L$1:L$2881=L2525),K$1:K$2881)))</f>
        <v/>
      </c>
      <c r="R2525" s="1" t="str">
        <f t="array" ref="R2525">IF(O2525="","",TTEST(IF(L$1:L$2881=LEFT(L2525,LEN(L2525)-3)&amp;"ctr",K$1:K$2881),IF(L$1:L$2881=L2525,K$1:K$2881),2,IF(ISERROR(Q2525),3,IF(Q2525&lt;0.05,3,2))))</f>
        <v/>
      </c>
      <c r="S2525" s="1" t="str">
        <f t="shared" ca="1" si="536"/>
        <v/>
      </c>
      <c r="T2525" s="1" t="str">
        <f t="array" ref="T2525">IF(O2525="","",AVERAGE(IF(L$1:L$2881=L2525,I$1:I$2881)))</f>
        <v/>
      </c>
      <c r="U2525" s="1" t="str">
        <f t="shared" ca="1" si="537"/>
        <v/>
      </c>
      <c r="V2525" s="1" t="str">
        <f t="shared" ca="1" si="541"/>
        <v/>
      </c>
      <c r="W2525" s="1" t="str">
        <f t="array" aca="1" ref="W2525" ca="1">IF(V2525="","",IF(AVERAGE(IF(Z$2:Z$2881="Neg"&amp;" "&amp;B2525&amp;" "&amp;X2525,J$2:J$2881,0))&gt;AVERAGE(IF(Z$2:Z$2881="pos"&amp;" "&amp;B2525&amp;" "&amp;X2525,J$2:J$2881,0)),"neg","pos"))</f>
        <v/>
      </c>
      <c r="X2525" s="1" t="str">
        <f t="shared" ca="1" si="538"/>
        <v/>
      </c>
      <c r="Y2525" s="1" t="str">
        <f t="shared" ca="1" si="539"/>
        <v/>
      </c>
      <c r="Z2525" s="1" t="str">
        <f t="shared" si="540"/>
        <v>both (C5H11NO2+Lys-H2O) SE_</v>
      </c>
      <c r="AA2525" s="1" t="str">
        <f t="shared" si="542"/>
        <v/>
      </c>
    </row>
    <row r="2526" spans="1:27" x14ac:dyDescent="0.2">
      <c r="A2526" s="1" t="s">
        <v>94</v>
      </c>
      <c r="B2526" s="1" t="s">
        <v>96</v>
      </c>
      <c r="C2526" s="1" t="s">
        <v>137</v>
      </c>
      <c r="D2526" s="1">
        <v>245.1739</v>
      </c>
      <c r="E2526" s="1">
        <v>23.35</v>
      </c>
      <c r="F2526" s="5" t="s">
        <v>146</v>
      </c>
      <c r="H2526" s="1" t="s">
        <v>154</v>
      </c>
      <c r="K2526" s="1">
        <f t="shared" si="531"/>
        <v>0</v>
      </c>
      <c r="L2526" s="1" t="str">
        <f t="shared" si="532"/>
        <v>both (C5H11NO2+Lys-H2O) SE_Syn</v>
      </c>
      <c r="M2526" s="1" t="str">
        <f t="shared" si="533"/>
        <v>ND</v>
      </c>
      <c r="N2526" s="1" t="str">
        <f t="shared" si="534"/>
        <v>both (C5H11NO2+Lys-H2O) SE_SynND</v>
      </c>
      <c r="O2526" s="2" t="str">
        <f t="shared" si="535"/>
        <v>ND</v>
      </c>
      <c r="P2526" s="1">
        <f t="array" ref="P2526">IF(O2526="","",AVERAGE(IF(L$1:L$2881=L2526,K$1:K$2881)))</f>
        <v>0</v>
      </c>
      <c r="Q2526" s="1" t="e">
        <f t="array" ref="Q2526">IF(O2526="","",_xlfn.F.TEST(IF((L$1:L$2881=LEFT(L2526,LEN(L2526)-3)&amp;"ctr"),K$1:K$2881),IF((L$1:L$2881=L2526),K$1:K$2881)))</f>
        <v>#DIV/0!</v>
      </c>
      <c r="R2526" s="1" t="e">
        <f t="array" ref="R2526">IF(O2526="","",TTEST(IF(L$1:L$2881=LEFT(L2526,LEN(L2526)-3)&amp;"ctr",K$1:K$2881),IF(L$1:L$2881=L2526,K$1:K$2881),2,IF(ISERROR(Q2526),3,IF(Q2526&lt;0.05,3,2))))</f>
        <v>#DIV/0!</v>
      </c>
      <c r="S2526" s="1" t="str">
        <f t="shared" ca="1" si="536"/>
        <v>ND</v>
      </c>
      <c r="T2526" s="1">
        <f t="array" ref="T2526">IF(O2526="","",AVERAGE(IF(L$1:L$2881=L2526,I$1:I$2881)))</f>
        <v>0</v>
      </c>
      <c r="U2526" s="1" t="str">
        <f t="shared" ca="1" si="537"/>
        <v>n/a</v>
      </c>
      <c r="V2526" s="1" t="str">
        <f t="shared" ca="1" si="541"/>
        <v/>
      </c>
      <c r="W2526" s="1" t="str">
        <f t="array" aca="1" ref="W2526" ca="1">IF(V2526="","",IF(AVERAGE(IF(Z$2:Z$2881="Neg"&amp;" "&amp;B2526&amp;" "&amp;X2526,J$2:J$2881,0))&gt;AVERAGE(IF(Z$2:Z$2881="pos"&amp;" "&amp;B2526&amp;" "&amp;X2526,J$2:J$2881,0)),"neg","pos"))</f>
        <v/>
      </c>
      <c r="X2526" s="1" t="str">
        <f t="shared" ca="1" si="538"/>
        <v/>
      </c>
      <c r="Y2526" s="1" t="str">
        <f t="shared" ca="1" si="539"/>
        <v/>
      </c>
      <c r="Z2526" s="1" t="str">
        <f t="shared" si="540"/>
        <v>both (C5H11NO2+Lys-H2O) SE_</v>
      </c>
      <c r="AA2526" s="1" t="str">
        <f t="shared" si="542"/>
        <v>Good</v>
      </c>
    </row>
    <row r="2527" spans="1:27" x14ac:dyDescent="0.2">
      <c r="A2527" s="1" t="s">
        <v>94</v>
      </c>
      <c r="B2527" s="1" t="s">
        <v>96</v>
      </c>
      <c r="C2527" s="1" t="s">
        <v>137</v>
      </c>
      <c r="D2527" s="1">
        <v>245.1739</v>
      </c>
      <c r="E2527" s="1">
        <v>23.35</v>
      </c>
      <c r="F2527" s="5" t="s">
        <v>146</v>
      </c>
      <c r="H2527" s="1" t="s">
        <v>154</v>
      </c>
      <c r="K2527" s="1">
        <f t="shared" si="531"/>
        <v>0</v>
      </c>
      <c r="L2527" s="1" t="str">
        <f t="shared" si="532"/>
        <v>both (C5H11NO2+Lys-H2O) SE_Syn</v>
      </c>
      <c r="M2527" s="1" t="str">
        <f t="shared" si="533"/>
        <v>ND</v>
      </c>
      <c r="N2527" s="1" t="str">
        <f t="shared" si="534"/>
        <v>both (C5H11NO2+Lys-H2O) SE_SynND</v>
      </c>
      <c r="O2527" s="2" t="str">
        <f t="shared" si="535"/>
        <v/>
      </c>
      <c r="P2527" s="1" t="str">
        <f t="array" ref="P2527">IF(O2527="","",AVERAGE(IF(L$1:L$2881=L2527,K$1:K$2881)))</f>
        <v/>
      </c>
      <c r="Q2527" s="1" t="str">
        <f t="array" ref="Q2527">IF(O2527="","",_xlfn.F.TEST(IF((L$1:L$2881=LEFT(L2527,LEN(L2527)-3)&amp;"ctr"),K$1:K$2881),IF((L$1:L$2881=L2527),K$1:K$2881)))</f>
        <v/>
      </c>
      <c r="R2527" s="1" t="str">
        <f t="array" ref="R2527">IF(O2527="","",TTEST(IF(L$1:L$2881=LEFT(L2527,LEN(L2527)-3)&amp;"ctr",K$1:K$2881),IF(L$1:L$2881=L2527,K$1:K$2881),2,IF(ISERROR(Q2527),3,IF(Q2527&lt;0.05,3,2))))</f>
        <v/>
      </c>
      <c r="S2527" s="1" t="str">
        <f t="shared" ca="1" si="536"/>
        <v/>
      </c>
      <c r="T2527" s="1" t="str">
        <f t="array" ref="T2527">IF(O2527="","",AVERAGE(IF(L$1:L$2881=L2527,I$1:I$2881)))</f>
        <v/>
      </c>
      <c r="U2527" s="1" t="str">
        <f t="shared" ca="1" si="537"/>
        <v/>
      </c>
      <c r="V2527" s="1" t="str">
        <f t="shared" ca="1" si="541"/>
        <v/>
      </c>
      <c r="W2527" s="1" t="str">
        <f t="array" aca="1" ref="W2527" ca="1">IF(V2527="","",IF(AVERAGE(IF(Z$2:Z$2881="Neg"&amp;" "&amp;B2527&amp;" "&amp;X2527,J$2:J$2881,0))&gt;AVERAGE(IF(Z$2:Z$2881="pos"&amp;" "&amp;B2527&amp;" "&amp;X2527,J$2:J$2881,0)),"neg","pos"))</f>
        <v/>
      </c>
      <c r="X2527" s="1" t="str">
        <f t="shared" ca="1" si="538"/>
        <v/>
      </c>
      <c r="Y2527" s="1" t="str">
        <f t="shared" ca="1" si="539"/>
        <v/>
      </c>
      <c r="Z2527" s="1" t="str">
        <f t="shared" si="540"/>
        <v>both (C5H11NO2+Lys-H2O) SE_</v>
      </c>
      <c r="AA2527" s="1" t="str">
        <f t="shared" si="542"/>
        <v/>
      </c>
    </row>
    <row r="2528" spans="1:27" x14ac:dyDescent="0.2">
      <c r="A2528" s="1" t="s">
        <v>94</v>
      </c>
      <c r="B2528" s="1" t="s">
        <v>96</v>
      </c>
      <c r="C2528" s="1" t="s">
        <v>137</v>
      </c>
      <c r="D2528" s="1">
        <v>245.1739</v>
      </c>
      <c r="E2528" s="1">
        <v>23.35</v>
      </c>
      <c r="F2528" s="5" t="s">
        <v>146</v>
      </c>
      <c r="H2528" s="1" t="s">
        <v>154</v>
      </c>
      <c r="K2528" s="1">
        <f t="shared" si="531"/>
        <v>0</v>
      </c>
      <c r="L2528" s="1" t="str">
        <f t="shared" si="532"/>
        <v>both (C5H11NO2+Lys-H2O) SE_Syn</v>
      </c>
      <c r="M2528" s="1" t="str">
        <f t="shared" si="533"/>
        <v>ND</v>
      </c>
      <c r="N2528" s="1" t="str">
        <f t="shared" si="534"/>
        <v>both (C5H11NO2+Lys-H2O) SE_SynND</v>
      </c>
      <c r="O2528" s="2" t="str">
        <f t="shared" si="535"/>
        <v/>
      </c>
      <c r="P2528" s="1" t="str">
        <f t="array" ref="P2528">IF(O2528="","",AVERAGE(IF(L$1:L$2881=L2528,K$1:K$2881)))</f>
        <v/>
      </c>
      <c r="Q2528" s="1" t="str">
        <f t="array" ref="Q2528">IF(O2528="","",_xlfn.F.TEST(IF((L$1:L$2881=LEFT(L2528,LEN(L2528)-3)&amp;"ctr"),K$1:K$2881),IF((L$1:L$2881=L2528),K$1:K$2881)))</f>
        <v/>
      </c>
      <c r="R2528" s="1" t="str">
        <f t="array" ref="R2528">IF(O2528="","",TTEST(IF(L$1:L$2881=LEFT(L2528,LEN(L2528)-3)&amp;"ctr",K$1:K$2881),IF(L$1:L$2881=L2528,K$1:K$2881),2,IF(ISERROR(Q2528),3,IF(Q2528&lt;0.05,3,2))))</f>
        <v/>
      </c>
      <c r="S2528" s="1" t="str">
        <f t="shared" ca="1" si="536"/>
        <v/>
      </c>
      <c r="T2528" s="1" t="str">
        <f t="array" ref="T2528">IF(O2528="","",AVERAGE(IF(L$1:L$2881=L2528,I$1:I$2881)))</f>
        <v/>
      </c>
      <c r="U2528" s="1" t="str">
        <f t="shared" ca="1" si="537"/>
        <v/>
      </c>
      <c r="V2528" s="1" t="str">
        <f t="shared" ca="1" si="541"/>
        <v/>
      </c>
      <c r="W2528" s="1" t="str">
        <f t="array" aca="1" ref="W2528" ca="1">IF(V2528="","",IF(AVERAGE(IF(Z$2:Z$2881="Neg"&amp;" "&amp;B2528&amp;" "&amp;X2528,J$2:J$2881,0))&gt;AVERAGE(IF(Z$2:Z$2881="pos"&amp;" "&amp;B2528&amp;" "&amp;X2528,J$2:J$2881,0)),"neg","pos"))</f>
        <v/>
      </c>
      <c r="X2528" s="1" t="str">
        <f t="shared" ca="1" si="538"/>
        <v/>
      </c>
      <c r="Y2528" s="1" t="str">
        <f t="shared" ca="1" si="539"/>
        <v/>
      </c>
      <c r="Z2528" s="1" t="str">
        <f t="shared" si="540"/>
        <v>both (C5H11NO2+Lys-H2O) SE_</v>
      </c>
      <c r="AA2528" s="1" t="str">
        <f t="shared" si="542"/>
        <v/>
      </c>
    </row>
    <row r="2529" spans="1:27" x14ac:dyDescent="0.2">
      <c r="A2529" s="1" t="s">
        <v>94</v>
      </c>
      <c r="B2529" s="1" t="s">
        <v>96</v>
      </c>
      <c r="C2529" s="1" t="s">
        <v>137</v>
      </c>
      <c r="D2529" s="1">
        <v>245.1739</v>
      </c>
      <c r="E2529" s="1">
        <v>23.35</v>
      </c>
      <c r="F2529" s="5" t="s">
        <v>146</v>
      </c>
      <c r="H2529" s="1" t="s">
        <v>154</v>
      </c>
      <c r="K2529" s="1">
        <f t="shared" si="531"/>
        <v>0</v>
      </c>
      <c r="L2529" s="1" t="str">
        <f t="shared" si="532"/>
        <v>both (C5H11NO2+Lys-H2O) SE_Syn</v>
      </c>
      <c r="M2529" s="1" t="str">
        <f t="shared" si="533"/>
        <v>ND</v>
      </c>
      <c r="N2529" s="1" t="str">
        <f t="shared" si="534"/>
        <v>both (C5H11NO2+Lys-H2O) SE_SynND</v>
      </c>
      <c r="O2529" s="2" t="str">
        <f t="shared" si="535"/>
        <v/>
      </c>
      <c r="P2529" s="1" t="str">
        <f t="array" ref="P2529">IF(O2529="","",AVERAGE(IF(L$1:L$2881=L2529,K$1:K$2881)))</f>
        <v/>
      </c>
      <c r="Q2529" s="1" t="str">
        <f t="array" ref="Q2529">IF(O2529="","",_xlfn.F.TEST(IF((L$1:L$2881=LEFT(L2529,LEN(L2529)-3)&amp;"ctr"),K$1:K$2881),IF((L$1:L$2881=L2529),K$1:K$2881)))</f>
        <v/>
      </c>
      <c r="R2529" s="1" t="str">
        <f t="array" ref="R2529">IF(O2529="","",TTEST(IF(L$1:L$2881=LEFT(L2529,LEN(L2529)-3)&amp;"ctr",K$1:K$2881),IF(L$1:L$2881=L2529,K$1:K$2881),2,IF(ISERROR(Q2529),3,IF(Q2529&lt;0.05,3,2))))</f>
        <v/>
      </c>
      <c r="S2529" s="1" t="str">
        <f t="shared" ca="1" si="536"/>
        <v/>
      </c>
      <c r="T2529" s="1" t="str">
        <f t="array" ref="T2529">IF(O2529="","",AVERAGE(IF(L$1:L$2881=L2529,I$1:I$2881)))</f>
        <v/>
      </c>
      <c r="U2529" s="1" t="str">
        <f t="shared" ca="1" si="537"/>
        <v/>
      </c>
      <c r="V2529" s="1" t="str">
        <f t="shared" ca="1" si="541"/>
        <v/>
      </c>
      <c r="W2529" s="1" t="str">
        <f t="array" aca="1" ref="W2529" ca="1">IF(V2529="","",IF(AVERAGE(IF(Z$2:Z$2881="Neg"&amp;" "&amp;B2529&amp;" "&amp;X2529,J$2:J$2881,0))&gt;AVERAGE(IF(Z$2:Z$2881="pos"&amp;" "&amp;B2529&amp;" "&amp;X2529,J$2:J$2881,0)),"neg","pos"))</f>
        <v/>
      </c>
      <c r="X2529" s="1" t="str">
        <f t="shared" ca="1" si="538"/>
        <v/>
      </c>
      <c r="Y2529" s="1" t="str">
        <f t="shared" ca="1" si="539"/>
        <v/>
      </c>
      <c r="Z2529" s="1" t="str">
        <f t="shared" si="540"/>
        <v>both (C5H11NO2+Lys-H2O) SE_</v>
      </c>
      <c r="AA2529" s="1" t="str">
        <f t="shared" si="542"/>
        <v/>
      </c>
    </row>
    <row r="2530" spans="1:27" x14ac:dyDescent="0.2">
      <c r="A2530" s="1" t="s">
        <v>93</v>
      </c>
      <c r="B2530" s="1" t="s">
        <v>97</v>
      </c>
      <c r="C2530" s="1" t="s">
        <v>139</v>
      </c>
      <c r="D2530" s="1">
        <v>247.1523</v>
      </c>
      <c r="E2530" s="1">
        <v>23.41</v>
      </c>
      <c r="F2530" s="5" t="s">
        <v>146</v>
      </c>
      <c r="H2530" s="1" t="s">
        <v>147</v>
      </c>
      <c r="K2530" s="1">
        <f t="shared" si="531"/>
        <v>0</v>
      </c>
      <c r="L2530" s="1" t="str">
        <f t="shared" si="532"/>
        <v>neg (C4H9NO3+Lys-H2O) Min_Ctr</v>
      </c>
      <c r="M2530" s="1" t="str">
        <f t="shared" si="533"/>
        <v>ND</v>
      </c>
      <c r="N2530" s="1" t="str">
        <f t="shared" si="534"/>
        <v>neg (C4H9NO3+Lys-H2O) Min_CtrND</v>
      </c>
      <c r="O2530" s="2" t="str">
        <f t="shared" si="535"/>
        <v>ND</v>
      </c>
      <c r="P2530" s="1">
        <f t="array" ref="P2530">IF(O2530="","",AVERAGE(IF(L$1:L$2881=L2530,K$1:K$2881)))</f>
        <v>0</v>
      </c>
      <c r="Q2530" s="1" t="e">
        <f t="array" ref="Q2530">IF(O2530="","",_xlfn.F.TEST(IF((L$1:L$2881=LEFT(L2530,LEN(L2530)-3)&amp;"ctr"),K$1:K$2881),IF((L$1:L$2881=L2530),K$1:K$2881)))</f>
        <v>#DIV/0!</v>
      </c>
      <c r="R2530" s="1" t="e">
        <f t="array" ref="R2530">IF(O2530="","",TTEST(IF(L$1:L$2881=LEFT(L2530,LEN(L2530)-3)&amp;"ctr",K$1:K$2881),IF(L$1:L$2881=L2530,K$1:K$2881),2,IF(ISERROR(Q2530),3,IF(Q2530&lt;0.05,3,2))))</f>
        <v>#DIV/0!</v>
      </c>
      <c r="S2530" s="1" t="str">
        <f t="shared" ca="1" si="536"/>
        <v>ND</v>
      </c>
      <c r="T2530" s="1">
        <f t="array" ref="T2530">IF(O2530="","",AVERAGE(IF(L$1:L$2881=L2530,I$1:I$2881)))</f>
        <v>0</v>
      </c>
      <c r="U2530" s="1" t="str">
        <f t="shared" ca="1" si="537"/>
        <v>n/a</v>
      </c>
      <c r="V2530" s="1" t="str">
        <f t="shared" ca="1" si="541"/>
        <v/>
      </c>
      <c r="W2530" s="1" t="str">
        <f t="array" aca="1" ref="W2530" ca="1">IF(V2530="","",IF(AVERAGE(IF(Z$2:Z$2881="Neg"&amp;" "&amp;B2530&amp;" "&amp;X2530,J$2:J$2881,0))&gt;AVERAGE(IF(Z$2:Z$2881="pos"&amp;" "&amp;B2530&amp;" "&amp;X2530,J$2:J$2881,0)),"neg","pos"))</f>
        <v/>
      </c>
      <c r="X2530" s="1" t="str">
        <f t="shared" ca="1" si="538"/>
        <v/>
      </c>
      <c r="Y2530" s="1" t="str">
        <f t="shared" ca="1" si="539"/>
        <v/>
      </c>
      <c r="Z2530" s="1" t="str">
        <f t="shared" si="540"/>
        <v>neg (C4H9NO3+Lys-H2O) Min</v>
      </c>
      <c r="AA2530" s="1" t="str">
        <f t="shared" si="542"/>
        <v>Good</v>
      </c>
    </row>
    <row r="2531" spans="1:27" x14ac:dyDescent="0.2">
      <c r="A2531" s="1" t="s">
        <v>93</v>
      </c>
      <c r="B2531" s="1" t="s">
        <v>97</v>
      </c>
      <c r="C2531" s="1" t="s">
        <v>139</v>
      </c>
      <c r="D2531" s="1">
        <v>247.1523</v>
      </c>
      <c r="E2531" s="1">
        <v>23.41</v>
      </c>
      <c r="F2531" s="5" t="s">
        <v>146</v>
      </c>
      <c r="H2531" s="1" t="s">
        <v>147</v>
      </c>
      <c r="K2531" s="1">
        <f t="shared" ref="K2531:K2562" si="543">LN(I2531+1)</f>
        <v>0</v>
      </c>
      <c r="L2531" s="1" t="str">
        <f t="shared" ref="L2531:L2562" si="544">A2531&amp;" "&amp;B2531&amp;" "&amp;H2531</f>
        <v>neg (C4H9NO3+Lys-H2O) Min_Ctr</v>
      </c>
      <c r="M2531" s="1" t="str">
        <f t="shared" si="533"/>
        <v>ND</v>
      </c>
      <c r="N2531" s="1" t="str">
        <f t="shared" si="534"/>
        <v>neg (C4H9NO3+Lys-H2O) Min_CtrND</v>
      </c>
      <c r="O2531" s="2" t="str">
        <f t="shared" si="535"/>
        <v/>
      </c>
      <c r="P2531" s="1" t="str">
        <f t="array" ref="P2531">IF(O2531="","",AVERAGE(IF(L$1:L$2881=L2531,K$1:K$2881)))</f>
        <v/>
      </c>
      <c r="Q2531" s="1" t="str">
        <f t="array" ref="Q2531">IF(O2531="","",_xlfn.F.TEST(IF((L$1:L$2881=LEFT(L2531,LEN(L2531)-3)&amp;"ctr"),K$1:K$2881),IF((L$1:L$2881=L2531),K$1:K$2881)))</f>
        <v/>
      </c>
      <c r="R2531" s="1" t="str">
        <f t="array" ref="R2531">IF(O2531="","",TTEST(IF(L$1:L$2881=LEFT(L2531,LEN(L2531)-3)&amp;"ctr",K$1:K$2881),IF(L$1:L$2881=L2531,K$1:K$2881),2,IF(ISERROR(Q2531),3,IF(Q2531&lt;0.05,3,2))))</f>
        <v/>
      </c>
      <c r="S2531" s="1" t="str">
        <f t="shared" ca="1" si="536"/>
        <v/>
      </c>
      <c r="T2531" s="1" t="str">
        <f t="array" ref="T2531">IF(O2531="","",AVERAGE(IF(L$1:L$2881=L2531,I$1:I$2881)))</f>
        <v/>
      </c>
      <c r="U2531" s="1" t="str">
        <f t="shared" ca="1" si="537"/>
        <v/>
      </c>
      <c r="V2531" s="1" t="str">
        <f t="shared" ca="1" si="541"/>
        <v/>
      </c>
      <c r="W2531" s="1" t="str">
        <f t="array" aca="1" ref="W2531" ca="1">IF(V2531="","",IF(AVERAGE(IF(Z$2:Z$2881="Neg"&amp;" "&amp;B2531&amp;" "&amp;X2531,J$2:J$2881,0))&gt;AVERAGE(IF(Z$2:Z$2881="pos"&amp;" "&amp;B2531&amp;" "&amp;X2531,J$2:J$2881,0)),"neg","pos"))</f>
        <v/>
      </c>
      <c r="X2531" s="1" t="str">
        <f t="shared" ca="1" si="538"/>
        <v/>
      </c>
      <c r="Y2531" s="1" t="str">
        <f t="shared" ca="1" si="539"/>
        <v/>
      </c>
      <c r="Z2531" s="1" t="str">
        <f t="shared" si="540"/>
        <v>neg (C4H9NO3+Lys-H2O) Min</v>
      </c>
      <c r="AA2531" s="1" t="str">
        <f t="shared" si="542"/>
        <v/>
      </c>
    </row>
    <row r="2532" spans="1:27" x14ac:dyDescent="0.2">
      <c r="A2532" s="1" t="s">
        <v>93</v>
      </c>
      <c r="B2532" s="1" t="s">
        <v>97</v>
      </c>
      <c r="C2532" s="1" t="s">
        <v>139</v>
      </c>
      <c r="D2532" s="1">
        <v>247.1523</v>
      </c>
      <c r="E2532" s="1">
        <v>23.41</v>
      </c>
      <c r="F2532" s="5" t="s">
        <v>146</v>
      </c>
      <c r="H2532" s="1" t="s">
        <v>147</v>
      </c>
      <c r="K2532" s="1">
        <f t="shared" si="543"/>
        <v>0</v>
      </c>
      <c r="L2532" s="1" t="str">
        <f t="shared" si="544"/>
        <v>neg (C4H9NO3+Lys-H2O) Min_Ctr</v>
      </c>
      <c r="M2532" s="1" t="str">
        <f t="shared" si="533"/>
        <v>ND</v>
      </c>
      <c r="N2532" s="1" t="str">
        <f t="shared" si="534"/>
        <v>neg (C4H9NO3+Lys-H2O) Min_CtrND</v>
      </c>
      <c r="O2532" s="2" t="str">
        <f t="shared" si="535"/>
        <v/>
      </c>
      <c r="P2532" s="1" t="str">
        <f t="array" ref="P2532">IF(O2532="","",AVERAGE(IF(L$1:L$2881=L2532,K$1:K$2881)))</f>
        <v/>
      </c>
      <c r="Q2532" s="1" t="str">
        <f t="array" ref="Q2532">IF(O2532="","",_xlfn.F.TEST(IF((L$1:L$2881=LEFT(L2532,LEN(L2532)-3)&amp;"ctr"),K$1:K$2881),IF((L$1:L$2881=L2532),K$1:K$2881)))</f>
        <v/>
      </c>
      <c r="R2532" s="1" t="str">
        <f t="array" ref="R2532">IF(O2532="","",TTEST(IF(L$1:L$2881=LEFT(L2532,LEN(L2532)-3)&amp;"ctr",K$1:K$2881),IF(L$1:L$2881=L2532,K$1:K$2881),2,IF(ISERROR(Q2532),3,IF(Q2532&lt;0.05,3,2))))</f>
        <v/>
      </c>
      <c r="S2532" s="1" t="str">
        <f t="shared" ca="1" si="536"/>
        <v/>
      </c>
      <c r="T2532" s="1" t="str">
        <f t="array" ref="T2532">IF(O2532="","",AVERAGE(IF(L$1:L$2881=L2532,I$1:I$2881)))</f>
        <v/>
      </c>
      <c r="U2532" s="1" t="str">
        <f t="shared" ca="1" si="537"/>
        <v/>
      </c>
      <c r="V2532" s="1" t="str">
        <f t="shared" ca="1" si="541"/>
        <v/>
      </c>
      <c r="W2532" s="1" t="str">
        <f t="array" aca="1" ref="W2532" ca="1">IF(V2532="","",IF(AVERAGE(IF(Z$2:Z$2881="Neg"&amp;" "&amp;B2532&amp;" "&amp;X2532,J$2:J$2881,0))&gt;AVERAGE(IF(Z$2:Z$2881="pos"&amp;" "&amp;B2532&amp;" "&amp;X2532,J$2:J$2881,0)),"neg","pos"))</f>
        <v/>
      </c>
      <c r="X2532" s="1" t="str">
        <f t="shared" ca="1" si="538"/>
        <v/>
      </c>
      <c r="Y2532" s="1" t="str">
        <f t="shared" ca="1" si="539"/>
        <v/>
      </c>
      <c r="Z2532" s="1" t="str">
        <f t="shared" si="540"/>
        <v>neg (C4H9NO3+Lys-H2O) Min</v>
      </c>
      <c r="AA2532" s="1" t="str">
        <f t="shared" si="542"/>
        <v/>
      </c>
    </row>
    <row r="2533" spans="1:27" x14ac:dyDescent="0.2">
      <c r="A2533" s="1" t="s">
        <v>93</v>
      </c>
      <c r="B2533" s="1" t="s">
        <v>97</v>
      </c>
      <c r="C2533" s="1" t="s">
        <v>139</v>
      </c>
      <c r="D2533" s="1">
        <v>247.1523</v>
      </c>
      <c r="E2533" s="1">
        <v>23.41</v>
      </c>
      <c r="F2533" s="5" t="s">
        <v>146</v>
      </c>
      <c r="H2533" s="1" t="s">
        <v>147</v>
      </c>
      <c r="K2533" s="1">
        <f t="shared" si="543"/>
        <v>0</v>
      </c>
      <c r="L2533" s="1" t="str">
        <f t="shared" si="544"/>
        <v>neg (C4H9NO3+Lys-H2O) Min_Ctr</v>
      </c>
      <c r="M2533" s="1" t="str">
        <f t="shared" si="533"/>
        <v>ND</v>
      </c>
      <c r="N2533" s="1" t="str">
        <f t="shared" si="534"/>
        <v>neg (C4H9NO3+Lys-H2O) Min_CtrND</v>
      </c>
      <c r="O2533" s="2" t="str">
        <f t="shared" si="535"/>
        <v/>
      </c>
      <c r="P2533" s="1" t="str">
        <f t="array" ref="P2533">IF(O2533="","",AVERAGE(IF(L$1:L$2881=L2533,K$1:K$2881)))</f>
        <v/>
      </c>
      <c r="Q2533" s="1" t="str">
        <f t="array" ref="Q2533">IF(O2533="","",_xlfn.F.TEST(IF((L$1:L$2881=LEFT(L2533,LEN(L2533)-3)&amp;"ctr"),K$1:K$2881),IF((L$1:L$2881=L2533),K$1:K$2881)))</f>
        <v/>
      </c>
      <c r="R2533" s="1" t="str">
        <f t="array" ref="R2533">IF(O2533="","",TTEST(IF(L$1:L$2881=LEFT(L2533,LEN(L2533)-3)&amp;"ctr",K$1:K$2881),IF(L$1:L$2881=L2533,K$1:K$2881),2,IF(ISERROR(Q2533),3,IF(Q2533&lt;0.05,3,2))))</f>
        <v/>
      </c>
      <c r="S2533" s="1" t="str">
        <f t="shared" ca="1" si="536"/>
        <v/>
      </c>
      <c r="T2533" s="1" t="str">
        <f t="array" ref="T2533">IF(O2533="","",AVERAGE(IF(L$1:L$2881=L2533,I$1:I$2881)))</f>
        <v/>
      </c>
      <c r="U2533" s="1" t="str">
        <f t="shared" ca="1" si="537"/>
        <v/>
      </c>
      <c r="V2533" s="1" t="str">
        <f t="shared" ca="1" si="541"/>
        <v/>
      </c>
      <c r="W2533" s="1" t="str">
        <f t="array" aca="1" ref="W2533" ca="1">IF(V2533="","",IF(AVERAGE(IF(Z$2:Z$2881="Neg"&amp;" "&amp;B2533&amp;" "&amp;X2533,J$2:J$2881,0))&gt;AVERAGE(IF(Z$2:Z$2881="pos"&amp;" "&amp;B2533&amp;" "&amp;X2533,J$2:J$2881,0)),"neg","pos"))</f>
        <v/>
      </c>
      <c r="X2533" s="1" t="str">
        <f t="shared" ca="1" si="538"/>
        <v/>
      </c>
      <c r="Y2533" s="1" t="str">
        <f t="shared" ca="1" si="539"/>
        <v/>
      </c>
      <c r="Z2533" s="1" t="str">
        <f t="shared" si="540"/>
        <v>neg (C4H9NO3+Lys-H2O) Min</v>
      </c>
      <c r="AA2533" s="1" t="str">
        <f t="shared" si="542"/>
        <v/>
      </c>
    </row>
    <row r="2534" spans="1:27" x14ac:dyDescent="0.2">
      <c r="A2534" s="1" t="s">
        <v>93</v>
      </c>
      <c r="B2534" s="1" t="s">
        <v>97</v>
      </c>
      <c r="C2534" s="1" t="s">
        <v>139</v>
      </c>
      <c r="D2534" s="1">
        <v>247.1523</v>
      </c>
      <c r="E2534" s="1">
        <v>23.41</v>
      </c>
      <c r="F2534" s="5" t="s">
        <v>146</v>
      </c>
      <c r="H2534" s="1" t="s">
        <v>148</v>
      </c>
      <c r="K2534" s="1">
        <f t="shared" si="543"/>
        <v>0</v>
      </c>
      <c r="L2534" s="1" t="str">
        <f t="shared" si="544"/>
        <v>neg (C4H9NO3+Lys-H2O) Min_Syn</v>
      </c>
      <c r="M2534" s="1" t="str">
        <f t="shared" si="533"/>
        <v>ND</v>
      </c>
      <c r="N2534" s="1" t="str">
        <f t="shared" si="534"/>
        <v>neg (C4H9NO3+Lys-H2O) Min_SynND</v>
      </c>
      <c r="O2534" s="2" t="str">
        <f t="shared" si="535"/>
        <v>ND</v>
      </c>
      <c r="P2534" s="1">
        <f t="array" ref="P2534">IF(O2534="","",AVERAGE(IF(L$1:L$2881=L2534,K$1:K$2881)))</f>
        <v>0</v>
      </c>
      <c r="Q2534" s="1" t="e">
        <f t="array" ref="Q2534">IF(O2534="","",_xlfn.F.TEST(IF((L$1:L$2881=LEFT(L2534,LEN(L2534)-3)&amp;"ctr"),K$1:K$2881),IF((L$1:L$2881=L2534),K$1:K$2881)))</f>
        <v>#DIV/0!</v>
      </c>
      <c r="R2534" s="1" t="e">
        <f t="array" ref="R2534">IF(O2534="","",TTEST(IF(L$1:L$2881=LEFT(L2534,LEN(L2534)-3)&amp;"ctr",K$1:K$2881),IF(L$1:L$2881=L2534,K$1:K$2881),2,IF(ISERROR(Q2534),3,IF(Q2534&lt;0.05,3,2))))</f>
        <v>#DIV/0!</v>
      </c>
      <c r="S2534" s="1" t="str">
        <f t="shared" ca="1" si="536"/>
        <v>ND</v>
      </c>
      <c r="T2534" s="1">
        <f t="array" ref="T2534">IF(O2534="","",AVERAGE(IF(L$1:L$2881=L2534,I$1:I$2881)))</f>
        <v>0</v>
      </c>
      <c r="U2534" s="1" t="str">
        <f t="shared" ca="1" si="537"/>
        <v>n/a</v>
      </c>
      <c r="V2534" s="1" t="str">
        <f t="shared" ca="1" si="541"/>
        <v/>
      </c>
      <c r="W2534" s="1" t="str">
        <f t="array" aca="1" ref="W2534" ca="1">IF(V2534="","",IF(AVERAGE(IF(Z$2:Z$2881="Neg"&amp;" "&amp;B2534&amp;" "&amp;X2534,J$2:J$2881,0))&gt;AVERAGE(IF(Z$2:Z$2881="pos"&amp;" "&amp;B2534&amp;" "&amp;X2534,J$2:J$2881,0)),"neg","pos"))</f>
        <v/>
      </c>
      <c r="X2534" s="1" t="str">
        <f t="shared" ca="1" si="538"/>
        <v/>
      </c>
      <c r="Y2534" s="1" t="str">
        <f t="shared" ca="1" si="539"/>
        <v/>
      </c>
      <c r="Z2534" s="1" t="str">
        <f t="shared" si="540"/>
        <v>neg (C4H9NO3+Lys-H2O) Min</v>
      </c>
      <c r="AA2534" s="1" t="str">
        <f t="shared" si="542"/>
        <v>Good</v>
      </c>
    </row>
    <row r="2535" spans="1:27" x14ac:dyDescent="0.2">
      <c r="A2535" s="1" t="s">
        <v>93</v>
      </c>
      <c r="B2535" s="1" t="s">
        <v>97</v>
      </c>
      <c r="C2535" s="1" t="s">
        <v>139</v>
      </c>
      <c r="D2535" s="1">
        <v>247.1523</v>
      </c>
      <c r="E2535" s="1">
        <v>23.41</v>
      </c>
      <c r="F2535" s="5" t="s">
        <v>146</v>
      </c>
      <c r="H2535" s="1" t="s">
        <v>148</v>
      </c>
      <c r="K2535" s="1">
        <f t="shared" si="543"/>
        <v>0</v>
      </c>
      <c r="L2535" s="1" t="str">
        <f t="shared" si="544"/>
        <v>neg (C4H9NO3+Lys-H2O) Min_Syn</v>
      </c>
      <c r="M2535" s="1" t="str">
        <f t="shared" si="533"/>
        <v>ND</v>
      </c>
      <c r="N2535" s="1" t="str">
        <f t="shared" si="534"/>
        <v>neg (C4H9NO3+Lys-H2O) Min_SynND</v>
      </c>
      <c r="O2535" s="2" t="str">
        <f t="shared" si="535"/>
        <v/>
      </c>
      <c r="P2535" s="1" t="str">
        <f t="array" ref="P2535">IF(O2535="","",AVERAGE(IF(L$1:L$2881=L2535,K$1:K$2881)))</f>
        <v/>
      </c>
      <c r="Q2535" s="1" t="str">
        <f t="array" ref="Q2535">IF(O2535="","",_xlfn.F.TEST(IF((L$1:L$2881=LEFT(L2535,LEN(L2535)-3)&amp;"ctr"),K$1:K$2881),IF((L$1:L$2881=L2535),K$1:K$2881)))</f>
        <v/>
      </c>
      <c r="R2535" s="1" t="str">
        <f t="array" ref="R2535">IF(O2535="","",TTEST(IF(L$1:L$2881=LEFT(L2535,LEN(L2535)-3)&amp;"ctr",K$1:K$2881),IF(L$1:L$2881=L2535,K$1:K$2881),2,IF(ISERROR(Q2535),3,IF(Q2535&lt;0.05,3,2))))</f>
        <v/>
      </c>
      <c r="S2535" s="1" t="str">
        <f t="shared" ca="1" si="536"/>
        <v/>
      </c>
      <c r="T2535" s="1" t="str">
        <f t="array" ref="T2535">IF(O2535="","",AVERAGE(IF(L$1:L$2881=L2535,I$1:I$2881)))</f>
        <v/>
      </c>
      <c r="U2535" s="1" t="str">
        <f t="shared" ca="1" si="537"/>
        <v/>
      </c>
      <c r="V2535" s="1" t="str">
        <f t="shared" ca="1" si="541"/>
        <v/>
      </c>
      <c r="W2535" s="1" t="str">
        <f t="array" aca="1" ref="W2535" ca="1">IF(V2535="","",IF(AVERAGE(IF(Z$2:Z$2881="Neg"&amp;" "&amp;B2535&amp;" "&amp;X2535,J$2:J$2881,0))&gt;AVERAGE(IF(Z$2:Z$2881="pos"&amp;" "&amp;B2535&amp;" "&amp;X2535,J$2:J$2881,0)),"neg","pos"))</f>
        <v/>
      </c>
      <c r="X2535" s="1" t="str">
        <f t="shared" ca="1" si="538"/>
        <v/>
      </c>
      <c r="Y2535" s="1" t="str">
        <f t="shared" ca="1" si="539"/>
        <v/>
      </c>
      <c r="Z2535" s="1" t="str">
        <f t="shared" si="540"/>
        <v>neg (C4H9NO3+Lys-H2O) Min</v>
      </c>
      <c r="AA2535" s="1" t="str">
        <f t="shared" si="542"/>
        <v/>
      </c>
    </row>
    <row r="2536" spans="1:27" x14ac:dyDescent="0.2">
      <c r="A2536" s="1" t="s">
        <v>93</v>
      </c>
      <c r="B2536" s="1" t="s">
        <v>97</v>
      </c>
      <c r="C2536" s="1" t="s">
        <v>139</v>
      </c>
      <c r="D2536" s="1">
        <v>247.1523</v>
      </c>
      <c r="E2536" s="1">
        <v>23.41</v>
      </c>
      <c r="F2536" s="5" t="s">
        <v>146</v>
      </c>
      <c r="H2536" s="1" t="s">
        <v>148</v>
      </c>
      <c r="K2536" s="1">
        <f t="shared" si="543"/>
        <v>0</v>
      </c>
      <c r="L2536" s="1" t="str">
        <f t="shared" si="544"/>
        <v>neg (C4H9NO3+Lys-H2O) Min_Syn</v>
      </c>
      <c r="M2536" s="1" t="str">
        <f t="shared" si="533"/>
        <v>ND</v>
      </c>
      <c r="N2536" s="1" t="str">
        <f t="shared" si="534"/>
        <v>neg (C4H9NO3+Lys-H2O) Min_SynND</v>
      </c>
      <c r="O2536" s="2" t="str">
        <f t="shared" si="535"/>
        <v/>
      </c>
      <c r="P2536" s="1" t="str">
        <f t="array" ref="P2536">IF(O2536="","",AVERAGE(IF(L$1:L$2881=L2536,K$1:K$2881)))</f>
        <v/>
      </c>
      <c r="Q2536" s="1" t="str">
        <f t="array" ref="Q2536">IF(O2536="","",_xlfn.F.TEST(IF((L$1:L$2881=LEFT(L2536,LEN(L2536)-3)&amp;"ctr"),K$1:K$2881),IF((L$1:L$2881=L2536),K$1:K$2881)))</f>
        <v/>
      </c>
      <c r="R2536" s="1" t="str">
        <f t="array" ref="R2536">IF(O2536="","",TTEST(IF(L$1:L$2881=LEFT(L2536,LEN(L2536)-3)&amp;"ctr",K$1:K$2881),IF(L$1:L$2881=L2536,K$1:K$2881),2,IF(ISERROR(Q2536),3,IF(Q2536&lt;0.05,3,2))))</f>
        <v/>
      </c>
      <c r="S2536" s="1" t="str">
        <f t="shared" ca="1" si="536"/>
        <v/>
      </c>
      <c r="T2536" s="1" t="str">
        <f t="array" ref="T2536">IF(O2536="","",AVERAGE(IF(L$1:L$2881=L2536,I$1:I$2881)))</f>
        <v/>
      </c>
      <c r="U2536" s="1" t="str">
        <f t="shared" ca="1" si="537"/>
        <v/>
      </c>
      <c r="V2536" s="1" t="str">
        <f t="shared" ca="1" si="541"/>
        <v/>
      </c>
      <c r="W2536" s="1" t="str">
        <f t="array" aca="1" ref="W2536" ca="1">IF(V2536="","",IF(AVERAGE(IF(Z$2:Z$2881="Neg"&amp;" "&amp;B2536&amp;" "&amp;X2536,J$2:J$2881,0))&gt;AVERAGE(IF(Z$2:Z$2881="pos"&amp;" "&amp;B2536&amp;" "&amp;X2536,J$2:J$2881,0)),"neg","pos"))</f>
        <v/>
      </c>
      <c r="X2536" s="1" t="str">
        <f t="shared" ca="1" si="538"/>
        <v/>
      </c>
      <c r="Y2536" s="1" t="str">
        <f t="shared" ca="1" si="539"/>
        <v/>
      </c>
      <c r="Z2536" s="1" t="str">
        <f t="shared" si="540"/>
        <v>neg (C4H9NO3+Lys-H2O) Min</v>
      </c>
      <c r="AA2536" s="1" t="str">
        <f t="shared" si="542"/>
        <v/>
      </c>
    </row>
    <row r="2537" spans="1:27" x14ac:dyDescent="0.2">
      <c r="A2537" s="1" t="s">
        <v>93</v>
      </c>
      <c r="B2537" s="1" t="s">
        <v>97</v>
      </c>
      <c r="C2537" s="1" t="s">
        <v>139</v>
      </c>
      <c r="D2537" s="1">
        <v>247.1523</v>
      </c>
      <c r="E2537" s="1">
        <v>23.41</v>
      </c>
      <c r="F2537" s="5" t="s">
        <v>146</v>
      </c>
      <c r="H2537" s="1" t="s">
        <v>148</v>
      </c>
      <c r="K2537" s="1">
        <f t="shared" si="543"/>
        <v>0</v>
      </c>
      <c r="L2537" s="1" t="str">
        <f t="shared" si="544"/>
        <v>neg (C4H9NO3+Lys-H2O) Min_Syn</v>
      </c>
      <c r="M2537" s="1" t="str">
        <f t="shared" si="533"/>
        <v>ND</v>
      </c>
      <c r="N2537" s="1" t="str">
        <f t="shared" si="534"/>
        <v>neg (C4H9NO3+Lys-H2O) Min_SynND</v>
      </c>
      <c r="O2537" s="2" t="str">
        <f t="shared" si="535"/>
        <v/>
      </c>
      <c r="P2537" s="1" t="str">
        <f t="array" ref="P2537">IF(O2537="","",AVERAGE(IF(L$1:L$2881=L2537,K$1:K$2881)))</f>
        <v/>
      </c>
      <c r="Q2537" s="1" t="str">
        <f t="array" ref="Q2537">IF(O2537="","",_xlfn.F.TEST(IF((L$1:L$2881=LEFT(L2537,LEN(L2537)-3)&amp;"ctr"),K$1:K$2881),IF((L$1:L$2881=L2537),K$1:K$2881)))</f>
        <v/>
      </c>
      <c r="R2537" s="1" t="str">
        <f t="array" ref="R2537">IF(O2537="","",TTEST(IF(L$1:L$2881=LEFT(L2537,LEN(L2537)-3)&amp;"ctr",K$1:K$2881),IF(L$1:L$2881=L2537,K$1:K$2881),2,IF(ISERROR(Q2537),3,IF(Q2537&lt;0.05,3,2))))</f>
        <v/>
      </c>
      <c r="S2537" s="1" t="str">
        <f t="shared" ca="1" si="536"/>
        <v/>
      </c>
      <c r="T2537" s="1" t="str">
        <f t="array" ref="T2537">IF(O2537="","",AVERAGE(IF(L$1:L$2881=L2537,I$1:I$2881)))</f>
        <v/>
      </c>
      <c r="U2537" s="1" t="str">
        <f t="shared" ca="1" si="537"/>
        <v/>
      </c>
      <c r="V2537" s="1" t="str">
        <f t="shared" ca="1" si="541"/>
        <v/>
      </c>
      <c r="W2537" s="1" t="str">
        <f t="array" aca="1" ref="W2537" ca="1">IF(V2537="","",IF(AVERAGE(IF(Z$2:Z$2881="Neg"&amp;" "&amp;B2537&amp;" "&amp;X2537,J$2:J$2881,0))&gt;AVERAGE(IF(Z$2:Z$2881="pos"&amp;" "&amp;B2537&amp;" "&amp;X2537,J$2:J$2881,0)),"neg","pos"))</f>
        <v/>
      </c>
      <c r="X2537" s="1" t="str">
        <f t="shared" ca="1" si="538"/>
        <v/>
      </c>
      <c r="Y2537" s="1" t="str">
        <f t="shared" ca="1" si="539"/>
        <v/>
      </c>
      <c r="Z2537" s="1" t="str">
        <f t="shared" si="540"/>
        <v>neg (C4H9NO3+Lys-H2O) Min</v>
      </c>
      <c r="AA2537" s="1" t="str">
        <f t="shared" si="542"/>
        <v/>
      </c>
    </row>
    <row r="2538" spans="1:27" x14ac:dyDescent="0.2">
      <c r="A2538" s="1" t="s">
        <v>93</v>
      </c>
      <c r="B2538" s="1" t="s">
        <v>97</v>
      </c>
      <c r="C2538" s="1" t="s">
        <v>139</v>
      </c>
      <c r="D2538" s="1">
        <v>247.1523</v>
      </c>
      <c r="E2538" s="1">
        <v>23.41</v>
      </c>
      <c r="F2538" s="5" t="s">
        <v>146</v>
      </c>
      <c r="H2538" s="1" t="s">
        <v>149</v>
      </c>
      <c r="K2538" s="1">
        <f t="shared" si="543"/>
        <v>0</v>
      </c>
      <c r="L2538" s="1" t="str">
        <f t="shared" si="544"/>
        <v>neg (C4H9NO3+Lys-H2O) MEBM_Ctr</v>
      </c>
      <c r="M2538" s="1" t="str">
        <f t="shared" si="533"/>
        <v>ND</v>
      </c>
      <c r="N2538" s="1" t="str">
        <f t="shared" si="534"/>
        <v>neg (C4H9NO3+Lys-H2O) MEBM_CtrND</v>
      </c>
      <c r="O2538" s="2" t="str">
        <f t="shared" si="535"/>
        <v>ND</v>
      </c>
      <c r="P2538" s="1">
        <f t="array" ref="P2538">IF(O2538="","",AVERAGE(IF(L$1:L$2881=L2538,K$1:K$2881)))</f>
        <v>0</v>
      </c>
      <c r="Q2538" s="1" t="e">
        <f t="array" ref="Q2538">IF(O2538="","",_xlfn.F.TEST(IF((L$1:L$2881=LEFT(L2538,LEN(L2538)-3)&amp;"ctr"),K$1:K$2881),IF((L$1:L$2881=L2538),K$1:K$2881)))</f>
        <v>#DIV/0!</v>
      </c>
      <c r="R2538" s="1" t="e">
        <f t="array" ref="R2538">IF(O2538="","",TTEST(IF(L$1:L$2881=LEFT(L2538,LEN(L2538)-3)&amp;"ctr",K$1:K$2881),IF(L$1:L$2881=L2538,K$1:K$2881),2,IF(ISERROR(Q2538),3,IF(Q2538&lt;0.05,3,2))))</f>
        <v>#DIV/0!</v>
      </c>
      <c r="S2538" s="1" t="str">
        <f t="shared" ca="1" si="536"/>
        <v>ND</v>
      </c>
      <c r="T2538" s="1">
        <f t="array" ref="T2538">IF(O2538="","",AVERAGE(IF(L$1:L$2881=L2538,I$1:I$2881)))</f>
        <v>0</v>
      </c>
      <c r="U2538" s="1" t="str">
        <f t="shared" ca="1" si="537"/>
        <v>n/a</v>
      </c>
      <c r="V2538" s="1" t="str">
        <f t="shared" ca="1" si="541"/>
        <v/>
      </c>
      <c r="W2538" s="1" t="str">
        <f t="array" aca="1" ref="W2538" ca="1">IF(V2538="","",IF(AVERAGE(IF(Z$2:Z$2881="Neg"&amp;" "&amp;B2538&amp;" "&amp;X2538,J$2:J$2881,0))&gt;AVERAGE(IF(Z$2:Z$2881="pos"&amp;" "&amp;B2538&amp;" "&amp;X2538,J$2:J$2881,0)),"neg","pos"))</f>
        <v/>
      </c>
      <c r="X2538" s="1" t="str">
        <f t="shared" ca="1" si="538"/>
        <v/>
      </c>
      <c r="Y2538" s="1" t="str">
        <f t="shared" ca="1" si="539"/>
        <v/>
      </c>
      <c r="Z2538" s="1" t="str">
        <f t="shared" si="540"/>
        <v>neg (C4H9NO3+Lys-H2O) MEB</v>
      </c>
      <c r="AA2538" s="1" t="str">
        <f t="shared" si="542"/>
        <v>Good</v>
      </c>
    </row>
    <row r="2539" spans="1:27" x14ac:dyDescent="0.2">
      <c r="A2539" s="1" t="s">
        <v>93</v>
      </c>
      <c r="B2539" s="1" t="s">
        <v>97</v>
      </c>
      <c r="C2539" s="1" t="s">
        <v>139</v>
      </c>
      <c r="D2539" s="1">
        <v>247.1523</v>
      </c>
      <c r="E2539" s="1">
        <v>23.41</v>
      </c>
      <c r="F2539" s="5" t="s">
        <v>146</v>
      </c>
      <c r="H2539" s="1" t="s">
        <v>149</v>
      </c>
      <c r="K2539" s="1">
        <f t="shared" si="543"/>
        <v>0</v>
      </c>
      <c r="L2539" s="1" t="str">
        <f t="shared" si="544"/>
        <v>neg (C4H9NO3+Lys-H2O) MEBM_Ctr</v>
      </c>
      <c r="M2539" s="1" t="str">
        <f t="shared" si="533"/>
        <v>ND</v>
      </c>
      <c r="N2539" s="1" t="str">
        <f t="shared" si="534"/>
        <v>neg (C4H9NO3+Lys-H2O) MEBM_CtrND</v>
      </c>
      <c r="O2539" s="2" t="str">
        <f t="shared" si="535"/>
        <v/>
      </c>
      <c r="P2539" s="1" t="str">
        <f t="array" ref="P2539">IF(O2539="","",AVERAGE(IF(L$1:L$2881=L2539,K$1:K$2881)))</f>
        <v/>
      </c>
      <c r="Q2539" s="1" t="str">
        <f t="array" ref="Q2539">IF(O2539="","",_xlfn.F.TEST(IF((L$1:L$2881=LEFT(L2539,LEN(L2539)-3)&amp;"ctr"),K$1:K$2881),IF((L$1:L$2881=L2539),K$1:K$2881)))</f>
        <v/>
      </c>
      <c r="R2539" s="1" t="str">
        <f t="array" ref="R2539">IF(O2539="","",TTEST(IF(L$1:L$2881=LEFT(L2539,LEN(L2539)-3)&amp;"ctr",K$1:K$2881),IF(L$1:L$2881=L2539,K$1:K$2881),2,IF(ISERROR(Q2539),3,IF(Q2539&lt;0.05,3,2))))</f>
        <v/>
      </c>
      <c r="S2539" s="1" t="str">
        <f t="shared" ca="1" si="536"/>
        <v/>
      </c>
      <c r="T2539" s="1" t="str">
        <f t="array" ref="T2539">IF(O2539="","",AVERAGE(IF(L$1:L$2881=L2539,I$1:I$2881)))</f>
        <v/>
      </c>
      <c r="U2539" s="1" t="str">
        <f t="shared" ca="1" si="537"/>
        <v/>
      </c>
      <c r="V2539" s="1" t="str">
        <f t="shared" ca="1" si="541"/>
        <v/>
      </c>
      <c r="W2539" s="1" t="str">
        <f t="array" aca="1" ref="W2539" ca="1">IF(V2539="","",IF(AVERAGE(IF(Z$2:Z$2881="Neg"&amp;" "&amp;B2539&amp;" "&amp;X2539,J$2:J$2881,0))&gt;AVERAGE(IF(Z$2:Z$2881="pos"&amp;" "&amp;B2539&amp;" "&amp;X2539,J$2:J$2881,0)),"neg","pos"))</f>
        <v/>
      </c>
      <c r="X2539" s="1" t="str">
        <f t="shared" ca="1" si="538"/>
        <v/>
      </c>
      <c r="Y2539" s="1" t="str">
        <f t="shared" ca="1" si="539"/>
        <v/>
      </c>
      <c r="Z2539" s="1" t="str">
        <f t="shared" si="540"/>
        <v>neg (C4H9NO3+Lys-H2O) MEB</v>
      </c>
      <c r="AA2539" s="1" t="str">
        <f t="shared" si="542"/>
        <v/>
      </c>
    </row>
    <row r="2540" spans="1:27" x14ac:dyDescent="0.2">
      <c r="A2540" s="1" t="s">
        <v>93</v>
      </c>
      <c r="B2540" s="1" t="s">
        <v>97</v>
      </c>
      <c r="C2540" s="1" t="s">
        <v>139</v>
      </c>
      <c r="D2540" s="1">
        <v>247.1523</v>
      </c>
      <c r="E2540" s="1">
        <v>23.41</v>
      </c>
      <c r="F2540" s="5" t="s">
        <v>146</v>
      </c>
      <c r="H2540" s="1" t="s">
        <v>149</v>
      </c>
      <c r="K2540" s="1">
        <f t="shared" si="543"/>
        <v>0</v>
      </c>
      <c r="L2540" s="1" t="str">
        <f t="shared" si="544"/>
        <v>neg (C4H9NO3+Lys-H2O) MEBM_Ctr</v>
      </c>
      <c r="M2540" s="1" t="str">
        <f t="shared" si="533"/>
        <v>ND</v>
      </c>
      <c r="N2540" s="1" t="str">
        <f t="shared" si="534"/>
        <v>neg (C4H9NO3+Lys-H2O) MEBM_CtrND</v>
      </c>
      <c r="O2540" s="2" t="str">
        <f t="shared" si="535"/>
        <v/>
      </c>
      <c r="P2540" s="1" t="str">
        <f t="array" ref="P2540">IF(O2540="","",AVERAGE(IF(L$1:L$2881=L2540,K$1:K$2881)))</f>
        <v/>
      </c>
      <c r="Q2540" s="1" t="str">
        <f t="array" ref="Q2540">IF(O2540="","",_xlfn.F.TEST(IF((L$1:L$2881=LEFT(L2540,LEN(L2540)-3)&amp;"ctr"),K$1:K$2881),IF((L$1:L$2881=L2540),K$1:K$2881)))</f>
        <v/>
      </c>
      <c r="R2540" s="1" t="str">
        <f t="array" ref="R2540">IF(O2540="","",TTEST(IF(L$1:L$2881=LEFT(L2540,LEN(L2540)-3)&amp;"ctr",K$1:K$2881),IF(L$1:L$2881=L2540,K$1:K$2881),2,IF(ISERROR(Q2540),3,IF(Q2540&lt;0.05,3,2))))</f>
        <v/>
      </c>
      <c r="S2540" s="1" t="str">
        <f t="shared" ca="1" si="536"/>
        <v/>
      </c>
      <c r="T2540" s="1" t="str">
        <f t="array" ref="T2540">IF(O2540="","",AVERAGE(IF(L$1:L$2881=L2540,I$1:I$2881)))</f>
        <v/>
      </c>
      <c r="U2540" s="1" t="str">
        <f t="shared" ca="1" si="537"/>
        <v/>
      </c>
      <c r="V2540" s="1" t="str">
        <f t="shared" ca="1" si="541"/>
        <v/>
      </c>
      <c r="W2540" s="1" t="str">
        <f t="array" aca="1" ref="W2540" ca="1">IF(V2540="","",IF(AVERAGE(IF(Z$2:Z$2881="Neg"&amp;" "&amp;B2540&amp;" "&amp;X2540,J$2:J$2881,0))&gt;AVERAGE(IF(Z$2:Z$2881="pos"&amp;" "&amp;B2540&amp;" "&amp;X2540,J$2:J$2881,0)),"neg","pos"))</f>
        <v/>
      </c>
      <c r="X2540" s="1" t="str">
        <f t="shared" ca="1" si="538"/>
        <v/>
      </c>
      <c r="Y2540" s="1" t="str">
        <f t="shared" ca="1" si="539"/>
        <v/>
      </c>
      <c r="Z2540" s="1" t="str">
        <f t="shared" si="540"/>
        <v>neg (C4H9NO3+Lys-H2O) MEB</v>
      </c>
      <c r="AA2540" s="1" t="str">
        <f t="shared" si="542"/>
        <v/>
      </c>
    </row>
    <row r="2541" spans="1:27" x14ac:dyDescent="0.2">
      <c r="A2541" s="1" t="s">
        <v>93</v>
      </c>
      <c r="B2541" s="1" t="s">
        <v>97</v>
      </c>
      <c r="C2541" s="1" t="s">
        <v>139</v>
      </c>
      <c r="D2541" s="1">
        <v>247.1523</v>
      </c>
      <c r="E2541" s="1">
        <v>23.41</v>
      </c>
      <c r="F2541" s="5" t="s">
        <v>146</v>
      </c>
      <c r="H2541" s="1" t="s">
        <v>149</v>
      </c>
      <c r="K2541" s="1">
        <f t="shared" si="543"/>
        <v>0</v>
      </c>
      <c r="L2541" s="1" t="str">
        <f t="shared" si="544"/>
        <v>neg (C4H9NO3+Lys-H2O) MEBM_Ctr</v>
      </c>
      <c r="M2541" s="1" t="str">
        <f t="shared" si="533"/>
        <v>ND</v>
      </c>
      <c r="N2541" s="1" t="str">
        <f t="shared" si="534"/>
        <v>neg (C4H9NO3+Lys-H2O) MEBM_CtrND</v>
      </c>
      <c r="O2541" s="2" t="str">
        <f t="shared" si="535"/>
        <v/>
      </c>
      <c r="P2541" s="1" t="str">
        <f t="array" ref="P2541">IF(O2541="","",AVERAGE(IF(L$1:L$2881=L2541,K$1:K$2881)))</f>
        <v/>
      </c>
      <c r="Q2541" s="1" t="str">
        <f t="array" ref="Q2541">IF(O2541="","",_xlfn.F.TEST(IF((L$1:L$2881=LEFT(L2541,LEN(L2541)-3)&amp;"ctr"),K$1:K$2881),IF((L$1:L$2881=L2541),K$1:K$2881)))</f>
        <v/>
      </c>
      <c r="R2541" s="1" t="str">
        <f t="array" ref="R2541">IF(O2541="","",TTEST(IF(L$1:L$2881=LEFT(L2541,LEN(L2541)-3)&amp;"ctr",K$1:K$2881),IF(L$1:L$2881=L2541,K$1:K$2881),2,IF(ISERROR(Q2541),3,IF(Q2541&lt;0.05,3,2))))</f>
        <v/>
      </c>
      <c r="S2541" s="1" t="str">
        <f t="shared" ca="1" si="536"/>
        <v/>
      </c>
      <c r="T2541" s="1" t="str">
        <f t="array" ref="T2541">IF(O2541="","",AVERAGE(IF(L$1:L$2881=L2541,I$1:I$2881)))</f>
        <v/>
      </c>
      <c r="U2541" s="1" t="str">
        <f t="shared" ca="1" si="537"/>
        <v/>
      </c>
      <c r="V2541" s="1" t="str">
        <f t="shared" ca="1" si="541"/>
        <v/>
      </c>
      <c r="W2541" s="1" t="str">
        <f t="array" aca="1" ref="W2541" ca="1">IF(V2541="","",IF(AVERAGE(IF(Z$2:Z$2881="Neg"&amp;" "&amp;B2541&amp;" "&amp;X2541,J$2:J$2881,0))&gt;AVERAGE(IF(Z$2:Z$2881="pos"&amp;" "&amp;B2541&amp;" "&amp;X2541,J$2:J$2881,0)),"neg","pos"))</f>
        <v/>
      </c>
      <c r="X2541" s="1" t="str">
        <f t="shared" ca="1" si="538"/>
        <v/>
      </c>
      <c r="Y2541" s="1" t="str">
        <f t="shared" ca="1" si="539"/>
        <v/>
      </c>
      <c r="Z2541" s="1" t="str">
        <f t="shared" si="540"/>
        <v>neg (C4H9NO3+Lys-H2O) MEB</v>
      </c>
      <c r="AA2541" s="1" t="str">
        <f t="shared" si="542"/>
        <v/>
      </c>
    </row>
    <row r="2542" spans="1:27" x14ac:dyDescent="0.2">
      <c r="A2542" s="1" t="s">
        <v>93</v>
      </c>
      <c r="B2542" s="1" t="s">
        <v>97</v>
      </c>
      <c r="C2542" s="1" t="s">
        <v>139</v>
      </c>
      <c r="D2542" s="1">
        <v>247.1523</v>
      </c>
      <c r="E2542" s="1">
        <v>23.41</v>
      </c>
      <c r="F2542" s="5" t="s">
        <v>146</v>
      </c>
      <c r="H2542" s="1" t="s">
        <v>150</v>
      </c>
      <c r="K2542" s="1">
        <f t="shared" si="543"/>
        <v>0</v>
      </c>
      <c r="L2542" s="1" t="str">
        <f t="shared" si="544"/>
        <v>neg (C4H9NO3+Lys-H2O) MEBM_Syn</v>
      </c>
      <c r="M2542" s="1" t="str">
        <f t="shared" si="533"/>
        <v>ND</v>
      </c>
      <c r="N2542" s="1" t="str">
        <f t="shared" si="534"/>
        <v>neg (C4H9NO3+Lys-H2O) MEBM_SynND</v>
      </c>
      <c r="O2542" s="2" t="str">
        <f t="shared" si="535"/>
        <v>ND</v>
      </c>
      <c r="P2542" s="1">
        <f t="array" ref="P2542">IF(O2542="","",AVERAGE(IF(L$1:L$2881=L2542,K$1:K$2881)))</f>
        <v>0</v>
      </c>
      <c r="Q2542" s="1" t="e">
        <f t="array" ref="Q2542">IF(O2542="","",_xlfn.F.TEST(IF((L$1:L$2881=LEFT(L2542,LEN(L2542)-3)&amp;"ctr"),K$1:K$2881),IF((L$1:L$2881=L2542),K$1:K$2881)))</f>
        <v>#DIV/0!</v>
      </c>
      <c r="R2542" s="1" t="e">
        <f t="array" ref="R2542">IF(O2542="","",TTEST(IF(L$1:L$2881=LEFT(L2542,LEN(L2542)-3)&amp;"ctr",K$1:K$2881),IF(L$1:L$2881=L2542,K$1:K$2881),2,IF(ISERROR(Q2542),3,IF(Q2542&lt;0.05,3,2))))</f>
        <v>#DIV/0!</v>
      </c>
      <c r="S2542" s="1" t="str">
        <f t="shared" ca="1" si="536"/>
        <v>ND</v>
      </c>
      <c r="T2542" s="1">
        <f t="array" ref="T2542">IF(O2542="","",AVERAGE(IF(L$1:L$2881=L2542,I$1:I$2881)))</f>
        <v>0</v>
      </c>
      <c r="U2542" s="1" t="str">
        <f t="shared" ca="1" si="537"/>
        <v>n/a</v>
      </c>
      <c r="V2542" s="1" t="str">
        <f t="shared" ca="1" si="541"/>
        <v/>
      </c>
      <c r="W2542" s="1" t="str">
        <f t="array" aca="1" ref="W2542" ca="1">IF(V2542="","",IF(AVERAGE(IF(Z$2:Z$2881="Neg"&amp;" "&amp;B2542&amp;" "&amp;X2542,J$2:J$2881,0))&gt;AVERAGE(IF(Z$2:Z$2881="pos"&amp;" "&amp;B2542&amp;" "&amp;X2542,J$2:J$2881,0)),"neg","pos"))</f>
        <v/>
      </c>
      <c r="X2542" s="1" t="str">
        <f t="shared" ca="1" si="538"/>
        <v/>
      </c>
      <c r="Y2542" s="1" t="str">
        <f t="shared" ca="1" si="539"/>
        <v/>
      </c>
      <c r="Z2542" s="1" t="str">
        <f t="shared" si="540"/>
        <v>neg (C4H9NO3+Lys-H2O) MEB</v>
      </c>
      <c r="AA2542" s="1" t="str">
        <f t="shared" si="542"/>
        <v>Good</v>
      </c>
    </row>
    <row r="2543" spans="1:27" x14ac:dyDescent="0.2">
      <c r="A2543" s="1" t="s">
        <v>93</v>
      </c>
      <c r="B2543" s="1" t="s">
        <v>97</v>
      </c>
      <c r="C2543" s="1" t="s">
        <v>139</v>
      </c>
      <c r="D2543" s="1">
        <v>247.1523</v>
      </c>
      <c r="E2543" s="1">
        <v>23.41</v>
      </c>
      <c r="F2543" s="5" t="s">
        <v>146</v>
      </c>
      <c r="H2543" s="1" t="s">
        <v>150</v>
      </c>
      <c r="K2543" s="1">
        <f t="shared" si="543"/>
        <v>0</v>
      </c>
      <c r="L2543" s="1" t="str">
        <f t="shared" si="544"/>
        <v>neg (C4H9NO3+Lys-H2O) MEBM_Syn</v>
      </c>
      <c r="M2543" s="1" t="str">
        <f t="shared" si="533"/>
        <v>ND</v>
      </c>
      <c r="N2543" s="1" t="str">
        <f t="shared" si="534"/>
        <v>neg (C4H9NO3+Lys-H2O) MEBM_SynND</v>
      </c>
      <c r="O2543" s="2" t="str">
        <f t="shared" si="535"/>
        <v/>
      </c>
      <c r="P2543" s="1" t="str">
        <f t="array" ref="P2543">IF(O2543="","",AVERAGE(IF(L$1:L$2881=L2543,K$1:K$2881)))</f>
        <v/>
      </c>
      <c r="Q2543" s="1" t="str">
        <f t="array" ref="Q2543">IF(O2543="","",_xlfn.F.TEST(IF((L$1:L$2881=LEFT(L2543,LEN(L2543)-3)&amp;"ctr"),K$1:K$2881),IF((L$1:L$2881=L2543),K$1:K$2881)))</f>
        <v/>
      </c>
      <c r="R2543" s="1" t="str">
        <f t="array" ref="R2543">IF(O2543="","",TTEST(IF(L$1:L$2881=LEFT(L2543,LEN(L2543)-3)&amp;"ctr",K$1:K$2881),IF(L$1:L$2881=L2543,K$1:K$2881),2,IF(ISERROR(Q2543),3,IF(Q2543&lt;0.05,3,2))))</f>
        <v/>
      </c>
      <c r="S2543" s="1" t="str">
        <f t="shared" ca="1" si="536"/>
        <v/>
      </c>
      <c r="T2543" s="1" t="str">
        <f t="array" ref="T2543">IF(O2543="","",AVERAGE(IF(L$1:L$2881=L2543,I$1:I$2881)))</f>
        <v/>
      </c>
      <c r="U2543" s="1" t="str">
        <f t="shared" ca="1" si="537"/>
        <v/>
      </c>
      <c r="V2543" s="1" t="str">
        <f t="shared" ca="1" si="541"/>
        <v/>
      </c>
      <c r="W2543" s="1" t="str">
        <f t="array" aca="1" ref="W2543" ca="1">IF(V2543="","",IF(AVERAGE(IF(Z$2:Z$2881="Neg"&amp;" "&amp;B2543&amp;" "&amp;X2543,J$2:J$2881,0))&gt;AVERAGE(IF(Z$2:Z$2881="pos"&amp;" "&amp;B2543&amp;" "&amp;X2543,J$2:J$2881,0)),"neg","pos"))</f>
        <v/>
      </c>
      <c r="X2543" s="1" t="str">
        <f t="shared" ca="1" si="538"/>
        <v/>
      </c>
      <c r="Y2543" s="1" t="str">
        <f t="shared" ca="1" si="539"/>
        <v/>
      </c>
      <c r="Z2543" s="1" t="str">
        <f t="shared" si="540"/>
        <v>neg (C4H9NO3+Lys-H2O) MEB</v>
      </c>
      <c r="AA2543" s="1" t="str">
        <f t="shared" si="542"/>
        <v/>
      </c>
    </row>
    <row r="2544" spans="1:27" x14ac:dyDescent="0.2">
      <c r="A2544" s="1" t="s">
        <v>93</v>
      </c>
      <c r="B2544" s="1" t="s">
        <v>97</v>
      </c>
      <c r="C2544" s="1" t="s">
        <v>139</v>
      </c>
      <c r="D2544" s="1">
        <v>247.1523</v>
      </c>
      <c r="E2544" s="1">
        <v>23.41</v>
      </c>
      <c r="F2544" s="5" t="s">
        <v>146</v>
      </c>
      <c r="H2544" s="1" t="s">
        <v>150</v>
      </c>
      <c r="K2544" s="1">
        <f t="shared" si="543"/>
        <v>0</v>
      </c>
      <c r="L2544" s="1" t="str">
        <f t="shared" si="544"/>
        <v>neg (C4H9NO3+Lys-H2O) MEBM_Syn</v>
      </c>
      <c r="M2544" s="1" t="str">
        <f t="shared" si="533"/>
        <v>ND</v>
      </c>
      <c r="N2544" s="1" t="str">
        <f t="shared" si="534"/>
        <v>neg (C4H9NO3+Lys-H2O) MEBM_SynND</v>
      </c>
      <c r="O2544" s="2" t="str">
        <f t="shared" si="535"/>
        <v/>
      </c>
      <c r="P2544" s="1" t="str">
        <f t="array" ref="P2544">IF(O2544="","",AVERAGE(IF(L$1:L$2881=L2544,K$1:K$2881)))</f>
        <v/>
      </c>
      <c r="Q2544" s="1" t="str">
        <f t="array" ref="Q2544">IF(O2544="","",_xlfn.F.TEST(IF((L$1:L$2881=LEFT(L2544,LEN(L2544)-3)&amp;"ctr"),K$1:K$2881),IF((L$1:L$2881=L2544),K$1:K$2881)))</f>
        <v/>
      </c>
      <c r="R2544" s="1" t="str">
        <f t="array" ref="R2544">IF(O2544="","",TTEST(IF(L$1:L$2881=LEFT(L2544,LEN(L2544)-3)&amp;"ctr",K$1:K$2881),IF(L$1:L$2881=L2544,K$1:K$2881),2,IF(ISERROR(Q2544),3,IF(Q2544&lt;0.05,3,2))))</f>
        <v/>
      </c>
      <c r="S2544" s="1" t="str">
        <f t="shared" ca="1" si="536"/>
        <v/>
      </c>
      <c r="T2544" s="1" t="str">
        <f t="array" ref="T2544">IF(O2544="","",AVERAGE(IF(L$1:L$2881=L2544,I$1:I$2881)))</f>
        <v/>
      </c>
      <c r="U2544" s="1" t="str">
        <f t="shared" ca="1" si="537"/>
        <v/>
      </c>
      <c r="V2544" s="1" t="str">
        <f t="shared" ca="1" si="541"/>
        <v/>
      </c>
      <c r="W2544" s="1" t="str">
        <f t="array" aca="1" ref="W2544" ca="1">IF(V2544="","",IF(AVERAGE(IF(Z$2:Z$2881="Neg"&amp;" "&amp;B2544&amp;" "&amp;X2544,J$2:J$2881,0))&gt;AVERAGE(IF(Z$2:Z$2881="pos"&amp;" "&amp;B2544&amp;" "&amp;X2544,J$2:J$2881,0)),"neg","pos"))</f>
        <v/>
      </c>
      <c r="X2544" s="1" t="str">
        <f t="shared" ca="1" si="538"/>
        <v/>
      </c>
      <c r="Y2544" s="1" t="str">
        <f t="shared" ca="1" si="539"/>
        <v/>
      </c>
      <c r="Z2544" s="1" t="str">
        <f t="shared" si="540"/>
        <v>neg (C4H9NO3+Lys-H2O) MEB</v>
      </c>
      <c r="AA2544" s="1" t="str">
        <f t="shared" si="542"/>
        <v/>
      </c>
    </row>
    <row r="2545" spans="1:27" x14ac:dyDescent="0.2">
      <c r="A2545" s="1" t="s">
        <v>93</v>
      </c>
      <c r="B2545" s="1" t="s">
        <v>97</v>
      </c>
      <c r="C2545" s="1" t="s">
        <v>139</v>
      </c>
      <c r="D2545" s="1">
        <v>247.1523</v>
      </c>
      <c r="E2545" s="1">
        <v>23.41</v>
      </c>
      <c r="F2545" s="5" t="s">
        <v>146</v>
      </c>
      <c r="H2545" s="1" t="s">
        <v>150</v>
      </c>
      <c r="K2545" s="1">
        <f t="shared" si="543"/>
        <v>0</v>
      </c>
      <c r="L2545" s="1" t="str">
        <f t="shared" si="544"/>
        <v>neg (C4H9NO3+Lys-H2O) MEBM_Syn</v>
      </c>
      <c r="M2545" s="1" t="str">
        <f t="shared" si="533"/>
        <v>ND</v>
      </c>
      <c r="N2545" s="1" t="str">
        <f t="shared" si="534"/>
        <v>neg (C4H9NO3+Lys-H2O) MEBM_SynND</v>
      </c>
      <c r="O2545" s="2" t="str">
        <f t="shared" si="535"/>
        <v/>
      </c>
      <c r="P2545" s="1" t="str">
        <f t="array" ref="P2545">IF(O2545="","",AVERAGE(IF(L$1:L$2881=L2545,K$1:K$2881)))</f>
        <v/>
      </c>
      <c r="Q2545" s="1" t="str">
        <f t="array" ref="Q2545">IF(O2545="","",_xlfn.F.TEST(IF((L$1:L$2881=LEFT(L2545,LEN(L2545)-3)&amp;"ctr"),K$1:K$2881),IF((L$1:L$2881=L2545),K$1:K$2881)))</f>
        <v/>
      </c>
      <c r="R2545" s="1" t="str">
        <f t="array" ref="R2545">IF(O2545="","",TTEST(IF(L$1:L$2881=LEFT(L2545,LEN(L2545)-3)&amp;"ctr",K$1:K$2881),IF(L$1:L$2881=L2545,K$1:K$2881),2,IF(ISERROR(Q2545),3,IF(Q2545&lt;0.05,3,2))))</f>
        <v/>
      </c>
      <c r="S2545" s="1" t="str">
        <f t="shared" ca="1" si="536"/>
        <v/>
      </c>
      <c r="T2545" s="1" t="str">
        <f t="array" ref="T2545">IF(O2545="","",AVERAGE(IF(L$1:L$2881=L2545,I$1:I$2881)))</f>
        <v/>
      </c>
      <c r="U2545" s="1" t="str">
        <f t="shared" ca="1" si="537"/>
        <v/>
      </c>
      <c r="V2545" s="1" t="str">
        <f t="shared" ca="1" si="541"/>
        <v/>
      </c>
      <c r="W2545" s="1" t="str">
        <f t="array" aca="1" ref="W2545" ca="1">IF(V2545="","",IF(AVERAGE(IF(Z$2:Z$2881="Neg"&amp;" "&amp;B2545&amp;" "&amp;X2545,J$2:J$2881,0))&gt;AVERAGE(IF(Z$2:Z$2881="pos"&amp;" "&amp;B2545&amp;" "&amp;X2545,J$2:J$2881,0)),"neg","pos"))</f>
        <v/>
      </c>
      <c r="X2545" s="1" t="str">
        <f t="shared" ca="1" si="538"/>
        <v/>
      </c>
      <c r="Y2545" s="1" t="str">
        <f t="shared" ca="1" si="539"/>
        <v/>
      </c>
      <c r="Z2545" s="1" t="str">
        <f t="shared" si="540"/>
        <v>neg (C4H9NO3+Lys-H2O) MEB</v>
      </c>
      <c r="AA2545" s="1" t="str">
        <f t="shared" si="542"/>
        <v/>
      </c>
    </row>
    <row r="2546" spans="1:27" x14ac:dyDescent="0.2">
      <c r="A2546" s="1" t="s">
        <v>93</v>
      </c>
      <c r="B2546" s="1" t="s">
        <v>97</v>
      </c>
      <c r="C2546" s="1" t="s">
        <v>139</v>
      </c>
      <c r="D2546" s="1">
        <v>247.1523</v>
      </c>
      <c r="E2546" s="1">
        <v>23.41</v>
      </c>
      <c r="F2546" s="5" t="s">
        <v>146</v>
      </c>
      <c r="H2546" s="1" t="s">
        <v>151</v>
      </c>
      <c r="I2546" s="1">
        <v>66532</v>
      </c>
      <c r="K2546" s="1">
        <f t="shared" si="543"/>
        <v>11.1054533441588</v>
      </c>
      <c r="L2546" s="1" t="str">
        <f t="shared" si="544"/>
        <v>neg (C4H9NO3+Lys-H2O) YE_Ctr</v>
      </c>
      <c r="M2546" s="1" t="str">
        <f t="shared" si="533"/>
        <v>D</v>
      </c>
      <c r="N2546" s="1" t="str">
        <f t="shared" si="534"/>
        <v>neg (C4H9NO3+Lys-H2O) YE_Ctr_D</v>
      </c>
      <c r="O2546" s="2" t="str">
        <f t="shared" si="535"/>
        <v>D</v>
      </c>
      <c r="P2546" s="1">
        <f t="array" ref="P2546">IF(O2546="","",AVERAGE(IF(L$1:L$2881=L2546,K$1:K$2881)))</f>
        <v>11.028369216880707</v>
      </c>
      <c r="Q2546" s="1">
        <f t="array" ref="Q2546">IF(O2546="","",_xlfn.F.TEST(IF((L$1:L$2881=LEFT(L2546,LEN(L2546)-3)&amp;"ctr"),K$1:K$2881),IF((L$1:L$2881=L2546),K$1:K$2881)))</f>
        <v>0.99999999999999967</v>
      </c>
      <c r="R2546" s="1">
        <f t="array" ref="R2546">IF(O2546="","",TTEST(IF(L$1:L$2881=LEFT(L2546,LEN(L2546)-3)&amp;"ctr",K$1:K$2881),IF(L$1:L$2881=L2546,K$1:K$2881),2,IF(ISERROR(Q2546),3,IF(Q2546&lt;0.05,3,2))))</f>
        <v>1</v>
      </c>
      <c r="S2546" s="1" t="str">
        <f t="shared" ca="1" si="536"/>
        <v>D</v>
      </c>
      <c r="T2546" s="1">
        <f t="array" ref="T2546">IF(O2546="","",AVERAGE(IF(L$1:L$2881=L2546,I$1:I$2881)))</f>
        <v>64913.875</v>
      </c>
      <c r="U2546" s="1" t="b">
        <f t="shared" ca="1" si="537"/>
        <v>0</v>
      </c>
      <c r="V2546" s="1" t="str">
        <f t="shared" ca="1" si="541"/>
        <v>1</v>
      </c>
      <c r="W2546" s="1" t="str">
        <f t="array" aca="1" ref="W2546" ca="1">IF(V2546="","",IF(AVERAGE(IF(Z$2:Z$2881="Neg"&amp;" "&amp;B2546&amp;" "&amp;X2546,J$2:J$2881,0))&gt;AVERAGE(IF(Z$2:Z$2881="pos"&amp;" "&amp;B2546&amp;" "&amp;X2546,J$2:J$2881,0)),"neg","pos"))</f>
        <v>pos</v>
      </c>
      <c r="X2546" s="1" t="str">
        <f t="shared" ca="1" si="538"/>
        <v>YE_</v>
      </c>
      <c r="Y2546" s="1" t="str">
        <f t="shared" ca="1" si="539"/>
        <v>Ctr</v>
      </c>
      <c r="Z2546" s="1" t="str">
        <f t="shared" si="540"/>
        <v>neg (C4H9NO3+Lys-H2O) YE_</v>
      </c>
      <c r="AA2546" s="1" t="str">
        <f t="shared" si="542"/>
        <v>Good</v>
      </c>
    </row>
    <row r="2547" spans="1:27" x14ac:dyDescent="0.2">
      <c r="A2547" s="1" t="s">
        <v>93</v>
      </c>
      <c r="B2547" s="1" t="s">
        <v>97</v>
      </c>
      <c r="C2547" s="1" t="s">
        <v>139</v>
      </c>
      <c r="D2547" s="1">
        <v>247.1523</v>
      </c>
      <c r="E2547" s="1">
        <v>23.41</v>
      </c>
      <c r="F2547" s="5" t="s">
        <v>146</v>
      </c>
      <c r="H2547" s="1" t="s">
        <v>151</v>
      </c>
      <c r="I2547" s="1">
        <v>37579</v>
      </c>
      <c r="K2547" s="1">
        <f t="shared" si="543"/>
        <v>10.534227272967456</v>
      </c>
      <c r="L2547" s="1" t="str">
        <f t="shared" si="544"/>
        <v>neg (C4H9NO3+Lys-H2O) YE_Ctr</v>
      </c>
      <c r="M2547" s="1" t="str">
        <f t="shared" si="533"/>
        <v>D</v>
      </c>
      <c r="N2547" s="1" t="str">
        <f t="shared" si="534"/>
        <v>neg (C4H9NO3+Lys-H2O) YE_Ctr_D</v>
      </c>
      <c r="O2547" s="2" t="str">
        <f t="shared" si="535"/>
        <v/>
      </c>
      <c r="P2547" s="1" t="str">
        <f t="array" ref="P2547">IF(O2547="","",AVERAGE(IF(L$1:L$2881=L2547,K$1:K$2881)))</f>
        <v/>
      </c>
      <c r="Q2547" s="1" t="str">
        <f t="array" ref="Q2547">IF(O2547="","",_xlfn.F.TEST(IF((L$1:L$2881=LEFT(L2547,LEN(L2547)-3)&amp;"ctr"),K$1:K$2881),IF((L$1:L$2881=L2547),K$1:K$2881)))</f>
        <v/>
      </c>
      <c r="R2547" s="1" t="str">
        <f t="array" ref="R2547">IF(O2547="","",TTEST(IF(L$1:L$2881=LEFT(L2547,LEN(L2547)-3)&amp;"ctr",K$1:K$2881),IF(L$1:L$2881=L2547,K$1:K$2881),2,IF(ISERROR(Q2547),3,IF(Q2547&lt;0.05,3,2))))</f>
        <v/>
      </c>
      <c r="S2547" s="1" t="str">
        <f t="shared" ca="1" si="536"/>
        <v/>
      </c>
      <c r="T2547" s="1" t="str">
        <f t="array" ref="T2547">IF(O2547="","",AVERAGE(IF(L$1:L$2881=L2547,I$1:I$2881)))</f>
        <v/>
      </c>
      <c r="U2547" s="1" t="str">
        <f t="shared" ca="1" si="537"/>
        <v/>
      </c>
      <c r="V2547" s="1" t="str">
        <f t="shared" ca="1" si="541"/>
        <v/>
      </c>
      <c r="W2547" s="1" t="str">
        <f t="array" aca="1" ref="W2547" ca="1">IF(V2547="","",IF(AVERAGE(IF(Z$2:Z$2881="Neg"&amp;" "&amp;B2547&amp;" "&amp;X2547,J$2:J$2881,0))&gt;AVERAGE(IF(Z$2:Z$2881="pos"&amp;" "&amp;B2547&amp;" "&amp;X2547,J$2:J$2881,0)),"neg","pos"))</f>
        <v/>
      </c>
      <c r="X2547" s="1" t="str">
        <f t="shared" ca="1" si="538"/>
        <v/>
      </c>
      <c r="Y2547" s="1" t="str">
        <f t="shared" ca="1" si="539"/>
        <v/>
      </c>
      <c r="Z2547" s="1" t="str">
        <f t="shared" si="540"/>
        <v>neg (C4H9NO3+Lys-H2O) YE_</v>
      </c>
      <c r="AA2547" s="1" t="str">
        <f t="shared" si="542"/>
        <v/>
      </c>
    </row>
    <row r="2548" spans="1:27" x14ac:dyDescent="0.2">
      <c r="A2548" s="1" t="s">
        <v>93</v>
      </c>
      <c r="B2548" s="1" t="s">
        <v>97</v>
      </c>
      <c r="C2548" s="1" t="s">
        <v>139</v>
      </c>
      <c r="D2548" s="1">
        <v>247.1523</v>
      </c>
      <c r="E2548" s="1">
        <v>23.41</v>
      </c>
      <c r="F2548" s="5" t="s">
        <v>146</v>
      </c>
      <c r="H2548" s="1" t="s">
        <v>151</v>
      </c>
      <c r="I2548" s="1">
        <v>55809</v>
      </c>
      <c r="K2548" s="1">
        <f t="shared" si="543"/>
        <v>10.92970834378248</v>
      </c>
      <c r="L2548" s="1" t="str">
        <f t="shared" si="544"/>
        <v>neg (C4H9NO3+Lys-H2O) YE_Ctr</v>
      </c>
      <c r="M2548" s="1" t="str">
        <f t="shared" si="533"/>
        <v>D</v>
      </c>
      <c r="N2548" s="1" t="str">
        <f t="shared" si="534"/>
        <v>neg (C4H9NO3+Lys-H2O) YE_Ctr_D</v>
      </c>
      <c r="O2548" s="2" t="str">
        <f t="shared" si="535"/>
        <v/>
      </c>
      <c r="P2548" s="1" t="str">
        <f t="array" ref="P2548">IF(O2548="","",AVERAGE(IF(L$1:L$2881=L2548,K$1:K$2881)))</f>
        <v/>
      </c>
      <c r="Q2548" s="1" t="str">
        <f t="array" ref="Q2548">IF(O2548="","",_xlfn.F.TEST(IF((L$1:L$2881=LEFT(L2548,LEN(L2548)-3)&amp;"ctr"),K$1:K$2881),IF((L$1:L$2881=L2548),K$1:K$2881)))</f>
        <v/>
      </c>
      <c r="R2548" s="1" t="str">
        <f t="array" ref="R2548">IF(O2548="","",TTEST(IF(L$1:L$2881=LEFT(L2548,LEN(L2548)-3)&amp;"ctr",K$1:K$2881),IF(L$1:L$2881=L2548,K$1:K$2881),2,IF(ISERROR(Q2548),3,IF(Q2548&lt;0.05,3,2))))</f>
        <v/>
      </c>
      <c r="S2548" s="1" t="str">
        <f t="shared" ca="1" si="536"/>
        <v/>
      </c>
      <c r="T2548" s="1" t="str">
        <f t="array" ref="T2548">IF(O2548="","",AVERAGE(IF(L$1:L$2881=L2548,I$1:I$2881)))</f>
        <v/>
      </c>
      <c r="U2548" s="1" t="str">
        <f t="shared" ca="1" si="537"/>
        <v/>
      </c>
      <c r="V2548" s="1" t="str">
        <f t="shared" ca="1" si="541"/>
        <v/>
      </c>
      <c r="W2548" s="1" t="str">
        <f t="array" aca="1" ref="W2548" ca="1">IF(V2548="","",IF(AVERAGE(IF(Z$2:Z$2881="Neg"&amp;" "&amp;B2548&amp;" "&amp;X2548,J$2:J$2881,0))&gt;AVERAGE(IF(Z$2:Z$2881="pos"&amp;" "&amp;B2548&amp;" "&amp;X2548,J$2:J$2881,0)),"neg","pos"))</f>
        <v/>
      </c>
      <c r="X2548" s="1" t="str">
        <f t="shared" ca="1" si="538"/>
        <v/>
      </c>
      <c r="Y2548" s="1" t="str">
        <f t="shared" ca="1" si="539"/>
        <v/>
      </c>
      <c r="Z2548" s="1" t="str">
        <f t="shared" si="540"/>
        <v>neg (C4H9NO3+Lys-H2O) YE_</v>
      </c>
      <c r="AA2548" s="1" t="str">
        <f t="shared" si="542"/>
        <v/>
      </c>
    </row>
    <row r="2549" spans="1:27" x14ac:dyDescent="0.2">
      <c r="A2549" s="1" t="s">
        <v>93</v>
      </c>
      <c r="B2549" s="1" t="s">
        <v>97</v>
      </c>
      <c r="C2549" s="1" t="s">
        <v>139</v>
      </c>
      <c r="D2549" s="1">
        <v>247.1523</v>
      </c>
      <c r="E2549" s="1">
        <v>23.41</v>
      </c>
      <c r="F2549" s="5" t="s">
        <v>146</v>
      </c>
      <c r="H2549" s="1" t="s">
        <v>151</v>
      </c>
      <c r="I2549" s="1">
        <v>40932</v>
      </c>
      <c r="K2549" s="1">
        <f t="shared" si="543"/>
        <v>10.619691862671436</v>
      </c>
      <c r="L2549" s="1" t="str">
        <f t="shared" si="544"/>
        <v>neg (C4H9NO3+Lys-H2O) YE_Ctr</v>
      </c>
      <c r="M2549" s="1" t="str">
        <f t="shared" si="533"/>
        <v>D</v>
      </c>
      <c r="N2549" s="1" t="str">
        <f t="shared" si="534"/>
        <v>neg (C4H9NO3+Lys-H2O) YE_Ctr_D</v>
      </c>
      <c r="O2549" s="2" t="str">
        <f t="shared" si="535"/>
        <v/>
      </c>
      <c r="P2549" s="1" t="str">
        <f t="array" ref="P2549">IF(O2549="","",AVERAGE(IF(L$1:L$2881=L2549,K$1:K$2881)))</f>
        <v/>
      </c>
      <c r="Q2549" s="1" t="str">
        <f t="array" ref="Q2549">IF(O2549="","",_xlfn.F.TEST(IF((L$1:L$2881=LEFT(L2549,LEN(L2549)-3)&amp;"ctr"),K$1:K$2881),IF((L$1:L$2881=L2549),K$1:K$2881)))</f>
        <v/>
      </c>
      <c r="R2549" s="1" t="str">
        <f t="array" ref="R2549">IF(O2549="","",TTEST(IF(L$1:L$2881=LEFT(L2549,LEN(L2549)-3)&amp;"ctr",K$1:K$2881),IF(L$1:L$2881=L2549,K$1:K$2881),2,IF(ISERROR(Q2549),3,IF(Q2549&lt;0.05,3,2))))</f>
        <v/>
      </c>
      <c r="S2549" s="1" t="str">
        <f t="shared" ca="1" si="536"/>
        <v/>
      </c>
      <c r="T2549" s="1" t="str">
        <f t="array" ref="T2549">IF(O2549="","",AVERAGE(IF(L$1:L$2881=L2549,I$1:I$2881)))</f>
        <v/>
      </c>
      <c r="U2549" s="1" t="str">
        <f t="shared" ca="1" si="537"/>
        <v/>
      </c>
      <c r="V2549" s="1" t="str">
        <f t="shared" ca="1" si="541"/>
        <v/>
      </c>
      <c r="W2549" s="1" t="str">
        <f t="array" aca="1" ref="W2549" ca="1">IF(V2549="","",IF(AVERAGE(IF(Z$2:Z$2881="Neg"&amp;" "&amp;B2549&amp;" "&amp;X2549,J$2:J$2881,0))&gt;AVERAGE(IF(Z$2:Z$2881="pos"&amp;" "&amp;B2549&amp;" "&amp;X2549,J$2:J$2881,0)),"neg","pos"))</f>
        <v/>
      </c>
      <c r="X2549" s="1" t="str">
        <f t="shared" ca="1" si="538"/>
        <v/>
      </c>
      <c r="Y2549" s="1" t="str">
        <f t="shared" ca="1" si="539"/>
        <v/>
      </c>
      <c r="Z2549" s="1" t="str">
        <f t="shared" si="540"/>
        <v>neg (C4H9NO3+Lys-H2O) YE_</v>
      </c>
      <c r="AA2549" s="1" t="str">
        <f t="shared" si="542"/>
        <v/>
      </c>
    </row>
    <row r="2550" spans="1:27" x14ac:dyDescent="0.2">
      <c r="A2550" s="1" t="s">
        <v>93</v>
      </c>
      <c r="B2550" s="1" t="s">
        <v>97</v>
      </c>
      <c r="C2550" s="1" t="s">
        <v>139</v>
      </c>
      <c r="D2550" s="1">
        <v>247.1523</v>
      </c>
      <c r="E2550" s="1">
        <v>23.41</v>
      </c>
      <c r="F2550" s="5" t="s">
        <v>146</v>
      </c>
      <c r="H2550" s="1" t="s">
        <v>152</v>
      </c>
      <c r="I2550" s="1">
        <v>30999</v>
      </c>
      <c r="K2550" s="1">
        <f t="shared" si="543"/>
        <v>10.341742483467284</v>
      </c>
      <c r="L2550" s="1" t="str">
        <f t="shared" si="544"/>
        <v>neg (C4H9NO3+Lys-H2O) YE_Syn</v>
      </c>
      <c r="M2550" s="1" t="str">
        <f t="shared" si="533"/>
        <v>D</v>
      </c>
      <c r="N2550" s="1" t="str">
        <f t="shared" si="534"/>
        <v>neg (C4H9NO3+Lys-H2O) YE_Syn_D</v>
      </c>
      <c r="O2550" s="2" t="str">
        <f t="shared" si="535"/>
        <v>D</v>
      </c>
      <c r="P2550" s="1">
        <f t="array" ref="P2550">IF(O2550="","",AVERAGE(IF(L$1:L$2881=L2550,K$1:K$2881)))</f>
        <v>10.723245128440446</v>
      </c>
      <c r="Q2550" s="1">
        <f t="array" ref="Q2550">IF(O2550="","",_xlfn.F.TEST(IF((L$1:L$2881=LEFT(L2550,LEN(L2550)-3)&amp;"ctr"),K$1:K$2881),IF((L$1:L$2881=L2550),K$1:K$2881)))</f>
        <v>0.80851265420133411</v>
      </c>
      <c r="R2550" s="1">
        <f t="array" ref="R2550">IF(O2550="","",TTEST(IF(L$1:L$2881=LEFT(L2550,LEN(L2550)-3)&amp;"ctr",K$1:K$2881),IF(L$1:L$2881=L2550,K$1:K$2881),2,IF(ISERROR(Q2550),3,IF(Q2550&lt;0.05,3,2))))</f>
        <v>8.7868645586591618E-2</v>
      </c>
      <c r="S2550" s="1" t="str">
        <f t="shared" ca="1" si="536"/>
        <v>N</v>
      </c>
      <c r="T2550" s="1">
        <f t="array" ref="T2550">IF(O2550="","",AVERAGE(IF(L$1:L$2881=L2550,I$1:I$2881)))</f>
        <v>47393.375</v>
      </c>
      <c r="U2550" s="1" t="str">
        <f t="shared" ca="1" si="537"/>
        <v>n/a</v>
      </c>
      <c r="V2550" s="1" t="str">
        <f t="shared" ca="1" si="541"/>
        <v>1</v>
      </c>
      <c r="W2550" s="1" t="str">
        <f t="array" aca="1" ref="W2550" ca="1">IF(V2550="","",IF(AVERAGE(IF(Z$2:Z$2881="Neg"&amp;" "&amp;B2550&amp;" "&amp;X2550,J$2:J$2881,0))&gt;AVERAGE(IF(Z$2:Z$2881="pos"&amp;" "&amp;B2550&amp;" "&amp;X2550,J$2:J$2881,0)),"neg","pos"))</f>
        <v>pos</v>
      </c>
      <c r="X2550" s="1" t="str">
        <f t="shared" ca="1" si="538"/>
        <v>YE_</v>
      </c>
      <c r="Y2550" s="1" t="str">
        <f t="shared" ca="1" si="539"/>
        <v>Syn</v>
      </c>
      <c r="Z2550" s="1" t="str">
        <f t="shared" si="540"/>
        <v>neg (C4H9NO3+Lys-H2O) YE_</v>
      </c>
      <c r="AA2550" s="1" t="str">
        <f t="shared" si="542"/>
        <v>Good</v>
      </c>
    </row>
    <row r="2551" spans="1:27" x14ac:dyDescent="0.2">
      <c r="A2551" s="1" t="s">
        <v>93</v>
      </c>
      <c r="B2551" s="1" t="s">
        <v>97</v>
      </c>
      <c r="C2551" s="1" t="s">
        <v>139</v>
      </c>
      <c r="D2551" s="1">
        <v>247.1523</v>
      </c>
      <c r="E2551" s="1">
        <v>23.41</v>
      </c>
      <c r="F2551" s="5" t="s">
        <v>146</v>
      </c>
      <c r="H2551" s="1" t="s">
        <v>152</v>
      </c>
      <c r="I2551" s="1">
        <v>32469</v>
      </c>
      <c r="K2551" s="1">
        <f t="shared" si="543"/>
        <v>10.388071865096892</v>
      </c>
      <c r="L2551" s="1" t="str">
        <f t="shared" si="544"/>
        <v>neg (C4H9NO3+Lys-H2O) YE_Syn</v>
      </c>
      <c r="M2551" s="1" t="str">
        <f t="shared" si="533"/>
        <v>D</v>
      </c>
      <c r="N2551" s="1" t="str">
        <f t="shared" si="534"/>
        <v>neg (C4H9NO3+Lys-H2O) YE_Syn_D</v>
      </c>
      <c r="O2551" s="2" t="str">
        <f t="shared" si="535"/>
        <v/>
      </c>
      <c r="P2551" s="1" t="str">
        <f t="array" ref="P2551">IF(O2551="","",AVERAGE(IF(L$1:L$2881=L2551,K$1:K$2881)))</f>
        <v/>
      </c>
      <c r="Q2551" s="1" t="str">
        <f t="array" ref="Q2551">IF(O2551="","",_xlfn.F.TEST(IF((L$1:L$2881=LEFT(L2551,LEN(L2551)-3)&amp;"ctr"),K$1:K$2881),IF((L$1:L$2881=L2551),K$1:K$2881)))</f>
        <v/>
      </c>
      <c r="R2551" s="1" t="str">
        <f t="array" ref="R2551">IF(O2551="","",TTEST(IF(L$1:L$2881=LEFT(L2551,LEN(L2551)-3)&amp;"ctr",K$1:K$2881),IF(L$1:L$2881=L2551,K$1:K$2881),2,IF(ISERROR(Q2551),3,IF(Q2551&lt;0.05,3,2))))</f>
        <v/>
      </c>
      <c r="S2551" s="1" t="str">
        <f t="shared" ca="1" si="536"/>
        <v/>
      </c>
      <c r="T2551" s="1" t="str">
        <f t="array" ref="T2551">IF(O2551="","",AVERAGE(IF(L$1:L$2881=L2551,I$1:I$2881)))</f>
        <v/>
      </c>
      <c r="U2551" s="1" t="str">
        <f t="shared" ca="1" si="537"/>
        <v/>
      </c>
      <c r="V2551" s="1" t="str">
        <f t="shared" ca="1" si="541"/>
        <v/>
      </c>
      <c r="W2551" s="1" t="str">
        <f t="array" aca="1" ref="W2551" ca="1">IF(V2551="","",IF(AVERAGE(IF(Z$2:Z$2881="Neg"&amp;" "&amp;B2551&amp;" "&amp;X2551,J$2:J$2881,0))&gt;AVERAGE(IF(Z$2:Z$2881="pos"&amp;" "&amp;B2551&amp;" "&amp;X2551,J$2:J$2881,0)),"neg","pos"))</f>
        <v/>
      </c>
      <c r="X2551" s="1" t="str">
        <f t="shared" ca="1" si="538"/>
        <v/>
      </c>
      <c r="Y2551" s="1" t="str">
        <f t="shared" ca="1" si="539"/>
        <v/>
      </c>
      <c r="Z2551" s="1" t="str">
        <f t="shared" si="540"/>
        <v>neg (C4H9NO3+Lys-H2O) YE_</v>
      </c>
      <c r="AA2551" s="1" t="str">
        <f t="shared" si="542"/>
        <v/>
      </c>
    </row>
    <row r="2552" spans="1:27" x14ac:dyDescent="0.2">
      <c r="A2552" s="1" t="s">
        <v>93</v>
      </c>
      <c r="B2552" s="1" t="s">
        <v>97</v>
      </c>
      <c r="C2552" s="1" t="s">
        <v>139</v>
      </c>
      <c r="D2552" s="1">
        <v>247.1523</v>
      </c>
      <c r="E2552" s="1">
        <v>23.41</v>
      </c>
      <c r="F2552" s="5" t="s">
        <v>146</v>
      </c>
      <c r="H2552" s="1" t="s">
        <v>152</v>
      </c>
      <c r="I2552" s="1">
        <v>41290</v>
      </c>
      <c r="K2552" s="1">
        <f t="shared" si="543"/>
        <v>10.628399837526073</v>
      </c>
      <c r="L2552" s="1" t="str">
        <f t="shared" si="544"/>
        <v>neg (C4H9NO3+Lys-H2O) YE_Syn</v>
      </c>
      <c r="M2552" s="1" t="str">
        <f t="shared" si="533"/>
        <v>D</v>
      </c>
      <c r="N2552" s="1" t="str">
        <f t="shared" si="534"/>
        <v>neg (C4H9NO3+Lys-H2O) YE_Syn_D</v>
      </c>
      <c r="O2552" s="2" t="str">
        <f t="shared" si="535"/>
        <v/>
      </c>
      <c r="P2552" s="1" t="str">
        <f t="array" ref="P2552">IF(O2552="","",AVERAGE(IF(L$1:L$2881=L2552,K$1:K$2881)))</f>
        <v/>
      </c>
      <c r="Q2552" s="1" t="str">
        <f t="array" ref="Q2552">IF(O2552="","",_xlfn.F.TEST(IF((L$1:L$2881=LEFT(L2552,LEN(L2552)-3)&amp;"ctr"),K$1:K$2881),IF((L$1:L$2881=L2552),K$1:K$2881)))</f>
        <v/>
      </c>
      <c r="R2552" s="1" t="str">
        <f t="array" ref="R2552">IF(O2552="","",TTEST(IF(L$1:L$2881=LEFT(L2552,LEN(L2552)-3)&amp;"ctr",K$1:K$2881),IF(L$1:L$2881=L2552,K$1:K$2881),2,IF(ISERROR(Q2552),3,IF(Q2552&lt;0.05,3,2))))</f>
        <v/>
      </c>
      <c r="S2552" s="1" t="str">
        <f t="shared" ca="1" si="536"/>
        <v/>
      </c>
      <c r="T2552" s="1" t="str">
        <f t="array" ref="T2552">IF(O2552="","",AVERAGE(IF(L$1:L$2881=L2552,I$1:I$2881)))</f>
        <v/>
      </c>
      <c r="U2552" s="1" t="str">
        <f t="shared" ca="1" si="537"/>
        <v/>
      </c>
      <c r="V2552" s="1" t="str">
        <f t="shared" ca="1" si="541"/>
        <v/>
      </c>
      <c r="W2552" s="1" t="str">
        <f t="array" aca="1" ref="W2552" ca="1">IF(V2552="","",IF(AVERAGE(IF(Z$2:Z$2881="Neg"&amp;" "&amp;B2552&amp;" "&amp;X2552,J$2:J$2881,0))&gt;AVERAGE(IF(Z$2:Z$2881="pos"&amp;" "&amp;B2552&amp;" "&amp;X2552,J$2:J$2881,0)),"neg","pos"))</f>
        <v/>
      </c>
      <c r="X2552" s="1" t="str">
        <f t="shared" ca="1" si="538"/>
        <v/>
      </c>
      <c r="Y2552" s="1" t="str">
        <f t="shared" ca="1" si="539"/>
        <v/>
      </c>
      <c r="Z2552" s="1" t="str">
        <f t="shared" si="540"/>
        <v>neg (C4H9NO3+Lys-H2O) YE_</v>
      </c>
      <c r="AA2552" s="1" t="str">
        <f t="shared" si="542"/>
        <v/>
      </c>
    </row>
    <row r="2553" spans="1:27" x14ac:dyDescent="0.2">
      <c r="A2553" s="1" t="s">
        <v>93</v>
      </c>
      <c r="B2553" s="1" t="s">
        <v>97</v>
      </c>
      <c r="C2553" s="1" t="s">
        <v>139</v>
      </c>
      <c r="D2553" s="1">
        <v>247.1523</v>
      </c>
      <c r="E2553" s="1">
        <v>23.41</v>
      </c>
      <c r="F2553" s="5" t="s">
        <v>146</v>
      </c>
      <c r="H2553" s="1" t="s">
        <v>152</v>
      </c>
      <c r="I2553" s="1">
        <v>33319</v>
      </c>
      <c r="K2553" s="1">
        <f t="shared" si="543"/>
        <v>10.41391309628078</v>
      </c>
      <c r="L2553" s="1" t="str">
        <f t="shared" si="544"/>
        <v>neg (C4H9NO3+Lys-H2O) YE_Syn</v>
      </c>
      <c r="M2553" s="1" t="str">
        <f t="shared" si="533"/>
        <v>D</v>
      </c>
      <c r="N2553" s="1" t="str">
        <f t="shared" si="534"/>
        <v>neg (C4H9NO3+Lys-H2O) YE_Syn_D</v>
      </c>
      <c r="O2553" s="2" t="str">
        <f t="shared" si="535"/>
        <v/>
      </c>
      <c r="P2553" s="1" t="str">
        <f t="array" ref="P2553">IF(O2553="","",AVERAGE(IF(L$1:L$2881=L2553,K$1:K$2881)))</f>
        <v/>
      </c>
      <c r="Q2553" s="1" t="str">
        <f t="array" ref="Q2553">IF(O2553="","",_xlfn.F.TEST(IF((L$1:L$2881=LEFT(L2553,LEN(L2553)-3)&amp;"ctr"),K$1:K$2881),IF((L$1:L$2881=L2553),K$1:K$2881)))</f>
        <v/>
      </c>
      <c r="R2553" s="1" t="str">
        <f t="array" ref="R2553">IF(O2553="","",TTEST(IF(L$1:L$2881=LEFT(L2553,LEN(L2553)-3)&amp;"ctr",K$1:K$2881),IF(L$1:L$2881=L2553,K$1:K$2881),2,IF(ISERROR(Q2553),3,IF(Q2553&lt;0.05,3,2))))</f>
        <v/>
      </c>
      <c r="S2553" s="1" t="str">
        <f t="shared" ca="1" si="536"/>
        <v/>
      </c>
      <c r="T2553" s="1" t="str">
        <f t="array" ref="T2553">IF(O2553="","",AVERAGE(IF(L$1:L$2881=L2553,I$1:I$2881)))</f>
        <v/>
      </c>
      <c r="U2553" s="1" t="str">
        <f t="shared" ca="1" si="537"/>
        <v/>
      </c>
      <c r="V2553" s="1" t="str">
        <f t="shared" ca="1" si="541"/>
        <v/>
      </c>
      <c r="W2553" s="1" t="str">
        <f t="array" aca="1" ref="W2553" ca="1">IF(V2553="","",IF(AVERAGE(IF(Z$2:Z$2881="Neg"&amp;" "&amp;B2553&amp;" "&amp;X2553,J$2:J$2881,0))&gt;AVERAGE(IF(Z$2:Z$2881="pos"&amp;" "&amp;B2553&amp;" "&amp;X2553,J$2:J$2881,0)),"neg","pos"))</f>
        <v/>
      </c>
      <c r="X2553" s="1" t="str">
        <f t="shared" ca="1" si="538"/>
        <v/>
      </c>
      <c r="Y2553" s="1" t="str">
        <f t="shared" ca="1" si="539"/>
        <v/>
      </c>
      <c r="Z2553" s="1" t="str">
        <f t="shared" si="540"/>
        <v>neg (C4H9NO3+Lys-H2O) YE_</v>
      </c>
      <c r="AA2553" s="1" t="str">
        <f t="shared" si="542"/>
        <v/>
      </c>
    </row>
    <row r="2554" spans="1:27" x14ac:dyDescent="0.2">
      <c r="A2554" s="1" t="s">
        <v>93</v>
      </c>
      <c r="B2554" s="1" t="s">
        <v>97</v>
      </c>
      <c r="C2554" s="1" t="s">
        <v>139</v>
      </c>
      <c r="D2554" s="1">
        <v>247.1523</v>
      </c>
      <c r="E2554" s="1">
        <v>23.41</v>
      </c>
      <c r="F2554" s="5" t="s">
        <v>146</v>
      </c>
      <c r="H2554" s="1" t="s">
        <v>153</v>
      </c>
      <c r="K2554" s="1">
        <f t="shared" si="543"/>
        <v>0</v>
      </c>
      <c r="L2554" s="1" t="str">
        <f t="shared" si="544"/>
        <v>neg (C4H9NO3+Lys-H2O) SE_Ctr</v>
      </c>
      <c r="M2554" s="1" t="str">
        <f t="shared" si="533"/>
        <v>ND</v>
      </c>
      <c r="N2554" s="1" t="str">
        <f t="shared" si="534"/>
        <v>neg (C4H9NO3+Lys-H2O) SE_CtrND</v>
      </c>
      <c r="O2554" s="2" t="str">
        <f t="shared" si="535"/>
        <v>ND</v>
      </c>
      <c r="P2554" s="1">
        <f t="array" ref="P2554">IF(O2554="","",AVERAGE(IF(L$1:L$2881=L2554,K$1:K$2881)))</f>
        <v>0</v>
      </c>
      <c r="Q2554" s="1" t="e">
        <f t="array" ref="Q2554">IF(O2554="","",_xlfn.F.TEST(IF((L$1:L$2881=LEFT(L2554,LEN(L2554)-3)&amp;"ctr"),K$1:K$2881),IF((L$1:L$2881=L2554),K$1:K$2881)))</f>
        <v>#DIV/0!</v>
      </c>
      <c r="R2554" s="1" t="e">
        <f t="array" ref="R2554">IF(O2554="","",TTEST(IF(L$1:L$2881=LEFT(L2554,LEN(L2554)-3)&amp;"ctr",K$1:K$2881),IF(L$1:L$2881=L2554,K$1:K$2881),2,IF(ISERROR(Q2554),3,IF(Q2554&lt;0.05,3,2))))</f>
        <v>#DIV/0!</v>
      </c>
      <c r="S2554" s="1" t="str">
        <f t="shared" ca="1" si="536"/>
        <v>ND</v>
      </c>
      <c r="T2554" s="1">
        <f t="array" ref="T2554">IF(O2554="","",AVERAGE(IF(L$1:L$2881=L2554,I$1:I$2881)))</f>
        <v>0</v>
      </c>
      <c r="U2554" s="1" t="str">
        <f t="shared" ca="1" si="537"/>
        <v>n/a</v>
      </c>
      <c r="V2554" s="1" t="str">
        <f t="shared" ca="1" si="541"/>
        <v/>
      </c>
      <c r="W2554" s="1" t="str">
        <f t="array" aca="1" ref="W2554" ca="1">IF(V2554="","",IF(AVERAGE(IF(Z$2:Z$2881="Neg"&amp;" "&amp;B2554&amp;" "&amp;X2554,J$2:J$2881,0))&gt;AVERAGE(IF(Z$2:Z$2881="pos"&amp;" "&amp;B2554&amp;" "&amp;X2554,J$2:J$2881,0)),"neg","pos"))</f>
        <v/>
      </c>
      <c r="X2554" s="1" t="str">
        <f t="shared" ca="1" si="538"/>
        <v/>
      </c>
      <c r="Y2554" s="1" t="str">
        <f t="shared" ca="1" si="539"/>
        <v/>
      </c>
      <c r="Z2554" s="1" t="str">
        <f t="shared" si="540"/>
        <v>neg (C4H9NO3+Lys-H2O) SE_</v>
      </c>
      <c r="AA2554" s="1" t="str">
        <f t="shared" si="542"/>
        <v>Good</v>
      </c>
    </row>
    <row r="2555" spans="1:27" x14ac:dyDescent="0.2">
      <c r="A2555" s="1" t="s">
        <v>93</v>
      </c>
      <c r="B2555" s="1" t="s">
        <v>97</v>
      </c>
      <c r="C2555" s="1" t="s">
        <v>139</v>
      </c>
      <c r="D2555" s="1">
        <v>247.1523</v>
      </c>
      <c r="E2555" s="1">
        <v>23.41</v>
      </c>
      <c r="F2555" s="5" t="s">
        <v>146</v>
      </c>
      <c r="H2555" s="1" t="s">
        <v>153</v>
      </c>
      <c r="K2555" s="1">
        <f t="shared" si="543"/>
        <v>0</v>
      </c>
      <c r="L2555" s="1" t="str">
        <f t="shared" si="544"/>
        <v>neg (C4H9NO3+Lys-H2O) SE_Ctr</v>
      </c>
      <c r="M2555" s="1" t="str">
        <f t="shared" si="533"/>
        <v>ND</v>
      </c>
      <c r="N2555" s="1" t="str">
        <f t="shared" si="534"/>
        <v>neg (C4H9NO3+Lys-H2O) SE_CtrND</v>
      </c>
      <c r="O2555" s="2" t="str">
        <f t="shared" si="535"/>
        <v/>
      </c>
      <c r="P2555" s="1" t="str">
        <f t="array" ref="P2555">IF(O2555="","",AVERAGE(IF(L$1:L$2881=L2555,K$1:K$2881)))</f>
        <v/>
      </c>
      <c r="Q2555" s="1" t="str">
        <f t="array" ref="Q2555">IF(O2555="","",_xlfn.F.TEST(IF((L$1:L$2881=LEFT(L2555,LEN(L2555)-3)&amp;"ctr"),K$1:K$2881),IF((L$1:L$2881=L2555),K$1:K$2881)))</f>
        <v/>
      </c>
      <c r="R2555" s="1" t="str">
        <f t="array" ref="R2555">IF(O2555="","",TTEST(IF(L$1:L$2881=LEFT(L2555,LEN(L2555)-3)&amp;"ctr",K$1:K$2881),IF(L$1:L$2881=L2555,K$1:K$2881),2,IF(ISERROR(Q2555),3,IF(Q2555&lt;0.05,3,2))))</f>
        <v/>
      </c>
      <c r="S2555" s="1" t="str">
        <f t="shared" ca="1" si="536"/>
        <v/>
      </c>
      <c r="T2555" s="1" t="str">
        <f t="array" ref="T2555">IF(O2555="","",AVERAGE(IF(L$1:L$2881=L2555,I$1:I$2881)))</f>
        <v/>
      </c>
      <c r="U2555" s="1" t="str">
        <f t="shared" ca="1" si="537"/>
        <v/>
      </c>
      <c r="V2555" s="1" t="str">
        <f t="shared" ca="1" si="541"/>
        <v/>
      </c>
      <c r="W2555" s="1" t="str">
        <f t="array" aca="1" ref="W2555" ca="1">IF(V2555="","",IF(AVERAGE(IF(Z$2:Z$2881="Neg"&amp;" "&amp;B2555&amp;" "&amp;X2555,J$2:J$2881,0))&gt;AVERAGE(IF(Z$2:Z$2881="pos"&amp;" "&amp;B2555&amp;" "&amp;X2555,J$2:J$2881,0)),"neg","pos"))</f>
        <v/>
      </c>
      <c r="X2555" s="1" t="str">
        <f t="shared" ca="1" si="538"/>
        <v/>
      </c>
      <c r="Y2555" s="1" t="str">
        <f t="shared" ca="1" si="539"/>
        <v/>
      </c>
      <c r="Z2555" s="1" t="str">
        <f t="shared" si="540"/>
        <v>neg (C4H9NO3+Lys-H2O) SE_</v>
      </c>
      <c r="AA2555" s="1" t="str">
        <f t="shared" si="542"/>
        <v/>
      </c>
    </row>
    <row r="2556" spans="1:27" x14ac:dyDescent="0.2">
      <c r="A2556" s="1" t="s">
        <v>93</v>
      </c>
      <c r="B2556" s="1" t="s">
        <v>97</v>
      </c>
      <c r="C2556" s="1" t="s">
        <v>139</v>
      </c>
      <c r="D2556" s="1">
        <v>247.1523</v>
      </c>
      <c r="E2556" s="1">
        <v>23.41</v>
      </c>
      <c r="F2556" s="5" t="s">
        <v>146</v>
      </c>
      <c r="H2556" s="1" t="s">
        <v>153</v>
      </c>
      <c r="K2556" s="1">
        <f t="shared" si="543"/>
        <v>0</v>
      </c>
      <c r="L2556" s="1" t="str">
        <f t="shared" si="544"/>
        <v>neg (C4H9NO3+Lys-H2O) SE_Ctr</v>
      </c>
      <c r="M2556" s="1" t="str">
        <f t="shared" si="533"/>
        <v>ND</v>
      </c>
      <c r="N2556" s="1" t="str">
        <f t="shared" si="534"/>
        <v>neg (C4H9NO3+Lys-H2O) SE_CtrND</v>
      </c>
      <c r="O2556" s="2" t="str">
        <f t="shared" si="535"/>
        <v/>
      </c>
      <c r="P2556" s="1" t="str">
        <f t="array" ref="P2556">IF(O2556="","",AVERAGE(IF(L$1:L$2881=L2556,K$1:K$2881)))</f>
        <v/>
      </c>
      <c r="Q2556" s="1" t="str">
        <f t="array" ref="Q2556">IF(O2556="","",_xlfn.F.TEST(IF((L$1:L$2881=LEFT(L2556,LEN(L2556)-3)&amp;"ctr"),K$1:K$2881),IF((L$1:L$2881=L2556),K$1:K$2881)))</f>
        <v/>
      </c>
      <c r="R2556" s="1" t="str">
        <f t="array" ref="R2556">IF(O2556="","",TTEST(IF(L$1:L$2881=LEFT(L2556,LEN(L2556)-3)&amp;"ctr",K$1:K$2881),IF(L$1:L$2881=L2556,K$1:K$2881),2,IF(ISERROR(Q2556),3,IF(Q2556&lt;0.05,3,2))))</f>
        <v/>
      </c>
      <c r="S2556" s="1" t="str">
        <f t="shared" ca="1" si="536"/>
        <v/>
      </c>
      <c r="T2556" s="1" t="str">
        <f t="array" ref="T2556">IF(O2556="","",AVERAGE(IF(L$1:L$2881=L2556,I$1:I$2881)))</f>
        <v/>
      </c>
      <c r="U2556" s="1" t="str">
        <f t="shared" ca="1" si="537"/>
        <v/>
      </c>
      <c r="V2556" s="1" t="str">
        <f t="shared" ca="1" si="541"/>
        <v/>
      </c>
      <c r="W2556" s="1" t="str">
        <f t="array" aca="1" ref="W2556" ca="1">IF(V2556="","",IF(AVERAGE(IF(Z$2:Z$2881="Neg"&amp;" "&amp;B2556&amp;" "&amp;X2556,J$2:J$2881,0))&gt;AVERAGE(IF(Z$2:Z$2881="pos"&amp;" "&amp;B2556&amp;" "&amp;X2556,J$2:J$2881,0)),"neg","pos"))</f>
        <v/>
      </c>
      <c r="X2556" s="1" t="str">
        <f t="shared" ca="1" si="538"/>
        <v/>
      </c>
      <c r="Y2556" s="1" t="str">
        <f t="shared" ca="1" si="539"/>
        <v/>
      </c>
      <c r="Z2556" s="1" t="str">
        <f t="shared" si="540"/>
        <v>neg (C4H9NO3+Lys-H2O) SE_</v>
      </c>
      <c r="AA2556" s="1" t="str">
        <f t="shared" si="542"/>
        <v/>
      </c>
    </row>
    <row r="2557" spans="1:27" x14ac:dyDescent="0.2">
      <c r="A2557" s="1" t="s">
        <v>93</v>
      </c>
      <c r="B2557" s="1" t="s">
        <v>97</v>
      </c>
      <c r="C2557" s="1" t="s">
        <v>139</v>
      </c>
      <c r="D2557" s="1">
        <v>247.1523</v>
      </c>
      <c r="E2557" s="1">
        <v>23.41</v>
      </c>
      <c r="F2557" s="5" t="s">
        <v>146</v>
      </c>
      <c r="H2557" s="1" t="s">
        <v>153</v>
      </c>
      <c r="K2557" s="1">
        <f t="shared" si="543"/>
        <v>0</v>
      </c>
      <c r="L2557" s="1" t="str">
        <f t="shared" si="544"/>
        <v>neg (C4H9NO3+Lys-H2O) SE_Ctr</v>
      </c>
      <c r="M2557" s="1" t="str">
        <f t="shared" si="533"/>
        <v>ND</v>
      </c>
      <c r="N2557" s="1" t="str">
        <f t="shared" si="534"/>
        <v>neg (C4H9NO3+Lys-H2O) SE_CtrND</v>
      </c>
      <c r="O2557" s="2" t="str">
        <f t="shared" si="535"/>
        <v/>
      </c>
      <c r="P2557" s="1" t="str">
        <f t="array" ref="P2557">IF(O2557="","",AVERAGE(IF(L$1:L$2881=L2557,K$1:K$2881)))</f>
        <v/>
      </c>
      <c r="Q2557" s="1" t="str">
        <f t="array" ref="Q2557">IF(O2557="","",_xlfn.F.TEST(IF((L$1:L$2881=LEFT(L2557,LEN(L2557)-3)&amp;"ctr"),K$1:K$2881),IF((L$1:L$2881=L2557),K$1:K$2881)))</f>
        <v/>
      </c>
      <c r="R2557" s="1" t="str">
        <f t="array" ref="R2557">IF(O2557="","",TTEST(IF(L$1:L$2881=LEFT(L2557,LEN(L2557)-3)&amp;"ctr",K$1:K$2881),IF(L$1:L$2881=L2557,K$1:K$2881),2,IF(ISERROR(Q2557),3,IF(Q2557&lt;0.05,3,2))))</f>
        <v/>
      </c>
      <c r="S2557" s="1" t="str">
        <f t="shared" ca="1" si="536"/>
        <v/>
      </c>
      <c r="T2557" s="1" t="str">
        <f t="array" ref="T2557">IF(O2557="","",AVERAGE(IF(L$1:L$2881=L2557,I$1:I$2881)))</f>
        <v/>
      </c>
      <c r="U2557" s="1" t="str">
        <f t="shared" ca="1" si="537"/>
        <v/>
      </c>
      <c r="V2557" s="1" t="str">
        <f t="shared" ca="1" si="541"/>
        <v/>
      </c>
      <c r="W2557" s="1" t="str">
        <f t="array" aca="1" ref="W2557" ca="1">IF(V2557="","",IF(AVERAGE(IF(Z$2:Z$2881="Neg"&amp;" "&amp;B2557&amp;" "&amp;X2557,J$2:J$2881,0))&gt;AVERAGE(IF(Z$2:Z$2881="pos"&amp;" "&amp;B2557&amp;" "&amp;X2557,J$2:J$2881,0)),"neg","pos"))</f>
        <v/>
      </c>
      <c r="X2557" s="1" t="str">
        <f t="shared" ca="1" si="538"/>
        <v/>
      </c>
      <c r="Y2557" s="1" t="str">
        <f t="shared" ca="1" si="539"/>
        <v/>
      </c>
      <c r="Z2557" s="1" t="str">
        <f t="shared" si="540"/>
        <v>neg (C4H9NO3+Lys-H2O) SE_</v>
      </c>
      <c r="AA2557" s="1" t="str">
        <f t="shared" si="542"/>
        <v/>
      </c>
    </row>
    <row r="2558" spans="1:27" x14ac:dyDescent="0.2">
      <c r="A2558" s="1" t="s">
        <v>93</v>
      </c>
      <c r="B2558" s="1" t="s">
        <v>97</v>
      </c>
      <c r="C2558" s="1" t="s">
        <v>139</v>
      </c>
      <c r="D2558" s="1">
        <v>247.1523</v>
      </c>
      <c r="E2558" s="1">
        <v>23.41</v>
      </c>
      <c r="F2558" s="5" t="s">
        <v>146</v>
      </c>
      <c r="H2558" s="1" t="s">
        <v>154</v>
      </c>
      <c r="K2558" s="1">
        <f t="shared" si="543"/>
        <v>0</v>
      </c>
      <c r="L2558" s="1" t="str">
        <f t="shared" si="544"/>
        <v>neg (C4H9NO3+Lys-H2O) SE_Syn</v>
      </c>
      <c r="M2558" s="1" t="str">
        <f t="shared" si="533"/>
        <v>ND</v>
      </c>
      <c r="N2558" s="1" t="str">
        <f t="shared" si="534"/>
        <v>neg (C4H9NO3+Lys-H2O) SE_SynND</v>
      </c>
      <c r="O2558" s="2" t="str">
        <f t="shared" si="535"/>
        <v>ND</v>
      </c>
      <c r="P2558" s="1">
        <f t="array" ref="P2558">IF(O2558="","",AVERAGE(IF(L$1:L$2881=L2558,K$1:K$2881)))</f>
        <v>0</v>
      </c>
      <c r="Q2558" s="1" t="e">
        <f t="array" ref="Q2558">IF(O2558="","",_xlfn.F.TEST(IF((L$1:L$2881=LEFT(L2558,LEN(L2558)-3)&amp;"ctr"),K$1:K$2881),IF((L$1:L$2881=L2558),K$1:K$2881)))</f>
        <v>#DIV/0!</v>
      </c>
      <c r="R2558" s="1" t="e">
        <f t="array" ref="R2558">IF(O2558="","",TTEST(IF(L$1:L$2881=LEFT(L2558,LEN(L2558)-3)&amp;"ctr",K$1:K$2881),IF(L$1:L$2881=L2558,K$1:K$2881),2,IF(ISERROR(Q2558),3,IF(Q2558&lt;0.05,3,2))))</f>
        <v>#DIV/0!</v>
      </c>
      <c r="S2558" s="1" t="str">
        <f t="shared" ca="1" si="536"/>
        <v>ND</v>
      </c>
      <c r="T2558" s="1">
        <f t="array" ref="T2558">IF(O2558="","",AVERAGE(IF(L$1:L$2881=L2558,I$1:I$2881)))</f>
        <v>0</v>
      </c>
      <c r="U2558" s="1" t="str">
        <f t="shared" ca="1" si="537"/>
        <v>n/a</v>
      </c>
      <c r="V2558" s="1" t="str">
        <f t="shared" ca="1" si="541"/>
        <v/>
      </c>
      <c r="W2558" s="1" t="str">
        <f t="array" aca="1" ref="W2558" ca="1">IF(V2558="","",IF(AVERAGE(IF(Z$2:Z$2881="Neg"&amp;" "&amp;B2558&amp;" "&amp;X2558,J$2:J$2881,0))&gt;AVERAGE(IF(Z$2:Z$2881="pos"&amp;" "&amp;B2558&amp;" "&amp;X2558,J$2:J$2881,0)),"neg","pos"))</f>
        <v/>
      </c>
      <c r="X2558" s="1" t="str">
        <f t="shared" ca="1" si="538"/>
        <v/>
      </c>
      <c r="Y2558" s="1" t="str">
        <f t="shared" ca="1" si="539"/>
        <v/>
      </c>
      <c r="Z2558" s="1" t="str">
        <f t="shared" si="540"/>
        <v>neg (C4H9NO3+Lys-H2O) SE_</v>
      </c>
      <c r="AA2558" s="1" t="str">
        <f t="shared" si="542"/>
        <v>Good</v>
      </c>
    </row>
    <row r="2559" spans="1:27" x14ac:dyDescent="0.2">
      <c r="A2559" s="1" t="s">
        <v>93</v>
      </c>
      <c r="B2559" s="1" t="s">
        <v>97</v>
      </c>
      <c r="C2559" s="1" t="s">
        <v>139</v>
      </c>
      <c r="D2559" s="1">
        <v>247.1523</v>
      </c>
      <c r="E2559" s="1">
        <v>23.41</v>
      </c>
      <c r="F2559" s="5" t="s">
        <v>146</v>
      </c>
      <c r="H2559" s="1" t="s">
        <v>154</v>
      </c>
      <c r="K2559" s="1">
        <f t="shared" si="543"/>
        <v>0</v>
      </c>
      <c r="L2559" s="1" t="str">
        <f t="shared" si="544"/>
        <v>neg (C4H9NO3+Lys-H2O) SE_Syn</v>
      </c>
      <c r="M2559" s="1" t="str">
        <f t="shared" si="533"/>
        <v>ND</v>
      </c>
      <c r="N2559" s="1" t="str">
        <f t="shared" si="534"/>
        <v>neg (C4H9NO3+Lys-H2O) SE_SynND</v>
      </c>
      <c r="O2559" s="2" t="str">
        <f t="shared" si="535"/>
        <v/>
      </c>
      <c r="P2559" s="1" t="str">
        <f t="array" ref="P2559">IF(O2559="","",AVERAGE(IF(L$1:L$2881=L2559,K$1:K$2881)))</f>
        <v/>
      </c>
      <c r="Q2559" s="1" t="str">
        <f t="array" ref="Q2559">IF(O2559="","",_xlfn.F.TEST(IF((L$1:L$2881=LEFT(L2559,LEN(L2559)-3)&amp;"ctr"),K$1:K$2881),IF((L$1:L$2881=L2559),K$1:K$2881)))</f>
        <v/>
      </c>
      <c r="R2559" s="1" t="str">
        <f t="array" ref="R2559">IF(O2559="","",TTEST(IF(L$1:L$2881=LEFT(L2559,LEN(L2559)-3)&amp;"ctr",K$1:K$2881),IF(L$1:L$2881=L2559,K$1:K$2881),2,IF(ISERROR(Q2559),3,IF(Q2559&lt;0.05,3,2))))</f>
        <v/>
      </c>
      <c r="S2559" s="1" t="str">
        <f t="shared" ca="1" si="536"/>
        <v/>
      </c>
      <c r="T2559" s="1" t="str">
        <f t="array" ref="T2559">IF(O2559="","",AVERAGE(IF(L$1:L$2881=L2559,I$1:I$2881)))</f>
        <v/>
      </c>
      <c r="U2559" s="1" t="str">
        <f t="shared" ca="1" si="537"/>
        <v/>
      </c>
      <c r="V2559" s="1" t="str">
        <f t="shared" ca="1" si="541"/>
        <v/>
      </c>
      <c r="W2559" s="1" t="str">
        <f t="array" aca="1" ref="W2559" ca="1">IF(V2559="","",IF(AVERAGE(IF(Z$2:Z$2881="Neg"&amp;" "&amp;B2559&amp;" "&amp;X2559,J$2:J$2881,0))&gt;AVERAGE(IF(Z$2:Z$2881="pos"&amp;" "&amp;B2559&amp;" "&amp;X2559,J$2:J$2881,0)),"neg","pos"))</f>
        <v/>
      </c>
      <c r="X2559" s="1" t="str">
        <f t="shared" ca="1" si="538"/>
        <v/>
      </c>
      <c r="Y2559" s="1" t="str">
        <f t="shared" ca="1" si="539"/>
        <v/>
      </c>
      <c r="Z2559" s="1" t="str">
        <f t="shared" si="540"/>
        <v>neg (C4H9NO3+Lys-H2O) SE_</v>
      </c>
      <c r="AA2559" s="1" t="str">
        <f t="shared" si="542"/>
        <v/>
      </c>
    </row>
    <row r="2560" spans="1:27" x14ac:dyDescent="0.2">
      <c r="A2560" s="1" t="s">
        <v>93</v>
      </c>
      <c r="B2560" s="1" t="s">
        <v>97</v>
      </c>
      <c r="C2560" s="1" t="s">
        <v>139</v>
      </c>
      <c r="D2560" s="1">
        <v>247.1523</v>
      </c>
      <c r="E2560" s="1">
        <v>23.41</v>
      </c>
      <c r="F2560" s="5" t="s">
        <v>146</v>
      </c>
      <c r="H2560" s="1" t="s">
        <v>154</v>
      </c>
      <c r="K2560" s="1">
        <f t="shared" si="543"/>
        <v>0</v>
      </c>
      <c r="L2560" s="1" t="str">
        <f t="shared" si="544"/>
        <v>neg (C4H9NO3+Lys-H2O) SE_Syn</v>
      </c>
      <c r="M2560" s="1" t="str">
        <f t="shared" si="533"/>
        <v>ND</v>
      </c>
      <c r="N2560" s="1" t="str">
        <f t="shared" si="534"/>
        <v>neg (C4H9NO3+Lys-H2O) SE_SynND</v>
      </c>
      <c r="O2560" s="2" t="str">
        <f t="shared" si="535"/>
        <v/>
      </c>
      <c r="P2560" s="1" t="str">
        <f t="array" ref="P2560">IF(O2560="","",AVERAGE(IF(L$1:L$2881=L2560,K$1:K$2881)))</f>
        <v/>
      </c>
      <c r="Q2560" s="1" t="str">
        <f t="array" ref="Q2560">IF(O2560="","",_xlfn.F.TEST(IF((L$1:L$2881=LEFT(L2560,LEN(L2560)-3)&amp;"ctr"),K$1:K$2881),IF((L$1:L$2881=L2560),K$1:K$2881)))</f>
        <v/>
      </c>
      <c r="R2560" s="1" t="str">
        <f t="array" ref="R2560">IF(O2560="","",TTEST(IF(L$1:L$2881=LEFT(L2560,LEN(L2560)-3)&amp;"ctr",K$1:K$2881),IF(L$1:L$2881=L2560,K$1:K$2881),2,IF(ISERROR(Q2560),3,IF(Q2560&lt;0.05,3,2))))</f>
        <v/>
      </c>
      <c r="S2560" s="1" t="str">
        <f t="shared" ca="1" si="536"/>
        <v/>
      </c>
      <c r="T2560" s="1" t="str">
        <f t="array" ref="T2560">IF(O2560="","",AVERAGE(IF(L$1:L$2881=L2560,I$1:I$2881)))</f>
        <v/>
      </c>
      <c r="U2560" s="1" t="str">
        <f t="shared" ca="1" si="537"/>
        <v/>
      </c>
      <c r="V2560" s="1" t="str">
        <f t="shared" ca="1" si="541"/>
        <v/>
      </c>
      <c r="W2560" s="1" t="str">
        <f t="array" aca="1" ref="W2560" ca="1">IF(V2560="","",IF(AVERAGE(IF(Z$2:Z$2881="Neg"&amp;" "&amp;B2560&amp;" "&amp;X2560,J$2:J$2881,0))&gt;AVERAGE(IF(Z$2:Z$2881="pos"&amp;" "&amp;B2560&amp;" "&amp;X2560,J$2:J$2881,0)),"neg","pos"))</f>
        <v/>
      </c>
      <c r="X2560" s="1" t="str">
        <f t="shared" ca="1" si="538"/>
        <v/>
      </c>
      <c r="Y2560" s="1" t="str">
        <f t="shared" ca="1" si="539"/>
        <v/>
      </c>
      <c r="Z2560" s="1" t="str">
        <f t="shared" si="540"/>
        <v>neg (C4H9NO3+Lys-H2O) SE_</v>
      </c>
      <c r="AA2560" s="1" t="str">
        <f t="shared" si="542"/>
        <v/>
      </c>
    </row>
    <row r="2561" spans="1:27" x14ac:dyDescent="0.2">
      <c r="A2561" s="1" t="s">
        <v>93</v>
      </c>
      <c r="B2561" s="1" t="s">
        <v>97</v>
      </c>
      <c r="C2561" s="1" t="s">
        <v>139</v>
      </c>
      <c r="D2561" s="1">
        <v>247.1523</v>
      </c>
      <c r="E2561" s="1">
        <v>23.41</v>
      </c>
      <c r="F2561" s="5" t="s">
        <v>146</v>
      </c>
      <c r="H2561" s="1" t="s">
        <v>154</v>
      </c>
      <c r="K2561" s="1">
        <f t="shared" si="543"/>
        <v>0</v>
      </c>
      <c r="L2561" s="1" t="str">
        <f t="shared" si="544"/>
        <v>neg (C4H9NO3+Lys-H2O) SE_Syn</v>
      </c>
      <c r="M2561" s="1" t="str">
        <f t="shared" si="533"/>
        <v>ND</v>
      </c>
      <c r="N2561" s="1" t="str">
        <f t="shared" si="534"/>
        <v>neg (C4H9NO3+Lys-H2O) SE_SynND</v>
      </c>
      <c r="O2561" s="2" t="str">
        <f t="shared" si="535"/>
        <v/>
      </c>
      <c r="P2561" s="1" t="str">
        <f t="array" ref="P2561">IF(O2561="","",AVERAGE(IF(L$1:L$2881=L2561,K$1:K$2881)))</f>
        <v/>
      </c>
      <c r="Q2561" s="1" t="str">
        <f t="array" ref="Q2561">IF(O2561="","",_xlfn.F.TEST(IF((L$1:L$2881=LEFT(L2561,LEN(L2561)-3)&amp;"ctr"),K$1:K$2881),IF((L$1:L$2881=L2561),K$1:K$2881)))</f>
        <v/>
      </c>
      <c r="R2561" s="1" t="str">
        <f t="array" ref="R2561">IF(O2561="","",TTEST(IF(L$1:L$2881=LEFT(L2561,LEN(L2561)-3)&amp;"ctr",K$1:K$2881),IF(L$1:L$2881=L2561,K$1:K$2881),2,IF(ISERROR(Q2561),3,IF(Q2561&lt;0.05,3,2))))</f>
        <v/>
      </c>
      <c r="S2561" s="1" t="str">
        <f t="shared" ca="1" si="536"/>
        <v/>
      </c>
      <c r="T2561" s="1" t="str">
        <f t="array" ref="T2561">IF(O2561="","",AVERAGE(IF(L$1:L$2881=L2561,I$1:I$2881)))</f>
        <v/>
      </c>
      <c r="U2561" s="1" t="str">
        <f t="shared" ca="1" si="537"/>
        <v/>
      </c>
      <c r="V2561" s="1" t="str">
        <f t="shared" ca="1" si="541"/>
        <v/>
      </c>
      <c r="W2561" s="1" t="str">
        <f t="array" aca="1" ref="W2561" ca="1">IF(V2561="","",IF(AVERAGE(IF(Z$2:Z$2881="Neg"&amp;" "&amp;B2561&amp;" "&amp;X2561,J$2:J$2881,0))&gt;AVERAGE(IF(Z$2:Z$2881="pos"&amp;" "&amp;B2561&amp;" "&amp;X2561,J$2:J$2881,0)),"neg","pos"))</f>
        <v/>
      </c>
      <c r="X2561" s="1" t="str">
        <f t="shared" ca="1" si="538"/>
        <v/>
      </c>
      <c r="Y2561" s="1" t="str">
        <f t="shared" ca="1" si="539"/>
        <v/>
      </c>
      <c r="Z2561" s="1" t="str">
        <f t="shared" si="540"/>
        <v>neg (C4H9NO3+Lys-H2O) SE_</v>
      </c>
      <c r="AA2561" s="1" t="str">
        <f t="shared" si="542"/>
        <v/>
      </c>
    </row>
    <row r="2562" spans="1:27" x14ac:dyDescent="0.2">
      <c r="A2562" s="1" t="s">
        <v>94</v>
      </c>
      <c r="B2562" s="1" t="s">
        <v>95</v>
      </c>
      <c r="C2562" s="1" t="s">
        <v>136</v>
      </c>
      <c r="D2562" s="1">
        <v>275.14879999999999</v>
      </c>
      <c r="E2562" s="1">
        <v>24.31</v>
      </c>
      <c r="F2562" s="5" t="s">
        <v>146</v>
      </c>
      <c r="H2562" s="1" t="s">
        <v>147</v>
      </c>
      <c r="K2562" s="1">
        <f t="shared" si="543"/>
        <v>0</v>
      </c>
      <c r="L2562" s="1" t="str">
        <f t="shared" si="544"/>
        <v>both (C4H9NO3+Arg-H2O) Min_Ctr</v>
      </c>
      <c r="M2562" s="1" t="str">
        <f t="shared" ref="M2562:M2625" si="545">IF(I2562&lt;&gt;"","D","ND")</f>
        <v>ND</v>
      </c>
      <c r="N2562" s="1" t="str">
        <f t="shared" ref="N2562:N2625" si="546">L2562&amp;IF(LEN(M2562)=2,M2562,"_"&amp;M2562)</f>
        <v>both (C4H9NO3+Arg-H2O) Min_CtrND</v>
      </c>
      <c r="O2562" s="2" t="str">
        <f t="shared" ref="O2562:O2625" si="547">IF(ROW()&lt;&gt;MATCH(L2562,L$1:L$2881,0),"",IF(COUNTIF(N$1:N$2881,LEFT(N2562,LEN(N2562)-2)&amp;"_D")=COUNTIF(L$1:L$2881,L2562),"D","ND"))</f>
        <v/>
      </c>
      <c r="P2562" s="1" t="str">
        <f t="array" ref="P2562">IF(O2562="","",AVERAGE(IF(L$1:L$2881=L2562,K$1:K$2881)))</f>
        <v/>
      </c>
      <c r="Q2562" s="1" t="str">
        <f t="array" ref="Q2562">IF(O2562="","",_xlfn.F.TEST(IF((L$1:L$2881=LEFT(L2562,LEN(L2562)-3)&amp;"ctr"),K$1:K$2881),IF((L$1:L$2881=L2562),K$1:K$2881)))</f>
        <v/>
      </c>
      <c r="R2562" s="1" t="str">
        <f t="array" ref="R2562">IF(O2562="","",TTEST(IF(L$1:L$2881=LEFT(L2562,LEN(L2562)-3)&amp;"ctr",K$1:K$2881),IF(L$1:L$2881=L2562,K$1:K$2881),2,IF(ISERROR(Q2562),3,IF(Q2562&lt;0.05,3,2))))</f>
        <v/>
      </c>
      <c r="S2562" s="1" t="str">
        <f t="shared" ref="S2562:S2625" ca="1" si="548">IF(P2562="","",IF(RIGHT(L2562,3)="ctr",O2562,IF(AND(O2562="ND",INDIRECT("r"&amp;MATCH(LEFT(L2562,LEN(L2562)-3)&amp;"ctr",L$1:L$2881,0)&amp;"c"&amp;COLUMN(O2562),FALSE)="ND"),"ND",IF(R2562&gt;=0.05,"N",IF(AND(R2562&lt;0.05,P2562&lt;INDIRECT("r"&amp;MATCH(LEFT(L2562,LEN(L2562)-3)&amp;"ctr",L$1:L$2881,0)&amp;"C"&amp;COLUMN(P2562),FALSE)),"I",IF(AND(R2562&lt;0.05,P2562&gt;INDIRECT("r"&amp;MATCH(LEFT(L2562,LEN(L2562)-3)&amp;"ctr",L$1:L$2881,0)&amp;"c"&amp;COLUMN(P2562),FALSE)),"E","err"))))))</f>
        <v/>
      </c>
      <c r="T2562" s="1" t="str">
        <f t="array" ref="T2562">IF(O2562="","",AVERAGE(IF(L$1:L$2881=L2562,I$1:I$2881)))</f>
        <v/>
      </c>
      <c r="U2562" s="1" t="str">
        <f t="shared" ref="U2562:U2625" ca="1" si="549">IF(O2562="","",IF(OR(S2562="ND",S2562="N"),"n/a",IF(OR(S2562="e",S2562="I"),IF(OR(T2562=0,INDIRECT("r"&amp;MATCH(LEFT(L2562,LEN(L2562)-3)&amp;"ctr",L$1:L$2881,0)&amp;"c"&amp;COLUMN(T2562),FALSE)=0),5,LOG(T2562/INDIRECT("r"&amp;MATCH(LEFT(L2562,LEN(L2562)-3)&amp;"ctr",L$1:L$2881,0)&amp;"c"&amp;COLUMN(T2562),FALSE),2)))))</f>
        <v/>
      </c>
      <c r="V2562" s="1" t="str">
        <f t="shared" ca="1" si="541"/>
        <v/>
      </c>
      <c r="W2562" s="1" t="str">
        <f t="array" aca="1" ref="W2562" ca="1">IF(V2562="","",IF(AVERAGE(IF(Z$2:Z$2881="Neg"&amp;" "&amp;B2562&amp;" "&amp;X2562,J$2:J$2881,0))&gt;AVERAGE(IF(Z$2:Z$2881="pos"&amp;" "&amp;B2562&amp;" "&amp;X2562,J$2:J$2881,0)),"neg","pos"))</f>
        <v/>
      </c>
      <c r="X2562" s="1" t="str">
        <f t="shared" ref="X2562:X2625" ca="1" si="550">IF(V2562="","",LEFT(H2562,3))</f>
        <v/>
      </c>
      <c r="Y2562" s="1" t="str">
        <f t="shared" ref="Y2562:Y2625" ca="1" si="551">IF(W2562="","",RIGHT(H2562,3))</f>
        <v/>
      </c>
      <c r="Z2562" s="1" t="str">
        <f t="shared" ref="Z2562:Z2625" si="552">A2562&amp;" "&amp;B2562&amp;" "&amp;LEFT(H2562,3)</f>
        <v>both (C4H9NO3+Arg-H2O) Min</v>
      </c>
      <c r="AA2562" s="1" t="str">
        <f t="shared" si="542"/>
        <v/>
      </c>
    </row>
    <row r="2563" spans="1:27" x14ac:dyDescent="0.2">
      <c r="A2563" s="1" t="s">
        <v>94</v>
      </c>
      <c r="B2563" s="1" t="s">
        <v>95</v>
      </c>
      <c r="C2563" s="1" t="s">
        <v>136</v>
      </c>
      <c r="D2563" s="1">
        <v>275.14879999999999</v>
      </c>
      <c r="E2563" s="1">
        <v>24.31</v>
      </c>
      <c r="F2563" s="5" t="s">
        <v>146</v>
      </c>
      <c r="H2563" s="1" t="s">
        <v>147</v>
      </c>
      <c r="K2563" s="1">
        <f t="shared" ref="K2563:K2626" si="553">LN(I2563+1)</f>
        <v>0</v>
      </c>
      <c r="L2563" s="1" t="str">
        <f t="shared" ref="L2563:L2626" si="554">A2563&amp;" "&amp;B2563&amp;" "&amp;H2563</f>
        <v>both (C4H9NO3+Arg-H2O) Min_Ctr</v>
      </c>
      <c r="M2563" s="1" t="str">
        <f t="shared" si="545"/>
        <v>ND</v>
      </c>
      <c r="N2563" s="1" t="str">
        <f t="shared" si="546"/>
        <v>both (C4H9NO3+Arg-H2O) Min_CtrND</v>
      </c>
      <c r="O2563" s="2" t="str">
        <f t="shared" si="547"/>
        <v/>
      </c>
      <c r="P2563" s="1" t="str">
        <f t="array" ref="P2563">IF(O2563="","",AVERAGE(IF(L$1:L$2881=L2563,K$1:K$2881)))</f>
        <v/>
      </c>
      <c r="Q2563" s="1" t="str">
        <f t="array" ref="Q2563">IF(O2563="","",_xlfn.F.TEST(IF((L$1:L$2881=LEFT(L2563,LEN(L2563)-3)&amp;"ctr"),K$1:K$2881),IF((L$1:L$2881=L2563),K$1:K$2881)))</f>
        <v/>
      </c>
      <c r="R2563" s="1" t="str">
        <f t="array" ref="R2563">IF(O2563="","",TTEST(IF(L$1:L$2881=LEFT(L2563,LEN(L2563)-3)&amp;"ctr",K$1:K$2881),IF(L$1:L$2881=L2563,K$1:K$2881),2,IF(ISERROR(Q2563),3,IF(Q2563&lt;0.05,3,2))))</f>
        <v/>
      </c>
      <c r="S2563" s="1" t="str">
        <f t="shared" ca="1" si="548"/>
        <v/>
      </c>
      <c r="T2563" s="1" t="str">
        <f t="array" ref="T2563">IF(O2563="","",AVERAGE(IF(L$1:L$2881=L2563,I$1:I$2881)))</f>
        <v/>
      </c>
      <c r="U2563" s="1" t="str">
        <f t="shared" ca="1" si="549"/>
        <v/>
      </c>
      <c r="V2563" s="1" t="str">
        <f t="shared" ref="V2563:V2626" ca="1" si="555">IF(S2563="N","1",IF(U2563="n/a","",IF(U2563="","",IF(ABS(U2563)&lt;1.5,"1",IF(ABS(U2563)&lt;2.5,"2",IF(ABS(U2563)&lt;3.5,"3",IF(ABS(U2563)&lt;4.5,"4",IF(ABS(U2563)&gt;=4.5,"5"))))))))</f>
        <v/>
      </c>
      <c r="W2563" s="1" t="str">
        <f t="array" aca="1" ref="W2563" ca="1">IF(V2563="","",IF(AVERAGE(IF(Z$2:Z$2881="Neg"&amp;" "&amp;B2563&amp;" "&amp;X2563,J$2:J$2881,0))&gt;AVERAGE(IF(Z$2:Z$2881="pos"&amp;" "&amp;B2563&amp;" "&amp;X2563,J$2:J$2881,0)),"neg","pos"))</f>
        <v/>
      </c>
      <c r="X2563" s="1" t="str">
        <f t="shared" ca="1" si="550"/>
        <v/>
      </c>
      <c r="Y2563" s="1" t="str">
        <f t="shared" ca="1" si="551"/>
        <v/>
      </c>
      <c r="Z2563" s="1" t="str">
        <f t="shared" si="552"/>
        <v>both (C4H9NO3+Arg-H2O) Min</v>
      </c>
      <c r="AA2563" s="1" t="str">
        <f t="shared" ref="AA2563:AA2626" si="556">IF(T2563="","","Good")</f>
        <v/>
      </c>
    </row>
    <row r="2564" spans="1:27" x14ac:dyDescent="0.2">
      <c r="A2564" s="1" t="s">
        <v>94</v>
      </c>
      <c r="B2564" s="1" t="s">
        <v>95</v>
      </c>
      <c r="C2564" s="1" t="s">
        <v>136</v>
      </c>
      <c r="D2564" s="1">
        <v>275.14879999999999</v>
      </c>
      <c r="E2564" s="1">
        <v>24.31</v>
      </c>
      <c r="F2564" s="5" t="s">
        <v>146</v>
      </c>
      <c r="H2564" s="1" t="s">
        <v>147</v>
      </c>
      <c r="K2564" s="1">
        <f t="shared" si="553"/>
        <v>0</v>
      </c>
      <c r="L2564" s="1" t="str">
        <f t="shared" si="554"/>
        <v>both (C4H9NO3+Arg-H2O) Min_Ctr</v>
      </c>
      <c r="M2564" s="1" t="str">
        <f t="shared" si="545"/>
        <v>ND</v>
      </c>
      <c r="N2564" s="1" t="str">
        <f t="shared" si="546"/>
        <v>both (C4H9NO3+Arg-H2O) Min_CtrND</v>
      </c>
      <c r="O2564" s="2" t="str">
        <f t="shared" si="547"/>
        <v/>
      </c>
      <c r="P2564" s="1" t="str">
        <f t="array" ref="P2564">IF(O2564="","",AVERAGE(IF(L$1:L$2881=L2564,K$1:K$2881)))</f>
        <v/>
      </c>
      <c r="Q2564" s="1" t="str">
        <f t="array" ref="Q2564">IF(O2564="","",_xlfn.F.TEST(IF((L$1:L$2881=LEFT(L2564,LEN(L2564)-3)&amp;"ctr"),K$1:K$2881),IF((L$1:L$2881=L2564),K$1:K$2881)))</f>
        <v/>
      </c>
      <c r="R2564" s="1" t="str">
        <f t="array" ref="R2564">IF(O2564="","",TTEST(IF(L$1:L$2881=LEFT(L2564,LEN(L2564)-3)&amp;"ctr",K$1:K$2881),IF(L$1:L$2881=L2564,K$1:K$2881),2,IF(ISERROR(Q2564),3,IF(Q2564&lt;0.05,3,2))))</f>
        <v/>
      </c>
      <c r="S2564" s="1" t="str">
        <f t="shared" ca="1" si="548"/>
        <v/>
      </c>
      <c r="T2564" s="1" t="str">
        <f t="array" ref="T2564">IF(O2564="","",AVERAGE(IF(L$1:L$2881=L2564,I$1:I$2881)))</f>
        <v/>
      </c>
      <c r="U2564" s="1" t="str">
        <f t="shared" ca="1" si="549"/>
        <v/>
      </c>
      <c r="V2564" s="1" t="str">
        <f t="shared" ca="1" si="555"/>
        <v/>
      </c>
      <c r="W2564" s="1" t="str">
        <f t="array" aca="1" ref="W2564" ca="1">IF(V2564="","",IF(AVERAGE(IF(Z$2:Z$2881="Neg"&amp;" "&amp;B2564&amp;" "&amp;X2564,J$2:J$2881,0))&gt;AVERAGE(IF(Z$2:Z$2881="pos"&amp;" "&amp;B2564&amp;" "&amp;X2564,J$2:J$2881,0)),"neg","pos"))</f>
        <v/>
      </c>
      <c r="X2564" s="1" t="str">
        <f t="shared" ca="1" si="550"/>
        <v/>
      </c>
      <c r="Y2564" s="1" t="str">
        <f t="shared" ca="1" si="551"/>
        <v/>
      </c>
      <c r="Z2564" s="1" t="str">
        <f t="shared" si="552"/>
        <v>both (C4H9NO3+Arg-H2O) Min</v>
      </c>
      <c r="AA2564" s="1" t="str">
        <f t="shared" si="556"/>
        <v/>
      </c>
    </row>
    <row r="2565" spans="1:27" x14ac:dyDescent="0.2">
      <c r="A2565" s="1" t="s">
        <v>94</v>
      </c>
      <c r="B2565" s="1" t="s">
        <v>95</v>
      </c>
      <c r="C2565" s="1" t="s">
        <v>136</v>
      </c>
      <c r="D2565" s="1">
        <v>275.14879999999999</v>
      </c>
      <c r="E2565" s="1">
        <v>24.31</v>
      </c>
      <c r="F2565" s="5" t="s">
        <v>146</v>
      </c>
      <c r="H2565" s="1" t="s">
        <v>147</v>
      </c>
      <c r="K2565" s="1">
        <f t="shared" si="553"/>
        <v>0</v>
      </c>
      <c r="L2565" s="1" t="str">
        <f t="shared" si="554"/>
        <v>both (C4H9NO3+Arg-H2O) Min_Ctr</v>
      </c>
      <c r="M2565" s="1" t="str">
        <f t="shared" si="545"/>
        <v>ND</v>
      </c>
      <c r="N2565" s="1" t="str">
        <f t="shared" si="546"/>
        <v>both (C4H9NO3+Arg-H2O) Min_CtrND</v>
      </c>
      <c r="O2565" s="2" t="str">
        <f t="shared" si="547"/>
        <v/>
      </c>
      <c r="P2565" s="1" t="str">
        <f t="array" ref="P2565">IF(O2565="","",AVERAGE(IF(L$1:L$2881=L2565,K$1:K$2881)))</f>
        <v/>
      </c>
      <c r="Q2565" s="1" t="str">
        <f t="array" ref="Q2565">IF(O2565="","",_xlfn.F.TEST(IF((L$1:L$2881=LEFT(L2565,LEN(L2565)-3)&amp;"ctr"),K$1:K$2881),IF((L$1:L$2881=L2565),K$1:K$2881)))</f>
        <v/>
      </c>
      <c r="R2565" s="1" t="str">
        <f t="array" ref="R2565">IF(O2565="","",TTEST(IF(L$1:L$2881=LEFT(L2565,LEN(L2565)-3)&amp;"ctr",K$1:K$2881),IF(L$1:L$2881=L2565,K$1:K$2881),2,IF(ISERROR(Q2565),3,IF(Q2565&lt;0.05,3,2))))</f>
        <v/>
      </c>
      <c r="S2565" s="1" t="str">
        <f t="shared" ca="1" si="548"/>
        <v/>
      </c>
      <c r="T2565" s="1" t="str">
        <f t="array" ref="T2565">IF(O2565="","",AVERAGE(IF(L$1:L$2881=L2565,I$1:I$2881)))</f>
        <v/>
      </c>
      <c r="U2565" s="1" t="str">
        <f t="shared" ca="1" si="549"/>
        <v/>
      </c>
      <c r="V2565" s="1" t="str">
        <f t="shared" ca="1" si="555"/>
        <v/>
      </c>
      <c r="W2565" s="1" t="str">
        <f t="array" aca="1" ref="W2565" ca="1">IF(V2565="","",IF(AVERAGE(IF(Z$2:Z$2881="Neg"&amp;" "&amp;B2565&amp;" "&amp;X2565,J$2:J$2881,0))&gt;AVERAGE(IF(Z$2:Z$2881="pos"&amp;" "&amp;B2565&amp;" "&amp;X2565,J$2:J$2881,0)),"neg","pos"))</f>
        <v/>
      </c>
      <c r="X2565" s="1" t="str">
        <f t="shared" ca="1" si="550"/>
        <v/>
      </c>
      <c r="Y2565" s="1" t="str">
        <f t="shared" ca="1" si="551"/>
        <v/>
      </c>
      <c r="Z2565" s="1" t="str">
        <f t="shared" si="552"/>
        <v>both (C4H9NO3+Arg-H2O) Min</v>
      </c>
      <c r="AA2565" s="1" t="str">
        <f t="shared" si="556"/>
        <v/>
      </c>
    </row>
    <row r="2566" spans="1:27" x14ac:dyDescent="0.2">
      <c r="A2566" s="1" t="s">
        <v>94</v>
      </c>
      <c r="B2566" s="1" t="s">
        <v>95</v>
      </c>
      <c r="C2566" s="1" t="s">
        <v>136</v>
      </c>
      <c r="D2566" s="1">
        <v>275.14879999999999</v>
      </c>
      <c r="E2566" s="1">
        <v>24.31</v>
      </c>
      <c r="F2566" s="5" t="s">
        <v>146</v>
      </c>
      <c r="H2566" s="1" t="s">
        <v>148</v>
      </c>
      <c r="K2566" s="1">
        <f t="shared" si="553"/>
        <v>0</v>
      </c>
      <c r="L2566" s="1" t="str">
        <f t="shared" si="554"/>
        <v>both (C4H9NO3+Arg-H2O) Min_Syn</v>
      </c>
      <c r="M2566" s="1" t="str">
        <f t="shared" si="545"/>
        <v>ND</v>
      </c>
      <c r="N2566" s="1" t="str">
        <f t="shared" si="546"/>
        <v>both (C4H9NO3+Arg-H2O) Min_SynND</v>
      </c>
      <c r="O2566" s="2" t="str">
        <f t="shared" si="547"/>
        <v/>
      </c>
      <c r="P2566" s="1" t="str">
        <f t="array" ref="P2566">IF(O2566="","",AVERAGE(IF(L$1:L$2881=L2566,K$1:K$2881)))</f>
        <v/>
      </c>
      <c r="Q2566" s="1" t="str">
        <f t="array" ref="Q2566">IF(O2566="","",_xlfn.F.TEST(IF((L$1:L$2881=LEFT(L2566,LEN(L2566)-3)&amp;"ctr"),K$1:K$2881),IF((L$1:L$2881=L2566),K$1:K$2881)))</f>
        <v/>
      </c>
      <c r="R2566" s="1" t="str">
        <f t="array" ref="R2566">IF(O2566="","",TTEST(IF(L$1:L$2881=LEFT(L2566,LEN(L2566)-3)&amp;"ctr",K$1:K$2881),IF(L$1:L$2881=L2566,K$1:K$2881),2,IF(ISERROR(Q2566),3,IF(Q2566&lt;0.05,3,2))))</f>
        <v/>
      </c>
      <c r="S2566" s="1" t="str">
        <f t="shared" ca="1" si="548"/>
        <v/>
      </c>
      <c r="T2566" s="1" t="str">
        <f t="array" ref="T2566">IF(O2566="","",AVERAGE(IF(L$1:L$2881=L2566,I$1:I$2881)))</f>
        <v/>
      </c>
      <c r="U2566" s="1" t="str">
        <f t="shared" ca="1" si="549"/>
        <v/>
      </c>
      <c r="V2566" s="1" t="str">
        <f t="shared" ca="1" si="555"/>
        <v/>
      </c>
      <c r="W2566" s="1" t="str">
        <f t="array" aca="1" ref="W2566" ca="1">IF(V2566="","",IF(AVERAGE(IF(Z$2:Z$2881="Neg"&amp;" "&amp;B2566&amp;" "&amp;X2566,J$2:J$2881,0))&gt;AVERAGE(IF(Z$2:Z$2881="pos"&amp;" "&amp;B2566&amp;" "&amp;X2566,J$2:J$2881,0)),"neg","pos"))</f>
        <v/>
      </c>
      <c r="X2566" s="1" t="str">
        <f t="shared" ca="1" si="550"/>
        <v/>
      </c>
      <c r="Y2566" s="1" t="str">
        <f t="shared" ca="1" si="551"/>
        <v/>
      </c>
      <c r="Z2566" s="1" t="str">
        <f t="shared" si="552"/>
        <v>both (C4H9NO3+Arg-H2O) Min</v>
      </c>
      <c r="AA2566" s="1" t="str">
        <f t="shared" si="556"/>
        <v/>
      </c>
    </row>
    <row r="2567" spans="1:27" x14ac:dyDescent="0.2">
      <c r="A2567" s="1" t="s">
        <v>94</v>
      </c>
      <c r="B2567" s="1" t="s">
        <v>95</v>
      </c>
      <c r="C2567" s="1" t="s">
        <v>136</v>
      </c>
      <c r="D2567" s="1">
        <v>275.14879999999999</v>
      </c>
      <c r="E2567" s="1">
        <v>24.31</v>
      </c>
      <c r="F2567" s="5" t="s">
        <v>146</v>
      </c>
      <c r="H2567" s="1" t="s">
        <v>148</v>
      </c>
      <c r="K2567" s="1">
        <f t="shared" si="553"/>
        <v>0</v>
      </c>
      <c r="L2567" s="1" t="str">
        <f t="shared" si="554"/>
        <v>both (C4H9NO3+Arg-H2O) Min_Syn</v>
      </c>
      <c r="M2567" s="1" t="str">
        <f t="shared" si="545"/>
        <v>ND</v>
      </c>
      <c r="N2567" s="1" t="str">
        <f t="shared" si="546"/>
        <v>both (C4H9NO3+Arg-H2O) Min_SynND</v>
      </c>
      <c r="O2567" s="2" t="str">
        <f t="shared" si="547"/>
        <v/>
      </c>
      <c r="P2567" s="1" t="str">
        <f t="array" ref="P2567">IF(O2567="","",AVERAGE(IF(L$1:L$2881=L2567,K$1:K$2881)))</f>
        <v/>
      </c>
      <c r="Q2567" s="1" t="str">
        <f t="array" ref="Q2567">IF(O2567="","",_xlfn.F.TEST(IF((L$1:L$2881=LEFT(L2567,LEN(L2567)-3)&amp;"ctr"),K$1:K$2881),IF((L$1:L$2881=L2567),K$1:K$2881)))</f>
        <v/>
      </c>
      <c r="R2567" s="1" t="str">
        <f t="array" ref="R2567">IF(O2567="","",TTEST(IF(L$1:L$2881=LEFT(L2567,LEN(L2567)-3)&amp;"ctr",K$1:K$2881),IF(L$1:L$2881=L2567,K$1:K$2881),2,IF(ISERROR(Q2567),3,IF(Q2567&lt;0.05,3,2))))</f>
        <v/>
      </c>
      <c r="S2567" s="1" t="str">
        <f t="shared" ca="1" si="548"/>
        <v/>
      </c>
      <c r="T2567" s="1" t="str">
        <f t="array" ref="T2567">IF(O2567="","",AVERAGE(IF(L$1:L$2881=L2567,I$1:I$2881)))</f>
        <v/>
      </c>
      <c r="U2567" s="1" t="str">
        <f t="shared" ca="1" si="549"/>
        <v/>
      </c>
      <c r="V2567" s="1" t="str">
        <f t="shared" ca="1" si="555"/>
        <v/>
      </c>
      <c r="W2567" s="1" t="str">
        <f t="array" aca="1" ref="W2567" ca="1">IF(V2567="","",IF(AVERAGE(IF(Z$2:Z$2881="Neg"&amp;" "&amp;B2567&amp;" "&amp;X2567,J$2:J$2881,0))&gt;AVERAGE(IF(Z$2:Z$2881="pos"&amp;" "&amp;B2567&amp;" "&amp;X2567,J$2:J$2881,0)),"neg","pos"))</f>
        <v/>
      </c>
      <c r="X2567" s="1" t="str">
        <f t="shared" ca="1" si="550"/>
        <v/>
      </c>
      <c r="Y2567" s="1" t="str">
        <f t="shared" ca="1" si="551"/>
        <v/>
      </c>
      <c r="Z2567" s="1" t="str">
        <f t="shared" si="552"/>
        <v>both (C4H9NO3+Arg-H2O) Min</v>
      </c>
      <c r="AA2567" s="1" t="str">
        <f t="shared" si="556"/>
        <v/>
      </c>
    </row>
    <row r="2568" spans="1:27" x14ac:dyDescent="0.2">
      <c r="A2568" s="1" t="s">
        <v>94</v>
      </c>
      <c r="B2568" s="1" t="s">
        <v>95</v>
      </c>
      <c r="C2568" s="1" t="s">
        <v>136</v>
      </c>
      <c r="D2568" s="1">
        <v>275.14879999999999</v>
      </c>
      <c r="E2568" s="1">
        <v>24.31</v>
      </c>
      <c r="F2568" s="5" t="s">
        <v>146</v>
      </c>
      <c r="H2568" s="1" t="s">
        <v>148</v>
      </c>
      <c r="K2568" s="1">
        <f t="shared" si="553"/>
        <v>0</v>
      </c>
      <c r="L2568" s="1" t="str">
        <f t="shared" si="554"/>
        <v>both (C4H9NO3+Arg-H2O) Min_Syn</v>
      </c>
      <c r="M2568" s="1" t="str">
        <f t="shared" si="545"/>
        <v>ND</v>
      </c>
      <c r="N2568" s="1" t="str">
        <f t="shared" si="546"/>
        <v>both (C4H9NO3+Arg-H2O) Min_SynND</v>
      </c>
      <c r="O2568" s="2" t="str">
        <f t="shared" si="547"/>
        <v/>
      </c>
      <c r="P2568" s="1" t="str">
        <f t="array" ref="P2568">IF(O2568="","",AVERAGE(IF(L$1:L$2881=L2568,K$1:K$2881)))</f>
        <v/>
      </c>
      <c r="Q2568" s="1" t="str">
        <f t="array" ref="Q2568">IF(O2568="","",_xlfn.F.TEST(IF((L$1:L$2881=LEFT(L2568,LEN(L2568)-3)&amp;"ctr"),K$1:K$2881),IF((L$1:L$2881=L2568),K$1:K$2881)))</f>
        <v/>
      </c>
      <c r="R2568" s="1" t="str">
        <f t="array" ref="R2568">IF(O2568="","",TTEST(IF(L$1:L$2881=LEFT(L2568,LEN(L2568)-3)&amp;"ctr",K$1:K$2881),IF(L$1:L$2881=L2568,K$1:K$2881),2,IF(ISERROR(Q2568),3,IF(Q2568&lt;0.05,3,2))))</f>
        <v/>
      </c>
      <c r="S2568" s="1" t="str">
        <f t="shared" ca="1" si="548"/>
        <v/>
      </c>
      <c r="T2568" s="1" t="str">
        <f t="array" ref="T2568">IF(O2568="","",AVERAGE(IF(L$1:L$2881=L2568,I$1:I$2881)))</f>
        <v/>
      </c>
      <c r="U2568" s="1" t="str">
        <f t="shared" ca="1" si="549"/>
        <v/>
      </c>
      <c r="V2568" s="1" t="str">
        <f t="shared" ca="1" si="555"/>
        <v/>
      </c>
      <c r="W2568" s="1" t="str">
        <f t="array" aca="1" ref="W2568" ca="1">IF(V2568="","",IF(AVERAGE(IF(Z$2:Z$2881="Neg"&amp;" "&amp;B2568&amp;" "&amp;X2568,J$2:J$2881,0))&gt;AVERAGE(IF(Z$2:Z$2881="pos"&amp;" "&amp;B2568&amp;" "&amp;X2568,J$2:J$2881,0)),"neg","pos"))</f>
        <v/>
      </c>
      <c r="X2568" s="1" t="str">
        <f t="shared" ca="1" si="550"/>
        <v/>
      </c>
      <c r="Y2568" s="1" t="str">
        <f t="shared" ca="1" si="551"/>
        <v/>
      </c>
      <c r="Z2568" s="1" t="str">
        <f t="shared" si="552"/>
        <v>both (C4H9NO3+Arg-H2O) Min</v>
      </c>
      <c r="AA2568" s="1" t="str">
        <f t="shared" si="556"/>
        <v/>
      </c>
    </row>
    <row r="2569" spans="1:27" x14ac:dyDescent="0.2">
      <c r="A2569" s="1" t="s">
        <v>94</v>
      </c>
      <c r="B2569" s="1" t="s">
        <v>95</v>
      </c>
      <c r="C2569" s="1" t="s">
        <v>136</v>
      </c>
      <c r="D2569" s="1">
        <v>275.14879999999999</v>
      </c>
      <c r="E2569" s="1">
        <v>24.31</v>
      </c>
      <c r="F2569" s="5" t="s">
        <v>146</v>
      </c>
      <c r="H2569" s="1" t="s">
        <v>148</v>
      </c>
      <c r="K2569" s="1">
        <f t="shared" si="553"/>
        <v>0</v>
      </c>
      <c r="L2569" s="1" t="str">
        <f t="shared" si="554"/>
        <v>both (C4H9NO3+Arg-H2O) Min_Syn</v>
      </c>
      <c r="M2569" s="1" t="str">
        <f t="shared" si="545"/>
        <v>ND</v>
      </c>
      <c r="N2569" s="1" t="str">
        <f t="shared" si="546"/>
        <v>both (C4H9NO3+Arg-H2O) Min_SynND</v>
      </c>
      <c r="O2569" s="2" t="str">
        <f t="shared" si="547"/>
        <v/>
      </c>
      <c r="P2569" s="1" t="str">
        <f t="array" ref="P2569">IF(O2569="","",AVERAGE(IF(L$1:L$2881=L2569,K$1:K$2881)))</f>
        <v/>
      </c>
      <c r="Q2569" s="1" t="str">
        <f t="array" ref="Q2569">IF(O2569="","",_xlfn.F.TEST(IF((L$1:L$2881=LEFT(L2569,LEN(L2569)-3)&amp;"ctr"),K$1:K$2881),IF((L$1:L$2881=L2569),K$1:K$2881)))</f>
        <v/>
      </c>
      <c r="R2569" s="1" t="str">
        <f t="array" ref="R2569">IF(O2569="","",TTEST(IF(L$1:L$2881=LEFT(L2569,LEN(L2569)-3)&amp;"ctr",K$1:K$2881),IF(L$1:L$2881=L2569,K$1:K$2881),2,IF(ISERROR(Q2569),3,IF(Q2569&lt;0.05,3,2))))</f>
        <v/>
      </c>
      <c r="S2569" s="1" t="str">
        <f t="shared" ca="1" si="548"/>
        <v/>
      </c>
      <c r="T2569" s="1" t="str">
        <f t="array" ref="T2569">IF(O2569="","",AVERAGE(IF(L$1:L$2881=L2569,I$1:I$2881)))</f>
        <v/>
      </c>
      <c r="U2569" s="1" t="str">
        <f t="shared" ca="1" si="549"/>
        <v/>
      </c>
      <c r="V2569" s="1" t="str">
        <f t="shared" ca="1" si="555"/>
        <v/>
      </c>
      <c r="W2569" s="1" t="str">
        <f t="array" aca="1" ref="W2569" ca="1">IF(V2569="","",IF(AVERAGE(IF(Z$2:Z$2881="Neg"&amp;" "&amp;B2569&amp;" "&amp;X2569,J$2:J$2881,0))&gt;AVERAGE(IF(Z$2:Z$2881="pos"&amp;" "&amp;B2569&amp;" "&amp;X2569,J$2:J$2881,0)),"neg","pos"))</f>
        <v/>
      </c>
      <c r="X2569" s="1" t="str">
        <f t="shared" ca="1" si="550"/>
        <v/>
      </c>
      <c r="Y2569" s="1" t="str">
        <f t="shared" ca="1" si="551"/>
        <v/>
      </c>
      <c r="Z2569" s="1" t="str">
        <f t="shared" si="552"/>
        <v>both (C4H9NO3+Arg-H2O) Min</v>
      </c>
      <c r="AA2569" s="1" t="str">
        <f t="shared" si="556"/>
        <v/>
      </c>
    </row>
    <row r="2570" spans="1:27" x14ac:dyDescent="0.2">
      <c r="A2570" s="1" t="s">
        <v>94</v>
      </c>
      <c r="B2570" s="1" t="s">
        <v>95</v>
      </c>
      <c r="C2570" s="1" t="s">
        <v>136</v>
      </c>
      <c r="D2570" s="1">
        <v>275.14879999999999</v>
      </c>
      <c r="E2570" s="1">
        <v>24.31</v>
      </c>
      <c r="F2570" s="5" t="s">
        <v>146</v>
      </c>
      <c r="H2570" s="1" t="s">
        <v>149</v>
      </c>
      <c r="K2570" s="1">
        <f t="shared" si="553"/>
        <v>0</v>
      </c>
      <c r="L2570" s="1" t="str">
        <f t="shared" si="554"/>
        <v>both (C4H9NO3+Arg-H2O) MEBM_Ctr</v>
      </c>
      <c r="M2570" s="1" t="str">
        <f t="shared" si="545"/>
        <v>ND</v>
      </c>
      <c r="N2570" s="1" t="str">
        <f t="shared" si="546"/>
        <v>both (C4H9NO3+Arg-H2O) MEBM_CtrND</v>
      </c>
      <c r="O2570" s="2" t="str">
        <f t="shared" si="547"/>
        <v/>
      </c>
      <c r="P2570" s="1" t="str">
        <f t="array" ref="P2570">IF(O2570="","",AVERAGE(IF(L$1:L$2881=L2570,K$1:K$2881)))</f>
        <v/>
      </c>
      <c r="Q2570" s="1" t="str">
        <f t="array" ref="Q2570">IF(O2570="","",_xlfn.F.TEST(IF((L$1:L$2881=LEFT(L2570,LEN(L2570)-3)&amp;"ctr"),K$1:K$2881),IF((L$1:L$2881=L2570),K$1:K$2881)))</f>
        <v/>
      </c>
      <c r="R2570" s="1" t="str">
        <f t="array" ref="R2570">IF(O2570="","",TTEST(IF(L$1:L$2881=LEFT(L2570,LEN(L2570)-3)&amp;"ctr",K$1:K$2881),IF(L$1:L$2881=L2570,K$1:K$2881),2,IF(ISERROR(Q2570),3,IF(Q2570&lt;0.05,3,2))))</f>
        <v/>
      </c>
      <c r="S2570" s="1" t="str">
        <f t="shared" ca="1" si="548"/>
        <v/>
      </c>
      <c r="T2570" s="1" t="str">
        <f t="array" ref="T2570">IF(O2570="","",AVERAGE(IF(L$1:L$2881=L2570,I$1:I$2881)))</f>
        <v/>
      </c>
      <c r="U2570" s="1" t="str">
        <f t="shared" ca="1" si="549"/>
        <v/>
      </c>
      <c r="V2570" s="1" t="str">
        <f t="shared" ca="1" si="555"/>
        <v/>
      </c>
      <c r="W2570" s="1" t="str">
        <f t="array" aca="1" ref="W2570" ca="1">IF(V2570="","",IF(AVERAGE(IF(Z$2:Z$2881="Neg"&amp;" "&amp;B2570&amp;" "&amp;X2570,J$2:J$2881,0))&gt;AVERAGE(IF(Z$2:Z$2881="pos"&amp;" "&amp;B2570&amp;" "&amp;X2570,J$2:J$2881,0)),"neg","pos"))</f>
        <v/>
      </c>
      <c r="X2570" s="1" t="str">
        <f t="shared" ca="1" si="550"/>
        <v/>
      </c>
      <c r="Y2570" s="1" t="str">
        <f t="shared" ca="1" si="551"/>
        <v/>
      </c>
      <c r="Z2570" s="1" t="str">
        <f t="shared" si="552"/>
        <v>both (C4H9NO3+Arg-H2O) MEB</v>
      </c>
      <c r="AA2570" s="1" t="str">
        <f t="shared" si="556"/>
        <v/>
      </c>
    </row>
    <row r="2571" spans="1:27" x14ac:dyDescent="0.2">
      <c r="A2571" s="1" t="s">
        <v>94</v>
      </c>
      <c r="B2571" s="1" t="s">
        <v>95</v>
      </c>
      <c r="C2571" s="1" t="s">
        <v>136</v>
      </c>
      <c r="D2571" s="1">
        <v>275.14879999999999</v>
      </c>
      <c r="E2571" s="1">
        <v>24.31</v>
      </c>
      <c r="F2571" s="5" t="s">
        <v>146</v>
      </c>
      <c r="H2571" s="1" t="s">
        <v>149</v>
      </c>
      <c r="K2571" s="1">
        <f t="shared" si="553"/>
        <v>0</v>
      </c>
      <c r="L2571" s="1" t="str">
        <f t="shared" si="554"/>
        <v>both (C4H9NO3+Arg-H2O) MEBM_Ctr</v>
      </c>
      <c r="M2571" s="1" t="str">
        <f t="shared" si="545"/>
        <v>ND</v>
      </c>
      <c r="N2571" s="1" t="str">
        <f t="shared" si="546"/>
        <v>both (C4H9NO3+Arg-H2O) MEBM_CtrND</v>
      </c>
      <c r="O2571" s="2" t="str">
        <f t="shared" si="547"/>
        <v/>
      </c>
      <c r="P2571" s="1" t="str">
        <f t="array" ref="P2571">IF(O2571="","",AVERAGE(IF(L$1:L$2881=L2571,K$1:K$2881)))</f>
        <v/>
      </c>
      <c r="Q2571" s="1" t="str">
        <f t="array" ref="Q2571">IF(O2571="","",_xlfn.F.TEST(IF((L$1:L$2881=LEFT(L2571,LEN(L2571)-3)&amp;"ctr"),K$1:K$2881),IF((L$1:L$2881=L2571),K$1:K$2881)))</f>
        <v/>
      </c>
      <c r="R2571" s="1" t="str">
        <f t="array" ref="R2571">IF(O2571="","",TTEST(IF(L$1:L$2881=LEFT(L2571,LEN(L2571)-3)&amp;"ctr",K$1:K$2881),IF(L$1:L$2881=L2571,K$1:K$2881),2,IF(ISERROR(Q2571),3,IF(Q2571&lt;0.05,3,2))))</f>
        <v/>
      </c>
      <c r="S2571" s="1" t="str">
        <f t="shared" ca="1" si="548"/>
        <v/>
      </c>
      <c r="T2571" s="1" t="str">
        <f t="array" ref="T2571">IF(O2571="","",AVERAGE(IF(L$1:L$2881=L2571,I$1:I$2881)))</f>
        <v/>
      </c>
      <c r="U2571" s="1" t="str">
        <f t="shared" ca="1" si="549"/>
        <v/>
      </c>
      <c r="V2571" s="1" t="str">
        <f t="shared" ca="1" si="555"/>
        <v/>
      </c>
      <c r="W2571" s="1" t="str">
        <f t="array" aca="1" ref="W2571" ca="1">IF(V2571="","",IF(AVERAGE(IF(Z$2:Z$2881="Neg"&amp;" "&amp;B2571&amp;" "&amp;X2571,J$2:J$2881,0))&gt;AVERAGE(IF(Z$2:Z$2881="pos"&amp;" "&amp;B2571&amp;" "&amp;X2571,J$2:J$2881,0)),"neg","pos"))</f>
        <v/>
      </c>
      <c r="X2571" s="1" t="str">
        <f t="shared" ca="1" si="550"/>
        <v/>
      </c>
      <c r="Y2571" s="1" t="str">
        <f t="shared" ca="1" si="551"/>
        <v/>
      </c>
      <c r="Z2571" s="1" t="str">
        <f t="shared" si="552"/>
        <v>both (C4H9NO3+Arg-H2O) MEB</v>
      </c>
      <c r="AA2571" s="1" t="str">
        <f t="shared" si="556"/>
        <v/>
      </c>
    </row>
    <row r="2572" spans="1:27" x14ac:dyDescent="0.2">
      <c r="A2572" s="1" t="s">
        <v>94</v>
      </c>
      <c r="B2572" s="1" t="s">
        <v>95</v>
      </c>
      <c r="C2572" s="1" t="s">
        <v>136</v>
      </c>
      <c r="D2572" s="1">
        <v>275.14879999999999</v>
      </c>
      <c r="E2572" s="1">
        <v>24.31</v>
      </c>
      <c r="F2572" s="5" t="s">
        <v>146</v>
      </c>
      <c r="H2572" s="1" t="s">
        <v>149</v>
      </c>
      <c r="K2572" s="1">
        <f t="shared" si="553"/>
        <v>0</v>
      </c>
      <c r="L2572" s="1" t="str">
        <f t="shared" si="554"/>
        <v>both (C4H9NO3+Arg-H2O) MEBM_Ctr</v>
      </c>
      <c r="M2572" s="1" t="str">
        <f t="shared" si="545"/>
        <v>ND</v>
      </c>
      <c r="N2572" s="1" t="str">
        <f t="shared" si="546"/>
        <v>both (C4H9NO3+Arg-H2O) MEBM_CtrND</v>
      </c>
      <c r="O2572" s="2" t="str">
        <f t="shared" si="547"/>
        <v/>
      </c>
      <c r="P2572" s="1" t="str">
        <f t="array" ref="P2572">IF(O2572="","",AVERAGE(IF(L$1:L$2881=L2572,K$1:K$2881)))</f>
        <v/>
      </c>
      <c r="Q2572" s="1" t="str">
        <f t="array" ref="Q2572">IF(O2572="","",_xlfn.F.TEST(IF((L$1:L$2881=LEFT(L2572,LEN(L2572)-3)&amp;"ctr"),K$1:K$2881),IF((L$1:L$2881=L2572),K$1:K$2881)))</f>
        <v/>
      </c>
      <c r="R2572" s="1" t="str">
        <f t="array" ref="R2572">IF(O2572="","",TTEST(IF(L$1:L$2881=LEFT(L2572,LEN(L2572)-3)&amp;"ctr",K$1:K$2881),IF(L$1:L$2881=L2572,K$1:K$2881),2,IF(ISERROR(Q2572),3,IF(Q2572&lt;0.05,3,2))))</f>
        <v/>
      </c>
      <c r="S2572" s="1" t="str">
        <f t="shared" ca="1" si="548"/>
        <v/>
      </c>
      <c r="T2572" s="1" t="str">
        <f t="array" ref="T2572">IF(O2572="","",AVERAGE(IF(L$1:L$2881=L2572,I$1:I$2881)))</f>
        <v/>
      </c>
      <c r="U2572" s="1" t="str">
        <f t="shared" ca="1" si="549"/>
        <v/>
      </c>
      <c r="V2572" s="1" t="str">
        <f t="shared" ca="1" si="555"/>
        <v/>
      </c>
      <c r="W2572" s="1" t="str">
        <f t="array" aca="1" ref="W2572" ca="1">IF(V2572="","",IF(AVERAGE(IF(Z$2:Z$2881="Neg"&amp;" "&amp;B2572&amp;" "&amp;X2572,J$2:J$2881,0))&gt;AVERAGE(IF(Z$2:Z$2881="pos"&amp;" "&amp;B2572&amp;" "&amp;X2572,J$2:J$2881,0)),"neg","pos"))</f>
        <v/>
      </c>
      <c r="X2572" s="1" t="str">
        <f t="shared" ca="1" si="550"/>
        <v/>
      </c>
      <c r="Y2572" s="1" t="str">
        <f t="shared" ca="1" si="551"/>
        <v/>
      </c>
      <c r="Z2572" s="1" t="str">
        <f t="shared" si="552"/>
        <v>both (C4H9NO3+Arg-H2O) MEB</v>
      </c>
      <c r="AA2572" s="1" t="str">
        <f t="shared" si="556"/>
        <v/>
      </c>
    </row>
    <row r="2573" spans="1:27" x14ac:dyDescent="0.2">
      <c r="A2573" s="1" t="s">
        <v>94</v>
      </c>
      <c r="B2573" s="1" t="s">
        <v>95</v>
      </c>
      <c r="C2573" s="1" t="s">
        <v>136</v>
      </c>
      <c r="D2573" s="1">
        <v>275.14879999999999</v>
      </c>
      <c r="E2573" s="1">
        <v>24.31</v>
      </c>
      <c r="F2573" s="5" t="s">
        <v>146</v>
      </c>
      <c r="H2573" s="1" t="s">
        <v>149</v>
      </c>
      <c r="K2573" s="1">
        <f t="shared" si="553"/>
        <v>0</v>
      </c>
      <c r="L2573" s="1" t="str">
        <f t="shared" si="554"/>
        <v>both (C4H9NO3+Arg-H2O) MEBM_Ctr</v>
      </c>
      <c r="M2573" s="1" t="str">
        <f t="shared" si="545"/>
        <v>ND</v>
      </c>
      <c r="N2573" s="1" t="str">
        <f t="shared" si="546"/>
        <v>both (C4H9NO3+Arg-H2O) MEBM_CtrND</v>
      </c>
      <c r="O2573" s="2" t="str">
        <f t="shared" si="547"/>
        <v/>
      </c>
      <c r="P2573" s="1" t="str">
        <f t="array" ref="P2573">IF(O2573="","",AVERAGE(IF(L$1:L$2881=L2573,K$1:K$2881)))</f>
        <v/>
      </c>
      <c r="Q2573" s="1" t="str">
        <f t="array" ref="Q2573">IF(O2573="","",_xlfn.F.TEST(IF((L$1:L$2881=LEFT(L2573,LEN(L2573)-3)&amp;"ctr"),K$1:K$2881),IF((L$1:L$2881=L2573),K$1:K$2881)))</f>
        <v/>
      </c>
      <c r="R2573" s="1" t="str">
        <f t="array" ref="R2573">IF(O2573="","",TTEST(IF(L$1:L$2881=LEFT(L2573,LEN(L2573)-3)&amp;"ctr",K$1:K$2881),IF(L$1:L$2881=L2573,K$1:K$2881),2,IF(ISERROR(Q2573),3,IF(Q2573&lt;0.05,3,2))))</f>
        <v/>
      </c>
      <c r="S2573" s="1" t="str">
        <f t="shared" ca="1" si="548"/>
        <v/>
      </c>
      <c r="T2573" s="1" t="str">
        <f t="array" ref="T2573">IF(O2573="","",AVERAGE(IF(L$1:L$2881=L2573,I$1:I$2881)))</f>
        <v/>
      </c>
      <c r="U2573" s="1" t="str">
        <f t="shared" ca="1" si="549"/>
        <v/>
      </c>
      <c r="V2573" s="1" t="str">
        <f t="shared" ca="1" si="555"/>
        <v/>
      </c>
      <c r="W2573" s="1" t="str">
        <f t="array" aca="1" ref="W2573" ca="1">IF(V2573="","",IF(AVERAGE(IF(Z$2:Z$2881="Neg"&amp;" "&amp;B2573&amp;" "&amp;X2573,J$2:J$2881,0))&gt;AVERAGE(IF(Z$2:Z$2881="pos"&amp;" "&amp;B2573&amp;" "&amp;X2573,J$2:J$2881,0)),"neg","pos"))</f>
        <v/>
      </c>
      <c r="X2573" s="1" t="str">
        <f t="shared" ca="1" si="550"/>
        <v/>
      </c>
      <c r="Y2573" s="1" t="str">
        <f t="shared" ca="1" si="551"/>
        <v/>
      </c>
      <c r="Z2573" s="1" t="str">
        <f t="shared" si="552"/>
        <v>both (C4H9NO3+Arg-H2O) MEB</v>
      </c>
      <c r="AA2573" s="1" t="str">
        <f t="shared" si="556"/>
        <v/>
      </c>
    </row>
    <row r="2574" spans="1:27" x14ac:dyDescent="0.2">
      <c r="A2574" s="1" t="s">
        <v>94</v>
      </c>
      <c r="B2574" s="1" t="s">
        <v>95</v>
      </c>
      <c r="C2574" s="1" t="s">
        <v>136</v>
      </c>
      <c r="D2574" s="1">
        <v>275.14879999999999</v>
      </c>
      <c r="E2574" s="1">
        <v>24.31</v>
      </c>
      <c r="F2574" s="5" t="s">
        <v>146</v>
      </c>
      <c r="H2574" s="1" t="s">
        <v>150</v>
      </c>
      <c r="K2574" s="1">
        <f t="shared" si="553"/>
        <v>0</v>
      </c>
      <c r="L2574" s="1" t="str">
        <f t="shared" si="554"/>
        <v>both (C4H9NO3+Arg-H2O) MEBM_Syn</v>
      </c>
      <c r="M2574" s="1" t="str">
        <f t="shared" si="545"/>
        <v>ND</v>
      </c>
      <c r="N2574" s="1" t="str">
        <f t="shared" si="546"/>
        <v>both (C4H9NO3+Arg-H2O) MEBM_SynND</v>
      </c>
      <c r="O2574" s="2" t="str">
        <f t="shared" si="547"/>
        <v/>
      </c>
      <c r="P2574" s="1" t="str">
        <f t="array" ref="P2574">IF(O2574="","",AVERAGE(IF(L$1:L$2881=L2574,K$1:K$2881)))</f>
        <v/>
      </c>
      <c r="Q2574" s="1" t="str">
        <f t="array" ref="Q2574">IF(O2574="","",_xlfn.F.TEST(IF((L$1:L$2881=LEFT(L2574,LEN(L2574)-3)&amp;"ctr"),K$1:K$2881),IF((L$1:L$2881=L2574),K$1:K$2881)))</f>
        <v/>
      </c>
      <c r="R2574" s="1" t="str">
        <f t="array" ref="R2574">IF(O2574="","",TTEST(IF(L$1:L$2881=LEFT(L2574,LEN(L2574)-3)&amp;"ctr",K$1:K$2881),IF(L$1:L$2881=L2574,K$1:K$2881),2,IF(ISERROR(Q2574),3,IF(Q2574&lt;0.05,3,2))))</f>
        <v/>
      </c>
      <c r="S2574" s="1" t="str">
        <f t="shared" ca="1" si="548"/>
        <v/>
      </c>
      <c r="T2574" s="1" t="str">
        <f t="array" ref="T2574">IF(O2574="","",AVERAGE(IF(L$1:L$2881=L2574,I$1:I$2881)))</f>
        <v/>
      </c>
      <c r="U2574" s="1" t="str">
        <f t="shared" ca="1" si="549"/>
        <v/>
      </c>
      <c r="V2574" s="1" t="str">
        <f t="shared" ca="1" si="555"/>
        <v/>
      </c>
      <c r="W2574" s="1" t="str">
        <f t="array" aca="1" ref="W2574" ca="1">IF(V2574="","",IF(AVERAGE(IF(Z$2:Z$2881="Neg"&amp;" "&amp;B2574&amp;" "&amp;X2574,J$2:J$2881,0))&gt;AVERAGE(IF(Z$2:Z$2881="pos"&amp;" "&amp;B2574&amp;" "&amp;X2574,J$2:J$2881,0)),"neg","pos"))</f>
        <v/>
      </c>
      <c r="X2574" s="1" t="str">
        <f t="shared" ca="1" si="550"/>
        <v/>
      </c>
      <c r="Y2574" s="1" t="str">
        <f t="shared" ca="1" si="551"/>
        <v/>
      </c>
      <c r="Z2574" s="1" t="str">
        <f t="shared" si="552"/>
        <v>both (C4H9NO3+Arg-H2O) MEB</v>
      </c>
      <c r="AA2574" s="1" t="str">
        <f t="shared" si="556"/>
        <v/>
      </c>
    </row>
    <row r="2575" spans="1:27" x14ac:dyDescent="0.2">
      <c r="A2575" s="1" t="s">
        <v>94</v>
      </c>
      <c r="B2575" s="1" t="s">
        <v>95</v>
      </c>
      <c r="C2575" s="1" t="s">
        <v>136</v>
      </c>
      <c r="D2575" s="1">
        <v>275.14879999999999</v>
      </c>
      <c r="E2575" s="1">
        <v>24.31</v>
      </c>
      <c r="F2575" s="5" t="s">
        <v>146</v>
      </c>
      <c r="H2575" s="1" t="s">
        <v>150</v>
      </c>
      <c r="K2575" s="1">
        <f t="shared" si="553"/>
        <v>0</v>
      </c>
      <c r="L2575" s="1" t="str">
        <f t="shared" si="554"/>
        <v>both (C4H9NO3+Arg-H2O) MEBM_Syn</v>
      </c>
      <c r="M2575" s="1" t="str">
        <f t="shared" si="545"/>
        <v>ND</v>
      </c>
      <c r="N2575" s="1" t="str">
        <f t="shared" si="546"/>
        <v>both (C4H9NO3+Arg-H2O) MEBM_SynND</v>
      </c>
      <c r="O2575" s="2" t="str">
        <f t="shared" si="547"/>
        <v/>
      </c>
      <c r="P2575" s="1" t="str">
        <f t="array" ref="P2575">IF(O2575="","",AVERAGE(IF(L$1:L$2881=L2575,K$1:K$2881)))</f>
        <v/>
      </c>
      <c r="Q2575" s="1" t="str">
        <f t="array" ref="Q2575">IF(O2575="","",_xlfn.F.TEST(IF((L$1:L$2881=LEFT(L2575,LEN(L2575)-3)&amp;"ctr"),K$1:K$2881),IF((L$1:L$2881=L2575),K$1:K$2881)))</f>
        <v/>
      </c>
      <c r="R2575" s="1" t="str">
        <f t="array" ref="R2575">IF(O2575="","",TTEST(IF(L$1:L$2881=LEFT(L2575,LEN(L2575)-3)&amp;"ctr",K$1:K$2881),IF(L$1:L$2881=L2575,K$1:K$2881),2,IF(ISERROR(Q2575),3,IF(Q2575&lt;0.05,3,2))))</f>
        <v/>
      </c>
      <c r="S2575" s="1" t="str">
        <f t="shared" ca="1" si="548"/>
        <v/>
      </c>
      <c r="T2575" s="1" t="str">
        <f t="array" ref="T2575">IF(O2575="","",AVERAGE(IF(L$1:L$2881=L2575,I$1:I$2881)))</f>
        <v/>
      </c>
      <c r="U2575" s="1" t="str">
        <f t="shared" ca="1" si="549"/>
        <v/>
      </c>
      <c r="V2575" s="1" t="str">
        <f t="shared" ca="1" si="555"/>
        <v/>
      </c>
      <c r="W2575" s="1" t="str">
        <f t="array" aca="1" ref="W2575" ca="1">IF(V2575="","",IF(AVERAGE(IF(Z$2:Z$2881="Neg"&amp;" "&amp;B2575&amp;" "&amp;X2575,J$2:J$2881,0))&gt;AVERAGE(IF(Z$2:Z$2881="pos"&amp;" "&amp;B2575&amp;" "&amp;X2575,J$2:J$2881,0)),"neg","pos"))</f>
        <v/>
      </c>
      <c r="X2575" s="1" t="str">
        <f t="shared" ca="1" si="550"/>
        <v/>
      </c>
      <c r="Y2575" s="1" t="str">
        <f t="shared" ca="1" si="551"/>
        <v/>
      </c>
      <c r="Z2575" s="1" t="str">
        <f t="shared" si="552"/>
        <v>both (C4H9NO3+Arg-H2O) MEB</v>
      </c>
      <c r="AA2575" s="1" t="str">
        <f t="shared" si="556"/>
        <v/>
      </c>
    </row>
    <row r="2576" spans="1:27" x14ac:dyDescent="0.2">
      <c r="A2576" s="1" t="s">
        <v>94</v>
      </c>
      <c r="B2576" s="1" t="s">
        <v>95</v>
      </c>
      <c r="C2576" s="1" t="s">
        <v>136</v>
      </c>
      <c r="D2576" s="1">
        <v>275.14879999999999</v>
      </c>
      <c r="E2576" s="1">
        <v>24.31</v>
      </c>
      <c r="F2576" s="5" t="s">
        <v>146</v>
      </c>
      <c r="H2576" s="1" t="s">
        <v>150</v>
      </c>
      <c r="K2576" s="1">
        <f t="shared" si="553"/>
        <v>0</v>
      </c>
      <c r="L2576" s="1" t="str">
        <f t="shared" si="554"/>
        <v>both (C4H9NO3+Arg-H2O) MEBM_Syn</v>
      </c>
      <c r="M2576" s="1" t="str">
        <f t="shared" si="545"/>
        <v>ND</v>
      </c>
      <c r="N2576" s="1" t="str">
        <f t="shared" si="546"/>
        <v>both (C4H9NO3+Arg-H2O) MEBM_SynND</v>
      </c>
      <c r="O2576" s="2" t="str">
        <f t="shared" si="547"/>
        <v/>
      </c>
      <c r="P2576" s="1" t="str">
        <f t="array" ref="P2576">IF(O2576="","",AVERAGE(IF(L$1:L$2881=L2576,K$1:K$2881)))</f>
        <v/>
      </c>
      <c r="Q2576" s="1" t="str">
        <f t="array" ref="Q2576">IF(O2576="","",_xlfn.F.TEST(IF((L$1:L$2881=LEFT(L2576,LEN(L2576)-3)&amp;"ctr"),K$1:K$2881),IF((L$1:L$2881=L2576),K$1:K$2881)))</f>
        <v/>
      </c>
      <c r="R2576" s="1" t="str">
        <f t="array" ref="R2576">IF(O2576="","",TTEST(IF(L$1:L$2881=LEFT(L2576,LEN(L2576)-3)&amp;"ctr",K$1:K$2881),IF(L$1:L$2881=L2576,K$1:K$2881),2,IF(ISERROR(Q2576),3,IF(Q2576&lt;0.05,3,2))))</f>
        <v/>
      </c>
      <c r="S2576" s="1" t="str">
        <f t="shared" ca="1" si="548"/>
        <v/>
      </c>
      <c r="T2576" s="1" t="str">
        <f t="array" ref="T2576">IF(O2576="","",AVERAGE(IF(L$1:L$2881=L2576,I$1:I$2881)))</f>
        <v/>
      </c>
      <c r="U2576" s="1" t="str">
        <f t="shared" ca="1" si="549"/>
        <v/>
      </c>
      <c r="V2576" s="1" t="str">
        <f t="shared" ca="1" si="555"/>
        <v/>
      </c>
      <c r="W2576" s="1" t="str">
        <f t="array" aca="1" ref="W2576" ca="1">IF(V2576="","",IF(AVERAGE(IF(Z$2:Z$2881="Neg"&amp;" "&amp;B2576&amp;" "&amp;X2576,J$2:J$2881,0))&gt;AVERAGE(IF(Z$2:Z$2881="pos"&amp;" "&amp;B2576&amp;" "&amp;X2576,J$2:J$2881,0)),"neg","pos"))</f>
        <v/>
      </c>
      <c r="X2576" s="1" t="str">
        <f t="shared" ca="1" si="550"/>
        <v/>
      </c>
      <c r="Y2576" s="1" t="str">
        <f t="shared" ca="1" si="551"/>
        <v/>
      </c>
      <c r="Z2576" s="1" t="str">
        <f t="shared" si="552"/>
        <v>both (C4H9NO3+Arg-H2O) MEB</v>
      </c>
      <c r="AA2576" s="1" t="str">
        <f t="shared" si="556"/>
        <v/>
      </c>
    </row>
    <row r="2577" spans="1:27" x14ac:dyDescent="0.2">
      <c r="A2577" s="1" t="s">
        <v>94</v>
      </c>
      <c r="B2577" s="1" t="s">
        <v>95</v>
      </c>
      <c r="C2577" s="1" t="s">
        <v>136</v>
      </c>
      <c r="D2577" s="1">
        <v>275.14879999999999</v>
      </c>
      <c r="E2577" s="1">
        <v>24.31</v>
      </c>
      <c r="F2577" s="5" t="s">
        <v>146</v>
      </c>
      <c r="H2577" s="1" t="s">
        <v>150</v>
      </c>
      <c r="K2577" s="1">
        <f t="shared" si="553"/>
        <v>0</v>
      </c>
      <c r="L2577" s="1" t="str">
        <f t="shared" si="554"/>
        <v>both (C4H9NO3+Arg-H2O) MEBM_Syn</v>
      </c>
      <c r="M2577" s="1" t="str">
        <f t="shared" si="545"/>
        <v>ND</v>
      </c>
      <c r="N2577" s="1" t="str">
        <f t="shared" si="546"/>
        <v>both (C4H9NO3+Arg-H2O) MEBM_SynND</v>
      </c>
      <c r="O2577" s="2" t="str">
        <f t="shared" si="547"/>
        <v/>
      </c>
      <c r="P2577" s="1" t="str">
        <f t="array" ref="P2577">IF(O2577="","",AVERAGE(IF(L$1:L$2881=L2577,K$1:K$2881)))</f>
        <v/>
      </c>
      <c r="Q2577" s="1" t="str">
        <f t="array" ref="Q2577">IF(O2577="","",_xlfn.F.TEST(IF((L$1:L$2881=LEFT(L2577,LEN(L2577)-3)&amp;"ctr"),K$1:K$2881),IF((L$1:L$2881=L2577),K$1:K$2881)))</f>
        <v/>
      </c>
      <c r="R2577" s="1" t="str">
        <f t="array" ref="R2577">IF(O2577="","",TTEST(IF(L$1:L$2881=LEFT(L2577,LEN(L2577)-3)&amp;"ctr",K$1:K$2881),IF(L$1:L$2881=L2577,K$1:K$2881),2,IF(ISERROR(Q2577),3,IF(Q2577&lt;0.05,3,2))))</f>
        <v/>
      </c>
      <c r="S2577" s="1" t="str">
        <f t="shared" ca="1" si="548"/>
        <v/>
      </c>
      <c r="T2577" s="1" t="str">
        <f t="array" ref="T2577">IF(O2577="","",AVERAGE(IF(L$1:L$2881=L2577,I$1:I$2881)))</f>
        <v/>
      </c>
      <c r="U2577" s="1" t="str">
        <f t="shared" ca="1" si="549"/>
        <v/>
      </c>
      <c r="V2577" s="1" t="str">
        <f t="shared" ca="1" si="555"/>
        <v/>
      </c>
      <c r="W2577" s="1" t="str">
        <f t="array" aca="1" ref="W2577" ca="1">IF(V2577="","",IF(AVERAGE(IF(Z$2:Z$2881="Neg"&amp;" "&amp;B2577&amp;" "&amp;X2577,J$2:J$2881,0))&gt;AVERAGE(IF(Z$2:Z$2881="pos"&amp;" "&amp;B2577&amp;" "&amp;X2577,J$2:J$2881,0)),"neg","pos"))</f>
        <v/>
      </c>
      <c r="X2577" s="1" t="str">
        <f t="shared" ca="1" si="550"/>
        <v/>
      </c>
      <c r="Y2577" s="1" t="str">
        <f t="shared" ca="1" si="551"/>
        <v/>
      </c>
      <c r="Z2577" s="1" t="str">
        <f t="shared" si="552"/>
        <v>both (C4H9NO3+Arg-H2O) MEB</v>
      </c>
      <c r="AA2577" s="1" t="str">
        <f t="shared" si="556"/>
        <v/>
      </c>
    </row>
    <row r="2578" spans="1:27" x14ac:dyDescent="0.2">
      <c r="A2578" s="1" t="s">
        <v>94</v>
      </c>
      <c r="B2578" s="1" t="s">
        <v>95</v>
      </c>
      <c r="C2578" s="1" t="s">
        <v>136</v>
      </c>
      <c r="D2578" s="1">
        <v>275.14879999999999</v>
      </c>
      <c r="E2578" s="1">
        <v>24.31</v>
      </c>
      <c r="F2578" s="5" t="s">
        <v>146</v>
      </c>
      <c r="H2578" s="1" t="s">
        <v>151</v>
      </c>
      <c r="I2578" s="1">
        <v>66398</v>
      </c>
      <c r="K2578" s="1">
        <f t="shared" si="553"/>
        <v>11.103437275110155</v>
      </c>
      <c r="L2578" s="1" t="str">
        <f t="shared" si="554"/>
        <v>both (C4H9NO3+Arg-H2O) YE_Ctr</v>
      </c>
      <c r="M2578" s="1" t="str">
        <f t="shared" si="545"/>
        <v>D</v>
      </c>
      <c r="N2578" s="1" t="str">
        <f t="shared" si="546"/>
        <v>both (C4H9NO3+Arg-H2O) YE_Ctr_D</v>
      </c>
      <c r="O2578" s="2" t="str">
        <f t="shared" si="547"/>
        <v/>
      </c>
      <c r="P2578" s="1" t="str">
        <f t="array" ref="P2578">IF(O2578="","",AVERAGE(IF(L$1:L$2881=L2578,K$1:K$2881)))</f>
        <v/>
      </c>
      <c r="Q2578" s="1" t="str">
        <f t="array" ref="Q2578">IF(O2578="","",_xlfn.F.TEST(IF((L$1:L$2881=LEFT(L2578,LEN(L2578)-3)&amp;"ctr"),K$1:K$2881),IF((L$1:L$2881=L2578),K$1:K$2881)))</f>
        <v/>
      </c>
      <c r="R2578" s="1" t="str">
        <f t="array" ref="R2578">IF(O2578="","",TTEST(IF(L$1:L$2881=LEFT(L2578,LEN(L2578)-3)&amp;"ctr",K$1:K$2881),IF(L$1:L$2881=L2578,K$1:K$2881),2,IF(ISERROR(Q2578),3,IF(Q2578&lt;0.05,3,2))))</f>
        <v/>
      </c>
      <c r="S2578" s="1" t="str">
        <f t="shared" ca="1" si="548"/>
        <v/>
      </c>
      <c r="T2578" s="1" t="str">
        <f t="array" ref="T2578">IF(O2578="","",AVERAGE(IF(L$1:L$2881=L2578,I$1:I$2881)))</f>
        <v/>
      </c>
      <c r="U2578" s="1" t="str">
        <f t="shared" ca="1" si="549"/>
        <v/>
      </c>
      <c r="V2578" s="1" t="str">
        <f t="shared" ca="1" si="555"/>
        <v/>
      </c>
      <c r="W2578" s="1" t="str">
        <f t="array" aca="1" ref="W2578" ca="1">IF(V2578="","",IF(AVERAGE(IF(Z$2:Z$2881="Neg"&amp;" "&amp;B2578&amp;" "&amp;X2578,J$2:J$2881,0))&gt;AVERAGE(IF(Z$2:Z$2881="pos"&amp;" "&amp;B2578&amp;" "&amp;X2578,J$2:J$2881,0)),"neg","pos"))</f>
        <v/>
      </c>
      <c r="X2578" s="1" t="str">
        <f t="shared" ca="1" si="550"/>
        <v/>
      </c>
      <c r="Y2578" s="1" t="str">
        <f t="shared" ca="1" si="551"/>
        <v/>
      </c>
      <c r="Z2578" s="1" t="str">
        <f t="shared" si="552"/>
        <v>both (C4H9NO3+Arg-H2O) YE_</v>
      </c>
      <c r="AA2578" s="1" t="str">
        <f t="shared" si="556"/>
        <v/>
      </c>
    </row>
    <row r="2579" spans="1:27" x14ac:dyDescent="0.2">
      <c r="A2579" s="1" t="s">
        <v>94</v>
      </c>
      <c r="B2579" s="1" t="s">
        <v>95</v>
      </c>
      <c r="C2579" s="1" t="s">
        <v>136</v>
      </c>
      <c r="D2579" s="1">
        <v>275.14879999999999</v>
      </c>
      <c r="E2579" s="1">
        <v>24.31</v>
      </c>
      <c r="F2579" s="5" t="s">
        <v>146</v>
      </c>
      <c r="H2579" s="1" t="s">
        <v>151</v>
      </c>
      <c r="I2579" s="1">
        <v>18086</v>
      </c>
      <c r="K2579" s="1">
        <f t="shared" si="553"/>
        <v>9.8029487271575153</v>
      </c>
      <c r="L2579" s="1" t="str">
        <f t="shared" si="554"/>
        <v>both (C4H9NO3+Arg-H2O) YE_Ctr</v>
      </c>
      <c r="M2579" s="1" t="str">
        <f t="shared" si="545"/>
        <v>D</v>
      </c>
      <c r="N2579" s="1" t="str">
        <f t="shared" si="546"/>
        <v>both (C4H9NO3+Arg-H2O) YE_Ctr_D</v>
      </c>
      <c r="O2579" s="2" t="str">
        <f t="shared" si="547"/>
        <v/>
      </c>
      <c r="P2579" s="1" t="str">
        <f t="array" ref="P2579">IF(O2579="","",AVERAGE(IF(L$1:L$2881=L2579,K$1:K$2881)))</f>
        <v/>
      </c>
      <c r="Q2579" s="1" t="str">
        <f t="array" ref="Q2579">IF(O2579="","",_xlfn.F.TEST(IF((L$1:L$2881=LEFT(L2579,LEN(L2579)-3)&amp;"ctr"),K$1:K$2881),IF((L$1:L$2881=L2579),K$1:K$2881)))</f>
        <v/>
      </c>
      <c r="R2579" s="1" t="str">
        <f t="array" ref="R2579">IF(O2579="","",TTEST(IF(L$1:L$2881=LEFT(L2579,LEN(L2579)-3)&amp;"ctr",K$1:K$2881),IF(L$1:L$2881=L2579,K$1:K$2881),2,IF(ISERROR(Q2579),3,IF(Q2579&lt;0.05,3,2))))</f>
        <v/>
      </c>
      <c r="S2579" s="1" t="str">
        <f t="shared" ca="1" si="548"/>
        <v/>
      </c>
      <c r="T2579" s="1" t="str">
        <f t="array" ref="T2579">IF(O2579="","",AVERAGE(IF(L$1:L$2881=L2579,I$1:I$2881)))</f>
        <v/>
      </c>
      <c r="U2579" s="1" t="str">
        <f t="shared" ca="1" si="549"/>
        <v/>
      </c>
      <c r="V2579" s="1" t="str">
        <f t="shared" ca="1" si="555"/>
        <v/>
      </c>
      <c r="W2579" s="1" t="str">
        <f t="array" aca="1" ref="W2579" ca="1">IF(V2579="","",IF(AVERAGE(IF(Z$2:Z$2881="Neg"&amp;" "&amp;B2579&amp;" "&amp;X2579,J$2:J$2881,0))&gt;AVERAGE(IF(Z$2:Z$2881="pos"&amp;" "&amp;B2579&amp;" "&amp;X2579,J$2:J$2881,0)),"neg","pos"))</f>
        <v/>
      </c>
      <c r="X2579" s="1" t="str">
        <f t="shared" ca="1" si="550"/>
        <v/>
      </c>
      <c r="Y2579" s="1" t="str">
        <f t="shared" ca="1" si="551"/>
        <v/>
      </c>
      <c r="Z2579" s="1" t="str">
        <f t="shared" si="552"/>
        <v>both (C4H9NO3+Arg-H2O) YE_</v>
      </c>
      <c r="AA2579" s="1" t="str">
        <f t="shared" si="556"/>
        <v/>
      </c>
    </row>
    <row r="2580" spans="1:27" x14ac:dyDescent="0.2">
      <c r="A2580" s="1" t="s">
        <v>94</v>
      </c>
      <c r="B2580" s="1" t="s">
        <v>95</v>
      </c>
      <c r="C2580" s="1" t="s">
        <v>136</v>
      </c>
      <c r="D2580" s="1">
        <v>275.14879999999999</v>
      </c>
      <c r="E2580" s="1">
        <v>24.31</v>
      </c>
      <c r="F2580" s="5" t="s">
        <v>146</v>
      </c>
      <c r="H2580" s="1" t="s">
        <v>151</v>
      </c>
      <c r="I2580" s="1">
        <v>41606</v>
      </c>
      <c r="K2580" s="1">
        <f t="shared" si="553"/>
        <v>10.636023701324445</v>
      </c>
      <c r="L2580" s="1" t="str">
        <f t="shared" si="554"/>
        <v>both (C4H9NO3+Arg-H2O) YE_Ctr</v>
      </c>
      <c r="M2580" s="1" t="str">
        <f t="shared" si="545"/>
        <v>D</v>
      </c>
      <c r="N2580" s="1" t="str">
        <f t="shared" si="546"/>
        <v>both (C4H9NO3+Arg-H2O) YE_Ctr_D</v>
      </c>
      <c r="O2580" s="2" t="str">
        <f t="shared" si="547"/>
        <v/>
      </c>
      <c r="P2580" s="1" t="str">
        <f t="array" ref="P2580">IF(O2580="","",AVERAGE(IF(L$1:L$2881=L2580,K$1:K$2881)))</f>
        <v/>
      </c>
      <c r="Q2580" s="1" t="str">
        <f t="array" ref="Q2580">IF(O2580="","",_xlfn.F.TEST(IF((L$1:L$2881=LEFT(L2580,LEN(L2580)-3)&amp;"ctr"),K$1:K$2881),IF((L$1:L$2881=L2580),K$1:K$2881)))</f>
        <v/>
      </c>
      <c r="R2580" s="1" t="str">
        <f t="array" ref="R2580">IF(O2580="","",TTEST(IF(L$1:L$2881=LEFT(L2580,LEN(L2580)-3)&amp;"ctr",K$1:K$2881),IF(L$1:L$2881=L2580,K$1:K$2881),2,IF(ISERROR(Q2580),3,IF(Q2580&lt;0.05,3,2))))</f>
        <v/>
      </c>
      <c r="S2580" s="1" t="str">
        <f t="shared" ca="1" si="548"/>
        <v/>
      </c>
      <c r="T2580" s="1" t="str">
        <f t="array" ref="T2580">IF(O2580="","",AVERAGE(IF(L$1:L$2881=L2580,I$1:I$2881)))</f>
        <v/>
      </c>
      <c r="U2580" s="1" t="str">
        <f t="shared" ca="1" si="549"/>
        <v/>
      </c>
      <c r="V2580" s="1" t="str">
        <f t="shared" ca="1" si="555"/>
        <v/>
      </c>
      <c r="W2580" s="1" t="str">
        <f t="array" aca="1" ref="W2580" ca="1">IF(V2580="","",IF(AVERAGE(IF(Z$2:Z$2881="Neg"&amp;" "&amp;B2580&amp;" "&amp;X2580,J$2:J$2881,0))&gt;AVERAGE(IF(Z$2:Z$2881="pos"&amp;" "&amp;B2580&amp;" "&amp;X2580,J$2:J$2881,0)),"neg","pos"))</f>
        <v/>
      </c>
      <c r="X2580" s="1" t="str">
        <f t="shared" ca="1" si="550"/>
        <v/>
      </c>
      <c r="Y2580" s="1" t="str">
        <f t="shared" ca="1" si="551"/>
        <v/>
      </c>
      <c r="Z2580" s="1" t="str">
        <f t="shared" si="552"/>
        <v>both (C4H9NO3+Arg-H2O) YE_</v>
      </c>
      <c r="AA2580" s="1" t="str">
        <f t="shared" si="556"/>
        <v/>
      </c>
    </row>
    <row r="2581" spans="1:27" x14ac:dyDescent="0.2">
      <c r="A2581" s="1" t="s">
        <v>94</v>
      </c>
      <c r="B2581" s="1" t="s">
        <v>95</v>
      </c>
      <c r="C2581" s="1" t="s">
        <v>136</v>
      </c>
      <c r="D2581" s="1">
        <v>275.14879999999999</v>
      </c>
      <c r="E2581" s="1">
        <v>24.31</v>
      </c>
      <c r="F2581" s="5" t="s">
        <v>146</v>
      </c>
      <c r="H2581" s="1" t="s">
        <v>151</v>
      </c>
      <c r="I2581" s="1">
        <v>28119</v>
      </c>
      <c r="K2581" s="1">
        <f t="shared" si="553"/>
        <v>10.244236345924602</v>
      </c>
      <c r="L2581" s="1" t="str">
        <f t="shared" si="554"/>
        <v>both (C4H9NO3+Arg-H2O) YE_Ctr</v>
      </c>
      <c r="M2581" s="1" t="str">
        <f t="shared" si="545"/>
        <v>D</v>
      </c>
      <c r="N2581" s="1" t="str">
        <f t="shared" si="546"/>
        <v>both (C4H9NO3+Arg-H2O) YE_Ctr_D</v>
      </c>
      <c r="O2581" s="2" t="str">
        <f t="shared" si="547"/>
        <v/>
      </c>
      <c r="P2581" s="1" t="str">
        <f t="array" ref="P2581">IF(O2581="","",AVERAGE(IF(L$1:L$2881=L2581,K$1:K$2881)))</f>
        <v/>
      </c>
      <c r="Q2581" s="1" t="str">
        <f t="array" ref="Q2581">IF(O2581="","",_xlfn.F.TEST(IF((L$1:L$2881=LEFT(L2581,LEN(L2581)-3)&amp;"ctr"),K$1:K$2881),IF((L$1:L$2881=L2581),K$1:K$2881)))</f>
        <v/>
      </c>
      <c r="R2581" s="1" t="str">
        <f t="array" ref="R2581">IF(O2581="","",TTEST(IF(L$1:L$2881=LEFT(L2581,LEN(L2581)-3)&amp;"ctr",K$1:K$2881),IF(L$1:L$2881=L2581,K$1:K$2881),2,IF(ISERROR(Q2581),3,IF(Q2581&lt;0.05,3,2))))</f>
        <v/>
      </c>
      <c r="S2581" s="1" t="str">
        <f t="shared" ca="1" si="548"/>
        <v/>
      </c>
      <c r="T2581" s="1" t="str">
        <f t="array" ref="T2581">IF(O2581="","",AVERAGE(IF(L$1:L$2881=L2581,I$1:I$2881)))</f>
        <v/>
      </c>
      <c r="U2581" s="1" t="str">
        <f t="shared" ca="1" si="549"/>
        <v/>
      </c>
      <c r="V2581" s="1" t="str">
        <f t="shared" ca="1" si="555"/>
        <v/>
      </c>
      <c r="W2581" s="1" t="str">
        <f t="array" aca="1" ref="W2581" ca="1">IF(V2581="","",IF(AVERAGE(IF(Z$2:Z$2881="Neg"&amp;" "&amp;B2581&amp;" "&amp;X2581,J$2:J$2881,0))&gt;AVERAGE(IF(Z$2:Z$2881="pos"&amp;" "&amp;B2581&amp;" "&amp;X2581,J$2:J$2881,0)),"neg","pos"))</f>
        <v/>
      </c>
      <c r="X2581" s="1" t="str">
        <f t="shared" ca="1" si="550"/>
        <v/>
      </c>
      <c r="Y2581" s="1" t="str">
        <f t="shared" ca="1" si="551"/>
        <v/>
      </c>
      <c r="Z2581" s="1" t="str">
        <f t="shared" si="552"/>
        <v>both (C4H9NO3+Arg-H2O) YE_</v>
      </c>
      <c r="AA2581" s="1" t="str">
        <f t="shared" si="556"/>
        <v/>
      </c>
    </row>
    <row r="2582" spans="1:27" x14ac:dyDescent="0.2">
      <c r="A2582" s="1" t="s">
        <v>94</v>
      </c>
      <c r="B2582" s="1" t="s">
        <v>95</v>
      </c>
      <c r="C2582" s="1" t="s">
        <v>136</v>
      </c>
      <c r="D2582" s="1">
        <v>275.14879999999999</v>
      </c>
      <c r="E2582" s="1">
        <v>24.31</v>
      </c>
      <c r="F2582" s="5" t="s">
        <v>146</v>
      </c>
      <c r="H2582" s="1" t="s">
        <v>152</v>
      </c>
      <c r="I2582" s="1">
        <v>21041</v>
      </c>
      <c r="K2582" s="1">
        <f t="shared" si="553"/>
        <v>9.9542757193682334</v>
      </c>
      <c r="L2582" s="1" t="str">
        <f t="shared" si="554"/>
        <v>both (C4H9NO3+Arg-H2O) YE_Syn</v>
      </c>
      <c r="M2582" s="1" t="str">
        <f t="shared" si="545"/>
        <v>D</v>
      </c>
      <c r="N2582" s="1" t="str">
        <f t="shared" si="546"/>
        <v>both (C4H9NO3+Arg-H2O) YE_Syn_D</v>
      </c>
      <c r="O2582" s="2" t="str">
        <f t="shared" si="547"/>
        <v/>
      </c>
      <c r="P2582" s="1" t="str">
        <f t="array" ref="P2582">IF(O2582="","",AVERAGE(IF(L$1:L$2881=L2582,K$1:K$2881)))</f>
        <v/>
      </c>
      <c r="Q2582" s="1" t="str">
        <f t="array" ref="Q2582">IF(O2582="","",_xlfn.F.TEST(IF((L$1:L$2881=LEFT(L2582,LEN(L2582)-3)&amp;"ctr"),K$1:K$2881),IF((L$1:L$2881=L2582),K$1:K$2881)))</f>
        <v/>
      </c>
      <c r="R2582" s="1" t="str">
        <f t="array" ref="R2582">IF(O2582="","",TTEST(IF(L$1:L$2881=LEFT(L2582,LEN(L2582)-3)&amp;"ctr",K$1:K$2881),IF(L$1:L$2881=L2582,K$1:K$2881),2,IF(ISERROR(Q2582),3,IF(Q2582&lt;0.05,3,2))))</f>
        <v/>
      </c>
      <c r="S2582" s="1" t="str">
        <f t="shared" ca="1" si="548"/>
        <v/>
      </c>
      <c r="T2582" s="1" t="str">
        <f t="array" ref="T2582">IF(O2582="","",AVERAGE(IF(L$1:L$2881=L2582,I$1:I$2881)))</f>
        <v/>
      </c>
      <c r="U2582" s="1" t="str">
        <f t="shared" ca="1" si="549"/>
        <v/>
      </c>
      <c r="V2582" s="1" t="str">
        <f t="shared" ca="1" si="555"/>
        <v/>
      </c>
      <c r="W2582" s="1" t="str">
        <f t="array" aca="1" ref="W2582" ca="1">IF(V2582="","",IF(AVERAGE(IF(Z$2:Z$2881="Neg"&amp;" "&amp;B2582&amp;" "&amp;X2582,J$2:J$2881,0))&gt;AVERAGE(IF(Z$2:Z$2881="pos"&amp;" "&amp;B2582&amp;" "&amp;X2582,J$2:J$2881,0)),"neg","pos"))</f>
        <v/>
      </c>
      <c r="X2582" s="1" t="str">
        <f t="shared" ca="1" si="550"/>
        <v/>
      </c>
      <c r="Y2582" s="1" t="str">
        <f t="shared" ca="1" si="551"/>
        <v/>
      </c>
      <c r="Z2582" s="1" t="str">
        <f t="shared" si="552"/>
        <v>both (C4H9NO3+Arg-H2O) YE_</v>
      </c>
      <c r="AA2582" s="1" t="str">
        <f t="shared" si="556"/>
        <v/>
      </c>
    </row>
    <row r="2583" spans="1:27" x14ac:dyDescent="0.2">
      <c r="A2583" s="1" t="s">
        <v>94</v>
      </c>
      <c r="B2583" s="1" t="s">
        <v>95</v>
      </c>
      <c r="C2583" s="1" t="s">
        <v>136</v>
      </c>
      <c r="D2583" s="1">
        <v>275.14879999999999</v>
      </c>
      <c r="E2583" s="1">
        <v>24.31</v>
      </c>
      <c r="F2583" s="5" t="s">
        <v>146</v>
      </c>
      <c r="H2583" s="1" t="s">
        <v>152</v>
      </c>
      <c r="I2583" s="1">
        <v>25944</v>
      </c>
      <c r="K2583" s="1">
        <f t="shared" si="553"/>
        <v>10.16373419180184</v>
      </c>
      <c r="L2583" s="1" t="str">
        <f t="shared" si="554"/>
        <v>both (C4H9NO3+Arg-H2O) YE_Syn</v>
      </c>
      <c r="M2583" s="1" t="str">
        <f t="shared" si="545"/>
        <v>D</v>
      </c>
      <c r="N2583" s="1" t="str">
        <f t="shared" si="546"/>
        <v>both (C4H9NO3+Arg-H2O) YE_Syn_D</v>
      </c>
      <c r="O2583" s="2" t="str">
        <f t="shared" si="547"/>
        <v/>
      </c>
      <c r="P2583" s="1" t="str">
        <f t="array" ref="P2583">IF(O2583="","",AVERAGE(IF(L$1:L$2881=L2583,K$1:K$2881)))</f>
        <v/>
      </c>
      <c r="Q2583" s="1" t="str">
        <f t="array" ref="Q2583">IF(O2583="","",_xlfn.F.TEST(IF((L$1:L$2881=LEFT(L2583,LEN(L2583)-3)&amp;"ctr"),K$1:K$2881),IF((L$1:L$2881=L2583),K$1:K$2881)))</f>
        <v/>
      </c>
      <c r="R2583" s="1" t="str">
        <f t="array" ref="R2583">IF(O2583="","",TTEST(IF(L$1:L$2881=LEFT(L2583,LEN(L2583)-3)&amp;"ctr",K$1:K$2881),IF(L$1:L$2881=L2583,K$1:K$2881),2,IF(ISERROR(Q2583),3,IF(Q2583&lt;0.05,3,2))))</f>
        <v/>
      </c>
      <c r="S2583" s="1" t="str">
        <f t="shared" ca="1" si="548"/>
        <v/>
      </c>
      <c r="T2583" s="1" t="str">
        <f t="array" ref="T2583">IF(O2583="","",AVERAGE(IF(L$1:L$2881=L2583,I$1:I$2881)))</f>
        <v/>
      </c>
      <c r="U2583" s="1" t="str">
        <f t="shared" ca="1" si="549"/>
        <v/>
      </c>
      <c r="V2583" s="1" t="str">
        <f t="shared" ca="1" si="555"/>
        <v/>
      </c>
      <c r="W2583" s="1" t="str">
        <f t="array" aca="1" ref="W2583" ca="1">IF(V2583="","",IF(AVERAGE(IF(Z$2:Z$2881="Neg"&amp;" "&amp;B2583&amp;" "&amp;X2583,J$2:J$2881,0))&gt;AVERAGE(IF(Z$2:Z$2881="pos"&amp;" "&amp;B2583&amp;" "&amp;X2583,J$2:J$2881,0)),"neg","pos"))</f>
        <v/>
      </c>
      <c r="X2583" s="1" t="str">
        <f t="shared" ca="1" si="550"/>
        <v/>
      </c>
      <c r="Y2583" s="1" t="str">
        <f t="shared" ca="1" si="551"/>
        <v/>
      </c>
      <c r="Z2583" s="1" t="str">
        <f t="shared" si="552"/>
        <v>both (C4H9NO3+Arg-H2O) YE_</v>
      </c>
      <c r="AA2583" s="1" t="str">
        <f t="shared" si="556"/>
        <v/>
      </c>
    </row>
    <row r="2584" spans="1:27" x14ac:dyDescent="0.2">
      <c r="A2584" s="1" t="s">
        <v>94</v>
      </c>
      <c r="B2584" s="1" t="s">
        <v>95</v>
      </c>
      <c r="C2584" s="1" t="s">
        <v>136</v>
      </c>
      <c r="D2584" s="1">
        <v>275.14879999999999</v>
      </c>
      <c r="E2584" s="1">
        <v>24.31</v>
      </c>
      <c r="F2584" s="5" t="s">
        <v>146</v>
      </c>
      <c r="H2584" s="1" t="s">
        <v>152</v>
      </c>
      <c r="I2584" s="1">
        <v>22396</v>
      </c>
      <c r="K2584" s="1">
        <f t="shared" si="553"/>
        <v>10.01668230030247</v>
      </c>
      <c r="L2584" s="1" t="str">
        <f t="shared" si="554"/>
        <v>both (C4H9NO3+Arg-H2O) YE_Syn</v>
      </c>
      <c r="M2584" s="1" t="str">
        <f t="shared" si="545"/>
        <v>D</v>
      </c>
      <c r="N2584" s="1" t="str">
        <f t="shared" si="546"/>
        <v>both (C4H9NO3+Arg-H2O) YE_Syn_D</v>
      </c>
      <c r="O2584" s="2" t="str">
        <f t="shared" si="547"/>
        <v/>
      </c>
      <c r="P2584" s="1" t="str">
        <f t="array" ref="P2584">IF(O2584="","",AVERAGE(IF(L$1:L$2881=L2584,K$1:K$2881)))</f>
        <v/>
      </c>
      <c r="Q2584" s="1" t="str">
        <f t="array" ref="Q2584">IF(O2584="","",_xlfn.F.TEST(IF((L$1:L$2881=LEFT(L2584,LEN(L2584)-3)&amp;"ctr"),K$1:K$2881),IF((L$1:L$2881=L2584),K$1:K$2881)))</f>
        <v/>
      </c>
      <c r="R2584" s="1" t="str">
        <f t="array" ref="R2584">IF(O2584="","",TTEST(IF(L$1:L$2881=LEFT(L2584,LEN(L2584)-3)&amp;"ctr",K$1:K$2881),IF(L$1:L$2881=L2584,K$1:K$2881),2,IF(ISERROR(Q2584),3,IF(Q2584&lt;0.05,3,2))))</f>
        <v/>
      </c>
      <c r="S2584" s="1" t="str">
        <f t="shared" ca="1" si="548"/>
        <v/>
      </c>
      <c r="T2584" s="1" t="str">
        <f t="array" ref="T2584">IF(O2584="","",AVERAGE(IF(L$1:L$2881=L2584,I$1:I$2881)))</f>
        <v/>
      </c>
      <c r="U2584" s="1" t="str">
        <f t="shared" ca="1" si="549"/>
        <v/>
      </c>
      <c r="V2584" s="1" t="str">
        <f t="shared" ca="1" si="555"/>
        <v/>
      </c>
      <c r="W2584" s="1" t="str">
        <f t="array" aca="1" ref="W2584" ca="1">IF(V2584="","",IF(AVERAGE(IF(Z$2:Z$2881="Neg"&amp;" "&amp;B2584&amp;" "&amp;X2584,J$2:J$2881,0))&gt;AVERAGE(IF(Z$2:Z$2881="pos"&amp;" "&amp;B2584&amp;" "&amp;X2584,J$2:J$2881,0)),"neg","pos"))</f>
        <v/>
      </c>
      <c r="X2584" s="1" t="str">
        <f t="shared" ca="1" si="550"/>
        <v/>
      </c>
      <c r="Y2584" s="1" t="str">
        <f t="shared" ca="1" si="551"/>
        <v/>
      </c>
      <c r="Z2584" s="1" t="str">
        <f t="shared" si="552"/>
        <v>both (C4H9NO3+Arg-H2O) YE_</v>
      </c>
      <c r="AA2584" s="1" t="str">
        <f t="shared" si="556"/>
        <v/>
      </c>
    </row>
    <row r="2585" spans="1:27" x14ac:dyDescent="0.2">
      <c r="A2585" s="1" t="s">
        <v>94</v>
      </c>
      <c r="B2585" s="1" t="s">
        <v>95</v>
      </c>
      <c r="C2585" s="1" t="s">
        <v>136</v>
      </c>
      <c r="D2585" s="1">
        <v>275.14879999999999</v>
      </c>
      <c r="E2585" s="1">
        <v>24.31</v>
      </c>
      <c r="F2585" s="5" t="s">
        <v>146</v>
      </c>
      <c r="H2585" s="1" t="s">
        <v>152</v>
      </c>
      <c r="I2585" s="1">
        <v>14958</v>
      </c>
      <c r="K2585" s="1">
        <f t="shared" si="553"/>
        <v>9.6130684043744612</v>
      </c>
      <c r="L2585" s="1" t="str">
        <f t="shared" si="554"/>
        <v>both (C4H9NO3+Arg-H2O) YE_Syn</v>
      </c>
      <c r="M2585" s="1" t="str">
        <f t="shared" si="545"/>
        <v>D</v>
      </c>
      <c r="N2585" s="1" t="str">
        <f t="shared" si="546"/>
        <v>both (C4H9NO3+Arg-H2O) YE_Syn_D</v>
      </c>
      <c r="O2585" s="2" t="str">
        <f t="shared" si="547"/>
        <v/>
      </c>
      <c r="P2585" s="1" t="str">
        <f t="array" ref="P2585">IF(O2585="","",AVERAGE(IF(L$1:L$2881=L2585,K$1:K$2881)))</f>
        <v/>
      </c>
      <c r="Q2585" s="1" t="str">
        <f t="array" ref="Q2585">IF(O2585="","",_xlfn.F.TEST(IF((L$1:L$2881=LEFT(L2585,LEN(L2585)-3)&amp;"ctr"),K$1:K$2881),IF((L$1:L$2881=L2585),K$1:K$2881)))</f>
        <v/>
      </c>
      <c r="R2585" s="1" t="str">
        <f t="array" ref="R2585">IF(O2585="","",TTEST(IF(L$1:L$2881=LEFT(L2585,LEN(L2585)-3)&amp;"ctr",K$1:K$2881),IF(L$1:L$2881=L2585,K$1:K$2881),2,IF(ISERROR(Q2585),3,IF(Q2585&lt;0.05,3,2))))</f>
        <v/>
      </c>
      <c r="S2585" s="1" t="str">
        <f t="shared" ca="1" si="548"/>
        <v/>
      </c>
      <c r="T2585" s="1" t="str">
        <f t="array" ref="T2585">IF(O2585="","",AVERAGE(IF(L$1:L$2881=L2585,I$1:I$2881)))</f>
        <v/>
      </c>
      <c r="U2585" s="1" t="str">
        <f t="shared" ca="1" si="549"/>
        <v/>
      </c>
      <c r="V2585" s="1" t="str">
        <f t="shared" ca="1" si="555"/>
        <v/>
      </c>
      <c r="W2585" s="1" t="str">
        <f t="array" aca="1" ref="W2585" ca="1">IF(V2585="","",IF(AVERAGE(IF(Z$2:Z$2881="Neg"&amp;" "&amp;B2585&amp;" "&amp;X2585,J$2:J$2881,0))&gt;AVERAGE(IF(Z$2:Z$2881="pos"&amp;" "&amp;B2585&amp;" "&amp;X2585,J$2:J$2881,0)),"neg","pos"))</f>
        <v/>
      </c>
      <c r="X2585" s="1" t="str">
        <f t="shared" ca="1" si="550"/>
        <v/>
      </c>
      <c r="Y2585" s="1" t="str">
        <f t="shared" ca="1" si="551"/>
        <v/>
      </c>
      <c r="Z2585" s="1" t="str">
        <f t="shared" si="552"/>
        <v>both (C4H9NO3+Arg-H2O) YE_</v>
      </c>
      <c r="AA2585" s="1" t="str">
        <f t="shared" si="556"/>
        <v/>
      </c>
    </row>
    <row r="2586" spans="1:27" x14ac:dyDescent="0.2">
      <c r="A2586" s="1" t="s">
        <v>94</v>
      </c>
      <c r="B2586" s="1" t="s">
        <v>95</v>
      </c>
      <c r="C2586" s="1" t="s">
        <v>136</v>
      </c>
      <c r="D2586" s="1">
        <v>275.14879999999999</v>
      </c>
      <c r="E2586" s="1">
        <v>24.31</v>
      </c>
      <c r="F2586" s="5" t="s">
        <v>146</v>
      </c>
      <c r="H2586" s="1" t="s">
        <v>153</v>
      </c>
      <c r="K2586" s="1">
        <f t="shared" si="553"/>
        <v>0</v>
      </c>
      <c r="L2586" s="1" t="str">
        <f t="shared" si="554"/>
        <v>both (C4H9NO3+Arg-H2O) SE_Ctr</v>
      </c>
      <c r="M2586" s="1" t="str">
        <f t="shared" si="545"/>
        <v>ND</v>
      </c>
      <c r="N2586" s="1" t="str">
        <f t="shared" si="546"/>
        <v>both (C4H9NO3+Arg-H2O) SE_CtrND</v>
      </c>
      <c r="O2586" s="2" t="str">
        <f t="shared" si="547"/>
        <v/>
      </c>
      <c r="P2586" s="1" t="str">
        <f t="array" ref="P2586">IF(O2586="","",AVERAGE(IF(L$1:L$2881=L2586,K$1:K$2881)))</f>
        <v/>
      </c>
      <c r="Q2586" s="1" t="str">
        <f t="array" ref="Q2586">IF(O2586="","",_xlfn.F.TEST(IF((L$1:L$2881=LEFT(L2586,LEN(L2586)-3)&amp;"ctr"),K$1:K$2881),IF((L$1:L$2881=L2586),K$1:K$2881)))</f>
        <v/>
      </c>
      <c r="R2586" s="1" t="str">
        <f t="array" ref="R2586">IF(O2586="","",TTEST(IF(L$1:L$2881=LEFT(L2586,LEN(L2586)-3)&amp;"ctr",K$1:K$2881),IF(L$1:L$2881=L2586,K$1:K$2881),2,IF(ISERROR(Q2586),3,IF(Q2586&lt;0.05,3,2))))</f>
        <v/>
      </c>
      <c r="S2586" s="1" t="str">
        <f t="shared" ca="1" si="548"/>
        <v/>
      </c>
      <c r="T2586" s="1" t="str">
        <f t="array" ref="T2586">IF(O2586="","",AVERAGE(IF(L$1:L$2881=L2586,I$1:I$2881)))</f>
        <v/>
      </c>
      <c r="U2586" s="1" t="str">
        <f t="shared" ca="1" si="549"/>
        <v/>
      </c>
      <c r="V2586" s="1" t="str">
        <f t="shared" ca="1" si="555"/>
        <v/>
      </c>
      <c r="W2586" s="1" t="str">
        <f t="array" aca="1" ref="W2586" ca="1">IF(V2586="","",IF(AVERAGE(IF(Z$2:Z$2881="Neg"&amp;" "&amp;B2586&amp;" "&amp;X2586,J$2:J$2881,0))&gt;AVERAGE(IF(Z$2:Z$2881="pos"&amp;" "&amp;B2586&amp;" "&amp;X2586,J$2:J$2881,0)),"neg","pos"))</f>
        <v/>
      </c>
      <c r="X2586" s="1" t="str">
        <f t="shared" ca="1" si="550"/>
        <v/>
      </c>
      <c r="Y2586" s="1" t="str">
        <f t="shared" ca="1" si="551"/>
        <v/>
      </c>
      <c r="Z2586" s="1" t="str">
        <f t="shared" si="552"/>
        <v>both (C4H9NO3+Arg-H2O) SE_</v>
      </c>
      <c r="AA2586" s="1" t="str">
        <f t="shared" si="556"/>
        <v/>
      </c>
    </row>
    <row r="2587" spans="1:27" x14ac:dyDescent="0.2">
      <c r="A2587" s="1" t="s">
        <v>94</v>
      </c>
      <c r="B2587" s="1" t="s">
        <v>95</v>
      </c>
      <c r="C2587" s="1" t="s">
        <v>136</v>
      </c>
      <c r="D2587" s="1">
        <v>275.14879999999999</v>
      </c>
      <c r="E2587" s="1">
        <v>24.31</v>
      </c>
      <c r="F2587" s="5" t="s">
        <v>146</v>
      </c>
      <c r="H2587" s="1" t="s">
        <v>153</v>
      </c>
      <c r="K2587" s="1">
        <f t="shared" si="553"/>
        <v>0</v>
      </c>
      <c r="L2587" s="1" t="str">
        <f t="shared" si="554"/>
        <v>both (C4H9NO3+Arg-H2O) SE_Ctr</v>
      </c>
      <c r="M2587" s="1" t="str">
        <f t="shared" si="545"/>
        <v>ND</v>
      </c>
      <c r="N2587" s="1" t="str">
        <f t="shared" si="546"/>
        <v>both (C4H9NO3+Arg-H2O) SE_CtrND</v>
      </c>
      <c r="O2587" s="2" t="str">
        <f t="shared" si="547"/>
        <v/>
      </c>
      <c r="P2587" s="1" t="str">
        <f t="array" ref="P2587">IF(O2587="","",AVERAGE(IF(L$1:L$2881=L2587,K$1:K$2881)))</f>
        <v/>
      </c>
      <c r="Q2587" s="1" t="str">
        <f t="array" ref="Q2587">IF(O2587="","",_xlfn.F.TEST(IF((L$1:L$2881=LEFT(L2587,LEN(L2587)-3)&amp;"ctr"),K$1:K$2881),IF((L$1:L$2881=L2587),K$1:K$2881)))</f>
        <v/>
      </c>
      <c r="R2587" s="1" t="str">
        <f t="array" ref="R2587">IF(O2587="","",TTEST(IF(L$1:L$2881=LEFT(L2587,LEN(L2587)-3)&amp;"ctr",K$1:K$2881),IF(L$1:L$2881=L2587,K$1:K$2881),2,IF(ISERROR(Q2587),3,IF(Q2587&lt;0.05,3,2))))</f>
        <v/>
      </c>
      <c r="S2587" s="1" t="str">
        <f t="shared" ca="1" si="548"/>
        <v/>
      </c>
      <c r="T2587" s="1" t="str">
        <f t="array" ref="T2587">IF(O2587="","",AVERAGE(IF(L$1:L$2881=L2587,I$1:I$2881)))</f>
        <v/>
      </c>
      <c r="U2587" s="1" t="str">
        <f t="shared" ca="1" si="549"/>
        <v/>
      </c>
      <c r="V2587" s="1" t="str">
        <f t="shared" ca="1" si="555"/>
        <v/>
      </c>
      <c r="W2587" s="1" t="str">
        <f t="array" aca="1" ref="W2587" ca="1">IF(V2587="","",IF(AVERAGE(IF(Z$2:Z$2881="Neg"&amp;" "&amp;B2587&amp;" "&amp;X2587,J$2:J$2881,0))&gt;AVERAGE(IF(Z$2:Z$2881="pos"&amp;" "&amp;B2587&amp;" "&amp;X2587,J$2:J$2881,0)),"neg","pos"))</f>
        <v/>
      </c>
      <c r="X2587" s="1" t="str">
        <f t="shared" ca="1" si="550"/>
        <v/>
      </c>
      <c r="Y2587" s="1" t="str">
        <f t="shared" ca="1" si="551"/>
        <v/>
      </c>
      <c r="Z2587" s="1" t="str">
        <f t="shared" si="552"/>
        <v>both (C4H9NO3+Arg-H2O) SE_</v>
      </c>
      <c r="AA2587" s="1" t="str">
        <f t="shared" si="556"/>
        <v/>
      </c>
    </row>
    <row r="2588" spans="1:27" x14ac:dyDescent="0.2">
      <c r="A2588" s="1" t="s">
        <v>94</v>
      </c>
      <c r="B2588" s="1" t="s">
        <v>95</v>
      </c>
      <c r="C2588" s="1" t="s">
        <v>136</v>
      </c>
      <c r="D2588" s="1">
        <v>275.14879999999999</v>
      </c>
      <c r="E2588" s="1">
        <v>24.31</v>
      </c>
      <c r="F2588" s="5" t="s">
        <v>146</v>
      </c>
      <c r="H2588" s="1" t="s">
        <v>153</v>
      </c>
      <c r="K2588" s="1">
        <f t="shared" si="553"/>
        <v>0</v>
      </c>
      <c r="L2588" s="1" t="str">
        <f t="shared" si="554"/>
        <v>both (C4H9NO3+Arg-H2O) SE_Ctr</v>
      </c>
      <c r="M2588" s="1" t="str">
        <f t="shared" si="545"/>
        <v>ND</v>
      </c>
      <c r="N2588" s="1" t="str">
        <f t="shared" si="546"/>
        <v>both (C4H9NO3+Arg-H2O) SE_CtrND</v>
      </c>
      <c r="O2588" s="2" t="str">
        <f t="shared" si="547"/>
        <v/>
      </c>
      <c r="P2588" s="1" t="str">
        <f t="array" ref="P2588">IF(O2588="","",AVERAGE(IF(L$1:L$2881=L2588,K$1:K$2881)))</f>
        <v/>
      </c>
      <c r="Q2588" s="1" t="str">
        <f t="array" ref="Q2588">IF(O2588="","",_xlfn.F.TEST(IF((L$1:L$2881=LEFT(L2588,LEN(L2588)-3)&amp;"ctr"),K$1:K$2881),IF((L$1:L$2881=L2588),K$1:K$2881)))</f>
        <v/>
      </c>
      <c r="R2588" s="1" t="str">
        <f t="array" ref="R2588">IF(O2588="","",TTEST(IF(L$1:L$2881=LEFT(L2588,LEN(L2588)-3)&amp;"ctr",K$1:K$2881),IF(L$1:L$2881=L2588,K$1:K$2881),2,IF(ISERROR(Q2588),3,IF(Q2588&lt;0.05,3,2))))</f>
        <v/>
      </c>
      <c r="S2588" s="1" t="str">
        <f t="shared" ca="1" si="548"/>
        <v/>
      </c>
      <c r="T2588" s="1" t="str">
        <f t="array" ref="T2588">IF(O2588="","",AVERAGE(IF(L$1:L$2881=L2588,I$1:I$2881)))</f>
        <v/>
      </c>
      <c r="U2588" s="1" t="str">
        <f t="shared" ca="1" si="549"/>
        <v/>
      </c>
      <c r="V2588" s="1" t="str">
        <f t="shared" ca="1" si="555"/>
        <v/>
      </c>
      <c r="W2588" s="1" t="str">
        <f t="array" aca="1" ref="W2588" ca="1">IF(V2588="","",IF(AVERAGE(IF(Z$2:Z$2881="Neg"&amp;" "&amp;B2588&amp;" "&amp;X2588,J$2:J$2881,0))&gt;AVERAGE(IF(Z$2:Z$2881="pos"&amp;" "&amp;B2588&amp;" "&amp;X2588,J$2:J$2881,0)),"neg","pos"))</f>
        <v/>
      </c>
      <c r="X2588" s="1" t="str">
        <f t="shared" ca="1" si="550"/>
        <v/>
      </c>
      <c r="Y2588" s="1" t="str">
        <f t="shared" ca="1" si="551"/>
        <v/>
      </c>
      <c r="Z2588" s="1" t="str">
        <f t="shared" si="552"/>
        <v>both (C4H9NO3+Arg-H2O) SE_</v>
      </c>
      <c r="AA2588" s="1" t="str">
        <f t="shared" si="556"/>
        <v/>
      </c>
    </row>
    <row r="2589" spans="1:27" x14ac:dyDescent="0.2">
      <c r="A2589" s="1" t="s">
        <v>94</v>
      </c>
      <c r="B2589" s="1" t="s">
        <v>95</v>
      </c>
      <c r="C2589" s="1" t="s">
        <v>136</v>
      </c>
      <c r="D2589" s="1">
        <v>275.14879999999999</v>
      </c>
      <c r="E2589" s="1">
        <v>24.31</v>
      </c>
      <c r="F2589" s="5" t="s">
        <v>146</v>
      </c>
      <c r="H2589" s="1" t="s">
        <v>153</v>
      </c>
      <c r="K2589" s="1">
        <f t="shared" si="553"/>
        <v>0</v>
      </c>
      <c r="L2589" s="1" t="str">
        <f t="shared" si="554"/>
        <v>both (C4H9NO3+Arg-H2O) SE_Ctr</v>
      </c>
      <c r="M2589" s="1" t="str">
        <f t="shared" si="545"/>
        <v>ND</v>
      </c>
      <c r="N2589" s="1" t="str">
        <f t="shared" si="546"/>
        <v>both (C4H9NO3+Arg-H2O) SE_CtrND</v>
      </c>
      <c r="O2589" s="2" t="str">
        <f t="shared" si="547"/>
        <v/>
      </c>
      <c r="P2589" s="1" t="str">
        <f t="array" ref="P2589">IF(O2589="","",AVERAGE(IF(L$1:L$2881=L2589,K$1:K$2881)))</f>
        <v/>
      </c>
      <c r="Q2589" s="1" t="str">
        <f t="array" ref="Q2589">IF(O2589="","",_xlfn.F.TEST(IF((L$1:L$2881=LEFT(L2589,LEN(L2589)-3)&amp;"ctr"),K$1:K$2881),IF((L$1:L$2881=L2589),K$1:K$2881)))</f>
        <v/>
      </c>
      <c r="R2589" s="1" t="str">
        <f t="array" ref="R2589">IF(O2589="","",TTEST(IF(L$1:L$2881=LEFT(L2589,LEN(L2589)-3)&amp;"ctr",K$1:K$2881),IF(L$1:L$2881=L2589,K$1:K$2881),2,IF(ISERROR(Q2589),3,IF(Q2589&lt;0.05,3,2))))</f>
        <v/>
      </c>
      <c r="S2589" s="1" t="str">
        <f t="shared" ca="1" si="548"/>
        <v/>
      </c>
      <c r="T2589" s="1" t="str">
        <f t="array" ref="T2589">IF(O2589="","",AVERAGE(IF(L$1:L$2881=L2589,I$1:I$2881)))</f>
        <v/>
      </c>
      <c r="U2589" s="1" t="str">
        <f t="shared" ca="1" si="549"/>
        <v/>
      </c>
      <c r="V2589" s="1" t="str">
        <f t="shared" ca="1" si="555"/>
        <v/>
      </c>
      <c r="W2589" s="1" t="str">
        <f t="array" aca="1" ref="W2589" ca="1">IF(V2589="","",IF(AVERAGE(IF(Z$2:Z$2881="Neg"&amp;" "&amp;B2589&amp;" "&amp;X2589,J$2:J$2881,0))&gt;AVERAGE(IF(Z$2:Z$2881="pos"&amp;" "&amp;B2589&amp;" "&amp;X2589,J$2:J$2881,0)),"neg","pos"))</f>
        <v/>
      </c>
      <c r="X2589" s="1" t="str">
        <f t="shared" ca="1" si="550"/>
        <v/>
      </c>
      <c r="Y2589" s="1" t="str">
        <f t="shared" ca="1" si="551"/>
        <v/>
      </c>
      <c r="Z2589" s="1" t="str">
        <f t="shared" si="552"/>
        <v>both (C4H9NO3+Arg-H2O) SE_</v>
      </c>
      <c r="AA2589" s="1" t="str">
        <f t="shared" si="556"/>
        <v/>
      </c>
    </row>
    <row r="2590" spans="1:27" x14ac:dyDescent="0.2">
      <c r="A2590" s="1" t="s">
        <v>94</v>
      </c>
      <c r="B2590" s="1" t="s">
        <v>95</v>
      </c>
      <c r="C2590" s="1" t="s">
        <v>136</v>
      </c>
      <c r="D2590" s="1">
        <v>275.14879999999999</v>
      </c>
      <c r="E2590" s="1">
        <v>24.31</v>
      </c>
      <c r="F2590" s="5" t="s">
        <v>146</v>
      </c>
      <c r="H2590" s="1" t="s">
        <v>154</v>
      </c>
      <c r="K2590" s="1">
        <f t="shared" si="553"/>
        <v>0</v>
      </c>
      <c r="L2590" s="1" t="str">
        <f t="shared" si="554"/>
        <v>both (C4H9NO3+Arg-H2O) SE_Syn</v>
      </c>
      <c r="M2590" s="1" t="str">
        <f t="shared" si="545"/>
        <v>ND</v>
      </c>
      <c r="N2590" s="1" t="str">
        <f t="shared" si="546"/>
        <v>both (C4H9NO3+Arg-H2O) SE_SynND</v>
      </c>
      <c r="O2590" s="2" t="str">
        <f t="shared" si="547"/>
        <v/>
      </c>
      <c r="P2590" s="1" t="str">
        <f t="array" ref="P2590">IF(O2590="","",AVERAGE(IF(L$1:L$2881=L2590,K$1:K$2881)))</f>
        <v/>
      </c>
      <c r="Q2590" s="1" t="str">
        <f t="array" ref="Q2590">IF(O2590="","",_xlfn.F.TEST(IF((L$1:L$2881=LEFT(L2590,LEN(L2590)-3)&amp;"ctr"),K$1:K$2881),IF((L$1:L$2881=L2590),K$1:K$2881)))</f>
        <v/>
      </c>
      <c r="R2590" s="1" t="str">
        <f t="array" ref="R2590">IF(O2590="","",TTEST(IF(L$1:L$2881=LEFT(L2590,LEN(L2590)-3)&amp;"ctr",K$1:K$2881),IF(L$1:L$2881=L2590,K$1:K$2881),2,IF(ISERROR(Q2590),3,IF(Q2590&lt;0.05,3,2))))</f>
        <v/>
      </c>
      <c r="S2590" s="1" t="str">
        <f t="shared" ca="1" si="548"/>
        <v/>
      </c>
      <c r="T2590" s="1" t="str">
        <f t="array" ref="T2590">IF(O2590="","",AVERAGE(IF(L$1:L$2881=L2590,I$1:I$2881)))</f>
        <v/>
      </c>
      <c r="U2590" s="1" t="str">
        <f t="shared" ca="1" si="549"/>
        <v/>
      </c>
      <c r="V2590" s="1" t="str">
        <f t="shared" ca="1" si="555"/>
        <v/>
      </c>
      <c r="W2590" s="1" t="str">
        <f t="array" aca="1" ref="W2590" ca="1">IF(V2590="","",IF(AVERAGE(IF(Z$2:Z$2881="Neg"&amp;" "&amp;B2590&amp;" "&amp;X2590,J$2:J$2881,0))&gt;AVERAGE(IF(Z$2:Z$2881="pos"&amp;" "&amp;B2590&amp;" "&amp;X2590,J$2:J$2881,0)),"neg","pos"))</f>
        <v/>
      </c>
      <c r="X2590" s="1" t="str">
        <f t="shared" ca="1" si="550"/>
        <v/>
      </c>
      <c r="Y2590" s="1" t="str">
        <f t="shared" ca="1" si="551"/>
        <v/>
      </c>
      <c r="Z2590" s="1" t="str">
        <f t="shared" si="552"/>
        <v>both (C4H9NO3+Arg-H2O) SE_</v>
      </c>
      <c r="AA2590" s="1" t="str">
        <f t="shared" si="556"/>
        <v/>
      </c>
    </row>
    <row r="2591" spans="1:27" x14ac:dyDescent="0.2">
      <c r="A2591" s="1" t="s">
        <v>94</v>
      </c>
      <c r="B2591" s="1" t="s">
        <v>95</v>
      </c>
      <c r="C2591" s="1" t="s">
        <v>136</v>
      </c>
      <c r="D2591" s="1">
        <v>275.14879999999999</v>
      </c>
      <c r="E2591" s="1">
        <v>24.31</v>
      </c>
      <c r="F2591" s="5" t="s">
        <v>146</v>
      </c>
      <c r="H2591" s="1" t="s">
        <v>154</v>
      </c>
      <c r="K2591" s="1">
        <f t="shared" si="553"/>
        <v>0</v>
      </c>
      <c r="L2591" s="1" t="str">
        <f t="shared" si="554"/>
        <v>both (C4H9NO3+Arg-H2O) SE_Syn</v>
      </c>
      <c r="M2591" s="1" t="str">
        <f t="shared" si="545"/>
        <v>ND</v>
      </c>
      <c r="N2591" s="1" t="str">
        <f t="shared" si="546"/>
        <v>both (C4H9NO3+Arg-H2O) SE_SynND</v>
      </c>
      <c r="O2591" s="2" t="str">
        <f t="shared" si="547"/>
        <v/>
      </c>
      <c r="P2591" s="1" t="str">
        <f t="array" ref="P2591">IF(O2591="","",AVERAGE(IF(L$1:L$2881=L2591,K$1:K$2881)))</f>
        <v/>
      </c>
      <c r="Q2591" s="1" t="str">
        <f t="array" ref="Q2591">IF(O2591="","",_xlfn.F.TEST(IF((L$1:L$2881=LEFT(L2591,LEN(L2591)-3)&amp;"ctr"),K$1:K$2881),IF((L$1:L$2881=L2591),K$1:K$2881)))</f>
        <v/>
      </c>
      <c r="R2591" s="1" t="str">
        <f t="array" ref="R2591">IF(O2591="","",TTEST(IF(L$1:L$2881=LEFT(L2591,LEN(L2591)-3)&amp;"ctr",K$1:K$2881),IF(L$1:L$2881=L2591,K$1:K$2881),2,IF(ISERROR(Q2591),3,IF(Q2591&lt;0.05,3,2))))</f>
        <v/>
      </c>
      <c r="S2591" s="1" t="str">
        <f t="shared" ca="1" si="548"/>
        <v/>
      </c>
      <c r="T2591" s="1" t="str">
        <f t="array" ref="T2591">IF(O2591="","",AVERAGE(IF(L$1:L$2881=L2591,I$1:I$2881)))</f>
        <v/>
      </c>
      <c r="U2591" s="1" t="str">
        <f t="shared" ca="1" si="549"/>
        <v/>
      </c>
      <c r="V2591" s="1" t="str">
        <f t="shared" ca="1" si="555"/>
        <v/>
      </c>
      <c r="W2591" s="1" t="str">
        <f t="array" aca="1" ref="W2591" ca="1">IF(V2591="","",IF(AVERAGE(IF(Z$2:Z$2881="Neg"&amp;" "&amp;B2591&amp;" "&amp;X2591,J$2:J$2881,0))&gt;AVERAGE(IF(Z$2:Z$2881="pos"&amp;" "&amp;B2591&amp;" "&amp;X2591,J$2:J$2881,0)),"neg","pos"))</f>
        <v/>
      </c>
      <c r="X2591" s="1" t="str">
        <f t="shared" ca="1" si="550"/>
        <v/>
      </c>
      <c r="Y2591" s="1" t="str">
        <f t="shared" ca="1" si="551"/>
        <v/>
      </c>
      <c r="Z2591" s="1" t="str">
        <f t="shared" si="552"/>
        <v>both (C4H9NO3+Arg-H2O) SE_</v>
      </c>
      <c r="AA2591" s="1" t="str">
        <f t="shared" si="556"/>
        <v/>
      </c>
    </row>
    <row r="2592" spans="1:27" x14ac:dyDescent="0.2">
      <c r="A2592" s="1" t="s">
        <v>94</v>
      </c>
      <c r="B2592" s="1" t="s">
        <v>95</v>
      </c>
      <c r="C2592" s="1" t="s">
        <v>136</v>
      </c>
      <c r="D2592" s="1">
        <v>275.14879999999999</v>
      </c>
      <c r="E2592" s="1">
        <v>24.31</v>
      </c>
      <c r="F2592" s="5" t="s">
        <v>146</v>
      </c>
      <c r="H2592" s="1" t="s">
        <v>154</v>
      </c>
      <c r="K2592" s="1">
        <f t="shared" si="553"/>
        <v>0</v>
      </c>
      <c r="L2592" s="1" t="str">
        <f t="shared" si="554"/>
        <v>both (C4H9NO3+Arg-H2O) SE_Syn</v>
      </c>
      <c r="M2592" s="1" t="str">
        <f t="shared" si="545"/>
        <v>ND</v>
      </c>
      <c r="N2592" s="1" t="str">
        <f t="shared" si="546"/>
        <v>both (C4H9NO3+Arg-H2O) SE_SynND</v>
      </c>
      <c r="O2592" s="2" t="str">
        <f t="shared" si="547"/>
        <v/>
      </c>
      <c r="P2592" s="1" t="str">
        <f t="array" ref="P2592">IF(O2592="","",AVERAGE(IF(L$1:L$2881=L2592,K$1:K$2881)))</f>
        <v/>
      </c>
      <c r="Q2592" s="1" t="str">
        <f t="array" ref="Q2592">IF(O2592="","",_xlfn.F.TEST(IF((L$1:L$2881=LEFT(L2592,LEN(L2592)-3)&amp;"ctr"),K$1:K$2881),IF((L$1:L$2881=L2592),K$1:K$2881)))</f>
        <v/>
      </c>
      <c r="R2592" s="1" t="str">
        <f t="array" ref="R2592">IF(O2592="","",TTEST(IF(L$1:L$2881=LEFT(L2592,LEN(L2592)-3)&amp;"ctr",K$1:K$2881),IF(L$1:L$2881=L2592,K$1:K$2881),2,IF(ISERROR(Q2592),3,IF(Q2592&lt;0.05,3,2))))</f>
        <v/>
      </c>
      <c r="S2592" s="1" t="str">
        <f t="shared" ca="1" si="548"/>
        <v/>
      </c>
      <c r="T2592" s="1" t="str">
        <f t="array" ref="T2592">IF(O2592="","",AVERAGE(IF(L$1:L$2881=L2592,I$1:I$2881)))</f>
        <v/>
      </c>
      <c r="U2592" s="1" t="str">
        <f t="shared" ca="1" si="549"/>
        <v/>
      </c>
      <c r="V2592" s="1" t="str">
        <f t="shared" ca="1" si="555"/>
        <v/>
      </c>
      <c r="W2592" s="1" t="str">
        <f t="array" aca="1" ref="W2592" ca="1">IF(V2592="","",IF(AVERAGE(IF(Z$2:Z$2881="Neg"&amp;" "&amp;B2592&amp;" "&amp;X2592,J$2:J$2881,0))&gt;AVERAGE(IF(Z$2:Z$2881="pos"&amp;" "&amp;B2592&amp;" "&amp;X2592,J$2:J$2881,0)),"neg","pos"))</f>
        <v/>
      </c>
      <c r="X2592" s="1" t="str">
        <f t="shared" ca="1" si="550"/>
        <v/>
      </c>
      <c r="Y2592" s="1" t="str">
        <f t="shared" ca="1" si="551"/>
        <v/>
      </c>
      <c r="Z2592" s="1" t="str">
        <f t="shared" si="552"/>
        <v>both (C4H9NO3+Arg-H2O) SE_</v>
      </c>
      <c r="AA2592" s="1" t="str">
        <f t="shared" si="556"/>
        <v/>
      </c>
    </row>
    <row r="2593" spans="1:27" x14ac:dyDescent="0.2">
      <c r="A2593" s="1" t="s">
        <v>94</v>
      </c>
      <c r="B2593" s="1" t="s">
        <v>95</v>
      </c>
      <c r="C2593" s="1" t="s">
        <v>136</v>
      </c>
      <c r="D2593" s="1">
        <v>275.14879999999999</v>
      </c>
      <c r="E2593" s="1">
        <v>24.31</v>
      </c>
      <c r="F2593" s="5" t="s">
        <v>146</v>
      </c>
      <c r="H2593" s="1" t="s">
        <v>154</v>
      </c>
      <c r="K2593" s="1">
        <f t="shared" si="553"/>
        <v>0</v>
      </c>
      <c r="L2593" s="1" t="str">
        <f t="shared" si="554"/>
        <v>both (C4H9NO3+Arg-H2O) SE_Syn</v>
      </c>
      <c r="M2593" s="1" t="str">
        <f t="shared" si="545"/>
        <v>ND</v>
      </c>
      <c r="N2593" s="1" t="str">
        <f t="shared" si="546"/>
        <v>both (C4H9NO3+Arg-H2O) SE_SynND</v>
      </c>
      <c r="O2593" s="2" t="str">
        <f t="shared" si="547"/>
        <v/>
      </c>
      <c r="P2593" s="1" t="str">
        <f t="array" ref="P2593">IF(O2593="","",AVERAGE(IF(L$1:L$2881=L2593,K$1:K$2881)))</f>
        <v/>
      </c>
      <c r="Q2593" s="1" t="str">
        <f t="array" ref="Q2593">IF(O2593="","",_xlfn.F.TEST(IF((L$1:L$2881=LEFT(L2593,LEN(L2593)-3)&amp;"ctr"),K$1:K$2881),IF((L$1:L$2881=L2593),K$1:K$2881)))</f>
        <v/>
      </c>
      <c r="R2593" s="1" t="str">
        <f t="array" ref="R2593">IF(O2593="","",TTEST(IF(L$1:L$2881=LEFT(L2593,LEN(L2593)-3)&amp;"ctr",K$1:K$2881),IF(L$1:L$2881=L2593,K$1:K$2881),2,IF(ISERROR(Q2593),3,IF(Q2593&lt;0.05,3,2))))</f>
        <v/>
      </c>
      <c r="S2593" s="1" t="str">
        <f t="shared" ca="1" si="548"/>
        <v/>
      </c>
      <c r="T2593" s="1" t="str">
        <f t="array" ref="T2593">IF(O2593="","",AVERAGE(IF(L$1:L$2881=L2593,I$1:I$2881)))</f>
        <v/>
      </c>
      <c r="U2593" s="1" t="str">
        <f t="shared" ca="1" si="549"/>
        <v/>
      </c>
      <c r="V2593" s="1" t="str">
        <f t="shared" ca="1" si="555"/>
        <v/>
      </c>
      <c r="W2593" s="1" t="str">
        <f t="array" aca="1" ref="W2593" ca="1">IF(V2593="","",IF(AVERAGE(IF(Z$2:Z$2881="Neg"&amp;" "&amp;B2593&amp;" "&amp;X2593,J$2:J$2881,0))&gt;AVERAGE(IF(Z$2:Z$2881="pos"&amp;" "&amp;B2593&amp;" "&amp;X2593,J$2:J$2881,0)),"neg","pos"))</f>
        <v/>
      </c>
      <c r="X2593" s="1" t="str">
        <f t="shared" ca="1" si="550"/>
        <v/>
      </c>
      <c r="Y2593" s="1" t="str">
        <f t="shared" ca="1" si="551"/>
        <v/>
      </c>
      <c r="Z2593" s="1" t="str">
        <f t="shared" si="552"/>
        <v>both (C4H9NO3+Arg-H2O) SE_</v>
      </c>
      <c r="AA2593" s="1" t="str">
        <f t="shared" si="556"/>
        <v/>
      </c>
    </row>
    <row r="2594" spans="1:27" x14ac:dyDescent="0.2">
      <c r="A2594" s="1" t="s">
        <v>94</v>
      </c>
      <c r="B2594" s="1" t="s">
        <v>92</v>
      </c>
      <c r="C2594" s="1" t="s">
        <v>140</v>
      </c>
      <c r="D2594" s="1">
        <v>233.13720000000001</v>
      </c>
      <c r="E2594" s="1">
        <v>24.32</v>
      </c>
      <c r="F2594" s="5" t="s">
        <v>146</v>
      </c>
      <c r="H2594" s="1" t="s">
        <v>147</v>
      </c>
      <c r="K2594" s="1">
        <f t="shared" si="553"/>
        <v>0</v>
      </c>
      <c r="L2594" s="1" t="str">
        <f t="shared" si="554"/>
        <v>both (Ser-Lys) Min_Ctr</v>
      </c>
      <c r="M2594" s="1" t="str">
        <f t="shared" si="545"/>
        <v>ND</v>
      </c>
      <c r="N2594" s="1" t="str">
        <f t="shared" si="546"/>
        <v>both (Ser-Lys) Min_CtrND</v>
      </c>
      <c r="O2594" s="2" t="str">
        <f t="shared" si="547"/>
        <v>ND</v>
      </c>
      <c r="P2594" s="1">
        <f t="array" ref="P2594">IF(O2594="","",AVERAGE(IF(L$1:L$2881=L2594,K$1:K$2881)))</f>
        <v>0</v>
      </c>
      <c r="Q2594" s="1" t="e">
        <f t="array" ref="Q2594">IF(O2594="","",_xlfn.F.TEST(IF((L$1:L$2881=LEFT(L2594,LEN(L2594)-3)&amp;"ctr"),K$1:K$2881),IF((L$1:L$2881=L2594),K$1:K$2881)))</f>
        <v>#DIV/0!</v>
      </c>
      <c r="R2594" s="1" t="e">
        <f t="array" ref="R2594">IF(O2594="","",TTEST(IF(L$1:L$2881=LEFT(L2594,LEN(L2594)-3)&amp;"ctr",K$1:K$2881),IF(L$1:L$2881=L2594,K$1:K$2881),2,IF(ISERROR(Q2594),3,IF(Q2594&lt;0.05,3,2))))</f>
        <v>#DIV/0!</v>
      </c>
      <c r="S2594" s="1" t="str">
        <f t="shared" ca="1" si="548"/>
        <v>ND</v>
      </c>
      <c r="T2594" s="1">
        <f t="array" ref="T2594">IF(O2594="","",AVERAGE(IF(L$1:L$2881=L2594,I$1:I$2881)))</f>
        <v>0</v>
      </c>
      <c r="U2594" s="1" t="str">
        <f t="shared" ca="1" si="549"/>
        <v>n/a</v>
      </c>
      <c r="V2594" s="1" t="str">
        <f t="shared" ca="1" si="555"/>
        <v/>
      </c>
      <c r="W2594" s="1" t="str">
        <f t="array" aca="1" ref="W2594" ca="1">IF(V2594="","",IF(AVERAGE(IF(Z$2:Z$2881="Neg"&amp;" "&amp;B2594&amp;" "&amp;X2594,J$2:J$2881,0))&gt;AVERAGE(IF(Z$2:Z$2881="pos"&amp;" "&amp;B2594&amp;" "&amp;X2594,J$2:J$2881,0)),"neg","pos"))</f>
        <v/>
      </c>
      <c r="X2594" s="1" t="str">
        <f t="shared" ca="1" si="550"/>
        <v/>
      </c>
      <c r="Y2594" s="1" t="str">
        <f t="shared" ca="1" si="551"/>
        <v/>
      </c>
      <c r="Z2594" s="1" t="str">
        <f t="shared" si="552"/>
        <v>both (Ser-Lys) Min</v>
      </c>
      <c r="AA2594" s="1" t="str">
        <f t="shared" si="556"/>
        <v>Good</v>
      </c>
    </row>
    <row r="2595" spans="1:27" x14ac:dyDescent="0.2">
      <c r="A2595" s="1" t="s">
        <v>94</v>
      </c>
      <c r="B2595" s="1" t="s">
        <v>92</v>
      </c>
      <c r="C2595" s="1" t="s">
        <v>140</v>
      </c>
      <c r="D2595" s="1">
        <v>233.13720000000001</v>
      </c>
      <c r="E2595" s="1">
        <v>24.32</v>
      </c>
      <c r="F2595" s="5" t="s">
        <v>146</v>
      </c>
      <c r="H2595" s="1" t="s">
        <v>147</v>
      </c>
      <c r="K2595" s="1">
        <f t="shared" si="553"/>
        <v>0</v>
      </c>
      <c r="L2595" s="1" t="str">
        <f t="shared" si="554"/>
        <v>both (Ser-Lys) Min_Ctr</v>
      </c>
      <c r="M2595" s="1" t="str">
        <f t="shared" si="545"/>
        <v>ND</v>
      </c>
      <c r="N2595" s="1" t="str">
        <f t="shared" si="546"/>
        <v>both (Ser-Lys) Min_CtrND</v>
      </c>
      <c r="O2595" s="2" t="str">
        <f t="shared" si="547"/>
        <v/>
      </c>
      <c r="P2595" s="1" t="str">
        <f t="array" ref="P2595">IF(O2595="","",AVERAGE(IF(L$1:L$2881=L2595,K$1:K$2881)))</f>
        <v/>
      </c>
      <c r="Q2595" s="1" t="str">
        <f t="array" ref="Q2595">IF(O2595="","",_xlfn.F.TEST(IF((L$1:L$2881=LEFT(L2595,LEN(L2595)-3)&amp;"ctr"),K$1:K$2881),IF((L$1:L$2881=L2595),K$1:K$2881)))</f>
        <v/>
      </c>
      <c r="R2595" s="1" t="str">
        <f t="array" ref="R2595">IF(O2595="","",TTEST(IF(L$1:L$2881=LEFT(L2595,LEN(L2595)-3)&amp;"ctr",K$1:K$2881),IF(L$1:L$2881=L2595,K$1:K$2881),2,IF(ISERROR(Q2595),3,IF(Q2595&lt;0.05,3,2))))</f>
        <v/>
      </c>
      <c r="S2595" s="1" t="str">
        <f t="shared" ca="1" si="548"/>
        <v/>
      </c>
      <c r="T2595" s="1" t="str">
        <f t="array" ref="T2595">IF(O2595="","",AVERAGE(IF(L$1:L$2881=L2595,I$1:I$2881)))</f>
        <v/>
      </c>
      <c r="U2595" s="1" t="str">
        <f t="shared" ca="1" si="549"/>
        <v/>
      </c>
      <c r="V2595" s="1" t="str">
        <f t="shared" ca="1" si="555"/>
        <v/>
      </c>
      <c r="W2595" s="1" t="str">
        <f t="array" aca="1" ref="W2595" ca="1">IF(V2595="","",IF(AVERAGE(IF(Z$2:Z$2881="Neg"&amp;" "&amp;B2595&amp;" "&amp;X2595,J$2:J$2881,0))&gt;AVERAGE(IF(Z$2:Z$2881="pos"&amp;" "&amp;B2595&amp;" "&amp;X2595,J$2:J$2881,0)),"neg","pos"))</f>
        <v/>
      </c>
      <c r="X2595" s="1" t="str">
        <f t="shared" ca="1" si="550"/>
        <v/>
      </c>
      <c r="Y2595" s="1" t="str">
        <f t="shared" ca="1" si="551"/>
        <v/>
      </c>
      <c r="Z2595" s="1" t="str">
        <f t="shared" si="552"/>
        <v>both (Ser-Lys) Min</v>
      </c>
      <c r="AA2595" s="1" t="str">
        <f t="shared" si="556"/>
        <v/>
      </c>
    </row>
    <row r="2596" spans="1:27" x14ac:dyDescent="0.2">
      <c r="A2596" s="1" t="s">
        <v>94</v>
      </c>
      <c r="B2596" s="1" t="s">
        <v>92</v>
      </c>
      <c r="C2596" s="1" t="s">
        <v>140</v>
      </c>
      <c r="D2596" s="1">
        <v>233.13720000000001</v>
      </c>
      <c r="E2596" s="1">
        <v>24.32</v>
      </c>
      <c r="F2596" s="5" t="s">
        <v>146</v>
      </c>
      <c r="H2596" s="1" t="s">
        <v>147</v>
      </c>
      <c r="K2596" s="1">
        <f t="shared" si="553"/>
        <v>0</v>
      </c>
      <c r="L2596" s="1" t="str">
        <f t="shared" si="554"/>
        <v>both (Ser-Lys) Min_Ctr</v>
      </c>
      <c r="M2596" s="1" t="str">
        <f t="shared" si="545"/>
        <v>ND</v>
      </c>
      <c r="N2596" s="1" t="str">
        <f t="shared" si="546"/>
        <v>both (Ser-Lys) Min_CtrND</v>
      </c>
      <c r="O2596" s="2" t="str">
        <f t="shared" si="547"/>
        <v/>
      </c>
      <c r="P2596" s="1" t="str">
        <f t="array" ref="P2596">IF(O2596="","",AVERAGE(IF(L$1:L$2881=L2596,K$1:K$2881)))</f>
        <v/>
      </c>
      <c r="Q2596" s="1" t="str">
        <f t="array" ref="Q2596">IF(O2596="","",_xlfn.F.TEST(IF((L$1:L$2881=LEFT(L2596,LEN(L2596)-3)&amp;"ctr"),K$1:K$2881),IF((L$1:L$2881=L2596),K$1:K$2881)))</f>
        <v/>
      </c>
      <c r="R2596" s="1" t="str">
        <f t="array" ref="R2596">IF(O2596="","",TTEST(IF(L$1:L$2881=LEFT(L2596,LEN(L2596)-3)&amp;"ctr",K$1:K$2881),IF(L$1:L$2881=L2596,K$1:K$2881),2,IF(ISERROR(Q2596),3,IF(Q2596&lt;0.05,3,2))))</f>
        <v/>
      </c>
      <c r="S2596" s="1" t="str">
        <f t="shared" ca="1" si="548"/>
        <v/>
      </c>
      <c r="T2596" s="1" t="str">
        <f t="array" ref="T2596">IF(O2596="","",AVERAGE(IF(L$1:L$2881=L2596,I$1:I$2881)))</f>
        <v/>
      </c>
      <c r="U2596" s="1" t="str">
        <f t="shared" ca="1" si="549"/>
        <v/>
      </c>
      <c r="V2596" s="1" t="str">
        <f t="shared" ca="1" si="555"/>
        <v/>
      </c>
      <c r="W2596" s="1" t="str">
        <f t="array" aca="1" ref="W2596" ca="1">IF(V2596="","",IF(AVERAGE(IF(Z$2:Z$2881="Neg"&amp;" "&amp;B2596&amp;" "&amp;X2596,J$2:J$2881,0))&gt;AVERAGE(IF(Z$2:Z$2881="pos"&amp;" "&amp;B2596&amp;" "&amp;X2596,J$2:J$2881,0)),"neg","pos"))</f>
        <v/>
      </c>
      <c r="X2596" s="1" t="str">
        <f t="shared" ca="1" si="550"/>
        <v/>
      </c>
      <c r="Y2596" s="1" t="str">
        <f t="shared" ca="1" si="551"/>
        <v/>
      </c>
      <c r="Z2596" s="1" t="str">
        <f t="shared" si="552"/>
        <v>both (Ser-Lys) Min</v>
      </c>
      <c r="AA2596" s="1" t="str">
        <f t="shared" si="556"/>
        <v/>
      </c>
    </row>
    <row r="2597" spans="1:27" x14ac:dyDescent="0.2">
      <c r="A2597" s="1" t="s">
        <v>94</v>
      </c>
      <c r="B2597" s="1" t="s">
        <v>92</v>
      </c>
      <c r="C2597" s="1" t="s">
        <v>140</v>
      </c>
      <c r="D2597" s="1">
        <v>233.13720000000001</v>
      </c>
      <c r="E2597" s="1">
        <v>24.32</v>
      </c>
      <c r="F2597" s="5" t="s">
        <v>146</v>
      </c>
      <c r="H2597" s="1" t="s">
        <v>147</v>
      </c>
      <c r="K2597" s="1">
        <f t="shared" si="553"/>
        <v>0</v>
      </c>
      <c r="L2597" s="1" t="str">
        <f t="shared" si="554"/>
        <v>both (Ser-Lys) Min_Ctr</v>
      </c>
      <c r="M2597" s="1" t="str">
        <f t="shared" si="545"/>
        <v>ND</v>
      </c>
      <c r="N2597" s="1" t="str">
        <f t="shared" si="546"/>
        <v>both (Ser-Lys) Min_CtrND</v>
      </c>
      <c r="O2597" s="2" t="str">
        <f t="shared" si="547"/>
        <v/>
      </c>
      <c r="P2597" s="1" t="str">
        <f t="array" ref="P2597">IF(O2597="","",AVERAGE(IF(L$1:L$2881=L2597,K$1:K$2881)))</f>
        <v/>
      </c>
      <c r="Q2597" s="1" t="str">
        <f t="array" ref="Q2597">IF(O2597="","",_xlfn.F.TEST(IF((L$1:L$2881=LEFT(L2597,LEN(L2597)-3)&amp;"ctr"),K$1:K$2881),IF((L$1:L$2881=L2597),K$1:K$2881)))</f>
        <v/>
      </c>
      <c r="R2597" s="1" t="str">
        <f t="array" ref="R2597">IF(O2597="","",TTEST(IF(L$1:L$2881=LEFT(L2597,LEN(L2597)-3)&amp;"ctr",K$1:K$2881),IF(L$1:L$2881=L2597,K$1:K$2881),2,IF(ISERROR(Q2597),3,IF(Q2597&lt;0.05,3,2))))</f>
        <v/>
      </c>
      <c r="S2597" s="1" t="str">
        <f t="shared" ca="1" si="548"/>
        <v/>
      </c>
      <c r="T2597" s="1" t="str">
        <f t="array" ref="T2597">IF(O2597="","",AVERAGE(IF(L$1:L$2881=L2597,I$1:I$2881)))</f>
        <v/>
      </c>
      <c r="U2597" s="1" t="str">
        <f t="shared" ca="1" si="549"/>
        <v/>
      </c>
      <c r="V2597" s="1" t="str">
        <f t="shared" ca="1" si="555"/>
        <v/>
      </c>
      <c r="W2597" s="1" t="str">
        <f t="array" aca="1" ref="W2597" ca="1">IF(V2597="","",IF(AVERAGE(IF(Z$2:Z$2881="Neg"&amp;" "&amp;B2597&amp;" "&amp;X2597,J$2:J$2881,0))&gt;AVERAGE(IF(Z$2:Z$2881="pos"&amp;" "&amp;B2597&amp;" "&amp;X2597,J$2:J$2881,0)),"neg","pos"))</f>
        <v/>
      </c>
      <c r="X2597" s="1" t="str">
        <f t="shared" ca="1" si="550"/>
        <v/>
      </c>
      <c r="Y2597" s="1" t="str">
        <f t="shared" ca="1" si="551"/>
        <v/>
      </c>
      <c r="Z2597" s="1" t="str">
        <f t="shared" si="552"/>
        <v>both (Ser-Lys) Min</v>
      </c>
      <c r="AA2597" s="1" t="str">
        <f t="shared" si="556"/>
        <v/>
      </c>
    </row>
    <row r="2598" spans="1:27" x14ac:dyDescent="0.2">
      <c r="A2598" s="1" t="s">
        <v>94</v>
      </c>
      <c r="B2598" s="1" t="s">
        <v>92</v>
      </c>
      <c r="C2598" s="1" t="s">
        <v>140</v>
      </c>
      <c r="D2598" s="1">
        <v>233.13720000000001</v>
      </c>
      <c r="E2598" s="1">
        <v>24.32</v>
      </c>
      <c r="F2598" s="5" t="s">
        <v>146</v>
      </c>
      <c r="H2598" s="1" t="s">
        <v>148</v>
      </c>
      <c r="K2598" s="1">
        <f t="shared" si="553"/>
        <v>0</v>
      </c>
      <c r="L2598" s="1" t="str">
        <f t="shared" si="554"/>
        <v>both (Ser-Lys) Min_Syn</v>
      </c>
      <c r="M2598" s="1" t="str">
        <f t="shared" si="545"/>
        <v>ND</v>
      </c>
      <c r="N2598" s="1" t="str">
        <f t="shared" si="546"/>
        <v>both (Ser-Lys) Min_SynND</v>
      </c>
      <c r="O2598" s="2" t="str">
        <f t="shared" si="547"/>
        <v>ND</v>
      </c>
      <c r="P2598" s="1">
        <f t="array" ref="P2598">IF(O2598="","",AVERAGE(IF(L$1:L$2881=L2598,K$1:K$2881)))</f>
        <v>0</v>
      </c>
      <c r="Q2598" s="1" t="e">
        <f t="array" ref="Q2598">IF(O2598="","",_xlfn.F.TEST(IF((L$1:L$2881=LEFT(L2598,LEN(L2598)-3)&amp;"ctr"),K$1:K$2881),IF((L$1:L$2881=L2598),K$1:K$2881)))</f>
        <v>#DIV/0!</v>
      </c>
      <c r="R2598" s="1" t="e">
        <f t="array" ref="R2598">IF(O2598="","",TTEST(IF(L$1:L$2881=LEFT(L2598,LEN(L2598)-3)&amp;"ctr",K$1:K$2881),IF(L$1:L$2881=L2598,K$1:K$2881),2,IF(ISERROR(Q2598),3,IF(Q2598&lt;0.05,3,2))))</f>
        <v>#DIV/0!</v>
      </c>
      <c r="S2598" s="1" t="str">
        <f t="shared" ca="1" si="548"/>
        <v>ND</v>
      </c>
      <c r="T2598" s="1">
        <f t="array" ref="T2598">IF(O2598="","",AVERAGE(IF(L$1:L$2881=L2598,I$1:I$2881)))</f>
        <v>0</v>
      </c>
      <c r="U2598" s="1" t="str">
        <f t="shared" ca="1" si="549"/>
        <v>n/a</v>
      </c>
      <c r="V2598" s="1" t="str">
        <f t="shared" ca="1" si="555"/>
        <v/>
      </c>
      <c r="W2598" s="1" t="str">
        <f t="array" aca="1" ref="W2598" ca="1">IF(V2598="","",IF(AVERAGE(IF(Z$2:Z$2881="Neg"&amp;" "&amp;B2598&amp;" "&amp;X2598,J$2:J$2881,0))&gt;AVERAGE(IF(Z$2:Z$2881="pos"&amp;" "&amp;B2598&amp;" "&amp;X2598,J$2:J$2881,0)),"neg","pos"))</f>
        <v/>
      </c>
      <c r="X2598" s="1" t="str">
        <f t="shared" ca="1" si="550"/>
        <v/>
      </c>
      <c r="Y2598" s="1" t="str">
        <f t="shared" ca="1" si="551"/>
        <v/>
      </c>
      <c r="Z2598" s="1" t="str">
        <f t="shared" si="552"/>
        <v>both (Ser-Lys) Min</v>
      </c>
      <c r="AA2598" s="1" t="str">
        <f t="shared" si="556"/>
        <v>Good</v>
      </c>
    </row>
    <row r="2599" spans="1:27" x14ac:dyDescent="0.2">
      <c r="A2599" s="1" t="s">
        <v>94</v>
      </c>
      <c r="B2599" s="1" t="s">
        <v>92</v>
      </c>
      <c r="C2599" s="1" t="s">
        <v>140</v>
      </c>
      <c r="D2599" s="1">
        <v>233.13720000000001</v>
      </c>
      <c r="E2599" s="1">
        <v>24.32</v>
      </c>
      <c r="F2599" s="5" t="s">
        <v>146</v>
      </c>
      <c r="H2599" s="1" t="s">
        <v>148</v>
      </c>
      <c r="K2599" s="1">
        <f t="shared" si="553"/>
        <v>0</v>
      </c>
      <c r="L2599" s="1" t="str">
        <f t="shared" si="554"/>
        <v>both (Ser-Lys) Min_Syn</v>
      </c>
      <c r="M2599" s="1" t="str">
        <f t="shared" si="545"/>
        <v>ND</v>
      </c>
      <c r="N2599" s="1" t="str">
        <f t="shared" si="546"/>
        <v>both (Ser-Lys) Min_SynND</v>
      </c>
      <c r="O2599" s="2" t="str">
        <f t="shared" si="547"/>
        <v/>
      </c>
      <c r="P2599" s="1" t="str">
        <f t="array" ref="P2599">IF(O2599="","",AVERAGE(IF(L$1:L$2881=L2599,K$1:K$2881)))</f>
        <v/>
      </c>
      <c r="Q2599" s="1" t="str">
        <f t="array" ref="Q2599">IF(O2599="","",_xlfn.F.TEST(IF((L$1:L$2881=LEFT(L2599,LEN(L2599)-3)&amp;"ctr"),K$1:K$2881),IF((L$1:L$2881=L2599),K$1:K$2881)))</f>
        <v/>
      </c>
      <c r="R2599" s="1" t="str">
        <f t="array" ref="R2599">IF(O2599="","",TTEST(IF(L$1:L$2881=LEFT(L2599,LEN(L2599)-3)&amp;"ctr",K$1:K$2881),IF(L$1:L$2881=L2599,K$1:K$2881),2,IF(ISERROR(Q2599),3,IF(Q2599&lt;0.05,3,2))))</f>
        <v/>
      </c>
      <c r="S2599" s="1" t="str">
        <f t="shared" ca="1" si="548"/>
        <v/>
      </c>
      <c r="T2599" s="1" t="str">
        <f t="array" ref="T2599">IF(O2599="","",AVERAGE(IF(L$1:L$2881=L2599,I$1:I$2881)))</f>
        <v/>
      </c>
      <c r="U2599" s="1" t="str">
        <f t="shared" ca="1" si="549"/>
        <v/>
      </c>
      <c r="V2599" s="1" t="str">
        <f t="shared" ca="1" si="555"/>
        <v/>
      </c>
      <c r="W2599" s="1" t="str">
        <f t="array" aca="1" ref="W2599" ca="1">IF(V2599="","",IF(AVERAGE(IF(Z$2:Z$2881="Neg"&amp;" "&amp;B2599&amp;" "&amp;X2599,J$2:J$2881,0))&gt;AVERAGE(IF(Z$2:Z$2881="pos"&amp;" "&amp;B2599&amp;" "&amp;X2599,J$2:J$2881,0)),"neg","pos"))</f>
        <v/>
      </c>
      <c r="X2599" s="1" t="str">
        <f t="shared" ca="1" si="550"/>
        <v/>
      </c>
      <c r="Y2599" s="1" t="str">
        <f t="shared" ca="1" si="551"/>
        <v/>
      </c>
      <c r="Z2599" s="1" t="str">
        <f t="shared" si="552"/>
        <v>both (Ser-Lys) Min</v>
      </c>
      <c r="AA2599" s="1" t="str">
        <f t="shared" si="556"/>
        <v/>
      </c>
    </row>
    <row r="2600" spans="1:27" x14ac:dyDescent="0.2">
      <c r="A2600" s="1" t="s">
        <v>94</v>
      </c>
      <c r="B2600" s="1" t="s">
        <v>92</v>
      </c>
      <c r="C2600" s="1" t="s">
        <v>140</v>
      </c>
      <c r="D2600" s="1">
        <v>233.13720000000001</v>
      </c>
      <c r="E2600" s="1">
        <v>24.32</v>
      </c>
      <c r="F2600" s="5" t="s">
        <v>146</v>
      </c>
      <c r="H2600" s="1" t="s">
        <v>148</v>
      </c>
      <c r="K2600" s="1">
        <f t="shared" si="553"/>
        <v>0</v>
      </c>
      <c r="L2600" s="1" t="str">
        <f t="shared" si="554"/>
        <v>both (Ser-Lys) Min_Syn</v>
      </c>
      <c r="M2600" s="1" t="str">
        <f t="shared" si="545"/>
        <v>ND</v>
      </c>
      <c r="N2600" s="1" t="str">
        <f t="shared" si="546"/>
        <v>both (Ser-Lys) Min_SynND</v>
      </c>
      <c r="O2600" s="2" t="str">
        <f t="shared" si="547"/>
        <v/>
      </c>
      <c r="P2600" s="1" t="str">
        <f t="array" ref="P2600">IF(O2600="","",AVERAGE(IF(L$1:L$2881=L2600,K$1:K$2881)))</f>
        <v/>
      </c>
      <c r="Q2600" s="1" t="str">
        <f t="array" ref="Q2600">IF(O2600="","",_xlfn.F.TEST(IF((L$1:L$2881=LEFT(L2600,LEN(L2600)-3)&amp;"ctr"),K$1:K$2881),IF((L$1:L$2881=L2600),K$1:K$2881)))</f>
        <v/>
      </c>
      <c r="R2600" s="1" t="str">
        <f t="array" ref="R2600">IF(O2600="","",TTEST(IF(L$1:L$2881=LEFT(L2600,LEN(L2600)-3)&amp;"ctr",K$1:K$2881),IF(L$1:L$2881=L2600,K$1:K$2881),2,IF(ISERROR(Q2600),3,IF(Q2600&lt;0.05,3,2))))</f>
        <v/>
      </c>
      <c r="S2600" s="1" t="str">
        <f t="shared" ca="1" si="548"/>
        <v/>
      </c>
      <c r="T2600" s="1" t="str">
        <f t="array" ref="T2600">IF(O2600="","",AVERAGE(IF(L$1:L$2881=L2600,I$1:I$2881)))</f>
        <v/>
      </c>
      <c r="U2600" s="1" t="str">
        <f t="shared" ca="1" si="549"/>
        <v/>
      </c>
      <c r="V2600" s="1" t="str">
        <f t="shared" ca="1" si="555"/>
        <v/>
      </c>
      <c r="W2600" s="1" t="str">
        <f t="array" aca="1" ref="W2600" ca="1">IF(V2600="","",IF(AVERAGE(IF(Z$2:Z$2881="Neg"&amp;" "&amp;B2600&amp;" "&amp;X2600,J$2:J$2881,0))&gt;AVERAGE(IF(Z$2:Z$2881="pos"&amp;" "&amp;B2600&amp;" "&amp;X2600,J$2:J$2881,0)),"neg","pos"))</f>
        <v/>
      </c>
      <c r="X2600" s="1" t="str">
        <f t="shared" ca="1" si="550"/>
        <v/>
      </c>
      <c r="Y2600" s="1" t="str">
        <f t="shared" ca="1" si="551"/>
        <v/>
      </c>
      <c r="Z2600" s="1" t="str">
        <f t="shared" si="552"/>
        <v>both (Ser-Lys) Min</v>
      </c>
      <c r="AA2600" s="1" t="str">
        <f t="shared" si="556"/>
        <v/>
      </c>
    </row>
    <row r="2601" spans="1:27" x14ac:dyDescent="0.2">
      <c r="A2601" s="1" t="s">
        <v>94</v>
      </c>
      <c r="B2601" s="1" t="s">
        <v>92</v>
      </c>
      <c r="C2601" s="1" t="s">
        <v>140</v>
      </c>
      <c r="D2601" s="1">
        <v>233.13720000000001</v>
      </c>
      <c r="E2601" s="1">
        <v>24.32</v>
      </c>
      <c r="F2601" s="5" t="s">
        <v>146</v>
      </c>
      <c r="H2601" s="1" t="s">
        <v>148</v>
      </c>
      <c r="K2601" s="1">
        <f t="shared" si="553"/>
        <v>0</v>
      </c>
      <c r="L2601" s="1" t="str">
        <f t="shared" si="554"/>
        <v>both (Ser-Lys) Min_Syn</v>
      </c>
      <c r="M2601" s="1" t="str">
        <f t="shared" si="545"/>
        <v>ND</v>
      </c>
      <c r="N2601" s="1" t="str">
        <f t="shared" si="546"/>
        <v>both (Ser-Lys) Min_SynND</v>
      </c>
      <c r="O2601" s="2" t="str">
        <f t="shared" si="547"/>
        <v/>
      </c>
      <c r="P2601" s="1" t="str">
        <f t="array" ref="P2601">IF(O2601="","",AVERAGE(IF(L$1:L$2881=L2601,K$1:K$2881)))</f>
        <v/>
      </c>
      <c r="Q2601" s="1" t="str">
        <f t="array" ref="Q2601">IF(O2601="","",_xlfn.F.TEST(IF((L$1:L$2881=LEFT(L2601,LEN(L2601)-3)&amp;"ctr"),K$1:K$2881),IF((L$1:L$2881=L2601),K$1:K$2881)))</f>
        <v/>
      </c>
      <c r="R2601" s="1" t="str">
        <f t="array" ref="R2601">IF(O2601="","",TTEST(IF(L$1:L$2881=LEFT(L2601,LEN(L2601)-3)&amp;"ctr",K$1:K$2881),IF(L$1:L$2881=L2601,K$1:K$2881),2,IF(ISERROR(Q2601),3,IF(Q2601&lt;0.05,3,2))))</f>
        <v/>
      </c>
      <c r="S2601" s="1" t="str">
        <f t="shared" ca="1" si="548"/>
        <v/>
      </c>
      <c r="T2601" s="1" t="str">
        <f t="array" ref="T2601">IF(O2601="","",AVERAGE(IF(L$1:L$2881=L2601,I$1:I$2881)))</f>
        <v/>
      </c>
      <c r="U2601" s="1" t="str">
        <f t="shared" ca="1" si="549"/>
        <v/>
      </c>
      <c r="V2601" s="1" t="str">
        <f t="shared" ca="1" si="555"/>
        <v/>
      </c>
      <c r="W2601" s="1" t="str">
        <f t="array" aca="1" ref="W2601" ca="1">IF(V2601="","",IF(AVERAGE(IF(Z$2:Z$2881="Neg"&amp;" "&amp;B2601&amp;" "&amp;X2601,J$2:J$2881,0))&gt;AVERAGE(IF(Z$2:Z$2881="pos"&amp;" "&amp;B2601&amp;" "&amp;X2601,J$2:J$2881,0)),"neg","pos"))</f>
        <v/>
      </c>
      <c r="X2601" s="1" t="str">
        <f t="shared" ca="1" si="550"/>
        <v/>
      </c>
      <c r="Y2601" s="1" t="str">
        <f t="shared" ca="1" si="551"/>
        <v/>
      </c>
      <c r="Z2601" s="1" t="str">
        <f t="shared" si="552"/>
        <v>both (Ser-Lys) Min</v>
      </c>
      <c r="AA2601" s="1" t="str">
        <f t="shared" si="556"/>
        <v/>
      </c>
    </row>
    <row r="2602" spans="1:27" x14ac:dyDescent="0.2">
      <c r="A2602" s="1" t="s">
        <v>94</v>
      </c>
      <c r="B2602" s="1" t="s">
        <v>92</v>
      </c>
      <c r="C2602" s="1" t="s">
        <v>140</v>
      </c>
      <c r="D2602" s="1">
        <v>233.13720000000001</v>
      </c>
      <c r="E2602" s="1">
        <v>24.32</v>
      </c>
      <c r="F2602" s="5" t="s">
        <v>146</v>
      </c>
      <c r="H2602" s="1" t="s">
        <v>149</v>
      </c>
      <c r="K2602" s="1">
        <f t="shared" si="553"/>
        <v>0</v>
      </c>
      <c r="L2602" s="1" t="str">
        <f t="shared" si="554"/>
        <v>both (Ser-Lys) MEBM_Ctr</v>
      </c>
      <c r="M2602" s="1" t="str">
        <f t="shared" si="545"/>
        <v>ND</v>
      </c>
      <c r="N2602" s="1" t="str">
        <f t="shared" si="546"/>
        <v>both (Ser-Lys) MEBM_CtrND</v>
      </c>
      <c r="O2602" s="2" t="str">
        <f t="shared" si="547"/>
        <v>ND</v>
      </c>
      <c r="P2602" s="1">
        <f t="array" ref="P2602">IF(O2602="","",AVERAGE(IF(L$1:L$2881=L2602,K$1:K$2881)))</f>
        <v>0</v>
      </c>
      <c r="Q2602" s="1" t="e">
        <f t="array" ref="Q2602">IF(O2602="","",_xlfn.F.TEST(IF((L$1:L$2881=LEFT(L2602,LEN(L2602)-3)&amp;"ctr"),K$1:K$2881),IF((L$1:L$2881=L2602),K$1:K$2881)))</f>
        <v>#DIV/0!</v>
      </c>
      <c r="R2602" s="1" t="e">
        <f t="array" ref="R2602">IF(O2602="","",TTEST(IF(L$1:L$2881=LEFT(L2602,LEN(L2602)-3)&amp;"ctr",K$1:K$2881),IF(L$1:L$2881=L2602,K$1:K$2881),2,IF(ISERROR(Q2602),3,IF(Q2602&lt;0.05,3,2))))</f>
        <v>#DIV/0!</v>
      </c>
      <c r="S2602" s="1" t="str">
        <f t="shared" ca="1" si="548"/>
        <v>ND</v>
      </c>
      <c r="T2602" s="1">
        <f t="array" ref="T2602">IF(O2602="","",AVERAGE(IF(L$1:L$2881=L2602,I$1:I$2881)))</f>
        <v>0</v>
      </c>
      <c r="U2602" s="1" t="str">
        <f t="shared" ca="1" si="549"/>
        <v>n/a</v>
      </c>
      <c r="V2602" s="1" t="str">
        <f t="shared" ca="1" si="555"/>
        <v/>
      </c>
      <c r="W2602" s="1" t="str">
        <f t="array" aca="1" ref="W2602" ca="1">IF(V2602="","",IF(AVERAGE(IF(Z$2:Z$2881="Neg"&amp;" "&amp;B2602&amp;" "&amp;X2602,J$2:J$2881,0))&gt;AVERAGE(IF(Z$2:Z$2881="pos"&amp;" "&amp;B2602&amp;" "&amp;X2602,J$2:J$2881,0)),"neg","pos"))</f>
        <v/>
      </c>
      <c r="X2602" s="1" t="str">
        <f t="shared" ca="1" si="550"/>
        <v/>
      </c>
      <c r="Y2602" s="1" t="str">
        <f t="shared" ca="1" si="551"/>
        <v/>
      </c>
      <c r="Z2602" s="1" t="str">
        <f t="shared" si="552"/>
        <v>both (Ser-Lys) MEB</v>
      </c>
      <c r="AA2602" s="1" t="str">
        <f t="shared" si="556"/>
        <v>Good</v>
      </c>
    </row>
    <row r="2603" spans="1:27" x14ac:dyDescent="0.2">
      <c r="A2603" s="1" t="s">
        <v>94</v>
      </c>
      <c r="B2603" s="1" t="s">
        <v>92</v>
      </c>
      <c r="C2603" s="1" t="s">
        <v>140</v>
      </c>
      <c r="D2603" s="1">
        <v>233.13720000000001</v>
      </c>
      <c r="E2603" s="1">
        <v>24.32</v>
      </c>
      <c r="F2603" s="5" t="s">
        <v>146</v>
      </c>
      <c r="H2603" s="1" t="s">
        <v>149</v>
      </c>
      <c r="K2603" s="1">
        <f t="shared" si="553"/>
        <v>0</v>
      </c>
      <c r="L2603" s="1" t="str">
        <f t="shared" si="554"/>
        <v>both (Ser-Lys) MEBM_Ctr</v>
      </c>
      <c r="M2603" s="1" t="str">
        <f t="shared" si="545"/>
        <v>ND</v>
      </c>
      <c r="N2603" s="1" t="str">
        <f t="shared" si="546"/>
        <v>both (Ser-Lys) MEBM_CtrND</v>
      </c>
      <c r="O2603" s="2" t="str">
        <f t="shared" si="547"/>
        <v/>
      </c>
      <c r="P2603" s="1" t="str">
        <f t="array" ref="P2603">IF(O2603="","",AVERAGE(IF(L$1:L$2881=L2603,K$1:K$2881)))</f>
        <v/>
      </c>
      <c r="Q2603" s="1" t="str">
        <f t="array" ref="Q2603">IF(O2603="","",_xlfn.F.TEST(IF((L$1:L$2881=LEFT(L2603,LEN(L2603)-3)&amp;"ctr"),K$1:K$2881),IF((L$1:L$2881=L2603),K$1:K$2881)))</f>
        <v/>
      </c>
      <c r="R2603" s="1" t="str">
        <f t="array" ref="R2603">IF(O2603="","",TTEST(IF(L$1:L$2881=LEFT(L2603,LEN(L2603)-3)&amp;"ctr",K$1:K$2881),IF(L$1:L$2881=L2603,K$1:K$2881),2,IF(ISERROR(Q2603),3,IF(Q2603&lt;0.05,3,2))))</f>
        <v/>
      </c>
      <c r="S2603" s="1" t="str">
        <f t="shared" ca="1" si="548"/>
        <v/>
      </c>
      <c r="T2603" s="1" t="str">
        <f t="array" ref="T2603">IF(O2603="","",AVERAGE(IF(L$1:L$2881=L2603,I$1:I$2881)))</f>
        <v/>
      </c>
      <c r="U2603" s="1" t="str">
        <f t="shared" ca="1" si="549"/>
        <v/>
      </c>
      <c r="V2603" s="1" t="str">
        <f t="shared" ca="1" si="555"/>
        <v/>
      </c>
      <c r="W2603" s="1" t="str">
        <f t="array" aca="1" ref="W2603" ca="1">IF(V2603="","",IF(AVERAGE(IF(Z$2:Z$2881="Neg"&amp;" "&amp;B2603&amp;" "&amp;X2603,J$2:J$2881,0))&gt;AVERAGE(IF(Z$2:Z$2881="pos"&amp;" "&amp;B2603&amp;" "&amp;X2603,J$2:J$2881,0)),"neg","pos"))</f>
        <v/>
      </c>
      <c r="X2603" s="1" t="str">
        <f t="shared" ca="1" si="550"/>
        <v/>
      </c>
      <c r="Y2603" s="1" t="str">
        <f t="shared" ca="1" si="551"/>
        <v/>
      </c>
      <c r="Z2603" s="1" t="str">
        <f t="shared" si="552"/>
        <v>both (Ser-Lys) MEB</v>
      </c>
      <c r="AA2603" s="1" t="str">
        <f t="shared" si="556"/>
        <v/>
      </c>
    </row>
    <row r="2604" spans="1:27" x14ac:dyDescent="0.2">
      <c r="A2604" s="1" t="s">
        <v>94</v>
      </c>
      <c r="B2604" s="1" t="s">
        <v>92</v>
      </c>
      <c r="C2604" s="1" t="s">
        <v>140</v>
      </c>
      <c r="D2604" s="1">
        <v>233.13720000000001</v>
      </c>
      <c r="E2604" s="1">
        <v>24.32</v>
      </c>
      <c r="F2604" s="5" t="s">
        <v>146</v>
      </c>
      <c r="H2604" s="1" t="s">
        <v>149</v>
      </c>
      <c r="K2604" s="1">
        <f t="shared" si="553"/>
        <v>0</v>
      </c>
      <c r="L2604" s="1" t="str">
        <f t="shared" si="554"/>
        <v>both (Ser-Lys) MEBM_Ctr</v>
      </c>
      <c r="M2604" s="1" t="str">
        <f t="shared" si="545"/>
        <v>ND</v>
      </c>
      <c r="N2604" s="1" t="str">
        <f t="shared" si="546"/>
        <v>both (Ser-Lys) MEBM_CtrND</v>
      </c>
      <c r="O2604" s="2" t="str">
        <f t="shared" si="547"/>
        <v/>
      </c>
      <c r="P2604" s="1" t="str">
        <f t="array" ref="P2604">IF(O2604="","",AVERAGE(IF(L$1:L$2881=L2604,K$1:K$2881)))</f>
        <v/>
      </c>
      <c r="Q2604" s="1" t="str">
        <f t="array" ref="Q2604">IF(O2604="","",_xlfn.F.TEST(IF((L$1:L$2881=LEFT(L2604,LEN(L2604)-3)&amp;"ctr"),K$1:K$2881),IF((L$1:L$2881=L2604),K$1:K$2881)))</f>
        <v/>
      </c>
      <c r="R2604" s="1" t="str">
        <f t="array" ref="R2604">IF(O2604="","",TTEST(IF(L$1:L$2881=LEFT(L2604,LEN(L2604)-3)&amp;"ctr",K$1:K$2881),IF(L$1:L$2881=L2604,K$1:K$2881),2,IF(ISERROR(Q2604),3,IF(Q2604&lt;0.05,3,2))))</f>
        <v/>
      </c>
      <c r="S2604" s="1" t="str">
        <f t="shared" ca="1" si="548"/>
        <v/>
      </c>
      <c r="T2604" s="1" t="str">
        <f t="array" ref="T2604">IF(O2604="","",AVERAGE(IF(L$1:L$2881=L2604,I$1:I$2881)))</f>
        <v/>
      </c>
      <c r="U2604" s="1" t="str">
        <f t="shared" ca="1" si="549"/>
        <v/>
      </c>
      <c r="V2604" s="1" t="str">
        <f t="shared" ca="1" si="555"/>
        <v/>
      </c>
      <c r="W2604" s="1" t="str">
        <f t="array" aca="1" ref="W2604" ca="1">IF(V2604="","",IF(AVERAGE(IF(Z$2:Z$2881="Neg"&amp;" "&amp;B2604&amp;" "&amp;X2604,J$2:J$2881,0))&gt;AVERAGE(IF(Z$2:Z$2881="pos"&amp;" "&amp;B2604&amp;" "&amp;X2604,J$2:J$2881,0)),"neg","pos"))</f>
        <v/>
      </c>
      <c r="X2604" s="1" t="str">
        <f t="shared" ca="1" si="550"/>
        <v/>
      </c>
      <c r="Y2604" s="1" t="str">
        <f t="shared" ca="1" si="551"/>
        <v/>
      </c>
      <c r="Z2604" s="1" t="str">
        <f t="shared" si="552"/>
        <v>both (Ser-Lys) MEB</v>
      </c>
      <c r="AA2604" s="1" t="str">
        <f t="shared" si="556"/>
        <v/>
      </c>
    </row>
    <row r="2605" spans="1:27" x14ac:dyDescent="0.2">
      <c r="A2605" s="1" t="s">
        <v>94</v>
      </c>
      <c r="B2605" s="1" t="s">
        <v>92</v>
      </c>
      <c r="C2605" s="1" t="s">
        <v>140</v>
      </c>
      <c r="D2605" s="1">
        <v>233.13720000000001</v>
      </c>
      <c r="E2605" s="1">
        <v>24.32</v>
      </c>
      <c r="F2605" s="5" t="s">
        <v>146</v>
      </c>
      <c r="H2605" s="1" t="s">
        <v>149</v>
      </c>
      <c r="K2605" s="1">
        <f t="shared" si="553"/>
        <v>0</v>
      </c>
      <c r="L2605" s="1" t="str">
        <f t="shared" si="554"/>
        <v>both (Ser-Lys) MEBM_Ctr</v>
      </c>
      <c r="M2605" s="1" t="str">
        <f t="shared" si="545"/>
        <v>ND</v>
      </c>
      <c r="N2605" s="1" t="str">
        <f t="shared" si="546"/>
        <v>both (Ser-Lys) MEBM_CtrND</v>
      </c>
      <c r="O2605" s="2" t="str">
        <f t="shared" si="547"/>
        <v/>
      </c>
      <c r="P2605" s="1" t="str">
        <f t="array" ref="P2605">IF(O2605="","",AVERAGE(IF(L$1:L$2881=L2605,K$1:K$2881)))</f>
        <v/>
      </c>
      <c r="Q2605" s="1" t="str">
        <f t="array" ref="Q2605">IF(O2605="","",_xlfn.F.TEST(IF((L$1:L$2881=LEFT(L2605,LEN(L2605)-3)&amp;"ctr"),K$1:K$2881),IF((L$1:L$2881=L2605),K$1:K$2881)))</f>
        <v/>
      </c>
      <c r="R2605" s="1" t="str">
        <f t="array" ref="R2605">IF(O2605="","",TTEST(IF(L$1:L$2881=LEFT(L2605,LEN(L2605)-3)&amp;"ctr",K$1:K$2881),IF(L$1:L$2881=L2605,K$1:K$2881),2,IF(ISERROR(Q2605),3,IF(Q2605&lt;0.05,3,2))))</f>
        <v/>
      </c>
      <c r="S2605" s="1" t="str">
        <f t="shared" ca="1" si="548"/>
        <v/>
      </c>
      <c r="T2605" s="1" t="str">
        <f t="array" ref="T2605">IF(O2605="","",AVERAGE(IF(L$1:L$2881=L2605,I$1:I$2881)))</f>
        <v/>
      </c>
      <c r="U2605" s="1" t="str">
        <f t="shared" ca="1" si="549"/>
        <v/>
      </c>
      <c r="V2605" s="1" t="str">
        <f t="shared" ca="1" si="555"/>
        <v/>
      </c>
      <c r="W2605" s="1" t="str">
        <f t="array" aca="1" ref="W2605" ca="1">IF(V2605="","",IF(AVERAGE(IF(Z$2:Z$2881="Neg"&amp;" "&amp;B2605&amp;" "&amp;X2605,J$2:J$2881,0))&gt;AVERAGE(IF(Z$2:Z$2881="pos"&amp;" "&amp;B2605&amp;" "&amp;X2605,J$2:J$2881,0)),"neg","pos"))</f>
        <v/>
      </c>
      <c r="X2605" s="1" t="str">
        <f t="shared" ca="1" si="550"/>
        <v/>
      </c>
      <c r="Y2605" s="1" t="str">
        <f t="shared" ca="1" si="551"/>
        <v/>
      </c>
      <c r="Z2605" s="1" t="str">
        <f t="shared" si="552"/>
        <v>both (Ser-Lys) MEB</v>
      </c>
      <c r="AA2605" s="1" t="str">
        <f t="shared" si="556"/>
        <v/>
      </c>
    </row>
    <row r="2606" spans="1:27" x14ac:dyDescent="0.2">
      <c r="A2606" s="1" t="s">
        <v>94</v>
      </c>
      <c r="B2606" s="1" t="s">
        <v>92</v>
      </c>
      <c r="C2606" s="1" t="s">
        <v>140</v>
      </c>
      <c r="D2606" s="1">
        <v>233.13720000000001</v>
      </c>
      <c r="E2606" s="1">
        <v>24.32</v>
      </c>
      <c r="F2606" s="5" t="s">
        <v>146</v>
      </c>
      <c r="H2606" s="1" t="s">
        <v>150</v>
      </c>
      <c r="K2606" s="1">
        <f t="shared" si="553"/>
        <v>0</v>
      </c>
      <c r="L2606" s="1" t="str">
        <f t="shared" si="554"/>
        <v>both (Ser-Lys) MEBM_Syn</v>
      </c>
      <c r="M2606" s="1" t="str">
        <f t="shared" si="545"/>
        <v>ND</v>
      </c>
      <c r="N2606" s="1" t="str">
        <f t="shared" si="546"/>
        <v>both (Ser-Lys) MEBM_SynND</v>
      </c>
      <c r="O2606" s="2" t="str">
        <f t="shared" si="547"/>
        <v>ND</v>
      </c>
      <c r="P2606" s="1">
        <f t="array" ref="P2606">IF(O2606="","",AVERAGE(IF(L$1:L$2881=L2606,K$1:K$2881)))</f>
        <v>0</v>
      </c>
      <c r="Q2606" s="1" t="e">
        <f t="array" ref="Q2606">IF(O2606="","",_xlfn.F.TEST(IF((L$1:L$2881=LEFT(L2606,LEN(L2606)-3)&amp;"ctr"),K$1:K$2881),IF((L$1:L$2881=L2606),K$1:K$2881)))</f>
        <v>#DIV/0!</v>
      </c>
      <c r="R2606" s="1" t="e">
        <f t="array" ref="R2606">IF(O2606="","",TTEST(IF(L$1:L$2881=LEFT(L2606,LEN(L2606)-3)&amp;"ctr",K$1:K$2881),IF(L$1:L$2881=L2606,K$1:K$2881),2,IF(ISERROR(Q2606),3,IF(Q2606&lt;0.05,3,2))))</f>
        <v>#DIV/0!</v>
      </c>
      <c r="S2606" s="1" t="str">
        <f t="shared" ca="1" si="548"/>
        <v>ND</v>
      </c>
      <c r="T2606" s="1">
        <f t="array" ref="T2606">IF(O2606="","",AVERAGE(IF(L$1:L$2881=L2606,I$1:I$2881)))</f>
        <v>0</v>
      </c>
      <c r="U2606" s="1" t="str">
        <f t="shared" ca="1" si="549"/>
        <v>n/a</v>
      </c>
      <c r="V2606" s="1" t="str">
        <f t="shared" ca="1" si="555"/>
        <v/>
      </c>
      <c r="W2606" s="1" t="str">
        <f t="array" aca="1" ref="W2606" ca="1">IF(V2606="","",IF(AVERAGE(IF(Z$2:Z$2881="Neg"&amp;" "&amp;B2606&amp;" "&amp;X2606,J$2:J$2881,0))&gt;AVERAGE(IF(Z$2:Z$2881="pos"&amp;" "&amp;B2606&amp;" "&amp;X2606,J$2:J$2881,0)),"neg","pos"))</f>
        <v/>
      </c>
      <c r="X2606" s="1" t="str">
        <f t="shared" ca="1" si="550"/>
        <v/>
      </c>
      <c r="Y2606" s="1" t="str">
        <f t="shared" ca="1" si="551"/>
        <v/>
      </c>
      <c r="Z2606" s="1" t="str">
        <f t="shared" si="552"/>
        <v>both (Ser-Lys) MEB</v>
      </c>
      <c r="AA2606" s="1" t="str">
        <f t="shared" si="556"/>
        <v>Good</v>
      </c>
    </row>
    <row r="2607" spans="1:27" x14ac:dyDescent="0.2">
      <c r="A2607" s="1" t="s">
        <v>94</v>
      </c>
      <c r="B2607" s="1" t="s">
        <v>92</v>
      </c>
      <c r="C2607" s="1" t="s">
        <v>140</v>
      </c>
      <c r="D2607" s="1">
        <v>233.13720000000001</v>
      </c>
      <c r="E2607" s="1">
        <v>24.32</v>
      </c>
      <c r="F2607" s="5" t="s">
        <v>146</v>
      </c>
      <c r="H2607" s="1" t="s">
        <v>150</v>
      </c>
      <c r="K2607" s="1">
        <f t="shared" si="553"/>
        <v>0</v>
      </c>
      <c r="L2607" s="1" t="str">
        <f t="shared" si="554"/>
        <v>both (Ser-Lys) MEBM_Syn</v>
      </c>
      <c r="M2607" s="1" t="str">
        <f t="shared" si="545"/>
        <v>ND</v>
      </c>
      <c r="N2607" s="1" t="str">
        <f t="shared" si="546"/>
        <v>both (Ser-Lys) MEBM_SynND</v>
      </c>
      <c r="O2607" s="2" t="str">
        <f t="shared" si="547"/>
        <v/>
      </c>
      <c r="P2607" s="1" t="str">
        <f t="array" ref="P2607">IF(O2607="","",AVERAGE(IF(L$1:L$2881=L2607,K$1:K$2881)))</f>
        <v/>
      </c>
      <c r="Q2607" s="1" t="str">
        <f t="array" ref="Q2607">IF(O2607="","",_xlfn.F.TEST(IF((L$1:L$2881=LEFT(L2607,LEN(L2607)-3)&amp;"ctr"),K$1:K$2881),IF((L$1:L$2881=L2607),K$1:K$2881)))</f>
        <v/>
      </c>
      <c r="R2607" s="1" t="str">
        <f t="array" ref="R2607">IF(O2607="","",TTEST(IF(L$1:L$2881=LEFT(L2607,LEN(L2607)-3)&amp;"ctr",K$1:K$2881),IF(L$1:L$2881=L2607,K$1:K$2881),2,IF(ISERROR(Q2607),3,IF(Q2607&lt;0.05,3,2))))</f>
        <v/>
      </c>
      <c r="S2607" s="1" t="str">
        <f t="shared" ca="1" si="548"/>
        <v/>
      </c>
      <c r="T2607" s="1" t="str">
        <f t="array" ref="T2607">IF(O2607="","",AVERAGE(IF(L$1:L$2881=L2607,I$1:I$2881)))</f>
        <v/>
      </c>
      <c r="U2607" s="1" t="str">
        <f t="shared" ca="1" si="549"/>
        <v/>
      </c>
      <c r="V2607" s="1" t="str">
        <f t="shared" ca="1" si="555"/>
        <v/>
      </c>
      <c r="W2607" s="1" t="str">
        <f t="array" aca="1" ref="W2607" ca="1">IF(V2607="","",IF(AVERAGE(IF(Z$2:Z$2881="Neg"&amp;" "&amp;B2607&amp;" "&amp;X2607,J$2:J$2881,0))&gt;AVERAGE(IF(Z$2:Z$2881="pos"&amp;" "&amp;B2607&amp;" "&amp;X2607,J$2:J$2881,0)),"neg","pos"))</f>
        <v/>
      </c>
      <c r="X2607" s="1" t="str">
        <f t="shared" ca="1" si="550"/>
        <v/>
      </c>
      <c r="Y2607" s="1" t="str">
        <f t="shared" ca="1" si="551"/>
        <v/>
      </c>
      <c r="Z2607" s="1" t="str">
        <f t="shared" si="552"/>
        <v>both (Ser-Lys) MEB</v>
      </c>
      <c r="AA2607" s="1" t="str">
        <f t="shared" si="556"/>
        <v/>
      </c>
    </row>
    <row r="2608" spans="1:27" x14ac:dyDescent="0.2">
      <c r="A2608" s="1" t="s">
        <v>94</v>
      </c>
      <c r="B2608" s="1" t="s">
        <v>92</v>
      </c>
      <c r="C2608" s="1" t="s">
        <v>140</v>
      </c>
      <c r="D2608" s="1">
        <v>233.13720000000001</v>
      </c>
      <c r="E2608" s="1">
        <v>24.32</v>
      </c>
      <c r="F2608" s="5" t="s">
        <v>146</v>
      </c>
      <c r="H2608" s="1" t="s">
        <v>150</v>
      </c>
      <c r="K2608" s="1">
        <f t="shared" si="553"/>
        <v>0</v>
      </c>
      <c r="L2608" s="1" t="str">
        <f t="shared" si="554"/>
        <v>both (Ser-Lys) MEBM_Syn</v>
      </c>
      <c r="M2608" s="1" t="str">
        <f t="shared" si="545"/>
        <v>ND</v>
      </c>
      <c r="N2608" s="1" t="str">
        <f t="shared" si="546"/>
        <v>both (Ser-Lys) MEBM_SynND</v>
      </c>
      <c r="O2608" s="2" t="str">
        <f t="shared" si="547"/>
        <v/>
      </c>
      <c r="P2608" s="1" t="str">
        <f t="array" ref="P2608">IF(O2608="","",AVERAGE(IF(L$1:L$2881=L2608,K$1:K$2881)))</f>
        <v/>
      </c>
      <c r="Q2608" s="1" t="str">
        <f t="array" ref="Q2608">IF(O2608="","",_xlfn.F.TEST(IF((L$1:L$2881=LEFT(L2608,LEN(L2608)-3)&amp;"ctr"),K$1:K$2881),IF((L$1:L$2881=L2608),K$1:K$2881)))</f>
        <v/>
      </c>
      <c r="R2608" s="1" t="str">
        <f t="array" ref="R2608">IF(O2608="","",TTEST(IF(L$1:L$2881=LEFT(L2608,LEN(L2608)-3)&amp;"ctr",K$1:K$2881),IF(L$1:L$2881=L2608,K$1:K$2881),2,IF(ISERROR(Q2608),3,IF(Q2608&lt;0.05,3,2))))</f>
        <v/>
      </c>
      <c r="S2608" s="1" t="str">
        <f t="shared" ca="1" si="548"/>
        <v/>
      </c>
      <c r="T2608" s="1" t="str">
        <f t="array" ref="T2608">IF(O2608="","",AVERAGE(IF(L$1:L$2881=L2608,I$1:I$2881)))</f>
        <v/>
      </c>
      <c r="U2608" s="1" t="str">
        <f t="shared" ca="1" si="549"/>
        <v/>
      </c>
      <c r="V2608" s="1" t="str">
        <f t="shared" ca="1" si="555"/>
        <v/>
      </c>
      <c r="W2608" s="1" t="str">
        <f t="array" aca="1" ref="W2608" ca="1">IF(V2608="","",IF(AVERAGE(IF(Z$2:Z$2881="Neg"&amp;" "&amp;B2608&amp;" "&amp;X2608,J$2:J$2881,0))&gt;AVERAGE(IF(Z$2:Z$2881="pos"&amp;" "&amp;B2608&amp;" "&amp;X2608,J$2:J$2881,0)),"neg","pos"))</f>
        <v/>
      </c>
      <c r="X2608" s="1" t="str">
        <f t="shared" ca="1" si="550"/>
        <v/>
      </c>
      <c r="Y2608" s="1" t="str">
        <f t="shared" ca="1" si="551"/>
        <v/>
      </c>
      <c r="Z2608" s="1" t="str">
        <f t="shared" si="552"/>
        <v>both (Ser-Lys) MEB</v>
      </c>
      <c r="AA2608" s="1" t="str">
        <f t="shared" si="556"/>
        <v/>
      </c>
    </row>
    <row r="2609" spans="1:27" x14ac:dyDescent="0.2">
      <c r="A2609" s="1" t="s">
        <v>94</v>
      </c>
      <c r="B2609" s="1" t="s">
        <v>92</v>
      </c>
      <c r="C2609" s="1" t="s">
        <v>140</v>
      </c>
      <c r="D2609" s="1">
        <v>233.13720000000001</v>
      </c>
      <c r="E2609" s="1">
        <v>24.32</v>
      </c>
      <c r="F2609" s="5" t="s">
        <v>146</v>
      </c>
      <c r="H2609" s="1" t="s">
        <v>150</v>
      </c>
      <c r="K2609" s="1">
        <f t="shared" si="553"/>
        <v>0</v>
      </c>
      <c r="L2609" s="1" t="str">
        <f t="shared" si="554"/>
        <v>both (Ser-Lys) MEBM_Syn</v>
      </c>
      <c r="M2609" s="1" t="str">
        <f t="shared" si="545"/>
        <v>ND</v>
      </c>
      <c r="N2609" s="1" t="str">
        <f t="shared" si="546"/>
        <v>both (Ser-Lys) MEBM_SynND</v>
      </c>
      <c r="O2609" s="2" t="str">
        <f t="shared" si="547"/>
        <v/>
      </c>
      <c r="P2609" s="1" t="str">
        <f t="array" ref="P2609">IF(O2609="","",AVERAGE(IF(L$1:L$2881=L2609,K$1:K$2881)))</f>
        <v/>
      </c>
      <c r="Q2609" s="1" t="str">
        <f t="array" ref="Q2609">IF(O2609="","",_xlfn.F.TEST(IF((L$1:L$2881=LEFT(L2609,LEN(L2609)-3)&amp;"ctr"),K$1:K$2881),IF((L$1:L$2881=L2609),K$1:K$2881)))</f>
        <v/>
      </c>
      <c r="R2609" s="1" t="str">
        <f t="array" ref="R2609">IF(O2609="","",TTEST(IF(L$1:L$2881=LEFT(L2609,LEN(L2609)-3)&amp;"ctr",K$1:K$2881),IF(L$1:L$2881=L2609,K$1:K$2881),2,IF(ISERROR(Q2609),3,IF(Q2609&lt;0.05,3,2))))</f>
        <v/>
      </c>
      <c r="S2609" s="1" t="str">
        <f t="shared" ca="1" si="548"/>
        <v/>
      </c>
      <c r="T2609" s="1" t="str">
        <f t="array" ref="T2609">IF(O2609="","",AVERAGE(IF(L$1:L$2881=L2609,I$1:I$2881)))</f>
        <v/>
      </c>
      <c r="U2609" s="1" t="str">
        <f t="shared" ca="1" si="549"/>
        <v/>
      </c>
      <c r="V2609" s="1" t="str">
        <f t="shared" ca="1" si="555"/>
        <v/>
      </c>
      <c r="W2609" s="1" t="str">
        <f t="array" aca="1" ref="W2609" ca="1">IF(V2609="","",IF(AVERAGE(IF(Z$2:Z$2881="Neg"&amp;" "&amp;B2609&amp;" "&amp;X2609,J$2:J$2881,0))&gt;AVERAGE(IF(Z$2:Z$2881="pos"&amp;" "&amp;B2609&amp;" "&amp;X2609,J$2:J$2881,0)),"neg","pos"))</f>
        <v/>
      </c>
      <c r="X2609" s="1" t="str">
        <f t="shared" ca="1" si="550"/>
        <v/>
      </c>
      <c r="Y2609" s="1" t="str">
        <f t="shared" ca="1" si="551"/>
        <v/>
      </c>
      <c r="Z2609" s="1" t="str">
        <f t="shared" si="552"/>
        <v>both (Ser-Lys) MEB</v>
      </c>
      <c r="AA2609" s="1" t="str">
        <f t="shared" si="556"/>
        <v/>
      </c>
    </row>
    <row r="2610" spans="1:27" x14ac:dyDescent="0.2">
      <c r="A2610" s="1" t="s">
        <v>94</v>
      </c>
      <c r="B2610" s="1" t="s">
        <v>92</v>
      </c>
      <c r="C2610" s="1" t="s">
        <v>140</v>
      </c>
      <c r="D2610" s="1">
        <v>233.13720000000001</v>
      </c>
      <c r="E2610" s="1">
        <v>24.32</v>
      </c>
      <c r="F2610" s="5" t="s">
        <v>146</v>
      </c>
      <c r="H2610" s="1" t="s">
        <v>151</v>
      </c>
      <c r="I2610" s="1">
        <v>86797</v>
      </c>
      <c r="K2610" s="1">
        <f t="shared" si="553"/>
        <v>11.371338858908329</v>
      </c>
      <c r="L2610" s="1" t="str">
        <f t="shared" si="554"/>
        <v>both (Ser-Lys) YE_Ctr</v>
      </c>
      <c r="M2610" s="1" t="str">
        <f t="shared" si="545"/>
        <v>D</v>
      </c>
      <c r="N2610" s="1" t="str">
        <f t="shared" si="546"/>
        <v>both (Ser-Lys) YE_Ctr_D</v>
      </c>
      <c r="O2610" s="2" t="str">
        <f t="shared" si="547"/>
        <v>D</v>
      </c>
      <c r="P2610" s="1">
        <f t="array" ref="P2610">IF(O2610="","",AVERAGE(IF(L$1:L$2881=L2610,K$1:K$2881)))</f>
        <v>10.685791808681635</v>
      </c>
      <c r="Q2610" s="1">
        <f t="array" ref="Q2610">IF(O2610="","",_xlfn.F.TEST(IF((L$1:L$2881=LEFT(L2610,LEN(L2610)-3)&amp;"ctr"),K$1:K$2881),IF((L$1:L$2881=L2610),K$1:K$2881)))</f>
        <v>1</v>
      </c>
      <c r="R2610" s="1">
        <f t="array" ref="R2610">IF(O2610="","",TTEST(IF(L$1:L$2881=LEFT(L2610,LEN(L2610)-3)&amp;"ctr",K$1:K$2881),IF(L$1:L$2881=L2610,K$1:K$2881),2,IF(ISERROR(Q2610),3,IF(Q2610&lt;0.05,3,2))))</f>
        <v>1</v>
      </c>
      <c r="S2610" s="1" t="str">
        <f t="shared" ca="1" si="548"/>
        <v>D</v>
      </c>
      <c r="T2610" s="1">
        <f t="array" ref="T2610">IF(O2610="","",AVERAGE(IF(L$1:L$2881=L2610,I$1:I$2881)))</f>
        <v>49686</v>
      </c>
      <c r="U2610" s="1" t="b">
        <f t="shared" ca="1" si="549"/>
        <v>0</v>
      </c>
      <c r="V2610" s="1" t="str">
        <f t="shared" ca="1" si="555"/>
        <v>1</v>
      </c>
      <c r="W2610" s="1" t="str">
        <f t="array" aca="1" ref="W2610" ca="1">IF(V2610="","",IF(AVERAGE(IF(Z$2:Z$2881="Neg"&amp;" "&amp;B2610&amp;" "&amp;X2610,J$2:J$2881,0))&gt;AVERAGE(IF(Z$2:Z$2881="pos"&amp;" "&amp;B2610&amp;" "&amp;X2610,J$2:J$2881,0)),"neg","pos"))</f>
        <v>pos</v>
      </c>
      <c r="X2610" s="1" t="str">
        <f t="shared" ca="1" si="550"/>
        <v>YE_</v>
      </c>
      <c r="Y2610" s="1" t="str">
        <f t="shared" ca="1" si="551"/>
        <v>Ctr</v>
      </c>
      <c r="Z2610" s="1" t="str">
        <f t="shared" si="552"/>
        <v>both (Ser-Lys) YE_</v>
      </c>
      <c r="AA2610" s="1" t="str">
        <f t="shared" si="556"/>
        <v>Good</v>
      </c>
    </row>
    <row r="2611" spans="1:27" x14ac:dyDescent="0.2">
      <c r="A2611" s="1" t="s">
        <v>94</v>
      </c>
      <c r="B2611" s="1" t="s">
        <v>92</v>
      </c>
      <c r="C2611" s="1" t="s">
        <v>140</v>
      </c>
      <c r="D2611" s="1">
        <v>233.13720000000001</v>
      </c>
      <c r="E2611" s="1">
        <v>24.32</v>
      </c>
      <c r="F2611" s="5" t="s">
        <v>146</v>
      </c>
      <c r="H2611" s="1" t="s">
        <v>151</v>
      </c>
      <c r="I2611" s="1">
        <v>22001</v>
      </c>
      <c r="K2611" s="1">
        <f t="shared" si="553"/>
        <v>9.9988886372993804</v>
      </c>
      <c r="L2611" s="1" t="str">
        <f t="shared" si="554"/>
        <v>both (Ser-Lys) YE_Ctr</v>
      </c>
      <c r="M2611" s="1" t="str">
        <f t="shared" si="545"/>
        <v>D</v>
      </c>
      <c r="N2611" s="1" t="str">
        <f t="shared" si="546"/>
        <v>both (Ser-Lys) YE_Ctr_D</v>
      </c>
      <c r="O2611" s="2" t="str">
        <f t="shared" si="547"/>
        <v/>
      </c>
      <c r="P2611" s="1" t="str">
        <f t="array" ref="P2611">IF(O2611="","",AVERAGE(IF(L$1:L$2881=L2611,K$1:K$2881)))</f>
        <v/>
      </c>
      <c r="Q2611" s="1" t="str">
        <f t="array" ref="Q2611">IF(O2611="","",_xlfn.F.TEST(IF((L$1:L$2881=LEFT(L2611,LEN(L2611)-3)&amp;"ctr"),K$1:K$2881),IF((L$1:L$2881=L2611),K$1:K$2881)))</f>
        <v/>
      </c>
      <c r="R2611" s="1" t="str">
        <f t="array" ref="R2611">IF(O2611="","",TTEST(IF(L$1:L$2881=LEFT(L2611,LEN(L2611)-3)&amp;"ctr",K$1:K$2881),IF(L$1:L$2881=L2611,K$1:K$2881),2,IF(ISERROR(Q2611),3,IF(Q2611&lt;0.05,3,2))))</f>
        <v/>
      </c>
      <c r="S2611" s="1" t="str">
        <f t="shared" ca="1" si="548"/>
        <v/>
      </c>
      <c r="T2611" s="1" t="str">
        <f t="array" ref="T2611">IF(O2611="","",AVERAGE(IF(L$1:L$2881=L2611,I$1:I$2881)))</f>
        <v/>
      </c>
      <c r="U2611" s="1" t="str">
        <f t="shared" ca="1" si="549"/>
        <v/>
      </c>
      <c r="V2611" s="1" t="str">
        <f t="shared" ca="1" si="555"/>
        <v/>
      </c>
      <c r="W2611" s="1" t="str">
        <f t="array" aca="1" ref="W2611" ca="1">IF(V2611="","",IF(AVERAGE(IF(Z$2:Z$2881="Neg"&amp;" "&amp;B2611&amp;" "&amp;X2611,J$2:J$2881,0))&gt;AVERAGE(IF(Z$2:Z$2881="pos"&amp;" "&amp;B2611&amp;" "&amp;X2611,J$2:J$2881,0)),"neg","pos"))</f>
        <v/>
      </c>
      <c r="X2611" s="1" t="str">
        <f t="shared" ca="1" si="550"/>
        <v/>
      </c>
      <c r="Y2611" s="1" t="str">
        <f t="shared" ca="1" si="551"/>
        <v/>
      </c>
      <c r="Z2611" s="1" t="str">
        <f t="shared" si="552"/>
        <v>both (Ser-Lys) YE_</v>
      </c>
      <c r="AA2611" s="1" t="str">
        <f t="shared" si="556"/>
        <v/>
      </c>
    </row>
    <row r="2612" spans="1:27" x14ac:dyDescent="0.2">
      <c r="A2612" s="1" t="s">
        <v>94</v>
      </c>
      <c r="B2612" s="1" t="s">
        <v>92</v>
      </c>
      <c r="C2612" s="1" t="s">
        <v>140</v>
      </c>
      <c r="D2612" s="1">
        <v>233.13720000000001</v>
      </c>
      <c r="E2612" s="1">
        <v>24.32</v>
      </c>
      <c r="F2612" s="5" t="s">
        <v>146</v>
      </c>
      <c r="H2612" s="1" t="s">
        <v>151</v>
      </c>
      <c r="I2612" s="1">
        <v>55353</v>
      </c>
      <c r="K2612" s="1">
        <f t="shared" si="553"/>
        <v>10.921504202914962</v>
      </c>
      <c r="L2612" s="1" t="str">
        <f t="shared" si="554"/>
        <v>both (Ser-Lys) YE_Ctr</v>
      </c>
      <c r="M2612" s="1" t="str">
        <f t="shared" si="545"/>
        <v>D</v>
      </c>
      <c r="N2612" s="1" t="str">
        <f t="shared" si="546"/>
        <v>both (Ser-Lys) YE_Ctr_D</v>
      </c>
      <c r="O2612" s="2" t="str">
        <f t="shared" si="547"/>
        <v/>
      </c>
      <c r="P2612" s="1" t="str">
        <f t="array" ref="P2612">IF(O2612="","",AVERAGE(IF(L$1:L$2881=L2612,K$1:K$2881)))</f>
        <v/>
      </c>
      <c r="Q2612" s="1" t="str">
        <f t="array" ref="Q2612">IF(O2612="","",_xlfn.F.TEST(IF((L$1:L$2881=LEFT(L2612,LEN(L2612)-3)&amp;"ctr"),K$1:K$2881),IF((L$1:L$2881=L2612),K$1:K$2881)))</f>
        <v/>
      </c>
      <c r="R2612" s="1" t="str">
        <f t="array" ref="R2612">IF(O2612="","",TTEST(IF(L$1:L$2881=LEFT(L2612,LEN(L2612)-3)&amp;"ctr",K$1:K$2881),IF(L$1:L$2881=L2612,K$1:K$2881),2,IF(ISERROR(Q2612),3,IF(Q2612&lt;0.05,3,2))))</f>
        <v/>
      </c>
      <c r="S2612" s="1" t="str">
        <f t="shared" ca="1" si="548"/>
        <v/>
      </c>
      <c r="T2612" s="1" t="str">
        <f t="array" ref="T2612">IF(O2612="","",AVERAGE(IF(L$1:L$2881=L2612,I$1:I$2881)))</f>
        <v/>
      </c>
      <c r="U2612" s="1" t="str">
        <f t="shared" ca="1" si="549"/>
        <v/>
      </c>
      <c r="V2612" s="1" t="str">
        <f t="shared" ca="1" si="555"/>
        <v/>
      </c>
      <c r="W2612" s="1" t="str">
        <f t="array" aca="1" ref="W2612" ca="1">IF(V2612="","",IF(AVERAGE(IF(Z$2:Z$2881="Neg"&amp;" "&amp;B2612&amp;" "&amp;X2612,J$2:J$2881,0))&gt;AVERAGE(IF(Z$2:Z$2881="pos"&amp;" "&amp;B2612&amp;" "&amp;X2612,J$2:J$2881,0)),"neg","pos"))</f>
        <v/>
      </c>
      <c r="X2612" s="1" t="str">
        <f t="shared" ca="1" si="550"/>
        <v/>
      </c>
      <c r="Y2612" s="1" t="str">
        <f t="shared" ca="1" si="551"/>
        <v/>
      </c>
      <c r="Z2612" s="1" t="str">
        <f t="shared" si="552"/>
        <v>both (Ser-Lys) YE_</v>
      </c>
      <c r="AA2612" s="1" t="str">
        <f t="shared" si="556"/>
        <v/>
      </c>
    </row>
    <row r="2613" spans="1:27" x14ac:dyDescent="0.2">
      <c r="A2613" s="1" t="s">
        <v>94</v>
      </c>
      <c r="B2613" s="1" t="s">
        <v>92</v>
      </c>
      <c r="C2613" s="1" t="s">
        <v>140</v>
      </c>
      <c r="D2613" s="1">
        <v>233.13720000000001</v>
      </c>
      <c r="E2613" s="1">
        <v>24.32</v>
      </c>
      <c r="F2613" s="5" t="s">
        <v>146</v>
      </c>
      <c r="H2613" s="1" t="s">
        <v>151</v>
      </c>
      <c r="I2613" s="1">
        <v>34593</v>
      </c>
      <c r="K2613" s="1">
        <f t="shared" si="553"/>
        <v>10.451435535603869</v>
      </c>
      <c r="L2613" s="1" t="str">
        <f t="shared" si="554"/>
        <v>both (Ser-Lys) YE_Ctr</v>
      </c>
      <c r="M2613" s="1" t="str">
        <f t="shared" si="545"/>
        <v>D</v>
      </c>
      <c r="N2613" s="1" t="str">
        <f t="shared" si="546"/>
        <v>both (Ser-Lys) YE_Ctr_D</v>
      </c>
      <c r="O2613" s="2" t="str">
        <f t="shared" si="547"/>
        <v/>
      </c>
      <c r="P2613" s="1" t="str">
        <f t="array" ref="P2613">IF(O2613="","",AVERAGE(IF(L$1:L$2881=L2613,K$1:K$2881)))</f>
        <v/>
      </c>
      <c r="Q2613" s="1" t="str">
        <f t="array" ref="Q2613">IF(O2613="","",_xlfn.F.TEST(IF((L$1:L$2881=LEFT(L2613,LEN(L2613)-3)&amp;"ctr"),K$1:K$2881),IF((L$1:L$2881=L2613),K$1:K$2881)))</f>
        <v/>
      </c>
      <c r="R2613" s="1" t="str">
        <f t="array" ref="R2613">IF(O2613="","",TTEST(IF(L$1:L$2881=LEFT(L2613,LEN(L2613)-3)&amp;"ctr",K$1:K$2881),IF(L$1:L$2881=L2613,K$1:K$2881),2,IF(ISERROR(Q2613),3,IF(Q2613&lt;0.05,3,2))))</f>
        <v/>
      </c>
      <c r="S2613" s="1" t="str">
        <f t="shared" ca="1" si="548"/>
        <v/>
      </c>
      <c r="T2613" s="1" t="str">
        <f t="array" ref="T2613">IF(O2613="","",AVERAGE(IF(L$1:L$2881=L2613,I$1:I$2881)))</f>
        <v/>
      </c>
      <c r="U2613" s="1" t="str">
        <f t="shared" ca="1" si="549"/>
        <v/>
      </c>
      <c r="V2613" s="1" t="str">
        <f t="shared" ca="1" si="555"/>
        <v/>
      </c>
      <c r="W2613" s="1" t="str">
        <f t="array" aca="1" ref="W2613" ca="1">IF(V2613="","",IF(AVERAGE(IF(Z$2:Z$2881="Neg"&amp;" "&amp;B2613&amp;" "&amp;X2613,J$2:J$2881,0))&gt;AVERAGE(IF(Z$2:Z$2881="pos"&amp;" "&amp;B2613&amp;" "&amp;X2613,J$2:J$2881,0)),"neg","pos"))</f>
        <v/>
      </c>
      <c r="X2613" s="1" t="str">
        <f t="shared" ca="1" si="550"/>
        <v/>
      </c>
      <c r="Y2613" s="1" t="str">
        <f t="shared" ca="1" si="551"/>
        <v/>
      </c>
      <c r="Z2613" s="1" t="str">
        <f t="shared" si="552"/>
        <v>both (Ser-Lys) YE_</v>
      </c>
      <c r="AA2613" s="1" t="str">
        <f t="shared" si="556"/>
        <v/>
      </c>
    </row>
    <row r="2614" spans="1:27" x14ac:dyDescent="0.2">
      <c r="A2614" s="1" t="s">
        <v>94</v>
      </c>
      <c r="B2614" s="1" t="s">
        <v>92</v>
      </c>
      <c r="C2614" s="1" t="s">
        <v>140</v>
      </c>
      <c r="D2614" s="1">
        <v>233.13720000000001</v>
      </c>
      <c r="E2614" s="1">
        <v>24.32</v>
      </c>
      <c r="F2614" s="5" t="s">
        <v>146</v>
      </c>
      <c r="H2614" s="1" t="s">
        <v>152</v>
      </c>
      <c r="I2614" s="1">
        <v>29194</v>
      </c>
      <c r="K2614" s="1">
        <f t="shared" si="553"/>
        <v>10.281752740717637</v>
      </c>
      <c r="L2614" s="1" t="str">
        <f t="shared" si="554"/>
        <v>both (Ser-Lys) YE_Syn</v>
      </c>
      <c r="M2614" s="1" t="str">
        <f t="shared" si="545"/>
        <v>D</v>
      </c>
      <c r="N2614" s="1" t="str">
        <f t="shared" si="546"/>
        <v>both (Ser-Lys) YE_Syn_D</v>
      </c>
      <c r="O2614" s="2" t="str">
        <f t="shared" si="547"/>
        <v>D</v>
      </c>
      <c r="P2614" s="1">
        <f t="array" ref="P2614">IF(O2614="","",AVERAGE(IF(L$1:L$2881=L2614,K$1:K$2881)))</f>
        <v>10.401351407364967</v>
      </c>
      <c r="Q2614" s="1">
        <f t="array" ref="Q2614">IF(O2614="","",_xlfn.F.TEST(IF((L$1:L$2881=LEFT(L2614,LEN(L2614)-3)&amp;"ctr"),K$1:K$2881),IF((L$1:L$2881=L2614),K$1:K$2881)))</f>
        <v>1.5228304945478895E-2</v>
      </c>
      <c r="R2614" s="1">
        <f t="array" ref="R2614">IF(O2614="","",TTEST(IF(L$1:L$2881=LEFT(L2614,LEN(L2614)-3)&amp;"ctr",K$1:K$2881),IF(L$1:L$2881=L2614,K$1:K$2881),2,IF(ISERROR(Q2614),3,IF(Q2614&lt;0.05,3,2))))</f>
        <v>0.4099791258803433</v>
      </c>
      <c r="S2614" s="1" t="str">
        <f t="shared" ca="1" si="548"/>
        <v>N</v>
      </c>
      <c r="T2614" s="1">
        <f t="array" ref="T2614">IF(O2614="","",AVERAGE(IF(L$1:L$2881=L2614,I$1:I$2881)))</f>
        <v>33024.5</v>
      </c>
      <c r="U2614" s="1" t="str">
        <f t="shared" ca="1" si="549"/>
        <v>n/a</v>
      </c>
      <c r="V2614" s="1" t="str">
        <f t="shared" ca="1" si="555"/>
        <v>1</v>
      </c>
      <c r="W2614" s="1" t="str">
        <f t="array" aca="1" ref="W2614" ca="1">IF(V2614="","",IF(AVERAGE(IF(Z$2:Z$2881="Neg"&amp;" "&amp;B2614&amp;" "&amp;X2614,J$2:J$2881,0))&gt;AVERAGE(IF(Z$2:Z$2881="pos"&amp;" "&amp;B2614&amp;" "&amp;X2614,J$2:J$2881,0)),"neg","pos"))</f>
        <v>pos</v>
      </c>
      <c r="X2614" s="1" t="str">
        <f t="shared" ca="1" si="550"/>
        <v>YE_</v>
      </c>
      <c r="Y2614" s="1" t="str">
        <f t="shared" ca="1" si="551"/>
        <v>Syn</v>
      </c>
      <c r="Z2614" s="1" t="str">
        <f t="shared" si="552"/>
        <v>both (Ser-Lys) YE_</v>
      </c>
      <c r="AA2614" s="1" t="str">
        <f t="shared" si="556"/>
        <v>Good</v>
      </c>
    </row>
    <row r="2615" spans="1:27" x14ac:dyDescent="0.2">
      <c r="A2615" s="1" t="s">
        <v>94</v>
      </c>
      <c r="B2615" s="1" t="s">
        <v>92</v>
      </c>
      <c r="C2615" s="1" t="s">
        <v>140</v>
      </c>
      <c r="D2615" s="1">
        <v>233.13720000000001</v>
      </c>
      <c r="E2615" s="1">
        <v>24.32</v>
      </c>
      <c r="F2615" s="5" t="s">
        <v>146</v>
      </c>
      <c r="H2615" s="1" t="s">
        <v>152</v>
      </c>
      <c r="I2615" s="1">
        <v>34266</v>
      </c>
      <c r="K2615" s="1">
        <f t="shared" si="553"/>
        <v>10.441938070914238</v>
      </c>
      <c r="L2615" s="1" t="str">
        <f t="shared" si="554"/>
        <v>both (Ser-Lys) YE_Syn</v>
      </c>
      <c r="M2615" s="1" t="str">
        <f t="shared" si="545"/>
        <v>D</v>
      </c>
      <c r="N2615" s="1" t="str">
        <f t="shared" si="546"/>
        <v>both (Ser-Lys) YE_Syn_D</v>
      </c>
      <c r="O2615" s="2" t="str">
        <f t="shared" si="547"/>
        <v/>
      </c>
      <c r="P2615" s="1" t="str">
        <f t="array" ref="P2615">IF(O2615="","",AVERAGE(IF(L$1:L$2881=L2615,K$1:K$2881)))</f>
        <v/>
      </c>
      <c r="Q2615" s="1" t="str">
        <f t="array" ref="Q2615">IF(O2615="","",_xlfn.F.TEST(IF((L$1:L$2881=LEFT(L2615,LEN(L2615)-3)&amp;"ctr"),K$1:K$2881),IF((L$1:L$2881=L2615),K$1:K$2881)))</f>
        <v/>
      </c>
      <c r="R2615" s="1" t="str">
        <f t="array" ref="R2615">IF(O2615="","",TTEST(IF(L$1:L$2881=LEFT(L2615,LEN(L2615)-3)&amp;"ctr",K$1:K$2881),IF(L$1:L$2881=L2615,K$1:K$2881),2,IF(ISERROR(Q2615),3,IF(Q2615&lt;0.05,3,2))))</f>
        <v/>
      </c>
      <c r="S2615" s="1" t="str">
        <f t="shared" ca="1" si="548"/>
        <v/>
      </c>
      <c r="T2615" s="1" t="str">
        <f t="array" ref="T2615">IF(O2615="","",AVERAGE(IF(L$1:L$2881=L2615,I$1:I$2881)))</f>
        <v/>
      </c>
      <c r="U2615" s="1" t="str">
        <f t="shared" ca="1" si="549"/>
        <v/>
      </c>
      <c r="V2615" s="1" t="str">
        <f t="shared" ca="1" si="555"/>
        <v/>
      </c>
      <c r="W2615" s="1" t="str">
        <f t="array" aca="1" ref="W2615" ca="1">IF(V2615="","",IF(AVERAGE(IF(Z$2:Z$2881="Neg"&amp;" "&amp;B2615&amp;" "&amp;X2615,J$2:J$2881,0))&gt;AVERAGE(IF(Z$2:Z$2881="pos"&amp;" "&amp;B2615&amp;" "&amp;X2615,J$2:J$2881,0)),"neg","pos"))</f>
        <v/>
      </c>
      <c r="X2615" s="1" t="str">
        <f t="shared" ca="1" si="550"/>
        <v/>
      </c>
      <c r="Y2615" s="1" t="str">
        <f t="shared" ca="1" si="551"/>
        <v/>
      </c>
      <c r="Z2615" s="1" t="str">
        <f t="shared" si="552"/>
        <v>both (Ser-Lys) YE_</v>
      </c>
      <c r="AA2615" s="1" t="str">
        <f t="shared" si="556"/>
        <v/>
      </c>
    </row>
    <row r="2616" spans="1:27" x14ac:dyDescent="0.2">
      <c r="A2616" s="1" t="s">
        <v>94</v>
      </c>
      <c r="B2616" s="1" t="s">
        <v>92</v>
      </c>
      <c r="C2616" s="1" t="s">
        <v>140</v>
      </c>
      <c r="D2616" s="1">
        <v>233.13720000000001</v>
      </c>
      <c r="E2616" s="1">
        <v>24.32</v>
      </c>
      <c r="F2616" s="5" t="s">
        <v>146</v>
      </c>
      <c r="H2616" s="1" t="s">
        <v>152</v>
      </c>
      <c r="I2616" s="1">
        <v>36803</v>
      </c>
      <c r="K2616" s="1">
        <f t="shared" si="553"/>
        <v>10.513361813902252</v>
      </c>
      <c r="L2616" s="1" t="str">
        <f t="shared" si="554"/>
        <v>both (Ser-Lys) YE_Syn</v>
      </c>
      <c r="M2616" s="1" t="str">
        <f t="shared" si="545"/>
        <v>D</v>
      </c>
      <c r="N2616" s="1" t="str">
        <f t="shared" si="546"/>
        <v>both (Ser-Lys) YE_Syn_D</v>
      </c>
      <c r="O2616" s="2" t="str">
        <f t="shared" si="547"/>
        <v/>
      </c>
      <c r="P2616" s="1" t="str">
        <f t="array" ref="P2616">IF(O2616="","",AVERAGE(IF(L$1:L$2881=L2616,K$1:K$2881)))</f>
        <v/>
      </c>
      <c r="Q2616" s="1" t="str">
        <f t="array" ref="Q2616">IF(O2616="","",_xlfn.F.TEST(IF((L$1:L$2881=LEFT(L2616,LEN(L2616)-3)&amp;"ctr"),K$1:K$2881),IF((L$1:L$2881=L2616),K$1:K$2881)))</f>
        <v/>
      </c>
      <c r="R2616" s="1" t="str">
        <f t="array" ref="R2616">IF(O2616="","",TTEST(IF(L$1:L$2881=LEFT(L2616,LEN(L2616)-3)&amp;"ctr",K$1:K$2881),IF(L$1:L$2881=L2616,K$1:K$2881),2,IF(ISERROR(Q2616),3,IF(Q2616&lt;0.05,3,2))))</f>
        <v/>
      </c>
      <c r="S2616" s="1" t="str">
        <f t="shared" ca="1" si="548"/>
        <v/>
      </c>
      <c r="T2616" s="1" t="str">
        <f t="array" ref="T2616">IF(O2616="","",AVERAGE(IF(L$1:L$2881=L2616,I$1:I$2881)))</f>
        <v/>
      </c>
      <c r="U2616" s="1" t="str">
        <f t="shared" ca="1" si="549"/>
        <v/>
      </c>
      <c r="V2616" s="1" t="str">
        <f t="shared" ca="1" si="555"/>
        <v/>
      </c>
      <c r="W2616" s="1" t="str">
        <f t="array" aca="1" ref="W2616" ca="1">IF(V2616="","",IF(AVERAGE(IF(Z$2:Z$2881="Neg"&amp;" "&amp;B2616&amp;" "&amp;X2616,J$2:J$2881,0))&gt;AVERAGE(IF(Z$2:Z$2881="pos"&amp;" "&amp;B2616&amp;" "&amp;X2616,J$2:J$2881,0)),"neg","pos"))</f>
        <v/>
      </c>
      <c r="X2616" s="1" t="str">
        <f t="shared" ca="1" si="550"/>
        <v/>
      </c>
      <c r="Y2616" s="1" t="str">
        <f t="shared" ca="1" si="551"/>
        <v/>
      </c>
      <c r="Z2616" s="1" t="str">
        <f t="shared" si="552"/>
        <v>both (Ser-Lys) YE_</v>
      </c>
      <c r="AA2616" s="1" t="str">
        <f t="shared" si="556"/>
        <v/>
      </c>
    </row>
    <row r="2617" spans="1:27" x14ac:dyDescent="0.2">
      <c r="A2617" s="1" t="s">
        <v>94</v>
      </c>
      <c r="B2617" s="1" t="s">
        <v>92</v>
      </c>
      <c r="C2617" s="1" t="s">
        <v>140</v>
      </c>
      <c r="D2617" s="1">
        <v>233.13720000000001</v>
      </c>
      <c r="E2617" s="1">
        <v>24.32</v>
      </c>
      <c r="F2617" s="5" t="s">
        <v>146</v>
      </c>
      <c r="H2617" s="1" t="s">
        <v>152</v>
      </c>
      <c r="I2617" s="1">
        <v>31835</v>
      </c>
      <c r="K2617" s="1">
        <f t="shared" si="553"/>
        <v>10.368353003925741</v>
      </c>
      <c r="L2617" s="1" t="str">
        <f t="shared" si="554"/>
        <v>both (Ser-Lys) YE_Syn</v>
      </c>
      <c r="M2617" s="1" t="str">
        <f t="shared" si="545"/>
        <v>D</v>
      </c>
      <c r="N2617" s="1" t="str">
        <f t="shared" si="546"/>
        <v>both (Ser-Lys) YE_Syn_D</v>
      </c>
      <c r="O2617" s="2" t="str">
        <f t="shared" si="547"/>
        <v/>
      </c>
      <c r="P2617" s="1" t="str">
        <f t="array" ref="P2617">IF(O2617="","",AVERAGE(IF(L$1:L$2881=L2617,K$1:K$2881)))</f>
        <v/>
      </c>
      <c r="Q2617" s="1" t="str">
        <f t="array" ref="Q2617">IF(O2617="","",_xlfn.F.TEST(IF((L$1:L$2881=LEFT(L2617,LEN(L2617)-3)&amp;"ctr"),K$1:K$2881),IF((L$1:L$2881=L2617),K$1:K$2881)))</f>
        <v/>
      </c>
      <c r="R2617" s="1" t="str">
        <f t="array" ref="R2617">IF(O2617="","",TTEST(IF(L$1:L$2881=LEFT(L2617,LEN(L2617)-3)&amp;"ctr",K$1:K$2881),IF(L$1:L$2881=L2617,K$1:K$2881),2,IF(ISERROR(Q2617),3,IF(Q2617&lt;0.05,3,2))))</f>
        <v/>
      </c>
      <c r="S2617" s="1" t="str">
        <f t="shared" ca="1" si="548"/>
        <v/>
      </c>
      <c r="T2617" s="1" t="str">
        <f t="array" ref="T2617">IF(O2617="","",AVERAGE(IF(L$1:L$2881=L2617,I$1:I$2881)))</f>
        <v/>
      </c>
      <c r="U2617" s="1" t="str">
        <f t="shared" ca="1" si="549"/>
        <v/>
      </c>
      <c r="V2617" s="1" t="str">
        <f t="shared" ca="1" si="555"/>
        <v/>
      </c>
      <c r="W2617" s="1" t="str">
        <f t="array" aca="1" ref="W2617" ca="1">IF(V2617="","",IF(AVERAGE(IF(Z$2:Z$2881="Neg"&amp;" "&amp;B2617&amp;" "&amp;X2617,J$2:J$2881,0))&gt;AVERAGE(IF(Z$2:Z$2881="pos"&amp;" "&amp;B2617&amp;" "&amp;X2617,J$2:J$2881,0)),"neg","pos"))</f>
        <v/>
      </c>
      <c r="X2617" s="1" t="str">
        <f t="shared" ca="1" si="550"/>
        <v/>
      </c>
      <c r="Y2617" s="1" t="str">
        <f t="shared" ca="1" si="551"/>
        <v/>
      </c>
      <c r="Z2617" s="1" t="str">
        <f t="shared" si="552"/>
        <v>both (Ser-Lys) YE_</v>
      </c>
      <c r="AA2617" s="1" t="str">
        <f t="shared" si="556"/>
        <v/>
      </c>
    </row>
    <row r="2618" spans="1:27" x14ac:dyDescent="0.2">
      <c r="A2618" s="1" t="s">
        <v>94</v>
      </c>
      <c r="B2618" s="1" t="s">
        <v>92</v>
      </c>
      <c r="C2618" s="1" t="s">
        <v>140</v>
      </c>
      <c r="D2618" s="1">
        <v>233.13720000000001</v>
      </c>
      <c r="E2618" s="1">
        <v>24.32</v>
      </c>
      <c r="F2618" s="5" t="s">
        <v>146</v>
      </c>
      <c r="H2618" s="1" t="s">
        <v>153</v>
      </c>
      <c r="K2618" s="1">
        <f t="shared" si="553"/>
        <v>0</v>
      </c>
      <c r="L2618" s="1" t="str">
        <f t="shared" si="554"/>
        <v>both (Ser-Lys) SE_Ctr</v>
      </c>
      <c r="M2618" s="1" t="str">
        <f t="shared" si="545"/>
        <v>ND</v>
      </c>
      <c r="N2618" s="1" t="str">
        <f t="shared" si="546"/>
        <v>both (Ser-Lys) SE_CtrND</v>
      </c>
      <c r="O2618" s="2" t="str">
        <f t="shared" si="547"/>
        <v>ND</v>
      </c>
      <c r="P2618" s="1">
        <f t="array" ref="P2618">IF(O2618="","",AVERAGE(IF(L$1:L$2881=L2618,K$1:K$2881)))</f>
        <v>0</v>
      </c>
      <c r="Q2618" s="1" t="e">
        <f t="array" ref="Q2618">IF(O2618="","",_xlfn.F.TEST(IF((L$1:L$2881=LEFT(L2618,LEN(L2618)-3)&amp;"ctr"),K$1:K$2881),IF((L$1:L$2881=L2618),K$1:K$2881)))</f>
        <v>#DIV/0!</v>
      </c>
      <c r="R2618" s="1" t="e">
        <f t="array" ref="R2618">IF(O2618="","",TTEST(IF(L$1:L$2881=LEFT(L2618,LEN(L2618)-3)&amp;"ctr",K$1:K$2881),IF(L$1:L$2881=L2618,K$1:K$2881),2,IF(ISERROR(Q2618),3,IF(Q2618&lt;0.05,3,2))))</f>
        <v>#DIV/0!</v>
      </c>
      <c r="S2618" s="1" t="str">
        <f t="shared" ca="1" si="548"/>
        <v>ND</v>
      </c>
      <c r="T2618" s="1">
        <f t="array" ref="T2618">IF(O2618="","",AVERAGE(IF(L$1:L$2881=L2618,I$1:I$2881)))</f>
        <v>0</v>
      </c>
      <c r="U2618" s="1" t="str">
        <f t="shared" ca="1" si="549"/>
        <v>n/a</v>
      </c>
      <c r="V2618" s="1" t="str">
        <f t="shared" ca="1" si="555"/>
        <v/>
      </c>
      <c r="W2618" s="1" t="str">
        <f t="array" aca="1" ref="W2618" ca="1">IF(V2618="","",IF(AVERAGE(IF(Z$2:Z$2881="Neg"&amp;" "&amp;B2618&amp;" "&amp;X2618,J$2:J$2881,0))&gt;AVERAGE(IF(Z$2:Z$2881="pos"&amp;" "&amp;B2618&amp;" "&amp;X2618,J$2:J$2881,0)),"neg","pos"))</f>
        <v/>
      </c>
      <c r="X2618" s="1" t="str">
        <f t="shared" ca="1" si="550"/>
        <v/>
      </c>
      <c r="Y2618" s="1" t="str">
        <f t="shared" ca="1" si="551"/>
        <v/>
      </c>
      <c r="Z2618" s="1" t="str">
        <f t="shared" si="552"/>
        <v>both (Ser-Lys) SE_</v>
      </c>
      <c r="AA2618" s="1" t="str">
        <f t="shared" si="556"/>
        <v>Good</v>
      </c>
    </row>
    <row r="2619" spans="1:27" x14ac:dyDescent="0.2">
      <c r="A2619" s="1" t="s">
        <v>94</v>
      </c>
      <c r="B2619" s="1" t="s">
        <v>92</v>
      </c>
      <c r="C2619" s="1" t="s">
        <v>140</v>
      </c>
      <c r="D2619" s="1">
        <v>233.13720000000001</v>
      </c>
      <c r="E2619" s="1">
        <v>24.32</v>
      </c>
      <c r="F2619" s="5" t="s">
        <v>146</v>
      </c>
      <c r="H2619" s="1" t="s">
        <v>153</v>
      </c>
      <c r="K2619" s="1">
        <f t="shared" si="553"/>
        <v>0</v>
      </c>
      <c r="L2619" s="1" t="str">
        <f t="shared" si="554"/>
        <v>both (Ser-Lys) SE_Ctr</v>
      </c>
      <c r="M2619" s="1" t="str">
        <f t="shared" si="545"/>
        <v>ND</v>
      </c>
      <c r="N2619" s="1" t="str">
        <f t="shared" si="546"/>
        <v>both (Ser-Lys) SE_CtrND</v>
      </c>
      <c r="O2619" s="2" t="str">
        <f t="shared" si="547"/>
        <v/>
      </c>
      <c r="P2619" s="1" t="str">
        <f t="array" ref="P2619">IF(O2619="","",AVERAGE(IF(L$1:L$2881=L2619,K$1:K$2881)))</f>
        <v/>
      </c>
      <c r="Q2619" s="1" t="str">
        <f t="array" ref="Q2619">IF(O2619="","",_xlfn.F.TEST(IF((L$1:L$2881=LEFT(L2619,LEN(L2619)-3)&amp;"ctr"),K$1:K$2881),IF((L$1:L$2881=L2619),K$1:K$2881)))</f>
        <v/>
      </c>
      <c r="R2619" s="1" t="str">
        <f t="array" ref="R2619">IF(O2619="","",TTEST(IF(L$1:L$2881=LEFT(L2619,LEN(L2619)-3)&amp;"ctr",K$1:K$2881),IF(L$1:L$2881=L2619,K$1:K$2881),2,IF(ISERROR(Q2619),3,IF(Q2619&lt;0.05,3,2))))</f>
        <v/>
      </c>
      <c r="S2619" s="1" t="str">
        <f t="shared" ca="1" si="548"/>
        <v/>
      </c>
      <c r="T2619" s="1" t="str">
        <f t="array" ref="T2619">IF(O2619="","",AVERAGE(IF(L$1:L$2881=L2619,I$1:I$2881)))</f>
        <v/>
      </c>
      <c r="U2619" s="1" t="str">
        <f t="shared" ca="1" si="549"/>
        <v/>
      </c>
      <c r="V2619" s="1" t="str">
        <f t="shared" ca="1" si="555"/>
        <v/>
      </c>
      <c r="W2619" s="1" t="str">
        <f t="array" aca="1" ref="W2619" ca="1">IF(V2619="","",IF(AVERAGE(IF(Z$2:Z$2881="Neg"&amp;" "&amp;B2619&amp;" "&amp;X2619,J$2:J$2881,0))&gt;AVERAGE(IF(Z$2:Z$2881="pos"&amp;" "&amp;B2619&amp;" "&amp;X2619,J$2:J$2881,0)),"neg","pos"))</f>
        <v/>
      </c>
      <c r="X2619" s="1" t="str">
        <f t="shared" ca="1" si="550"/>
        <v/>
      </c>
      <c r="Y2619" s="1" t="str">
        <f t="shared" ca="1" si="551"/>
        <v/>
      </c>
      <c r="Z2619" s="1" t="str">
        <f t="shared" si="552"/>
        <v>both (Ser-Lys) SE_</v>
      </c>
      <c r="AA2619" s="1" t="str">
        <f t="shared" si="556"/>
        <v/>
      </c>
    </row>
    <row r="2620" spans="1:27" x14ac:dyDescent="0.2">
      <c r="A2620" s="1" t="s">
        <v>94</v>
      </c>
      <c r="B2620" s="1" t="s">
        <v>92</v>
      </c>
      <c r="C2620" s="1" t="s">
        <v>140</v>
      </c>
      <c r="D2620" s="1">
        <v>233.13720000000001</v>
      </c>
      <c r="E2620" s="1">
        <v>24.32</v>
      </c>
      <c r="F2620" s="5" t="s">
        <v>146</v>
      </c>
      <c r="H2620" s="1" t="s">
        <v>153</v>
      </c>
      <c r="K2620" s="1">
        <f t="shared" si="553"/>
        <v>0</v>
      </c>
      <c r="L2620" s="1" t="str">
        <f t="shared" si="554"/>
        <v>both (Ser-Lys) SE_Ctr</v>
      </c>
      <c r="M2620" s="1" t="str">
        <f t="shared" si="545"/>
        <v>ND</v>
      </c>
      <c r="N2620" s="1" t="str">
        <f t="shared" si="546"/>
        <v>both (Ser-Lys) SE_CtrND</v>
      </c>
      <c r="O2620" s="2" t="str">
        <f t="shared" si="547"/>
        <v/>
      </c>
      <c r="P2620" s="1" t="str">
        <f t="array" ref="P2620">IF(O2620="","",AVERAGE(IF(L$1:L$2881=L2620,K$1:K$2881)))</f>
        <v/>
      </c>
      <c r="Q2620" s="1" t="str">
        <f t="array" ref="Q2620">IF(O2620="","",_xlfn.F.TEST(IF((L$1:L$2881=LEFT(L2620,LEN(L2620)-3)&amp;"ctr"),K$1:K$2881),IF((L$1:L$2881=L2620),K$1:K$2881)))</f>
        <v/>
      </c>
      <c r="R2620" s="1" t="str">
        <f t="array" ref="R2620">IF(O2620="","",TTEST(IF(L$1:L$2881=LEFT(L2620,LEN(L2620)-3)&amp;"ctr",K$1:K$2881),IF(L$1:L$2881=L2620,K$1:K$2881),2,IF(ISERROR(Q2620),3,IF(Q2620&lt;0.05,3,2))))</f>
        <v/>
      </c>
      <c r="S2620" s="1" t="str">
        <f t="shared" ca="1" si="548"/>
        <v/>
      </c>
      <c r="T2620" s="1" t="str">
        <f t="array" ref="T2620">IF(O2620="","",AVERAGE(IF(L$1:L$2881=L2620,I$1:I$2881)))</f>
        <v/>
      </c>
      <c r="U2620" s="1" t="str">
        <f t="shared" ca="1" si="549"/>
        <v/>
      </c>
      <c r="V2620" s="1" t="str">
        <f t="shared" ca="1" si="555"/>
        <v/>
      </c>
      <c r="W2620" s="1" t="str">
        <f t="array" aca="1" ref="W2620" ca="1">IF(V2620="","",IF(AVERAGE(IF(Z$2:Z$2881="Neg"&amp;" "&amp;B2620&amp;" "&amp;X2620,J$2:J$2881,0))&gt;AVERAGE(IF(Z$2:Z$2881="pos"&amp;" "&amp;B2620&amp;" "&amp;X2620,J$2:J$2881,0)),"neg","pos"))</f>
        <v/>
      </c>
      <c r="X2620" s="1" t="str">
        <f t="shared" ca="1" si="550"/>
        <v/>
      </c>
      <c r="Y2620" s="1" t="str">
        <f t="shared" ca="1" si="551"/>
        <v/>
      </c>
      <c r="Z2620" s="1" t="str">
        <f t="shared" si="552"/>
        <v>both (Ser-Lys) SE_</v>
      </c>
      <c r="AA2620" s="1" t="str">
        <f t="shared" si="556"/>
        <v/>
      </c>
    </row>
    <row r="2621" spans="1:27" x14ac:dyDescent="0.2">
      <c r="A2621" s="1" t="s">
        <v>94</v>
      </c>
      <c r="B2621" s="1" t="s">
        <v>92</v>
      </c>
      <c r="C2621" s="1" t="s">
        <v>140</v>
      </c>
      <c r="D2621" s="1">
        <v>233.13720000000001</v>
      </c>
      <c r="E2621" s="1">
        <v>24.32</v>
      </c>
      <c r="F2621" s="5" t="s">
        <v>146</v>
      </c>
      <c r="H2621" s="1" t="s">
        <v>153</v>
      </c>
      <c r="K2621" s="1">
        <f t="shared" si="553"/>
        <v>0</v>
      </c>
      <c r="L2621" s="1" t="str">
        <f t="shared" si="554"/>
        <v>both (Ser-Lys) SE_Ctr</v>
      </c>
      <c r="M2621" s="1" t="str">
        <f t="shared" si="545"/>
        <v>ND</v>
      </c>
      <c r="N2621" s="1" t="str">
        <f t="shared" si="546"/>
        <v>both (Ser-Lys) SE_CtrND</v>
      </c>
      <c r="O2621" s="2" t="str">
        <f t="shared" si="547"/>
        <v/>
      </c>
      <c r="P2621" s="1" t="str">
        <f t="array" ref="P2621">IF(O2621="","",AVERAGE(IF(L$1:L$2881=L2621,K$1:K$2881)))</f>
        <v/>
      </c>
      <c r="Q2621" s="1" t="str">
        <f t="array" ref="Q2621">IF(O2621="","",_xlfn.F.TEST(IF((L$1:L$2881=LEFT(L2621,LEN(L2621)-3)&amp;"ctr"),K$1:K$2881),IF((L$1:L$2881=L2621),K$1:K$2881)))</f>
        <v/>
      </c>
      <c r="R2621" s="1" t="str">
        <f t="array" ref="R2621">IF(O2621="","",TTEST(IF(L$1:L$2881=LEFT(L2621,LEN(L2621)-3)&amp;"ctr",K$1:K$2881),IF(L$1:L$2881=L2621,K$1:K$2881),2,IF(ISERROR(Q2621),3,IF(Q2621&lt;0.05,3,2))))</f>
        <v/>
      </c>
      <c r="S2621" s="1" t="str">
        <f t="shared" ca="1" si="548"/>
        <v/>
      </c>
      <c r="T2621" s="1" t="str">
        <f t="array" ref="T2621">IF(O2621="","",AVERAGE(IF(L$1:L$2881=L2621,I$1:I$2881)))</f>
        <v/>
      </c>
      <c r="U2621" s="1" t="str">
        <f t="shared" ca="1" si="549"/>
        <v/>
      </c>
      <c r="V2621" s="1" t="str">
        <f t="shared" ca="1" si="555"/>
        <v/>
      </c>
      <c r="W2621" s="1" t="str">
        <f t="array" aca="1" ref="W2621" ca="1">IF(V2621="","",IF(AVERAGE(IF(Z$2:Z$2881="Neg"&amp;" "&amp;B2621&amp;" "&amp;X2621,J$2:J$2881,0))&gt;AVERAGE(IF(Z$2:Z$2881="pos"&amp;" "&amp;B2621&amp;" "&amp;X2621,J$2:J$2881,0)),"neg","pos"))</f>
        <v/>
      </c>
      <c r="X2621" s="1" t="str">
        <f t="shared" ca="1" si="550"/>
        <v/>
      </c>
      <c r="Y2621" s="1" t="str">
        <f t="shared" ca="1" si="551"/>
        <v/>
      </c>
      <c r="Z2621" s="1" t="str">
        <f t="shared" si="552"/>
        <v>both (Ser-Lys) SE_</v>
      </c>
      <c r="AA2621" s="1" t="str">
        <f t="shared" si="556"/>
        <v/>
      </c>
    </row>
    <row r="2622" spans="1:27" x14ac:dyDescent="0.2">
      <c r="A2622" s="1" t="s">
        <v>94</v>
      </c>
      <c r="B2622" s="1" t="s">
        <v>92</v>
      </c>
      <c r="C2622" s="1" t="s">
        <v>140</v>
      </c>
      <c r="D2622" s="1">
        <v>233.13720000000001</v>
      </c>
      <c r="E2622" s="1">
        <v>24.32</v>
      </c>
      <c r="F2622" s="5" t="s">
        <v>146</v>
      </c>
      <c r="H2622" s="1" t="s">
        <v>154</v>
      </c>
      <c r="K2622" s="1">
        <f t="shared" si="553"/>
        <v>0</v>
      </c>
      <c r="L2622" s="1" t="str">
        <f t="shared" si="554"/>
        <v>both (Ser-Lys) SE_Syn</v>
      </c>
      <c r="M2622" s="1" t="str">
        <f t="shared" si="545"/>
        <v>ND</v>
      </c>
      <c r="N2622" s="1" t="str">
        <f t="shared" si="546"/>
        <v>both (Ser-Lys) SE_SynND</v>
      </c>
      <c r="O2622" s="2" t="str">
        <f t="shared" si="547"/>
        <v>ND</v>
      </c>
      <c r="P2622" s="1">
        <f t="array" ref="P2622">IF(O2622="","",AVERAGE(IF(L$1:L$2881=L2622,K$1:K$2881)))</f>
        <v>0</v>
      </c>
      <c r="Q2622" s="1" t="e">
        <f t="array" ref="Q2622">IF(O2622="","",_xlfn.F.TEST(IF((L$1:L$2881=LEFT(L2622,LEN(L2622)-3)&amp;"ctr"),K$1:K$2881),IF((L$1:L$2881=L2622),K$1:K$2881)))</f>
        <v>#DIV/0!</v>
      </c>
      <c r="R2622" s="1" t="e">
        <f t="array" ref="R2622">IF(O2622="","",TTEST(IF(L$1:L$2881=LEFT(L2622,LEN(L2622)-3)&amp;"ctr",K$1:K$2881),IF(L$1:L$2881=L2622,K$1:K$2881),2,IF(ISERROR(Q2622),3,IF(Q2622&lt;0.05,3,2))))</f>
        <v>#DIV/0!</v>
      </c>
      <c r="S2622" s="1" t="str">
        <f t="shared" ca="1" si="548"/>
        <v>ND</v>
      </c>
      <c r="T2622" s="1">
        <f t="array" ref="T2622">IF(O2622="","",AVERAGE(IF(L$1:L$2881=L2622,I$1:I$2881)))</f>
        <v>0</v>
      </c>
      <c r="U2622" s="1" t="str">
        <f t="shared" ca="1" si="549"/>
        <v>n/a</v>
      </c>
      <c r="V2622" s="1" t="str">
        <f t="shared" ca="1" si="555"/>
        <v/>
      </c>
      <c r="W2622" s="1" t="str">
        <f t="array" aca="1" ref="W2622" ca="1">IF(V2622="","",IF(AVERAGE(IF(Z$2:Z$2881="Neg"&amp;" "&amp;B2622&amp;" "&amp;X2622,J$2:J$2881,0))&gt;AVERAGE(IF(Z$2:Z$2881="pos"&amp;" "&amp;B2622&amp;" "&amp;X2622,J$2:J$2881,0)),"neg","pos"))</f>
        <v/>
      </c>
      <c r="X2622" s="1" t="str">
        <f t="shared" ca="1" si="550"/>
        <v/>
      </c>
      <c r="Y2622" s="1" t="str">
        <f t="shared" ca="1" si="551"/>
        <v/>
      </c>
      <c r="Z2622" s="1" t="str">
        <f t="shared" si="552"/>
        <v>both (Ser-Lys) SE_</v>
      </c>
      <c r="AA2622" s="1" t="str">
        <f t="shared" si="556"/>
        <v>Good</v>
      </c>
    </row>
    <row r="2623" spans="1:27" x14ac:dyDescent="0.2">
      <c r="A2623" s="1" t="s">
        <v>94</v>
      </c>
      <c r="B2623" s="1" t="s">
        <v>92</v>
      </c>
      <c r="C2623" s="1" t="s">
        <v>140</v>
      </c>
      <c r="D2623" s="1">
        <v>233.13720000000001</v>
      </c>
      <c r="E2623" s="1">
        <v>24.32</v>
      </c>
      <c r="F2623" s="5" t="s">
        <v>146</v>
      </c>
      <c r="H2623" s="1" t="s">
        <v>154</v>
      </c>
      <c r="K2623" s="1">
        <f t="shared" si="553"/>
        <v>0</v>
      </c>
      <c r="L2623" s="1" t="str">
        <f t="shared" si="554"/>
        <v>both (Ser-Lys) SE_Syn</v>
      </c>
      <c r="M2623" s="1" t="str">
        <f t="shared" si="545"/>
        <v>ND</v>
      </c>
      <c r="N2623" s="1" t="str">
        <f t="shared" si="546"/>
        <v>both (Ser-Lys) SE_SynND</v>
      </c>
      <c r="O2623" s="2" t="str">
        <f t="shared" si="547"/>
        <v/>
      </c>
      <c r="P2623" s="1" t="str">
        <f t="array" ref="P2623">IF(O2623="","",AVERAGE(IF(L$1:L$2881=L2623,K$1:K$2881)))</f>
        <v/>
      </c>
      <c r="Q2623" s="1" t="str">
        <f t="array" ref="Q2623">IF(O2623="","",_xlfn.F.TEST(IF((L$1:L$2881=LEFT(L2623,LEN(L2623)-3)&amp;"ctr"),K$1:K$2881),IF((L$1:L$2881=L2623),K$1:K$2881)))</f>
        <v/>
      </c>
      <c r="R2623" s="1" t="str">
        <f t="array" ref="R2623">IF(O2623="","",TTEST(IF(L$1:L$2881=LEFT(L2623,LEN(L2623)-3)&amp;"ctr",K$1:K$2881),IF(L$1:L$2881=L2623,K$1:K$2881),2,IF(ISERROR(Q2623),3,IF(Q2623&lt;0.05,3,2))))</f>
        <v/>
      </c>
      <c r="S2623" s="1" t="str">
        <f t="shared" ca="1" si="548"/>
        <v/>
      </c>
      <c r="T2623" s="1" t="str">
        <f t="array" ref="T2623">IF(O2623="","",AVERAGE(IF(L$1:L$2881=L2623,I$1:I$2881)))</f>
        <v/>
      </c>
      <c r="U2623" s="1" t="str">
        <f t="shared" ca="1" si="549"/>
        <v/>
      </c>
      <c r="V2623" s="1" t="str">
        <f t="shared" ca="1" si="555"/>
        <v/>
      </c>
      <c r="W2623" s="1" t="str">
        <f t="array" aca="1" ref="W2623" ca="1">IF(V2623="","",IF(AVERAGE(IF(Z$2:Z$2881="Neg"&amp;" "&amp;B2623&amp;" "&amp;X2623,J$2:J$2881,0))&gt;AVERAGE(IF(Z$2:Z$2881="pos"&amp;" "&amp;B2623&amp;" "&amp;X2623,J$2:J$2881,0)),"neg","pos"))</f>
        <v/>
      </c>
      <c r="X2623" s="1" t="str">
        <f t="shared" ca="1" si="550"/>
        <v/>
      </c>
      <c r="Y2623" s="1" t="str">
        <f t="shared" ca="1" si="551"/>
        <v/>
      </c>
      <c r="Z2623" s="1" t="str">
        <f t="shared" si="552"/>
        <v>both (Ser-Lys) SE_</v>
      </c>
      <c r="AA2623" s="1" t="str">
        <f t="shared" si="556"/>
        <v/>
      </c>
    </row>
    <row r="2624" spans="1:27" x14ac:dyDescent="0.2">
      <c r="A2624" s="1" t="s">
        <v>94</v>
      </c>
      <c r="B2624" s="1" t="s">
        <v>92</v>
      </c>
      <c r="C2624" s="1" t="s">
        <v>140</v>
      </c>
      <c r="D2624" s="1">
        <v>233.13720000000001</v>
      </c>
      <c r="E2624" s="1">
        <v>24.32</v>
      </c>
      <c r="F2624" s="5" t="s">
        <v>146</v>
      </c>
      <c r="H2624" s="1" t="s">
        <v>154</v>
      </c>
      <c r="K2624" s="1">
        <f t="shared" si="553"/>
        <v>0</v>
      </c>
      <c r="L2624" s="1" t="str">
        <f t="shared" si="554"/>
        <v>both (Ser-Lys) SE_Syn</v>
      </c>
      <c r="M2624" s="1" t="str">
        <f t="shared" si="545"/>
        <v>ND</v>
      </c>
      <c r="N2624" s="1" t="str">
        <f t="shared" si="546"/>
        <v>both (Ser-Lys) SE_SynND</v>
      </c>
      <c r="O2624" s="2" t="str">
        <f t="shared" si="547"/>
        <v/>
      </c>
      <c r="P2624" s="1" t="str">
        <f t="array" ref="P2624">IF(O2624="","",AVERAGE(IF(L$1:L$2881=L2624,K$1:K$2881)))</f>
        <v/>
      </c>
      <c r="Q2624" s="1" t="str">
        <f t="array" ref="Q2624">IF(O2624="","",_xlfn.F.TEST(IF((L$1:L$2881=LEFT(L2624,LEN(L2624)-3)&amp;"ctr"),K$1:K$2881),IF((L$1:L$2881=L2624),K$1:K$2881)))</f>
        <v/>
      </c>
      <c r="R2624" s="1" t="str">
        <f t="array" ref="R2624">IF(O2624="","",TTEST(IF(L$1:L$2881=LEFT(L2624,LEN(L2624)-3)&amp;"ctr",K$1:K$2881),IF(L$1:L$2881=L2624,K$1:K$2881),2,IF(ISERROR(Q2624),3,IF(Q2624&lt;0.05,3,2))))</f>
        <v/>
      </c>
      <c r="S2624" s="1" t="str">
        <f t="shared" ca="1" si="548"/>
        <v/>
      </c>
      <c r="T2624" s="1" t="str">
        <f t="array" ref="T2624">IF(O2624="","",AVERAGE(IF(L$1:L$2881=L2624,I$1:I$2881)))</f>
        <v/>
      </c>
      <c r="U2624" s="1" t="str">
        <f t="shared" ca="1" si="549"/>
        <v/>
      </c>
      <c r="V2624" s="1" t="str">
        <f t="shared" ca="1" si="555"/>
        <v/>
      </c>
      <c r="W2624" s="1" t="str">
        <f t="array" aca="1" ref="W2624" ca="1">IF(V2624="","",IF(AVERAGE(IF(Z$2:Z$2881="Neg"&amp;" "&amp;B2624&amp;" "&amp;X2624,J$2:J$2881,0))&gt;AVERAGE(IF(Z$2:Z$2881="pos"&amp;" "&amp;B2624&amp;" "&amp;X2624,J$2:J$2881,0)),"neg","pos"))</f>
        <v/>
      </c>
      <c r="X2624" s="1" t="str">
        <f t="shared" ca="1" si="550"/>
        <v/>
      </c>
      <c r="Y2624" s="1" t="str">
        <f t="shared" ca="1" si="551"/>
        <v/>
      </c>
      <c r="Z2624" s="1" t="str">
        <f t="shared" si="552"/>
        <v>both (Ser-Lys) SE_</v>
      </c>
      <c r="AA2624" s="1" t="str">
        <f t="shared" si="556"/>
        <v/>
      </c>
    </row>
    <row r="2625" spans="1:27" x14ac:dyDescent="0.2">
      <c r="A2625" s="1" t="s">
        <v>94</v>
      </c>
      <c r="B2625" s="1" t="s">
        <v>92</v>
      </c>
      <c r="C2625" s="1" t="s">
        <v>140</v>
      </c>
      <c r="D2625" s="1">
        <v>233.13720000000001</v>
      </c>
      <c r="E2625" s="1">
        <v>24.32</v>
      </c>
      <c r="F2625" s="5" t="s">
        <v>146</v>
      </c>
      <c r="H2625" s="1" t="s">
        <v>154</v>
      </c>
      <c r="K2625" s="1">
        <f t="shared" si="553"/>
        <v>0</v>
      </c>
      <c r="L2625" s="1" t="str">
        <f t="shared" si="554"/>
        <v>both (Ser-Lys) SE_Syn</v>
      </c>
      <c r="M2625" s="1" t="str">
        <f t="shared" si="545"/>
        <v>ND</v>
      </c>
      <c r="N2625" s="1" t="str">
        <f t="shared" si="546"/>
        <v>both (Ser-Lys) SE_SynND</v>
      </c>
      <c r="O2625" s="2" t="str">
        <f t="shared" si="547"/>
        <v/>
      </c>
      <c r="P2625" s="1" t="str">
        <f t="array" ref="P2625">IF(O2625="","",AVERAGE(IF(L$1:L$2881=L2625,K$1:K$2881)))</f>
        <v/>
      </c>
      <c r="Q2625" s="1" t="str">
        <f t="array" ref="Q2625">IF(O2625="","",_xlfn.F.TEST(IF((L$1:L$2881=LEFT(L2625,LEN(L2625)-3)&amp;"ctr"),K$1:K$2881),IF((L$1:L$2881=L2625),K$1:K$2881)))</f>
        <v/>
      </c>
      <c r="R2625" s="1" t="str">
        <f t="array" ref="R2625">IF(O2625="","",TTEST(IF(L$1:L$2881=LEFT(L2625,LEN(L2625)-3)&amp;"ctr",K$1:K$2881),IF(L$1:L$2881=L2625,K$1:K$2881),2,IF(ISERROR(Q2625),3,IF(Q2625&lt;0.05,3,2))))</f>
        <v/>
      </c>
      <c r="S2625" s="1" t="str">
        <f t="shared" ca="1" si="548"/>
        <v/>
      </c>
      <c r="T2625" s="1" t="str">
        <f t="array" ref="T2625">IF(O2625="","",AVERAGE(IF(L$1:L$2881=L2625,I$1:I$2881)))</f>
        <v/>
      </c>
      <c r="U2625" s="1" t="str">
        <f t="shared" ca="1" si="549"/>
        <v/>
      </c>
      <c r="V2625" s="1" t="str">
        <f t="shared" ca="1" si="555"/>
        <v/>
      </c>
      <c r="W2625" s="1" t="str">
        <f t="array" aca="1" ref="W2625" ca="1">IF(V2625="","",IF(AVERAGE(IF(Z$2:Z$2881="Neg"&amp;" "&amp;B2625&amp;" "&amp;X2625,J$2:J$2881,0))&gt;AVERAGE(IF(Z$2:Z$2881="pos"&amp;" "&amp;B2625&amp;" "&amp;X2625,J$2:J$2881,0)),"neg","pos"))</f>
        <v/>
      </c>
      <c r="X2625" s="1" t="str">
        <f t="shared" ca="1" si="550"/>
        <v/>
      </c>
      <c r="Y2625" s="1" t="str">
        <f t="shared" ca="1" si="551"/>
        <v/>
      </c>
      <c r="Z2625" s="1" t="str">
        <f t="shared" si="552"/>
        <v>both (Ser-Lys) SE_</v>
      </c>
      <c r="AA2625" s="1" t="str">
        <f t="shared" si="556"/>
        <v/>
      </c>
    </row>
    <row r="2626" spans="1:27" x14ac:dyDescent="0.2">
      <c r="A2626" s="1" t="s">
        <v>94</v>
      </c>
      <c r="B2626" s="1" t="s">
        <v>160</v>
      </c>
      <c r="C2626" s="1" t="s">
        <v>141</v>
      </c>
      <c r="D2626" s="1">
        <v>245.14940000000001</v>
      </c>
      <c r="E2626" s="1">
        <v>24.52</v>
      </c>
      <c r="F2626" s="5" t="s">
        <v>146</v>
      </c>
      <c r="H2626" s="1" t="s">
        <v>147</v>
      </c>
      <c r="K2626" s="1">
        <f t="shared" si="553"/>
        <v>0</v>
      </c>
      <c r="L2626" s="1" t="str">
        <f t="shared" si="554"/>
        <v>both ((Ala or beta-Ala or sarcosine)-Arg) Min_Ctr</v>
      </c>
      <c r="M2626" s="1" t="str">
        <f t="shared" ref="M2626:M2689" si="557">IF(I2626&lt;&gt;"","D","ND")</f>
        <v>ND</v>
      </c>
      <c r="N2626" s="1" t="str">
        <f t="shared" ref="N2626:N2689" si="558">L2626&amp;IF(LEN(M2626)=2,M2626,"_"&amp;M2626)</f>
        <v>both ((Ala or beta-Ala or sarcosine)-Arg) Min_CtrND</v>
      </c>
      <c r="O2626" s="2" t="str">
        <f t="shared" ref="O2626:O2689" si="559">IF(ROW()&lt;&gt;MATCH(L2626,L$1:L$2881,0),"",IF(COUNTIF(N$1:N$2881,LEFT(N2626,LEN(N2626)-2)&amp;"_D")=COUNTIF(L$1:L$2881,L2626),"D","ND"))</f>
        <v>ND</v>
      </c>
      <c r="P2626" s="1">
        <f t="array" ref="P2626">IF(O2626="","",AVERAGE(IF(L$1:L$2881=L2626,K$1:K$2881)))</f>
        <v>0</v>
      </c>
      <c r="Q2626" s="1" t="e">
        <f t="array" ref="Q2626">IF(O2626="","",_xlfn.F.TEST(IF((L$1:L$2881=LEFT(L2626,LEN(L2626)-3)&amp;"ctr"),K$1:K$2881),IF((L$1:L$2881=L2626),K$1:K$2881)))</f>
        <v>#DIV/0!</v>
      </c>
      <c r="R2626" s="1" t="e">
        <f t="array" ref="R2626">IF(O2626="","",TTEST(IF(L$1:L$2881=LEFT(L2626,LEN(L2626)-3)&amp;"ctr",K$1:K$2881),IF(L$1:L$2881=L2626,K$1:K$2881),2,IF(ISERROR(Q2626),3,IF(Q2626&lt;0.05,3,2))))</f>
        <v>#DIV/0!</v>
      </c>
      <c r="S2626" s="1" t="str">
        <f t="shared" ref="S2626:S2689" ca="1" si="560">IF(P2626="","",IF(RIGHT(L2626,3)="ctr",O2626,IF(AND(O2626="ND",INDIRECT("r"&amp;MATCH(LEFT(L2626,LEN(L2626)-3)&amp;"ctr",L$1:L$2881,0)&amp;"c"&amp;COLUMN(O2626),FALSE)="ND"),"ND",IF(R2626&gt;=0.05,"N",IF(AND(R2626&lt;0.05,P2626&lt;INDIRECT("r"&amp;MATCH(LEFT(L2626,LEN(L2626)-3)&amp;"ctr",L$1:L$2881,0)&amp;"C"&amp;COLUMN(P2626),FALSE)),"I",IF(AND(R2626&lt;0.05,P2626&gt;INDIRECT("r"&amp;MATCH(LEFT(L2626,LEN(L2626)-3)&amp;"ctr",L$1:L$2881,0)&amp;"c"&amp;COLUMN(P2626),FALSE)),"E","err"))))))</f>
        <v>ND</v>
      </c>
      <c r="T2626" s="1">
        <f t="array" ref="T2626">IF(O2626="","",AVERAGE(IF(L$1:L$2881=L2626,I$1:I$2881)))</f>
        <v>0</v>
      </c>
      <c r="U2626" s="1" t="str">
        <f t="shared" ref="U2626:U2689" ca="1" si="561">IF(O2626="","",IF(OR(S2626="ND",S2626="N"),"n/a",IF(OR(S2626="e",S2626="I"),IF(OR(T2626=0,INDIRECT("r"&amp;MATCH(LEFT(L2626,LEN(L2626)-3)&amp;"ctr",L$1:L$2881,0)&amp;"c"&amp;COLUMN(T2626),FALSE)=0),5,LOG(T2626/INDIRECT("r"&amp;MATCH(LEFT(L2626,LEN(L2626)-3)&amp;"ctr",L$1:L$2881,0)&amp;"c"&amp;COLUMN(T2626),FALSE),2)))))</f>
        <v>n/a</v>
      </c>
      <c r="V2626" s="1" t="str">
        <f t="shared" ca="1" si="555"/>
        <v/>
      </c>
      <c r="W2626" s="1" t="str">
        <f t="array" aca="1" ref="W2626" ca="1">IF(V2626="","",IF(AVERAGE(IF(Z$2:Z$2881="Neg"&amp;" "&amp;B2626&amp;" "&amp;X2626,J$2:J$2881,0))&gt;AVERAGE(IF(Z$2:Z$2881="pos"&amp;" "&amp;B2626&amp;" "&amp;X2626,J$2:J$2881,0)),"neg","pos"))</f>
        <v/>
      </c>
      <c r="X2626" s="1" t="str">
        <f t="shared" ref="X2626:X2689" ca="1" si="562">IF(V2626="","",LEFT(H2626,3))</f>
        <v/>
      </c>
      <c r="Y2626" s="1" t="str">
        <f t="shared" ref="Y2626:Y2689" ca="1" si="563">IF(W2626="","",RIGHT(H2626,3))</f>
        <v/>
      </c>
      <c r="Z2626" s="1" t="str">
        <f t="shared" ref="Z2626:Z2689" si="564">A2626&amp;" "&amp;B2626&amp;" "&amp;LEFT(H2626,3)</f>
        <v>both ((Ala or beta-Ala or sarcosine)-Arg) Min</v>
      </c>
      <c r="AA2626" s="1" t="str">
        <f t="shared" si="556"/>
        <v>Good</v>
      </c>
    </row>
    <row r="2627" spans="1:27" x14ac:dyDescent="0.2">
      <c r="A2627" s="1" t="s">
        <v>94</v>
      </c>
      <c r="B2627" s="1" t="s">
        <v>160</v>
      </c>
      <c r="C2627" s="1" t="s">
        <v>141</v>
      </c>
      <c r="D2627" s="1">
        <v>245.14940000000001</v>
      </c>
      <c r="E2627" s="1">
        <v>24.52</v>
      </c>
      <c r="F2627" s="5" t="s">
        <v>146</v>
      </c>
      <c r="H2627" s="1" t="s">
        <v>147</v>
      </c>
      <c r="K2627" s="1">
        <f t="shared" ref="K2627:K2690" si="565">LN(I2627+1)</f>
        <v>0</v>
      </c>
      <c r="L2627" s="1" t="str">
        <f t="shared" ref="L2627:L2690" si="566">A2627&amp;" "&amp;B2627&amp;" "&amp;H2627</f>
        <v>both ((Ala or beta-Ala or sarcosine)-Arg) Min_Ctr</v>
      </c>
      <c r="M2627" s="1" t="str">
        <f t="shared" si="557"/>
        <v>ND</v>
      </c>
      <c r="N2627" s="1" t="str">
        <f t="shared" si="558"/>
        <v>both ((Ala or beta-Ala or sarcosine)-Arg) Min_CtrND</v>
      </c>
      <c r="O2627" s="2" t="str">
        <f t="shared" si="559"/>
        <v/>
      </c>
      <c r="P2627" s="1" t="str">
        <f t="array" ref="P2627">IF(O2627="","",AVERAGE(IF(L$1:L$2881=L2627,K$1:K$2881)))</f>
        <v/>
      </c>
      <c r="Q2627" s="1" t="str">
        <f t="array" ref="Q2627">IF(O2627="","",_xlfn.F.TEST(IF((L$1:L$2881=LEFT(L2627,LEN(L2627)-3)&amp;"ctr"),K$1:K$2881),IF((L$1:L$2881=L2627),K$1:K$2881)))</f>
        <v/>
      </c>
      <c r="R2627" s="1" t="str">
        <f t="array" ref="R2627">IF(O2627="","",TTEST(IF(L$1:L$2881=LEFT(L2627,LEN(L2627)-3)&amp;"ctr",K$1:K$2881),IF(L$1:L$2881=L2627,K$1:K$2881),2,IF(ISERROR(Q2627),3,IF(Q2627&lt;0.05,3,2))))</f>
        <v/>
      </c>
      <c r="S2627" s="1" t="str">
        <f t="shared" ca="1" si="560"/>
        <v/>
      </c>
      <c r="T2627" s="1" t="str">
        <f t="array" ref="T2627">IF(O2627="","",AVERAGE(IF(L$1:L$2881=L2627,I$1:I$2881)))</f>
        <v/>
      </c>
      <c r="U2627" s="1" t="str">
        <f t="shared" ca="1" si="561"/>
        <v/>
      </c>
      <c r="V2627" s="1" t="str">
        <f t="shared" ref="V2627:V2690" ca="1" si="567">IF(S2627="N","1",IF(U2627="n/a","",IF(U2627="","",IF(ABS(U2627)&lt;1.5,"1",IF(ABS(U2627)&lt;2.5,"2",IF(ABS(U2627)&lt;3.5,"3",IF(ABS(U2627)&lt;4.5,"4",IF(ABS(U2627)&gt;=4.5,"5"))))))))</f>
        <v/>
      </c>
      <c r="W2627" s="1" t="str">
        <f t="array" aca="1" ref="W2627" ca="1">IF(V2627="","",IF(AVERAGE(IF(Z$2:Z$2881="Neg"&amp;" "&amp;B2627&amp;" "&amp;X2627,J$2:J$2881,0))&gt;AVERAGE(IF(Z$2:Z$2881="pos"&amp;" "&amp;B2627&amp;" "&amp;X2627,J$2:J$2881,0)),"neg","pos"))</f>
        <v/>
      </c>
      <c r="X2627" s="1" t="str">
        <f t="shared" ca="1" si="562"/>
        <v/>
      </c>
      <c r="Y2627" s="1" t="str">
        <f t="shared" ca="1" si="563"/>
        <v/>
      </c>
      <c r="Z2627" s="1" t="str">
        <f t="shared" si="564"/>
        <v>both ((Ala or beta-Ala or sarcosine)-Arg) Min</v>
      </c>
      <c r="AA2627" s="1" t="str">
        <f t="shared" ref="AA2627:AA2690" si="568">IF(T2627="","","Good")</f>
        <v/>
      </c>
    </row>
    <row r="2628" spans="1:27" x14ac:dyDescent="0.2">
      <c r="A2628" s="1" t="s">
        <v>94</v>
      </c>
      <c r="B2628" s="1" t="s">
        <v>160</v>
      </c>
      <c r="C2628" s="1" t="s">
        <v>141</v>
      </c>
      <c r="D2628" s="1">
        <v>245.14940000000001</v>
      </c>
      <c r="E2628" s="1">
        <v>24.52</v>
      </c>
      <c r="F2628" s="5" t="s">
        <v>146</v>
      </c>
      <c r="H2628" s="1" t="s">
        <v>147</v>
      </c>
      <c r="K2628" s="1">
        <f t="shared" si="565"/>
        <v>0</v>
      </c>
      <c r="L2628" s="1" t="str">
        <f t="shared" si="566"/>
        <v>both ((Ala or beta-Ala or sarcosine)-Arg) Min_Ctr</v>
      </c>
      <c r="M2628" s="1" t="str">
        <f t="shared" si="557"/>
        <v>ND</v>
      </c>
      <c r="N2628" s="1" t="str">
        <f t="shared" si="558"/>
        <v>both ((Ala or beta-Ala or sarcosine)-Arg) Min_CtrND</v>
      </c>
      <c r="O2628" s="2" t="str">
        <f t="shared" si="559"/>
        <v/>
      </c>
      <c r="P2628" s="1" t="str">
        <f t="array" ref="P2628">IF(O2628="","",AVERAGE(IF(L$1:L$2881=L2628,K$1:K$2881)))</f>
        <v/>
      </c>
      <c r="Q2628" s="1" t="str">
        <f t="array" ref="Q2628">IF(O2628="","",_xlfn.F.TEST(IF((L$1:L$2881=LEFT(L2628,LEN(L2628)-3)&amp;"ctr"),K$1:K$2881),IF((L$1:L$2881=L2628),K$1:K$2881)))</f>
        <v/>
      </c>
      <c r="R2628" s="1" t="str">
        <f t="array" ref="R2628">IF(O2628="","",TTEST(IF(L$1:L$2881=LEFT(L2628,LEN(L2628)-3)&amp;"ctr",K$1:K$2881),IF(L$1:L$2881=L2628,K$1:K$2881),2,IF(ISERROR(Q2628),3,IF(Q2628&lt;0.05,3,2))))</f>
        <v/>
      </c>
      <c r="S2628" s="1" t="str">
        <f t="shared" ca="1" si="560"/>
        <v/>
      </c>
      <c r="T2628" s="1" t="str">
        <f t="array" ref="T2628">IF(O2628="","",AVERAGE(IF(L$1:L$2881=L2628,I$1:I$2881)))</f>
        <v/>
      </c>
      <c r="U2628" s="1" t="str">
        <f t="shared" ca="1" si="561"/>
        <v/>
      </c>
      <c r="V2628" s="1" t="str">
        <f t="shared" ca="1" si="567"/>
        <v/>
      </c>
      <c r="W2628" s="1" t="str">
        <f t="array" aca="1" ref="W2628" ca="1">IF(V2628="","",IF(AVERAGE(IF(Z$2:Z$2881="Neg"&amp;" "&amp;B2628&amp;" "&amp;X2628,J$2:J$2881,0))&gt;AVERAGE(IF(Z$2:Z$2881="pos"&amp;" "&amp;B2628&amp;" "&amp;X2628,J$2:J$2881,0)),"neg","pos"))</f>
        <v/>
      </c>
      <c r="X2628" s="1" t="str">
        <f t="shared" ca="1" si="562"/>
        <v/>
      </c>
      <c r="Y2628" s="1" t="str">
        <f t="shared" ca="1" si="563"/>
        <v/>
      </c>
      <c r="Z2628" s="1" t="str">
        <f t="shared" si="564"/>
        <v>both ((Ala or beta-Ala or sarcosine)-Arg) Min</v>
      </c>
      <c r="AA2628" s="1" t="str">
        <f t="shared" si="568"/>
        <v/>
      </c>
    </row>
    <row r="2629" spans="1:27" x14ac:dyDescent="0.2">
      <c r="A2629" s="1" t="s">
        <v>94</v>
      </c>
      <c r="B2629" s="1" t="s">
        <v>160</v>
      </c>
      <c r="C2629" s="1" t="s">
        <v>141</v>
      </c>
      <c r="D2629" s="1">
        <v>245.14940000000001</v>
      </c>
      <c r="E2629" s="1">
        <v>24.52</v>
      </c>
      <c r="F2629" s="5" t="s">
        <v>146</v>
      </c>
      <c r="H2629" s="1" t="s">
        <v>147</v>
      </c>
      <c r="K2629" s="1">
        <f t="shared" si="565"/>
        <v>0</v>
      </c>
      <c r="L2629" s="1" t="str">
        <f t="shared" si="566"/>
        <v>both ((Ala or beta-Ala or sarcosine)-Arg) Min_Ctr</v>
      </c>
      <c r="M2629" s="1" t="str">
        <f t="shared" si="557"/>
        <v>ND</v>
      </c>
      <c r="N2629" s="1" t="str">
        <f t="shared" si="558"/>
        <v>both ((Ala or beta-Ala or sarcosine)-Arg) Min_CtrND</v>
      </c>
      <c r="O2629" s="2" t="str">
        <f t="shared" si="559"/>
        <v/>
      </c>
      <c r="P2629" s="1" t="str">
        <f t="array" ref="P2629">IF(O2629="","",AVERAGE(IF(L$1:L$2881=L2629,K$1:K$2881)))</f>
        <v/>
      </c>
      <c r="Q2629" s="1" t="str">
        <f t="array" ref="Q2629">IF(O2629="","",_xlfn.F.TEST(IF((L$1:L$2881=LEFT(L2629,LEN(L2629)-3)&amp;"ctr"),K$1:K$2881),IF((L$1:L$2881=L2629),K$1:K$2881)))</f>
        <v/>
      </c>
      <c r="R2629" s="1" t="str">
        <f t="array" ref="R2629">IF(O2629="","",TTEST(IF(L$1:L$2881=LEFT(L2629,LEN(L2629)-3)&amp;"ctr",K$1:K$2881),IF(L$1:L$2881=L2629,K$1:K$2881),2,IF(ISERROR(Q2629),3,IF(Q2629&lt;0.05,3,2))))</f>
        <v/>
      </c>
      <c r="S2629" s="1" t="str">
        <f t="shared" ca="1" si="560"/>
        <v/>
      </c>
      <c r="T2629" s="1" t="str">
        <f t="array" ref="T2629">IF(O2629="","",AVERAGE(IF(L$1:L$2881=L2629,I$1:I$2881)))</f>
        <v/>
      </c>
      <c r="U2629" s="1" t="str">
        <f t="shared" ca="1" si="561"/>
        <v/>
      </c>
      <c r="V2629" s="1" t="str">
        <f t="shared" ca="1" si="567"/>
        <v/>
      </c>
      <c r="W2629" s="1" t="str">
        <f t="array" aca="1" ref="W2629" ca="1">IF(V2629="","",IF(AVERAGE(IF(Z$2:Z$2881="Neg"&amp;" "&amp;B2629&amp;" "&amp;X2629,J$2:J$2881,0))&gt;AVERAGE(IF(Z$2:Z$2881="pos"&amp;" "&amp;B2629&amp;" "&amp;X2629,J$2:J$2881,0)),"neg","pos"))</f>
        <v/>
      </c>
      <c r="X2629" s="1" t="str">
        <f t="shared" ca="1" si="562"/>
        <v/>
      </c>
      <c r="Y2629" s="1" t="str">
        <f t="shared" ca="1" si="563"/>
        <v/>
      </c>
      <c r="Z2629" s="1" t="str">
        <f t="shared" si="564"/>
        <v>both ((Ala or beta-Ala or sarcosine)-Arg) Min</v>
      </c>
      <c r="AA2629" s="1" t="str">
        <f t="shared" si="568"/>
        <v/>
      </c>
    </row>
    <row r="2630" spans="1:27" x14ac:dyDescent="0.2">
      <c r="A2630" s="1" t="s">
        <v>94</v>
      </c>
      <c r="B2630" s="1" t="s">
        <v>160</v>
      </c>
      <c r="C2630" s="1" t="s">
        <v>141</v>
      </c>
      <c r="D2630" s="1">
        <v>245.14940000000001</v>
      </c>
      <c r="E2630" s="1">
        <v>24.52</v>
      </c>
      <c r="F2630" s="5" t="s">
        <v>146</v>
      </c>
      <c r="H2630" s="1" t="s">
        <v>148</v>
      </c>
      <c r="K2630" s="1">
        <f t="shared" si="565"/>
        <v>0</v>
      </c>
      <c r="L2630" s="1" t="str">
        <f t="shared" si="566"/>
        <v>both ((Ala or beta-Ala or sarcosine)-Arg) Min_Syn</v>
      </c>
      <c r="M2630" s="1" t="str">
        <f t="shared" si="557"/>
        <v>ND</v>
      </c>
      <c r="N2630" s="1" t="str">
        <f t="shared" si="558"/>
        <v>both ((Ala or beta-Ala or sarcosine)-Arg) Min_SynND</v>
      </c>
      <c r="O2630" s="2" t="str">
        <f t="shared" si="559"/>
        <v>ND</v>
      </c>
      <c r="P2630" s="1">
        <f t="array" ref="P2630">IF(O2630="","",AVERAGE(IF(L$1:L$2881=L2630,K$1:K$2881)))</f>
        <v>0</v>
      </c>
      <c r="Q2630" s="1" t="e">
        <f t="array" ref="Q2630">IF(O2630="","",_xlfn.F.TEST(IF((L$1:L$2881=LEFT(L2630,LEN(L2630)-3)&amp;"ctr"),K$1:K$2881),IF((L$1:L$2881=L2630),K$1:K$2881)))</f>
        <v>#DIV/0!</v>
      </c>
      <c r="R2630" s="1" t="e">
        <f t="array" ref="R2630">IF(O2630="","",TTEST(IF(L$1:L$2881=LEFT(L2630,LEN(L2630)-3)&amp;"ctr",K$1:K$2881),IF(L$1:L$2881=L2630,K$1:K$2881),2,IF(ISERROR(Q2630),3,IF(Q2630&lt;0.05,3,2))))</f>
        <v>#DIV/0!</v>
      </c>
      <c r="S2630" s="1" t="str">
        <f t="shared" ca="1" si="560"/>
        <v>ND</v>
      </c>
      <c r="T2630" s="1">
        <f t="array" ref="T2630">IF(O2630="","",AVERAGE(IF(L$1:L$2881=L2630,I$1:I$2881)))</f>
        <v>0</v>
      </c>
      <c r="U2630" s="1" t="str">
        <f t="shared" ca="1" si="561"/>
        <v>n/a</v>
      </c>
      <c r="V2630" s="1" t="str">
        <f t="shared" ca="1" si="567"/>
        <v/>
      </c>
      <c r="W2630" s="1" t="str">
        <f t="array" aca="1" ref="W2630" ca="1">IF(V2630="","",IF(AVERAGE(IF(Z$2:Z$2881="Neg"&amp;" "&amp;B2630&amp;" "&amp;X2630,J$2:J$2881,0))&gt;AVERAGE(IF(Z$2:Z$2881="pos"&amp;" "&amp;B2630&amp;" "&amp;X2630,J$2:J$2881,0)),"neg","pos"))</f>
        <v/>
      </c>
      <c r="X2630" s="1" t="str">
        <f t="shared" ca="1" si="562"/>
        <v/>
      </c>
      <c r="Y2630" s="1" t="str">
        <f t="shared" ca="1" si="563"/>
        <v/>
      </c>
      <c r="Z2630" s="1" t="str">
        <f t="shared" si="564"/>
        <v>both ((Ala or beta-Ala or sarcosine)-Arg) Min</v>
      </c>
      <c r="AA2630" s="1" t="str">
        <f t="shared" si="568"/>
        <v>Good</v>
      </c>
    </row>
    <row r="2631" spans="1:27" x14ac:dyDescent="0.2">
      <c r="A2631" s="1" t="s">
        <v>94</v>
      </c>
      <c r="B2631" s="1" t="s">
        <v>160</v>
      </c>
      <c r="C2631" s="1" t="s">
        <v>141</v>
      </c>
      <c r="D2631" s="1">
        <v>245.14940000000001</v>
      </c>
      <c r="E2631" s="1">
        <v>24.52</v>
      </c>
      <c r="F2631" s="5" t="s">
        <v>146</v>
      </c>
      <c r="H2631" s="1" t="s">
        <v>148</v>
      </c>
      <c r="K2631" s="1">
        <f t="shared" si="565"/>
        <v>0</v>
      </c>
      <c r="L2631" s="1" t="str">
        <f t="shared" si="566"/>
        <v>both ((Ala or beta-Ala or sarcosine)-Arg) Min_Syn</v>
      </c>
      <c r="M2631" s="1" t="str">
        <f t="shared" si="557"/>
        <v>ND</v>
      </c>
      <c r="N2631" s="1" t="str">
        <f t="shared" si="558"/>
        <v>both ((Ala or beta-Ala or sarcosine)-Arg) Min_SynND</v>
      </c>
      <c r="O2631" s="2" t="str">
        <f t="shared" si="559"/>
        <v/>
      </c>
      <c r="P2631" s="1" t="str">
        <f t="array" ref="P2631">IF(O2631="","",AVERAGE(IF(L$1:L$2881=L2631,K$1:K$2881)))</f>
        <v/>
      </c>
      <c r="Q2631" s="1" t="str">
        <f t="array" ref="Q2631">IF(O2631="","",_xlfn.F.TEST(IF((L$1:L$2881=LEFT(L2631,LEN(L2631)-3)&amp;"ctr"),K$1:K$2881),IF((L$1:L$2881=L2631),K$1:K$2881)))</f>
        <v/>
      </c>
      <c r="R2631" s="1" t="str">
        <f t="array" ref="R2631">IF(O2631="","",TTEST(IF(L$1:L$2881=LEFT(L2631,LEN(L2631)-3)&amp;"ctr",K$1:K$2881),IF(L$1:L$2881=L2631,K$1:K$2881),2,IF(ISERROR(Q2631),3,IF(Q2631&lt;0.05,3,2))))</f>
        <v/>
      </c>
      <c r="S2631" s="1" t="str">
        <f t="shared" ca="1" si="560"/>
        <v/>
      </c>
      <c r="T2631" s="1" t="str">
        <f t="array" ref="T2631">IF(O2631="","",AVERAGE(IF(L$1:L$2881=L2631,I$1:I$2881)))</f>
        <v/>
      </c>
      <c r="U2631" s="1" t="str">
        <f t="shared" ca="1" si="561"/>
        <v/>
      </c>
      <c r="V2631" s="1" t="str">
        <f t="shared" ca="1" si="567"/>
        <v/>
      </c>
      <c r="W2631" s="1" t="str">
        <f t="array" aca="1" ref="W2631" ca="1">IF(V2631="","",IF(AVERAGE(IF(Z$2:Z$2881="Neg"&amp;" "&amp;B2631&amp;" "&amp;X2631,J$2:J$2881,0))&gt;AVERAGE(IF(Z$2:Z$2881="pos"&amp;" "&amp;B2631&amp;" "&amp;X2631,J$2:J$2881,0)),"neg","pos"))</f>
        <v/>
      </c>
      <c r="X2631" s="1" t="str">
        <f t="shared" ca="1" si="562"/>
        <v/>
      </c>
      <c r="Y2631" s="1" t="str">
        <f t="shared" ca="1" si="563"/>
        <v/>
      </c>
      <c r="Z2631" s="1" t="str">
        <f t="shared" si="564"/>
        <v>both ((Ala or beta-Ala or sarcosine)-Arg) Min</v>
      </c>
      <c r="AA2631" s="1" t="str">
        <f t="shared" si="568"/>
        <v/>
      </c>
    </row>
    <row r="2632" spans="1:27" x14ac:dyDescent="0.2">
      <c r="A2632" s="1" t="s">
        <v>94</v>
      </c>
      <c r="B2632" s="1" t="s">
        <v>160</v>
      </c>
      <c r="C2632" s="1" t="s">
        <v>141</v>
      </c>
      <c r="D2632" s="1">
        <v>245.14940000000001</v>
      </c>
      <c r="E2632" s="1">
        <v>24.52</v>
      </c>
      <c r="F2632" s="5" t="s">
        <v>146</v>
      </c>
      <c r="H2632" s="1" t="s">
        <v>148</v>
      </c>
      <c r="K2632" s="1">
        <f t="shared" si="565"/>
        <v>0</v>
      </c>
      <c r="L2632" s="1" t="str">
        <f t="shared" si="566"/>
        <v>both ((Ala or beta-Ala or sarcosine)-Arg) Min_Syn</v>
      </c>
      <c r="M2632" s="1" t="str">
        <f t="shared" si="557"/>
        <v>ND</v>
      </c>
      <c r="N2632" s="1" t="str">
        <f t="shared" si="558"/>
        <v>both ((Ala or beta-Ala or sarcosine)-Arg) Min_SynND</v>
      </c>
      <c r="O2632" s="2" t="str">
        <f t="shared" si="559"/>
        <v/>
      </c>
      <c r="P2632" s="1" t="str">
        <f t="array" ref="P2632">IF(O2632="","",AVERAGE(IF(L$1:L$2881=L2632,K$1:K$2881)))</f>
        <v/>
      </c>
      <c r="Q2632" s="1" t="str">
        <f t="array" ref="Q2632">IF(O2632="","",_xlfn.F.TEST(IF((L$1:L$2881=LEFT(L2632,LEN(L2632)-3)&amp;"ctr"),K$1:K$2881),IF((L$1:L$2881=L2632),K$1:K$2881)))</f>
        <v/>
      </c>
      <c r="R2632" s="1" t="str">
        <f t="array" ref="R2632">IF(O2632="","",TTEST(IF(L$1:L$2881=LEFT(L2632,LEN(L2632)-3)&amp;"ctr",K$1:K$2881),IF(L$1:L$2881=L2632,K$1:K$2881),2,IF(ISERROR(Q2632),3,IF(Q2632&lt;0.05,3,2))))</f>
        <v/>
      </c>
      <c r="S2632" s="1" t="str">
        <f t="shared" ca="1" si="560"/>
        <v/>
      </c>
      <c r="T2632" s="1" t="str">
        <f t="array" ref="T2632">IF(O2632="","",AVERAGE(IF(L$1:L$2881=L2632,I$1:I$2881)))</f>
        <v/>
      </c>
      <c r="U2632" s="1" t="str">
        <f t="shared" ca="1" si="561"/>
        <v/>
      </c>
      <c r="V2632" s="1" t="str">
        <f t="shared" ca="1" si="567"/>
        <v/>
      </c>
      <c r="W2632" s="1" t="str">
        <f t="array" aca="1" ref="W2632" ca="1">IF(V2632="","",IF(AVERAGE(IF(Z$2:Z$2881="Neg"&amp;" "&amp;B2632&amp;" "&amp;X2632,J$2:J$2881,0))&gt;AVERAGE(IF(Z$2:Z$2881="pos"&amp;" "&amp;B2632&amp;" "&amp;X2632,J$2:J$2881,0)),"neg","pos"))</f>
        <v/>
      </c>
      <c r="X2632" s="1" t="str">
        <f t="shared" ca="1" si="562"/>
        <v/>
      </c>
      <c r="Y2632" s="1" t="str">
        <f t="shared" ca="1" si="563"/>
        <v/>
      </c>
      <c r="Z2632" s="1" t="str">
        <f t="shared" si="564"/>
        <v>both ((Ala or beta-Ala or sarcosine)-Arg) Min</v>
      </c>
      <c r="AA2632" s="1" t="str">
        <f t="shared" si="568"/>
        <v/>
      </c>
    </row>
    <row r="2633" spans="1:27" x14ac:dyDescent="0.2">
      <c r="A2633" s="1" t="s">
        <v>94</v>
      </c>
      <c r="B2633" s="1" t="s">
        <v>160</v>
      </c>
      <c r="C2633" s="1" t="s">
        <v>141</v>
      </c>
      <c r="D2633" s="1">
        <v>245.14940000000001</v>
      </c>
      <c r="E2633" s="1">
        <v>24.52</v>
      </c>
      <c r="F2633" s="5" t="s">
        <v>146</v>
      </c>
      <c r="H2633" s="1" t="s">
        <v>148</v>
      </c>
      <c r="K2633" s="1">
        <f t="shared" si="565"/>
        <v>0</v>
      </c>
      <c r="L2633" s="1" t="str">
        <f t="shared" si="566"/>
        <v>both ((Ala or beta-Ala or sarcosine)-Arg) Min_Syn</v>
      </c>
      <c r="M2633" s="1" t="str">
        <f t="shared" si="557"/>
        <v>ND</v>
      </c>
      <c r="N2633" s="1" t="str">
        <f t="shared" si="558"/>
        <v>both ((Ala or beta-Ala or sarcosine)-Arg) Min_SynND</v>
      </c>
      <c r="O2633" s="2" t="str">
        <f t="shared" si="559"/>
        <v/>
      </c>
      <c r="P2633" s="1" t="str">
        <f t="array" ref="P2633">IF(O2633="","",AVERAGE(IF(L$1:L$2881=L2633,K$1:K$2881)))</f>
        <v/>
      </c>
      <c r="Q2633" s="1" t="str">
        <f t="array" ref="Q2633">IF(O2633="","",_xlfn.F.TEST(IF((L$1:L$2881=LEFT(L2633,LEN(L2633)-3)&amp;"ctr"),K$1:K$2881),IF((L$1:L$2881=L2633),K$1:K$2881)))</f>
        <v/>
      </c>
      <c r="R2633" s="1" t="str">
        <f t="array" ref="R2633">IF(O2633="","",TTEST(IF(L$1:L$2881=LEFT(L2633,LEN(L2633)-3)&amp;"ctr",K$1:K$2881),IF(L$1:L$2881=L2633,K$1:K$2881),2,IF(ISERROR(Q2633),3,IF(Q2633&lt;0.05,3,2))))</f>
        <v/>
      </c>
      <c r="S2633" s="1" t="str">
        <f t="shared" ca="1" si="560"/>
        <v/>
      </c>
      <c r="T2633" s="1" t="str">
        <f t="array" ref="T2633">IF(O2633="","",AVERAGE(IF(L$1:L$2881=L2633,I$1:I$2881)))</f>
        <v/>
      </c>
      <c r="U2633" s="1" t="str">
        <f t="shared" ca="1" si="561"/>
        <v/>
      </c>
      <c r="V2633" s="1" t="str">
        <f t="shared" ca="1" si="567"/>
        <v/>
      </c>
      <c r="W2633" s="1" t="str">
        <f t="array" aca="1" ref="W2633" ca="1">IF(V2633="","",IF(AVERAGE(IF(Z$2:Z$2881="Neg"&amp;" "&amp;B2633&amp;" "&amp;X2633,J$2:J$2881,0))&gt;AVERAGE(IF(Z$2:Z$2881="pos"&amp;" "&amp;B2633&amp;" "&amp;X2633,J$2:J$2881,0)),"neg","pos"))</f>
        <v/>
      </c>
      <c r="X2633" s="1" t="str">
        <f t="shared" ca="1" si="562"/>
        <v/>
      </c>
      <c r="Y2633" s="1" t="str">
        <f t="shared" ca="1" si="563"/>
        <v/>
      </c>
      <c r="Z2633" s="1" t="str">
        <f t="shared" si="564"/>
        <v>both ((Ala or beta-Ala or sarcosine)-Arg) Min</v>
      </c>
      <c r="AA2633" s="1" t="str">
        <f t="shared" si="568"/>
        <v/>
      </c>
    </row>
    <row r="2634" spans="1:27" x14ac:dyDescent="0.2">
      <c r="A2634" s="1" t="s">
        <v>94</v>
      </c>
      <c r="B2634" s="1" t="s">
        <v>160</v>
      </c>
      <c r="C2634" s="1" t="s">
        <v>141</v>
      </c>
      <c r="D2634" s="1">
        <v>245.14940000000001</v>
      </c>
      <c r="E2634" s="1">
        <v>24.52</v>
      </c>
      <c r="F2634" s="5" t="s">
        <v>146</v>
      </c>
      <c r="H2634" s="1" t="s">
        <v>149</v>
      </c>
      <c r="K2634" s="1">
        <f t="shared" si="565"/>
        <v>0</v>
      </c>
      <c r="L2634" s="1" t="str">
        <f t="shared" si="566"/>
        <v>both ((Ala or beta-Ala or sarcosine)-Arg) MEBM_Ctr</v>
      </c>
      <c r="M2634" s="1" t="str">
        <f t="shared" si="557"/>
        <v>ND</v>
      </c>
      <c r="N2634" s="1" t="str">
        <f t="shared" si="558"/>
        <v>both ((Ala or beta-Ala or sarcosine)-Arg) MEBM_CtrND</v>
      </c>
      <c r="O2634" s="2" t="str">
        <f t="shared" si="559"/>
        <v>ND</v>
      </c>
      <c r="P2634" s="1">
        <f t="array" ref="P2634">IF(O2634="","",AVERAGE(IF(L$1:L$2881=L2634,K$1:K$2881)))</f>
        <v>0</v>
      </c>
      <c r="Q2634" s="1" t="e">
        <f t="array" ref="Q2634">IF(O2634="","",_xlfn.F.TEST(IF((L$1:L$2881=LEFT(L2634,LEN(L2634)-3)&amp;"ctr"),K$1:K$2881),IF((L$1:L$2881=L2634),K$1:K$2881)))</f>
        <v>#DIV/0!</v>
      </c>
      <c r="R2634" s="1" t="e">
        <f t="array" ref="R2634">IF(O2634="","",TTEST(IF(L$1:L$2881=LEFT(L2634,LEN(L2634)-3)&amp;"ctr",K$1:K$2881),IF(L$1:L$2881=L2634,K$1:K$2881),2,IF(ISERROR(Q2634),3,IF(Q2634&lt;0.05,3,2))))</f>
        <v>#DIV/0!</v>
      </c>
      <c r="S2634" s="1" t="str">
        <f t="shared" ca="1" si="560"/>
        <v>ND</v>
      </c>
      <c r="T2634" s="1">
        <f t="array" ref="T2634">IF(O2634="","",AVERAGE(IF(L$1:L$2881=L2634,I$1:I$2881)))</f>
        <v>0</v>
      </c>
      <c r="U2634" s="1" t="str">
        <f t="shared" ca="1" si="561"/>
        <v>n/a</v>
      </c>
      <c r="V2634" s="1" t="str">
        <f t="shared" ca="1" si="567"/>
        <v/>
      </c>
      <c r="W2634" s="1" t="str">
        <f t="array" aca="1" ref="W2634" ca="1">IF(V2634="","",IF(AVERAGE(IF(Z$2:Z$2881="Neg"&amp;" "&amp;B2634&amp;" "&amp;X2634,J$2:J$2881,0))&gt;AVERAGE(IF(Z$2:Z$2881="pos"&amp;" "&amp;B2634&amp;" "&amp;X2634,J$2:J$2881,0)),"neg","pos"))</f>
        <v/>
      </c>
      <c r="X2634" s="1" t="str">
        <f t="shared" ca="1" si="562"/>
        <v/>
      </c>
      <c r="Y2634" s="1" t="str">
        <f t="shared" ca="1" si="563"/>
        <v/>
      </c>
      <c r="Z2634" s="1" t="str">
        <f t="shared" si="564"/>
        <v>both ((Ala or beta-Ala or sarcosine)-Arg) MEB</v>
      </c>
      <c r="AA2634" s="1" t="str">
        <f t="shared" si="568"/>
        <v>Good</v>
      </c>
    </row>
    <row r="2635" spans="1:27" x14ac:dyDescent="0.2">
      <c r="A2635" s="1" t="s">
        <v>94</v>
      </c>
      <c r="B2635" s="1" t="s">
        <v>160</v>
      </c>
      <c r="C2635" s="1" t="s">
        <v>141</v>
      </c>
      <c r="D2635" s="1">
        <v>245.14940000000001</v>
      </c>
      <c r="E2635" s="1">
        <v>24.52</v>
      </c>
      <c r="F2635" s="5" t="s">
        <v>146</v>
      </c>
      <c r="H2635" s="1" t="s">
        <v>149</v>
      </c>
      <c r="K2635" s="1">
        <f t="shared" si="565"/>
        <v>0</v>
      </c>
      <c r="L2635" s="1" t="str">
        <f t="shared" si="566"/>
        <v>both ((Ala or beta-Ala or sarcosine)-Arg) MEBM_Ctr</v>
      </c>
      <c r="M2635" s="1" t="str">
        <f t="shared" si="557"/>
        <v>ND</v>
      </c>
      <c r="N2635" s="1" t="str">
        <f t="shared" si="558"/>
        <v>both ((Ala or beta-Ala or sarcosine)-Arg) MEBM_CtrND</v>
      </c>
      <c r="O2635" s="2" t="str">
        <f t="shared" si="559"/>
        <v/>
      </c>
      <c r="P2635" s="1" t="str">
        <f t="array" ref="P2635">IF(O2635="","",AVERAGE(IF(L$1:L$2881=L2635,K$1:K$2881)))</f>
        <v/>
      </c>
      <c r="Q2635" s="1" t="str">
        <f t="array" ref="Q2635">IF(O2635="","",_xlfn.F.TEST(IF((L$1:L$2881=LEFT(L2635,LEN(L2635)-3)&amp;"ctr"),K$1:K$2881),IF((L$1:L$2881=L2635),K$1:K$2881)))</f>
        <v/>
      </c>
      <c r="R2635" s="1" t="str">
        <f t="array" ref="R2635">IF(O2635="","",TTEST(IF(L$1:L$2881=LEFT(L2635,LEN(L2635)-3)&amp;"ctr",K$1:K$2881),IF(L$1:L$2881=L2635,K$1:K$2881),2,IF(ISERROR(Q2635),3,IF(Q2635&lt;0.05,3,2))))</f>
        <v/>
      </c>
      <c r="S2635" s="1" t="str">
        <f t="shared" ca="1" si="560"/>
        <v/>
      </c>
      <c r="T2635" s="1" t="str">
        <f t="array" ref="T2635">IF(O2635="","",AVERAGE(IF(L$1:L$2881=L2635,I$1:I$2881)))</f>
        <v/>
      </c>
      <c r="U2635" s="1" t="str">
        <f t="shared" ca="1" si="561"/>
        <v/>
      </c>
      <c r="V2635" s="1" t="str">
        <f t="shared" ca="1" si="567"/>
        <v/>
      </c>
      <c r="W2635" s="1" t="str">
        <f t="array" aca="1" ref="W2635" ca="1">IF(V2635="","",IF(AVERAGE(IF(Z$2:Z$2881="Neg"&amp;" "&amp;B2635&amp;" "&amp;X2635,J$2:J$2881,0))&gt;AVERAGE(IF(Z$2:Z$2881="pos"&amp;" "&amp;B2635&amp;" "&amp;X2635,J$2:J$2881,0)),"neg","pos"))</f>
        <v/>
      </c>
      <c r="X2635" s="1" t="str">
        <f t="shared" ca="1" si="562"/>
        <v/>
      </c>
      <c r="Y2635" s="1" t="str">
        <f t="shared" ca="1" si="563"/>
        <v/>
      </c>
      <c r="Z2635" s="1" t="str">
        <f t="shared" si="564"/>
        <v>both ((Ala or beta-Ala or sarcosine)-Arg) MEB</v>
      </c>
      <c r="AA2635" s="1" t="str">
        <f t="shared" si="568"/>
        <v/>
      </c>
    </row>
    <row r="2636" spans="1:27" x14ac:dyDescent="0.2">
      <c r="A2636" s="1" t="s">
        <v>94</v>
      </c>
      <c r="B2636" s="1" t="s">
        <v>160</v>
      </c>
      <c r="C2636" s="1" t="s">
        <v>141</v>
      </c>
      <c r="D2636" s="1">
        <v>245.14940000000001</v>
      </c>
      <c r="E2636" s="1">
        <v>24.52</v>
      </c>
      <c r="F2636" s="5" t="s">
        <v>146</v>
      </c>
      <c r="H2636" s="1" t="s">
        <v>149</v>
      </c>
      <c r="K2636" s="1">
        <f t="shared" si="565"/>
        <v>0</v>
      </c>
      <c r="L2636" s="1" t="str">
        <f t="shared" si="566"/>
        <v>both ((Ala or beta-Ala or sarcosine)-Arg) MEBM_Ctr</v>
      </c>
      <c r="M2636" s="1" t="str">
        <f t="shared" si="557"/>
        <v>ND</v>
      </c>
      <c r="N2636" s="1" t="str">
        <f t="shared" si="558"/>
        <v>both ((Ala or beta-Ala or sarcosine)-Arg) MEBM_CtrND</v>
      </c>
      <c r="O2636" s="2" t="str">
        <f t="shared" si="559"/>
        <v/>
      </c>
      <c r="P2636" s="1" t="str">
        <f t="array" ref="P2636">IF(O2636="","",AVERAGE(IF(L$1:L$2881=L2636,K$1:K$2881)))</f>
        <v/>
      </c>
      <c r="Q2636" s="1" t="str">
        <f t="array" ref="Q2636">IF(O2636="","",_xlfn.F.TEST(IF((L$1:L$2881=LEFT(L2636,LEN(L2636)-3)&amp;"ctr"),K$1:K$2881),IF((L$1:L$2881=L2636),K$1:K$2881)))</f>
        <v/>
      </c>
      <c r="R2636" s="1" t="str">
        <f t="array" ref="R2636">IF(O2636="","",TTEST(IF(L$1:L$2881=LEFT(L2636,LEN(L2636)-3)&amp;"ctr",K$1:K$2881),IF(L$1:L$2881=L2636,K$1:K$2881),2,IF(ISERROR(Q2636),3,IF(Q2636&lt;0.05,3,2))))</f>
        <v/>
      </c>
      <c r="S2636" s="1" t="str">
        <f t="shared" ca="1" si="560"/>
        <v/>
      </c>
      <c r="T2636" s="1" t="str">
        <f t="array" ref="T2636">IF(O2636="","",AVERAGE(IF(L$1:L$2881=L2636,I$1:I$2881)))</f>
        <v/>
      </c>
      <c r="U2636" s="1" t="str">
        <f t="shared" ca="1" si="561"/>
        <v/>
      </c>
      <c r="V2636" s="1" t="str">
        <f t="shared" ca="1" si="567"/>
        <v/>
      </c>
      <c r="W2636" s="1" t="str">
        <f t="array" aca="1" ref="W2636" ca="1">IF(V2636="","",IF(AVERAGE(IF(Z$2:Z$2881="Neg"&amp;" "&amp;B2636&amp;" "&amp;X2636,J$2:J$2881,0))&gt;AVERAGE(IF(Z$2:Z$2881="pos"&amp;" "&amp;B2636&amp;" "&amp;X2636,J$2:J$2881,0)),"neg","pos"))</f>
        <v/>
      </c>
      <c r="X2636" s="1" t="str">
        <f t="shared" ca="1" si="562"/>
        <v/>
      </c>
      <c r="Y2636" s="1" t="str">
        <f t="shared" ca="1" si="563"/>
        <v/>
      </c>
      <c r="Z2636" s="1" t="str">
        <f t="shared" si="564"/>
        <v>both ((Ala or beta-Ala or sarcosine)-Arg) MEB</v>
      </c>
      <c r="AA2636" s="1" t="str">
        <f t="shared" si="568"/>
        <v/>
      </c>
    </row>
    <row r="2637" spans="1:27" x14ac:dyDescent="0.2">
      <c r="A2637" s="1" t="s">
        <v>94</v>
      </c>
      <c r="B2637" s="1" t="s">
        <v>160</v>
      </c>
      <c r="C2637" s="1" t="s">
        <v>141</v>
      </c>
      <c r="D2637" s="1">
        <v>245.14940000000001</v>
      </c>
      <c r="E2637" s="1">
        <v>24.52</v>
      </c>
      <c r="F2637" s="5" t="s">
        <v>146</v>
      </c>
      <c r="H2637" s="1" t="s">
        <v>149</v>
      </c>
      <c r="K2637" s="1">
        <f t="shared" si="565"/>
        <v>0</v>
      </c>
      <c r="L2637" s="1" t="str">
        <f t="shared" si="566"/>
        <v>both ((Ala or beta-Ala or sarcosine)-Arg) MEBM_Ctr</v>
      </c>
      <c r="M2637" s="1" t="str">
        <f t="shared" si="557"/>
        <v>ND</v>
      </c>
      <c r="N2637" s="1" t="str">
        <f t="shared" si="558"/>
        <v>both ((Ala or beta-Ala or sarcosine)-Arg) MEBM_CtrND</v>
      </c>
      <c r="O2637" s="2" t="str">
        <f t="shared" si="559"/>
        <v/>
      </c>
      <c r="P2637" s="1" t="str">
        <f t="array" ref="P2637">IF(O2637="","",AVERAGE(IF(L$1:L$2881=L2637,K$1:K$2881)))</f>
        <v/>
      </c>
      <c r="Q2637" s="1" t="str">
        <f t="array" ref="Q2637">IF(O2637="","",_xlfn.F.TEST(IF((L$1:L$2881=LEFT(L2637,LEN(L2637)-3)&amp;"ctr"),K$1:K$2881),IF((L$1:L$2881=L2637),K$1:K$2881)))</f>
        <v/>
      </c>
      <c r="R2637" s="1" t="str">
        <f t="array" ref="R2637">IF(O2637="","",TTEST(IF(L$1:L$2881=LEFT(L2637,LEN(L2637)-3)&amp;"ctr",K$1:K$2881),IF(L$1:L$2881=L2637,K$1:K$2881),2,IF(ISERROR(Q2637),3,IF(Q2637&lt;0.05,3,2))))</f>
        <v/>
      </c>
      <c r="S2637" s="1" t="str">
        <f t="shared" ca="1" si="560"/>
        <v/>
      </c>
      <c r="T2637" s="1" t="str">
        <f t="array" ref="T2637">IF(O2637="","",AVERAGE(IF(L$1:L$2881=L2637,I$1:I$2881)))</f>
        <v/>
      </c>
      <c r="U2637" s="1" t="str">
        <f t="shared" ca="1" si="561"/>
        <v/>
      </c>
      <c r="V2637" s="1" t="str">
        <f t="shared" ca="1" si="567"/>
        <v/>
      </c>
      <c r="W2637" s="1" t="str">
        <f t="array" aca="1" ref="W2637" ca="1">IF(V2637="","",IF(AVERAGE(IF(Z$2:Z$2881="Neg"&amp;" "&amp;B2637&amp;" "&amp;X2637,J$2:J$2881,0))&gt;AVERAGE(IF(Z$2:Z$2881="pos"&amp;" "&amp;B2637&amp;" "&amp;X2637,J$2:J$2881,0)),"neg","pos"))</f>
        <v/>
      </c>
      <c r="X2637" s="1" t="str">
        <f t="shared" ca="1" si="562"/>
        <v/>
      </c>
      <c r="Y2637" s="1" t="str">
        <f t="shared" ca="1" si="563"/>
        <v/>
      </c>
      <c r="Z2637" s="1" t="str">
        <f t="shared" si="564"/>
        <v>both ((Ala or beta-Ala or sarcosine)-Arg) MEB</v>
      </c>
      <c r="AA2637" s="1" t="str">
        <f t="shared" si="568"/>
        <v/>
      </c>
    </row>
    <row r="2638" spans="1:27" x14ac:dyDescent="0.2">
      <c r="A2638" s="1" t="s">
        <v>94</v>
      </c>
      <c r="B2638" s="1" t="s">
        <v>160</v>
      </c>
      <c r="C2638" s="1" t="s">
        <v>141</v>
      </c>
      <c r="D2638" s="1">
        <v>245.14940000000001</v>
      </c>
      <c r="E2638" s="1">
        <v>24.52</v>
      </c>
      <c r="F2638" s="5" t="s">
        <v>146</v>
      </c>
      <c r="H2638" s="1" t="s">
        <v>150</v>
      </c>
      <c r="K2638" s="1">
        <f t="shared" si="565"/>
        <v>0</v>
      </c>
      <c r="L2638" s="1" t="str">
        <f t="shared" si="566"/>
        <v>both ((Ala or beta-Ala or sarcosine)-Arg) MEBM_Syn</v>
      </c>
      <c r="M2638" s="1" t="str">
        <f t="shared" si="557"/>
        <v>ND</v>
      </c>
      <c r="N2638" s="1" t="str">
        <f t="shared" si="558"/>
        <v>both ((Ala or beta-Ala or sarcosine)-Arg) MEBM_SynND</v>
      </c>
      <c r="O2638" s="2" t="str">
        <f t="shared" si="559"/>
        <v>ND</v>
      </c>
      <c r="P2638" s="1">
        <f t="array" ref="P2638">IF(O2638="","",AVERAGE(IF(L$1:L$2881=L2638,K$1:K$2881)))</f>
        <v>0</v>
      </c>
      <c r="Q2638" s="1" t="e">
        <f t="array" ref="Q2638">IF(O2638="","",_xlfn.F.TEST(IF((L$1:L$2881=LEFT(L2638,LEN(L2638)-3)&amp;"ctr"),K$1:K$2881),IF((L$1:L$2881=L2638),K$1:K$2881)))</f>
        <v>#DIV/0!</v>
      </c>
      <c r="R2638" s="1" t="e">
        <f t="array" ref="R2638">IF(O2638="","",TTEST(IF(L$1:L$2881=LEFT(L2638,LEN(L2638)-3)&amp;"ctr",K$1:K$2881),IF(L$1:L$2881=L2638,K$1:K$2881),2,IF(ISERROR(Q2638),3,IF(Q2638&lt;0.05,3,2))))</f>
        <v>#DIV/0!</v>
      </c>
      <c r="S2638" s="1" t="str">
        <f t="shared" ca="1" si="560"/>
        <v>ND</v>
      </c>
      <c r="T2638" s="1">
        <f t="array" ref="T2638">IF(O2638="","",AVERAGE(IF(L$1:L$2881=L2638,I$1:I$2881)))</f>
        <v>0</v>
      </c>
      <c r="U2638" s="1" t="str">
        <f t="shared" ca="1" si="561"/>
        <v>n/a</v>
      </c>
      <c r="V2638" s="1" t="str">
        <f t="shared" ca="1" si="567"/>
        <v/>
      </c>
      <c r="W2638" s="1" t="str">
        <f t="array" aca="1" ref="W2638" ca="1">IF(V2638="","",IF(AVERAGE(IF(Z$2:Z$2881="Neg"&amp;" "&amp;B2638&amp;" "&amp;X2638,J$2:J$2881,0))&gt;AVERAGE(IF(Z$2:Z$2881="pos"&amp;" "&amp;B2638&amp;" "&amp;X2638,J$2:J$2881,0)),"neg","pos"))</f>
        <v/>
      </c>
      <c r="X2638" s="1" t="str">
        <f t="shared" ca="1" si="562"/>
        <v/>
      </c>
      <c r="Y2638" s="1" t="str">
        <f t="shared" ca="1" si="563"/>
        <v/>
      </c>
      <c r="Z2638" s="1" t="str">
        <f t="shared" si="564"/>
        <v>both ((Ala or beta-Ala or sarcosine)-Arg) MEB</v>
      </c>
      <c r="AA2638" s="1" t="str">
        <f t="shared" si="568"/>
        <v>Good</v>
      </c>
    </row>
    <row r="2639" spans="1:27" x14ac:dyDescent="0.2">
      <c r="A2639" s="1" t="s">
        <v>94</v>
      </c>
      <c r="B2639" s="1" t="s">
        <v>160</v>
      </c>
      <c r="C2639" s="1" t="s">
        <v>141</v>
      </c>
      <c r="D2639" s="1">
        <v>245.14940000000001</v>
      </c>
      <c r="E2639" s="1">
        <v>24.52</v>
      </c>
      <c r="F2639" s="5" t="s">
        <v>146</v>
      </c>
      <c r="H2639" s="1" t="s">
        <v>150</v>
      </c>
      <c r="K2639" s="1">
        <f t="shared" si="565"/>
        <v>0</v>
      </c>
      <c r="L2639" s="1" t="str">
        <f t="shared" si="566"/>
        <v>both ((Ala or beta-Ala or sarcosine)-Arg) MEBM_Syn</v>
      </c>
      <c r="M2639" s="1" t="str">
        <f t="shared" si="557"/>
        <v>ND</v>
      </c>
      <c r="N2639" s="1" t="str">
        <f t="shared" si="558"/>
        <v>both ((Ala or beta-Ala or sarcosine)-Arg) MEBM_SynND</v>
      </c>
      <c r="O2639" s="2" t="str">
        <f t="shared" si="559"/>
        <v/>
      </c>
      <c r="P2639" s="1" t="str">
        <f t="array" ref="P2639">IF(O2639="","",AVERAGE(IF(L$1:L$2881=L2639,K$1:K$2881)))</f>
        <v/>
      </c>
      <c r="Q2639" s="1" t="str">
        <f t="array" ref="Q2639">IF(O2639="","",_xlfn.F.TEST(IF((L$1:L$2881=LEFT(L2639,LEN(L2639)-3)&amp;"ctr"),K$1:K$2881),IF((L$1:L$2881=L2639),K$1:K$2881)))</f>
        <v/>
      </c>
      <c r="R2639" s="1" t="str">
        <f t="array" ref="R2639">IF(O2639="","",TTEST(IF(L$1:L$2881=LEFT(L2639,LEN(L2639)-3)&amp;"ctr",K$1:K$2881),IF(L$1:L$2881=L2639,K$1:K$2881),2,IF(ISERROR(Q2639),3,IF(Q2639&lt;0.05,3,2))))</f>
        <v/>
      </c>
      <c r="S2639" s="1" t="str">
        <f t="shared" ca="1" si="560"/>
        <v/>
      </c>
      <c r="T2639" s="1" t="str">
        <f t="array" ref="T2639">IF(O2639="","",AVERAGE(IF(L$1:L$2881=L2639,I$1:I$2881)))</f>
        <v/>
      </c>
      <c r="U2639" s="1" t="str">
        <f t="shared" ca="1" si="561"/>
        <v/>
      </c>
      <c r="V2639" s="1" t="str">
        <f t="shared" ca="1" si="567"/>
        <v/>
      </c>
      <c r="W2639" s="1" t="str">
        <f t="array" aca="1" ref="W2639" ca="1">IF(V2639="","",IF(AVERAGE(IF(Z$2:Z$2881="Neg"&amp;" "&amp;B2639&amp;" "&amp;X2639,J$2:J$2881,0))&gt;AVERAGE(IF(Z$2:Z$2881="pos"&amp;" "&amp;B2639&amp;" "&amp;X2639,J$2:J$2881,0)),"neg","pos"))</f>
        <v/>
      </c>
      <c r="X2639" s="1" t="str">
        <f t="shared" ca="1" si="562"/>
        <v/>
      </c>
      <c r="Y2639" s="1" t="str">
        <f t="shared" ca="1" si="563"/>
        <v/>
      </c>
      <c r="Z2639" s="1" t="str">
        <f t="shared" si="564"/>
        <v>both ((Ala or beta-Ala or sarcosine)-Arg) MEB</v>
      </c>
      <c r="AA2639" s="1" t="str">
        <f t="shared" si="568"/>
        <v/>
      </c>
    </row>
    <row r="2640" spans="1:27" x14ac:dyDescent="0.2">
      <c r="A2640" s="1" t="s">
        <v>94</v>
      </c>
      <c r="B2640" s="1" t="s">
        <v>160</v>
      </c>
      <c r="C2640" s="1" t="s">
        <v>141</v>
      </c>
      <c r="D2640" s="1">
        <v>245.14940000000001</v>
      </c>
      <c r="E2640" s="1">
        <v>24.52</v>
      </c>
      <c r="F2640" s="5" t="s">
        <v>146</v>
      </c>
      <c r="H2640" s="1" t="s">
        <v>150</v>
      </c>
      <c r="K2640" s="1">
        <f t="shared" si="565"/>
        <v>0</v>
      </c>
      <c r="L2640" s="1" t="str">
        <f t="shared" si="566"/>
        <v>both ((Ala or beta-Ala or sarcosine)-Arg) MEBM_Syn</v>
      </c>
      <c r="M2640" s="1" t="str">
        <f t="shared" si="557"/>
        <v>ND</v>
      </c>
      <c r="N2640" s="1" t="str">
        <f t="shared" si="558"/>
        <v>both ((Ala or beta-Ala or sarcosine)-Arg) MEBM_SynND</v>
      </c>
      <c r="O2640" s="2" t="str">
        <f t="shared" si="559"/>
        <v/>
      </c>
      <c r="P2640" s="1" t="str">
        <f t="array" ref="P2640">IF(O2640="","",AVERAGE(IF(L$1:L$2881=L2640,K$1:K$2881)))</f>
        <v/>
      </c>
      <c r="Q2640" s="1" t="str">
        <f t="array" ref="Q2640">IF(O2640="","",_xlfn.F.TEST(IF((L$1:L$2881=LEFT(L2640,LEN(L2640)-3)&amp;"ctr"),K$1:K$2881),IF((L$1:L$2881=L2640),K$1:K$2881)))</f>
        <v/>
      </c>
      <c r="R2640" s="1" t="str">
        <f t="array" ref="R2640">IF(O2640="","",TTEST(IF(L$1:L$2881=LEFT(L2640,LEN(L2640)-3)&amp;"ctr",K$1:K$2881),IF(L$1:L$2881=L2640,K$1:K$2881),2,IF(ISERROR(Q2640),3,IF(Q2640&lt;0.05,3,2))))</f>
        <v/>
      </c>
      <c r="S2640" s="1" t="str">
        <f t="shared" ca="1" si="560"/>
        <v/>
      </c>
      <c r="T2640" s="1" t="str">
        <f t="array" ref="T2640">IF(O2640="","",AVERAGE(IF(L$1:L$2881=L2640,I$1:I$2881)))</f>
        <v/>
      </c>
      <c r="U2640" s="1" t="str">
        <f t="shared" ca="1" si="561"/>
        <v/>
      </c>
      <c r="V2640" s="1" t="str">
        <f t="shared" ca="1" si="567"/>
        <v/>
      </c>
      <c r="W2640" s="1" t="str">
        <f t="array" aca="1" ref="W2640" ca="1">IF(V2640="","",IF(AVERAGE(IF(Z$2:Z$2881="Neg"&amp;" "&amp;B2640&amp;" "&amp;X2640,J$2:J$2881,0))&gt;AVERAGE(IF(Z$2:Z$2881="pos"&amp;" "&amp;B2640&amp;" "&amp;X2640,J$2:J$2881,0)),"neg","pos"))</f>
        <v/>
      </c>
      <c r="X2640" s="1" t="str">
        <f t="shared" ca="1" si="562"/>
        <v/>
      </c>
      <c r="Y2640" s="1" t="str">
        <f t="shared" ca="1" si="563"/>
        <v/>
      </c>
      <c r="Z2640" s="1" t="str">
        <f t="shared" si="564"/>
        <v>both ((Ala or beta-Ala or sarcosine)-Arg) MEB</v>
      </c>
      <c r="AA2640" s="1" t="str">
        <f t="shared" si="568"/>
        <v/>
      </c>
    </row>
    <row r="2641" spans="1:27" x14ac:dyDescent="0.2">
      <c r="A2641" s="1" t="s">
        <v>94</v>
      </c>
      <c r="B2641" s="1" t="s">
        <v>160</v>
      </c>
      <c r="C2641" s="1" t="s">
        <v>141</v>
      </c>
      <c r="D2641" s="1">
        <v>245.14940000000001</v>
      </c>
      <c r="E2641" s="1">
        <v>24.52</v>
      </c>
      <c r="F2641" s="5" t="s">
        <v>146</v>
      </c>
      <c r="H2641" s="1" t="s">
        <v>150</v>
      </c>
      <c r="K2641" s="1">
        <f t="shared" si="565"/>
        <v>0</v>
      </c>
      <c r="L2641" s="1" t="str">
        <f t="shared" si="566"/>
        <v>both ((Ala or beta-Ala or sarcosine)-Arg) MEBM_Syn</v>
      </c>
      <c r="M2641" s="1" t="str">
        <f t="shared" si="557"/>
        <v>ND</v>
      </c>
      <c r="N2641" s="1" t="str">
        <f t="shared" si="558"/>
        <v>both ((Ala or beta-Ala or sarcosine)-Arg) MEBM_SynND</v>
      </c>
      <c r="O2641" s="2" t="str">
        <f t="shared" si="559"/>
        <v/>
      </c>
      <c r="P2641" s="1" t="str">
        <f t="array" ref="P2641">IF(O2641="","",AVERAGE(IF(L$1:L$2881=L2641,K$1:K$2881)))</f>
        <v/>
      </c>
      <c r="Q2641" s="1" t="str">
        <f t="array" ref="Q2641">IF(O2641="","",_xlfn.F.TEST(IF((L$1:L$2881=LEFT(L2641,LEN(L2641)-3)&amp;"ctr"),K$1:K$2881),IF((L$1:L$2881=L2641),K$1:K$2881)))</f>
        <v/>
      </c>
      <c r="R2641" s="1" t="str">
        <f t="array" ref="R2641">IF(O2641="","",TTEST(IF(L$1:L$2881=LEFT(L2641,LEN(L2641)-3)&amp;"ctr",K$1:K$2881),IF(L$1:L$2881=L2641,K$1:K$2881),2,IF(ISERROR(Q2641),3,IF(Q2641&lt;0.05,3,2))))</f>
        <v/>
      </c>
      <c r="S2641" s="1" t="str">
        <f t="shared" ca="1" si="560"/>
        <v/>
      </c>
      <c r="T2641" s="1" t="str">
        <f t="array" ref="T2641">IF(O2641="","",AVERAGE(IF(L$1:L$2881=L2641,I$1:I$2881)))</f>
        <v/>
      </c>
      <c r="U2641" s="1" t="str">
        <f t="shared" ca="1" si="561"/>
        <v/>
      </c>
      <c r="V2641" s="1" t="str">
        <f t="shared" ca="1" si="567"/>
        <v/>
      </c>
      <c r="W2641" s="1" t="str">
        <f t="array" aca="1" ref="W2641" ca="1">IF(V2641="","",IF(AVERAGE(IF(Z$2:Z$2881="Neg"&amp;" "&amp;B2641&amp;" "&amp;X2641,J$2:J$2881,0))&gt;AVERAGE(IF(Z$2:Z$2881="pos"&amp;" "&amp;B2641&amp;" "&amp;X2641,J$2:J$2881,0)),"neg","pos"))</f>
        <v/>
      </c>
      <c r="X2641" s="1" t="str">
        <f t="shared" ca="1" si="562"/>
        <v/>
      </c>
      <c r="Y2641" s="1" t="str">
        <f t="shared" ca="1" si="563"/>
        <v/>
      </c>
      <c r="Z2641" s="1" t="str">
        <f t="shared" si="564"/>
        <v>both ((Ala or beta-Ala or sarcosine)-Arg) MEB</v>
      </c>
      <c r="AA2641" s="1" t="str">
        <f t="shared" si="568"/>
        <v/>
      </c>
    </row>
    <row r="2642" spans="1:27" x14ac:dyDescent="0.2">
      <c r="A2642" s="1" t="s">
        <v>94</v>
      </c>
      <c r="B2642" s="1" t="s">
        <v>160</v>
      </c>
      <c r="C2642" s="1" t="s">
        <v>141</v>
      </c>
      <c r="D2642" s="1">
        <v>245.14940000000001</v>
      </c>
      <c r="E2642" s="1">
        <v>24.52</v>
      </c>
      <c r="F2642" s="5" t="s">
        <v>146</v>
      </c>
      <c r="H2642" s="1" t="s">
        <v>151</v>
      </c>
      <c r="I2642" s="1">
        <v>92224</v>
      </c>
      <c r="K2642" s="1">
        <f t="shared" si="565"/>
        <v>11.431986522464877</v>
      </c>
      <c r="L2642" s="1" t="str">
        <f t="shared" si="566"/>
        <v>both ((Ala or beta-Ala or sarcosine)-Arg) YE_Ctr</v>
      </c>
      <c r="M2642" s="1" t="str">
        <f t="shared" si="557"/>
        <v>D</v>
      </c>
      <c r="N2642" s="1" t="str">
        <f t="shared" si="558"/>
        <v>both ((Ala or beta-Ala or sarcosine)-Arg) YE_Ctr_D</v>
      </c>
      <c r="O2642" s="2" t="str">
        <f t="shared" si="559"/>
        <v>D</v>
      </c>
      <c r="P2642" s="1">
        <f t="array" ref="P2642">IF(O2642="","",AVERAGE(IF(L$1:L$2881=L2642,K$1:K$2881)))</f>
        <v>11.175656322863292</v>
      </c>
      <c r="Q2642" s="1">
        <f t="array" ref="Q2642">IF(O2642="","",_xlfn.F.TEST(IF((L$1:L$2881=LEFT(L2642,LEN(L2642)-3)&amp;"ctr"),K$1:K$2881),IF((L$1:L$2881=L2642),K$1:K$2881)))</f>
        <v>0.99999999999999967</v>
      </c>
      <c r="R2642" s="1">
        <f t="array" ref="R2642">IF(O2642="","",TTEST(IF(L$1:L$2881=LEFT(L2642,LEN(L2642)-3)&amp;"ctr",K$1:K$2881),IF(L$1:L$2881=L2642,K$1:K$2881),2,IF(ISERROR(Q2642),3,IF(Q2642&lt;0.05,3,2))))</f>
        <v>1</v>
      </c>
      <c r="S2642" s="1" t="str">
        <f t="shared" ca="1" si="560"/>
        <v>D</v>
      </c>
      <c r="T2642" s="1">
        <f t="array" ref="T2642">IF(O2642="","",AVERAGE(IF(L$1:L$2881=L2642,I$1:I$2881)))</f>
        <v>75634.5</v>
      </c>
      <c r="U2642" s="1" t="b">
        <f t="shared" ca="1" si="561"/>
        <v>0</v>
      </c>
      <c r="V2642" s="1" t="str">
        <f t="shared" ca="1" si="567"/>
        <v>1</v>
      </c>
      <c r="W2642" s="1" t="str">
        <f t="array" aca="1" ref="W2642" ca="1">IF(V2642="","",IF(AVERAGE(IF(Z$2:Z$2881="Neg"&amp;" "&amp;B2642&amp;" "&amp;X2642,J$2:J$2881,0))&gt;AVERAGE(IF(Z$2:Z$2881="pos"&amp;" "&amp;B2642&amp;" "&amp;X2642,J$2:J$2881,0)),"neg","pos"))</f>
        <v>pos</v>
      </c>
      <c r="X2642" s="1" t="str">
        <f t="shared" ca="1" si="562"/>
        <v>YE_</v>
      </c>
      <c r="Y2642" s="1" t="str">
        <f t="shared" ca="1" si="563"/>
        <v>Ctr</v>
      </c>
      <c r="Z2642" s="1" t="str">
        <f t="shared" si="564"/>
        <v>both ((Ala or beta-Ala or sarcosine)-Arg) YE_</v>
      </c>
      <c r="AA2642" s="1" t="str">
        <f t="shared" si="568"/>
        <v>Good</v>
      </c>
    </row>
    <row r="2643" spans="1:27" x14ac:dyDescent="0.2">
      <c r="A2643" s="1" t="s">
        <v>94</v>
      </c>
      <c r="B2643" s="1" t="s">
        <v>160</v>
      </c>
      <c r="C2643" s="1" t="s">
        <v>141</v>
      </c>
      <c r="D2643" s="1">
        <v>245.14940000000001</v>
      </c>
      <c r="E2643" s="1">
        <v>24.52</v>
      </c>
      <c r="F2643" s="5" t="s">
        <v>146</v>
      </c>
      <c r="H2643" s="1" t="s">
        <v>151</v>
      </c>
      <c r="I2643" s="1">
        <v>97742</v>
      </c>
      <c r="K2643" s="1">
        <f t="shared" si="565"/>
        <v>11.490096864030207</v>
      </c>
      <c r="L2643" s="1" t="str">
        <f t="shared" si="566"/>
        <v>both ((Ala or beta-Ala or sarcosine)-Arg) YE_Ctr</v>
      </c>
      <c r="M2643" s="1" t="str">
        <f t="shared" si="557"/>
        <v>D</v>
      </c>
      <c r="N2643" s="1" t="str">
        <f t="shared" si="558"/>
        <v>both ((Ala or beta-Ala or sarcosine)-Arg) YE_Ctr_D</v>
      </c>
      <c r="O2643" s="2" t="str">
        <f t="shared" si="559"/>
        <v/>
      </c>
      <c r="P2643" s="1" t="str">
        <f t="array" ref="P2643">IF(O2643="","",AVERAGE(IF(L$1:L$2881=L2643,K$1:K$2881)))</f>
        <v/>
      </c>
      <c r="Q2643" s="1" t="str">
        <f t="array" ref="Q2643">IF(O2643="","",_xlfn.F.TEST(IF((L$1:L$2881=LEFT(L2643,LEN(L2643)-3)&amp;"ctr"),K$1:K$2881),IF((L$1:L$2881=L2643),K$1:K$2881)))</f>
        <v/>
      </c>
      <c r="R2643" s="1" t="str">
        <f t="array" ref="R2643">IF(O2643="","",TTEST(IF(L$1:L$2881=LEFT(L2643,LEN(L2643)-3)&amp;"ctr",K$1:K$2881),IF(L$1:L$2881=L2643,K$1:K$2881),2,IF(ISERROR(Q2643),3,IF(Q2643&lt;0.05,3,2))))</f>
        <v/>
      </c>
      <c r="S2643" s="1" t="str">
        <f t="shared" ca="1" si="560"/>
        <v/>
      </c>
      <c r="T2643" s="1" t="str">
        <f t="array" ref="T2643">IF(O2643="","",AVERAGE(IF(L$1:L$2881=L2643,I$1:I$2881)))</f>
        <v/>
      </c>
      <c r="U2643" s="1" t="str">
        <f t="shared" ca="1" si="561"/>
        <v/>
      </c>
      <c r="V2643" s="1" t="str">
        <f t="shared" ca="1" si="567"/>
        <v/>
      </c>
      <c r="W2643" s="1" t="str">
        <f t="array" aca="1" ref="W2643" ca="1">IF(V2643="","",IF(AVERAGE(IF(Z$2:Z$2881="Neg"&amp;" "&amp;B2643&amp;" "&amp;X2643,J$2:J$2881,0))&gt;AVERAGE(IF(Z$2:Z$2881="pos"&amp;" "&amp;B2643&amp;" "&amp;X2643,J$2:J$2881,0)),"neg","pos"))</f>
        <v/>
      </c>
      <c r="X2643" s="1" t="str">
        <f t="shared" ca="1" si="562"/>
        <v/>
      </c>
      <c r="Y2643" s="1" t="str">
        <f t="shared" ca="1" si="563"/>
        <v/>
      </c>
      <c r="Z2643" s="1" t="str">
        <f t="shared" si="564"/>
        <v>both ((Ala or beta-Ala or sarcosine)-Arg) YE_</v>
      </c>
      <c r="AA2643" s="1" t="str">
        <f t="shared" si="568"/>
        <v/>
      </c>
    </row>
    <row r="2644" spans="1:27" x14ac:dyDescent="0.2">
      <c r="A2644" s="1" t="s">
        <v>94</v>
      </c>
      <c r="B2644" s="1" t="s">
        <v>160</v>
      </c>
      <c r="C2644" s="1" t="s">
        <v>141</v>
      </c>
      <c r="D2644" s="1">
        <v>245.14940000000001</v>
      </c>
      <c r="E2644" s="1">
        <v>24.52</v>
      </c>
      <c r="F2644" s="5" t="s">
        <v>146</v>
      </c>
      <c r="H2644" s="1" t="s">
        <v>151</v>
      </c>
      <c r="I2644" s="1">
        <v>94628</v>
      </c>
      <c r="K2644" s="1">
        <f t="shared" si="565"/>
        <v>11.457719261973125</v>
      </c>
      <c r="L2644" s="1" t="str">
        <f t="shared" si="566"/>
        <v>both ((Ala or beta-Ala or sarcosine)-Arg) YE_Ctr</v>
      </c>
      <c r="M2644" s="1" t="str">
        <f t="shared" si="557"/>
        <v>D</v>
      </c>
      <c r="N2644" s="1" t="str">
        <f t="shared" si="558"/>
        <v>both ((Ala or beta-Ala or sarcosine)-Arg) YE_Ctr_D</v>
      </c>
      <c r="O2644" s="2" t="str">
        <f t="shared" si="559"/>
        <v/>
      </c>
      <c r="P2644" s="1" t="str">
        <f t="array" ref="P2644">IF(O2644="","",AVERAGE(IF(L$1:L$2881=L2644,K$1:K$2881)))</f>
        <v/>
      </c>
      <c r="Q2644" s="1" t="str">
        <f t="array" ref="Q2644">IF(O2644="","",_xlfn.F.TEST(IF((L$1:L$2881=LEFT(L2644,LEN(L2644)-3)&amp;"ctr"),K$1:K$2881),IF((L$1:L$2881=L2644),K$1:K$2881)))</f>
        <v/>
      </c>
      <c r="R2644" s="1" t="str">
        <f t="array" ref="R2644">IF(O2644="","",TTEST(IF(L$1:L$2881=LEFT(L2644,LEN(L2644)-3)&amp;"ctr",K$1:K$2881),IF(L$1:L$2881=L2644,K$1:K$2881),2,IF(ISERROR(Q2644),3,IF(Q2644&lt;0.05,3,2))))</f>
        <v/>
      </c>
      <c r="S2644" s="1" t="str">
        <f t="shared" ca="1" si="560"/>
        <v/>
      </c>
      <c r="T2644" s="1" t="str">
        <f t="array" ref="T2644">IF(O2644="","",AVERAGE(IF(L$1:L$2881=L2644,I$1:I$2881)))</f>
        <v/>
      </c>
      <c r="U2644" s="1" t="str">
        <f t="shared" ca="1" si="561"/>
        <v/>
      </c>
      <c r="V2644" s="1" t="str">
        <f t="shared" ca="1" si="567"/>
        <v/>
      </c>
      <c r="W2644" s="1" t="str">
        <f t="array" aca="1" ref="W2644" ca="1">IF(V2644="","",IF(AVERAGE(IF(Z$2:Z$2881="Neg"&amp;" "&amp;B2644&amp;" "&amp;X2644,J$2:J$2881,0))&gt;AVERAGE(IF(Z$2:Z$2881="pos"&amp;" "&amp;B2644&amp;" "&amp;X2644,J$2:J$2881,0)),"neg","pos"))</f>
        <v/>
      </c>
      <c r="X2644" s="1" t="str">
        <f t="shared" ca="1" si="562"/>
        <v/>
      </c>
      <c r="Y2644" s="1" t="str">
        <f t="shared" ca="1" si="563"/>
        <v/>
      </c>
      <c r="Z2644" s="1" t="str">
        <f t="shared" si="564"/>
        <v>both ((Ala or beta-Ala or sarcosine)-Arg) YE_</v>
      </c>
      <c r="AA2644" s="1" t="str">
        <f t="shared" si="568"/>
        <v/>
      </c>
    </row>
    <row r="2645" spans="1:27" x14ac:dyDescent="0.2">
      <c r="A2645" s="1" t="s">
        <v>94</v>
      </c>
      <c r="B2645" s="1" t="s">
        <v>160</v>
      </c>
      <c r="C2645" s="1" t="s">
        <v>141</v>
      </c>
      <c r="D2645" s="1">
        <v>245.14940000000001</v>
      </c>
      <c r="E2645" s="1">
        <v>24.52</v>
      </c>
      <c r="F2645" s="5" t="s">
        <v>146</v>
      </c>
      <c r="H2645" s="1" t="s">
        <v>151</v>
      </c>
      <c r="I2645" s="1">
        <v>113589</v>
      </c>
      <c r="K2645" s="1">
        <f t="shared" si="565"/>
        <v>11.640350753225468</v>
      </c>
      <c r="L2645" s="1" t="str">
        <f t="shared" si="566"/>
        <v>both ((Ala or beta-Ala or sarcosine)-Arg) YE_Ctr</v>
      </c>
      <c r="M2645" s="1" t="str">
        <f t="shared" si="557"/>
        <v>D</v>
      </c>
      <c r="N2645" s="1" t="str">
        <f t="shared" si="558"/>
        <v>both ((Ala or beta-Ala or sarcosine)-Arg) YE_Ctr_D</v>
      </c>
      <c r="O2645" s="2" t="str">
        <f t="shared" si="559"/>
        <v/>
      </c>
      <c r="P2645" s="1" t="str">
        <f t="array" ref="P2645">IF(O2645="","",AVERAGE(IF(L$1:L$2881=L2645,K$1:K$2881)))</f>
        <v/>
      </c>
      <c r="Q2645" s="1" t="str">
        <f t="array" ref="Q2645">IF(O2645="","",_xlfn.F.TEST(IF((L$1:L$2881=LEFT(L2645,LEN(L2645)-3)&amp;"ctr"),K$1:K$2881),IF((L$1:L$2881=L2645),K$1:K$2881)))</f>
        <v/>
      </c>
      <c r="R2645" s="1" t="str">
        <f t="array" ref="R2645">IF(O2645="","",TTEST(IF(L$1:L$2881=LEFT(L2645,LEN(L2645)-3)&amp;"ctr",K$1:K$2881),IF(L$1:L$2881=L2645,K$1:K$2881),2,IF(ISERROR(Q2645),3,IF(Q2645&lt;0.05,3,2))))</f>
        <v/>
      </c>
      <c r="S2645" s="1" t="str">
        <f t="shared" ca="1" si="560"/>
        <v/>
      </c>
      <c r="T2645" s="1" t="str">
        <f t="array" ref="T2645">IF(O2645="","",AVERAGE(IF(L$1:L$2881=L2645,I$1:I$2881)))</f>
        <v/>
      </c>
      <c r="U2645" s="1" t="str">
        <f t="shared" ca="1" si="561"/>
        <v/>
      </c>
      <c r="V2645" s="1" t="str">
        <f t="shared" ca="1" si="567"/>
        <v/>
      </c>
      <c r="W2645" s="1" t="str">
        <f t="array" aca="1" ref="W2645" ca="1">IF(V2645="","",IF(AVERAGE(IF(Z$2:Z$2881="Neg"&amp;" "&amp;B2645&amp;" "&amp;X2645,J$2:J$2881,0))&gt;AVERAGE(IF(Z$2:Z$2881="pos"&amp;" "&amp;B2645&amp;" "&amp;X2645,J$2:J$2881,0)),"neg","pos"))</f>
        <v/>
      </c>
      <c r="X2645" s="1" t="str">
        <f t="shared" ca="1" si="562"/>
        <v/>
      </c>
      <c r="Y2645" s="1" t="str">
        <f t="shared" ca="1" si="563"/>
        <v/>
      </c>
      <c r="Z2645" s="1" t="str">
        <f t="shared" si="564"/>
        <v>both ((Ala or beta-Ala or sarcosine)-Arg) YE_</v>
      </c>
      <c r="AA2645" s="1" t="str">
        <f t="shared" si="568"/>
        <v/>
      </c>
    </row>
    <row r="2646" spans="1:27" x14ac:dyDescent="0.2">
      <c r="A2646" s="1" t="s">
        <v>94</v>
      </c>
      <c r="B2646" s="1" t="s">
        <v>160</v>
      </c>
      <c r="C2646" s="1" t="s">
        <v>141</v>
      </c>
      <c r="D2646" s="1">
        <v>245.14940000000001</v>
      </c>
      <c r="E2646" s="1">
        <v>24.52</v>
      </c>
      <c r="F2646" s="5" t="s">
        <v>146</v>
      </c>
      <c r="H2646" s="1" t="s">
        <v>152</v>
      </c>
      <c r="I2646" s="1">
        <v>88255</v>
      </c>
      <c r="K2646" s="1">
        <f t="shared" si="565"/>
        <v>11.387996961152973</v>
      </c>
      <c r="L2646" s="1" t="str">
        <f t="shared" si="566"/>
        <v>both ((Ala or beta-Ala or sarcosine)-Arg) YE_Syn</v>
      </c>
      <c r="M2646" s="1" t="str">
        <f t="shared" si="557"/>
        <v>D</v>
      </c>
      <c r="N2646" s="1" t="str">
        <f t="shared" si="558"/>
        <v>both ((Ala or beta-Ala or sarcosine)-Arg) YE_Syn_D</v>
      </c>
      <c r="O2646" s="2" t="str">
        <f t="shared" si="559"/>
        <v>D</v>
      </c>
      <c r="P2646" s="1">
        <f t="array" ref="P2646">IF(O2646="","",AVERAGE(IF(L$1:L$2881=L2646,K$1:K$2881)))</f>
        <v>10.988869947961529</v>
      </c>
      <c r="Q2646" s="1">
        <f t="array" ref="Q2646">IF(O2646="","",_xlfn.F.TEST(IF((L$1:L$2881=LEFT(L2646,LEN(L2646)-3)&amp;"ctr"),K$1:K$2881),IF((L$1:L$2881=L2646),K$1:K$2881)))</f>
        <v>0.46544529055136302</v>
      </c>
      <c r="R2646" s="1">
        <f t="array" ref="R2646">IF(O2646="","",TTEST(IF(L$1:L$2881=LEFT(L2646,LEN(L2646)-3)&amp;"ctr",K$1:K$2881),IF(L$1:L$2881=L2646,K$1:K$2881),2,IF(ISERROR(Q2646),3,IF(Q2646&lt;0.05,3,2))))</f>
        <v>0.40478964379206106</v>
      </c>
      <c r="S2646" s="1" t="str">
        <f t="shared" ca="1" si="560"/>
        <v>N</v>
      </c>
      <c r="T2646" s="1">
        <f t="array" ref="T2646">IF(O2646="","",AVERAGE(IF(L$1:L$2881=L2646,I$1:I$2881)))</f>
        <v>65198.875</v>
      </c>
      <c r="U2646" s="1" t="str">
        <f t="shared" ca="1" si="561"/>
        <v>n/a</v>
      </c>
      <c r="V2646" s="1" t="str">
        <f t="shared" ca="1" si="567"/>
        <v>1</v>
      </c>
      <c r="W2646" s="1" t="str">
        <f t="array" aca="1" ref="W2646" ca="1">IF(V2646="","",IF(AVERAGE(IF(Z$2:Z$2881="Neg"&amp;" "&amp;B2646&amp;" "&amp;X2646,J$2:J$2881,0))&gt;AVERAGE(IF(Z$2:Z$2881="pos"&amp;" "&amp;B2646&amp;" "&amp;X2646,J$2:J$2881,0)),"neg","pos"))</f>
        <v>pos</v>
      </c>
      <c r="X2646" s="1" t="str">
        <f t="shared" ca="1" si="562"/>
        <v>YE_</v>
      </c>
      <c r="Y2646" s="1" t="str">
        <f t="shared" ca="1" si="563"/>
        <v>Syn</v>
      </c>
      <c r="Z2646" s="1" t="str">
        <f t="shared" si="564"/>
        <v>both ((Ala or beta-Ala or sarcosine)-Arg) YE_</v>
      </c>
      <c r="AA2646" s="1" t="str">
        <f t="shared" si="568"/>
        <v>Good</v>
      </c>
    </row>
    <row r="2647" spans="1:27" x14ac:dyDescent="0.2">
      <c r="A2647" s="1" t="s">
        <v>94</v>
      </c>
      <c r="B2647" s="1" t="s">
        <v>160</v>
      </c>
      <c r="C2647" s="1" t="s">
        <v>141</v>
      </c>
      <c r="D2647" s="1">
        <v>245.14940000000001</v>
      </c>
      <c r="E2647" s="1">
        <v>24.52</v>
      </c>
      <c r="F2647" s="5" t="s">
        <v>146</v>
      </c>
      <c r="H2647" s="1" t="s">
        <v>152</v>
      </c>
      <c r="I2647" s="1">
        <v>73308</v>
      </c>
      <c r="K2647" s="1">
        <f t="shared" si="565"/>
        <v>11.202438663420736</v>
      </c>
      <c r="L2647" s="1" t="str">
        <f t="shared" si="566"/>
        <v>both ((Ala or beta-Ala or sarcosine)-Arg) YE_Syn</v>
      </c>
      <c r="M2647" s="1" t="str">
        <f t="shared" si="557"/>
        <v>D</v>
      </c>
      <c r="N2647" s="1" t="str">
        <f t="shared" si="558"/>
        <v>both ((Ala or beta-Ala or sarcosine)-Arg) YE_Syn_D</v>
      </c>
      <c r="O2647" s="2" t="str">
        <f t="shared" si="559"/>
        <v/>
      </c>
      <c r="P2647" s="1" t="str">
        <f t="array" ref="P2647">IF(O2647="","",AVERAGE(IF(L$1:L$2881=L2647,K$1:K$2881)))</f>
        <v/>
      </c>
      <c r="Q2647" s="1" t="str">
        <f t="array" ref="Q2647">IF(O2647="","",_xlfn.F.TEST(IF((L$1:L$2881=LEFT(L2647,LEN(L2647)-3)&amp;"ctr"),K$1:K$2881),IF((L$1:L$2881=L2647),K$1:K$2881)))</f>
        <v/>
      </c>
      <c r="R2647" s="1" t="str">
        <f t="array" ref="R2647">IF(O2647="","",TTEST(IF(L$1:L$2881=LEFT(L2647,LEN(L2647)-3)&amp;"ctr",K$1:K$2881),IF(L$1:L$2881=L2647,K$1:K$2881),2,IF(ISERROR(Q2647),3,IF(Q2647&lt;0.05,3,2))))</f>
        <v/>
      </c>
      <c r="S2647" s="1" t="str">
        <f t="shared" ca="1" si="560"/>
        <v/>
      </c>
      <c r="T2647" s="1" t="str">
        <f t="array" ref="T2647">IF(O2647="","",AVERAGE(IF(L$1:L$2881=L2647,I$1:I$2881)))</f>
        <v/>
      </c>
      <c r="U2647" s="1" t="str">
        <f t="shared" ca="1" si="561"/>
        <v/>
      </c>
      <c r="V2647" s="1" t="str">
        <f t="shared" ca="1" si="567"/>
        <v/>
      </c>
      <c r="W2647" s="1" t="str">
        <f t="array" aca="1" ref="W2647" ca="1">IF(V2647="","",IF(AVERAGE(IF(Z$2:Z$2881="Neg"&amp;" "&amp;B2647&amp;" "&amp;X2647,J$2:J$2881,0))&gt;AVERAGE(IF(Z$2:Z$2881="pos"&amp;" "&amp;B2647&amp;" "&amp;X2647,J$2:J$2881,0)),"neg","pos"))</f>
        <v/>
      </c>
      <c r="X2647" s="1" t="str">
        <f t="shared" ca="1" si="562"/>
        <v/>
      </c>
      <c r="Y2647" s="1" t="str">
        <f t="shared" ca="1" si="563"/>
        <v/>
      </c>
      <c r="Z2647" s="1" t="str">
        <f t="shared" si="564"/>
        <v>both ((Ala or beta-Ala or sarcosine)-Arg) YE_</v>
      </c>
      <c r="AA2647" s="1" t="str">
        <f t="shared" si="568"/>
        <v/>
      </c>
    </row>
    <row r="2648" spans="1:27" x14ac:dyDescent="0.2">
      <c r="A2648" s="1" t="s">
        <v>94</v>
      </c>
      <c r="B2648" s="1" t="s">
        <v>160</v>
      </c>
      <c r="C2648" s="1" t="s">
        <v>141</v>
      </c>
      <c r="D2648" s="1">
        <v>245.14940000000001</v>
      </c>
      <c r="E2648" s="1">
        <v>24.52</v>
      </c>
      <c r="F2648" s="5" t="s">
        <v>146</v>
      </c>
      <c r="H2648" s="1" t="s">
        <v>152</v>
      </c>
      <c r="I2648" s="1">
        <v>99739</v>
      </c>
      <c r="K2648" s="1">
        <f t="shared" si="565"/>
        <v>11.510322079100114</v>
      </c>
      <c r="L2648" s="1" t="str">
        <f t="shared" si="566"/>
        <v>both ((Ala or beta-Ala or sarcosine)-Arg) YE_Syn</v>
      </c>
      <c r="M2648" s="1" t="str">
        <f t="shared" si="557"/>
        <v>D</v>
      </c>
      <c r="N2648" s="1" t="str">
        <f t="shared" si="558"/>
        <v>both ((Ala or beta-Ala or sarcosine)-Arg) YE_Syn_D</v>
      </c>
      <c r="O2648" s="2" t="str">
        <f t="shared" si="559"/>
        <v/>
      </c>
      <c r="P2648" s="1" t="str">
        <f t="array" ref="P2648">IF(O2648="","",AVERAGE(IF(L$1:L$2881=L2648,K$1:K$2881)))</f>
        <v/>
      </c>
      <c r="Q2648" s="1" t="str">
        <f t="array" ref="Q2648">IF(O2648="","",_xlfn.F.TEST(IF((L$1:L$2881=LEFT(L2648,LEN(L2648)-3)&amp;"ctr"),K$1:K$2881),IF((L$1:L$2881=L2648),K$1:K$2881)))</f>
        <v/>
      </c>
      <c r="R2648" s="1" t="str">
        <f t="array" ref="R2648">IF(O2648="","",TTEST(IF(L$1:L$2881=LEFT(L2648,LEN(L2648)-3)&amp;"ctr",K$1:K$2881),IF(L$1:L$2881=L2648,K$1:K$2881),2,IF(ISERROR(Q2648),3,IF(Q2648&lt;0.05,3,2))))</f>
        <v/>
      </c>
      <c r="S2648" s="1" t="str">
        <f t="shared" ca="1" si="560"/>
        <v/>
      </c>
      <c r="T2648" s="1" t="str">
        <f t="array" ref="T2648">IF(O2648="","",AVERAGE(IF(L$1:L$2881=L2648,I$1:I$2881)))</f>
        <v/>
      </c>
      <c r="U2648" s="1" t="str">
        <f t="shared" ca="1" si="561"/>
        <v/>
      </c>
      <c r="V2648" s="1" t="str">
        <f t="shared" ca="1" si="567"/>
        <v/>
      </c>
      <c r="W2648" s="1" t="str">
        <f t="array" aca="1" ref="W2648" ca="1">IF(V2648="","",IF(AVERAGE(IF(Z$2:Z$2881="Neg"&amp;" "&amp;B2648&amp;" "&amp;X2648,J$2:J$2881,0))&gt;AVERAGE(IF(Z$2:Z$2881="pos"&amp;" "&amp;B2648&amp;" "&amp;X2648,J$2:J$2881,0)),"neg","pos"))</f>
        <v/>
      </c>
      <c r="X2648" s="1" t="str">
        <f t="shared" ca="1" si="562"/>
        <v/>
      </c>
      <c r="Y2648" s="1" t="str">
        <f t="shared" ca="1" si="563"/>
        <v/>
      </c>
      <c r="Z2648" s="1" t="str">
        <f t="shared" si="564"/>
        <v>both ((Ala or beta-Ala or sarcosine)-Arg) YE_</v>
      </c>
      <c r="AA2648" s="1" t="str">
        <f t="shared" si="568"/>
        <v/>
      </c>
    </row>
    <row r="2649" spans="1:27" x14ac:dyDescent="0.2">
      <c r="A2649" s="1" t="s">
        <v>94</v>
      </c>
      <c r="B2649" s="1" t="s">
        <v>160</v>
      </c>
      <c r="C2649" s="1" t="s">
        <v>141</v>
      </c>
      <c r="D2649" s="1">
        <v>245.14940000000001</v>
      </c>
      <c r="E2649" s="1">
        <v>24.52</v>
      </c>
      <c r="F2649" s="5" t="s">
        <v>146</v>
      </c>
      <c r="H2649" s="1" t="s">
        <v>152</v>
      </c>
      <c r="I2649" s="1">
        <v>84932</v>
      </c>
      <c r="K2649" s="1">
        <f t="shared" si="565"/>
        <v>11.349617989357553</v>
      </c>
      <c r="L2649" s="1" t="str">
        <f t="shared" si="566"/>
        <v>both ((Ala or beta-Ala or sarcosine)-Arg) YE_Syn</v>
      </c>
      <c r="M2649" s="1" t="str">
        <f t="shared" si="557"/>
        <v>D</v>
      </c>
      <c r="N2649" s="1" t="str">
        <f t="shared" si="558"/>
        <v>both ((Ala or beta-Ala or sarcosine)-Arg) YE_Syn_D</v>
      </c>
      <c r="O2649" s="2" t="str">
        <f t="shared" si="559"/>
        <v/>
      </c>
      <c r="P2649" s="1" t="str">
        <f t="array" ref="P2649">IF(O2649="","",AVERAGE(IF(L$1:L$2881=L2649,K$1:K$2881)))</f>
        <v/>
      </c>
      <c r="Q2649" s="1" t="str">
        <f t="array" ref="Q2649">IF(O2649="","",_xlfn.F.TEST(IF((L$1:L$2881=LEFT(L2649,LEN(L2649)-3)&amp;"ctr"),K$1:K$2881),IF((L$1:L$2881=L2649),K$1:K$2881)))</f>
        <v/>
      </c>
      <c r="R2649" s="1" t="str">
        <f t="array" ref="R2649">IF(O2649="","",TTEST(IF(L$1:L$2881=LEFT(L2649,LEN(L2649)-3)&amp;"ctr",K$1:K$2881),IF(L$1:L$2881=L2649,K$1:K$2881),2,IF(ISERROR(Q2649),3,IF(Q2649&lt;0.05,3,2))))</f>
        <v/>
      </c>
      <c r="S2649" s="1" t="str">
        <f t="shared" ca="1" si="560"/>
        <v/>
      </c>
      <c r="T2649" s="1" t="str">
        <f t="array" ref="T2649">IF(O2649="","",AVERAGE(IF(L$1:L$2881=L2649,I$1:I$2881)))</f>
        <v/>
      </c>
      <c r="U2649" s="1" t="str">
        <f t="shared" ca="1" si="561"/>
        <v/>
      </c>
      <c r="V2649" s="1" t="str">
        <f t="shared" ca="1" si="567"/>
        <v/>
      </c>
      <c r="W2649" s="1" t="str">
        <f t="array" aca="1" ref="W2649" ca="1">IF(V2649="","",IF(AVERAGE(IF(Z$2:Z$2881="Neg"&amp;" "&amp;B2649&amp;" "&amp;X2649,J$2:J$2881,0))&gt;AVERAGE(IF(Z$2:Z$2881="pos"&amp;" "&amp;B2649&amp;" "&amp;X2649,J$2:J$2881,0)),"neg","pos"))</f>
        <v/>
      </c>
      <c r="X2649" s="1" t="str">
        <f t="shared" ca="1" si="562"/>
        <v/>
      </c>
      <c r="Y2649" s="1" t="str">
        <f t="shared" ca="1" si="563"/>
        <v/>
      </c>
      <c r="Z2649" s="1" t="str">
        <f t="shared" si="564"/>
        <v>both ((Ala or beta-Ala or sarcosine)-Arg) YE_</v>
      </c>
      <c r="AA2649" s="1" t="str">
        <f t="shared" si="568"/>
        <v/>
      </c>
    </row>
    <row r="2650" spans="1:27" x14ac:dyDescent="0.2">
      <c r="A2650" s="1" t="s">
        <v>94</v>
      </c>
      <c r="B2650" s="1" t="s">
        <v>160</v>
      </c>
      <c r="C2650" s="1" t="s">
        <v>141</v>
      </c>
      <c r="D2650" s="1">
        <v>245.14940000000001</v>
      </c>
      <c r="E2650" s="1">
        <v>24.52</v>
      </c>
      <c r="F2650" s="5" t="s">
        <v>146</v>
      </c>
      <c r="H2650" s="1" t="s">
        <v>153</v>
      </c>
      <c r="K2650" s="1">
        <f t="shared" si="565"/>
        <v>0</v>
      </c>
      <c r="L2650" s="1" t="str">
        <f t="shared" si="566"/>
        <v>both ((Ala or beta-Ala or sarcosine)-Arg) SE_Ctr</v>
      </c>
      <c r="M2650" s="1" t="str">
        <f t="shared" si="557"/>
        <v>ND</v>
      </c>
      <c r="N2650" s="1" t="str">
        <f t="shared" si="558"/>
        <v>both ((Ala or beta-Ala or sarcosine)-Arg) SE_CtrND</v>
      </c>
      <c r="O2650" s="2" t="str">
        <f t="shared" si="559"/>
        <v>ND</v>
      </c>
      <c r="P2650" s="1">
        <f t="array" ref="P2650">IF(O2650="","",AVERAGE(IF(L$1:L$2881=L2650,K$1:K$2881)))</f>
        <v>0</v>
      </c>
      <c r="Q2650" s="1" t="e">
        <f t="array" ref="Q2650">IF(O2650="","",_xlfn.F.TEST(IF((L$1:L$2881=LEFT(L2650,LEN(L2650)-3)&amp;"ctr"),K$1:K$2881),IF((L$1:L$2881=L2650),K$1:K$2881)))</f>
        <v>#DIV/0!</v>
      </c>
      <c r="R2650" s="1" t="e">
        <f t="array" ref="R2650">IF(O2650="","",TTEST(IF(L$1:L$2881=LEFT(L2650,LEN(L2650)-3)&amp;"ctr",K$1:K$2881),IF(L$1:L$2881=L2650,K$1:K$2881),2,IF(ISERROR(Q2650),3,IF(Q2650&lt;0.05,3,2))))</f>
        <v>#DIV/0!</v>
      </c>
      <c r="S2650" s="1" t="str">
        <f t="shared" ca="1" si="560"/>
        <v>ND</v>
      </c>
      <c r="T2650" s="1">
        <f t="array" ref="T2650">IF(O2650="","",AVERAGE(IF(L$1:L$2881=L2650,I$1:I$2881)))</f>
        <v>0</v>
      </c>
      <c r="U2650" s="1" t="str">
        <f t="shared" ca="1" si="561"/>
        <v>n/a</v>
      </c>
      <c r="V2650" s="1" t="str">
        <f t="shared" ca="1" si="567"/>
        <v/>
      </c>
      <c r="W2650" s="1" t="str">
        <f t="array" aca="1" ref="W2650" ca="1">IF(V2650="","",IF(AVERAGE(IF(Z$2:Z$2881="Neg"&amp;" "&amp;B2650&amp;" "&amp;X2650,J$2:J$2881,0))&gt;AVERAGE(IF(Z$2:Z$2881="pos"&amp;" "&amp;B2650&amp;" "&amp;X2650,J$2:J$2881,0)),"neg","pos"))</f>
        <v/>
      </c>
      <c r="X2650" s="1" t="str">
        <f t="shared" ca="1" si="562"/>
        <v/>
      </c>
      <c r="Y2650" s="1" t="str">
        <f t="shared" ca="1" si="563"/>
        <v/>
      </c>
      <c r="Z2650" s="1" t="str">
        <f t="shared" si="564"/>
        <v>both ((Ala or beta-Ala or sarcosine)-Arg) SE_</v>
      </c>
      <c r="AA2650" s="1" t="str">
        <f t="shared" si="568"/>
        <v>Good</v>
      </c>
    </row>
    <row r="2651" spans="1:27" x14ac:dyDescent="0.2">
      <c r="A2651" s="1" t="s">
        <v>94</v>
      </c>
      <c r="B2651" s="1" t="s">
        <v>160</v>
      </c>
      <c r="C2651" s="1" t="s">
        <v>141</v>
      </c>
      <c r="D2651" s="1">
        <v>245.14940000000001</v>
      </c>
      <c r="E2651" s="1">
        <v>24.52</v>
      </c>
      <c r="F2651" s="5" t="s">
        <v>146</v>
      </c>
      <c r="H2651" s="1" t="s">
        <v>153</v>
      </c>
      <c r="K2651" s="1">
        <f t="shared" si="565"/>
        <v>0</v>
      </c>
      <c r="L2651" s="1" t="str">
        <f t="shared" si="566"/>
        <v>both ((Ala or beta-Ala or sarcosine)-Arg) SE_Ctr</v>
      </c>
      <c r="M2651" s="1" t="str">
        <f t="shared" si="557"/>
        <v>ND</v>
      </c>
      <c r="N2651" s="1" t="str">
        <f t="shared" si="558"/>
        <v>both ((Ala or beta-Ala or sarcosine)-Arg) SE_CtrND</v>
      </c>
      <c r="O2651" s="2" t="str">
        <f t="shared" si="559"/>
        <v/>
      </c>
      <c r="P2651" s="1" t="str">
        <f t="array" ref="P2651">IF(O2651="","",AVERAGE(IF(L$1:L$2881=L2651,K$1:K$2881)))</f>
        <v/>
      </c>
      <c r="Q2651" s="1" t="str">
        <f t="array" ref="Q2651">IF(O2651="","",_xlfn.F.TEST(IF((L$1:L$2881=LEFT(L2651,LEN(L2651)-3)&amp;"ctr"),K$1:K$2881),IF((L$1:L$2881=L2651),K$1:K$2881)))</f>
        <v/>
      </c>
      <c r="R2651" s="1" t="str">
        <f t="array" ref="R2651">IF(O2651="","",TTEST(IF(L$1:L$2881=LEFT(L2651,LEN(L2651)-3)&amp;"ctr",K$1:K$2881),IF(L$1:L$2881=L2651,K$1:K$2881),2,IF(ISERROR(Q2651),3,IF(Q2651&lt;0.05,3,2))))</f>
        <v/>
      </c>
      <c r="S2651" s="1" t="str">
        <f t="shared" ca="1" si="560"/>
        <v/>
      </c>
      <c r="T2651" s="1" t="str">
        <f t="array" ref="T2651">IF(O2651="","",AVERAGE(IF(L$1:L$2881=L2651,I$1:I$2881)))</f>
        <v/>
      </c>
      <c r="U2651" s="1" t="str">
        <f t="shared" ca="1" si="561"/>
        <v/>
      </c>
      <c r="V2651" s="1" t="str">
        <f t="shared" ca="1" si="567"/>
        <v/>
      </c>
      <c r="W2651" s="1" t="str">
        <f t="array" aca="1" ref="W2651" ca="1">IF(V2651="","",IF(AVERAGE(IF(Z$2:Z$2881="Neg"&amp;" "&amp;B2651&amp;" "&amp;X2651,J$2:J$2881,0))&gt;AVERAGE(IF(Z$2:Z$2881="pos"&amp;" "&amp;B2651&amp;" "&amp;X2651,J$2:J$2881,0)),"neg","pos"))</f>
        <v/>
      </c>
      <c r="X2651" s="1" t="str">
        <f t="shared" ca="1" si="562"/>
        <v/>
      </c>
      <c r="Y2651" s="1" t="str">
        <f t="shared" ca="1" si="563"/>
        <v/>
      </c>
      <c r="Z2651" s="1" t="str">
        <f t="shared" si="564"/>
        <v>both ((Ala or beta-Ala or sarcosine)-Arg) SE_</v>
      </c>
      <c r="AA2651" s="1" t="str">
        <f t="shared" si="568"/>
        <v/>
      </c>
    </row>
    <row r="2652" spans="1:27" x14ac:dyDescent="0.2">
      <c r="A2652" s="1" t="s">
        <v>94</v>
      </c>
      <c r="B2652" s="1" t="s">
        <v>160</v>
      </c>
      <c r="C2652" s="1" t="s">
        <v>141</v>
      </c>
      <c r="D2652" s="1">
        <v>245.14940000000001</v>
      </c>
      <c r="E2652" s="1">
        <v>24.52</v>
      </c>
      <c r="F2652" s="5" t="s">
        <v>146</v>
      </c>
      <c r="H2652" s="1" t="s">
        <v>153</v>
      </c>
      <c r="K2652" s="1">
        <f t="shared" si="565"/>
        <v>0</v>
      </c>
      <c r="L2652" s="1" t="str">
        <f t="shared" si="566"/>
        <v>both ((Ala or beta-Ala or sarcosine)-Arg) SE_Ctr</v>
      </c>
      <c r="M2652" s="1" t="str">
        <f t="shared" si="557"/>
        <v>ND</v>
      </c>
      <c r="N2652" s="1" t="str">
        <f t="shared" si="558"/>
        <v>both ((Ala or beta-Ala or sarcosine)-Arg) SE_CtrND</v>
      </c>
      <c r="O2652" s="2" t="str">
        <f t="shared" si="559"/>
        <v/>
      </c>
      <c r="P2652" s="1" t="str">
        <f t="array" ref="P2652">IF(O2652="","",AVERAGE(IF(L$1:L$2881=L2652,K$1:K$2881)))</f>
        <v/>
      </c>
      <c r="Q2652" s="1" t="str">
        <f t="array" ref="Q2652">IF(O2652="","",_xlfn.F.TEST(IF((L$1:L$2881=LEFT(L2652,LEN(L2652)-3)&amp;"ctr"),K$1:K$2881),IF((L$1:L$2881=L2652),K$1:K$2881)))</f>
        <v/>
      </c>
      <c r="R2652" s="1" t="str">
        <f t="array" ref="R2652">IF(O2652="","",TTEST(IF(L$1:L$2881=LEFT(L2652,LEN(L2652)-3)&amp;"ctr",K$1:K$2881),IF(L$1:L$2881=L2652,K$1:K$2881),2,IF(ISERROR(Q2652),3,IF(Q2652&lt;0.05,3,2))))</f>
        <v/>
      </c>
      <c r="S2652" s="1" t="str">
        <f t="shared" ca="1" si="560"/>
        <v/>
      </c>
      <c r="T2652" s="1" t="str">
        <f t="array" ref="T2652">IF(O2652="","",AVERAGE(IF(L$1:L$2881=L2652,I$1:I$2881)))</f>
        <v/>
      </c>
      <c r="U2652" s="1" t="str">
        <f t="shared" ca="1" si="561"/>
        <v/>
      </c>
      <c r="V2652" s="1" t="str">
        <f t="shared" ca="1" si="567"/>
        <v/>
      </c>
      <c r="W2652" s="1" t="str">
        <f t="array" aca="1" ref="W2652" ca="1">IF(V2652="","",IF(AVERAGE(IF(Z$2:Z$2881="Neg"&amp;" "&amp;B2652&amp;" "&amp;X2652,J$2:J$2881,0))&gt;AVERAGE(IF(Z$2:Z$2881="pos"&amp;" "&amp;B2652&amp;" "&amp;X2652,J$2:J$2881,0)),"neg","pos"))</f>
        <v/>
      </c>
      <c r="X2652" s="1" t="str">
        <f t="shared" ca="1" si="562"/>
        <v/>
      </c>
      <c r="Y2652" s="1" t="str">
        <f t="shared" ca="1" si="563"/>
        <v/>
      </c>
      <c r="Z2652" s="1" t="str">
        <f t="shared" si="564"/>
        <v>both ((Ala or beta-Ala or sarcosine)-Arg) SE_</v>
      </c>
      <c r="AA2652" s="1" t="str">
        <f t="shared" si="568"/>
        <v/>
      </c>
    </row>
    <row r="2653" spans="1:27" x14ac:dyDescent="0.2">
      <c r="A2653" s="1" t="s">
        <v>94</v>
      </c>
      <c r="B2653" s="1" t="s">
        <v>160</v>
      </c>
      <c r="C2653" s="1" t="s">
        <v>141</v>
      </c>
      <c r="D2653" s="1">
        <v>245.14940000000001</v>
      </c>
      <c r="E2653" s="1">
        <v>24.52</v>
      </c>
      <c r="F2653" s="5" t="s">
        <v>146</v>
      </c>
      <c r="H2653" s="1" t="s">
        <v>153</v>
      </c>
      <c r="K2653" s="1">
        <f t="shared" si="565"/>
        <v>0</v>
      </c>
      <c r="L2653" s="1" t="str">
        <f t="shared" si="566"/>
        <v>both ((Ala or beta-Ala or sarcosine)-Arg) SE_Ctr</v>
      </c>
      <c r="M2653" s="1" t="str">
        <f t="shared" si="557"/>
        <v>ND</v>
      </c>
      <c r="N2653" s="1" t="str">
        <f t="shared" si="558"/>
        <v>both ((Ala or beta-Ala or sarcosine)-Arg) SE_CtrND</v>
      </c>
      <c r="O2653" s="2" t="str">
        <f t="shared" si="559"/>
        <v/>
      </c>
      <c r="P2653" s="1" t="str">
        <f t="array" ref="P2653">IF(O2653="","",AVERAGE(IF(L$1:L$2881=L2653,K$1:K$2881)))</f>
        <v/>
      </c>
      <c r="Q2653" s="1" t="str">
        <f t="array" ref="Q2653">IF(O2653="","",_xlfn.F.TEST(IF((L$1:L$2881=LEFT(L2653,LEN(L2653)-3)&amp;"ctr"),K$1:K$2881),IF((L$1:L$2881=L2653),K$1:K$2881)))</f>
        <v/>
      </c>
      <c r="R2653" s="1" t="str">
        <f t="array" ref="R2653">IF(O2653="","",TTEST(IF(L$1:L$2881=LEFT(L2653,LEN(L2653)-3)&amp;"ctr",K$1:K$2881),IF(L$1:L$2881=L2653,K$1:K$2881),2,IF(ISERROR(Q2653),3,IF(Q2653&lt;0.05,3,2))))</f>
        <v/>
      </c>
      <c r="S2653" s="1" t="str">
        <f t="shared" ca="1" si="560"/>
        <v/>
      </c>
      <c r="T2653" s="1" t="str">
        <f t="array" ref="T2653">IF(O2653="","",AVERAGE(IF(L$1:L$2881=L2653,I$1:I$2881)))</f>
        <v/>
      </c>
      <c r="U2653" s="1" t="str">
        <f t="shared" ca="1" si="561"/>
        <v/>
      </c>
      <c r="V2653" s="1" t="str">
        <f t="shared" ca="1" si="567"/>
        <v/>
      </c>
      <c r="W2653" s="1" t="str">
        <f t="array" aca="1" ref="W2653" ca="1">IF(V2653="","",IF(AVERAGE(IF(Z$2:Z$2881="Neg"&amp;" "&amp;B2653&amp;" "&amp;X2653,J$2:J$2881,0))&gt;AVERAGE(IF(Z$2:Z$2881="pos"&amp;" "&amp;B2653&amp;" "&amp;X2653,J$2:J$2881,0)),"neg","pos"))</f>
        <v/>
      </c>
      <c r="X2653" s="1" t="str">
        <f t="shared" ca="1" si="562"/>
        <v/>
      </c>
      <c r="Y2653" s="1" t="str">
        <f t="shared" ca="1" si="563"/>
        <v/>
      </c>
      <c r="Z2653" s="1" t="str">
        <f t="shared" si="564"/>
        <v>both ((Ala or beta-Ala or sarcosine)-Arg) SE_</v>
      </c>
      <c r="AA2653" s="1" t="str">
        <f t="shared" si="568"/>
        <v/>
      </c>
    </row>
    <row r="2654" spans="1:27" x14ac:dyDescent="0.2">
      <c r="A2654" s="1" t="s">
        <v>94</v>
      </c>
      <c r="B2654" s="1" t="s">
        <v>160</v>
      </c>
      <c r="C2654" s="1" t="s">
        <v>141</v>
      </c>
      <c r="D2654" s="1">
        <v>245.14940000000001</v>
      </c>
      <c r="E2654" s="1">
        <v>24.52</v>
      </c>
      <c r="F2654" s="5" t="s">
        <v>146</v>
      </c>
      <c r="H2654" s="1" t="s">
        <v>154</v>
      </c>
      <c r="K2654" s="1">
        <f t="shared" si="565"/>
        <v>0</v>
      </c>
      <c r="L2654" s="1" t="str">
        <f t="shared" si="566"/>
        <v>both ((Ala or beta-Ala or sarcosine)-Arg) SE_Syn</v>
      </c>
      <c r="M2654" s="1" t="str">
        <f t="shared" si="557"/>
        <v>ND</v>
      </c>
      <c r="N2654" s="1" t="str">
        <f t="shared" si="558"/>
        <v>both ((Ala or beta-Ala or sarcosine)-Arg) SE_SynND</v>
      </c>
      <c r="O2654" s="2" t="str">
        <f t="shared" si="559"/>
        <v>ND</v>
      </c>
      <c r="P2654" s="1">
        <f t="array" ref="P2654">IF(O2654="","",AVERAGE(IF(L$1:L$2881=L2654,K$1:K$2881)))</f>
        <v>0</v>
      </c>
      <c r="Q2654" s="1" t="e">
        <f t="array" ref="Q2654">IF(O2654="","",_xlfn.F.TEST(IF((L$1:L$2881=LEFT(L2654,LEN(L2654)-3)&amp;"ctr"),K$1:K$2881),IF((L$1:L$2881=L2654),K$1:K$2881)))</f>
        <v>#DIV/0!</v>
      </c>
      <c r="R2654" s="1" t="e">
        <f t="array" ref="R2654">IF(O2654="","",TTEST(IF(L$1:L$2881=LEFT(L2654,LEN(L2654)-3)&amp;"ctr",K$1:K$2881),IF(L$1:L$2881=L2654,K$1:K$2881),2,IF(ISERROR(Q2654),3,IF(Q2654&lt;0.05,3,2))))</f>
        <v>#DIV/0!</v>
      </c>
      <c r="S2654" s="1" t="str">
        <f t="shared" ca="1" si="560"/>
        <v>ND</v>
      </c>
      <c r="T2654" s="1">
        <f t="array" ref="T2654">IF(O2654="","",AVERAGE(IF(L$1:L$2881=L2654,I$1:I$2881)))</f>
        <v>0</v>
      </c>
      <c r="U2654" s="1" t="str">
        <f t="shared" ca="1" si="561"/>
        <v>n/a</v>
      </c>
      <c r="V2654" s="1" t="str">
        <f t="shared" ca="1" si="567"/>
        <v/>
      </c>
      <c r="W2654" s="1" t="str">
        <f t="array" aca="1" ref="W2654" ca="1">IF(V2654="","",IF(AVERAGE(IF(Z$2:Z$2881="Neg"&amp;" "&amp;B2654&amp;" "&amp;X2654,J$2:J$2881,0))&gt;AVERAGE(IF(Z$2:Z$2881="pos"&amp;" "&amp;B2654&amp;" "&amp;X2654,J$2:J$2881,0)),"neg","pos"))</f>
        <v/>
      </c>
      <c r="X2654" s="1" t="str">
        <f t="shared" ca="1" si="562"/>
        <v/>
      </c>
      <c r="Y2654" s="1" t="str">
        <f t="shared" ca="1" si="563"/>
        <v/>
      </c>
      <c r="Z2654" s="1" t="str">
        <f t="shared" si="564"/>
        <v>both ((Ala or beta-Ala or sarcosine)-Arg) SE_</v>
      </c>
      <c r="AA2654" s="1" t="str">
        <f t="shared" si="568"/>
        <v>Good</v>
      </c>
    </row>
    <row r="2655" spans="1:27" x14ac:dyDescent="0.2">
      <c r="A2655" s="1" t="s">
        <v>94</v>
      </c>
      <c r="B2655" s="1" t="s">
        <v>160</v>
      </c>
      <c r="C2655" s="1" t="s">
        <v>141</v>
      </c>
      <c r="D2655" s="1">
        <v>245.14940000000001</v>
      </c>
      <c r="E2655" s="1">
        <v>24.52</v>
      </c>
      <c r="F2655" s="5" t="s">
        <v>146</v>
      </c>
      <c r="H2655" s="1" t="s">
        <v>154</v>
      </c>
      <c r="K2655" s="1">
        <f t="shared" si="565"/>
        <v>0</v>
      </c>
      <c r="L2655" s="1" t="str">
        <f t="shared" si="566"/>
        <v>both ((Ala or beta-Ala or sarcosine)-Arg) SE_Syn</v>
      </c>
      <c r="M2655" s="1" t="str">
        <f t="shared" si="557"/>
        <v>ND</v>
      </c>
      <c r="N2655" s="1" t="str">
        <f t="shared" si="558"/>
        <v>both ((Ala or beta-Ala or sarcosine)-Arg) SE_SynND</v>
      </c>
      <c r="O2655" s="2" t="str">
        <f t="shared" si="559"/>
        <v/>
      </c>
      <c r="P2655" s="1" t="str">
        <f t="array" ref="P2655">IF(O2655="","",AVERAGE(IF(L$1:L$2881=L2655,K$1:K$2881)))</f>
        <v/>
      </c>
      <c r="Q2655" s="1" t="str">
        <f t="array" ref="Q2655">IF(O2655="","",_xlfn.F.TEST(IF((L$1:L$2881=LEFT(L2655,LEN(L2655)-3)&amp;"ctr"),K$1:K$2881),IF((L$1:L$2881=L2655),K$1:K$2881)))</f>
        <v/>
      </c>
      <c r="R2655" s="1" t="str">
        <f t="array" ref="R2655">IF(O2655="","",TTEST(IF(L$1:L$2881=LEFT(L2655,LEN(L2655)-3)&amp;"ctr",K$1:K$2881),IF(L$1:L$2881=L2655,K$1:K$2881),2,IF(ISERROR(Q2655),3,IF(Q2655&lt;0.05,3,2))))</f>
        <v/>
      </c>
      <c r="S2655" s="1" t="str">
        <f t="shared" ca="1" si="560"/>
        <v/>
      </c>
      <c r="T2655" s="1" t="str">
        <f t="array" ref="T2655">IF(O2655="","",AVERAGE(IF(L$1:L$2881=L2655,I$1:I$2881)))</f>
        <v/>
      </c>
      <c r="U2655" s="1" t="str">
        <f t="shared" ca="1" si="561"/>
        <v/>
      </c>
      <c r="V2655" s="1" t="str">
        <f t="shared" ca="1" si="567"/>
        <v/>
      </c>
      <c r="W2655" s="1" t="str">
        <f t="array" aca="1" ref="W2655" ca="1">IF(V2655="","",IF(AVERAGE(IF(Z$2:Z$2881="Neg"&amp;" "&amp;B2655&amp;" "&amp;X2655,J$2:J$2881,0))&gt;AVERAGE(IF(Z$2:Z$2881="pos"&amp;" "&amp;B2655&amp;" "&amp;X2655,J$2:J$2881,0)),"neg","pos"))</f>
        <v/>
      </c>
      <c r="X2655" s="1" t="str">
        <f t="shared" ca="1" si="562"/>
        <v/>
      </c>
      <c r="Y2655" s="1" t="str">
        <f t="shared" ca="1" si="563"/>
        <v/>
      </c>
      <c r="Z2655" s="1" t="str">
        <f t="shared" si="564"/>
        <v>both ((Ala or beta-Ala or sarcosine)-Arg) SE_</v>
      </c>
      <c r="AA2655" s="1" t="str">
        <f t="shared" si="568"/>
        <v/>
      </c>
    </row>
    <row r="2656" spans="1:27" x14ac:dyDescent="0.2">
      <c r="A2656" s="1" t="s">
        <v>94</v>
      </c>
      <c r="B2656" s="1" t="s">
        <v>160</v>
      </c>
      <c r="C2656" s="1" t="s">
        <v>141</v>
      </c>
      <c r="D2656" s="1">
        <v>245.14940000000001</v>
      </c>
      <c r="E2656" s="1">
        <v>24.52</v>
      </c>
      <c r="F2656" s="5" t="s">
        <v>146</v>
      </c>
      <c r="H2656" s="1" t="s">
        <v>154</v>
      </c>
      <c r="K2656" s="1">
        <f t="shared" si="565"/>
        <v>0</v>
      </c>
      <c r="L2656" s="1" t="str">
        <f t="shared" si="566"/>
        <v>both ((Ala or beta-Ala or sarcosine)-Arg) SE_Syn</v>
      </c>
      <c r="M2656" s="1" t="str">
        <f t="shared" si="557"/>
        <v>ND</v>
      </c>
      <c r="N2656" s="1" t="str">
        <f t="shared" si="558"/>
        <v>both ((Ala or beta-Ala or sarcosine)-Arg) SE_SynND</v>
      </c>
      <c r="O2656" s="2" t="str">
        <f t="shared" si="559"/>
        <v/>
      </c>
      <c r="P2656" s="1" t="str">
        <f t="array" ref="P2656">IF(O2656="","",AVERAGE(IF(L$1:L$2881=L2656,K$1:K$2881)))</f>
        <v/>
      </c>
      <c r="Q2656" s="1" t="str">
        <f t="array" ref="Q2656">IF(O2656="","",_xlfn.F.TEST(IF((L$1:L$2881=LEFT(L2656,LEN(L2656)-3)&amp;"ctr"),K$1:K$2881),IF((L$1:L$2881=L2656),K$1:K$2881)))</f>
        <v/>
      </c>
      <c r="R2656" s="1" t="str">
        <f t="array" ref="R2656">IF(O2656="","",TTEST(IF(L$1:L$2881=LEFT(L2656,LEN(L2656)-3)&amp;"ctr",K$1:K$2881),IF(L$1:L$2881=L2656,K$1:K$2881),2,IF(ISERROR(Q2656),3,IF(Q2656&lt;0.05,3,2))))</f>
        <v/>
      </c>
      <c r="S2656" s="1" t="str">
        <f t="shared" ca="1" si="560"/>
        <v/>
      </c>
      <c r="T2656" s="1" t="str">
        <f t="array" ref="T2656">IF(O2656="","",AVERAGE(IF(L$1:L$2881=L2656,I$1:I$2881)))</f>
        <v/>
      </c>
      <c r="U2656" s="1" t="str">
        <f t="shared" ca="1" si="561"/>
        <v/>
      </c>
      <c r="V2656" s="1" t="str">
        <f t="shared" ca="1" si="567"/>
        <v/>
      </c>
      <c r="W2656" s="1" t="str">
        <f t="array" aca="1" ref="W2656" ca="1">IF(V2656="","",IF(AVERAGE(IF(Z$2:Z$2881="Neg"&amp;" "&amp;B2656&amp;" "&amp;X2656,J$2:J$2881,0))&gt;AVERAGE(IF(Z$2:Z$2881="pos"&amp;" "&amp;B2656&amp;" "&amp;X2656,J$2:J$2881,0)),"neg","pos"))</f>
        <v/>
      </c>
      <c r="X2656" s="1" t="str">
        <f t="shared" ca="1" si="562"/>
        <v/>
      </c>
      <c r="Y2656" s="1" t="str">
        <f t="shared" ca="1" si="563"/>
        <v/>
      </c>
      <c r="Z2656" s="1" t="str">
        <f t="shared" si="564"/>
        <v>both ((Ala or beta-Ala or sarcosine)-Arg) SE_</v>
      </c>
      <c r="AA2656" s="1" t="str">
        <f t="shared" si="568"/>
        <v/>
      </c>
    </row>
    <row r="2657" spans="1:27" x14ac:dyDescent="0.2">
      <c r="A2657" s="1" t="s">
        <v>94</v>
      </c>
      <c r="B2657" s="1" t="s">
        <v>160</v>
      </c>
      <c r="C2657" s="1" t="s">
        <v>141</v>
      </c>
      <c r="D2657" s="1">
        <v>245.14940000000001</v>
      </c>
      <c r="E2657" s="1">
        <v>24.52</v>
      </c>
      <c r="F2657" s="5" t="s">
        <v>146</v>
      </c>
      <c r="H2657" s="1" t="s">
        <v>154</v>
      </c>
      <c r="K2657" s="1">
        <f t="shared" si="565"/>
        <v>0</v>
      </c>
      <c r="L2657" s="1" t="str">
        <f t="shared" si="566"/>
        <v>both ((Ala or beta-Ala or sarcosine)-Arg) SE_Syn</v>
      </c>
      <c r="M2657" s="1" t="str">
        <f t="shared" si="557"/>
        <v>ND</v>
      </c>
      <c r="N2657" s="1" t="str">
        <f t="shared" si="558"/>
        <v>both ((Ala or beta-Ala or sarcosine)-Arg) SE_SynND</v>
      </c>
      <c r="O2657" s="2" t="str">
        <f t="shared" si="559"/>
        <v/>
      </c>
      <c r="P2657" s="1" t="str">
        <f t="array" ref="P2657">IF(O2657="","",AVERAGE(IF(L$1:L$2881=L2657,K$1:K$2881)))</f>
        <v/>
      </c>
      <c r="Q2657" s="1" t="str">
        <f t="array" ref="Q2657">IF(O2657="","",_xlfn.F.TEST(IF((L$1:L$2881=LEFT(L2657,LEN(L2657)-3)&amp;"ctr"),K$1:K$2881),IF((L$1:L$2881=L2657),K$1:K$2881)))</f>
        <v/>
      </c>
      <c r="R2657" s="1" t="str">
        <f t="array" ref="R2657">IF(O2657="","",TTEST(IF(L$1:L$2881=LEFT(L2657,LEN(L2657)-3)&amp;"ctr",K$1:K$2881),IF(L$1:L$2881=L2657,K$1:K$2881),2,IF(ISERROR(Q2657),3,IF(Q2657&lt;0.05,3,2))))</f>
        <v/>
      </c>
      <c r="S2657" s="1" t="str">
        <f t="shared" ca="1" si="560"/>
        <v/>
      </c>
      <c r="T2657" s="1" t="str">
        <f t="array" ref="T2657">IF(O2657="","",AVERAGE(IF(L$1:L$2881=L2657,I$1:I$2881)))</f>
        <v/>
      </c>
      <c r="U2657" s="1" t="str">
        <f t="shared" ca="1" si="561"/>
        <v/>
      </c>
      <c r="V2657" s="1" t="str">
        <f t="shared" ca="1" si="567"/>
        <v/>
      </c>
      <c r="W2657" s="1" t="str">
        <f t="array" aca="1" ref="W2657" ca="1">IF(V2657="","",IF(AVERAGE(IF(Z$2:Z$2881="Neg"&amp;" "&amp;B2657&amp;" "&amp;X2657,J$2:J$2881,0))&gt;AVERAGE(IF(Z$2:Z$2881="pos"&amp;" "&amp;B2657&amp;" "&amp;X2657,J$2:J$2881,0)),"neg","pos"))</f>
        <v/>
      </c>
      <c r="X2657" s="1" t="str">
        <f t="shared" ca="1" si="562"/>
        <v/>
      </c>
      <c r="Y2657" s="1" t="str">
        <f t="shared" ca="1" si="563"/>
        <v/>
      </c>
      <c r="Z2657" s="1" t="str">
        <f t="shared" si="564"/>
        <v>both ((Ala or beta-Ala or sarcosine)-Arg) SE_</v>
      </c>
      <c r="AA2657" s="1" t="str">
        <f t="shared" si="568"/>
        <v/>
      </c>
    </row>
    <row r="2658" spans="1:27" x14ac:dyDescent="0.2">
      <c r="A2658" s="1" t="s">
        <v>93</v>
      </c>
      <c r="B2658" s="1" t="s">
        <v>97</v>
      </c>
      <c r="C2658" s="1" t="s">
        <v>139</v>
      </c>
      <c r="D2658" s="1">
        <v>247.15199999999999</v>
      </c>
      <c r="E2658" s="1">
        <v>25.15</v>
      </c>
      <c r="F2658" s="5" t="s">
        <v>146</v>
      </c>
      <c r="H2658" s="1" t="s">
        <v>147</v>
      </c>
      <c r="K2658" s="1">
        <f t="shared" si="565"/>
        <v>0</v>
      </c>
      <c r="L2658" s="1" t="str">
        <f t="shared" si="566"/>
        <v>neg (C4H9NO3+Lys-H2O) Min_Ctr</v>
      </c>
      <c r="M2658" s="1" t="str">
        <f t="shared" si="557"/>
        <v>ND</v>
      </c>
      <c r="N2658" s="1" t="str">
        <f t="shared" si="558"/>
        <v>neg (C4H9NO3+Lys-H2O) Min_CtrND</v>
      </c>
      <c r="O2658" s="2" t="str">
        <f t="shared" si="559"/>
        <v/>
      </c>
      <c r="P2658" s="1" t="str">
        <f t="array" ref="P2658">IF(O2658="","",AVERAGE(IF(L$1:L$2881=L2658,K$1:K$2881)))</f>
        <v/>
      </c>
      <c r="Q2658" s="1" t="str">
        <f t="array" ref="Q2658">IF(O2658="","",_xlfn.F.TEST(IF((L$1:L$2881=LEFT(L2658,LEN(L2658)-3)&amp;"ctr"),K$1:K$2881),IF((L$1:L$2881=L2658),K$1:K$2881)))</f>
        <v/>
      </c>
      <c r="R2658" s="1" t="str">
        <f t="array" ref="R2658">IF(O2658="","",TTEST(IF(L$1:L$2881=LEFT(L2658,LEN(L2658)-3)&amp;"ctr",K$1:K$2881),IF(L$1:L$2881=L2658,K$1:K$2881),2,IF(ISERROR(Q2658),3,IF(Q2658&lt;0.05,3,2))))</f>
        <v/>
      </c>
      <c r="S2658" s="1" t="str">
        <f t="shared" ca="1" si="560"/>
        <v/>
      </c>
      <c r="T2658" s="1" t="str">
        <f t="array" ref="T2658">IF(O2658="","",AVERAGE(IF(L$1:L$2881=L2658,I$1:I$2881)))</f>
        <v/>
      </c>
      <c r="U2658" s="1" t="str">
        <f t="shared" ca="1" si="561"/>
        <v/>
      </c>
      <c r="V2658" s="1" t="str">
        <f t="shared" ca="1" si="567"/>
        <v/>
      </c>
      <c r="W2658" s="1" t="str">
        <f t="array" aca="1" ref="W2658" ca="1">IF(V2658="","",IF(AVERAGE(IF(Z$2:Z$2881="Neg"&amp;" "&amp;B2658&amp;" "&amp;X2658,J$2:J$2881,0))&gt;AVERAGE(IF(Z$2:Z$2881="pos"&amp;" "&amp;B2658&amp;" "&amp;X2658,J$2:J$2881,0)),"neg","pos"))</f>
        <v/>
      </c>
      <c r="X2658" s="1" t="str">
        <f t="shared" ca="1" si="562"/>
        <v/>
      </c>
      <c r="Y2658" s="1" t="str">
        <f t="shared" ca="1" si="563"/>
        <v/>
      </c>
      <c r="Z2658" s="1" t="str">
        <f t="shared" si="564"/>
        <v>neg (C4H9NO3+Lys-H2O) Min</v>
      </c>
      <c r="AA2658" s="1" t="str">
        <f t="shared" si="568"/>
        <v/>
      </c>
    </row>
    <row r="2659" spans="1:27" x14ac:dyDescent="0.2">
      <c r="A2659" s="1" t="s">
        <v>93</v>
      </c>
      <c r="B2659" s="1" t="s">
        <v>97</v>
      </c>
      <c r="C2659" s="1" t="s">
        <v>139</v>
      </c>
      <c r="D2659" s="1">
        <v>247.15199999999999</v>
      </c>
      <c r="E2659" s="1">
        <v>25.15</v>
      </c>
      <c r="F2659" s="5" t="s">
        <v>146</v>
      </c>
      <c r="H2659" s="1" t="s">
        <v>147</v>
      </c>
      <c r="K2659" s="1">
        <f t="shared" si="565"/>
        <v>0</v>
      </c>
      <c r="L2659" s="1" t="str">
        <f t="shared" si="566"/>
        <v>neg (C4H9NO3+Lys-H2O) Min_Ctr</v>
      </c>
      <c r="M2659" s="1" t="str">
        <f t="shared" si="557"/>
        <v>ND</v>
      </c>
      <c r="N2659" s="1" t="str">
        <f t="shared" si="558"/>
        <v>neg (C4H9NO3+Lys-H2O) Min_CtrND</v>
      </c>
      <c r="O2659" s="2" t="str">
        <f t="shared" si="559"/>
        <v/>
      </c>
      <c r="P2659" s="1" t="str">
        <f t="array" ref="P2659">IF(O2659="","",AVERAGE(IF(L$1:L$2881=L2659,K$1:K$2881)))</f>
        <v/>
      </c>
      <c r="Q2659" s="1" t="str">
        <f t="array" ref="Q2659">IF(O2659="","",_xlfn.F.TEST(IF((L$1:L$2881=LEFT(L2659,LEN(L2659)-3)&amp;"ctr"),K$1:K$2881),IF((L$1:L$2881=L2659),K$1:K$2881)))</f>
        <v/>
      </c>
      <c r="R2659" s="1" t="str">
        <f t="array" ref="R2659">IF(O2659="","",TTEST(IF(L$1:L$2881=LEFT(L2659,LEN(L2659)-3)&amp;"ctr",K$1:K$2881),IF(L$1:L$2881=L2659,K$1:K$2881),2,IF(ISERROR(Q2659),3,IF(Q2659&lt;0.05,3,2))))</f>
        <v/>
      </c>
      <c r="S2659" s="1" t="str">
        <f t="shared" ca="1" si="560"/>
        <v/>
      </c>
      <c r="T2659" s="1" t="str">
        <f t="array" ref="T2659">IF(O2659="","",AVERAGE(IF(L$1:L$2881=L2659,I$1:I$2881)))</f>
        <v/>
      </c>
      <c r="U2659" s="1" t="str">
        <f t="shared" ca="1" si="561"/>
        <v/>
      </c>
      <c r="V2659" s="1" t="str">
        <f t="shared" ca="1" si="567"/>
        <v/>
      </c>
      <c r="W2659" s="1" t="str">
        <f t="array" aca="1" ref="W2659" ca="1">IF(V2659="","",IF(AVERAGE(IF(Z$2:Z$2881="Neg"&amp;" "&amp;B2659&amp;" "&amp;X2659,J$2:J$2881,0))&gt;AVERAGE(IF(Z$2:Z$2881="pos"&amp;" "&amp;B2659&amp;" "&amp;X2659,J$2:J$2881,0)),"neg","pos"))</f>
        <v/>
      </c>
      <c r="X2659" s="1" t="str">
        <f t="shared" ca="1" si="562"/>
        <v/>
      </c>
      <c r="Y2659" s="1" t="str">
        <f t="shared" ca="1" si="563"/>
        <v/>
      </c>
      <c r="Z2659" s="1" t="str">
        <f t="shared" si="564"/>
        <v>neg (C4H9NO3+Lys-H2O) Min</v>
      </c>
      <c r="AA2659" s="1" t="str">
        <f t="shared" si="568"/>
        <v/>
      </c>
    </row>
    <row r="2660" spans="1:27" x14ac:dyDescent="0.2">
      <c r="A2660" s="1" t="s">
        <v>93</v>
      </c>
      <c r="B2660" s="1" t="s">
        <v>97</v>
      </c>
      <c r="C2660" s="1" t="s">
        <v>139</v>
      </c>
      <c r="D2660" s="1">
        <v>247.15199999999999</v>
      </c>
      <c r="E2660" s="1">
        <v>25.15</v>
      </c>
      <c r="F2660" s="5" t="s">
        <v>146</v>
      </c>
      <c r="H2660" s="1" t="s">
        <v>147</v>
      </c>
      <c r="K2660" s="1">
        <f t="shared" si="565"/>
        <v>0</v>
      </c>
      <c r="L2660" s="1" t="str">
        <f t="shared" si="566"/>
        <v>neg (C4H9NO3+Lys-H2O) Min_Ctr</v>
      </c>
      <c r="M2660" s="1" t="str">
        <f t="shared" si="557"/>
        <v>ND</v>
      </c>
      <c r="N2660" s="1" t="str">
        <f t="shared" si="558"/>
        <v>neg (C4H9NO3+Lys-H2O) Min_CtrND</v>
      </c>
      <c r="O2660" s="2" t="str">
        <f t="shared" si="559"/>
        <v/>
      </c>
      <c r="P2660" s="1" t="str">
        <f t="array" ref="P2660">IF(O2660="","",AVERAGE(IF(L$1:L$2881=L2660,K$1:K$2881)))</f>
        <v/>
      </c>
      <c r="Q2660" s="1" t="str">
        <f t="array" ref="Q2660">IF(O2660="","",_xlfn.F.TEST(IF((L$1:L$2881=LEFT(L2660,LEN(L2660)-3)&amp;"ctr"),K$1:K$2881),IF((L$1:L$2881=L2660),K$1:K$2881)))</f>
        <v/>
      </c>
      <c r="R2660" s="1" t="str">
        <f t="array" ref="R2660">IF(O2660="","",TTEST(IF(L$1:L$2881=LEFT(L2660,LEN(L2660)-3)&amp;"ctr",K$1:K$2881),IF(L$1:L$2881=L2660,K$1:K$2881),2,IF(ISERROR(Q2660),3,IF(Q2660&lt;0.05,3,2))))</f>
        <v/>
      </c>
      <c r="S2660" s="1" t="str">
        <f t="shared" ca="1" si="560"/>
        <v/>
      </c>
      <c r="T2660" s="1" t="str">
        <f t="array" ref="T2660">IF(O2660="","",AVERAGE(IF(L$1:L$2881=L2660,I$1:I$2881)))</f>
        <v/>
      </c>
      <c r="U2660" s="1" t="str">
        <f t="shared" ca="1" si="561"/>
        <v/>
      </c>
      <c r="V2660" s="1" t="str">
        <f t="shared" ca="1" si="567"/>
        <v/>
      </c>
      <c r="W2660" s="1" t="str">
        <f t="array" aca="1" ref="W2660" ca="1">IF(V2660="","",IF(AVERAGE(IF(Z$2:Z$2881="Neg"&amp;" "&amp;B2660&amp;" "&amp;X2660,J$2:J$2881,0))&gt;AVERAGE(IF(Z$2:Z$2881="pos"&amp;" "&amp;B2660&amp;" "&amp;X2660,J$2:J$2881,0)),"neg","pos"))</f>
        <v/>
      </c>
      <c r="X2660" s="1" t="str">
        <f t="shared" ca="1" si="562"/>
        <v/>
      </c>
      <c r="Y2660" s="1" t="str">
        <f t="shared" ca="1" si="563"/>
        <v/>
      </c>
      <c r="Z2660" s="1" t="str">
        <f t="shared" si="564"/>
        <v>neg (C4H9NO3+Lys-H2O) Min</v>
      </c>
      <c r="AA2660" s="1" t="str">
        <f t="shared" si="568"/>
        <v/>
      </c>
    </row>
    <row r="2661" spans="1:27" x14ac:dyDescent="0.2">
      <c r="A2661" s="1" t="s">
        <v>93</v>
      </c>
      <c r="B2661" s="1" t="s">
        <v>97</v>
      </c>
      <c r="C2661" s="1" t="s">
        <v>139</v>
      </c>
      <c r="D2661" s="1">
        <v>247.15199999999999</v>
      </c>
      <c r="E2661" s="1">
        <v>25.15</v>
      </c>
      <c r="F2661" s="5" t="s">
        <v>146</v>
      </c>
      <c r="H2661" s="1" t="s">
        <v>147</v>
      </c>
      <c r="K2661" s="1">
        <f t="shared" si="565"/>
        <v>0</v>
      </c>
      <c r="L2661" s="1" t="str">
        <f t="shared" si="566"/>
        <v>neg (C4H9NO3+Lys-H2O) Min_Ctr</v>
      </c>
      <c r="M2661" s="1" t="str">
        <f t="shared" si="557"/>
        <v>ND</v>
      </c>
      <c r="N2661" s="1" t="str">
        <f t="shared" si="558"/>
        <v>neg (C4H9NO3+Lys-H2O) Min_CtrND</v>
      </c>
      <c r="O2661" s="2" t="str">
        <f t="shared" si="559"/>
        <v/>
      </c>
      <c r="P2661" s="1" t="str">
        <f t="array" ref="P2661">IF(O2661="","",AVERAGE(IF(L$1:L$2881=L2661,K$1:K$2881)))</f>
        <v/>
      </c>
      <c r="Q2661" s="1" t="str">
        <f t="array" ref="Q2661">IF(O2661="","",_xlfn.F.TEST(IF((L$1:L$2881=LEFT(L2661,LEN(L2661)-3)&amp;"ctr"),K$1:K$2881),IF((L$1:L$2881=L2661),K$1:K$2881)))</f>
        <v/>
      </c>
      <c r="R2661" s="1" t="str">
        <f t="array" ref="R2661">IF(O2661="","",TTEST(IF(L$1:L$2881=LEFT(L2661,LEN(L2661)-3)&amp;"ctr",K$1:K$2881),IF(L$1:L$2881=L2661,K$1:K$2881),2,IF(ISERROR(Q2661),3,IF(Q2661&lt;0.05,3,2))))</f>
        <v/>
      </c>
      <c r="S2661" s="1" t="str">
        <f t="shared" ca="1" si="560"/>
        <v/>
      </c>
      <c r="T2661" s="1" t="str">
        <f t="array" ref="T2661">IF(O2661="","",AVERAGE(IF(L$1:L$2881=L2661,I$1:I$2881)))</f>
        <v/>
      </c>
      <c r="U2661" s="1" t="str">
        <f t="shared" ca="1" si="561"/>
        <v/>
      </c>
      <c r="V2661" s="1" t="str">
        <f t="shared" ca="1" si="567"/>
        <v/>
      </c>
      <c r="W2661" s="1" t="str">
        <f t="array" aca="1" ref="W2661" ca="1">IF(V2661="","",IF(AVERAGE(IF(Z$2:Z$2881="Neg"&amp;" "&amp;B2661&amp;" "&amp;X2661,J$2:J$2881,0))&gt;AVERAGE(IF(Z$2:Z$2881="pos"&amp;" "&amp;B2661&amp;" "&amp;X2661,J$2:J$2881,0)),"neg","pos"))</f>
        <v/>
      </c>
      <c r="X2661" s="1" t="str">
        <f t="shared" ca="1" si="562"/>
        <v/>
      </c>
      <c r="Y2661" s="1" t="str">
        <f t="shared" ca="1" si="563"/>
        <v/>
      </c>
      <c r="Z2661" s="1" t="str">
        <f t="shared" si="564"/>
        <v>neg (C4H9NO3+Lys-H2O) Min</v>
      </c>
      <c r="AA2661" s="1" t="str">
        <f t="shared" si="568"/>
        <v/>
      </c>
    </row>
    <row r="2662" spans="1:27" x14ac:dyDescent="0.2">
      <c r="A2662" s="1" t="s">
        <v>93</v>
      </c>
      <c r="B2662" s="1" t="s">
        <v>97</v>
      </c>
      <c r="C2662" s="1" t="s">
        <v>139</v>
      </c>
      <c r="D2662" s="1">
        <v>247.15199999999999</v>
      </c>
      <c r="E2662" s="1">
        <v>25.15</v>
      </c>
      <c r="F2662" s="5" t="s">
        <v>146</v>
      </c>
      <c r="H2662" s="1" t="s">
        <v>148</v>
      </c>
      <c r="K2662" s="1">
        <f t="shared" si="565"/>
        <v>0</v>
      </c>
      <c r="L2662" s="1" t="str">
        <f t="shared" si="566"/>
        <v>neg (C4H9NO3+Lys-H2O) Min_Syn</v>
      </c>
      <c r="M2662" s="1" t="str">
        <f t="shared" si="557"/>
        <v>ND</v>
      </c>
      <c r="N2662" s="1" t="str">
        <f t="shared" si="558"/>
        <v>neg (C4H9NO3+Lys-H2O) Min_SynND</v>
      </c>
      <c r="O2662" s="2" t="str">
        <f t="shared" si="559"/>
        <v/>
      </c>
      <c r="P2662" s="1" t="str">
        <f t="array" ref="P2662">IF(O2662="","",AVERAGE(IF(L$1:L$2881=L2662,K$1:K$2881)))</f>
        <v/>
      </c>
      <c r="Q2662" s="1" t="str">
        <f t="array" ref="Q2662">IF(O2662="","",_xlfn.F.TEST(IF((L$1:L$2881=LEFT(L2662,LEN(L2662)-3)&amp;"ctr"),K$1:K$2881),IF((L$1:L$2881=L2662),K$1:K$2881)))</f>
        <v/>
      </c>
      <c r="R2662" s="1" t="str">
        <f t="array" ref="R2662">IF(O2662="","",TTEST(IF(L$1:L$2881=LEFT(L2662,LEN(L2662)-3)&amp;"ctr",K$1:K$2881),IF(L$1:L$2881=L2662,K$1:K$2881),2,IF(ISERROR(Q2662),3,IF(Q2662&lt;0.05,3,2))))</f>
        <v/>
      </c>
      <c r="S2662" s="1" t="str">
        <f t="shared" ca="1" si="560"/>
        <v/>
      </c>
      <c r="T2662" s="1" t="str">
        <f t="array" ref="T2662">IF(O2662="","",AVERAGE(IF(L$1:L$2881=L2662,I$1:I$2881)))</f>
        <v/>
      </c>
      <c r="U2662" s="1" t="str">
        <f t="shared" ca="1" si="561"/>
        <v/>
      </c>
      <c r="V2662" s="1" t="str">
        <f t="shared" ca="1" si="567"/>
        <v/>
      </c>
      <c r="W2662" s="1" t="str">
        <f t="array" aca="1" ref="W2662" ca="1">IF(V2662="","",IF(AVERAGE(IF(Z$2:Z$2881="Neg"&amp;" "&amp;B2662&amp;" "&amp;X2662,J$2:J$2881,0))&gt;AVERAGE(IF(Z$2:Z$2881="pos"&amp;" "&amp;B2662&amp;" "&amp;X2662,J$2:J$2881,0)),"neg","pos"))</f>
        <v/>
      </c>
      <c r="X2662" s="1" t="str">
        <f t="shared" ca="1" si="562"/>
        <v/>
      </c>
      <c r="Y2662" s="1" t="str">
        <f t="shared" ca="1" si="563"/>
        <v/>
      </c>
      <c r="Z2662" s="1" t="str">
        <f t="shared" si="564"/>
        <v>neg (C4H9NO3+Lys-H2O) Min</v>
      </c>
      <c r="AA2662" s="1" t="str">
        <f t="shared" si="568"/>
        <v/>
      </c>
    </row>
    <row r="2663" spans="1:27" x14ac:dyDescent="0.2">
      <c r="A2663" s="1" t="s">
        <v>93</v>
      </c>
      <c r="B2663" s="1" t="s">
        <v>97</v>
      </c>
      <c r="C2663" s="1" t="s">
        <v>139</v>
      </c>
      <c r="D2663" s="1">
        <v>247.15199999999999</v>
      </c>
      <c r="E2663" s="1">
        <v>25.15</v>
      </c>
      <c r="F2663" s="5" t="s">
        <v>146</v>
      </c>
      <c r="H2663" s="1" t="s">
        <v>148</v>
      </c>
      <c r="K2663" s="1">
        <f t="shared" si="565"/>
        <v>0</v>
      </c>
      <c r="L2663" s="1" t="str">
        <f t="shared" si="566"/>
        <v>neg (C4H9NO3+Lys-H2O) Min_Syn</v>
      </c>
      <c r="M2663" s="1" t="str">
        <f t="shared" si="557"/>
        <v>ND</v>
      </c>
      <c r="N2663" s="1" t="str">
        <f t="shared" si="558"/>
        <v>neg (C4H9NO3+Lys-H2O) Min_SynND</v>
      </c>
      <c r="O2663" s="2" t="str">
        <f t="shared" si="559"/>
        <v/>
      </c>
      <c r="P2663" s="1" t="str">
        <f t="array" ref="P2663">IF(O2663="","",AVERAGE(IF(L$1:L$2881=L2663,K$1:K$2881)))</f>
        <v/>
      </c>
      <c r="Q2663" s="1" t="str">
        <f t="array" ref="Q2663">IF(O2663="","",_xlfn.F.TEST(IF((L$1:L$2881=LEFT(L2663,LEN(L2663)-3)&amp;"ctr"),K$1:K$2881),IF((L$1:L$2881=L2663),K$1:K$2881)))</f>
        <v/>
      </c>
      <c r="R2663" s="1" t="str">
        <f t="array" ref="R2663">IF(O2663="","",TTEST(IF(L$1:L$2881=LEFT(L2663,LEN(L2663)-3)&amp;"ctr",K$1:K$2881),IF(L$1:L$2881=L2663,K$1:K$2881),2,IF(ISERROR(Q2663),3,IF(Q2663&lt;0.05,3,2))))</f>
        <v/>
      </c>
      <c r="S2663" s="1" t="str">
        <f t="shared" ca="1" si="560"/>
        <v/>
      </c>
      <c r="T2663" s="1" t="str">
        <f t="array" ref="T2663">IF(O2663="","",AVERAGE(IF(L$1:L$2881=L2663,I$1:I$2881)))</f>
        <v/>
      </c>
      <c r="U2663" s="1" t="str">
        <f t="shared" ca="1" si="561"/>
        <v/>
      </c>
      <c r="V2663" s="1" t="str">
        <f t="shared" ca="1" si="567"/>
        <v/>
      </c>
      <c r="W2663" s="1" t="str">
        <f t="array" aca="1" ref="W2663" ca="1">IF(V2663="","",IF(AVERAGE(IF(Z$2:Z$2881="Neg"&amp;" "&amp;B2663&amp;" "&amp;X2663,J$2:J$2881,0))&gt;AVERAGE(IF(Z$2:Z$2881="pos"&amp;" "&amp;B2663&amp;" "&amp;X2663,J$2:J$2881,0)),"neg","pos"))</f>
        <v/>
      </c>
      <c r="X2663" s="1" t="str">
        <f t="shared" ca="1" si="562"/>
        <v/>
      </c>
      <c r="Y2663" s="1" t="str">
        <f t="shared" ca="1" si="563"/>
        <v/>
      </c>
      <c r="Z2663" s="1" t="str">
        <f t="shared" si="564"/>
        <v>neg (C4H9NO3+Lys-H2O) Min</v>
      </c>
      <c r="AA2663" s="1" t="str">
        <f t="shared" si="568"/>
        <v/>
      </c>
    </row>
    <row r="2664" spans="1:27" x14ac:dyDescent="0.2">
      <c r="A2664" s="1" t="s">
        <v>93</v>
      </c>
      <c r="B2664" s="1" t="s">
        <v>97</v>
      </c>
      <c r="C2664" s="1" t="s">
        <v>139</v>
      </c>
      <c r="D2664" s="1">
        <v>247.15199999999999</v>
      </c>
      <c r="E2664" s="1">
        <v>25.15</v>
      </c>
      <c r="F2664" s="5" t="s">
        <v>146</v>
      </c>
      <c r="H2664" s="1" t="s">
        <v>148</v>
      </c>
      <c r="K2664" s="1">
        <f t="shared" si="565"/>
        <v>0</v>
      </c>
      <c r="L2664" s="1" t="str">
        <f t="shared" si="566"/>
        <v>neg (C4H9NO3+Lys-H2O) Min_Syn</v>
      </c>
      <c r="M2664" s="1" t="str">
        <f t="shared" si="557"/>
        <v>ND</v>
      </c>
      <c r="N2664" s="1" t="str">
        <f t="shared" si="558"/>
        <v>neg (C4H9NO3+Lys-H2O) Min_SynND</v>
      </c>
      <c r="O2664" s="2" t="str">
        <f t="shared" si="559"/>
        <v/>
      </c>
      <c r="P2664" s="1" t="str">
        <f t="array" ref="P2664">IF(O2664="","",AVERAGE(IF(L$1:L$2881=L2664,K$1:K$2881)))</f>
        <v/>
      </c>
      <c r="Q2664" s="1" t="str">
        <f t="array" ref="Q2664">IF(O2664="","",_xlfn.F.TEST(IF((L$1:L$2881=LEFT(L2664,LEN(L2664)-3)&amp;"ctr"),K$1:K$2881),IF((L$1:L$2881=L2664),K$1:K$2881)))</f>
        <v/>
      </c>
      <c r="R2664" s="1" t="str">
        <f t="array" ref="R2664">IF(O2664="","",TTEST(IF(L$1:L$2881=LEFT(L2664,LEN(L2664)-3)&amp;"ctr",K$1:K$2881),IF(L$1:L$2881=L2664,K$1:K$2881),2,IF(ISERROR(Q2664),3,IF(Q2664&lt;0.05,3,2))))</f>
        <v/>
      </c>
      <c r="S2664" s="1" t="str">
        <f t="shared" ca="1" si="560"/>
        <v/>
      </c>
      <c r="T2664" s="1" t="str">
        <f t="array" ref="T2664">IF(O2664="","",AVERAGE(IF(L$1:L$2881=L2664,I$1:I$2881)))</f>
        <v/>
      </c>
      <c r="U2664" s="1" t="str">
        <f t="shared" ca="1" si="561"/>
        <v/>
      </c>
      <c r="V2664" s="1" t="str">
        <f t="shared" ca="1" si="567"/>
        <v/>
      </c>
      <c r="W2664" s="1" t="str">
        <f t="array" aca="1" ref="W2664" ca="1">IF(V2664="","",IF(AVERAGE(IF(Z$2:Z$2881="Neg"&amp;" "&amp;B2664&amp;" "&amp;X2664,J$2:J$2881,0))&gt;AVERAGE(IF(Z$2:Z$2881="pos"&amp;" "&amp;B2664&amp;" "&amp;X2664,J$2:J$2881,0)),"neg","pos"))</f>
        <v/>
      </c>
      <c r="X2664" s="1" t="str">
        <f t="shared" ca="1" si="562"/>
        <v/>
      </c>
      <c r="Y2664" s="1" t="str">
        <f t="shared" ca="1" si="563"/>
        <v/>
      </c>
      <c r="Z2664" s="1" t="str">
        <f t="shared" si="564"/>
        <v>neg (C4H9NO3+Lys-H2O) Min</v>
      </c>
      <c r="AA2664" s="1" t="str">
        <f t="shared" si="568"/>
        <v/>
      </c>
    </row>
    <row r="2665" spans="1:27" x14ac:dyDescent="0.2">
      <c r="A2665" s="1" t="s">
        <v>93</v>
      </c>
      <c r="B2665" s="1" t="s">
        <v>97</v>
      </c>
      <c r="C2665" s="1" t="s">
        <v>139</v>
      </c>
      <c r="D2665" s="1">
        <v>247.15199999999999</v>
      </c>
      <c r="E2665" s="1">
        <v>25.15</v>
      </c>
      <c r="F2665" s="5" t="s">
        <v>146</v>
      </c>
      <c r="H2665" s="1" t="s">
        <v>148</v>
      </c>
      <c r="K2665" s="1">
        <f t="shared" si="565"/>
        <v>0</v>
      </c>
      <c r="L2665" s="1" t="str">
        <f t="shared" si="566"/>
        <v>neg (C4H9NO3+Lys-H2O) Min_Syn</v>
      </c>
      <c r="M2665" s="1" t="str">
        <f t="shared" si="557"/>
        <v>ND</v>
      </c>
      <c r="N2665" s="1" t="str">
        <f t="shared" si="558"/>
        <v>neg (C4H9NO3+Lys-H2O) Min_SynND</v>
      </c>
      <c r="O2665" s="2" t="str">
        <f t="shared" si="559"/>
        <v/>
      </c>
      <c r="P2665" s="1" t="str">
        <f t="array" ref="P2665">IF(O2665="","",AVERAGE(IF(L$1:L$2881=L2665,K$1:K$2881)))</f>
        <v/>
      </c>
      <c r="Q2665" s="1" t="str">
        <f t="array" ref="Q2665">IF(O2665="","",_xlfn.F.TEST(IF((L$1:L$2881=LEFT(L2665,LEN(L2665)-3)&amp;"ctr"),K$1:K$2881),IF((L$1:L$2881=L2665),K$1:K$2881)))</f>
        <v/>
      </c>
      <c r="R2665" s="1" t="str">
        <f t="array" ref="R2665">IF(O2665="","",TTEST(IF(L$1:L$2881=LEFT(L2665,LEN(L2665)-3)&amp;"ctr",K$1:K$2881),IF(L$1:L$2881=L2665,K$1:K$2881),2,IF(ISERROR(Q2665),3,IF(Q2665&lt;0.05,3,2))))</f>
        <v/>
      </c>
      <c r="S2665" s="1" t="str">
        <f t="shared" ca="1" si="560"/>
        <v/>
      </c>
      <c r="T2665" s="1" t="str">
        <f t="array" ref="T2665">IF(O2665="","",AVERAGE(IF(L$1:L$2881=L2665,I$1:I$2881)))</f>
        <v/>
      </c>
      <c r="U2665" s="1" t="str">
        <f t="shared" ca="1" si="561"/>
        <v/>
      </c>
      <c r="V2665" s="1" t="str">
        <f t="shared" ca="1" si="567"/>
        <v/>
      </c>
      <c r="W2665" s="1" t="str">
        <f t="array" aca="1" ref="W2665" ca="1">IF(V2665="","",IF(AVERAGE(IF(Z$2:Z$2881="Neg"&amp;" "&amp;B2665&amp;" "&amp;X2665,J$2:J$2881,0))&gt;AVERAGE(IF(Z$2:Z$2881="pos"&amp;" "&amp;B2665&amp;" "&amp;X2665,J$2:J$2881,0)),"neg","pos"))</f>
        <v/>
      </c>
      <c r="X2665" s="1" t="str">
        <f t="shared" ca="1" si="562"/>
        <v/>
      </c>
      <c r="Y2665" s="1" t="str">
        <f t="shared" ca="1" si="563"/>
        <v/>
      </c>
      <c r="Z2665" s="1" t="str">
        <f t="shared" si="564"/>
        <v>neg (C4H9NO3+Lys-H2O) Min</v>
      </c>
      <c r="AA2665" s="1" t="str">
        <f t="shared" si="568"/>
        <v/>
      </c>
    </row>
    <row r="2666" spans="1:27" x14ac:dyDescent="0.2">
      <c r="A2666" s="1" t="s">
        <v>93</v>
      </c>
      <c r="B2666" s="1" t="s">
        <v>97</v>
      </c>
      <c r="C2666" s="1" t="s">
        <v>139</v>
      </c>
      <c r="D2666" s="1">
        <v>247.15199999999999</v>
      </c>
      <c r="E2666" s="1">
        <v>25.15</v>
      </c>
      <c r="F2666" s="5" t="s">
        <v>146</v>
      </c>
      <c r="H2666" s="1" t="s">
        <v>149</v>
      </c>
      <c r="K2666" s="1">
        <f t="shared" si="565"/>
        <v>0</v>
      </c>
      <c r="L2666" s="1" t="str">
        <f t="shared" si="566"/>
        <v>neg (C4H9NO3+Lys-H2O) MEBM_Ctr</v>
      </c>
      <c r="M2666" s="1" t="str">
        <f t="shared" si="557"/>
        <v>ND</v>
      </c>
      <c r="N2666" s="1" t="str">
        <f t="shared" si="558"/>
        <v>neg (C4H9NO3+Lys-H2O) MEBM_CtrND</v>
      </c>
      <c r="O2666" s="2" t="str">
        <f t="shared" si="559"/>
        <v/>
      </c>
      <c r="P2666" s="1" t="str">
        <f t="array" ref="P2666">IF(O2666="","",AVERAGE(IF(L$1:L$2881=L2666,K$1:K$2881)))</f>
        <v/>
      </c>
      <c r="Q2666" s="1" t="str">
        <f t="array" ref="Q2666">IF(O2666="","",_xlfn.F.TEST(IF((L$1:L$2881=LEFT(L2666,LEN(L2666)-3)&amp;"ctr"),K$1:K$2881),IF((L$1:L$2881=L2666),K$1:K$2881)))</f>
        <v/>
      </c>
      <c r="R2666" s="1" t="str">
        <f t="array" ref="R2666">IF(O2666="","",TTEST(IF(L$1:L$2881=LEFT(L2666,LEN(L2666)-3)&amp;"ctr",K$1:K$2881),IF(L$1:L$2881=L2666,K$1:K$2881),2,IF(ISERROR(Q2666),3,IF(Q2666&lt;0.05,3,2))))</f>
        <v/>
      </c>
      <c r="S2666" s="1" t="str">
        <f t="shared" ca="1" si="560"/>
        <v/>
      </c>
      <c r="T2666" s="1" t="str">
        <f t="array" ref="T2666">IF(O2666="","",AVERAGE(IF(L$1:L$2881=L2666,I$1:I$2881)))</f>
        <v/>
      </c>
      <c r="U2666" s="1" t="str">
        <f t="shared" ca="1" si="561"/>
        <v/>
      </c>
      <c r="V2666" s="1" t="str">
        <f t="shared" ca="1" si="567"/>
        <v/>
      </c>
      <c r="W2666" s="1" t="str">
        <f t="array" aca="1" ref="W2666" ca="1">IF(V2666="","",IF(AVERAGE(IF(Z$2:Z$2881="Neg"&amp;" "&amp;B2666&amp;" "&amp;X2666,J$2:J$2881,0))&gt;AVERAGE(IF(Z$2:Z$2881="pos"&amp;" "&amp;B2666&amp;" "&amp;X2666,J$2:J$2881,0)),"neg","pos"))</f>
        <v/>
      </c>
      <c r="X2666" s="1" t="str">
        <f t="shared" ca="1" si="562"/>
        <v/>
      </c>
      <c r="Y2666" s="1" t="str">
        <f t="shared" ca="1" si="563"/>
        <v/>
      </c>
      <c r="Z2666" s="1" t="str">
        <f t="shared" si="564"/>
        <v>neg (C4H9NO3+Lys-H2O) MEB</v>
      </c>
      <c r="AA2666" s="1" t="str">
        <f t="shared" si="568"/>
        <v/>
      </c>
    </row>
    <row r="2667" spans="1:27" x14ac:dyDescent="0.2">
      <c r="A2667" s="1" t="s">
        <v>93</v>
      </c>
      <c r="B2667" s="1" t="s">
        <v>97</v>
      </c>
      <c r="C2667" s="1" t="s">
        <v>139</v>
      </c>
      <c r="D2667" s="1">
        <v>247.15199999999999</v>
      </c>
      <c r="E2667" s="1">
        <v>25.15</v>
      </c>
      <c r="F2667" s="5" t="s">
        <v>146</v>
      </c>
      <c r="H2667" s="1" t="s">
        <v>149</v>
      </c>
      <c r="K2667" s="1">
        <f t="shared" si="565"/>
        <v>0</v>
      </c>
      <c r="L2667" s="1" t="str">
        <f t="shared" si="566"/>
        <v>neg (C4H9NO3+Lys-H2O) MEBM_Ctr</v>
      </c>
      <c r="M2667" s="1" t="str">
        <f t="shared" si="557"/>
        <v>ND</v>
      </c>
      <c r="N2667" s="1" t="str">
        <f t="shared" si="558"/>
        <v>neg (C4H9NO3+Lys-H2O) MEBM_CtrND</v>
      </c>
      <c r="O2667" s="2" t="str">
        <f t="shared" si="559"/>
        <v/>
      </c>
      <c r="P2667" s="1" t="str">
        <f t="array" ref="P2667">IF(O2667="","",AVERAGE(IF(L$1:L$2881=L2667,K$1:K$2881)))</f>
        <v/>
      </c>
      <c r="Q2667" s="1" t="str">
        <f t="array" ref="Q2667">IF(O2667="","",_xlfn.F.TEST(IF((L$1:L$2881=LEFT(L2667,LEN(L2667)-3)&amp;"ctr"),K$1:K$2881),IF((L$1:L$2881=L2667),K$1:K$2881)))</f>
        <v/>
      </c>
      <c r="R2667" s="1" t="str">
        <f t="array" ref="R2667">IF(O2667="","",TTEST(IF(L$1:L$2881=LEFT(L2667,LEN(L2667)-3)&amp;"ctr",K$1:K$2881),IF(L$1:L$2881=L2667,K$1:K$2881),2,IF(ISERROR(Q2667),3,IF(Q2667&lt;0.05,3,2))))</f>
        <v/>
      </c>
      <c r="S2667" s="1" t="str">
        <f t="shared" ca="1" si="560"/>
        <v/>
      </c>
      <c r="T2667" s="1" t="str">
        <f t="array" ref="T2667">IF(O2667="","",AVERAGE(IF(L$1:L$2881=L2667,I$1:I$2881)))</f>
        <v/>
      </c>
      <c r="U2667" s="1" t="str">
        <f t="shared" ca="1" si="561"/>
        <v/>
      </c>
      <c r="V2667" s="1" t="str">
        <f t="shared" ca="1" si="567"/>
        <v/>
      </c>
      <c r="W2667" s="1" t="str">
        <f t="array" aca="1" ref="W2667" ca="1">IF(V2667="","",IF(AVERAGE(IF(Z$2:Z$2881="Neg"&amp;" "&amp;B2667&amp;" "&amp;X2667,J$2:J$2881,0))&gt;AVERAGE(IF(Z$2:Z$2881="pos"&amp;" "&amp;B2667&amp;" "&amp;X2667,J$2:J$2881,0)),"neg","pos"))</f>
        <v/>
      </c>
      <c r="X2667" s="1" t="str">
        <f t="shared" ca="1" si="562"/>
        <v/>
      </c>
      <c r="Y2667" s="1" t="str">
        <f t="shared" ca="1" si="563"/>
        <v/>
      </c>
      <c r="Z2667" s="1" t="str">
        <f t="shared" si="564"/>
        <v>neg (C4H9NO3+Lys-H2O) MEB</v>
      </c>
      <c r="AA2667" s="1" t="str">
        <f t="shared" si="568"/>
        <v/>
      </c>
    </row>
    <row r="2668" spans="1:27" x14ac:dyDescent="0.2">
      <c r="A2668" s="1" t="s">
        <v>93</v>
      </c>
      <c r="B2668" s="1" t="s">
        <v>97</v>
      </c>
      <c r="C2668" s="1" t="s">
        <v>139</v>
      </c>
      <c r="D2668" s="1">
        <v>247.15199999999999</v>
      </c>
      <c r="E2668" s="1">
        <v>25.15</v>
      </c>
      <c r="F2668" s="5" t="s">
        <v>146</v>
      </c>
      <c r="H2668" s="1" t="s">
        <v>149</v>
      </c>
      <c r="K2668" s="1">
        <f t="shared" si="565"/>
        <v>0</v>
      </c>
      <c r="L2668" s="1" t="str">
        <f t="shared" si="566"/>
        <v>neg (C4H9NO3+Lys-H2O) MEBM_Ctr</v>
      </c>
      <c r="M2668" s="1" t="str">
        <f t="shared" si="557"/>
        <v>ND</v>
      </c>
      <c r="N2668" s="1" t="str">
        <f t="shared" si="558"/>
        <v>neg (C4H9NO3+Lys-H2O) MEBM_CtrND</v>
      </c>
      <c r="O2668" s="2" t="str">
        <f t="shared" si="559"/>
        <v/>
      </c>
      <c r="P2668" s="1" t="str">
        <f t="array" ref="P2668">IF(O2668="","",AVERAGE(IF(L$1:L$2881=L2668,K$1:K$2881)))</f>
        <v/>
      </c>
      <c r="Q2668" s="1" t="str">
        <f t="array" ref="Q2668">IF(O2668="","",_xlfn.F.TEST(IF((L$1:L$2881=LEFT(L2668,LEN(L2668)-3)&amp;"ctr"),K$1:K$2881),IF((L$1:L$2881=L2668),K$1:K$2881)))</f>
        <v/>
      </c>
      <c r="R2668" s="1" t="str">
        <f t="array" ref="R2668">IF(O2668="","",TTEST(IF(L$1:L$2881=LEFT(L2668,LEN(L2668)-3)&amp;"ctr",K$1:K$2881),IF(L$1:L$2881=L2668,K$1:K$2881),2,IF(ISERROR(Q2668),3,IF(Q2668&lt;0.05,3,2))))</f>
        <v/>
      </c>
      <c r="S2668" s="1" t="str">
        <f t="shared" ca="1" si="560"/>
        <v/>
      </c>
      <c r="T2668" s="1" t="str">
        <f t="array" ref="T2668">IF(O2668="","",AVERAGE(IF(L$1:L$2881=L2668,I$1:I$2881)))</f>
        <v/>
      </c>
      <c r="U2668" s="1" t="str">
        <f t="shared" ca="1" si="561"/>
        <v/>
      </c>
      <c r="V2668" s="1" t="str">
        <f t="shared" ca="1" si="567"/>
        <v/>
      </c>
      <c r="W2668" s="1" t="str">
        <f t="array" aca="1" ref="W2668" ca="1">IF(V2668="","",IF(AVERAGE(IF(Z$2:Z$2881="Neg"&amp;" "&amp;B2668&amp;" "&amp;X2668,J$2:J$2881,0))&gt;AVERAGE(IF(Z$2:Z$2881="pos"&amp;" "&amp;B2668&amp;" "&amp;X2668,J$2:J$2881,0)),"neg","pos"))</f>
        <v/>
      </c>
      <c r="X2668" s="1" t="str">
        <f t="shared" ca="1" si="562"/>
        <v/>
      </c>
      <c r="Y2668" s="1" t="str">
        <f t="shared" ca="1" si="563"/>
        <v/>
      </c>
      <c r="Z2668" s="1" t="str">
        <f t="shared" si="564"/>
        <v>neg (C4H9NO3+Lys-H2O) MEB</v>
      </c>
      <c r="AA2668" s="1" t="str">
        <f t="shared" si="568"/>
        <v/>
      </c>
    </row>
    <row r="2669" spans="1:27" x14ac:dyDescent="0.2">
      <c r="A2669" s="1" t="s">
        <v>93</v>
      </c>
      <c r="B2669" s="1" t="s">
        <v>97</v>
      </c>
      <c r="C2669" s="1" t="s">
        <v>139</v>
      </c>
      <c r="D2669" s="1">
        <v>247.15199999999999</v>
      </c>
      <c r="E2669" s="1">
        <v>25.15</v>
      </c>
      <c r="F2669" s="5" t="s">
        <v>146</v>
      </c>
      <c r="H2669" s="1" t="s">
        <v>149</v>
      </c>
      <c r="K2669" s="1">
        <f t="shared" si="565"/>
        <v>0</v>
      </c>
      <c r="L2669" s="1" t="str">
        <f t="shared" si="566"/>
        <v>neg (C4H9NO3+Lys-H2O) MEBM_Ctr</v>
      </c>
      <c r="M2669" s="1" t="str">
        <f t="shared" si="557"/>
        <v>ND</v>
      </c>
      <c r="N2669" s="1" t="str">
        <f t="shared" si="558"/>
        <v>neg (C4H9NO3+Lys-H2O) MEBM_CtrND</v>
      </c>
      <c r="O2669" s="2" t="str">
        <f t="shared" si="559"/>
        <v/>
      </c>
      <c r="P2669" s="1" t="str">
        <f t="array" ref="P2669">IF(O2669="","",AVERAGE(IF(L$1:L$2881=L2669,K$1:K$2881)))</f>
        <v/>
      </c>
      <c r="Q2669" s="1" t="str">
        <f t="array" ref="Q2669">IF(O2669="","",_xlfn.F.TEST(IF((L$1:L$2881=LEFT(L2669,LEN(L2669)-3)&amp;"ctr"),K$1:K$2881),IF((L$1:L$2881=L2669),K$1:K$2881)))</f>
        <v/>
      </c>
      <c r="R2669" s="1" t="str">
        <f t="array" ref="R2669">IF(O2669="","",TTEST(IF(L$1:L$2881=LEFT(L2669,LEN(L2669)-3)&amp;"ctr",K$1:K$2881),IF(L$1:L$2881=L2669,K$1:K$2881),2,IF(ISERROR(Q2669),3,IF(Q2669&lt;0.05,3,2))))</f>
        <v/>
      </c>
      <c r="S2669" s="1" t="str">
        <f t="shared" ca="1" si="560"/>
        <v/>
      </c>
      <c r="T2669" s="1" t="str">
        <f t="array" ref="T2669">IF(O2669="","",AVERAGE(IF(L$1:L$2881=L2669,I$1:I$2881)))</f>
        <v/>
      </c>
      <c r="U2669" s="1" t="str">
        <f t="shared" ca="1" si="561"/>
        <v/>
      </c>
      <c r="V2669" s="1" t="str">
        <f t="shared" ca="1" si="567"/>
        <v/>
      </c>
      <c r="W2669" s="1" t="str">
        <f t="array" aca="1" ref="W2669" ca="1">IF(V2669="","",IF(AVERAGE(IF(Z$2:Z$2881="Neg"&amp;" "&amp;B2669&amp;" "&amp;X2669,J$2:J$2881,0))&gt;AVERAGE(IF(Z$2:Z$2881="pos"&amp;" "&amp;B2669&amp;" "&amp;X2669,J$2:J$2881,0)),"neg","pos"))</f>
        <v/>
      </c>
      <c r="X2669" s="1" t="str">
        <f t="shared" ca="1" si="562"/>
        <v/>
      </c>
      <c r="Y2669" s="1" t="str">
        <f t="shared" ca="1" si="563"/>
        <v/>
      </c>
      <c r="Z2669" s="1" t="str">
        <f t="shared" si="564"/>
        <v>neg (C4H9NO3+Lys-H2O) MEB</v>
      </c>
      <c r="AA2669" s="1" t="str">
        <f t="shared" si="568"/>
        <v/>
      </c>
    </row>
    <row r="2670" spans="1:27" x14ac:dyDescent="0.2">
      <c r="A2670" s="1" t="s">
        <v>93</v>
      </c>
      <c r="B2670" s="1" t="s">
        <v>97</v>
      </c>
      <c r="C2670" s="1" t="s">
        <v>139</v>
      </c>
      <c r="D2670" s="1">
        <v>247.15199999999999</v>
      </c>
      <c r="E2670" s="1">
        <v>25.15</v>
      </c>
      <c r="F2670" s="5" t="s">
        <v>146</v>
      </c>
      <c r="H2670" s="1" t="s">
        <v>150</v>
      </c>
      <c r="K2670" s="1">
        <f t="shared" si="565"/>
        <v>0</v>
      </c>
      <c r="L2670" s="1" t="str">
        <f t="shared" si="566"/>
        <v>neg (C4H9NO3+Lys-H2O) MEBM_Syn</v>
      </c>
      <c r="M2670" s="1" t="str">
        <f t="shared" si="557"/>
        <v>ND</v>
      </c>
      <c r="N2670" s="1" t="str">
        <f t="shared" si="558"/>
        <v>neg (C4H9NO3+Lys-H2O) MEBM_SynND</v>
      </c>
      <c r="O2670" s="2" t="str">
        <f t="shared" si="559"/>
        <v/>
      </c>
      <c r="P2670" s="1" t="str">
        <f t="array" ref="P2670">IF(O2670="","",AVERAGE(IF(L$1:L$2881=L2670,K$1:K$2881)))</f>
        <v/>
      </c>
      <c r="Q2670" s="1" t="str">
        <f t="array" ref="Q2670">IF(O2670="","",_xlfn.F.TEST(IF((L$1:L$2881=LEFT(L2670,LEN(L2670)-3)&amp;"ctr"),K$1:K$2881),IF((L$1:L$2881=L2670),K$1:K$2881)))</f>
        <v/>
      </c>
      <c r="R2670" s="1" t="str">
        <f t="array" ref="R2670">IF(O2670="","",TTEST(IF(L$1:L$2881=LEFT(L2670,LEN(L2670)-3)&amp;"ctr",K$1:K$2881),IF(L$1:L$2881=L2670,K$1:K$2881),2,IF(ISERROR(Q2670),3,IF(Q2670&lt;0.05,3,2))))</f>
        <v/>
      </c>
      <c r="S2670" s="1" t="str">
        <f t="shared" ca="1" si="560"/>
        <v/>
      </c>
      <c r="T2670" s="1" t="str">
        <f t="array" ref="T2670">IF(O2670="","",AVERAGE(IF(L$1:L$2881=L2670,I$1:I$2881)))</f>
        <v/>
      </c>
      <c r="U2670" s="1" t="str">
        <f t="shared" ca="1" si="561"/>
        <v/>
      </c>
      <c r="V2670" s="1" t="str">
        <f t="shared" ca="1" si="567"/>
        <v/>
      </c>
      <c r="W2670" s="1" t="str">
        <f t="array" aca="1" ref="W2670" ca="1">IF(V2670="","",IF(AVERAGE(IF(Z$2:Z$2881="Neg"&amp;" "&amp;B2670&amp;" "&amp;X2670,J$2:J$2881,0))&gt;AVERAGE(IF(Z$2:Z$2881="pos"&amp;" "&amp;B2670&amp;" "&amp;X2670,J$2:J$2881,0)),"neg","pos"))</f>
        <v/>
      </c>
      <c r="X2670" s="1" t="str">
        <f t="shared" ca="1" si="562"/>
        <v/>
      </c>
      <c r="Y2670" s="1" t="str">
        <f t="shared" ca="1" si="563"/>
        <v/>
      </c>
      <c r="Z2670" s="1" t="str">
        <f t="shared" si="564"/>
        <v>neg (C4H9NO3+Lys-H2O) MEB</v>
      </c>
      <c r="AA2670" s="1" t="str">
        <f t="shared" si="568"/>
        <v/>
      </c>
    </row>
    <row r="2671" spans="1:27" x14ac:dyDescent="0.2">
      <c r="A2671" s="1" t="s">
        <v>93</v>
      </c>
      <c r="B2671" s="1" t="s">
        <v>97</v>
      </c>
      <c r="C2671" s="1" t="s">
        <v>139</v>
      </c>
      <c r="D2671" s="1">
        <v>247.15199999999999</v>
      </c>
      <c r="E2671" s="1">
        <v>25.15</v>
      </c>
      <c r="F2671" s="5" t="s">
        <v>146</v>
      </c>
      <c r="H2671" s="1" t="s">
        <v>150</v>
      </c>
      <c r="K2671" s="1">
        <f t="shared" si="565"/>
        <v>0</v>
      </c>
      <c r="L2671" s="1" t="str">
        <f t="shared" si="566"/>
        <v>neg (C4H9NO3+Lys-H2O) MEBM_Syn</v>
      </c>
      <c r="M2671" s="1" t="str">
        <f t="shared" si="557"/>
        <v>ND</v>
      </c>
      <c r="N2671" s="1" t="str">
        <f t="shared" si="558"/>
        <v>neg (C4H9NO3+Lys-H2O) MEBM_SynND</v>
      </c>
      <c r="O2671" s="2" t="str">
        <f t="shared" si="559"/>
        <v/>
      </c>
      <c r="P2671" s="1" t="str">
        <f t="array" ref="P2671">IF(O2671="","",AVERAGE(IF(L$1:L$2881=L2671,K$1:K$2881)))</f>
        <v/>
      </c>
      <c r="Q2671" s="1" t="str">
        <f t="array" ref="Q2671">IF(O2671="","",_xlfn.F.TEST(IF((L$1:L$2881=LEFT(L2671,LEN(L2671)-3)&amp;"ctr"),K$1:K$2881),IF((L$1:L$2881=L2671),K$1:K$2881)))</f>
        <v/>
      </c>
      <c r="R2671" s="1" t="str">
        <f t="array" ref="R2671">IF(O2671="","",TTEST(IF(L$1:L$2881=LEFT(L2671,LEN(L2671)-3)&amp;"ctr",K$1:K$2881),IF(L$1:L$2881=L2671,K$1:K$2881),2,IF(ISERROR(Q2671),3,IF(Q2671&lt;0.05,3,2))))</f>
        <v/>
      </c>
      <c r="S2671" s="1" t="str">
        <f t="shared" ca="1" si="560"/>
        <v/>
      </c>
      <c r="T2671" s="1" t="str">
        <f t="array" ref="T2671">IF(O2671="","",AVERAGE(IF(L$1:L$2881=L2671,I$1:I$2881)))</f>
        <v/>
      </c>
      <c r="U2671" s="1" t="str">
        <f t="shared" ca="1" si="561"/>
        <v/>
      </c>
      <c r="V2671" s="1" t="str">
        <f t="shared" ca="1" si="567"/>
        <v/>
      </c>
      <c r="W2671" s="1" t="str">
        <f t="array" aca="1" ref="W2671" ca="1">IF(V2671="","",IF(AVERAGE(IF(Z$2:Z$2881="Neg"&amp;" "&amp;B2671&amp;" "&amp;X2671,J$2:J$2881,0))&gt;AVERAGE(IF(Z$2:Z$2881="pos"&amp;" "&amp;B2671&amp;" "&amp;X2671,J$2:J$2881,0)),"neg","pos"))</f>
        <v/>
      </c>
      <c r="X2671" s="1" t="str">
        <f t="shared" ca="1" si="562"/>
        <v/>
      </c>
      <c r="Y2671" s="1" t="str">
        <f t="shared" ca="1" si="563"/>
        <v/>
      </c>
      <c r="Z2671" s="1" t="str">
        <f t="shared" si="564"/>
        <v>neg (C4H9NO3+Lys-H2O) MEB</v>
      </c>
      <c r="AA2671" s="1" t="str">
        <f t="shared" si="568"/>
        <v/>
      </c>
    </row>
    <row r="2672" spans="1:27" x14ac:dyDescent="0.2">
      <c r="A2672" s="1" t="s">
        <v>93</v>
      </c>
      <c r="B2672" s="1" t="s">
        <v>97</v>
      </c>
      <c r="C2672" s="1" t="s">
        <v>139</v>
      </c>
      <c r="D2672" s="1">
        <v>247.15199999999999</v>
      </c>
      <c r="E2672" s="1">
        <v>25.15</v>
      </c>
      <c r="F2672" s="5" t="s">
        <v>146</v>
      </c>
      <c r="H2672" s="1" t="s">
        <v>150</v>
      </c>
      <c r="K2672" s="1">
        <f t="shared" si="565"/>
        <v>0</v>
      </c>
      <c r="L2672" s="1" t="str">
        <f t="shared" si="566"/>
        <v>neg (C4H9NO3+Lys-H2O) MEBM_Syn</v>
      </c>
      <c r="M2672" s="1" t="str">
        <f t="shared" si="557"/>
        <v>ND</v>
      </c>
      <c r="N2672" s="1" t="str">
        <f t="shared" si="558"/>
        <v>neg (C4H9NO3+Lys-H2O) MEBM_SynND</v>
      </c>
      <c r="O2672" s="2" t="str">
        <f t="shared" si="559"/>
        <v/>
      </c>
      <c r="P2672" s="1" t="str">
        <f t="array" ref="P2672">IF(O2672="","",AVERAGE(IF(L$1:L$2881=L2672,K$1:K$2881)))</f>
        <v/>
      </c>
      <c r="Q2672" s="1" t="str">
        <f t="array" ref="Q2672">IF(O2672="","",_xlfn.F.TEST(IF((L$1:L$2881=LEFT(L2672,LEN(L2672)-3)&amp;"ctr"),K$1:K$2881),IF((L$1:L$2881=L2672),K$1:K$2881)))</f>
        <v/>
      </c>
      <c r="R2672" s="1" t="str">
        <f t="array" ref="R2672">IF(O2672="","",TTEST(IF(L$1:L$2881=LEFT(L2672,LEN(L2672)-3)&amp;"ctr",K$1:K$2881),IF(L$1:L$2881=L2672,K$1:K$2881),2,IF(ISERROR(Q2672),3,IF(Q2672&lt;0.05,3,2))))</f>
        <v/>
      </c>
      <c r="S2672" s="1" t="str">
        <f t="shared" ca="1" si="560"/>
        <v/>
      </c>
      <c r="T2672" s="1" t="str">
        <f t="array" ref="T2672">IF(O2672="","",AVERAGE(IF(L$1:L$2881=L2672,I$1:I$2881)))</f>
        <v/>
      </c>
      <c r="U2672" s="1" t="str">
        <f t="shared" ca="1" si="561"/>
        <v/>
      </c>
      <c r="V2672" s="1" t="str">
        <f t="shared" ca="1" si="567"/>
        <v/>
      </c>
      <c r="W2672" s="1" t="str">
        <f t="array" aca="1" ref="W2672" ca="1">IF(V2672="","",IF(AVERAGE(IF(Z$2:Z$2881="Neg"&amp;" "&amp;B2672&amp;" "&amp;X2672,J$2:J$2881,0))&gt;AVERAGE(IF(Z$2:Z$2881="pos"&amp;" "&amp;B2672&amp;" "&amp;X2672,J$2:J$2881,0)),"neg","pos"))</f>
        <v/>
      </c>
      <c r="X2672" s="1" t="str">
        <f t="shared" ca="1" si="562"/>
        <v/>
      </c>
      <c r="Y2672" s="1" t="str">
        <f t="shared" ca="1" si="563"/>
        <v/>
      </c>
      <c r="Z2672" s="1" t="str">
        <f t="shared" si="564"/>
        <v>neg (C4H9NO3+Lys-H2O) MEB</v>
      </c>
      <c r="AA2672" s="1" t="str">
        <f t="shared" si="568"/>
        <v/>
      </c>
    </row>
    <row r="2673" spans="1:27" x14ac:dyDescent="0.2">
      <c r="A2673" s="1" t="s">
        <v>93</v>
      </c>
      <c r="B2673" s="1" t="s">
        <v>97</v>
      </c>
      <c r="C2673" s="1" t="s">
        <v>139</v>
      </c>
      <c r="D2673" s="1">
        <v>247.15199999999999</v>
      </c>
      <c r="E2673" s="1">
        <v>25.15</v>
      </c>
      <c r="F2673" s="5" t="s">
        <v>146</v>
      </c>
      <c r="H2673" s="1" t="s">
        <v>150</v>
      </c>
      <c r="K2673" s="1">
        <f t="shared" si="565"/>
        <v>0</v>
      </c>
      <c r="L2673" s="1" t="str">
        <f t="shared" si="566"/>
        <v>neg (C4H9NO3+Lys-H2O) MEBM_Syn</v>
      </c>
      <c r="M2673" s="1" t="str">
        <f t="shared" si="557"/>
        <v>ND</v>
      </c>
      <c r="N2673" s="1" t="str">
        <f t="shared" si="558"/>
        <v>neg (C4H9NO3+Lys-H2O) MEBM_SynND</v>
      </c>
      <c r="O2673" s="2" t="str">
        <f t="shared" si="559"/>
        <v/>
      </c>
      <c r="P2673" s="1" t="str">
        <f t="array" ref="P2673">IF(O2673="","",AVERAGE(IF(L$1:L$2881=L2673,K$1:K$2881)))</f>
        <v/>
      </c>
      <c r="Q2673" s="1" t="str">
        <f t="array" ref="Q2673">IF(O2673="","",_xlfn.F.TEST(IF((L$1:L$2881=LEFT(L2673,LEN(L2673)-3)&amp;"ctr"),K$1:K$2881),IF((L$1:L$2881=L2673),K$1:K$2881)))</f>
        <v/>
      </c>
      <c r="R2673" s="1" t="str">
        <f t="array" ref="R2673">IF(O2673="","",TTEST(IF(L$1:L$2881=LEFT(L2673,LEN(L2673)-3)&amp;"ctr",K$1:K$2881),IF(L$1:L$2881=L2673,K$1:K$2881),2,IF(ISERROR(Q2673),3,IF(Q2673&lt;0.05,3,2))))</f>
        <v/>
      </c>
      <c r="S2673" s="1" t="str">
        <f t="shared" ca="1" si="560"/>
        <v/>
      </c>
      <c r="T2673" s="1" t="str">
        <f t="array" ref="T2673">IF(O2673="","",AVERAGE(IF(L$1:L$2881=L2673,I$1:I$2881)))</f>
        <v/>
      </c>
      <c r="U2673" s="1" t="str">
        <f t="shared" ca="1" si="561"/>
        <v/>
      </c>
      <c r="V2673" s="1" t="str">
        <f t="shared" ca="1" si="567"/>
        <v/>
      </c>
      <c r="W2673" s="1" t="str">
        <f t="array" aca="1" ref="W2673" ca="1">IF(V2673="","",IF(AVERAGE(IF(Z$2:Z$2881="Neg"&amp;" "&amp;B2673&amp;" "&amp;X2673,J$2:J$2881,0))&gt;AVERAGE(IF(Z$2:Z$2881="pos"&amp;" "&amp;B2673&amp;" "&amp;X2673,J$2:J$2881,0)),"neg","pos"))</f>
        <v/>
      </c>
      <c r="X2673" s="1" t="str">
        <f t="shared" ca="1" si="562"/>
        <v/>
      </c>
      <c r="Y2673" s="1" t="str">
        <f t="shared" ca="1" si="563"/>
        <v/>
      </c>
      <c r="Z2673" s="1" t="str">
        <f t="shared" si="564"/>
        <v>neg (C4H9NO3+Lys-H2O) MEB</v>
      </c>
      <c r="AA2673" s="1" t="str">
        <f t="shared" si="568"/>
        <v/>
      </c>
    </row>
    <row r="2674" spans="1:27" x14ac:dyDescent="0.2">
      <c r="A2674" s="1" t="s">
        <v>93</v>
      </c>
      <c r="B2674" s="1" t="s">
        <v>97</v>
      </c>
      <c r="C2674" s="1" t="s">
        <v>139</v>
      </c>
      <c r="D2674" s="1">
        <v>247.15199999999999</v>
      </c>
      <c r="E2674" s="1">
        <v>25.15</v>
      </c>
      <c r="F2674" s="5" t="s">
        <v>146</v>
      </c>
      <c r="H2674" s="1" t="s">
        <v>151</v>
      </c>
      <c r="I2674" s="1">
        <v>103633</v>
      </c>
      <c r="K2674" s="1">
        <f t="shared" si="565"/>
        <v>11.54862074029468</v>
      </c>
      <c r="L2674" s="1" t="str">
        <f t="shared" si="566"/>
        <v>neg (C4H9NO3+Lys-H2O) YE_Ctr</v>
      </c>
      <c r="M2674" s="1" t="str">
        <f t="shared" si="557"/>
        <v>D</v>
      </c>
      <c r="N2674" s="1" t="str">
        <f t="shared" si="558"/>
        <v>neg (C4H9NO3+Lys-H2O) YE_Ctr_D</v>
      </c>
      <c r="O2674" s="2" t="str">
        <f t="shared" si="559"/>
        <v/>
      </c>
      <c r="P2674" s="1" t="str">
        <f t="array" ref="P2674">IF(O2674="","",AVERAGE(IF(L$1:L$2881=L2674,K$1:K$2881)))</f>
        <v/>
      </c>
      <c r="Q2674" s="1" t="str">
        <f t="array" ref="Q2674">IF(O2674="","",_xlfn.F.TEST(IF((L$1:L$2881=LEFT(L2674,LEN(L2674)-3)&amp;"ctr"),K$1:K$2881),IF((L$1:L$2881=L2674),K$1:K$2881)))</f>
        <v/>
      </c>
      <c r="R2674" s="1" t="str">
        <f t="array" ref="R2674">IF(O2674="","",TTEST(IF(L$1:L$2881=LEFT(L2674,LEN(L2674)-3)&amp;"ctr",K$1:K$2881),IF(L$1:L$2881=L2674,K$1:K$2881),2,IF(ISERROR(Q2674),3,IF(Q2674&lt;0.05,3,2))))</f>
        <v/>
      </c>
      <c r="S2674" s="1" t="str">
        <f t="shared" ca="1" si="560"/>
        <v/>
      </c>
      <c r="T2674" s="1" t="str">
        <f t="array" ref="T2674">IF(O2674="","",AVERAGE(IF(L$1:L$2881=L2674,I$1:I$2881)))</f>
        <v/>
      </c>
      <c r="U2674" s="1" t="str">
        <f t="shared" ca="1" si="561"/>
        <v/>
      </c>
      <c r="V2674" s="1" t="str">
        <f t="shared" ca="1" si="567"/>
        <v/>
      </c>
      <c r="W2674" s="1" t="str">
        <f t="array" aca="1" ref="W2674" ca="1">IF(V2674="","",IF(AVERAGE(IF(Z$2:Z$2881="Neg"&amp;" "&amp;B2674&amp;" "&amp;X2674,J$2:J$2881,0))&gt;AVERAGE(IF(Z$2:Z$2881="pos"&amp;" "&amp;B2674&amp;" "&amp;X2674,J$2:J$2881,0)),"neg","pos"))</f>
        <v/>
      </c>
      <c r="X2674" s="1" t="str">
        <f t="shared" ca="1" si="562"/>
        <v/>
      </c>
      <c r="Y2674" s="1" t="str">
        <f t="shared" ca="1" si="563"/>
        <v/>
      </c>
      <c r="Z2674" s="1" t="str">
        <f t="shared" si="564"/>
        <v>neg (C4H9NO3+Lys-H2O) YE_</v>
      </c>
      <c r="AA2674" s="1" t="str">
        <f t="shared" si="568"/>
        <v/>
      </c>
    </row>
    <row r="2675" spans="1:27" x14ac:dyDescent="0.2">
      <c r="A2675" s="1" t="s">
        <v>93</v>
      </c>
      <c r="B2675" s="1" t="s">
        <v>97</v>
      </c>
      <c r="C2675" s="1" t="s">
        <v>139</v>
      </c>
      <c r="D2675" s="1">
        <v>247.15199999999999</v>
      </c>
      <c r="E2675" s="1">
        <v>25.15</v>
      </c>
      <c r="F2675" s="5" t="s">
        <v>146</v>
      </c>
      <c r="H2675" s="1" t="s">
        <v>151</v>
      </c>
      <c r="I2675" s="1">
        <v>56690</v>
      </c>
      <c r="K2675" s="1">
        <f t="shared" si="565"/>
        <v>10.945370746958149</v>
      </c>
      <c r="L2675" s="1" t="str">
        <f t="shared" si="566"/>
        <v>neg (C4H9NO3+Lys-H2O) YE_Ctr</v>
      </c>
      <c r="M2675" s="1" t="str">
        <f t="shared" si="557"/>
        <v>D</v>
      </c>
      <c r="N2675" s="1" t="str">
        <f t="shared" si="558"/>
        <v>neg (C4H9NO3+Lys-H2O) YE_Ctr_D</v>
      </c>
      <c r="O2675" s="2" t="str">
        <f t="shared" si="559"/>
        <v/>
      </c>
      <c r="P2675" s="1" t="str">
        <f t="array" ref="P2675">IF(O2675="","",AVERAGE(IF(L$1:L$2881=L2675,K$1:K$2881)))</f>
        <v/>
      </c>
      <c r="Q2675" s="1" t="str">
        <f t="array" ref="Q2675">IF(O2675="","",_xlfn.F.TEST(IF((L$1:L$2881=LEFT(L2675,LEN(L2675)-3)&amp;"ctr"),K$1:K$2881),IF((L$1:L$2881=L2675),K$1:K$2881)))</f>
        <v/>
      </c>
      <c r="R2675" s="1" t="str">
        <f t="array" ref="R2675">IF(O2675="","",TTEST(IF(L$1:L$2881=LEFT(L2675,LEN(L2675)-3)&amp;"ctr",K$1:K$2881),IF(L$1:L$2881=L2675,K$1:K$2881),2,IF(ISERROR(Q2675),3,IF(Q2675&lt;0.05,3,2))))</f>
        <v/>
      </c>
      <c r="S2675" s="1" t="str">
        <f t="shared" ca="1" si="560"/>
        <v/>
      </c>
      <c r="T2675" s="1" t="str">
        <f t="array" ref="T2675">IF(O2675="","",AVERAGE(IF(L$1:L$2881=L2675,I$1:I$2881)))</f>
        <v/>
      </c>
      <c r="U2675" s="1" t="str">
        <f t="shared" ca="1" si="561"/>
        <v/>
      </c>
      <c r="V2675" s="1" t="str">
        <f t="shared" ca="1" si="567"/>
        <v/>
      </c>
      <c r="W2675" s="1" t="str">
        <f t="array" aca="1" ref="W2675" ca="1">IF(V2675="","",IF(AVERAGE(IF(Z$2:Z$2881="Neg"&amp;" "&amp;B2675&amp;" "&amp;X2675,J$2:J$2881,0))&gt;AVERAGE(IF(Z$2:Z$2881="pos"&amp;" "&amp;B2675&amp;" "&amp;X2675,J$2:J$2881,0)),"neg","pos"))</f>
        <v/>
      </c>
      <c r="X2675" s="1" t="str">
        <f t="shared" ca="1" si="562"/>
        <v/>
      </c>
      <c r="Y2675" s="1" t="str">
        <f t="shared" ca="1" si="563"/>
        <v/>
      </c>
      <c r="Z2675" s="1" t="str">
        <f t="shared" si="564"/>
        <v>neg (C4H9NO3+Lys-H2O) YE_</v>
      </c>
      <c r="AA2675" s="1" t="str">
        <f t="shared" si="568"/>
        <v/>
      </c>
    </row>
    <row r="2676" spans="1:27" x14ac:dyDescent="0.2">
      <c r="A2676" s="1" t="s">
        <v>93</v>
      </c>
      <c r="B2676" s="1" t="s">
        <v>97</v>
      </c>
      <c r="C2676" s="1" t="s">
        <v>139</v>
      </c>
      <c r="D2676" s="1">
        <v>247.15199999999999</v>
      </c>
      <c r="E2676" s="1">
        <v>25.15</v>
      </c>
      <c r="F2676" s="5" t="s">
        <v>146</v>
      </c>
      <c r="H2676" s="1" t="s">
        <v>151</v>
      </c>
      <c r="I2676" s="1">
        <v>70336</v>
      </c>
      <c r="K2676" s="1">
        <f t="shared" si="565"/>
        <v>11.161053255132654</v>
      </c>
      <c r="L2676" s="1" t="str">
        <f t="shared" si="566"/>
        <v>neg (C4H9NO3+Lys-H2O) YE_Ctr</v>
      </c>
      <c r="M2676" s="1" t="str">
        <f t="shared" si="557"/>
        <v>D</v>
      </c>
      <c r="N2676" s="1" t="str">
        <f t="shared" si="558"/>
        <v>neg (C4H9NO3+Lys-H2O) YE_Ctr_D</v>
      </c>
      <c r="O2676" s="2" t="str">
        <f t="shared" si="559"/>
        <v/>
      </c>
      <c r="P2676" s="1" t="str">
        <f t="array" ref="P2676">IF(O2676="","",AVERAGE(IF(L$1:L$2881=L2676,K$1:K$2881)))</f>
        <v/>
      </c>
      <c r="Q2676" s="1" t="str">
        <f t="array" ref="Q2676">IF(O2676="","",_xlfn.F.TEST(IF((L$1:L$2881=LEFT(L2676,LEN(L2676)-3)&amp;"ctr"),K$1:K$2881),IF((L$1:L$2881=L2676),K$1:K$2881)))</f>
        <v/>
      </c>
      <c r="R2676" s="1" t="str">
        <f t="array" ref="R2676">IF(O2676="","",TTEST(IF(L$1:L$2881=LEFT(L2676,LEN(L2676)-3)&amp;"ctr",K$1:K$2881),IF(L$1:L$2881=L2676,K$1:K$2881),2,IF(ISERROR(Q2676),3,IF(Q2676&lt;0.05,3,2))))</f>
        <v/>
      </c>
      <c r="S2676" s="1" t="str">
        <f t="shared" ca="1" si="560"/>
        <v/>
      </c>
      <c r="T2676" s="1" t="str">
        <f t="array" ref="T2676">IF(O2676="","",AVERAGE(IF(L$1:L$2881=L2676,I$1:I$2881)))</f>
        <v/>
      </c>
      <c r="U2676" s="1" t="str">
        <f t="shared" ca="1" si="561"/>
        <v/>
      </c>
      <c r="V2676" s="1" t="str">
        <f t="shared" ca="1" si="567"/>
        <v/>
      </c>
      <c r="W2676" s="1" t="str">
        <f t="array" aca="1" ref="W2676" ca="1">IF(V2676="","",IF(AVERAGE(IF(Z$2:Z$2881="Neg"&amp;" "&amp;B2676&amp;" "&amp;X2676,J$2:J$2881,0))&gt;AVERAGE(IF(Z$2:Z$2881="pos"&amp;" "&amp;B2676&amp;" "&amp;X2676,J$2:J$2881,0)),"neg","pos"))</f>
        <v/>
      </c>
      <c r="X2676" s="1" t="str">
        <f t="shared" ca="1" si="562"/>
        <v/>
      </c>
      <c r="Y2676" s="1" t="str">
        <f t="shared" ca="1" si="563"/>
        <v/>
      </c>
      <c r="Z2676" s="1" t="str">
        <f t="shared" si="564"/>
        <v>neg (C4H9NO3+Lys-H2O) YE_</v>
      </c>
      <c r="AA2676" s="1" t="str">
        <f t="shared" si="568"/>
        <v/>
      </c>
    </row>
    <row r="2677" spans="1:27" x14ac:dyDescent="0.2">
      <c r="A2677" s="1" t="s">
        <v>93</v>
      </c>
      <c r="B2677" s="1" t="s">
        <v>97</v>
      </c>
      <c r="C2677" s="1" t="s">
        <v>139</v>
      </c>
      <c r="D2677" s="1">
        <v>247.15199999999999</v>
      </c>
      <c r="E2677" s="1">
        <v>25.15</v>
      </c>
      <c r="F2677" s="5" t="s">
        <v>146</v>
      </c>
      <c r="H2677" s="1" t="s">
        <v>151</v>
      </c>
      <c r="I2677" s="1">
        <v>87800</v>
      </c>
      <c r="K2677" s="1">
        <f t="shared" si="565"/>
        <v>11.382828169079987</v>
      </c>
      <c r="L2677" s="1" t="str">
        <f t="shared" si="566"/>
        <v>neg (C4H9NO3+Lys-H2O) YE_Ctr</v>
      </c>
      <c r="M2677" s="1" t="str">
        <f t="shared" si="557"/>
        <v>D</v>
      </c>
      <c r="N2677" s="1" t="str">
        <f t="shared" si="558"/>
        <v>neg (C4H9NO3+Lys-H2O) YE_Ctr_D</v>
      </c>
      <c r="O2677" s="2" t="str">
        <f t="shared" si="559"/>
        <v/>
      </c>
      <c r="P2677" s="1" t="str">
        <f t="array" ref="P2677">IF(O2677="","",AVERAGE(IF(L$1:L$2881=L2677,K$1:K$2881)))</f>
        <v/>
      </c>
      <c r="Q2677" s="1" t="str">
        <f t="array" ref="Q2677">IF(O2677="","",_xlfn.F.TEST(IF((L$1:L$2881=LEFT(L2677,LEN(L2677)-3)&amp;"ctr"),K$1:K$2881),IF((L$1:L$2881=L2677),K$1:K$2881)))</f>
        <v/>
      </c>
      <c r="R2677" s="1" t="str">
        <f t="array" ref="R2677">IF(O2677="","",TTEST(IF(L$1:L$2881=LEFT(L2677,LEN(L2677)-3)&amp;"ctr",K$1:K$2881),IF(L$1:L$2881=L2677,K$1:K$2881),2,IF(ISERROR(Q2677),3,IF(Q2677&lt;0.05,3,2))))</f>
        <v/>
      </c>
      <c r="S2677" s="1" t="str">
        <f t="shared" ca="1" si="560"/>
        <v/>
      </c>
      <c r="T2677" s="1" t="str">
        <f t="array" ref="T2677">IF(O2677="","",AVERAGE(IF(L$1:L$2881=L2677,I$1:I$2881)))</f>
        <v/>
      </c>
      <c r="U2677" s="1" t="str">
        <f t="shared" ca="1" si="561"/>
        <v/>
      </c>
      <c r="V2677" s="1" t="str">
        <f t="shared" ca="1" si="567"/>
        <v/>
      </c>
      <c r="W2677" s="1" t="str">
        <f t="array" aca="1" ref="W2677" ca="1">IF(V2677="","",IF(AVERAGE(IF(Z$2:Z$2881="Neg"&amp;" "&amp;B2677&amp;" "&amp;X2677,J$2:J$2881,0))&gt;AVERAGE(IF(Z$2:Z$2881="pos"&amp;" "&amp;B2677&amp;" "&amp;X2677,J$2:J$2881,0)),"neg","pos"))</f>
        <v/>
      </c>
      <c r="X2677" s="1" t="str">
        <f t="shared" ca="1" si="562"/>
        <v/>
      </c>
      <c r="Y2677" s="1" t="str">
        <f t="shared" ca="1" si="563"/>
        <v/>
      </c>
      <c r="Z2677" s="1" t="str">
        <f t="shared" si="564"/>
        <v>neg (C4H9NO3+Lys-H2O) YE_</v>
      </c>
      <c r="AA2677" s="1" t="str">
        <f t="shared" si="568"/>
        <v/>
      </c>
    </row>
    <row r="2678" spans="1:27" x14ac:dyDescent="0.2">
      <c r="A2678" s="1" t="s">
        <v>93</v>
      </c>
      <c r="B2678" s="1" t="s">
        <v>97</v>
      </c>
      <c r="C2678" s="1" t="s">
        <v>139</v>
      </c>
      <c r="D2678" s="1">
        <v>247.15199999999999</v>
      </c>
      <c r="E2678" s="1">
        <v>25.15</v>
      </c>
      <c r="F2678" s="5" t="s">
        <v>146</v>
      </c>
      <c r="H2678" s="1" t="s">
        <v>152</v>
      </c>
      <c r="I2678" s="1">
        <v>58782</v>
      </c>
      <c r="K2678" s="1">
        <f t="shared" si="565"/>
        <v>10.981607976438474</v>
      </c>
      <c r="L2678" s="1" t="str">
        <f t="shared" si="566"/>
        <v>neg (C4H9NO3+Lys-H2O) YE_Syn</v>
      </c>
      <c r="M2678" s="1" t="str">
        <f t="shared" si="557"/>
        <v>D</v>
      </c>
      <c r="N2678" s="1" t="str">
        <f t="shared" si="558"/>
        <v>neg (C4H9NO3+Lys-H2O) YE_Syn_D</v>
      </c>
      <c r="O2678" s="2" t="str">
        <f t="shared" si="559"/>
        <v/>
      </c>
      <c r="P2678" s="1" t="str">
        <f t="array" ref="P2678">IF(O2678="","",AVERAGE(IF(L$1:L$2881=L2678,K$1:K$2881)))</f>
        <v/>
      </c>
      <c r="Q2678" s="1" t="str">
        <f t="array" ref="Q2678">IF(O2678="","",_xlfn.F.TEST(IF((L$1:L$2881=LEFT(L2678,LEN(L2678)-3)&amp;"ctr"),K$1:K$2881),IF((L$1:L$2881=L2678),K$1:K$2881)))</f>
        <v/>
      </c>
      <c r="R2678" s="1" t="str">
        <f t="array" ref="R2678">IF(O2678="","",TTEST(IF(L$1:L$2881=LEFT(L2678,LEN(L2678)-3)&amp;"ctr",K$1:K$2881),IF(L$1:L$2881=L2678,K$1:K$2881),2,IF(ISERROR(Q2678),3,IF(Q2678&lt;0.05,3,2))))</f>
        <v/>
      </c>
      <c r="S2678" s="1" t="str">
        <f t="shared" ca="1" si="560"/>
        <v/>
      </c>
      <c r="T2678" s="1" t="str">
        <f t="array" ref="T2678">IF(O2678="","",AVERAGE(IF(L$1:L$2881=L2678,I$1:I$2881)))</f>
        <v/>
      </c>
      <c r="U2678" s="1" t="str">
        <f t="shared" ca="1" si="561"/>
        <v/>
      </c>
      <c r="V2678" s="1" t="str">
        <f t="shared" ca="1" si="567"/>
        <v/>
      </c>
      <c r="W2678" s="1" t="str">
        <f t="array" aca="1" ref="W2678" ca="1">IF(V2678="","",IF(AVERAGE(IF(Z$2:Z$2881="Neg"&amp;" "&amp;B2678&amp;" "&amp;X2678,J$2:J$2881,0))&gt;AVERAGE(IF(Z$2:Z$2881="pos"&amp;" "&amp;B2678&amp;" "&amp;X2678,J$2:J$2881,0)),"neg","pos"))</f>
        <v/>
      </c>
      <c r="X2678" s="1" t="str">
        <f t="shared" ca="1" si="562"/>
        <v/>
      </c>
      <c r="Y2678" s="1" t="str">
        <f t="shared" ca="1" si="563"/>
        <v/>
      </c>
      <c r="Z2678" s="1" t="str">
        <f t="shared" si="564"/>
        <v>neg (C4H9NO3+Lys-H2O) YE_</v>
      </c>
      <c r="AA2678" s="1" t="str">
        <f t="shared" si="568"/>
        <v/>
      </c>
    </row>
    <row r="2679" spans="1:27" x14ac:dyDescent="0.2">
      <c r="A2679" s="1" t="s">
        <v>93</v>
      </c>
      <c r="B2679" s="1" t="s">
        <v>97</v>
      </c>
      <c r="C2679" s="1" t="s">
        <v>139</v>
      </c>
      <c r="D2679" s="1">
        <v>247.15199999999999</v>
      </c>
      <c r="E2679" s="1">
        <v>25.15</v>
      </c>
      <c r="F2679" s="5" t="s">
        <v>146</v>
      </c>
      <c r="H2679" s="1" t="s">
        <v>152</v>
      </c>
      <c r="I2679" s="1">
        <v>58702</v>
      </c>
      <c r="K2679" s="1">
        <f t="shared" si="565"/>
        <v>10.980246111835637</v>
      </c>
      <c r="L2679" s="1" t="str">
        <f t="shared" si="566"/>
        <v>neg (C4H9NO3+Lys-H2O) YE_Syn</v>
      </c>
      <c r="M2679" s="1" t="str">
        <f t="shared" si="557"/>
        <v>D</v>
      </c>
      <c r="N2679" s="1" t="str">
        <f t="shared" si="558"/>
        <v>neg (C4H9NO3+Lys-H2O) YE_Syn_D</v>
      </c>
      <c r="O2679" s="2" t="str">
        <f t="shared" si="559"/>
        <v/>
      </c>
      <c r="P2679" s="1" t="str">
        <f t="array" ref="P2679">IF(O2679="","",AVERAGE(IF(L$1:L$2881=L2679,K$1:K$2881)))</f>
        <v/>
      </c>
      <c r="Q2679" s="1" t="str">
        <f t="array" ref="Q2679">IF(O2679="","",_xlfn.F.TEST(IF((L$1:L$2881=LEFT(L2679,LEN(L2679)-3)&amp;"ctr"),K$1:K$2881),IF((L$1:L$2881=L2679),K$1:K$2881)))</f>
        <v/>
      </c>
      <c r="R2679" s="1" t="str">
        <f t="array" ref="R2679">IF(O2679="","",TTEST(IF(L$1:L$2881=LEFT(L2679,LEN(L2679)-3)&amp;"ctr",K$1:K$2881),IF(L$1:L$2881=L2679,K$1:K$2881),2,IF(ISERROR(Q2679),3,IF(Q2679&lt;0.05,3,2))))</f>
        <v/>
      </c>
      <c r="S2679" s="1" t="str">
        <f t="shared" ca="1" si="560"/>
        <v/>
      </c>
      <c r="T2679" s="1" t="str">
        <f t="array" ref="T2679">IF(O2679="","",AVERAGE(IF(L$1:L$2881=L2679,I$1:I$2881)))</f>
        <v/>
      </c>
      <c r="U2679" s="1" t="str">
        <f t="shared" ca="1" si="561"/>
        <v/>
      </c>
      <c r="V2679" s="1" t="str">
        <f t="shared" ca="1" si="567"/>
        <v/>
      </c>
      <c r="W2679" s="1" t="str">
        <f t="array" aca="1" ref="W2679" ca="1">IF(V2679="","",IF(AVERAGE(IF(Z$2:Z$2881="Neg"&amp;" "&amp;B2679&amp;" "&amp;X2679,J$2:J$2881,0))&gt;AVERAGE(IF(Z$2:Z$2881="pos"&amp;" "&amp;B2679&amp;" "&amp;X2679,J$2:J$2881,0)),"neg","pos"))</f>
        <v/>
      </c>
      <c r="X2679" s="1" t="str">
        <f t="shared" ca="1" si="562"/>
        <v/>
      </c>
      <c r="Y2679" s="1" t="str">
        <f t="shared" ca="1" si="563"/>
        <v/>
      </c>
      <c r="Z2679" s="1" t="str">
        <f t="shared" si="564"/>
        <v>neg (C4H9NO3+Lys-H2O) YE_</v>
      </c>
      <c r="AA2679" s="1" t="str">
        <f t="shared" si="568"/>
        <v/>
      </c>
    </row>
    <row r="2680" spans="1:27" x14ac:dyDescent="0.2">
      <c r="A2680" s="1" t="s">
        <v>93</v>
      </c>
      <c r="B2680" s="1" t="s">
        <v>97</v>
      </c>
      <c r="C2680" s="1" t="s">
        <v>139</v>
      </c>
      <c r="D2680" s="1">
        <v>247.15199999999999</v>
      </c>
      <c r="E2680" s="1">
        <v>25.15</v>
      </c>
      <c r="F2680" s="5" t="s">
        <v>146</v>
      </c>
      <c r="H2680" s="1" t="s">
        <v>152</v>
      </c>
      <c r="I2680" s="1">
        <v>68298</v>
      </c>
      <c r="K2680" s="1">
        <f t="shared" si="565"/>
        <v>11.131650404163263</v>
      </c>
      <c r="L2680" s="1" t="str">
        <f t="shared" si="566"/>
        <v>neg (C4H9NO3+Lys-H2O) YE_Syn</v>
      </c>
      <c r="M2680" s="1" t="str">
        <f t="shared" si="557"/>
        <v>D</v>
      </c>
      <c r="N2680" s="1" t="str">
        <f t="shared" si="558"/>
        <v>neg (C4H9NO3+Lys-H2O) YE_Syn_D</v>
      </c>
      <c r="O2680" s="2" t="str">
        <f t="shared" si="559"/>
        <v/>
      </c>
      <c r="P2680" s="1" t="str">
        <f t="array" ref="P2680">IF(O2680="","",AVERAGE(IF(L$1:L$2881=L2680,K$1:K$2881)))</f>
        <v/>
      </c>
      <c r="Q2680" s="1" t="str">
        <f t="array" ref="Q2680">IF(O2680="","",_xlfn.F.TEST(IF((L$1:L$2881=LEFT(L2680,LEN(L2680)-3)&amp;"ctr"),K$1:K$2881),IF((L$1:L$2881=L2680),K$1:K$2881)))</f>
        <v/>
      </c>
      <c r="R2680" s="1" t="str">
        <f t="array" ref="R2680">IF(O2680="","",TTEST(IF(L$1:L$2881=LEFT(L2680,LEN(L2680)-3)&amp;"ctr",K$1:K$2881),IF(L$1:L$2881=L2680,K$1:K$2881),2,IF(ISERROR(Q2680),3,IF(Q2680&lt;0.05,3,2))))</f>
        <v/>
      </c>
      <c r="S2680" s="1" t="str">
        <f t="shared" ca="1" si="560"/>
        <v/>
      </c>
      <c r="T2680" s="1" t="str">
        <f t="array" ref="T2680">IF(O2680="","",AVERAGE(IF(L$1:L$2881=L2680,I$1:I$2881)))</f>
        <v/>
      </c>
      <c r="U2680" s="1" t="str">
        <f t="shared" ca="1" si="561"/>
        <v/>
      </c>
      <c r="V2680" s="1" t="str">
        <f t="shared" ca="1" si="567"/>
        <v/>
      </c>
      <c r="W2680" s="1" t="str">
        <f t="array" aca="1" ref="W2680" ca="1">IF(V2680="","",IF(AVERAGE(IF(Z$2:Z$2881="Neg"&amp;" "&amp;B2680&amp;" "&amp;X2680,J$2:J$2881,0))&gt;AVERAGE(IF(Z$2:Z$2881="pos"&amp;" "&amp;B2680&amp;" "&amp;X2680,J$2:J$2881,0)),"neg","pos"))</f>
        <v/>
      </c>
      <c r="X2680" s="1" t="str">
        <f t="shared" ca="1" si="562"/>
        <v/>
      </c>
      <c r="Y2680" s="1" t="str">
        <f t="shared" ca="1" si="563"/>
        <v/>
      </c>
      <c r="Z2680" s="1" t="str">
        <f t="shared" si="564"/>
        <v>neg (C4H9NO3+Lys-H2O) YE_</v>
      </c>
      <c r="AA2680" s="1" t="str">
        <f t="shared" si="568"/>
        <v/>
      </c>
    </row>
    <row r="2681" spans="1:27" x14ac:dyDescent="0.2">
      <c r="A2681" s="1" t="s">
        <v>93</v>
      </c>
      <c r="B2681" s="1" t="s">
        <v>97</v>
      </c>
      <c r="C2681" s="1" t="s">
        <v>139</v>
      </c>
      <c r="D2681" s="1">
        <v>247.15199999999999</v>
      </c>
      <c r="E2681" s="1">
        <v>25.15</v>
      </c>
      <c r="F2681" s="5" t="s">
        <v>146</v>
      </c>
      <c r="H2681" s="1" t="s">
        <v>152</v>
      </c>
      <c r="I2681" s="1">
        <v>55288</v>
      </c>
      <c r="K2681" s="1">
        <f t="shared" si="565"/>
        <v>10.92032925271517</v>
      </c>
      <c r="L2681" s="1" t="str">
        <f t="shared" si="566"/>
        <v>neg (C4H9NO3+Lys-H2O) YE_Syn</v>
      </c>
      <c r="M2681" s="1" t="str">
        <f t="shared" si="557"/>
        <v>D</v>
      </c>
      <c r="N2681" s="1" t="str">
        <f t="shared" si="558"/>
        <v>neg (C4H9NO3+Lys-H2O) YE_Syn_D</v>
      </c>
      <c r="O2681" s="2" t="str">
        <f t="shared" si="559"/>
        <v/>
      </c>
      <c r="P2681" s="1" t="str">
        <f t="array" ref="P2681">IF(O2681="","",AVERAGE(IF(L$1:L$2881=L2681,K$1:K$2881)))</f>
        <v/>
      </c>
      <c r="Q2681" s="1" t="str">
        <f t="array" ref="Q2681">IF(O2681="","",_xlfn.F.TEST(IF((L$1:L$2881=LEFT(L2681,LEN(L2681)-3)&amp;"ctr"),K$1:K$2881),IF((L$1:L$2881=L2681),K$1:K$2881)))</f>
        <v/>
      </c>
      <c r="R2681" s="1" t="str">
        <f t="array" ref="R2681">IF(O2681="","",TTEST(IF(L$1:L$2881=LEFT(L2681,LEN(L2681)-3)&amp;"ctr",K$1:K$2881),IF(L$1:L$2881=L2681,K$1:K$2881),2,IF(ISERROR(Q2681),3,IF(Q2681&lt;0.05,3,2))))</f>
        <v/>
      </c>
      <c r="S2681" s="1" t="str">
        <f t="shared" ca="1" si="560"/>
        <v/>
      </c>
      <c r="T2681" s="1" t="str">
        <f t="array" ref="T2681">IF(O2681="","",AVERAGE(IF(L$1:L$2881=L2681,I$1:I$2881)))</f>
        <v/>
      </c>
      <c r="U2681" s="1" t="str">
        <f t="shared" ca="1" si="561"/>
        <v/>
      </c>
      <c r="V2681" s="1" t="str">
        <f t="shared" ca="1" si="567"/>
        <v/>
      </c>
      <c r="W2681" s="1" t="str">
        <f t="array" aca="1" ref="W2681" ca="1">IF(V2681="","",IF(AVERAGE(IF(Z$2:Z$2881="Neg"&amp;" "&amp;B2681&amp;" "&amp;X2681,J$2:J$2881,0))&gt;AVERAGE(IF(Z$2:Z$2881="pos"&amp;" "&amp;B2681&amp;" "&amp;X2681,J$2:J$2881,0)),"neg","pos"))</f>
        <v/>
      </c>
      <c r="X2681" s="1" t="str">
        <f t="shared" ca="1" si="562"/>
        <v/>
      </c>
      <c r="Y2681" s="1" t="str">
        <f t="shared" ca="1" si="563"/>
        <v/>
      </c>
      <c r="Z2681" s="1" t="str">
        <f t="shared" si="564"/>
        <v>neg (C4H9NO3+Lys-H2O) YE_</v>
      </c>
      <c r="AA2681" s="1" t="str">
        <f t="shared" si="568"/>
        <v/>
      </c>
    </row>
    <row r="2682" spans="1:27" x14ac:dyDescent="0.2">
      <c r="A2682" s="1" t="s">
        <v>93</v>
      </c>
      <c r="B2682" s="1" t="s">
        <v>97</v>
      </c>
      <c r="C2682" s="1" t="s">
        <v>139</v>
      </c>
      <c r="D2682" s="1">
        <v>247.15199999999999</v>
      </c>
      <c r="E2682" s="1">
        <v>25.15</v>
      </c>
      <c r="F2682" s="5" t="s">
        <v>146</v>
      </c>
      <c r="H2682" s="1" t="s">
        <v>153</v>
      </c>
      <c r="K2682" s="1">
        <f t="shared" si="565"/>
        <v>0</v>
      </c>
      <c r="L2682" s="1" t="str">
        <f t="shared" si="566"/>
        <v>neg (C4H9NO3+Lys-H2O) SE_Ctr</v>
      </c>
      <c r="M2682" s="1" t="str">
        <f t="shared" si="557"/>
        <v>ND</v>
      </c>
      <c r="N2682" s="1" t="str">
        <f t="shared" si="558"/>
        <v>neg (C4H9NO3+Lys-H2O) SE_CtrND</v>
      </c>
      <c r="O2682" s="2" t="str">
        <f t="shared" si="559"/>
        <v/>
      </c>
      <c r="P2682" s="1" t="str">
        <f t="array" ref="P2682">IF(O2682="","",AVERAGE(IF(L$1:L$2881=L2682,K$1:K$2881)))</f>
        <v/>
      </c>
      <c r="Q2682" s="1" t="str">
        <f t="array" ref="Q2682">IF(O2682="","",_xlfn.F.TEST(IF((L$1:L$2881=LEFT(L2682,LEN(L2682)-3)&amp;"ctr"),K$1:K$2881),IF((L$1:L$2881=L2682),K$1:K$2881)))</f>
        <v/>
      </c>
      <c r="R2682" s="1" t="str">
        <f t="array" ref="R2682">IF(O2682="","",TTEST(IF(L$1:L$2881=LEFT(L2682,LEN(L2682)-3)&amp;"ctr",K$1:K$2881),IF(L$1:L$2881=L2682,K$1:K$2881),2,IF(ISERROR(Q2682),3,IF(Q2682&lt;0.05,3,2))))</f>
        <v/>
      </c>
      <c r="S2682" s="1" t="str">
        <f t="shared" ca="1" si="560"/>
        <v/>
      </c>
      <c r="T2682" s="1" t="str">
        <f t="array" ref="T2682">IF(O2682="","",AVERAGE(IF(L$1:L$2881=L2682,I$1:I$2881)))</f>
        <v/>
      </c>
      <c r="U2682" s="1" t="str">
        <f t="shared" ca="1" si="561"/>
        <v/>
      </c>
      <c r="V2682" s="1" t="str">
        <f t="shared" ca="1" si="567"/>
        <v/>
      </c>
      <c r="W2682" s="1" t="str">
        <f t="array" aca="1" ref="W2682" ca="1">IF(V2682="","",IF(AVERAGE(IF(Z$2:Z$2881="Neg"&amp;" "&amp;B2682&amp;" "&amp;X2682,J$2:J$2881,0))&gt;AVERAGE(IF(Z$2:Z$2881="pos"&amp;" "&amp;B2682&amp;" "&amp;X2682,J$2:J$2881,0)),"neg","pos"))</f>
        <v/>
      </c>
      <c r="X2682" s="1" t="str">
        <f t="shared" ca="1" si="562"/>
        <v/>
      </c>
      <c r="Y2682" s="1" t="str">
        <f t="shared" ca="1" si="563"/>
        <v/>
      </c>
      <c r="Z2682" s="1" t="str">
        <f t="shared" si="564"/>
        <v>neg (C4H9NO3+Lys-H2O) SE_</v>
      </c>
      <c r="AA2682" s="1" t="str">
        <f t="shared" si="568"/>
        <v/>
      </c>
    </row>
    <row r="2683" spans="1:27" x14ac:dyDescent="0.2">
      <c r="A2683" s="1" t="s">
        <v>93</v>
      </c>
      <c r="B2683" s="1" t="s">
        <v>97</v>
      </c>
      <c r="C2683" s="1" t="s">
        <v>139</v>
      </c>
      <c r="D2683" s="1">
        <v>247.15199999999999</v>
      </c>
      <c r="E2683" s="1">
        <v>25.15</v>
      </c>
      <c r="F2683" s="5" t="s">
        <v>146</v>
      </c>
      <c r="H2683" s="1" t="s">
        <v>153</v>
      </c>
      <c r="K2683" s="1">
        <f t="shared" si="565"/>
        <v>0</v>
      </c>
      <c r="L2683" s="1" t="str">
        <f t="shared" si="566"/>
        <v>neg (C4H9NO3+Lys-H2O) SE_Ctr</v>
      </c>
      <c r="M2683" s="1" t="str">
        <f t="shared" si="557"/>
        <v>ND</v>
      </c>
      <c r="N2683" s="1" t="str">
        <f t="shared" si="558"/>
        <v>neg (C4H9NO3+Lys-H2O) SE_CtrND</v>
      </c>
      <c r="O2683" s="2" t="str">
        <f t="shared" si="559"/>
        <v/>
      </c>
      <c r="P2683" s="1" t="str">
        <f t="array" ref="P2683">IF(O2683="","",AVERAGE(IF(L$1:L$2881=L2683,K$1:K$2881)))</f>
        <v/>
      </c>
      <c r="Q2683" s="1" t="str">
        <f t="array" ref="Q2683">IF(O2683="","",_xlfn.F.TEST(IF((L$1:L$2881=LEFT(L2683,LEN(L2683)-3)&amp;"ctr"),K$1:K$2881),IF((L$1:L$2881=L2683),K$1:K$2881)))</f>
        <v/>
      </c>
      <c r="R2683" s="1" t="str">
        <f t="array" ref="R2683">IF(O2683="","",TTEST(IF(L$1:L$2881=LEFT(L2683,LEN(L2683)-3)&amp;"ctr",K$1:K$2881),IF(L$1:L$2881=L2683,K$1:K$2881),2,IF(ISERROR(Q2683),3,IF(Q2683&lt;0.05,3,2))))</f>
        <v/>
      </c>
      <c r="S2683" s="1" t="str">
        <f t="shared" ca="1" si="560"/>
        <v/>
      </c>
      <c r="T2683" s="1" t="str">
        <f t="array" ref="T2683">IF(O2683="","",AVERAGE(IF(L$1:L$2881=L2683,I$1:I$2881)))</f>
        <v/>
      </c>
      <c r="U2683" s="1" t="str">
        <f t="shared" ca="1" si="561"/>
        <v/>
      </c>
      <c r="V2683" s="1" t="str">
        <f t="shared" ca="1" si="567"/>
        <v/>
      </c>
      <c r="W2683" s="1" t="str">
        <f t="array" aca="1" ref="W2683" ca="1">IF(V2683="","",IF(AVERAGE(IF(Z$2:Z$2881="Neg"&amp;" "&amp;B2683&amp;" "&amp;X2683,J$2:J$2881,0))&gt;AVERAGE(IF(Z$2:Z$2881="pos"&amp;" "&amp;B2683&amp;" "&amp;X2683,J$2:J$2881,0)),"neg","pos"))</f>
        <v/>
      </c>
      <c r="X2683" s="1" t="str">
        <f t="shared" ca="1" si="562"/>
        <v/>
      </c>
      <c r="Y2683" s="1" t="str">
        <f t="shared" ca="1" si="563"/>
        <v/>
      </c>
      <c r="Z2683" s="1" t="str">
        <f t="shared" si="564"/>
        <v>neg (C4H9NO3+Lys-H2O) SE_</v>
      </c>
      <c r="AA2683" s="1" t="str">
        <f t="shared" si="568"/>
        <v/>
      </c>
    </row>
    <row r="2684" spans="1:27" x14ac:dyDescent="0.2">
      <c r="A2684" s="1" t="s">
        <v>93</v>
      </c>
      <c r="B2684" s="1" t="s">
        <v>97</v>
      </c>
      <c r="C2684" s="1" t="s">
        <v>139</v>
      </c>
      <c r="D2684" s="1">
        <v>247.15199999999999</v>
      </c>
      <c r="E2684" s="1">
        <v>25.15</v>
      </c>
      <c r="F2684" s="5" t="s">
        <v>146</v>
      </c>
      <c r="H2684" s="1" t="s">
        <v>153</v>
      </c>
      <c r="K2684" s="1">
        <f t="shared" si="565"/>
        <v>0</v>
      </c>
      <c r="L2684" s="1" t="str">
        <f t="shared" si="566"/>
        <v>neg (C4H9NO3+Lys-H2O) SE_Ctr</v>
      </c>
      <c r="M2684" s="1" t="str">
        <f t="shared" si="557"/>
        <v>ND</v>
      </c>
      <c r="N2684" s="1" t="str">
        <f t="shared" si="558"/>
        <v>neg (C4H9NO3+Lys-H2O) SE_CtrND</v>
      </c>
      <c r="O2684" s="2" t="str">
        <f t="shared" si="559"/>
        <v/>
      </c>
      <c r="P2684" s="1" t="str">
        <f t="array" ref="P2684">IF(O2684="","",AVERAGE(IF(L$1:L$2881=L2684,K$1:K$2881)))</f>
        <v/>
      </c>
      <c r="Q2684" s="1" t="str">
        <f t="array" ref="Q2684">IF(O2684="","",_xlfn.F.TEST(IF((L$1:L$2881=LEFT(L2684,LEN(L2684)-3)&amp;"ctr"),K$1:K$2881),IF((L$1:L$2881=L2684),K$1:K$2881)))</f>
        <v/>
      </c>
      <c r="R2684" s="1" t="str">
        <f t="array" ref="R2684">IF(O2684="","",TTEST(IF(L$1:L$2881=LEFT(L2684,LEN(L2684)-3)&amp;"ctr",K$1:K$2881),IF(L$1:L$2881=L2684,K$1:K$2881),2,IF(ISERROR(Q2684),3,IF(Q2684&lt;0.05,3,2))))</f>
        <v/>
      </c>
      <c r="S2684" s="1" t="str">
        <f t="shared" ca="1" si="560"/>
        <v/>
      </c>
      <c r="T2684" s="1" t="str">
        <f t="array" ref="T2684">IF(O2684="","",AVERAGE(IF(L$1:L$2881=L2684,I$1:I$2881)))</f>
        <v/>
      </c>
      <c r="U2684" s="1" t="str">
        <f t="shared" ca="1" si="561"/>
        <v/>
      </c>
      <c r="V2684" s="1" t="str">
        <f t="shared" ca="1" si="567"/>
        <v/>
      </c>
      <c r="W2684" s="1" t="str">
        <f t="array" aca="1" ref="W2684" ca="1">IF(V2684="","",IF(AVERAGE(IF(Z$2:Z$2881="Neg"&amp;" "&amp;B2684&amp;" "&amp;X2684,J$2:J$2881,0))&gt;AVERAGE(IF(Z$2:Z$2881="pos"&amp;" "&amp;B2684&amp;" "&amp;X2684,J$2:J$2881,0)),"neg","pos"))</f>
        <v/>
      </c>
      <c r="X2684" s="1" t="str">
        <f t="shared" ca="1" si="562"/>
        <v/>
      </c>
      <c r="Y2684" s="1" t="str">
        <f t="shared" ca="1" si="563"/>
        <v/>
      </c>
      <c r="Z2684" s="1" t="str">
        <f t="shared" si="564"/>
        <v>neg (C4H9NO3+Lys-H2O) SE_</v>
      </c>
      <c r="AA2684" s="1" t="str">
        <f t="shared" si="568"/>
        <v/>
      </c>
    </row>
    <row r="2685" spans="1:27" x14ac:dyDescent="0.2">
      <c r="A2685" s="1" t="s">
        <v>93</v>
      </c>
      <c r="B2685" s="1" t="s">
        <v>97</v>
      </c>
      <c r="C2685" s="1" t="s">
        <v>139</v>
      </c>
      <c r="D2685" s="1">
        <v>247.15199999999999</v>
      </c>
      <c r="E2685" s="1">
        <v>25.15</v>
      </c>
      <c r="F2685" s="5" t="s">
        <v>146</v>
      </c>
      <c r="H2685" s="1" t="s">
        <v>153</v>
      </c>
      <c r="K2685" s="1">
        <f t="shared" si="565"/>
        <v>0</v>
      </c>
      <c r="L2685" s="1" t="str">
        <f t="shared" si="566"/>
        <v>neg (C4H9NO3+Lys-H2O) SE_Ctr</v>
      </c>
      <c r="M2685" s="1" t="str">
        <f t="shared" si="557"/>
        <v>ND</v>
      </c>
      <c r="N2685" s="1" t="str">
        <f t="shared" si="558"/>
        <v>neg (C4H9NO3+Lys-H2O) SE_CtrND</v>
      </c>
      <c r="O2685" s="2" t="str">
        <f t="shared" si="559"/>
        <v/>
      </c>
      <c r="P2685" s="1" t="str">
        <f t="array" ref="P2685">IF(O2685="","",AVERAGE(IF(L$1:L$2881=L2685,K$1:K$2881)))</f>
        <v/>
      </c>
      <c r="Q2685" s="1" t="str">
        <f t="array" ref="Q2685">IF(O2685="","",_xlfn.F.TEST(IF((L$1:L$2881=LEFT(L2685,LEN(L2685)-3)&amp;"ctr"),K$1:K$2881),IF((L$1:L$2881=L2685),K$1:K$2881)))</f>
        <v/>
      </c>
      <c r="R2685" s="1" t="str">
        <f t="array" ref="R2685">IF(O2685="","",TTEST(IF(L$1:L$2881=LEFT(L2685,LEN(L2685)-3)&amp;"ctr",K$1:K$2881),IF(L$1:L$2881=L2685,K$1:K$2881),2,IF(ISERROR(Q2685),3,IF(Q2685&lt;0.05,3,2))))</f>
        <v/>
      </c>
      <c r="S2685" s="1" t="str">
        <f t="shared" ca="1" si="560"/>
        <v/>
      </c>
      <c r="T2685" s="1" t="str">
        <f t="array" ref="T2685">IF(O2685="","",AVERAGE(IF(L$1:L$2881=L2685,I$1:I$2881)))</f>
        <v/>
      </c>
      <c r="U2685" s="1" t="str">
        <f t="shared" ca="1" si="561"/>
        <v/>
      </c>
      <c r="V2685" s="1" t="str">
        <f t="shared" ca="1" si="567"/>
        <v/>
      </c>
      <c r="W2685" s="1" t="str">
        <f t="array" aca="1" ref="W2685" ca="1">IF(V2685="","",IF(AVERAGE(IF(Z$2:Z$2881="Neg"&amp;" "&amp;B2685&amp;" "&amp;X2685,J$2:J$2881,0))&gt;AVERAGE(IF(Z$2:Z$2881="pos"&amp;" "&amp;B2685&amp;" "&amp;X2685,J$2:J$2881,0)),"neg","pos"))</f>
        <v/>
      </c>
      <c r="X2685" s="1" t="str">
        <f t="shared" ca="1" si="562"/>
        <v/>
      </c>
      <c r="Y2685" s="1" t="str">
        <f t="shared" ca="1" si="563"/>
        <v/>
      </c>
      <c r="Z2685" s="1" t="str">
        <f t="shared" si="564"/>
        <v>neg (C4H9NO3+Lys-H2O) SE_</v>
      </c>
      <c r="AA2685" s="1" t="str">
        <f t="shared" si="568"/>
        <v/>
      </c>
    </row>
    <row r="2686" spans="1:27" x14ac:dyDescent="0.2">
      <c r="A2686" s="1" t="s">
        <v>93</v>
      </c>
      <c r="B2686" s="1" t="s">
        <v>97</v>
      </c>
      <c r="C2686" s="1" t="s">
        <v>139</v>
      </c>
      <c r="D2686" s="1">
        <v>247.15199999999999</v>
      </c>
      <c r="E2686" s="1">
        <v>25.15</v>
      </c>
      <c r="F2686" s="5" t="s">
        <v>146</v>
      </c>
      <c r="H2686" s="1" t="s">
        <v>154</v>
      </c>
      <c r="K2686" s="1">
        <f t="shared" si="565"/>
        <v>0</v>
      </c>
      <c r="L2686" s="1" t="str">
        <f t="shared" si="566"/>
        <v>neg (C4H9NO3+Lys-H2O) SE_Syn</v>
      </c>
      <c r="M2686" s="1" t="str">
        <f t="shared" si="557"/>
        <v>ND</v>
      </c>
      <c r="N2686" s="1" t="str">
        <f t="shared" si="558"/>
        <v>neg (C4H9NO3+Lys-H2O) SE_SynND</v>
      </c>
      <c r="O2686" s="2" t="str">
        <f t="shared" si="559"/>
        <v/>
      </c>
      <c r="P2686" s="1" t="str">
        <f t="array" ref="P2686">IF(O2686="","",AVERAGE(IF(L$1:L$2881=L2686,K$1:K$2881)))</f>
        <v/>
      </c>
      <c r="Q2686" s="1" t="str">
        <f t="array" ref="Q2686">IF(O2686="","",_xlfn.F.TEST(IF((L$1:L$2881=LEFT(L2686,LEN(L2686)-3)&amp;"ctr"),K$1:K$2881),IF((L$1:L$2881=L2686),K$1:K$2881)))</f>
        <v/>
      </c>
      <c r="R2686" s="1" t="str">
        <f t="array" ref="R2686">IF(O2686="","",TTEST(IF(L$1:L$2881=LEFT(L2686,LEN(L2686)-3)&amp;"ctr",K$1:K$2881),IF(L$1:L$2881=L2686,K$1:K$2881),2,IF(ISERROR(Q2686),3,IF(Q2686&lt;0.05,3,2))))</f>
        <v/>
      </c>
      <c r="S2686" s="1" t="str">
        <f t="shared" ca="1" si="560"/>
        <v/>
      </c>
      <c r="T2686" s="1" t="str">
        <f t="array" ref="T2686">IF(O2686="","",AVERAGE(IF(L$1:L$2881=L2686,I$1:I$2881)))</f>
        <v/>
      </c>
      <c r="U2686" s="1" t="str">
        <f t="shared" ca="1" si="561"/>
        <v/>
      </c>
      <c r="V2686" s="1" t="str">
        <f t="shared" ca="1" si="567"/>
        <v/>
      </c>
      <c r="W2686" s="1" t="str">
        <f t="array" aca="1" ref="W2686" ca="1">IF(V2686="","",IF(AVERAGE(IF(Z$2:Z$2881="Neg"&amp;" "&amp;B2686&amp;" "&amp;X2686,J$2:J$2881,0))&gt;AVERAGE(IF(Z$2:Z$2881="pos"&amp;" "&amp;B2686&amp;" "&amp;X2686,J$2:J$2881,0)),"neg","pos"))</f>
        <v/>
      </c>
      <c r="X2686" s="1" t="str">
        <f t="shared" ca="1" si="562"/>
        <v/>
      </c>
      <c r="Y2686" s="1" t="str">
        <f t="shared" ca="1" si="563"/>
        <v/>
      </c>
      <c r="Z2686" s="1" t="str">
        <f t="shared" si="564"/>
        <v>neg (C4H9NO3+Lys-H2O) SE_</v>
      </c>
      <c r="AA2686" s="1" t="str">
        <f t="shared" si="568"/>
        <v/>
      </c>
    </row>
    <row r="2687" spans="1:27" x14ac:dyDescent="0.2">
      <c r="A2687" s="1" t="s">
        <v>93</v>
      </c>
      <c r="B2687" s="1" t="s">
        <v>97</v>
      </c>
      <c r="C2687" s="1" t="s">
        <v>139</v>
      </c>
      <c r="D2687" s="1">
        <v>247.15199999999999</v>
      </c>
      <c r="E2687" s="1">
        <v>25.15</v>
      </c>
      <c r="F2687" s="5" t="s">
        <v>146</v>
      </c>
      <c r="H2687" s="1" t="s">
        <v>154</v>
      </c>
      <c r="K2687" s="1">
        <f t="shared" si="565"/>
        <v>0</v>
      </c>
      <c r="L2687" s="1" t="str">
        <f t="shared" si="566"/>
        <v>neg (C4H9NO3+Lys-H2O) SE_Syn</v>
      </c>
      <c r="M2687" s="1" t="str">
        <f t="shared" si="557"/>
        <v>ND</v>
      </c>
      <c r="N2687" s="1" t="str">
        <f t="shared" si="558"/>
        <v>neg (C4H9NO3+Lys-H2O) SE_SynND</v>
      </c>
      <c r="O2687" s="2" t="str">
        <f t="shared" si="559"/>
        <v/>
      </c>
      <c r="P2687" s="1" t="str">
        <f t="array" ref="P2687">IF(O2687="","",AVERAGE(IF(L$1:L$2881=L2687,K$1:K$2881)))</f>
        <v/>
      </c>
      <c r="Q2687" s="1" t="str">
        <f t="array" ref="Q2687">IF(O2687="","",_xlfn.F.TEST(IF((L$1:L$2881=LEFT(L2687,LEN(L2687)-3)&amp;"ctr"),K$1:K$2881),IF((L$1:L$2881=L2687),K$1:K$2881)))</f>
        <v/>
      </c>
      <c r="R2687" s="1" t="str">
        <f t="array" ref="R2687">IF(O2687="","",TTEST(IF(L$1:L$2881=LEFT(L2687,LEN(L2687)-3)&amp;"ctr",K$1:K$2881),IF(L$1:L$2881=L2687,K$1:K$2881),2,IF(ISERROR(Q2687),3,IF(Q2687&lt;0.05,3,2))))</f>
        <v/>
      </c>
      <c r="S2687" s="1" t="str">
        <f t="shared" ca="1" si="560"/>
        <v/>
      </c>
      <c r="T2687" s="1" t="str">
        <f t="array" ref="T2687">IF(O2687="","",AVERAGE(IF(L$1:L$2881=L2687,I$1:I$2881)))</f>
        <v/>
      </c>
      <c r="U2687" s="1" t="str">
        <f t="shared" ca="1" si="561"/>
        <v/>
      </c>
      <c r="V2687" s="1" t="str">
        <f t="shared" ca="1" si="567"/>
        <v/>
      </c>
      <c r="W2687" s="1" t="str">
        <f t="array" aca="1" ref="W2687" ca="1">IF(V2687="","",IF(AVERAGE(IF(Z$2:Z$2881="Neg"&amp;" "&amp;B2687&amp;" "&amp;X2687,J$2:J$2881,0))&gt;AVERAGE(IF(Z$2:Z$2881="pos"&amp;" "&amp;B2687&amp;" "&amp;X2687,J$2:J$2881,0)),"neg","pos"))</f>
        <v/>
      </c>
      <c r="X2687" s="1" t="str">
        <f t="shared" ca="1" si="562"/>
        <v/>
      </c>
      <c r="Y2687" s="1" t="str">
        <f t="shared" ca="1" si="563"/>
        <v/>
      </c>
      <c r="Z2687" s="1" t="str">
        <f t="shared" si="564"/>
        <v>neg (C4H9NO3+Lys-H2O) SE_</v>
      </c>
      <c r="AA2687" s="1" t="str">
        <f t="shared" si="568"/>
        <v/>
      </c>
    </row>
    <row r="2688" spans="1:27" x14ac:dyDescent="0.2">
      <c r="A2688" s="1" t="s">
        <v>93</v>
      </c>
      <c r="B2688" s="1" t="s">
        <v>97</v>
      </c>
      <c r="C2688" s="1" t="s">
        <v>139</v>
      </c>
      <c r="D2688" s="1">
        <v>247.15199999999999</v>
      </c>
      <c r="E2688" s="1">
        <v>25.15</v>
      </c>
      <c r="F2688" s="5" t="s">
        <v>146</v>
      </c>
      <c r="H2688" s="1" t="s">
        <v>154</v>
      </c>
      <c r="K2688" s="1">
        <f t="shared" si="565"/>
        <v>0</v>
      </c>
      <c r="L2688" s="1" t="str">
        <f t="shared" si="566"/>
        <v>neg (C4H9NO3+Lys-H2O) SE_Syn</v>
      </c>
      <c r="M2688" s="1" t="str">
        <f t="shared" si="557"/>
        <v>ND</v>
      </c>
      <c r="N2688" s="1" t="str">
        <f t="shared" si="558"/>
        <v>neg (C4H9NO3+Lys-H2O) SE_SynND</v>
      </c>
      <c r="O2688" s="2" t="str">
        <f t="shared" si="559"/>
        <v/>
      </c>
      <c r="P2688" s="1" t="str">
        <f t="array" ref="P2688">IF(O2688="","",AVERAGE(IF(L$1:L$2881=L2688,K$1:K$2881)))</f>
        <v/>
      </c>
      <c r="Q2688" s="1" t="str">
        <f t="array" ref="Q2688">IF(O2688="","",_xlfn.F.TEST(IF((L$1:L$2881=LEFT(L2688,LEN(L2688)-3)&amp;"ctr"),K$1:K$2881),IF((L$1:L$2881=L2688),K$1:K$2881)))</f>
        <v/>
      </c>
      <c r="R2688" s="1" t="str">
        <f t="array" ref="R2688">IF(O2688="","",TTEST(IF(L$1:L$2881=LEFT(L2688,LEN(L2688)-3)&amp;"ctr",K$1:K$2881),IF(L$1:L$2881=L2688,K$1:K$2881),2,IF(ISERROR(Q2688),3,IF(Q2688&lt;0.05,3,2))))</f>
        <v/>
      </c>
      <c r="S2688" s="1" t="str">
        <f t="shared" ca="1" si="560"/>
        <v/>
      </c>
      <c r="T2688" s="1" t="str">
        <f t="array" ref="T2688">IF(O2688="","",AVERAGE(IF(L$1:L$2881=L2688,I$1:I$2881)))</f>
        <v/>
      </c>
      <c r="U2688" s="1" t="str">
        <f t="shared" ca="1" si="561"/>
        <v/>
      </c>
      <c r="V2688" s="1" t="str">
        <f t="shared" ca="1" si="567"/>
        <v/>
      </c>
      <c r="W2688" s="1" t="str">
        <f t="array" aca="1" ref="W2688" ca="1">IF(V2688="","",IF(AVERAGE(IF(Z$2:Z$2881="Neg"&amp;" "&amp;B2688&amp;" "&amp;X2688,J$2:J$2881,0))&gt;AVERAGE(IF(Z$2:Z$2881="pos"&amp;" "&amp;B2688&amp;" "&amp;X2688,J$2:J$2881,0)),"neg","pos"))</f>
        <v/>
      </c>
      <c r="X2688" s="1" t="str">
        <f t="shared" ca="1" si="562"/>
        <v/>
      </c>
      <c r="Y2688" s="1" t="str">
        <f t="shared" ca="1" si="563"/>
        <v/>
      </c>
      <c r="Z2688" s="1" t="str">
        <f t="shared" si="564"/>
        <v>neg (C4H9NO3+Lys-H2O) SE_</v>
      </c>
      <c r="AA2688" s="1" t="str">
        <f t="shared" si="568"/>
        <v/>
      </c>
    </row>
    <row r="2689" spans="1:27" x14ac:dyDescent="0.2">
      <c r="A2689" s="1" t="s">
        <v>93</v>
      </c>
      <c r="B2689" s="1" t="s">
        <v>97</v>
      </c>
      <c r="C2689" s="1" t="s">
        <v>139</v>
      </c>
      <c r="D2689" s="1">
        <v>247.15199999999999</v>
      </c>
      <c r="E2689" s="1">
        <v>25.15</v>
      </c>
      <c r="F2689" s="5" t="s">
        <v>146</v>
      </c>
      <c r="H2689" s="1" t="s">
        <v>154</v>
      </c>
      <c r="K2689" s="1">
        <f t="shared" si="565"/>
        <v>0</v>
      </c>
      <c r="L2689" s="1" t="str">
        <f t="shared" si="566"/>
        <v>neg (C4H9NO3+Lys-H2O) SE_Syn</v>
      </c>
      <c r="M2689" s="1" t="str">
        <f t="shared" si="557"/>
        <v>ND</v>
      </c>
      <c r="N2689" s="1" t="str">
        <f t="shared" si="558"/>
        <v>neg (C4H9NO3+Lys-H2O) SE_SynND</v>
      </c>
      <c r="O2689" s="2" t="str">
        <f t="shared" si="559"/>
        <v/>
      </c>
      <c r="P2689" s="1" t="str">
        <f t="array" ref="P2689">IF(O2689="","",AVERAGE(IF(L$1:L$2881=L2689,K$1:K$2881)))</f>
        <v/>
      </c>
      <c r="Q2689" s="1" t="str">
        <f t="array" ref="Q2689">IF(O2689="","",_xlfn.F.TEST(IF((L$1:L$2881=LEFT(L2689,LEN(L2689)-3)&amp;"ctr"),K$1:K$2881),IF((L$1:L$2881=L2689),K$1:K$2881)))</f>
        <v/>
      </c>
      <c r="R2689" s="1" t="str">
        <f t="array" ref="R2689">IF(O2689="","",TTEST(IF(L$1:L$2881=LEFT(L2689,LEN(L2689)-3)&amp;"ctr",K$1:K$2881),IF(L$1:L$2881=L2689,K$1:K$2881),2,IF(ISERROR(Q2689),3,IF(Q2689&lt;0.05,3,2))))</f>
        <v/>
      </c>
      <c r="S2689" s="1" t="str">
        <f t="shared" ca="1" si="560"/>
        <v/>
      </c>
      <c r="T2689" s="1" t="str">
        <f t="array" ref="T2689">IF(O2689="","",AVERAGE(IF(L$1:L$2881=L2689,I$1:I$2881)))</f>
        <v/>
      </c>
      <c r="U2689" s="1" t="str">
        <f t="shared" ca="1" si="561"/>
        <v/>
      </c>
      <c r="V2689" s="1" t="str">
        <f t="shared" ca="1" si="567"/>
        <v/>
      </c>
      <c r="W2689" s="1" t="str">
        <f t="array" aca="1" ref="W2689" ca="1">IF(V2689="","",IF(AVERAGE(IF(Z$2:Z$2881="Neg"&amp;" "&amp;B2689&amp;" "&amp;X2689,J$2:J$2881,0))&gt;AVERAGE(IF(Z$2:Z$2881="pos"&amp;" "&amp;B2689&amp;" "&amp;X2689,J$2:J$2881,0)),"neg","pos"))</f>
        <v/>
      </c>
      <c r="X2689" s="1" t="str">
        <f t="shared" ca="1" si="562"/>
        <v/>
      </c>
      <c r="Y2689" s="1" t="str">
        <f t="shared" ca="1" si="563"/>
        <v/>
      </c>
      <c r="Z2689" s="1" t="str">
        <f t="shared" si="564"/>
        <v>neg (C4H9NO3+Lys-H2O) SE_</v>
      </c>
      <c r="AA2689" s="1" t="str">
        <f t="shared" si="568"/>
        <v/>
      </c>
    </row>
    <row r="2690" spans="1:27" x14ac:dyDescent="0.2">
      <c r="A2690" s="1" t="s">
        <v>94</v>
      </c>
      <c r="B2690" s="1" t="s">
        <v>160</v>
      </c>
      <c r="C2690" s="1" t="s">
        <v>141</v>
      </c>
      <c r="D2690" s="1">
        <v>245.1491</v>
      </c>
      <c r="E2690" s="1">
        <v>25.73</v>
      </c>
      <c r="F2690" s="5" t="s">
        <v>146</v>
      </c>
      <c r="H2690" s="1" t="s">
        <v>147</v>
      </c>
      <c r="K2690" s="1">
        <f t="shared" si="565"/>
        <v>0</v>
      </c>
      <c r="L2690" s="1" t="str">
        <f t="shared" si="566"/>
        <v>both ((Ala or beta-Ala or sarcosine)-Arg) Min_Ctr</v>
      </c>
      <c r="M2690" s="1" t="str">
        <f t="shared" ref="M2690:M2753" si="569">IF(I2690&lt;&gt;"","D","ND")</f>
        <v>ND</v>
      </c>
      <c r="N2690" s="1" t="str">
        <f t="shared" ref="N2690:N2753" si="570">L2690&amp;IF(LEN(M2690)=2,M2690,"_"&amp;M2690)</f>
        <v>both ((Ala or beta-Ala or sarcosine)-Arg) Min_CtrND</v>
      </c>
      <c r="O2690" s="2" t="str">
        <f t="shared" ref="O2690:O2753" si="571">IF(ROW()&lt;&gt;MATCH(L2690,L$1:L$2881,0),"",IF(COUNTIF(N$1:N$2881,LEFT(N2690,LEN(N2690)-2)&amp;"_D")=COUNTIF(L$1:L$2881,L2690),"D","ND"))</f>
        <v/>
      </c>
      <c r="P2690" s="1" t="str">
        <f t="array" ref="P2690">IF(O2690="","",AVERAGE(IF(L$1:L$2881=L2690,K$1:K$2881)))</f>
        <v/>
      </c>
      <c r="Q2690" s="1" t="str">
        <f t="array" ref="Q2690">IF(O2690="","",_xlfn.F.TEST(IF((L$1:L$2881=LEFT(L2690,LEN(L2690)-3)&amp;"ctr"),K$1:K$2881),IF((L$1:L$2881=L2690),K$1:K$2881)))</f>
        <v/>
      </c>
      <c r="R2690" s="1" t="str">
        <f t="array" ref="R2690">IF(O2690="","",TTEST(IF(L$1:L$2881=LEFT(L2690,LEN(L2690)-3)&amp;"ctr",K$1:K$2881),IF(L$1:L$2881=L2690,K$1:K$2881),2,IF(ISERROR(Q2690),3,IF(Q2690&lt;0.05,3,2))))</f>
        <v/>
      </c>
      <c r="S2690" s="1" t="str">
        <f t="shared" ref="S2690:S2753" ca="1" si="572">IF(P2690="","",IF(RIGHT(L2690,3)="ctr",O2690,IF(AND(O2690="ND",INDIRECT("r"&amp;MATCH(LEFT(L2690,LEN(L2690)-3)&amp;"ctr",L$1:L$2881,0)&amp;"c"&amp;COLUMN(O2690),FALSE)="ND"),"ND",IF(R2690&gt;=0.05,"N",IF(AND(R2690&lt;0.05,P2690&lt;INDIRECT("r"&amp;MATCH(LEFT(L2690,LEN(L2690)-3)&amp;"ctr",L$1:L$2881,0)&amp;"C"&amp;COLUMN(P2690),FALSE)),"I",IF(AND(R2690&lt;0.05,P2690&gt;INDIRECT("r"&amp;MATCH(LEFT(L2690,LEN(L2690)-3)&amp;"ctr",L$1:L$2881,0)&amp;"c"&amp;COLUMN(P2690),FALSE)),"E","err"))))))</f>
        <v/>
      </c>
      <c r="T2690" s="1" t="str">
        <f t="array" ref="T2690">IF(O2690="","",AVERAGE(IF(L$1:L$2881=L2690,I$1:I$2881)))</f>
        <v/>
      </c>
      <c r="U2690" s="1" t="str">
        <f t="shared" ref="U2690:U2753" ca="1" si="573">IF(O2690="","",IF(OR(S2690="ND",S2690="N"),"n/a",IF(OR(S2690="e",S2690="I"),IF(OR(T2690=0,INDIRECT("r"&amp;MATCH(LEFT(L2690,LEN(L2690)-3)&amp;"ctr",L$1:L$2881,0)&amp;"c"&amp;COLUMN(T2690),FALSE)=0),5,LOG(T2690/INDIRECT("r"&amp;MATCH(LEFT(L2690,LEN(L2690)-3)&amp;"ctr",L$1:L$2881,0)&amp;"c"&amp;COLUMN(T2690),FALSE),2)))))</f>
        <v/>
      </c>
      <c r="V2690" s="1" t="str">
        <f t="shared" ca="1" si="567"/>
        <v/>
      </c>
      <c r="W2690" s="1" t="str">
        <f t="array" aca="1" ref="W2690" ca="1">IF(V2690="","",IF(AVERAGE(IF(Z$2:Z$2881="Neg"&amp;" "&amp;B2690&amp;" "&amp;X2690,J$2:J$2881,0))&gt;AVERAGE(IF(Z$2:Z$2881="pos"&amp;" "&amp;B2690&amp;" "&amp;X2690,J$2:J$2881,0)),"neg","pos"))</f>
        <v/>
      </c>
      <c r="X2690" s="1" t="str">
        <f t="shared" ref="X2690:X2753" ca="1" si="574">IF(V2690="","",LEFT(H2690,3))</f>
        <v/>
      </c>
      <c r="Y2690" s="1" t="str">
        <f t="shared" ref="Y2690:Y2753" ca="1" si="575">IF(W2690="","",RIGHT(H2690,3))</f>
        <v/>
      </c>
      <c r="Z2690" s="1" t="str">
        <f t="shared" ref="Z2690:Z2753" si="576">A2690&amp;" "&amp;B2690&amp;" "&amp;LEFT(H2690,3)</f>
        <v>both ((Ala or beta-Ala or sarcosine)-Arg) Min</v>
      </c>
      <c r="AA2690" s="1" t="str">
        <f t="shared" si="568"/>
        <v/>
      </c>
    </row>
    <row r="2691" spans="1:27" x14ac:dyDescent="0.2">
      <c r="A2691" s="1" t="s">
        <v>94</v>
      </c>
      <c r="B2691" s="1" t="s">
        <v>160</v>
      </c>
      <c r="C2691" s="1" t="s">
        <v>141</v>
      </c>
      <c r="D2691" s="1">
        <v>245.1491</v>
      </c>
      <c r="E2691" s="1">
        <v>25.73</v>
      </c>
      <c r="F2691" s="5" t="s">
        <v>146</v>
      </c>
      <c r="H2691" s="1" t="s">
        <v>147</v>
      </c>
      <c r="K2691" s="1">
        <f t="shared" ref="K2691:K2753" si="577">LN(I2691+1)</f>
        <v>0</v>
      </c>
      <c r="L2691" s="1" t="str">
        <f t="shared" ref="L2691:L2753" si="578">A2691&amp;" "&amp;B2691&amp;" "&amp;H2691</f>
        <v>both ((Ala or beta-Ala or sarcosine)-Arg) Min_Ctr</v>
      </c>
      <c r="M2691" s="1" t="str">
        <f t="shared" si="569"/>
        <v>ND</v>
      </c>
      <c r="N2691" s="1" t="str">
        <f t="shared" si="570"/>
        <v>both ((Ala or beta-Ala or sarcosine)-Arg) Min_CtrND</v>
      </c>
      <c r="O2691" s="2" t="str">
        <f t="shared" si="571"/>
        <v/>
      </c>
      <c r="P2691" s="1" t="str">
        <f t="array" ref="P2691">IF(O2691="","",AVERAGE(IF(L$1:L$2881=L2691,K$1:K$2881)))</f>
        <v/>
      </c>
      <c r="Q2691" s="1" t="str">
        <f t="array" ref="Q2691">IF(O2691="","",_xlfn.F.TEST(IF((L$1:L$2881=LEFT(L2691,LEN(L2691)-3)&amp;"ctr"),K$1:K$2881),IF((L$1:L$2881=L2691),K$1:K$2881)))</f>
        <v/>
      </c>
      <c r="R2691" s="1" t="str">
        <f t="array" ref="R2691">IF(O2691="","",TTEST(IF(L$1:L$2881=LEFT(L2691,LEN(L2691)-3)&amp;"ctr",K$1:K$2881),IF(L$1:L$2881=L2691,K$1:K$2881),2,IF(ISERROR(Q2691),3,IF(Q2691&lt;0.05,3,2))))</f>
        <v/>
      </c>
      <c r="S2691" s="1" t="str">
        <f t="shared" ca="1" si="572"/>
        <v/>
      </c>
      <c r="T2691" s="1" t="str">
        <f t="array" ref="T2691">IF(O2691="","",AVERAGE(IF(L$1:L$2881=L2691,I$1:I$2881)))</f>
        <v/>
      </c>
      <c r="U2691" s="1" t="str">
        <f t="shared" ca="1" si="573"/>
        <v/>
      </c>
      <c r="V2691" s="1" t="str">
        <f t="shared" ref="V2691:V2754" ca="1" si="579">IF(S2691="N","1",IF(U2691="n/a","",IF(U2691="","",IF(ABS(U2691)&lt;1.5,"1",IF(ABS(U2691)&lt;2.5,"2",IF(ABS(U2691)&lt;3.5,"3",IF(ABS(U2691)&lt;4.5,"4",IF(ABS(U2691)&gt;=4.5,"5"))))))))</f>
        <v/>
      </c>
      <c r="W2691" s="1" t="str">
        <f t="array" aca="1" ref="W2691" ca="1">IF(V2691="","",IF(AVERAGE(IF(Z$2:Z$2881="Neg"&amp;" "&amp;B2691&amp;" "&amp;X2691,J$2:J$2881,0))&gt;AVERAGE(IF(Z$2:Z$2881="pos"&amp;" "&amp;B2691&amp;" "&amp;X2691,J$2:J$2881,0)),"neg","pos"))</f>
        <v/>
      </c>
      <c r="X2691" s="1" t="str">
        <f t="shared" ca="1" si="574"/>
        <v/>
      </c>
      <c r="Y2691" s="1" t="str">
        <f t="shared" ca="1" si="575"/>
        <v/>
      </c>
      <c r="Z2691" s="1" t="str">
        <f t="shared" si="576"/>
        <v>both ((Ala or beta-Ala or sarcosine)-Arg) Min</v>
      </c>
      <c r="AA2691" s="1" t="str">
        <f t="shared" ref="AA2691:AA2754" si="580">IF(T2691="","","Good")</f>
        <v/>
      </c>
    </row>
    <row r="2692" spans="1:27" x14ac:dyDescent="0.2">
      <c r="A2692" s="1" t="s">
        <v>94</v>
      </c>
      <c r="B2692" s="1" t="s">
        <v>160</v>
      </c>
      <c r="C2692" s="1" t="s">
        <v>141</v>
      </c>
      <c r="D2692" s="1">
        <v>245.1491</v>
      </c>
      <c r="E2692" s="1">
        <v>25.73</v>
      </c>
      <c r="F2692" s="5" t="s">
        <v>146</v>
      </c>
      <c r="H2692" s="1" t="s">
        <v>147</v>
      </c>
      <c r="K2692" s="1">
        <f t="shared" si="577"/>
        <v>0</v>
      </c>
      <c r="L2692" s="1" t="str">
        <f t="shared" si="578"/>
        <v>both ((Ala or beta-Ala or sarcosine)-Arg) Min_Ctr</v>
      </c>
      <c r="M2692" s="1" t="str">
        <f t="shared" si="569"/>
        <v>ND</v>
      </c>
      <c r="N2692" s="1" t="str">
        <f t="shared" si="570"/>
        <v>both ((Ala or beta-Ala or sarcosine)-Arg) Min_CtrND</v>
      </c>
      <c r="O2692" s="2" t="str">
        <f t="shared" si="571"/>
        <v/>
      </c>
      <c r="P2692" s="1" t="str">
        <f t="array" ref="P2692">IF(O2692="","",AVERAGE(IF(L$1:L$2881=L2692,K$1:K$2881)))</f>
        <v/>
      </c>
      <c r="Q2692" s="1" t="str">
        <f t="array" ref="Q2692">IF(O2692="","",_xlfn.F.TEST(IF((L$1:L$2881=LEFT(L2692,LEN(L2692)-3)&amp;"ctr"),K$1:K$2881),IF((L$1:L$2881=L2692),K$1:K$2881)))</f>
        <v/>
      </c>
      <c r="R2692" s="1" t="str">
        <f t="array" ref="R2692">IF(O2692="","",TTEST(IF(L$1:L$2881=LEFT(L2692,LEN(L2692)-3)&amp;"ctr",K$1:K$2881),IF(L$1:L$2881=L2692,K$1:K$2881),2,IF(ISERROR(Q2692),3,IF(Q2692&lt;0.05,3,2))))</f>
        <v/>
      </c>
      <c r="S2692" s="1" t="str">
        <f t="shared" ca="1" si="572"/>
        <v/>
      </c>
      <c r="T2692" s="1" t="str">
        <f t="array" ref="T2692">IF(O2692="","",AVERAGE(IF(L$1:L$2881=L2692,I$1:I$2881)))</f>
        <v/>
      </c>
      <c r="U2692" s="1" t="str">
        <f t="shared" ca="1" si="573"/>
        <v/>
      </c>
      <c r="V2692" s="1" t="str">
        <f t="shared" ca="1" si="579"/>
        <v/>
      </c>
      <c r="W2692" s="1" t="str">
        <f t="array" aca="1" ref="W2692" ca="1">IF(V2692="","",IF(AVERAGE(IF(Z$2:Z$2881="Neg"&amp;" "&amp;B2692&amp;" "&amp;X2692,J$2:J$2881,0))&gt;AVERAGE(IF(Z$2:Z$2881="pos"&amp;" "&amp;B2692&amp;" "&amp;X2692,J$2:J$2881,0)),"neg","pos"))</f>
        <v/>
      </c>
      <c r="X2692" s="1" t="str">
        <f t="shared" ca="1" si="574"/>
        <v/>
      </c>
      <c r="Y2692" s="1" t="str">
        <f t="shared" ca="1" si="575"/>
        <v/>
      </c>
      <c r="Z2692" s="1" t="str">
        <f t="shared" si="576"/>
        <v>both ((Ala or beta-Ala or sarcosine)-Arg) Min</v>
      </c>
      <c r="AA2692" s="1" t="str">
        <f t="shared" si="580"/>
        <v/>
      </c>
    </row>
    <row r="2693" spans="1:27" x14ac:dyDescent="0.2">
      <c r="A2693" s="1" t="s">
        <v>94</v>
      </c>
      <c r="B2693" s="1" t="s">
        <v>160</v>
      </c>
      <c r="C2693" s="1" t="s">
        <v>141</v>
      </c>
      <c r="D2693" s="1">
        <v>245.1491</v>
      </c>
      <c r="E2693" s="1">
        <v>25.73</v>
      </c>
      <c r="F2693" s="5" t="s">
        <v>146</v>
      </c>
      <c r="H2693" s="1" t="s">
        <v>147</v>
      </c>
      <c r="K2693" s="1">
        <f t="shared" si="577"/>
        <v>0</v>
      </c>
      <c r="L2693" s="1" t="str">
        <f t="shared" si="578"/>
        <v>both ((Ala or beta-Ala or sarcosine)-Arg) Min_Ctr</v>
      </c>
      <c r="M2693" s="1" t="str">
        <f t="shared" si="569"/>
        <v>ND</v>
      </c>
      <c r="N2693" s="1" t="str">
        <f t="shared" si="570"/>
        <v>both ((Ala or beta-Ala or sarcosine)-Arg) Min_CtrND</v>
      </c>
      <c r="O2693" s="2" t="str">
        <f t="shared" si="571"/>
        <v/>
      </c>
      <c r="P2693" s="1" t="str">
        <f t="array" ref="P2693">IF(O2693="","",AVERAGE(IF(L$1:L$2881=L2693,K$1:K$2881)))</f>
        <v/>
      </c>
      <c r="Q2693" s="1" t="str">
        <f t="array" ref="Q2693">IF(O2693="","",_xlfn.F.TEST(IF((L$1:L$2881=LEFT(L2693,LEN(L2693)-3)&amp;"ctr"),K$1:K$2881),IF((L$1:L$2881=L2693),K$1:K$2881)))</f>
        <v/>
      </c>
      <c r="R2693" s="1" t="str">
        <f t="array" ref="R2693">IF(O2693="","",TTEST(IF(L$1:L$2881=LEFT(L2693,LEN(L2693)-3)&amp;"ctr",K$1:K$2881),IF(L$1:L$2881=L2693,K$1:K$2881),2,IF(ISERROR(Q2693),3,IF(Q2693&lt;0.05,3,2))))</f>
        <v/>
      </c>
      <c r="S2693" s="1" t="str">
        <f t="shared" ca="1" si="572"/>
        <v/>
      </c>
      <c r="T2693" s="1" t="str">
        <f t="array" ref="T2693">IF(O2693="","",AVERAGE(IF(L$1:L$2881=L2693,I$1:I$2881)))</f>
        <v/>
      </c>
      <c r="U2693" s="1" t="str">
        <f t="shared" ca="1" si="573"/>
        <v/>
      </c>
      <c r="V2693" s="1" t="str">
        <f t="shared" ca="1" si="579"/>
        <v/>
      </c>
      <c r="W2693" s="1" t="str">
        <f t="array" aca="1" ref="W2693" ca="1">IF(V2693="","",IF(AVERAGE(IF(Z$2:Z$2881="Neg"&amp;" "&amp;B2693&amp;" "&amp;X2693,J$2:J$2881,0))&gt;AVERAGE(IF(Z$2:Z$2881="pos"&amp;" "&amp;B2693&amp;" "&amp;X2693,J$2:J$2881,0)),"neg","pos"))</f>
        <v/>
      </c>
      <c r="X2693" s="1" t="str">
        <f t="shared" ca="1" si="574"/>
        <v/>
      </c>
      <c r="Y2693" s="1" t="str">
        <f t="shared" ca="1" si="575"/>
        <v/>
      </c>
      <c r="Z2693" s="1" t="str">
        <f t="shared" si="576"/>
        <v>both ((Ala or beta-Ala or sarcosine)-Arg) Min</v>
      </c>
      <c r="AA2693" s="1" t="str">
        <f t="shared" si="580"/>
        <v/>
      </c>
    </row>
    <row r="2694" spans="1:27" x14ac:dyDescent="0.2">
      <c r="A2694" s="1" t="s">
        <v>94</v>
      </c>
      <c r="B2694" s="1" t="s">
        <v>160</v>
      </c>
      <c r="C2694" s="1" t="s">
        <v>141</v>
      </c>
      <c r="D2694" s="1">
        <v>245.1491</v>
      </c>
      <c r="E2694" s="1">
        <v>25.73</v>
      </c>
      <c r="F2694" s="5" t="s">
        <v>146</v>
      </c>
      <c r="H2694" s="1" t="s">
        <v>148</v>
      </c>
      <c r="K2694" s="1">
        <f t="shared" si="577"/>
        <v>0</v>
      </c>
      <c r="L2694" s="1" t="str">
        <f t="shared" si="578"/>
        <v>both ((Ala or beta-Ala or sarcosine)-Arg) Min_Syn</v>
      </c>
      <c r="M2694" s="1" t="str">
        <f t="shared" si="569"/>
        <v>ND</v>
      </c>
      <c r="N2694" s="1" t="str">
        <f t="shared" si="570"/>
        <v>both ((Ala or beta-Ala or sarcosine)-Arg) Min_SynND</v>
      </c>
      <c r="O2694" s="2" t="str">
        <f t="shared" si="571"/>
        <v/>
      </c>
      <c r="P2694" s="1" t="str">
        <f t="array" ref="P2694">IF(O2694="","",AVERAGE(IF(L$1:L$2881=L2694,K$1:K$2881)))</f>
        <v/>
      </c>
      <c r="Q2694" s="1" t="str">
        <f t="array" ref="Q2694">IF(O2694="","",_xlfn.F.TEST(IF((L$1:L$2881=LEFT(L2694,LEN(L2694)-3)&amp;"ctr"),K$1:K$2881),IF((L$1:L$2881=L2694),K$1:K$2881)))</f>
        <v/>
      </c>
      <c r="R2694" s="1" t="str">
        <f t="array" ref="R2694">IF(O2694="","",TTEST(IF(L$1:L$2881=LEFT(L2694,LEN(L2694)-3)&amp;"ctr",K$1:K$2881),IF(L$1:L$2881=L2694,K$1:K$2881),2,IF(ISERROR(Q2694),3,IF(Q2694&lt;0.05,3,2))))</f>
        <v/>
      </c>
      <c r="S2694" s="1" t="str">
        <f t="shared" ca="1" si="572"/>
        <v/>
      </c>
      <c r="T2694" s="1" t="str">
        <f t="array" ref="T2694">IF(O2694="","",AVERAGE(IF(L$1:L$2881=L2694,I$1:I$2881)))</f>
        <v/>
      </c>
      <c r="U2694" s="1" t="str">
        <f t="shared" ca="1" si="573"/>
        <v/>
      </c>
      <c r="V2694" s="1" t="str">
        <f t="shared" ca="1" si="579"/>
        <v/>
      </c>
      <c r="W2694" s="1" t="str">
        <f t="array" aca="1" ref="W2694" ca="1">IF(V2694="","",IF(AVERAGE(IF(Z$2:Z$2881="Neg"&amp;" "&amp;B2694&amp;" "&amp;X2694,J$2:J$2881,0))&gt;AVERAGE(IF(Z$2:Z$2881="pos"&amp;" "&amp;B2694&amp;" "&amp;X2694,J$2:J$2881,0)),"neg","pos"))</f>
        <v/>
      </c>
      <c r="X2694" s="1" t="str">
        <f t="shared" ca="1" si="574"/>
        <v/>
      </c>
      <c r="Y2694" s="1" t="str">
        <f t="shared" ca="1" si="575"/>
        <v/>
      </c>
      <c r="Z2694" s="1" t="str">
        <f t="shared" si="576"/>
        <v>both ((Ala or beta-Ala or sarcosine)-Arg) Min</v>
      </c>
      <c r="AA2694" s="1" t="str">
        <f t="shared" si="580"/>
        <v/>
      </c>
    </row>
    <row r="2695" spans="1:27" x14ac:dyDescent="0.2">
      <c r="A2695" s="1" t="s">
        <v>94</v>
      </c>
      <c r="B2695" s="1" t="s">
        <v>160</v>
      </c>
      <c r="C2695" s="1" t="s">
        <v>141</v>
      </c>
      <c r="D2695" s="1">
        <v>245.1491</v>
      </c>
      <c r="E2695" s="1">
        <v>25.73</v>
      </c>
      <c r="F2695" s="5" t="s">
        <v>146</v>
      </c>
      <c r="H2695" s="1" t="s">
        <v>148</v>
      </c>
      <c r="K2695" s="1">
        <f t="shared" si="577"/>
        <v>0</v>
      </c>
      <c r="L2695" s="1" t="str">
        <f t="shared" si="578"/>
        <v>both ((Ala or beta-Ala or sarcosine)-Arg) Min_Syn</v>
      </c>
      <c r="M2695" s="1" t="str">
        <f t="shared" si="569"/>
        <v>ND</v>
      </c>
      <c r="N2695" s="1" t="str">
        <f t="shared" si="570"/>
        <v>both ((Ala or beta-Ala or sarcosine)-Arg) Min_SynND</v>
      </c>
      <c r="O2695" s="2" t="str">
        <f t="shared" si="571"/>
        <v/>
      </c>
      <c r="P2695" s="1" t="str">
        <f t="array" ref="P2695">IF(O2695="","",AVERAGE(IF(L$1:L$2881=L2695,K$1:K$2881)))</f>
        <v/>
      </c>
      <c r="Q2695" s="1" t="str">
        <f t="array" ref="Q2695">IF(O2695="","",_xlfn.F.TEST(IF((L$1:L$2881=LEFT(L2695,LEN(L2695)-3)&amp;"ctr"),K$1:K$2881),IF((L$1:L$2881=L2695),K$1:K$2881)))</f>
        <v/>
      </c>
      <c r="R2695" s="1" t="str">
        <f t="array" ref="R2695">IF(O2695="","",TTEST(IF(L$1:L$2881=LEFT(L2695,LEN(L2695)-3)&amp;"ctr",K$1:K$2881),IF(L$1:L$2881=L2695,K$1:K$2881),2,IF(ISERROR(Q2695),3,IF(Q2695&lt;0.05,3,2))))</f>
        <v/>
      </c>
      <c r="S2695" s="1" t="str">
        <f t="shared" ca="1" si="572"/>
        <v/>
      </c>
      <c r="T2695" s="1" t="str">
        <f t="array" ref="T2695">IF(O2695="","",AVERAGE(IF(L$1:L$2881=L2695,I$1:I$2881)))</f>
        <v/>
      </c>
      <c r="U2695" s="1" t="str">
        <f t="shared" ca="1" si="573"/>
        <v/>
      </c>
      <c r="V2695" s="1" t="str">
        <f t="shared" ca="1" si="579"/>
        <v/>
      </c>
      <c r="W2695" s="1" t="str">
        <f t="array" aca="1" ref="W2695" ca="1">IF(V2695="","",IF(AVERAGE(IF(Z$2:Z$2881="Neg"&amp;" "&amp;B2695&amp;" "&amp;X2695,J$2:J$2881,0))&gt;AVERAGE(IF(Z$2:Z$2881="pos"&amp;" "&amp;B2695&amp;" "&amp;X2695,J$2:J$2881,0)),"neg","pos"))</f>
        <v/>
      </c>
      <c r="X2695" s="1" t="str">
        <f t="shared" ca="1" si="574"/>
        <v/>
      </c>
      <c r="Y2695" s="1" t="str">
        <f t="shared" ca="1" si="575"/>
        <v/>
      </c>
      <c r="Z2695" s="1" t="str">
        <f t="shared" si="576"/>
        <v>both ((Ala or beta-Ala or sarcosine)-Arg) Min</v>
      </c>
      <c r="AA2695" s="1" t="str">
        <f t="shared" si="580"/>
        <v/>
      </c>
    </row>
    <row r="2696" spans="1:27" x14ac:dyDescent="0.2">
      <c r="A2696" s="1" t="s">
        <v>94</v>
      </c>
      <c r="B2696" s="1" t="s">
        <v>160</v>
      </c>
      <c r="C2696" s="1" t="s">
        <v>141</v>
      </c>
      <c r="D2696" s="1">
        <v>245.1491</v>
      </c>
      <c r="E2696" s="1">
        <v>25.73</v>
      </c>
      <c r="F2696" s="5" t="s">
        <v>146</v>
      </c>
      <c r="H2696" s="1" t="s">
        <v>148</v>
      </c>
      <c r="K2696" s="1">
        <f t="shared" si="577"/>
        <v>0</v>
      </c>
      <c r="L2696" s="1" t="str">
        <f t="shared" si="578"/>
        <v>both ((Ala or beta-Ala or sarcosine)-Arg) Min_Syn</v>
      </c>
      <c r="M2696" s="1" t="str">
        <f t="shared" si="569"/>
        <v>ND</v>
      </c>
      <c r="N2696" s="1" t="str">
        <f t="shared" si="570"/>
        <v>both ((Ala or beta-Ala or sarcosine)-Arg) Min_SynND</v>
      </c>
      <c r="O2696" s="2" t="str">
        <f t="shared" si="571"/>
        <v/>
      </c>
      <c r="P2696" s="1" t="str">
        <f t="array" ref="P2696">IF(O2696="","",AVERAGE(IF(L$1:L$2881=L2696,K$1:K$2881)))</f>
        <v/>
      </c>
      <c r="Q2696" s="1" t="str">
        <f t="array" ref="Q2696">IF(O2696="","",_xlfn.F.TEST(IF((L$1:L$2881=LEFT(L2696,LEN(L2696)-3)&amp;"ctr"),K$1:K$2881),IF((L$1:L$2881=L2696),K$1:K$2881)))</f>
        <v/>
      </c>
      <c r="R2696" s="1" t="str">
        <f t="array" ref="R2696">IF(O2696="","",TTEST(IF(L$1:L$2881=LEFT(L2696,LEN(L2696)-3)&amp;"ctr",K$1:K$2881),IF(L$1:L$2881=L2696,K$1:K$2881),2,IF(ISERROR(Q2696),3,IF(Q2696&lt;0.05,3,2))))</f>
        <v/>
      </c>
      <c r="S2696" s="1" t="str">
        <f t="shared" ca="1" si="572"/>
        <v/>
      </c>
      <c r="T2696" s="1" t="str">
        <f t="array" ref="T2696">IF(O2696="","",AVERAGE(IF(L$1:L$2881=L2696,I$1:I$2881)))</f>
        <v/>
      </c>
      <c r="U2696" s="1" t="str">
        <f t="shared" ca="1" si="573"/>
        <v/>
      </c>
      <c r="V2696" s="1" t="str">
        <f t="shared" ca="1" si="579"/>
        <v/>
      </c>
      <c r="W2696" s="1" t="str">
        <f t="array" aca="1" ref="W2696" ca="1">IF(V2696="","",IF(AVERAGE(IF(Z$2:Z$2881="Neg"&amp;" "&amp;B2696&amp;" "&amp;X2696,J$2:J$2881,0))&gt;AVERAGE(IF(Z$2:Z$2881="pos"&amp;" "&amp;B2696&amp;" "&amp;X2696,J$2:J$2881,0)),"neg","pos"))</f>
        <v/>
      </c>
      <c r="X2696" s="1" t="str">
        <f t="shared" ca="1" si="574"/>
        <v/>
      </c>
      <c r="Y2696" s="1" t="str">
        <f t="shared" ca="1" si="575"/>
        <v/>
      </c>
      <c r="Z2696" s="1" t="str">
        <f t="shared" si="576"/>
        <v>both ((Ala or beta-Ala or sarcosine)-Arg) Min</v>
      </c>
      <c r="AA2696" s="1" t="str">
        <f t="shared" si="580"/>
        <v/>
      </c>
    </row>
    <row r="2697" spans="1:27" x14ac:dyDescent="0.2">
      <c r="A2697" s="1" t="s">
        <v>94</v>
      </c>
      <c r="B2697" s="1" t="s">
        <v>160</v>
      </c>
      <c r="C2697" s="1" t="s">
        <v>141</v>
      </c>
      <c r="D2697" s="1">
        <v>245.1491</v>
      </c>
      <c r="E2697" s="1">
        <v>25.73</v>
      </c>
      <c r="F2697" s="5" t="s">
        <v>146</v>
      </c>
      <c r="H2697" s="1" t="s">
        <v>148</v>
      </c>
      <c r="K2697" s="1">
        <f t="shared" si="577"/>
        <v>0</v>
      </c>
      <c r="L2697" s="1" t="str">
        <f t="shared" si="578"/>
        <v>both ((Ala or beta-Ala or sarcosine)-Arg) Min_Syn</v>
      </c>
      <c r="M2697" s="1" t="str">
        <f t="shared" si="569"/>
        <v>ND</v>
      </c>
      <c r="N2697" s="1" t="str">
        <f t="shared" si="570"/>
        <v>both ((Ala or beta-Ala or sarcosine)-Arg) Min_SynND</v>
      </c>
      <c r="O2697" s="2" t="str">
        <f t="shared" si="571"/>
        <v/>
      </c>
      <c r="P2697" s="1" t="str">
        <f t="array" ref="P2697">IF(O2697="","",AVERAGE(IF(L$1:L$2881=L2697,K$1:K$2881)))</f>
        <v/>
      </c>
      <c r="Q2697" s="1" t="str">
        <f t="array" ref="Q2697">IF(O2697="","",_xlfn.F.TEST(IF((L$1:L$2881=LEFT(L2697,LEN(L2697)-3)&amp;"ctr"),K$1:K$2881),IF((L$1:L$2881=L2697),K$1:K$2881)))</f>
        <v/>
      </c>
      <c r="R2697" s="1" t="str">
        <f t="array" ref="R2697">IF(O2697="","",TTEST(IF(L$1:L$2881=LEFT(L2697,LEN(L2697)-3)&amp;"ctr",K$1:K$2881),IF(L$1:L$2881=L2697,K$1:K$2881),2,IF(ISERROR(Q2697),3,IF(Q2697&lt;0.05,3,2))))</f>
        <v/>
      </c>
      <c r="S2697" s="1" t="str">
        <f t="shared" ca="1" si="572"/>
        <v/>
      </c>
      <c r="T2697" s="1" t="str">
        <f t="array" ref="T2697">IF(O2697="","",AVERAGE(IF(L$1:L$2881=L2697,I$1:I$2881)))</f>
        <v/>
      </c>
      <c r="U2697" s="1" t="str">
        <f t="shared" ca="1" si="573"/>
        <v/>
      </c>
      <c r="V2697" s="1" t="str">
        <f t="shared" ca="1" si="579"/>
        <v/>
      </c>
      <c r="W2697" s="1" t="str">
        <f t="array" aca="1" ref="W2697" ca="1">IF(V2697="","",IF(AVERAGE(IF(Z$2:Z$2881="Neg"&amp;" "&amp;B2697&amp;" "&amp;X2697,J$2:J$2881,0))&gt;AVERAGE(IF(Z$2:Z$2881="pos"&amp;" "&amp;B2697&amp;" "&amp;X2697,J$2:J$2881,0)),"neg","pos"))</f>
        <v/>
      </c>
      <c r="X2697" s="1" t="str">
        <f t="shared" ca="1" si="574"/>
        <v/>
      </c>
      <c r="Y2697" s="1" t="str">
        <f t="shared" ca="1" si="575"/>
        <v/>
      </c>
      <c r="Z2697" s="1" t="str">
        <f t="shared" si="576"/>
        <v>both ((Ala or beta-Ala or sarcosine)-Arg) Min</v>
      </c>
      <c r="AA2697" s="1" t="str">
        <f t="shared" si="580"/>
        <v/>
      </c>
    </row>
    <row r="2698" spans="1:27" x14ac:dyDescent="0.2">
      <c r="A2698" s="1" t="s">
        <v>94</v>
      </c>
      <c r="B2698" s="1" t="s">
        <v>160</v>
      </c>
      <c r="C2698" s="1" t="s">
        <v>141</v>
      </c>
      <c r="D2698" s="1">
        <v>245.1491</v>
      </c>
      <c r="E2698" s="1">
        <v>25.73</v>
      </c>
      <c r="F2698" s="5" t="s">
        <v>146</v>
      </c>
      <c r="H2698" s="1" t="s">
        <v>149</v>
      </c>
      <c r="K2698" s="1">
        <f t="shared" si="577"/>
        <v>0</v>
      </c>
      <c r="L2698" s="1" t="str">
        <f t="shared" si="578"/>
        <v>both ((Ala or beta-Ala or sarcosine)-Arg) MEBM_Ctr</v>
      </c>
      <c r="M2698" s="1" t="str">
        <f t="shared" si="569"/>
        <v>ND</v>
      </c>
      <c r="N2698" s="1" t="str">
        <f t="shared" si="570"/>
        <v>both ((Ala or beta-Ala or sarcosine)-Arg) MEBM_CtrND</v>
      </c>
      <c r="O2698" s="2" t="str">
        <f t="shared" si="571"/>
        <v/>
      </c>
      <c r="P2698" s="1" t="str">
        <f t="array" ref="P2698">IF(O2698="","",AVERAGE(IF(L$1:L$2881=L2698,K$1:K$2881)))</f>
        <v/>
      </c>
      <c r="Q2698" s="1" t="str">
        <f t="array" ref="Q2698">IF(O2698="","",_xlfn.F.TEST(IF((L$1:L$2881=LEFT(L2698,LEN(L2698)-3)&amp;"ctr"),K$1:K$2881),IF((L$1:L$2881=L2698),K$1:K$2881)))</f>
        <v/>
      </c>
      <c r="R2698" s="1" t="str">
        <f t="array" ref="R2698">IF(O2698="","",TTEST(IF(L$1:L$2881=LEFT(L2698,LEN(L2698)-3)&amp;"ctr",K$1:K$2881),IF(L$1:L$2881=L2698,K$1:K$2881),2,IF(ISERROR(Q2698),3,IF(Q2698&lt;0.05,3,2))))</f>
        <v/>
      </c>
      <c r="S2698" s="1" t="str">
        <f t="shared" ca="1" si="572"/>
        <v/>
      </c>
      <c r="T2698" s="1" t="str">
        <f t="array" ref="T2698">IF(O2698="","",AVERAGE(IF(L$1:L$2881=L2698,I$1:I$2881)))</f>
        <v/>
      </c>
      <c r="U2698" s="1" t="str">
        <f t="shared" ca="1" si="573"/>
        <v/>
      </c>
      <c r="V2698" s="1" t="str">
        <f t="shared" ca="1" si="579"/>
        <v/>
      </c>
      <c r="W2698" s="1" t="str">
        <f t="array" aca="1" ref="W2698" ca="1">IF(V2698="","",IF(AVERAGE(IF(Z$2:Z$2881="Neg"&amp;" "&amp;B2698&amp;" "&amp;X2698,J$2:J$2881,0))&gt;AVERAGE(IF(Z$2:Z$2881="pos"&amp;" "&amp;B2698&amp;" "&amp;X2698,J$2:J$2881,0)),"neg","pos"))</f>
        <v/>
      </c>
      <c r="X2698" s="1" t="str">
        <f t="shared" ca="1" si="574"/>
        <v/>
      </c>
      <c r="Y2698" s="1" t="str">
        <f t="shared" ca="1" si="575"/>
        <v/>
      </c>
      <c r="Z2698" s="1" t="str">
        <f t="shared" si="576"/>
        <v>both ((Ala or beta-Ala or sarcosine)-Arg) MEB</v>
      </c>
      <c r="AA2698" s="1" t="str">
        <f t="shared" si="580"/>
        <v/>
      </c>
    </row>
    <row r="2699" spans="1:27" x14ac:dyDescent="0.2">
      <c r="A2699" s="1" t="s">
        <v>94</v>
      </c>
      <c r="B2699" s="1" t="s">
        <v>160</v>
      </c>
      <c r="C2699" s="1" t="s">
        <v>141</v>
      </c>
      <c r="D2699" s="1">
        <v>245.1491</v>
      </c>
      <c r="E2699" s="1">
        <v>25.73</v>
      </c>
      <c r="F2699" s="5" t="s">
        <v>146</v>
      </c>
      <c r="H2699" s="1" t="s">
        <v>149</v>
      </c>
      <c r="K2699" s="1">
        <f t="shared" si="577"/>
        <v>0</v>
      </c>
      <c r="L2699" s="1" t="str">
        <f t="shared" si="578"/>
        <v>both ((Ala or beta-Ala or sarcosine)-Arg) MEBM_Ctr</v>
      </c>
      <c r="M2699" s="1" t="str">
        <f t="shared" si="569"/>
        <v>ND</v>
      </c>
      <c r="N2699" s="1" t="str">
        <f t="shared" si="570"/>
        <v>both ((Ala or beta-Ala or sarcosine)-Arg) MEBM_CtrND</v>
      </c>
      <c r="O2699" s="2" t="str">
        <f t="shared" si="571"/>
        <v/>
      </c>
      <c r="P2699" s="1" t="str">
        <f t="array" ref="P2699">IF(O2699="","",AVERAGE(IF(L$1:L$2881=L2699,K$1:K$2881)))</f>
        <v/>
      </c>
      <c r="Q2699" s="1" t="str">
        <f t="array" ref="Q2699">IF(O2699="","",_xlfn.F.TEST(IF((L$1:L$2881=LEFT(L2699,LEN(L2699)-3)&amp;"ctr"),K$1:K$2881),IF((L$1:L$2881=L2699),K$1:K$2881)))</f>
        <v/>
      </c>
      <c r="R2699" s="1" t="str">
        <f t="array" ref="R2699">IF(O2699="","",TTEST(IF(L$1:L$2881=LEFT(L2699,LEN(L2699)-3)&amp;"ctr",K$1:K$2881),IF(L$1:L$2881=L2699,K$1:K$2881),2,IF(ISERROR(Q2699),3,IF(Q2699&lt;0.05,3,2))))</f>
        <v/>
      </c>
      <c r="S2699" s="1" t="str">
        <f t="shared" ca="1" si="572"/>
        <v/>
      </c>
      <c r="T2699" s="1" t="str">
        <f t="array" ref="T2699">IF(O2699="","",AVERAGE(IF(L$1:L$2881=L2699,I$1:I$2881)))</f>
        <v/>
      </c>
      <c r="U2699" s="1" t="str">
        <f t="shared" ca="1" si="573"/>
        <v/>
      </c>
      <c r="V2699" s="1" t="str">
        <f t="shared" ca="1" si="579"/>
        <v/>
      </c>
      <c r="W2699" s="1" t="str">
        <f t="array" aca="1" ref="W2699" ca="1">IF(V2699="","",IF(AVERAGE(IF(Z$2:Z$2881="Neg"&amp;" "&amp;B2699&amp;" "&amp;X2699,J$2:J$2881,0))&gt;AVERAGE(IF(Z$2:Z$2881="pos"&amp;" "&amp;B2699&amp;" "&amp;X2699,J$2:J$2881,0)),"neg","pos"))</f>
        <v/>
      </c>
      <c r="X2699" s="1" t="str">
        <f t="shared" ca="1" si="574"/>
        <v/>
      </c>
      <c r="Y2699" s="1" t="str">
        <f t="shared" ca="1" si="575"/>
        <v/>
      </c>
      <c r="Z2699" s="1" t="str">
        <f t="shared" si="576"/>
        <v>both ((Ala or beta-Ala or sarcosine)-Arg) MEB</v>
      </c>
      <c r="AA2699" s="1" t="str">
        <f t="shared" si="580"/>
        <v/>
      </c>
    </row>
    <row r="2700" spans="1:27" x14ac:dyDescent="0.2">
      <c r="A2700" s="1" t="s">
        <v>94</v>
      </c>
      <c r="B2700" s="1" t="s">
        <v>160</v>
      </c>
      <c r="C2700" s="1" t="s">
        <v>141</v>
      </c>
      <c r="D2700" s="1">
        <v>245.1491</v>
      </c>
      <c r="E2700" s="1">
        <v>25.73</v>
      </c>
      <c r="F2700" s="5" t="s">
        <v>146</v>
      </c>
      <c r="H2700" s="1" t="s">
        <v>149</v>
      </c>
      <c r="K2700" s="1">
        <f t="shared" si="577"/>
        <v>0</v>
      </c>
      <c r="L2700" s="1" t="str">
        <f t="shared" si="578"/>
        <v>both ((Ala or beta-Ala or sarcosine)-Arg) MEBM_Ctr</v>
      </c>
      <c r="M2700" s="1" t="str">
        <f t="shared" si="569"/>
        <v>ND</v>
      </c>
      <c r="N2700" s="1" t="str">
        <f t="shared" si="570"/>
        <v>both ((Ala or beta-Ala or sarcosine)-Arg) MEBM_CtrND</v>
      </c>
      <c r="O2700" s="2" t="str">
        <f t="shared" si="571"/>
        <v/>
      </c>
      <c r="P2700" s="1" t="str">
        <f t="array" ref="P2700">IF(O2700="","",AVERAGE(IF(L$1:L$2881=L2700,K$1:K$2881)))</f>
        <v/>
      </c>
      <c r="Q2700" s="1" t="str">
        <f t="array" ref="Q2700">IF(O2700="","",_xlfn.F.TEST(IF((L$1:L$2881=LEFT(L2700,LEN(L2700)-3)&amp;"ctr"),K$1:K$2881),IF((L$1:L$2881=L2700),K$1:K$2881)))</f>
        <v/>
      </c>
      <c r="R2700" s="1" t="str">
        <f t="array" ref="R2700">IF(O2700="","",TTEST(IF(L$1:L$2881=LEFT(L2700,LEN(L2700)-3)&amp;"ctr",K$1:K$2881),IF(L$1:L$2881=L2700,K$1:K$2881),2,IF(ISERROR(Q2700),3,IF(Q2700&lt;0.05,3,2))))</f>
        <v/>
      </c>
      <c r="S2700" s="1" t="str">
        <f t="shared" ca="1" si="572"/>
        <v/>
      </c>
      <c r="T2700" s="1" t="str">
        <f t="array" ref="T2700">IF(O2700="","",AVERAGE(IF(L$1:L$2881=L2700,I$1:I$2881)))</f>
        <v/>
      </c>
      <c r="U2700" s="1" t="str">
        <f t="shared" ca="1" si="573"/>
        <v/>
      </c>
      <c r="V2700" s="1" t="str">
        <f t="shared" ca="1" si="579"/>
        <v/>
      </c>
      <c r="W2700" s="1" t="str">
        <f t="array" aca="1" ref="W2700" ca="1">IF(V2700="","",IF(AVERAGE(IF(Z$2:Z$2881="Neg"&amp;" "&amp;B2700&amp;" "&amp;X2700,J$2:J$2881,0))&gt;AVERAGE(IF(Z$2:Z$2881="pos"&amp;" "&amp;B2700&amp;" "&amp;X2700,J$2:J$2881,0)),"neg","pos"))</f>
        <v/>
      </c>
      <c r="X2700" s="1" t="str">
        <f t="shared" ca="1" si="574"/>
        <v/>
      </c>
      <c r="Y2700" s="1" t="str">
        <f t="shared" ca="1" si="575"/>
        <v/>
      </c>
      <c r="Z2700" s="1" t="str">
        <f t="shared" si="576"/>
        <v>both ((Ala or beta-Ala or sarcosine)-Arg) MEB</v>
      </c>
      <c r="AA2700" s="1" t="str">
        <f t="shared" si="580"/>
        <v/>
      </c>
    </row>
    <row r="2701" spans="1:27" x14ac:dyDescent="0.2">
      <c r="A2701" s="1" t="s">
        <v>94</v>
      </c>
      <c r="B2701" s="1" t="s">
        <v>160</v>
      </c>
      <c r="C2701" s="1" t="s">
        <v>141</v>
      </c>
      <c r="D2701" s="1">
        <v>245.1491</v>
      </c>
      <c r="E2701" s="1">
        <v>25.73</v>
      </c>
      <c r="F2701" s="5" t="s">
        <v>146</v>
      </c>
      <c r="H2701" s="1" t="s">
        <v>149</v>
      </c>
      <c r="K2701" s="1">
        <f t="shared" si="577"/>
        <v>0</v>
      </c>
      <c r="L2701" s="1" t="str">
        <f t="shared" si="578"/>
        <v>both ((Ala or beta-Ala or sarcosine)-Arg) MEBM_Ctr</v>
      </c>
      <c r="M2701" s="1" t="str">
        <f t="shared" si="569"/>
        <v>ND</v>
      </c>
      <c r="N2701" s="1" t="str">
        <f t="shared" si="570"/>
        <v>both ((Ala or beta-Ala or sarcosine)-Arg) MEBM_CtrND</v>
      </c>
      <c r="O2701" s="2" t="str">
        <f t="shared" si="571"/>
        <v/>
      </c>
      <c r="P2701" s="1" t="str">
        <f t="array" ref="P2701">IF(O2701="","",AVERAGE(IF(L$1:L$2881=L2701,K$1:K$2881)))</f>
        <v/>
      </c>
      <c r="Q2701" s="1" t="str">
        <f t="array" ref="Q2701">IF(O2701="","",_xlfn.F.TEST(IF((L$1:L$2881=LEFT(L2701,LEN(L2701)-3)&amp;"ctr"),K$1:K$2881),IF((L$1:L$2881=L2701),K$1:K$2881)))</f>
        <v/>
      </c>
      <c r="R2701" s="1" t="str">
        <f t="array" ref="R2701">IF(O2701="","",TTEST(IF(L$1:L$2881=LEFT(L2701,LEN(L2701)-3)&amp;"ctr",K$1:K$2881),IF(L$1:L$2881=L2701,K$1:K$2881),2,IF(ISERROR(Q2701),3,IF(Q2701&lt;0.05,3,2))))</f>
        <v/>
      </c>
      <c r="S2701" s="1" t="str">
        <f t="shared" ca="1" si="572"/>
        <v/>
      </c>
      <c r="T2701" s="1" t="str">
        <f t="array" ref="T2701">IF(O2701="","",AVERAGE(IF(L$1:L$2881=L2701,I$1:I$2881)))</f>
        <v/>
      </c>
      <c r="U2701" s="1" t="str">
        <f t="shared" ca="1" si="573"/>
        <v/>
      </c>
      <c r="V2701" s="1" t="str">
        <f t="shared" ca="1" si="579"/>
        <v/>
      </c>
      <c r="W2701" s="1" t="str">
        <f t="array" aca="1" ref="W2701" ca="1">IF(V2701="","",IF(AVERAGE(IF(Z$2:Z$2881="Neg"&amp;" "&amp;B2701&amp;" "&amp;X2701,J$2:J$2881,0))&gt;AVERAGE(IF(Z$2:Z$2881="pos"&amp;" "&amp;B2701&amp;" "&amp;X2701,J$2:J$2881,0)),"neg","pos"))</f>
        <v/>
      </c>
      <c r="X2701" s="1" t="str">
        <f t="shared" ca="1" si="574"/>
        <v/>
      </c>
      <c r="Y2701" s="1" t="str">
        <f t="shared" ca="1" si="575"/>
        <v/>
      </c>
      <c r="Z2701" s="1" t="str">
        <f t="shared" si="576"/>
        <v>both ((Ala or beta-Ala or sarcosine)-Arg) MEB</v>
      </c>
      <c r="AA2701" s="1" t="str">
        <f t="shared" si="580"/>
        <v/>
      </c>
    </row>
    <row r="2702" spans="1:27" x14ac:dyDescent="0.2">
      <c r="A2702" s="1" t="s">
        <v>94</v>
      </c>
      <c r="B2702" s="1" t="s">
        <v>160</v>
      </c>
      <c r="C2702" s="1" t="s">
        <v>141</v>
      </c>
      <c r="D2702" s="1">
        <v>245.1491</v>
      </c>
      <c r="E2702" s="1">
        <v>25.73</v>
      </c>
      <c r="F2702" s="5" t="s">
        <v>146</v>
      </c>
      <c r="H2702" s="1" t="s">
        <v>150</v>
      </c>
      <c r="K2702" s="1">
        <f t="shared" si="577"/>
        <v>0</v>
      </c>
      <c r="L2702" s="1" t="str">
        <f t="shared" si="578"/>
        <v>both ((Ala or beta-Ala or sarcosine)-Arg) MEBM_Syn</v>
      </c>
      <c r="M2702" s="1" t="str">
        <f t="shared" si="569"/>
        <v>ND</v>
      </c>
      <c r="N2702" s="1" t="str">
        <f t="shared" si="570"/>
        <v>both ((Ala or beta-Ala or sarcosine)-Arg) MEBM_SynND</v>
      </c>
      <c r="O2702" s="2" t="str">
        <f t="shared" si="571"/>
        <v/>
      </c>
      <c r="P2702" s="1" t="str">
        <f t="array" ref="P2702">IF(O2702="","",AVERAGE(IF(L$1:L$2881=L2702,K$1:K$2881)))</f>
        <v/>
      </c>
      <c r="Q2702" s="1" t="str">
        <f t="array" ref="Q2702">IF(O2702="","",_xlfn.F.TEST(IF((L$1:L$2881=LEFT(L2702,LEN(L2702)-3)&amp;"ctr"),K$1:K$2881),IF((L$1:L$2881=L2702),K$1:K$2881)))</f>
        <v/>
      </c>
      <c r="R2702" s="1" t="str">
        <f t="array" ref="R2702">IF(O2702="","",TTEST(IF(L$1:L$2881=LEFT(L2702,LEN(L2702)-3)&amp;"ctr",K$1:K$2881),IF(L$1:L$2881=L2702,K$1:K$2881),2,IF(ISERROR(Q2702),3,IF(Q2702&lt;0.05,3,2))))</f>
        <v/>
      </c>
      <c r="S2702" s="1" t="str">
        <f t="shared" ca="1" si="572"/>
        <v/>
      </c>
      <c r="T2702" s="1" t="str">
        <f t="array" ref="T2702">IF(O2702="","",AVERAGE(IF(L$1:L$2881=L2702,I$1:I$2881)))</f>
        <v/>
      </c>
      <c r="U2702" s="1" t="str">
        <f t="shared" ca="1" si="573"/>
        <v/>
      </c>
      <c r="V2702" s="1" t="str">
        <f t="shared" ca="1" si="579"/>
        <v/>
      </c>
      <c r="W2702" s="1" t="str">
        <f t="array" aca="1" ref="W2702" ca="1">IF(V2702="","",IF(AVERAGE(IF(Z$2:Z$2881="Neg"&amp;" "&amp;B2702&amp;" "&amp;X2702,J$2:J$2881,0))&gt;AVERAGE(IF(Z$2:Z$2881="pos"&amp;" "&amp;B2702&amp;" "&amp;X2702,J$2:J$2881,0)),"neg","pos"))</f>
        <v/>
      </c>
      <c r="X2702" s="1" t="str">
        <f t="shared" ca="1" si="574"/>
        <v/>
      </c>
      <c r="Y2702" s="1" t="str">
        <f t="shared" ca="1" si="575"/>
        <v/>
      </c>
      <c r="Z2702" s="1" t="str">
        <f t="shared" si="576"/>
        <v>both ((Ala or beta-Ala or sarcosine)-Arg) MEB</v>
      </c>
      <c r="AA2702" s="1" t="str">
        <f t="shared" si="580"/>
        <v/>
      </c>
    </row>
    <row r="2703" spans="1:27" x14ac:dyDescent="0.2">
      <c r="A2703" s="1" t="s">
        <v>94</v>
      </c>
      <c r="B2703" s="1" t="s">
        <v>160</v>
      </c>
      <c r="C2703" s="1" t="s">
        <v>141</v>
      </c>
      <c r="D2703" s="1">
        <v>245.1491</v>
      </c>
      <c r="E2703" s="1">
        <v>25.73</v>
      </c>
      <c r="F2703" s="5" t="s">
        <v>146</v>
      </c>
      <c r="H2703" s="1" t="s">
        <v>150</v>
      </c>
      <c r="K2703" s="1">
        <f t="shared" si="577"/>
        <v>0</v>
      </c>
      <c r="L2703" s="1" t="str">
        <f t="shared" si="578"/>
        <v>both ((Ala or beta-Ala or sarcosine)-Arg) MEBM_Syn</v>
      </c>
      <c r="M2703" s="1" t="str">
        <f t="shared" si="569"/>
        <v>ND</v>
      </c>
      <c r="N2703" s="1" t="str">
        <f t="shared" si="570"/>
        <v>both ((Ala or beta-Ala or sarcosine)-Arg) MEBM_SynND</v>
      </c>
      <c r="O2703" s="2" t="str">
        <f t="shared" si="571"/>
        <v/>
      </c>
      <c r="P2703" s="1" t="str">
        <f t="array" ref="P2703">IF(O2703="","",AVERAGE(IF(L$1:L$2881=L2703,K$1:K$2881)))</f>
        <v/>
      </c>
      <c r="Q2703" s="1" t="str">
        <f t="array" ref="Q2703">IF(O2703="","",_xlfn.F.TEST(IF((L$1:L$2881=LEFT(L2703,LEN(L2703)-3)&amp;"ctr"),K$1:K$2881),IF((L$1:L$2881=L2703),K$1:K$2881)))</f>
        <v/>
      </c>
      <c r="R2703" s="1" t="str">
        <f t="array" ref="R2703">IF(O2703="","",TTEST(IF(L$1:L$2881=LEFT(L2703,LEN(L2703)-3)&amp;"ctr",K$1:K$2881),IF(L$1:L$2881=L2703,K$1:K$2881),2,IF(ISERROR(Q2703),3,IF(Q2703&lt;0.05,3,2))))</f>
        <v/>
      </c>
      <c r="S2703" s="1" t="str">
        <f t="shared" ca="1" si="572"/>
        <v/>
      </c>
      <c r="T2703" s="1" t="str">
        <f t="array" ref="T2703">IF(O2703="","",AVERAGE(IF(L$1:L$2881=L2703,I$1:I$2881)))</f>
        <v/>
      </c>
      <c r="U2703" s="1" t="str">
        <f t="shared" ca="1" si="573"/>
        <v/>
      </c>
      <c r="V2703" s="1" t="str">
        <f t="shared" ca="1" si="579"/>
        <v/>
      </c>
      <c r="W2703" s="1" t="str">
        <f t="array" aca="1" ref="W2703" ca="1">IF(V2703="","",IF(AVERAGE(IF(Z$2:Z$2881="Neg"&amp;" "&amp;B2703&amp;" "&amp;X2703,J$2:J$2881,0))&gt;AVERAGE(IF(Z$2:Z$2881="pos"&amp;" "&amp;B2703&amp;" "&amp;X2703,J$2:J$2881,0)),"neg","pos"))</f>
        <v/>
      </c>
      <c r="X2703" s="1" t="str">
        <f t="shared" ca="1" si="574"/>
        <v/>
      </c>
      <c r="Y2703" s="1" t="str">
        <f t="shared" ca="1" si="575"/>
        <v/>
      </c>
      <c r="Z2703" s="1" t="str">
        <f t="shared" si="576"/>
        <v>both ((Ala or beta-Ala or sarcosine)-Arg) MEB</v>
      </c>
      <c r="AA2703" s="1" t="str">
        <f t="shared" si="580"/>
        <v/>
      </c>
    </row>
    <row r="2704" spans="1:27" x14ac:dyDescent="0.2">
      <c r="A2704" s="1" t="s">
        <v>94</v>
      </c>
      <c r="B2704" s="1" t="s">
        <v>160</v>
      </c>
      <c r="C2704" s="1" t="s">
        <v>141</v>
      </c>
      <c r="D2704" s="1">
        <v>245.1491</v>
      </c>
      <c r="E2704" s="1">
        <v>25.73</v>
      </c>
      <c r="F2704" s="5" t="s">
        <v>146</v>
      </c>
      <c r="H2704" s="1" t="s">
        <v>150</v>
      </c>
      <c r="K2704" s="1">
        <f t="shared" si="577"/>
        <v>0</v>
      </c>
      <c r="L2704" s="1" t="str">
        <f t="shared" si="578"/>
        <v>both ((Ala or beta-Ala or sarcosine)-Arg) MEBM_Syn</v>
      </c>
      <c r="M2704" s="1" t="str">
        <f t="shared" si="569"/>
        <v>ND</v>
      </c>
      <c r="N2704" s="1" t="str">
        <f t="shared" si="570"/>
        <v>both ((Ala or beta-Ala or sarcosine)-Arg) MEBM_SynND</v>
      </c>
      <c r="O2704" s="2" t="str">
        <f t="shared" si="571"/>
        <v/>
      </c>
      <c r="P2704" s="1" t="str">
        <f t="array" ref="P2704">IF(O2704="","",AVERAGE(IF(L$1:L$2881=L2704,K$1:K$2881)))</f>
        <v/>
      </c>
      <c r="Q2704" s="1" t="str">
        <f t="array" ref="Q2704">IF(O2704="","",_xlfn.F.TEST(IF((L$1:L$2881=LEFT(L2704,LEN(L2704)-3)&amp;"ctr"),K$1:K$2881),IF((L$1:L$2881=L2704),K$1:K$2881)))</f>
        <v/>
      </c>
      <c r="R2704" s="1" t="str">
        <f t="array" ref="R2704">IF(O2704="","",TTEST(IF(L$1:L$2881=LEFT(L2704,LEN(L2704)-3)&amp;"ctr",K$1:K$2881),IF(L$1:L$2881=L2704,K$1:K$2881),2,IF(ISERROR(Q2704),3,IF(Q2704&lt;0.05,3,2))))</f>
        <v/>
      </c>
      <c r="S2704" s="1" t="str">
        <f t="shared" ca="1" si="572"/>
        <v/>
      </c>
      <c r="T2704" s="1" t="str">
        <f t="array" ref="T2704">IF(O2704="","",AVERAGE(IF(L$1:L$2881=L2704,I$1:I$2881)))</f>
        <v/>
      </c>
      <c r="U2704" s="1" t="str">
        <f t="shared" ca="1" si="573"/>
        <v/>
      </c>
      <c r="V2704" s="1" t="str">
        <f t="shared" ca="1" si="579"/>
        <v/>
      </c>
      <c r="W2704" s="1" t="str">
        <f t="array" aca="1" ref="W2704" ca="1">IF(V2704="","",IF(AVERAGE(IF(Z$2:Z$2881="Neg"&amp;" "&amp;B2704&amp;" "&amp;X2704,J$2:J$2881,0))&gt;AVERAGE(IF(Z$2:Z$2881="pos"&amp;" "&amp;B2704&amp;" "&amp;X2704,J$2:J$2881,0)),"neg","pos"))</f>
        <v/>
      </c>
      <c r="X2704" s="1" t="str">
        <f t="shared" ca="1" si="574"/>
        <v/>
      </c>
      <c r="Y2704" s="1" t="str">
        <f t="shared" ca="1" si="575"/>
        <v/>
      </c>
      <c r="Z2704" s="1" t="str">
        <f t="shared" si="576"/>
        <v>both ((Ala or beta-Ala or sarcosine)-Arg) MEB</v>
      </c>
      <c r="AA2704" s="1" t="str">
        <f t="shared" si="580"/>
        <v/>
      </c>
    </row>
    <row r="2705" spans="1:27" x14ac:dyDescent="0.2">
      <c r="A2705" s="1" t="s">
        <v>94</v>
      </c>
      <c r="B2705" s="1" t="s">
        <v>160</v>
      </c>
      <c r="C2705" s="1" t="s">
        <v>141</v>
      </c>
      <c r="D2705" s="1">
        <v>245.1491</v>
      </c>
      <c r="E2705" s="1">
        <v>25.73</v>
      </c>
      <c r="F2705" s="5" t="s">
        <v>146</v>
      </c>
      <c r="H2705" s="1" t="s">
        <v>150</v>
      </c>
      <c r="K2705" s="1">
        <f t="shared" si="577"/>
        <v>0</v>
      </c>
      <c r="L2705" s="1" t="str">
        <f t="shared" si="578"/>
        <v>both ((Ala or beta-Ala or sarcosine)-Arg) MEBM_Syn</v>
      </c>
      <c r="M2705" s="1" t="str">
        <f t="shared" si="569"/>
        <v>ND</v>
      </c>
      <c r="N2705" s="1" t="str">
        <f t="shared" si="570"/>
        <v>both ((Ala or beta-Ala or sarcosine)-Arg) MEBM_SynND</v>
      </c>
      <c r="O2705" s="2" t="str">
        <f t="shared" si="571"/>
        <v/>
      </c>
      <c r="P2705" s="1" t="str">
        <f t="array" ref="P2705">IF(O2705="","",AVERAGE(IF(L$1:L$2881=L2705,K$1:K$2881)))</f>
        <v/>
      </c>
      <c r="Q2705" s="1" t="str">
        <f t="array" ref="Q2705">IF(O2705="","",_xlfn.F.TEST(IF((L$1:L$2881=LEFT(L2705,LEN(L2705)-3)&amp;"ctr"),K$1:K$2881),IF((L$1:L$2881=L2705),K$1:K$2881)))</f>
        <v/>
      </c>
      <c r="R2705" s="1" t="str">
        <f t="array" ref="R2705">IF(O2705="","",TTEST(IF(L$1:L$2881=LEFT(L2705,LEN(L2705)-3)&amp;"ctr",K$1:K$2881),IF(L$1:L$2881=L2705,K$1:K$2881),2,IF(ISERROR(Q2705),3,IF(Q2705&lt;0.05,3,2))))</f>
        <v/>
      </c>
      <c r="S2705" s="1" t="str">
        <f t="shared" ca="1" si="572"/>
        <v/>
      </c>
      <c r="T2705" s="1" t="str">
        <f t="array" ref="T2705">IF(O2705="","",AVERAGE(IF(L$1:L$2881=L2705,I$1:I$2881)))</f>
        <v/>
      </c>
      <c r="U2705" s="1" t="str">
        <f t="shared" ca="1" si="573"/>
        <v/>
      </c>
      <c r="V2705" s="1" t="str">
        <f t="shared" ca="1" si="579"/>
        <v/>
      </c>
      <c r="W2705" s="1" t="str">
        <f t="array" aca="1" ref="W2705" ca="1">IF(V2705="","",IF(AVERAGE(IF(Z$2:Z$2881="Neg"&amp;" "&amp;B2705&amp;" "&amp;X2705,J$2:J$2881,0))&gt;AVERAGE(IF(Z$2:Z$2881="pos"&amp;" "&amp;B2705&amp;" "&amp;X2705,J$2:J$2881,0)),"neg","pos"))</f>
        <v/>
      </c>
      <c r="X2705" s="1" t="str">
        <f t="shared" ca="1" si="574"/>
        <v/>
      </c>
      <c r="Y2705" s="1" t="str">
        <f t="shared" ca="1" si="575"/>
        <v/>
      </c>
      <c r="Z2705" s="1" t="str">
        <f t="shared" si="576"/>
        <v>both ((Ala or beta-Ala or sarcosine)-Arg) MEB</v>
      </c>
      <c r="AA2705" s="1" t="str">
        <f t="shared" si="580"/>
        <v/>
      </c>
    </row>
    <row r="2706" spans="1:27" x14ac:dyDescent="0.2">
      <c r="A2706" s="1" t="s">
        <v>94</v>
      </c>
      <c r="B2706" s="1" t="s">
        <v>160</v>
      </c>
      <c r="C2706" s="1" t="s">
        <v>141</v>
      </c>
      <c r="D2706" s="1">
        <v>245.1491</v>
      </c>
      <c r="E2706" s="1">
        <v>25.73</v>
      </c>
      <c r="F2706" s="5" t="s">
        <v>146</v>
      </c>
      <c r="H2706" s="1" t="s">
        <v>151</v>
      </c>
      <c r="I2706" s="1">
        <v>55342</v>
      </c>
      <c r="K2706" s="1">
        <f t="shared" si="577"/>
        <v>10.921305462207695</v>
      </c>
      <c r="L2706" s="1" t="str">
        <f t="shared" si="578"/>
        <v>both ((Ala or beta-Ala or sarcosine)-Arg) YE_Ctr</v>
      </c>
      <c r="M2706" s="1" t="str">
        <f t="shared" si="569"/>
        <v>D</v>
      </c>
      <c r="N2706" s="1" t="str">
        <f t="shared" si="570"/>
        <v>both ((Ala or beta-Ala or sarcosine)-Arg) YE_Ctr_D</v>
      </c>
      <c r="O2706" s="2" t="str">
        <f t="shared" si="571"/>
        <v/>
      </c>
      <c r="P2706" s="1" t="str">
        <f t="array" ref="P2706">IF(O2706="","",AVERAGE(IF(L$1:L$2881=L2706,K$1:K$2881)))</f>
        <v/>
      </c>
      <c r="Q2706" s="1" t="str">
        <f t="array" ref="Q2706">IF(O2706="","",_xlfn.F.TEST(IF((L$1:L$2881=LEFT(L2706,LEN(L2706)-3)&amp;"ctr"),K$1:K$2881),IF((L$1:L$2881=L2706),K$1:K$2881)))</f>
        <v/>
      </c>
      <c r="R2706" s="1" t="str">
        <f t="array" ref="R2706">IF(O2706="","",TTEST(IF(L$1:L$2881=LEFT(L2706,LEN(L2706)-3)&amp;"ctr",K$1:K$2881),IF(L$1:L$2881=L2706,K$1:K$2881),2,IF(ISERROR(Q2706),3,IF(Q2706&lt;0.05,3,2))))</f>
        <v/>
      </c>
      <c r="S2706" s="1" t="str">
        <f t="shared" ca="1" si="572"/>
        <v/>
      </c>
      <c r="T2706" s="1" t="str">
        <f t="array" ref="T2706">IF(O2706="","",AVERAGE(IF(L$1:L$2881=L2706,I$1:I$2881)))</f>
        <v/>
      </c>
      <c r="U2706" s="1" t="str">
        <f t="shared" ca="1" si="573"/>
        <v/>
      </c>
      <c r="V2706" s="1" t="str">
        <f t="shared" ca="1" si="579"/>
        <v/>
      </c>
      <c r="W2706" s="1" t="str">
        <f t="array" aca="1" ref="W2706" ca="1">IF(V2706="","",IF(AVERAGE(IF(Z$2:Z$2881="Neg"&amp;" "&amp;B2706&amp;" "&amp;X2706,J$2:J$2881,0))&gt;AVERAGE(IF(Z$2:Z$2881="pos"&amp;" "&amp;B2706&amp;" "&amp;X2706,J$2:J$2881,0)),"neg","pos"))</f>
        <v/>
      </c>
      <c r="X2706" s="1" t="str">
        <f t="shared" ca="1" si="574"/>
        <v/>
      </c>
      <c r="Y2706" s="1" t="str">
        <f t="shared" ca="1" si="575"/>
        <v/>
      </c>
      <c r="Z2706" s="1" t="str">
        <f t="shared" si="576"/>
        <v>both ((Ala or beta-Ala or sarcosine)-Arg) YE_</v>
      </c>
      <c r="AA2706" s="1" t="str">
        <f t="shared" si="580"/>
        <v/>
      </c>
    </row>
    <row r="2707" spans="1:27" x14ac:dyDescent="0.2">
      <c r="A2707" s="1" t="s">
        <v>94</v>
      </c>
      <c r="B2707" s="1" t="s">
        <v>160</v>
      </c>
      <c r="C2707" s="1" t="s">
        <v>141</v>
      </c>
      <c r="D2707" s="1">
        <v>245.1491</v>
      </c>
      <c r="E2707" s="1">
        <v>25.73</v>
      </c>
      <c r="F2707" s="5" t="s">
        <v>146</v>
      </c>
      <c r="H2707" s="1" t="s">
        <v>151</v>
      </c>
      <c r="I2707" s="1">
        <v>45070</v>
      </c>
      <c r="K2707" s="1">
        <f t="shared" si="577"/>
        <v>10.715994303146561</v>
      </c>
      <c r="L2707" s="1" t="str">
        <f t="shared" si="578"/>
        <v>both ((Ala or beta-Ala or sarcosine)-Arg) YE_Ctr</v>
      </c>
      <c r="M2707" s="1" t="str">
        <f t="shared" si="569"/>
        <v>D</v>
      </c>
      <c r="N2707" s="1" t="str">
        <f t="shared" si="570"/>
        <v>both ((Ala or beta-Ala or sarcosine)-Arg) YE_Ctr_D</v>
      </c>
      <c r="O2707" s="2" t="str">
        <f t="shared" si="571"/>
        <v/>
      </c>
      <c r="P2707" s="1" t="str">
        <f t="array" ref="P2707">IF(O2707="","",AVERAGE(IF(L$1:L$2881=L2707,K$1:K$2881)))</f>
        <v/>
      </c>
      <c r="Q2707" s="1" t="str">
        <f t="array" ref="Q2707">IF(O2707="","",_xlfn.F.TEST(IF((L$1:L$2881=LEFT(L2707,LEN(L2707)-3)&amp;"ctr"),K$1:K$2881),IF((L$1:L$2881=L2707),K$1:K$2881)))</f>
        <v/>
      </c>
      <c r="R2707" s="1" t="str">
        <f t="array" ref="R2707">IF(O2707="","",TTEST(IF(L$1:L$2881=LEFT(L2707,LEN(L2707)-3)&amp;"ctr",K$1:K$2881),IF(L$1:L$2881=L2707,K$1:K$2881),2,IF(ISERROR(Q2707),3,IF(Q2707&lt;0.05,3,2))))</f>
        <v/>
      </c>
      <c r="S2707" s="1" t="str">
        <f t="shared" ca="1" si="572"/>
        <v/>
      </c>
      <c r="T2707" s="1" t="str">
        <f t="array" ref="T2707">IF(O2707="","",AVERAGE(IF(L$1:L$2881=L2707,I$1:I$2881)))</f>
        <v/>
      </c>
      <c r="U2707" s="1" t="str">
        <f t="shared" ca="1" si="573"/>
        <v/>
      </c>
      <c r="V2707" s="1" t="str">
        <f t="shared" ca="1" si="579"/>
        <v/>
      </c>
      <c r="W2707" s="1" t="str">
        <f t="array" aca="1" ref="W2707" ca="1">IF(V2707="","",IF(AVERAGE(IF(Z$2:Z$2881="Neg"&amp;" "&amp;B2707&amp;" "&amp;X2707,J$2:J$2881,0))&gt;AVERAGE(IF(Z$2:Z$2881="pos"&amp;" "&amp;B2707&amp;" "&amp;X2707,J$2:J$2881,0)),"neg","pos"))</f>
        <v/>
      </c>
      <c r="X2707" s="1" t="str">
        <f t="shared" ca="1" si="574"/>
        <v/>
      </c>
      <c r="Y2707" s="1" t="str">
        <f t="shared" ca="1" si="575"/>
        <v/>
      </c>
      <c r="Z2707" s="1" t="str">
        <f t="shared" si="576"/>
        <v>both ((Ala or beta-Ala or sarcosine)-Arg) YE_</v>
      </c>
      <c r="AA2707" s="1" t="str">
        <f t="shared" si="580"/>
        <v/>
      </c>
    </row>
    <row r="2708" spans="1:27" x14ac:dyDescent="0.2">
      <c r="A2708" s="1" t="s">
        <v>94</v>
      </c>
      <c r="B2708" s="1" t="s">
        <v>160</v>
      </c>
      <c r="C2708" s="1" t="s">
        <v>141</v>
      </c>
      <c r="D2708" s="1">
        <v>245.1491</v>
      </c>
      <c r="E2708" s="1">
        <v>25.73</v>
      </c>
      <c r="F2708" s="5" t="s">
        <v>146</v>
      </c>
      <c r="H2708" s="1" t="s">
        <v>151</v>
      </c>
      <c r="I2708" s="1">
        <v>46250</v>
      </c>
      <c r="K2708" s="1">
        <f t="shared" si="577"/>
        <v>10.74183836432845</v>
      </c>
      <c r="L2708" s="1" t="str">
        <f t="shared" si="578"/>
        <v>both ((Ala or beta-Ala or sarcosine)-Arg) YE_Ctr</v>
      </c>
      <c r="M2708" s="1" t="str">
        <f t="shared" si="569"/>
        <v>D</v>
      </c>
      <c r="N2708" s="1" t="str">
        <f t="shared" si="570"/>
        <v>both ((Ala or beta-Ala or sarcosine)-Arg) YE_Ctr_D</v>
      </c>
      <c r="O2708" s="2" t="str">
        <f t="shared" si="571"/>
        <v/>
      </c>
      <c r="P2708" s="1" t="str">
        <f t="array" ref="P2708">IF(O2708="","",AVERAGE(IF(L$1:L$2881=L2708,K$1:K$2881)))</f>
        <v/>
      </c>
      <c r="Q2708" s="1" t="str">
        <f t="array" ref="Q2708">IF(O2708="","",_xlfn.F.TEST(IF((L$1:L$2881=LEFT(L2708,LEN(L2708)-3)&amp;"ctr"),K$1:K$2881),IF((L$1:L$2881=L2708),K$1:K$2881)))</f>
        <v/>
      </c>
      <c r="R2708" s="1" t="str">
        <f t="array" ref="R2708">IF(O2708="","",TTEST(IF(L$1:L$2881=LEFT(L2708,LEN(L2708)-3)&amp;"ctr",K$1:K$2881),IF(L$1:L$2881=L2708,K$1:K$2881),2,IF(ISERROR(Q2708),3,IF(Q2708&lt;0.05,3,2))))</f>
        <v/>
      </c>
      <c r="S2708" s="1" t="str">
        <f t="shared" ca="1" si="572"/>
        <v/>
      </c>
      <c r="T2708" s="1" t="str">
        <f t="array" ref="T2708">IF(O2708="","",AVERAGE(IF(L$1:L$2881=L2708,I$1:I$2881)))</f>
        <v/>
      </c>
      <c r="U2708" s="1" t="str">
        <f t="shared" ca="1" si="573"/>
        <v/>
      </c>
      <c r="V2708" s="1" t="str">
        <f t="shared" ca="1" si="579"/>
        <v/>
      </c>
      <c r="W2708" s="1" t="str">
        <f t="array" aca="1" ref="W2708" ca="1">IF(V2708="","",IF(AVERAGE(IF(Z$2:Z$2881="Neg"&amp;" "&amp;B2708&amp;" "&amp;X2708,J$2:J$2881,0))&gt;AVERAGE(IF(Z$2:Z$2881="pos"&amp;" "&amp;B2708&amp;" "&amp;X2708,J$2:J$2881,0)),"neg","pos"))</f>
        <v/>
      </c>
      <c r="X2708" s="1" t="str">
        <f t="shared" ca="1" si="574"/>
        <v/>
      </c>
      <c r="Y2708" s="1" t="str">
        <f t="shared" ca="1" si="575"/>
        <v/>
      </c>
      <c r="Z2708" s="1" t="str">
        <f t="shared" si="576"/>
        <v>both ((Ala or beta-Ala or sarcosine)-Arg) YE_</v>
      </c>
      <c r="AA2708" s="1" t="str">
        <f t="shared" si="580"/>
        <v/>
      </c>
    </row>
    <row r="2709" spans="1:27" x14ac:dyDescent="0.2">
      <c r="A2709" s="1" t="s">
        <v>94</v>
      </c>
      <c r="B2709" s="1" t="s">
        <v>160</v>
      </c>
      <c r="C2709" s="1" t="s">
        <v>141</v>
      </c>
      <c r="D2709" s="1">
        <v>245.1491</v>
      </c>
      <c r="E2709" s="1">
        <v>25.73</v>
      </c>
      <c r="F2709" s="5" t="s">
        <v>146</v>
      </c>
      <c r="H2709" s="1" t="s">
        <v>151</v>
      </c>
      <c r="I2709" s="1">
        <v>60231</v>
      </c>
      <c r="K2709" s="1">
        <f t="shared" si="577"/>
        <v>11.005959051529958</v>
      </c>
      <c r="L2709" s="1" t="str">
        <f t="shared" si="578"/>
        <v>both ((Ala or beta-Ala or sarcosine)-Arg) YE_Ctr</v>
      </c>
      <c r="M2709" s="1" t="str">
        <f t="shared" si="569"/>
        <v>D</v>
      </c>
      <c r="N2709" s="1" t="str">
        <f t="shared" si="570"/>
        <v>both ((Ala or beta-Ala or sarcosine)-Arg) YE_Ctr_D</v>
      </c>
      <c r="O2709" s="2" t="str">
        <f t="shared" si="571"/>
        <v/>
      </c>
      <c r="P2709" s="1" t="str">
        <f t="array" ref="P2709">IF(O2709="","",AVERAGE(IF(L$1:L$2881=L2709,K$1:K$2881)))</f>
        <v/>
      </c>
      <c r="Q2709" s="1" t="str">
        <f t="array" ref="Q2709">IF(O2709="","",_xlfn.F.TEST(IF((L$1:L$2881=LEFT(L2709,LEN(L2709)-3)&amp;"ctr"),K$1:K$2881),IF((L$1:L$2881=L2709),K$1:K$2881)))</f>
        <v/>
      </c>
      <c r="R2709" s="1" t="str">
        <f t="array" ref="R2709">IF(O2709="","",TTEST(IF(L$1:L$2881=LEFT(L2709,LEN(L2709)-3)&amp;"ctr",K$1:K$2881),IF(L$1:L$2881=L2709,K$1:K$2881),2,IF(ISERROR(Q2709),3,IF(Q2709&lt;0.05,3,2))))</f>
        <v/>
      </c>
      <c r="S2709" s="1" t="str">
        <f t="shared" ca="1" si="572"/>
        <v/>
      </c>
      <c r="T2709" s="1" t="str">
        <f t="array" ref="T2709">IF(O2709="","",AVERAGE(IF(L$1:L$2881=L2709,I$1:I$2881)))</f>
        <v/>
      </c>
      <c r="U2709" s="1" t="str">
        <f t="shared" ca="1" si="573"/>
        <v/>
      </c>
      <c r="V2709" s="1" t="str">
        <f t="shared" ca="1" si="579"/>
        <v/>
      </c>
      <c r="W2709" s="1" t="str">
        <f t="array" aca="1" ref="W2709" ca="1">IF(V2709="","",IF(AVERAGE(IF(Z$2:Z$2881="Neg"&amp;" "&amp;B2709&amp;" "&amp;X2709,J$2:J$2881,0))&gt;AVERAGE(IF(Z$2:Z$2881="pos"&amp;" "&amp;B2709&amp;" "&amp;X2709,J$2:J$2881,0)),"neg","pos"))</f>
        <v/>
      </c>
      <c r="X2709" s="1" t="str">
        <f t="shared" ca="1" si="574"/>
        <v/>
      </c>
      <c r="Y2709" s="1" t="str">
        <f t="shared" ca="1" si="575"/>
        <v/>
      </c>
      <c r="Z2709" s="1" t="str">
        <f t="shared" si="576"/>
        <v>both ((Ala or beta-Ala or sarcosine)-Arg) YE_</v>
      </c>
      <c r="AA2709" s="1" t="str">
        <f t="shared" si="580"/>
        <v/>
      </c>
    </row>
    <row r="2710" spans="1:27" x14ac:dyDescent="0.2">
      <c r="A2710" s="1" t="s">
        <v>94</v>
      </c>
      <c r="B2710" s="1" t="s">
        <v>160</v>
      </c>
      <c r="C2710" s="1" t="s">
        <v>141</v>
      </c>
      <c r="D2710" s="1">
        <v>245.1491</v>
      </c>
      <c r="E2710" s="1">
        <v>25.73</v>
      </c>
      <c r="F2710" s="5" t="s">
        <v>146</v>
      </c>
      <c r="H2710" s="1" t="s">
        <v>152</v>
      </c>
      <c r="I2710" s="1">
        <v>37460</v>
      </c>
      <c r="K2710" s="1">
        <f t="shared" si="577"/>
        <v>10.531055670783255</v>
      </c>
      <c r="L2710" s="1" t="str">
        <f t="shared" si="578"/>
        <v>both ((Ala or beta-Ala or sarcosine)-Arg) YE_Syn</v>
      </c>
      <c r="M2710" s="1" t="str">
        <f t="shared" si="569"/>
        <v>D</v>
      </c>
      <c r="N2710" s="1" t="str">
        <f t="shared" si="570"/>
        <v>both ((Ala or beta-Ala or sarcosine)-Arg) YE_Syn_D</v>
      </c>
      <c r="O2710" s="2" t="str">
        <f t="shared" si="571"/>
        <v/>
      </c>
      <c r="P2710" s="1" t="str">
        <f t="array" ref="P2710">IF(O2710="","",AVERAGE(IF(L$1:L$2881=L2710,K$1:K$2881)))</f>
        <v/>
      </c>
      <c r="Q2710" s="1" t="str">
        <f t="array" ref="Q2710">IF(O2710="","",_xlfn.F.TEST(IF((L$1:L$2881=LEFT(L2710,LEN(L2710)-3)&amp;"ctr"),K$1:K$2881),IF((L$1:L$2881=L2710),K$1:K$2881)))</f>
        <v/>
      </c>
      <c r="R2710" s="1" t="str">
        <f t="array" ref="R2710">IF(O2710="","",TTEST(IF(L$1:L$2881=LEFT(L2710,LEN(L2710)-3)&amp;"ctr",K$1:K$2881),IF(L$1:L$2881=L2710,K$1:K$2881),2,IF(ISERROR(Q2710),3,IF(Q2710&lt;0.05,3,2))))</f>
        <v/>
      </c>
      <c r="S2710" s="1" t="str">
        <f t="shared" ca="1" si="572"/>
        <v/>
      </c>
      <c r="T2710" s="1" t="str">
        <f t="array" ref="T2710">IF(O2710="","",AVERAGE(IF(L$1:L$2881=L2710,I$1:I$2881)))</f>
        <v/>
      </c>
      <c r="U2710" s="1" t="str">
        <f t="shared" ca="1" si="573"/>
        <v/>
      </c>
      <c r="V2710" s="1" t="str">
        <f t="shared" ca="1" si="579"/>
        <v/>
      </c>
      <c r="W2710" s="1" t="str">
        <f t="array" aca="1" ref="W2710" ca="1">IF(V2710="","",IF(AVERAGE(IF(Z$2:Z$2881="Neg"&amp;" "&amp;B2710&amp;" "&amp;X2710,J$2:J$2881,0))&gt;AVERAGE(IF(Z$2:Z$2881="pos"&amp;" "&amp;B2710&amp;" "&amp;X2710,J$2:J$2881,0)),"neg","pos"))</f>
        <v/>
      </c>
      <c r="X2710" s="1" t="str">
        <f t="shared" ca="1" si="574"/>
        <v/>
      </c>
      <c r="Y2710" s="1" t="str">
        <f t="shared" ca="1" si="575"/>
        <v/>
      </c>
      <c r="Z2710" s="1" t="str">
        <f t="shared" si="576"/>
        <v>both ((Ala or beta-Ala or sarcosine)-Arg) YE_</v>
      </c>
      <c r="AA2710" s="1" t="str">
        <f t="shared" si="580"/>
        <v/>
      </c>
    </row>
    <row r="2711" spans="1:27" x14ac:dyDescent="0.2">
      <c r="A2711" s="1" t="s">
        <v>94</v>
      </c>
      <c r="B2711" s="1" t="s">
        <v>160</v>
      </c>
      <c r="C2711" s="1" t="s">
        <v>141</v>
      </c>
      <c r="D2711" s="1">
        <v>245.1491</v>
      </c>
      <c r="E2711" s="1">
        <v>25.73</v>
      </c>
      <c r="F2711" s="5" t="s">
        <v>146</v>
      </c>
      <c r="H2711" s="1" t="s">
        <v>152</v>
      </c>
      <c r="I2711" s="1">
        <v>30014</v>
      </c>
      <c r="K2711" s="1">
        <f t="shared" si="577"/>
        <v>10.309452535685944</v>
      </c>
      <c r="L2711" s="1" t="str">
        <f t="shared" si="578"/>
        <v>both ((Ala or beta-Ala or sarcosine)-Arg) YE_Syn</v>
      </c>
      <c r="M2711" s="1" t="str">
        <f t="shared" si="569"/>
        <v>D</v>
      </c>
      <c r="N2711" s="1" t="str">
        <f t="shared" si="570"/>
        <v>both ((Ala or beta-Ala or sarcosine)-Arg) YE_Syn_D</v>
      </c>
      <c r="O2711" s="2" t="str">
        <f t="shared" si="571"/>
        <v/>
      </c>
      <c r="P2711" s="1" t="str">
        <f t="array" ref="P2711">IF(O2711="","",AVERAGE(IF(L$1:L$2881=L2711,K$1:K$2881)))</f>
        <v/>
      </c>
      <c r="Q2711" s="1" t="str">
        <f t="array" ref="Q2711">IF(O2711="","",_xlfn.F.TEST(IF((L$1:L$2881=LEFT(L2711,LEN(L2711)-3)&amp;"ctr"),K$1:K$2881),IF((L$1:L$2881=L2711),K$1:K$2881)))</f>
        <v/>
      </c>
      <c r="R2711" s="1" t="str">
        <f t="array" ref="R2711">IF(O2711="","",TTEST(IF(L$1:L$2881=LEFT(L2711,LEN(L2711)-3)&amp;"ctr",K$1:K$2881),IF(L$1:L$2881=L2711,K$1:K$2881),2,IF(ISERROR(Q2711),3,IF(Q2711&lt;0.05,3,2))))</f>
        <v/>
      </c>
      <c r="S2711" s="1" t="str">
        <f t="shared" ca="1" si="572"/>
        <v/>
      </c>
      <c r="T2711" s="1" t="str">
        <f t="array" ref="T2711">IF(O2711="","",AVERAGE(IF(L$1:L$2881=L2711,I$1:I$2881)))</f>
        <v/>
      </c>
      <c r="U2711" s="1" t="str">
        <f t="shared" ca="1" si="573"/>
        <v/>
      </c>
      <c r="V2711" s="1" t="str">
        <f t="shared" ca="1" si="579"/>
        <v/>
      </c>
      <c r="W2711" s="1" t="str">
        <f t="array" aca="1" ref="W2711" ca="1">IF(V2711="","",IF(AVERAGE(IF(Z$2:Z$2881="Neg"&amp;" "&amp;B2711&amp;" "&amp;X2711,J$2:J$2881,0))&gt;AVERAGE(IF(Z$2:Z$2881="pos"&amp;" "&amp;B2711&amp;" "&amp;X2711,J$2:J$2881,0)),"neg","pos"))</f>
        <v/>
      </c>
      <c r="X2711" s="1" t="str">
        <f t="shared" ca="1" si="574"/>
        <v/>
      </c>
      <c r="Y2711" s="1" t="str">
        <f t="shared" ca="1" si="575"/>
        <v/>
      </c>
      <c r="Z2711" s="1" t="str">
        <f t="shared" si="576"/>
        <v>both ((Ala or beta-Ala or sarcosine)-Arg) YE_</v>
      </c>
      <c r="AA2711" s="1" t="str">
        <f t="shared" si="580"/>
        <v/>
      </c>
    </row>
    <row r="2712" spans="1:27" x14ac:dyDescent="0.2">
      <c r="A2712" s="1" t="s">
        <v>94</v>
      </c>
      <c r="B2712" s="1" t="s">
        <v>160</v>
      </c>
      <c r="C2712" s="1" t="s">
        <v>141</v>
      </c>
      <c r="D2712" s="1">
        <v>245.1491</v>
      </c>
      <c r="E2712" s="1">
        <v>25.73</v>
      </c>
      <c r="F2712" s="5" t="s">
        <v>146</v>
      </c>
      <c r="H2712" s="1" t="s">
        <v>152</v>
      </c>
      <c r="I2712" s="1">
        <v>32540</v>
      </c>
      <c r="K2712" s="1">
        <f t="shared" si="577"/>
        <v>10.390256111708327</v>
      </c>
      <c r="L2712" s="1" t="str">
        <f t="shared" si="578"/>
        <v>both ((Ala or beta-Ala or sarcosine)-Arg) YE_Syn</v>
      </c>
      <c r="M2712" s="1" t="str">
        <f t="shared" si="569"/>
        <v>D</v>
      </c>
      <c r="N2712" s="1" t="str">
        <f t="shared" si="570"/>
        <v>both ((Ala or beta-Ala or sarcosine)-Arg) YE_Syn_D</v>
      </c>
      <c r="O2712" s="2" t="str">
        <f t="shared" si="571"/>
        <v/>
      </c>
      <c r="P2712" s="1" t="str">
        <f t="array" ref="P2712">IF(O2712="","",AVERAGE(IF(L$1:L$2881=L2712,K$1:K$2881)))</f>
        <v/>
      </c>
      <c r="Q2712" s="1" t="str">
        <f t="array" ref="Q2712">IF(O2712="","",_xlfn.F.TEST(IF((L$1:L$2881=LEFT(L2712,LEN(L2712)-3)&amp;"ctr"),K$1:K$2881),IF((L$1:L$2881=L2712),K$1:K$2881)))</f>
        <v/>
      </c>
      <c r="R2712" s="1" t="str">
        <f t="array" ref="R2712">IF(O2712="","",TTEST(IF(L$1:L$2881=LEFT(L2712,LEN(L2712)-3)&amp;"ctr",K$1:K$2881),IF(L$1:L$2881=L2712,K$1:K$2881),2,IF(ISERROR(Q2712),3,IF(Q2712&lt;0.05,3,2))))</f>
        <v/>
      </c>
      <c r="S2712" s="1" t="str">
        <f t="shared" ca="1" si="572"/>
        <v/>
      </c>
      <c r="T2712" s="1" t="str">
        <f t="array" ref="T2712">IF(O2712="","",AVERAGE(IF(L$1:L$2881=L2712,I$1:I$2881)))</f>
        <v/>
      </c>
      <c r="U2712" s="1" t="str">
        <f t="shared" ca="1" si="573"/>
        <v/>
      </c>
      <c r="V2712" s="1" t="str">
        <f t="shared" ca="1" si="579"/>
        <v/>
      </c>
      <c r="W2712" s="1" t="str">
        <f t="array" aca="1" ref="W2712" ca="1">IF(V2712="","",IF(AVERAGE(IF(Z$2:Z$2881="Neg"&amp;" "&amp;B2712&amp;" "&amp;X2712,J$2:J$2881,0))&gt;AVERAGE(IF(Z$2:Z$2881="pos"&amp;" "&amp;B2712&amp;" "&amp;X2712,J$2:J$2881,0)),"neg","pos"))</f>
        <v/>
      </c>
      <c r="X2712" s="1" t="str">
        <f t="shared" ca="1" si="574"/>
        <v/>
      </c>
      <c r="Y2712" s="1" t="str">
        <f t="shared" ca="1" si="575"/>
        <v/>
      </c>
      <c r="Z2712" s="1" t="str">
        <f t="shared" si="576"/>
        <v>both ((Ala or beta-Ala or sarcosine)-Arg) YE_</v>
      </c>
      <c r="AA2712" s="1" t="str">
        <f t="shared" si="580"/>
        <v/>
      </c>
    </row>
    <row r="2713" spans="1:27" x14ac:dyDescent="0.2">
      <c r="A2713" s="1" t="s">
        <v>94</v>
      </c>
      <c r="B2713" s="1" t="s">
        <v>160</v>
      </c>
      <c r="C2713" s="1" t="s">
        <v>141</v>
      </c>
      <c r="D2713" s="1">
        <v>245.1491</v>
      </c>
      <c r="E2713" s="1">
        <v>25.73</v>
      </c>
      <c r="F2713" s="5" t="s">
        <v>146</v>
      </c>
      <c r="H2713" s="1" t="s">
        <v>152</v>
      </c>
      <c r="I2713" s="1">
        <v>75343</v>
      </c>
      <c r="K2713" s="1">
        <f t="shared" si="577"/>
        <v>11.229819572483336</v>
      </c>
      <c r="L2713" s="1" t="str">
        <f t="shared" si="578"/>
        <v>both ((Ala or beta-Ala or sarcosine)-Arg) YE_Syn</v>
      </c>
      <c r="M2713" s="1" t="str">
        <f t="shared" si="569"/>
        <v>D</v>
      </c>
      <c r="N2713" s="1" t="str">
        <f t="shared" si="570"/>
        <v>both ((Ala or beta-Ala or sarcosine)-Arg) YE_Syn_D</v>
      </c>
      <c r="O2713" s="2" t="str">
        <f t="shared" si="571"/>
        <v/>
      </c>
      <c r="P2713" s="1" t="str">
        <f t="array" ref="P2713">IF(O2713="","",AVERAGE(IF(L$1:L$2881=L2713,K$1:K$2881)))</f>
        <v/>
      </c>
      <c r="Q2713" s="1" t="str">
        <f t="array" ref="Q2713">IF(O2713="","",_xlfn.F.TEST(IF((L$1:L$2881=LEFT(L2713,LEN(L2713)-3)&amp;"ctr"),K$1:K$2881),IF((L$1:L$2881=L2713),K$1:K$2881)))</f>
        <v/>
      </c>
      <c r="R2713" s="1" t="str">
        <f t="array" ref="R2713">IF(O2713="","",TTEST(IF(L$1:L$2881=LEFT(L2713,LEN(L2713)-3)&amp;"ctr",K$1:K$2881),IF(L$1:L$2881=L2713,K$1:K$2881),2,IF(ISERROR(Q2713),3,IF(Q2713&lt;0.05,3,2))))</f>
        <v/>
      </c>
      <c r="S2713" s="1" t="str">
        <f t="shared" ca="1" si="572"/>
        <v/>
      </c>
      <c r="T2713" s="1" t="str">
        <f t="array" ref="T2713">IF(O2713="","",AVERAGE(IF(L$1:L$2881=L2713,I$1:I$2881)))</f>
        <v/>
      </c>
      <c r="U2713" s="1" t="str">
        <f t="shared" ca="1" si="573"/>
        <v/>
      </c>
      <c r="V2713" s="1" t="str">
        <f t="shared" ca="1" si="579"/>
        <v/>
      </c>
      <c r="W2713" s="1" t="str">
        <f t="array" aca="1" ref="W2713" ca="1">IF(V2713="","",IF(AVERAGE(IF(Z$2:Z$2881="Neg"&amp;" "&amp;B2713&amp;" "&amp;X2713,J$2:J$2881,0))&gt;AVERAGE(IF(Z$2:Z$2881="pos"&amp;" "&amp;B2713&amp;" "&amp;X2713,J$2:J$2881,0)),"neg","pos"))</f>
        <v/>
      </c>
      <c r="X2713" s="1" t="str">
        <f t="shared" ca="1" si="574"/>
        <v/>
      </c>
      <c r="Y2713" s="1" t="str">
        <f t="shared" ca="1" si="575"/>
        <v/>
      </c>
      <c r="Z2713" s="1" t="str">
        <f t="shared" si="576"/>
        <v>both ((Ala or beta-Ala or sarcosine)-Arg) YE_</v>
      </c>
      <c r="AA2713" s="1" t="str">
        <f t="shared" si="580"/>
        <v/>
      </c>
    </row>
    <row r="2714" spans="1:27" x14ac:dyDescent="0.2">
      <c r="A2714" s="1" t="s">
        <v>94</v>
      </c>
      <c r="B2714" s="1" t="s">
        <v>160</v>
      </c>
      <c r="C2714" s="1" t="s">
        <v>141</v>
      </c>
      <c r="D2714" s="1">
        <v>245.1491</v>
      </c>
      <c r="E2714" s="1">
        <v>25.73</v>
      </c>
      <c r="F2714" s="5" t="s">
        <v>146</v>
      </c>
      <c r="H2714" s="1" t="s">
        <v>153</v>
      </c>
      <c r="K2714" s="1">
        <f t="shared" si="577"/>
        <v>0</v>
      </c>
      <c r="L2714" s="1" t="str">
        <f t="shared" si="578"/>
        <v>both ((Ala or beta-Ala or sarcosine)-Arg) SE_Ctr</v>
      </c>
      <c r="M2714" s="1" t="str">
        <f t="shared" si="569"/>
        <v>ND</v>
      </c>
      <c r="N2714" s="1" t="str">
        <f t="shared" si="570"/>
        <v>both ((Ala or beta-Ala or sarcosine)-Arg) SE_CtrND</v>
      </c>
      <c r="O2714" s="2" t="str">
        <f t="shared" si="571"/>
        <v/>
      </c>
      <c r="P2714" s="1" t="str">
        <f t="array" ref="P2714">IF(O2714="","",AVERAGE(IF(L$1:L$2881=L2714,K$1:K$2881)))</f>
        <v/>
      </c>
      <c r="Q2714" s="1" t="str">
        <f t="array" ref="Q2714">IF(O2714="","",_xlfn.F.TEST(IF((L$1:L$2881=LEFT(L2714,LEN(L2714)-3)&amp;"ctr"),K$1:K$2881),IF((L$1:L$2881=L2714),K$1:K$2881)))</f>
        <v/>
      </c>
      <c r="R2714" s="1" t="str">
        <f t="array" ref="R2714">IF(O2714="","",TTEST(IF(L$1:L$2881=LEFT(L2714,LEN(L2714)-3)&amp;"ctr",K$1:K$2881),IF(L$1:L$2881=L2714,K$1:K$2881),2,IF(ISERROR(Q2714),3,IF(Q2714&lt;0.05,3,2))))</f>
        <v/>
      </c>
      <c r="S2714" s="1" t="str">
        <f t="shared" ca="1" si="572"/>
        <v/>
      </c>
      <c r="T2714" s="1" t="str">
        <f t="array" ref="T2714">IF(O2714="","",AVERAGE(IF(L$1:L$2881=L2714,I$1:I$2881)))</f>
        <v/>
      </c>
      <c r="U2714" s="1" t="str">
        <f t="shared" ca="1" si="573"/>
        <v/>
      </c>
      <c r="V2714" s="1" t="str">
        <f t="shared" ca="1" si="579"/>
        <v/>
      </c>
      <c r="W2714" s="1" t="str">
        <f t="array" aca="1" ref="W2714" ca="1">IF(V2714="","",IF(AVERAGE(IF(Z$2:Z$2881="Neg"&amp;" "&amp;B2714&amp;" "&amp;X2714,J$2:J$2881,0))&gt;AVERAGE(IF(Z$2:Z$2881="pos"&amp;" "&amp;B2714&amp;" "&amp;X2714,J$2:J$2881,0)),"neg","pos"))</f>
        <v/>
      </c>
      <c r="X2714" s="1" t="str">
        <f t="shared" ca="1" si="574"/>
        <v/>
      </c>
      <c r="Y2714" s="1" t="str">
        <f t="shared" ca="1" si="575"/>
        <v/>
      </c>
      <c r="Z2714" s="1" t="str">
        <f t="shared" si="576"/>
        <v>both ((Ala or beta-Ala or sarcosine)-Arg) SE_</v>
      </c>
      <c r="AA2714" s="1" t="str">
        <f t="shared" si="580"/>
        <v/>
      </c>
    </row>
    <row r="2715" spans="1:27" x14ac:dyDescent="0.2">
      <c r="A2715" s="1" t="s">
        <v>94</v>
      </c>
      <c r="B2715" s="1" t="s">
        <v>160</v>
      </c>
      <c r="C2715" s="1" t="s">
        <v>141</v>
      </c>
      <c r="D2715" s="1">
        <v>245.1491</v>
      </c>
      <c r="E2715" s="1">
        <v>25.73</v>
      </c>
      <c r="F2715" s="5" t="s">
        <v>146</v>
      </c>
      <c r="H2715" s="1" t="s">
        <v>153</v>
      </c>
      <c r="K2715" s="1">
        <f t="shared" si="577"/>
        <v>0</v>
      </c>
      <c r="L2715" s="1" t="str">
        <f t="shared" si="578"/>
        <v>both ((Ala or beta-Ala or sarcosine)-Arg) SE_Ctr</v>
      </c>
      <c r="M2715" s="1" t="str">
        <f t="shared" si="569"/>
        <v>ND</v>
      </c>
      <c r="N2715" s="1" t="str">
        <f t="shared" si="570"/>
        <v>both ((Ala or beta-Ala or sarcosine)-Arg) SE_CtrND</v>
      </c>
      <c r="O2715" s="2" t="str">
        <f t="shared" si="571"/>
        <v/>
      </c>
      <c r="P2715" s="1" t="str">
        <f t="array" ref="P2715">IF(O2715="","",AVERAGE(IF(L$1:L$2881=L2715,K$1:K$2881)))</f>
        <v/>
      </c>
      <c r="Q2715" s="1" t="str">
        <f t="array" ref="Q2715">IF(O2715="","",_xlfn.F.TEST(IF((L$1:L$2881=LEFT(L2715,LEN(L2715)-3)&amp;"ctr"),K$1:K$2881),IF((L$1:L$2881=L2715),K$1:K$2881)))</f>
        <v/>
      </c>
      <c r="R2715" s="1" t="str">
        <f t="array" ref="R2715">IF(O2715="","",TTEST(IF(L$1:L$2881=LEFT(L2715,LEN(L2715)-3)&amp;"ctr",K$1:K$2881),IF(L$1:L$2881=L2715,K$1:K$2881),2,IF(ISERROR(Q2715),3,IF(Q2715&lt;0.05,3,2))))</f>
        <v/>
      </c>
      <c r="S2715" s="1" t="str">
        <f t="shared" ca="1" si="572"/>
        <v/>
      </c>
      <c r="T2715" s="1" t="str">
        <f t="array" ref="T2715">IF(O2715="","",AVERAGE(IF(L$1:L$2881=L2715,I$1:I$2881)))</f>
        <v/>
      </c>
      <c r="U2715" s="1" t="str">
        <f t="shared" ca="1" si="573"/>
        <v/>
      </c>
      <c r="V2715" s="1" t="str">
        <f t="shared" ca="1" si="579"/>
        <v/>
      </c>
      <c r="W2715" s="1" t="str">
        <f t="array" aca="1" ref="W2715" ca="1">IF(V2715="","",IF(AVERAGE(IF(Z$2:Z$2881="Neg"&amp;" "&amp;B2715&amp;" "&amp;X2715,J$2:J$2881,0))&gt;AVERAGE(IF(Z$2:Z$2881="pos"&amp;" "&amp;B2715&amp;" "&amp;X2715,J$2:J$2881,0)),"neg","pos"))</f>
        <v/>
      </c>
      <c r="X2715" s="1" t="str">
        <f t="shared" ca="1" si="574"/>
        <v/>
      </c>
      <c r="Y2715" s="1" t="str">
        <f t="shared" ca="1" si="575"/>
        <v/>
      </c>
      <c r="Z2715" s="1" t="str">
        <f t="shared" si="576"/>
        <v>both ((Ala or beta-Ala or sarcosine)-Arg) SE_</v>
      </c>
      <c r="AA2715" s="1" t="str">
        <f t="shared" si="580"/>
        <v/>
      </c>
    </row>
    <row r="2716" spans="1:27" x14ac:dyDescent="0.2">
      <c r="A2716" s="1" t="s">
        <v>94</v>
      </c>
      <c r="B2716" s="1" t="s">
        <v>160</v>
      </c>
      <c r="C2716" s="1" t="s">
        <v>141</v>
      </c>
      <c r="D2716" s="1">
        <v>245.1491</v>
      </c>
      <c r="E2716" s="1">
        <v>25.73</v>
      </c>
      <c r="F2716" s="5" t="s">
        <v>146</v>
      </c>
      <c r="H2716" s="1" t="s">
        <v>153</v>
      </c>
      <c r="K2716" s="1">
        <f t="shared" si="577"/>
        <v>0</v>
      </c>
      <c r="L2716" s="1" t="str">
        <f t="shared" si="578"/>
        <v>both ((Ala or beta-Ala or sarcosine)-Arg) SE_Ctr</v>
      </c>
      <c r="M2716" s="1" t="str">
        <f t="shared" si="569"/>
        <v>ND</v>
      </c>
      <c r="N2716" s="1" t="str">
        <f t="shared" si="570"/>
        <v>both ((Ala or beta-Ala or sarcosine)-Arg) SE_CtrND</v>
      </c>
      <c r="O2716" s="2" t="str">
        <f t="shared" si="571"/>
        <v/>
      </c>
      <c r="P2716" s="1" t="str">
        <f t="array" ref="P2716">IF(O2716="","",AVERAGE(IF(L$1:L$2881=L2716,K$1:K$2881)))</f>
        <v/>
      </c>
      <c r="Q2716" s="1" t="str">
        <f t="array" ref="Q2716">IF(O2716="","",_xlfn.F.TEST(IF((L$1:L$2881=LEFT(L2716,LEN(L2716)-3)&amp;"ctr"),K$1:K$2881),IF((L$1:L$2881=L2716),K$1:K$2881)))</f>
        <v/>
      </c>
      <c r="R2716" s="1" t="str">
        <f t="array" ref="R2716">IF(O2716="","",TTEST(IF(L$1:L$2881=LEFT(L2716,LEN(L2716)-3)&amp;"ctr",K$1:K$2881),IF(L$1:L$2881=L2716,K$1:K$2881),2,IF(ISERROR(Q2716),3,IF(Q2716&lt;0.05,3,2))))</f>
        <v/>
      </c>
      <c r="S2716" s="1" t="str">
        <f t="shared" ca="1" si="572"/>
        <v/>
      </c>
      <c r="T2716" s="1" t="str">
        <f t="array" ref="T2716">IF(O2716="","",AVERAGE(IF(L$1:L$2881=L2716,I$1:I$2881)))</f>
        <v/>
      </c>
      <c r="U2716" s="1" t="str">
        <f t="shared" ca="1" si="573"/>
        <v/>
      </c>
      <c r="V2716" s="1" t="str">
        <f t="shared" ca="1" si="579"/>
        <v/>
      </c>
      <c r="W2716" s="1" t="str">
        <f t="array" aca="1" ref="W2716" ca="1">IF(V2716="","",IF(AVERAGE(IF(Z$2:Z$2881="Neg"&amp;" "&amp;B2716&amp;" "&amp;X2716,J$2:J$2881,0))&gt;AVERAGE(IF(Z$2:Z$2881="pos"&amp;" "&amp;B2716&amp;" "&amp;X2716,J$2:J$2881,0)),"neg","pos"))</f>
        <v/>
      </c>
      <c r="X2716" s="1" t="str">
        <f t="shared" ca="1" si="574"/>
        <v/>
      </c>
      <c r="Y2716" s="1" t="str">
        <f t="shared" ca="1" si="575"/>
        <v/>
      </c>
      <c r="Z2716" s="1" t="str">
        <f t="shared" si="576"/>
        <v>both ((Ala or beta-Ala or sarcosine)-Arg) SE_</v>
      </c>
      <c r="AA2716" s="1" t="str">
        <f t="shared" si="580"/>
        <v/>
      </c>
    </row>
    <row r="2717" spans="1:27" x14ac:dyDescent="0.2">
      <c r="A2717" s="1" t="s">
        <v>94</v>
      </c>
      <c r="B2717" s="1" t="s">
        <v>160</v>
      </c>
      <c r="C2717" s="1" t="s">
        <v>141</v>
      </c>
      <c r="D2717" s="1">
        <v>245.1491</v>
      </c>
      <c r="E2717" s="1">
        <v>25.73</v>
      </c>
      <c r="F2717" s="5" t="s">
        <v>146</v>
      </c>
      <c r="H2717" s="1" t="s">
        <v>153</v>
      </c>
      <c r="K2717" s="1">
        <f t="shared" si="577"/>
        <v>0</v>
      </c>
      <c r="L2717" s="1" t="str">
        <f t="shared" si="578"/>
        <v>both ((Ala or beta-Ala or sarcosine)-Arg) SE_Ctr</v>
      </c>
      <c r="M2717" s="1" t="str">
        <f t="shared" si="569"/>
        <v>ND</v>
      </c>
      <c r="N2717" s="1" t="str">
        <f t="shared" si="570"/>
        <v>both ((Ala or beta-Ala or sarcosine)-Arg) SE_CtrND</v>
      </c>
      <c r="O2717" s="2" t="str">
        <f t="shared" si="571"/>
        <v/>
      </c>
      <c r="P2717" s="1" t="str">
        <f t="array" ref="P2717">IF(O2717="","",AVERAGE(IF(L$1:L$2881=L2717,K$1:K$2881)))</f>
        <v/>
      </c>
      <c r="Q2717" s="1" t="str">
        <f t="array" ref="Q2717">IF(O2717="","",_xlfn.F.TEST(IF((L$1:L$2881=LEFT(L2717,LEN(L2717)-3)&amp;"ctr"),K$1:K$2881),IF((L$1:L$2881=L2717),K$1:K$2881)))</f>
        <v/>
      </c>
      <c r="R2717" s="1" t="str">
        <f t="array" ref="R2717">IF(O2717="","",TTEST(IF(L$1:L$2881=LEFT(L2717,LEN(L2717)-3)&amp;"ctr",K$1:K$2881),IF(L$1:L$2881=L2717,K$1:K$2881),2,IF(ISERROR(Q2717),3,IF(Q2717&lt;0.05,3,2))))</f>
        <v/>
      </c>
      <c r="S2717" s="1" t="str">
        <f t="shared" ca="1" si="572"/>
        <v/>
      </c>
      <c r="T2717" s="1" t="str">
        <f t="array" ref="T2717">IF(O2717="","",AVERAGE(IF(L$1:L$2881=L2717,I$1:I$2881)))</f>
        <v/>
      </c>
      <c r="U2717" s="1" t="str">
        <f t="shared" ca="1" si="573"/>
        <v/>
      </c>
      <c r="V2717" s="1" t="str">
        <f t="shared" ca="1" si="579"/>
        <v/>
      </c>
      <c r="W2717" s="1" t="str">
        <f t="array" aca="1" ref="W2717" ca="1">IF(V2717="","",IF(AVERAGE(IF(Z$2:Z$2881="Neg"&amp;" "&amp;B2717&amp;" "&amp;X2717,J$2:J$2881,0))&gt;AVERAGE(IF(Z$2:Z$2881="pos"&amp;" "&amp;B2717&amp;" "&amp;X2717,J$2:J$2881,0)),"neg","pos"))</f>
        <v/>
      </c>
      <c r="X2717" s="1" t="str">
        <f t="shared" ca="1" si="574"/>
        <v/>
      </c>
      <c r="Y2717" s="1" t="str">
        <f t="shared" ca="1" si="575"/>
        <v/>
      </c>
      <c r="Z2717" s="1" t="str">
        <f t="shared" si="576"/>
        <v>both ((Ala or beta-Ala or sarcosine)-Arg) SE_</v>
      </c>
      <c r="AA2717" s="1" t="str">
        <f t="shared" si="580"/>
        <v/>
      </c>
    </row>
    <row r="2718" spans="1:27" x14ac:dyDescent="0.2">
      <c r="A2718" s="1" t="s">
        <v>94</v>
      </c>
      <c r="B2718" s="1" t="s">
        <v>160</v>
      </c>
      <c r="C2718" s="1" t="s">
        <v>141</v>
      </c>
      <c r="D2718" s="1">
        <v>245.1491</v>
      </c>
      <c r="E2718" s="1">
        <v>25.73</v>
      </c>
      <c r="F2718" s="5" t="s">
        <v>146</v>
      </c>
      <c r="H2718" s="1" t="s">
        <v>154</v>
      </c>
      <c r="K2718" s="1">
        <f t="shared" si="577"/>
        <v>0</v>
      </c>
      <c r="L2718" s="1" t="str">
        <f t="shared" si="578"/>
        <v>both ((Ala or beta-Ala or sarcosine)-Arg) SE_Syn</v>
      </c>
      <c r="M2718" s="1" t="str">
        <f t="shared" si="569"/>
        <v>ND</v>
      </c>
      <c r="N2718" s="1" t="str">
        <f t="shared" si="570"/>
        <v>both ((Ala or beta-Ala or sarcosine)-Arg) SE_SynND</v>
      </c>
      <c r="O2718" s="2" t="str">
        <f t="shared" si="571"/>
        <v/>
      </c>
      <c r="P2718" s="1" t="str">
        <f t="array" ref="P2718">IF(O2718="","",AVERAGE(IF(L$1:L$2881=L2718,K$1:K$2881)))</f>
        <v/>
      </c>
      <c r="Q2718" s="1" t="str">
        <f t="array" ref="Q2718">IF(O2718="","",_xlfn.F.TEST(IF((L$1:L$2881=LEFT(L2718,LEN(L2718)-3)&amp;"ctr"),K$1:K$2881),IF((L$1:L$2881=L2718),K$1:K$2881)))</f>
        <v/>
      </c>
      <c r="R2718" s="1" t="str">
        <f t="array" ref="R2718">IF(O2718="","",TTEST(IF(L$1:L$2881=LEFT(L2718,LEN(L2718)-3)&amp;"ctr",K$1:K$2881),IF(L$1:L$2881=L2718,K$1:K$2881),2,IF(ISERROR(Q2718),3,IF(Q2718&lt;0.05,3,2))))</f>
        <v/>
      </c>
      <c r="S2718" s="1" t="str">
        <f t="shared" ca="1" si="572"/>
        <v/>
      </c>
      <c r="T2718" s="1" t="str">
        <f t="array" ref="T2718">IF(O2718="","",AVERAGE(IF(L$1:L$2881=L2718,I$1:I$2881)))</f>
        <v/>
      </c>
      <c r="U2718" s="1" t="str">
        <f t="shared" ca="1" si="573"/>
        <v/>
      </c>
      <c r="V2718" s="1" t="str">
        <f t="shared" ca="1" si="579"/>
        <v/>
      </c>
      <c r="W2718" s="1" t="str">
        <f t="array" aca="1" ref="W2718" ca="1">IF(V2718="","",IF(AVERAGE(IF(Z$2:Z$2881="Neg"&amp;" "&amp;B2718&amp;" "&amp;X2718,J$2:J$2881,0))&gt;AVERAGE(IF(Z$2:Z$2881="pos"&amp;" "&amp;B2718&amp;" "&amp;X2718,J$2:J$2881,0)),"neg","pos"))</f>
        <v/>
      </c>
      <c r="X2718" s="1" t="str">
        <f t="shared" ca="1" si="574"/>
        <v/>
      </c>
      <c r="Y2718" s="1" t="str">
        <f t="shared" ca="1" si="575"/>
        <v/>
      </c>
      <c r="Z2718" s="1" t="str">
        <f t="shared" si="576"/>
        <v>both ((Ala or beta-Ala or sarcosine)-Arg) SE_</v>
      </c>
      <c r="AA2718" s="1" t="str">
        <f t="shared" si="580"/>
        <v/>
      </c>
    </row>
    <row r="2719" spans="1:27" x14ac:dyDescent="0.2">
      <c r="A2719" s="1" t="s">
        <v>94</v>
      </c>
      <c r="B2719" s="1" t="s">
        <v>160</v>
      </c>
      <c r="C2719" s="1" t="s">
        <v>141</v>
      </c>
      <c r="D2719" s="1">
        <v>245.1491</v>
      </c>
      <c r="E2719" s="1">
        <v>25.73</v>
      </c>
      <c r="F2719" s="5" t="s">
        <v>146</v>
      </c>
      <c r="H2719" s="1" t="s">
        <v>154</v>
      </c>
      <c r="K2719" s="1">
        <f t="shared" si="577"/>
        <v>0</v>
      </c>
      <c r="L2719" s="1" t="str">
        <f t="shared" si="578"/>
        <v>both ((Ala or beta-Ala or sarcosine)-Arg) SE_Syn</v>
      </c>
      <c r="M2719" s="1" t="str">
        <f t="shared" si="569"/>
        <v>ND</v>
      </c>
      <c r="N2719" s="1" t="str">
        <f t="shared" si="570"/>
        <v>both ((Ala or beta-Ala or sarcosine)-Arg) SE_SynND</v>
      </c>
      <c r="O2719" s="2" t="str">
        <f t="shared" si="571"/>
        <v/>
      </c>
      <c r="P2719" s="1" t="str">
        <f t="array" ref="P2719">IF(O2719="","",AVERAGE(IF(L$1:L$2881=L2719,K$1:K$2881)))</f>
        <v/>
      </c>
      <c r="Q2719" s="1" t="str">
        <f t="array" ref="Q2719">IF(O2719="","",_xlfn.F.TEST(IF((L$1:L$2881=LEFT(L2719,LEN(L2719)-3)&amp;"ctr"),K$1:K$2881),IF((L$1:L$2881=L2719),K$1:K$2881)))</f>
        <v/>
      </c>
      <c r="R2719" s="1" t="str">
        <f t="array" ref="R2719">IF(O2719="","",TTEST(IF(L$1:L$2881=LEFT(L2719,LEN(L2719)-3)&amp;"ctr",K$1:K$2881),IF(L$1:L$2881=L2719,K$1:K$2881),2,IF(ISERROR(Q2719),3,IF(Q2719&lt;0.05,3,2))))</f>
        <v/>
      </c>
      <c r="S2719" s="1" t="str">
        <f t="shared" ca="1" si="572"/>
        <v/>
      </c>
      <c r="T2719" s="1" t="str">
        <f t="array" ref="T2719">IF(O2719="","",AVERAGE(IF(L$1:L$2881=L2719,I$1:I$2881)))</f>
        <v/>
      </c>
      <c r="U2719" s="1" t="str">
        <f t="shared" ca="1" si="573"/>
        <v/>
      </c>
      <c r="V2719" s="1" t="str">
        <f t="shared" ca="1" si="579"/>
        <v/>
      </c>
      <c r="W2719" s="1" t="str">
        <f t="array" aca="1" ref="W2719" ca="1">IF(V2719="","",IF(AVERAGE(IF(Z$2:Z$2881="Neg"&amp;" "&amp;B2719&amp;" "&amp;X2719,J$2:J$2881,0))&gt;AVERAGE(IF(Z$2:Z$2881="pos"&amp;" "&amp;B2719&amp;" "&amp;X2719,J$2:J$2881,0)),"neg","pos"))</f>
        <v/>
      </c>
      <c r="X2719" s="1" t="str">
        <f t="shared" ca="1" si="574"/>
        <v/>
      </c>
      <c r="Y2719" s="1" t="str">
        <f t="shared" ca="1" si="575"/>
        <v/>
      </c>
      <c r="Z2719" s="1" t="str">
        <f t="shared" si="576"/>
        <v>both ((Ala or beta-Ala or sarcosine)-Arg) SE_</v>
      </c>
      <c r="AA2719" s="1" t="str">
        <f t="shared" si="580"/>
        <v/>
      </c>
    </row>
    <row r="2720" spans="1:27" x14ac:dyDescent="0.2">
      <c r="A2720" s="1" t="s">
        <v>94</v>
      </c>
      <c r="B2720" s="1" t="s">
        <v>160</v>
      </c>
      <c r="C2720" s="1" t="s">
        <v>141</v>
      </c>
      <c r="D2720" s="1">
        <v>245.1491</v>
      </c>
      <c r="E2720" s="1">
        <v>25.73</v>
      </c>
      <c r="F2720" s="5" t="s">
        <v>146</v>
      </c>
      <c r="H2720" s="1" t="s">
        <v>154</v>
      </c>
      <c r="K2720" s="1">
        <f t="shared" si="577"/>
        <v>0</v>
      </c>
      <c r="L2720" s="1" t="str">
        <f t="shared" si="578"/>
        <v>both ((Ala or beta-Ala or sarcosine)-Arg) SE_Syn</v>
      </c>
      <c r="M2720" s="1" t="str">
        <f t="shared" si="569"/>
        <v>ND</v>
      </c>
      <c r="N2720" s="1" t="str">
        <f t="shared" si="570"/>
        <v>both ((Ala or beta-Ala or sarcosine)-Arg) SE_SynND</v>
      </c>
      <c r="O2720" s="2" t="str">
        <f t="shared" si="571"/>
        <v/>
      </c>
      <c r="P2720" s="1" t="str">
        <f t="array" ref="P2720">IF(O2720="","",AVERAGE(IF(L$1:L$2881=L2720,K$1:K$2881)))</f>
        <v/>
      </c>
      <c r="Q2720" s="1" t="str">
        <f t="array" ref="Q2720">IF(O2720="","",_xlfn.F.TEST(IF((L$1:L$2881=LEFT(L2720,LEN(L2720)-3)&amp;"ctr"),K$1:K$2881),IF((L$1:L$2881=L2720),K$1:K$2881)))</f>
        <v/>
      </c>
      <c r="R2720" s="1" t="str">
        <f t="array" ref="R2720">IF(O2720="","",TTEST(IF(L$1:L$2881=LEFT(L2720,LEN(L2720)-3)&amp;"ctr",K$1:K$2881),IF(L$1:L$2881=L2720,K$1:K$2881),2,IF(ISERROR(Q2720),3,IF(Q2720&lt;0.05,3,2))))</f>
        <v/>
      </c>
      <c r="S2720" s="1" t="str">
        <f t="shared" ca="1" si="572"/>
        <v/>
      </c>
      <c r="T2720" s="1" t="str">
        <f t="array" ref="T2720">IF(O2720="","",AVERAGE(IF(L$1:L$2881=L2720,I$1:I$2881)))</f>
        <v/>
      </c>
      <c r="U2720" s="1" t="str">
        <f t="shared" ca="1" si="573"/>
        <v/>
      </c>
      <c r="V2720" s="1" t="str">
        <f t="shared" ca="1" si="579"/>
        <v/>
      </c>
      <c r="W2720" s="1" t="str">
        <f t="array" aca="1" ref="W2720" ca="1">IF(V2720="","",IF(AVERAGE(IF(Z$2:Z$2881="Neg"&amp;" "&amp;B2720&amp;" "&amp;X2720,J$2:J$2881,0))&gt;AVERAGE(IF(Z$2:Z$2881="pos"&amp;" "&amp;B2720&amp;" "&amp;X2720,J$2:J$2881,0)),"neg","pos"))</f>
        <v/>
      </c>
      <c r="X2720" s="1" t="str">
        <f t="shared" ca="1" si="574"/>
        <v/>
      </c>
      <c r="Y2720" s="1" t="str">
        <f t="shared" ca="1" si="575"/>
        <v/>
      </c>
      <c r="Z2720" s="1" t="str">
        <f t="shared" si="576"/>
        <v>both ((Ala or beta-Ala or sarcosine)-Arg) SE_</v>
      </c>
      <c r="AA2720" s="1" t="str">
        <f t="shared" si="580"/>
        <v/>
      </c>
    </row>
    <row r="2721" spans="1:27" x14ac:dyDescent="0.2">
      <c r="A2721" s="1" t="s">
        <v>94</v>
      </c>
      <c r="B2721" s="1" t="s">
        <v>160</v>
      </c>
      <c r="C2721" s="1" t="s">
        <v>141</v>
      </c>
      <c r="D2721" s="1">
        <v>245.1491</v>
      </c>
      <c r="E2721" s="1">
        <v>25.73</v>
      </c>
      <c r="F2721" s="5" t="s">
        <v>146</v>
      </c>
      <c r="H2721" s="1" t="s">
        <v>154</v>
      </c>
      <c r="K2721" s="1">
        <f t="shared" si="577"/>
        <v>0</v>
      </c>
      <c r="L2721" s="1" t="str">
        <f t="shared" si="578"/>
        <v>both ((Ala or beta-Ala or sarcosine)-Arg) SE_Syn</v>
      </c>
      <c r="M2721" s="1" t="str">
        <f t="shared" si="569"/>
        <v>ND</v>
      </c>
      <c r="N2721" s="1" t="str">
        <f t="shared" si="570"/>
        <v>both ((Ala or beta-Ala or sarcosine)-Arg) SE_SynND</v>
      </c>
      <c r="O2721" s="2" t="str">
        <f t="shared" si="571"/>
        <v/>
      </c>
      <c r="P2721" s="1" t="str">
        <f t="array" ref="P2721">IF(O2721="","",AVERAGE(IF(L$1:L$2881=L2721,K$1:K$2881)))</f>
        <v/>
      </c>
      <c r="Q2721" s="1" t="str">
        <f t="array" ref="Q2721">IF(O2721="","",_xlfn.F.TEST(IF((L$1:L$2881=LEFT(L2721,LEN(L2721)-3)&amp;"ctr"),K$1:K$2881),IF((L$1:L$2881=L2721),K$1:K$2881)))</f>
        <v/>
      </c>
      <c r="R2721" s="1" t="str">
        <f t="array" ref="R2721">IF(O2721="","",TTEST(IF(L$1:L$2881=LEFT(L2721,LEN(L2721)-3)&amp;"ctr",K$1:K$2881),IF(L$1:L$2881=L2721,K$1:K$2881),2,IF(ISERROR(Q2721),3,IF(Q2721&lt;0.05,3,2))))</f>
        <v/>
      </c>
      <c r="S2721" s="1" t="str">
        <f t="shared" ca="1" si="572"/>
        <v/>
      </c>
      <c r="T2721" s="1" t="str">
        <f t="array" ref="T2721">IF(O2721="","",AVERAGE(IF(L$1:L$2881=L2721,I$1:I$2881)))</f>
        <v/>
      </c>
      <c r="U2721" s="1" t="str">
        <f t="shared" ca="1" si="573"/>
        <v/>
      </c>
      <c r="V2721" s="1" t="str">
        <f t="shared" ca="1" si="579"/>
        <v/>
      </c>
      <c r="W2721" s="1" t="str">
        <f t="array" aca="1" ref="W2721" ca="1">IF(V2721="","",IF(AVERAGE(IF(Z$2:Z$2881="Neg"&amp;" "&amp;B2721&amp;" "&amp;X2721,J$2:J$2881,0))&gt;AVERAGE(IF(Z$2:Z$2881="pos"&amp;" "&amp;B2721&amp;" "&amp;X2721,J$2:J$2881,0)),"neg","pos"))</f>
        <v/>
      </c>
      <c r="X2721" s="1" t="str">
        <f t="shared" ca="1" si="574"/>
        <v/>
      </c>
      <c r="Y2721" s="1" t="str">
        <f t="shared" ca="1" si="575"/>
        <v/>
      </c>
      <c r="Z2721" s="1" t="str">
        <f t="shared" si="576"/>
        <v>both ((Ala or beta-Ala or sarcosine)-Arg) SE_</v>
      </c>
      <c r="AA2721" s="1" t="str">
        <f t="shared" si="580"/>
        <v/>
      </c>
    </row>
    <row r="2722" spans="1:27" x14ac:dyDescent="0.2">
      <c r="A2722" s="1" t="s">
        <v>94</v>
      </c>
      <c r="B2722" s="1" t="s">
        <v>98</v>
      </c>
      <c r="C2722" s="1" t="s">
        <v>142</v>
      </c>
      <c r="D2722" s="1">
        <v>217.14240000000001</v>
      </c>
      <c r="E2722" s="1">
        <v>26.23</v>
      </c>
      <c r="F2722" s="5" t="s">
        <v>146</v>
      </c>
      <c r="H2722" s="1" t="s">
        <v>147</v>
      </c>
      <c r="K2722" s="1">
        <f t="shared" si="577"/>
        <v>0</v>
      </c>
      <c r="L2722" s="1" t="str">
        <f t="shared" si="578"/>
        <v>both (C3H7NO2+Lys-H2O) Min_Ctr</v>
      </c>
      <c r="M2722" s="1" t="str">
        <f t="shared" si="569"/>
        <v>ND</v>
      </c>
      <c r="N2722" s="1" t="str">
        <f t="shared" si="570"/>
        <v>both (C3H7NO2+Lys-H2O) Min_CtrND</v>
      </c>
      <c r="O2722" s="2" t="str">
        <f t="shared" si="571"/>
        <v>ND</v>
      </c>
      <c r="P2722" s="1">
        <f t="array" ref="P2722">IF(O2722="","",AVERAGE(IF(L$1:L$2881=L2722,K$1:K$2881)))</f>
        <v>0</v>
      </c>
      <c r="Q2722" s="1" t="e">
        <f t="array" ref="Q2722">IF(O2722="","",_xlfn.F.TEST(IF((L$1:L$2881=LEFT(L2722,LEN(L2722)-3)&amp;"ctr"),K$1:K$2881),IF((L$1:L$2881=L2722),K$1:K$2881)))</f>
        <v>#DIV/0!</v>
      </c>
      <c r="R2722" s="1" t="e">
        <f t="array" ref="R2722">IF(O2722="","",TTEST(IF(L$1:L$2881=LEFT(L2722,LEN(L2722)-3)&amp;"ctr",K$1:K$2881),IF(L$1:L$2881=L2722,K$1:K$2881),2,IF(ISERROR(Q2722),3,IF(Q2722&lt;0.05,3,2))))</f>
        <v>#DIV/0!</v>
      </c>
      <c r="S2722" s="1" t="str">
        <f t="shared" ca="1" si="572"/>
        <v>ND</v>
      </c>
      <c r="T2722" s="1">
        <f t="array" ref="T2722">IF(O2722="","",AVERAGE(IF(L$1:L$2881=L2722,I$1:I$2881)))</f>
        <v>0</v>
      </c>
      <c r="U2722" s="1" t="str">
        <f t="shared" ca="1" si="573"/>
        <v>n/a</v>
      </c>
      <c r="V2722" s="1" t="str">
        <f t="shared" ca="1" si="579"/>
        <v/>
      </c>
      <c r="W2722" s="1" t="str">
        <f t="array" aca="1" ref="W2722" ca="1">IF(V2722="","",IF(AVERAGE(IF(Z$2:Z$2881="Neg"&amp;" "&amp;B2722&amp;" "&amp;X2722,J$2:J$2881,0))&gt;AVERAGE(IF(Z$2:Z$2881="pos"&amp;" "&amp;B2722&amp;" "&amp;X2722,J$2:J$2881,0)),"neg","pos"))</f>
        <v/>
      </c>
      <c r="X2722" s="1" t="str">
        <f t="shared" ca="1" si="574"/>
        <v/>
      </c>
      <c r="Y2722" s="1" t="str">
        <f t="shared" ca="1" si="575"/>
        <v/>
      </c>
      <c r="Z2722" s="1" t="str">
        <f t="shared" si="576"/>
        <v>both (C3H7NO2+Lys-H2O) Min</v>
      </c>
      <c r="AA2722" s="1" t="str">
        <f t="shared" si="580"/>
        <v>Good</v>
      </c>
    </row>
    <row r="2723" spans="1:27" x14ac:dyDescent="0.2">
      <c r="A2723" s="1" t="s">
        <v>94</v>
      </c>
      <c r="B2723" s="1" t="s">
        <v>98</v>
      </c>
      <c r="C2723" s="1" t="s">
        <v>142</v>
      </c>
      <c r="D2723" s="1">
        <v>217.14240000000001</v>
      </c>
      <c r="E2723" s="1">
        <v>26.23</v>
      </c>
      <c r="F2723" s="5" t="s">
        <v>146</v>
      </c>
      <c r="H2723" s="1" t="s">
        <v>147</v>
      </c>
      <c r="K2723" s="1">
        <f t="shared" si="577"/>
        <v>0</v>
      </c>
      <c r="L2723" s="1" t="str">
        <f t="shared" si="578"/>
        <v>both (C3H7NO2+Lys-H2O) Min_Ctr</v>
      </c>
      <c r="M2723" s="1" t="str">
        <f t="shared" si="569"/>
        <v>ND</v>
      </c>
      <c r="N2723" s="1" t="str">
        <f t="shared" si="570"/>
        <v>both (C3H7NO2+Lys-H2O) Min_CtrND</v>
      </c>
      <c r="O2723" s="2" t="str">
        <f t="shared" si="571"/>
        <v/>
      </c>
      <c r="P2723" s="1" t="str">
        <f t="array" ref="P2723">IF(O2723="","",AVERAGE(IF(L$1:L$2881=L2723,K$1:K$2881)))</f>
        <v/>
      </c>
      <c r="Q2723" s="1" t="str">
        <f t="array" ref="Q2723">IF(O2723="","",_xlfn.F.TEST(IF((L$1:L$2881=LEFT(L2723,LEN(L2723)-3)&amp;"ctr"),K$1:K$2881),IF((L$1:L$2881=L2723),K$1:K$2881)))</f>
        <v/>
      </c>
      <c r="R2723" s="1" t="str">
        <f t="array" ref="R2723">IF(O2723="","",TTEST(IF(L$1:L$2881=LEFT(L2723,LEN(L2723)-3)&amp;"ctr",K$1:K$2881),IF(L$1:L$2881=L2723,K$1:K$2881),2,IF(ISERROR(Q2723),3,IF(Q2723&lt;0.05,3,2))))</f>
        <v/>
      </c>
      <c r="S2723" s="1" t="str">
        <f t="shared" ca="1" si="572"/>
        <v/>
      </c>
      <c r="T2723" s="1" t="str">
        <f t="array" ref="T2723">IF(O2723="","",AVERAGE(IF(L$1:L$2881=L2723,I$1:I$2881)))</f>
        <v/>
      </c>
      <c r="U2723" s="1" t="str">
        <f t="shared" ca="1" si="573"/>
        <v/>
      </c>
      <c r="V2723" s="1" t="str">
        <f t="shared" ca="1" si="579"/>
        <v/>
      </c>
      <c r="W2723" s="1" t="str">
        <f t="array" aca="1" ref="W2723" ca="1">IF(V2723="","",IF(AVERAGE(IF(Z$2:Z$2881="Neg"&amp;" "&amp;B2723&amp;" "&amp;X2723,J$2:J$2881,0))&gt;AVERAGE(IF(Z$2:Z$2881="pos"&amp;" "&amp;B2723&amp;" "&amp;X2723,J$2:J$2881,0)),"neg","pos"))</f>
        <v/>
      </c>
      <c r="X2723" s="1" t="str">
        <f t="shared" ca="1" si="574"/>
        <v/>
      </c>
      <c r="Y2723" s="1" t="str">
        <f t="shared" ca="1" si="575"/>
        <v/>
      </c>
      <c r="Z2723" s="1" t="str">
        <f t="shared" si="576"/>
        <v>both (C3H7NO2+Lys-H2O) Min</v>
      </c>
      <c r="AA2723" s="1" t="str">
        <f t="shared" si="580"/>
        <v/>
      </c>
    </row>
    <row r="2724" spans="1:27" x14ac:dyDescent="0.2">
      <c r="A2724" s="1" t="s">
        <v>94</v>
      </c>
      <c r="B2724" s="1" t="s">
        <v>98</v>
      </c>
      <c r="C2724" s="1" t="s">
        <v>142</v>
      </c>
      <c r="D2724" s="1">
        <v>217.14240000000001</v>
      </c>
      <c r="E2724" s="1">
        <v>26.23</v>
      </c>
      <c r="F2724" s="5" t="s">
        <v>146</v>
      </c>
      <c r="H2724" s="1" t="s">
        <v>147</v>
      </c>
      <c r="K2724" s="1">
        <f t="shared" si="577"/>
        <v>0</v>
      </c>
      <c r="L2724" s="1" t="str">
        <f t="shared" si="578"/>
        <v>both (C3H7NO2+Lys-H2O) Min_Ctr</v>
      </c>
      <c r="M2724" s="1" t="str">
        <f t="shared" si="569"/>
        <v>ND</v>
      </c>
      <c r="N2724" s="1" t="str">
        <f t="shared" si="570"/>
        <v>both (C3H7NO2+Lys-H2O) Min_CtrND</v>
      </c>
      <c r="O2724" s="2" t="str">
        <f t="shared" si="571"/>
        <v/>
      </c>
      <c r="P2724" s="1" t="str">
        <f t="array" ref="P2724">IF(O2724="","",AVERAGE(IF(L$1:L$2881=L2724,K$1:K$2881)))</f>
        <v/>
      </c>
      <c r="Q2724" s="1" t="str">
        <f t="array" ref="Q2724">IF(O2724="","",_xlfn.F.TEST(IF((L$1:L$2881=LEFT(L2724,LEN(L2724)-3)&amp;"ctr"),K$1:K$2881),IF((L$1:L$2881=L2724),K$1:K$2881)))</f>
        <v/>
      </c>
      <c r="R2724" s="1" t="str">
        <f t="array" ref="R2724">IF(O2724="","",TTEST(IF(L$1:L$2881=LEFT(L2724,LEN(L2724)-3)&amp;"ctr",K$1:K$2881),IF(L$1:L$2881=L2724,K$1:K$2881),2,IF(ISERROR(Q2724),3,IF(Q2724&lt;0.05,3,2))))</f>
        <v/>
      </c>
      <c r="S2724" s="1" t="str">
        <f t="shared" ca="1" si="572"/>
        <v/>
      </c>
      <c r="T2724" s="1" t="str">
        <f t="array" ref="T2724">IF(O2724="","",AVERAGE(IF(L$1:L$2881=L2724,I$1:I$2881)))</f>
        <v/>
      </c>
      <c r="U2724" s="1" t="str">
        <f t="shared" ca="1" si="573"/>
        <v/>
      </c>
      <c r="V2724" s="1" t="str">
        <f t="shared" ca="1" si="579"/>
        <v/>
      </c>
      <c r="W2724" s="1" t="str">
        <f t="array" aca="1" ref="W2724" ca="1">IF(V2724="","",IF(AVERAGE(IF(Z$2:Z$2881="Neg"&amp;" "&amp;B2724&amp;" "&amp;X2724,J$2:J$2881,0))&gt;AVERAGE(IF(Z$2:Z$2881="pos"&amp;" "&amp;B2724&amp;" "&amp;X2724,J$2:J$2881,0)),"neg","pos"))</f>
        <v/>
      </c>
      <c r="X2724" s="1" t="str">
        <f t="shared" ca="1" si="574"/>
        <v/>
      </c>
      <c r="Y2724" s="1" t="str">
        <f t="shared" ca="1" si="575"/>
        <v/>
      </c>
      <c r="Z2724" s="1" t="str">
        <f t="shared" si="576"/>
        <v>both (C3H7NO2+Lys-H2O) Min</v>
      </c>
      <c r="AA2724" s="1" t="str">
        <f t="shared" si="580"/>
        <v/>
      </c>
    </row>
    <row r="2725" spans="1:27" x14ac:dyDescent="0.2">
      <c r="A2725" s="1" t="s">
        <v>94</v>
      </c>
      <c r="B2725" s="1" t="s">
        <v>98</v>
      </c>
      <c r="C2725" s="1" t="s">
        <v>142</v>
      </c>
      <c r="D2725" s="1">
        <v>217.14240000000001</v>
      </c>
      <c r="E2725" s="1">
        <v>26.23</v>
      </c>
      <c r="F2725" s="5" t="s">
        <v>146</v>
      </c>
      <c r="H2725" s="1" t="s">
        <v>147</v>
      </c>
      <c r="K2725" s="1">
        <f t="shared" si="577"/>
        <v>0</v>
      </c>
      <c r="L2725" s="1" t="str">
        <f t="shared" si="578"/>
        <v>both (C3H7NO2+Lys-H2O) Min_Ctr</v>
      </c>
      <c r="M2725" s="1" t="str">
        <f t="shared" si="569"/>
        <v>ND</v>
      </c>
      <c r="N2725" s="1" t="str">
        <f t="shared" si="570"/>
        <v>both (C3H7NO2+Lys-H2O) Min_CtrND</v>
      </c>
      <c r="O2725" s="2" t="str">
        <f t="shared" si="571"/>
        <v/>
      </c>
      <c r="P2725" s="1" t="str">
        <f t="array" ref="P2725">IF(O2725="","",AVERAGE(IF(L$1:L$2881=L2725,K$1:K$2881)))</f>
        <v/>
      </c>
      <c r="Q2725" s="1" t="str">
        <f t="array" ref="Q2725">IF(O2725="","",_xlfn.F.TEST(IF((L$1:L$2881=LEFT(L2725,LEN(L2725)-3)&amp;"ctr"),K$1:K$2881),IF((L$1:L$2881=L2725),K$1:K$2881)))</f>
        <v/>
      </c>
      <c r="R2725" s="1" t="str">
        <f t="array" ref="R2725">IF(O2725="","",TTEST(IF(L$1:L$2881=LEFT(L2725,LEN(L2725)-3)&amp;"ctr",K$1:K$2881),IF(L$1:L$2881=L2725,K$1:K$2881),2,IF(ISERROR(Q2725),3,IF(Q2725&lt;0.05,3,2))))</f>
        <v/>
      </c>
      <c r="S2725" s="1" t="str">
        <f t="shared" ca="1" si="572"/>
        <v/>
      </c>
      <c r="T2725" s="1" t="str">
        <f t="array" ref="T2725">IF(O2725="","",AVERAGE(IF(L$1:L$2881=L2725,I$1:I$2881)))</f>
        <v/>
      </c>
      <c r="U2725" s="1" t="str">
        <f t="shared" ca="1" si="573"/>
        <v/>
      </c>
      <c r="V2725" s="1" t="str">
        <f t="shared" ca="1" si="579"/>
        <v/>
      </c>
      <c r="W2725" s="1" t="str">
        <f t="array" aca="1" ref="W2725" ca="1">IF(V2725="","",IF(AVERAGE(IF(Z$2:Z$2881="Neg"&amp;" "&amp;B2725&amp;" "&amp;X2725,J$2:J$2881,0))&gt;AVERAGE(IF(Z$2:Z$2881="pos"&amp;" "&amp;B2725&amp;" "&amp;X2725,J$2:J$2881,0)),"neg","pos"))</f>
        <v/>
      </c>
      <c r="X2725" s="1" t="str">
        <f t="shared" ca="1" si="574"/>
        <v/>
      </c>
      <c r="Y2725" s="1" t="str">
        <f t="shared" ca="1" si="575"/>
        <v/>
      </c>
      <c r="Z2725" s="1" t="str">
        <f t="shared" si="576"/>
        <v>both (C3H7NO2+Lys-H2O) Min</v>
      </c>
      <c r="AA2725" s="1" t="str">
        <f t="shared" si="580"/>
        <v/>
      </c>
    </row>
    <row r="2726" spans="1:27" x14ac:dyDescent="0.2">
      <c r="A2726" s="1" t="s">
        <v>94</v>
      </c>
      <c r="B2726" s="1" t="s">
        <v>98</v>
      </c>
      <c r="C2726" s="1" t="s">
        <v>142</v>
      </c>
      <c r="D2726" s="1">
        <v>217.14240000000001</v>
      </c>
      <c r="E2726" s="1">
        <v>26.23</v>
      </c>
      <c r="F2726" s="5" t="s">
        <v>146</v>
      </c>
      <c r="H2726" s="1" t="s">
        <v>148</v>
      </c>
      <c r="K2726" s="1">
        <f t="shared" si="577"/>
        <v>0</v>
      </c>
      <c r="L2726" s="1" t="str">
        <f t="shared" si="578"/>
        <v>both (C3H7NO2+Lys-H2O) Min_Syn</v>
      </c>
      <c r="M2726" s="1" t="str">
        <f t="shared" si="569"/>
        <v>ND</v>
      </c>
      <c r="N2726" s="1" t="str">
        <f t="shared" si="570"/>
        <v>both (C3H7NO2+Lys-H2O) Min_SynND</v>
      </c>
      <c r="O2726" s="2" t="str">
        <f t="shared" si="571"/>
        <v>ND</v>
      </c>
      <c r="P2726" s="1">
        <f t="array" ref="P2726">IF(O2726="","",AVERAGE(IF(L$1:L$2881=L2726,K$1:K$2881)))</f>
        <v>0</v>
      </c>
      <c r="Q2726" s="1" t="e">
        <f t="array" ref="Q2726">IF(O2726="","",_xlfn.F.TEST(IF((L$1:L$2881=LEFT(L2726,LEN(L2726)-3)&amp;"ctr"),K$1:K$2881),IF((L$1:L$2881=L2726),K$1:K$2881)))</f>
        <v>#DIV/0!</v>
      </c>
      <c r="R2726" s="1" t="e">
        <f t="array" ref="R2726">IF(O2726="","",TTEST(IF(L$1:L$2881=LEFT(L2726,LEN(L2726)-3)&amp;"ctr",K$1:K$2881),IF(L$1:L$2881=L2726,K$1:K$2881),2,IF(ISERROR(Q2726),3,IF(Q2726&lt;0.05,3,2))))</f>
        <v>#DIV/0!</v>
      </c>
      <c r="S2726" s="1" t="str">
        <f t="shared" ca="1" si="572"/>
        <v>ND</v>
      </c>
      <c r="T2726" s="1">
        <f t="array" ref="T2726">IF(O2726="","",AVERAGE(IF(L$1:L$2881=L2726,I$1:I$2881)))</f>
        <v>0</v>
      </c>
      <c r="U2726" s="1" t="str">
        <f t="shared" ca="1" si="573"/>
        <v>n/a</v>
      </c>
      <c r="V2726" s="1" t="str">
        <f t="shared" ca="1" si="579"/>
        <v/>
      </c>
      <c r="W2726" s="1" t="str">
        <f t="array" aca="1" ref="W2726" ca="1">IF(V2726="","",IF(AVERAGE(IF(Z$2:Z$2881="Neg"&amp;" "&amp;B2726&amp;" "&amp;X2726,J$2:J$2881,0))&gt;AVERAGE(IF(Z$2:Z$2881="pos"&amp;" "&amp;B2726&amp;" "&amp;X2726,J$2:J$2881,0)),"neg","pos"))</f>
        <v/>
      </c>
      <c r="X2726" s="1" t="str">
        <f t="shared" ca="1" si="574"/>
        <v/>
      </c>
      <c r="Y2726" s="1" t="str">
        <f t="shared" ca="1" si="575"/>
        <v/>
      </c>
      <c r="Z2726" s="1" t="str">
        <f t="shared" si="576"/>
        <v>both (C3H7NO2+Lys-H2O) Min</v>
      </c>
      <c r="AA2726" s="1" t="str">
        <f t="shared" si="580"/>
        <v>Good</v>
      </c>
    </row>
    <row r="2727" spans="1:27" x14ac:dyDescent="0.2">
      <c r="A2727" s="1" t="s">
        <v>94</v>
      </c>
      <c r="B2727" s="1" t="s">
        <v>98</v>
      </c>
      <c r="C2727" s="1" t="s">
        <v>142</v>
      </c>
      <c r="D2727" s="1">
        <v>217.14240000000001</v>
      </c>
      <c r="E2727" s="1">
        <v>26.23</v>
      </c>
      <c r="F2727" s="5" t="s">
        <v>146</v>
      </c>
      <c r="H2727" s="1" t="s">
        <v>148</v>
      </c>
      <c r="K2727" s="1">
        <f t="shared" si="577"/>
        <v>0</v>
      </c>
      <c r="L2727" s="1" t="str">
        <f t="shared" si="578"/>
        <v>both (C3H7NO2+Lys-H2O) Min_Syn</v>
      </c>
      <c r="M2727" s="1" t="str">
        <f t="shared" si="569"/>
        <v>ND</v>
      </c>
      <c r="N2727" s="1" t="str">
        <f t="shared" si="570"/>
        <v>both (C3H7NO2+Lys-H2O) Min_SynND</v>
      </c>
      <c r="O2727" s="2" t="str">
        <f t="shared" si="571"/>
        <v/>
      </c>
      <c r="P2727" s="1" t="str">
        <f t="array" ref="P2727">IF(O2727="","",AVERAGE(IF(L$1:L$2881=L2727,K$1:K$2881)))</f>
        <v/>
      </c>
      <c r="Q2727" s="1" t="str">
        <f t="array" ref="Q2727">IF(O2727="","",_xlfn.F.TEST(IF((L$1:L$2881=LEFT(L2727,LEN(L2727)-3)&amp;"ctr"),K$1:K$2881),IF((L$1:L$2881=L2727),K$1:K$2881)))</f>
        <v/>
      </c>
      <c r="R2727" s="1" t="str">
        <f t="array" ref="R2727">IF(O2727="","",TTEST(IF(L$1:L$2881=LEFT(L2727,LEN(L2727)-3)&amp;"ctr",K$1:K$2881),IF(L$1:L$2881=L2727,K$1:K$2881),2,IF(ISERROR(Q2727),3,IF(Q2727&lt;0.05,3,2))))</f>
        <v/>
      </c>
      <c r="S2727" s="1" t="str">
        <f t="shared" ca="1" si="572"/>
        <v/>
      </c>
      <c r="T2727" s="1" t="str">
        <f t="array" ref="T2727">IF(O2727="","",AVERAGE(IF(L$1:L$2881=L2727,I$1:I$2881)))</f>
        <v/>
      </c>
      <c r="U2727" s="1" t="str">
        <f t="shared" ca="1" si="573"/>
        <v/>
      </c>
      <c r="V2727" s="1" t="str">
        <f t="shared" ca="1" si="579"/>
        <v/>
      </c>
      <c r="W2727" s="1" t="str">
        <f t="array" aca="1" ref="W2727" ca="1">IF(V2727="","",IF(AVERAGE(IF(Z$2:Z$2881="Neg"&amp;" "&amp;B2727&amp;" "&amp;X2727,J$2:J$2881,0))&gt;AVERAGE(IF(Z$2:Z$2881="pos"&amp;" "&amp;B2727&amp;" "&amp;X2727,J$2:J$2881,0)),"neg","pos"))</f>
        <v/>
      </c>
      <c r="X2727" s="1" t="str">
        <f t="shared" ca="1" si="574"/>
        <v/>
      </c>
      <c r="Y2727" s="1" t="str">
        <f t="shared" ca="1" si="575"/>
        <v/>
      </c>
      <c r="Z2727" s="1" t="str">
        <f t="shared" si="576"/>
        <v>both (C3H7NO2+Lys-H2O) Min</v>
      </c>
      <c r="AA2727" s="1" t="str">
        <f t="shared" si="580"/>
        <v/>
      </c>
    </row>
    <row r="2728" spans="1:27" x14ac:dyDescent="0.2">
      <c r="A2728" s="1" t="s">
        <v>94</v>
      </c>
      <c r="B2728" s="1" t="s">
        <v>98</v>
      </c>
      <c r="C2728" s="1" t="s">
        <v>142</v>
      </c>
      <c r="D2728" s="1">
        <v>217.14240000000001</v>
      </c>
      <c r="E2728" s="1">
        <v>26.23</v>
      </c>
      <c r="F2728" s="5" t="s">
        <v>146</v>
      </c>
      <c r="H2728" s="1" t="s">
        <v>148</v>
      </c>
      <c r="K2728" s="1">
        <f t="shared" si="577"/>
        <v>0</v>
      </c>
      <c r="L2728" s="1" t="str">
        <f t="shared" si="578"/>
        <v>both (C3H7NO2+Lys-H2O) Min_Syn</v>
      </c>
      <c r="M2728" s="1" t="str">
        <f t="shared" si="569"/>
        <v>ND</v>
      </c>
      <c r="N2728" s="1" t="str">
        <f t="shared" si="570"/>
        <v>both (C3H7NO2+Lys-H2O) Min_SynND</v>
      </c>
      <c r="O2728" s="2" t="str">
        <f t="shared" si="571"/>
        <v/>
      </c>
      <c r="P2728" s="1" t="str">
        <f t="array" ref="P2728">IF(O2728="","",AVERAGE(IF(L$1:L$2881=L2728,K$1:K$2881)))</f>
        <v/>
      </c>
      <c r="Q2728" s="1" t="str">
        <f t="array" ref="Q2728">IF(O2728="","",_xlfn.F.TEST(IF((L$1:L$2881=LEFT(L2728,LEN(L2728)-3)&amp;"ctr"),K$1:K$2881),IF((L$1:L$2881=L2728),K$1:K$2881)))</f>
        <v/>
      </c>
      <c r="R2728" s="1" t="str">
        <f t="array" ref="R2728">IF(O2728="","",TTEST(IF(L$1:L$2881=LEFT(L2728,LEN(L2728)-3)&amp;"ctr",K$1:K$2881),IF(L$1:L$2881=L2728,K$1:K$2881),2,IF(ISERROR(Q2728),3,IF(Q2728&lt;0.05,3,2))))</f>
        <v/>
      </c>
      <c r="S2728" s="1" t="str">
        <f t="shared" ca="1" si="572"/>
        <v/>
      </c>
      <c r="T2728" s="1" t="str">
        <f t="array" ref="T2728">IF(O2728="","",AVERAGE(IF(L$1:L$2881=L2728,I$1:I$2881)))</f>
        <v/>
      </c>
      <c r="U2728" s="1" t="str">
        <f t="shared" ca="1" si="573"/>
        <v/>
      </c>
      <c r="V2728" s="1" t="str">
        <f t="shared" ca="1" si="579"/>
        <v/>
      </c>
      <c r="W2728" s="1" t="str">
        <f t="array" aca="1" ref="W2728" ca="1">IF(V2728="","",IF(AVERAGE(IF(Z$2:Z$2881="Neg"&amp;" "&amp;B2728&amp;" "&amp;X2728,J$2:J$2881,0))&gt;AVERAGE(IF(Z$2:Z$2881="pos"&amp;" "&amp;B2728&amp;" "&amp;X2728,J$2:J$2881,0)),"neg","pos"))</f>
        <v/>
      </c>
      <c r="X2728" s="1" t="str">
        <f t="shared" ca="1" si="574"/>
        <v/>
      </c>
      <c r="Y2728" s="1" t="str">
        <f t="shared" ca="1" si="575"/>
        <v/>
      </c>
      <c r="Z2728" s="1" t="str">
        <f t="shared" si="576"/>
        <v>both (C3H7NO2+Lys-H2O) Min</v>
      </c>
      <c r="AA2728" s="1" t="str">
        <f t="shared" si="580"/>
        <v/>
      </c>
    </row>
    <row r="2729" spans="1:27" x14ac:dyDescent="0.2">
      <c r="A2729" s="1" t="s">
        <v>94</v>
      </c>
      <c r="B2729" s="1" t="s">
        <v>98</v>
      </c>
      <c r="C2729" s="1" t="s">
        <v>142</v>
      </c>
      <c r="D2729" s="1">
        <v>217.14240000000001</v>
      </c>
      <c r="E2729" s="1">
        <v>26.23</v>
      </c>
      <c r="F2729" s="5" t="s">
        <v>146</v>
      </c>
      <c r="H2729" s="1" t="s">
        <v>148</v>
      </c>
      <c r="K2729" s="1">
        <f t="shared" si="577"/>
        <v>0</v>
      </c>
      <c r="L2729" s="1" t="str">
        <f t="shared" si="578"/>
        <v>both (C3H7NO2+Lys-H2O) Min_Syn</v>
      </c>
      <c r="M2729" s="1" t="str">
        <f t="shared" si="569"/>
        <v>ND</v>
      </c>
      <c r="N2729" s="1" t="str">
        <f t="shared" si="570"/>
        <v>both (C3H7NO2+Lys-H2O) Min_SynND</v>
      </c>
      <c r="O2729" s="2" t="str">
        <f t="shared" si="571"/>
        <v/>
      </c>
      <c r="P2729" s="1" t="str">
        <f t="array" ref="P2729">IF(O2729="","",AVERAGE(IF(L$1:L$2881=L2729,K$1:K$2881)))</f>
        <v/>
      </c>
      <c r="Q2729" s="1" t="str">
        <f t="array" ref="Q2729">IF(O2729="","",_xlfn.F.TEST(IF((L$1:L$2881=LEFT(L2729,LEN(L2729)-3)&amp;"ctr"),K$1:K$2881),IF((L$1:L$2881=L2729),K$1:K$2881)))</f>
        <v/>
      </c>
      <c r="R2729" s="1" t="str">
        <f t="array" ref="R2729">IF(O2729="","",TTEST(IF(L$1:L$2881=LEFT(L2729,LEN(L2729)-3)&amp;"ctr",K$1:K$2881),IF(L$1:L$2881=L2729,K$1:K$2881),2,IF(ISERROR(Q2729),3,IF(Q2729&lt;0.05,3,2))))</f>
        <v/>
      </c>
      <c r="S2729" s="1" t="str">
        <f t="shared" ca="1" si="572"/>
        <v/>
      </c>
      <c r="T2729" s="1" t="str">
        <f t="array" ref="T2729">IF(O2729="","",AVERAGE(IF(L$1:L$2881=L2729,I$1:I$2881)))</f>
        <v/>
      </c>
      <c r="U2729" s="1" t="str">
        <f t="shared" ca="1" si="573"/>
        <v/>
      </c>
      <c r="V2729" s="1" t="str">
        <f t="shared" ca="1" si="579"/>
        <v/>
      </c>
      <c r="W2729" s="1" t="str">
        <f t="array" aca="1" ref="W2729" ca="1">IF(V2729="","",IF(AVERAGE(IF(Z$2:Z$2881="Neg"&amp;" "&amp;B2729&amp;" "&amp;X2729,J$2:J$2881,0))&gt;AVERAGE(IF(Z$2:Z$2881="pos"&amp;" "&amp;B2729&amp;" "&amp;X2729,J$2:J$2881,0)),"neg","pos"))</f>
        <v/>
      </c>
      <c r="X2729" s="1" t="str">
        <f t="shared" ca="1" si="574"/>
        <v/>
      </c>
      <c r="Y2729" s="1" t="str">
        <f t="shared" ca="1" si="575"/>
        <v/>
      </c>
      <c r="Z2729" s="1" t="str">
        <f t="shared" si="576"/>
        <v>both (C3H7NO2+Lys-H2O) Min</v>
      </c>
      <c r="AA2729" s="1" t="str">
        <f t="shared" si="580"/>
        <v/>
      </c>
    </row>
    <row r="2730" spans="1:27" x14ac:dyDescent="0.2">
      <c r="A2730" s="1" t="s">
        <v>94</v>
      </c>
      <c r="B2730" s="1" t="s">
        <v>98</v>
      </c>
      <c r="C2730" s="1" t="s">
        <v>142</v>
      </c>
      <c r="D2730" s="1">
        <v>217.14240000000001</v>
      </c>
      <c r="E2730" s="1">
        <v>26.23</v>
      </c>
      <c r="F2730" s="5" t="s">
        <v>146</v>
      </c>
      <c r="H2730" s="1" t="s">
        <v>149</v>
      </c>
      <c r="K2730" s="1">
        <f t="shared" si="577"/>
        <v>0</v>
      </c>
      <c r="L2730" s="1" t="str">
        <f t="shared" si="578"/>
        <v>both (C3H7NO2+Lys-H2O) MEBM_Ctr</v>
      </c>
      <c r="M2730" s="1" t="str">
        <f t="shared" si="569"/>
        <v>ND</v>
      </c>
      <c r="N2730" s="1" t="str">
        <f t="shared" si="570"/>
        <v>both (C3H7NO2+Lys-H2O) MEBM_CtrND</v>
      </c>
      <c r="O2730" s="2" t="str">
        <f t="shared" si="571"/>
        <v>ND</v>
      </c>
      <c r="P2730" s="1">
        <f t="array" ref="P2730">IF(O2730="","",AVERAGE(IF(L$1:L$2881=L2730,K$1:K$2881)))</f>
        <v>0</v>
      </c>
      <c r="Q2730" s="1" t="e">
        <f t="array" ref="Q2730">IF(O2730="","",_xlfn.F.TEST(IF((L$1:L$2881=LEFT(L2730,LEN(L2730)-3)&amp;"ctr"),K$1:K$2881),IF((L$1:L$2881=L2730),K$1:K$2881)))</f>
        <v>#DIV/0!</v>
      </c>
      <c r="R2730" s="1" t="e">
        <f t="array" ref="R2730">IF(O2730="","",TTEST(IF(L$1:L$2881=LEFT(L2730,LEN(L2730)-3)&amp;"ctr",K$1:K$2881),IF(L$1:L$2881=L2730,K$1:K$2881),2,IF(ISERROR(Q2730),3,IF(Q2730&lt;0.05,3,2))))</f>
        <v>#DIV/0!</v>
      </c>
      <c r="S2730" s="1" t="str">
        <f t="shared" ca="1" si="572"/>
        <v>ND</v>
      </c>
      <c r="T2730" s="1">
        <f t="array" ref="T2730">IF(O2730="","",AVERAGE(IF(L$1:L$2881=L2730,I$1:I$2881)))</f>
        <v>0</v>
      </c>
      <c r="U2730" s="1" t="str">
        <f t="shared" ca="1" si="573"/>
        <v>n/a</v>
      </c>
      <c r="V2730" s="1" t="str">
        <f t="shared" ca="1" si="579"/>
        <v/>
      </c>
      <c r="W2730" s="1" t="str">
        <f t="array" aca="1" ref="W2730" ca="1">IF(V2730="","",IF(AVERAGE(IF(Z$2:Z$2881="Neg"&amp;" "&amp;B2730&amp;" "&amp;X2730,J$2:J$2881,0))&gt;AVERAGE(IF(Z$2:Z$2881="pos"&amp;" "&amp;B2730&amp;" "&amp;X2730,J$2:J$2881,0)),"neg","pos"))</f>
        <v/>
      </c>
      <c r="X2730" s="1" t="str">
        <f t="shared" ca="1" si="574"/>
        <v/>
      </c>
      <c r="Y2730" s="1" t="str">
        <f t="shared" ca="1" si="575"/>
        <v/>
      </c>
      <c r="Z2730" s="1" t="str">
        <f t="shared" si="576"/>
        <v>both (C3H7NO2+Lys-H2O) MEB</v>
      </c>
      <c r="AA2730" s="1" t="str">
        <f t="shared" si="580"/>
        <v>Good</v>
      </c>
    </row>
    <row r="2731" spans="1:27" x14ac:dyDescent="0.2">
      <c r="A2731" s="1" t="s">
        <v>94</v>
      </c>
      <c r="B2731" s="1" t="s">
        <v>98</v>
      </c>
      <c r="C2731" s="1" t="s">
        <v>142</v>
      </c>
      <c r="D2731" s="1">
        <v>217.14240000000001</v>
      </c>
      <c r="E2731" s="1">
        <v>26.23</v>
      </c>
      <c r="F2731" s="5" t="s">
        <v>146</v>
      </c>
      <c r="H2731" s="1" t="s">
        <v>149</v>
      </c>
      <c r="K2731" s="1">
        <f t="shared" si="577"/>
        <v>0</v>
      </c>
      <c r="L2731" s="1" t="str">
        <f t="shared" si="578"/>
        <v>both (C3H7NO2+Lys-H2O) MEBM_Ctr</v>
      </c>
      <c r="M2731" s="1" t="str">
        <f t="shared" si="569"/>
        <v>ND</v>
      </c>
      <c r="N2731" s="1" t="str">
        <f t="shared" si="570"/>
        <v>both (C3H7NO2+Lys-H2O) MEBM_CtrND</v>
      </c>
      <c r="O2731" s="2" t="str">
        <f t="shared" si="571"/>
        <v/>
      </c>
      <c r="P2731" s="1" t="str">
        <f t="array" ref="P2731">IF(O2731="","",AVERAGE(IF(L$1:L$2881=L2731,K$1:K$2881)))</f>
        <v/>
      </c>
      <c r="Q2731" s="1" t="str">
        <f t="array" ref="Q2731">IF(O2731="","",_xlfn.F.TEST(IF((L$1:L$2881=LEFT(L2731,LEN(L2731)-3)&amp;"ctr"),K$1:K$2881),IF((L$1:L$2881=L2731),K$1:K$2881)))</f>
        <v/>
      </c>
      <c r="R2731" s="1" t="str">
        <f t="array" ref="R2731">IF(O2731="","",TTEST(IF(L$1:L$2881=LEFT(L2731,LEN(L2731)-3)&amp;"ctr",K$1:K$2881),IF(L$1:L$2881=L2731,K$1:K$2881),2,IF(ISERROR(Q2731),3,IF(Q2731&lt;0.05,3,2))))</f>
        <v/>
      </c>
      <c r="S2731" s="1" t="str">
        <f t="shared" ca="1" si="572"/>
        <v/>
      </c>
      <c r="T2731" s="1" t="str">
        <f t="array" ref="T2731">IF(O2731="","",AVERAGE(IF(L$1:L$2881=L2731,I$1:I$2881)))</f>
        <v/>
      </c>
      <c r="U2731" s="1" t="str">
        <f t="shared" ca="1" si="573"/>
        <v/>
      </c>
      <c r="V2731" s="1" t="str">
        <f t="shared" ca="1" si="579"/>
        <v/>
      </c>
      <c r="W2731" s="1" t="str">
        <f t="array" aca="1" ref="W2731" ca="1">IF(V2731="","",IF(AVERAGE(IF(Z$2:Z$2881="Neg"&amp;" "&amp;B2731&amp;" "&amp;X2731,J$2:J$2881,0))&gt;AVERAGE(IF(Z$2:Z$2881="pos"&amp;" "&amp;B2731&amp;" "&amp;X2731,J$2:J$2881,0)),"neg","pos"))</f>
        <v/>
      </c>
      <c r="X2731" s="1" t="str">
        <f t="shared" ca="1" si="574"/>
        <v/>
      </c>
      <c r="Y2731" s="1" t="str">
        <f t="shared" ca="1" si="575"/>
        <v/>
      </c>
      <c r="Z2731" s="1" t="str">
        <f t="shared" si="576"/>
        <v>both (C3H7NO2+Lys-H2O) MEB</v>
      </c>
      <c r="AA2731" s="1" t="str">
        <f t="shared" si="580"/>
        <v/>
      </c>
    </row>
    <row r="2732" spans="1:27" x14ac:dyDescent="0.2">
      <c r="A2732" s="1" t="s">
        <v>94</v>
      </c>
      <c r="B2732" s="1" t="s">
        <v>98</v>
      </c>
      <c r="C2732" s="1" t="s">
        <v>142</v>
      </c>
      <c r="D2732" s="1">
        <v>217.14240000000001</v>
      </c>
      <c r="E2732" s="1">
        <v>26.23</v>
      </c>
      <c r="F2732" s="5" t="s">
        <v>146</v>
      </c>
      <c r="H2732" s="1" t="s">
        <v>149</v>
      </c>
      <c r="K2732" s="1">
        <f t="shared" si="577"/>
        <v>0</v>
      </c>
      <c r="L2732" s="1" t="str">
        <f t="shared" si="578"/>
        <v>both (C3H7NO2+Lys-H2O) MEBM_Ctr</v>
      </c>
      <c r="M2732" s="1" t="str">
        <f t="shared" si="569"/>
        <v>ND</v>
      </c>
      <c r="N2732" s="1" t="str">
        <f t="shared" si="570"/>
        <v>both (C3H7NO2+Lys-H2O) MEBM_CtrND</v>
      </c>
      <c r="O2732" s="2" t="str">
        <f t="shared" si="571"/>
        <v/>
      </c>
      <c r="P2732" s="1" t="str">
        <f t="array" ref="P2732">IF(O2732="","",AVERAGE(IF(L$1:L$2881=L2732,K$1:K$2881)))</f>
        <v/>
      </c>
      <c r="Q2732" s="1" t="str">
        <f t="array" ref="Q2732">IF(O2732="","",_xlfn.F.TEST(IF((L$1:L$2881=LEFT(L2732,LEN(L2732)-3)&amp;"ctr"),K$1:K$2881),IF((L$1:L$2881=L2732),K$1:K$2881)))</f>
        <v/>
      </c>
      <c r="R2732" s="1" t="str">
        <f t="array" ref="R2732">IF(O2732="","",TTEST(IF(L$1:L$2881=LEFT(L2732,LEN(L2732)-3)&amp;"ctr",K$1:K$2881),IF(L$1:L$2881=L2732,K$1:K$2881),2,IF(ISERROR(Q2732),3,IF(Q2732&lt;0.05,3,2))))</f>
        <v/>
      </c>
      <c r="S2732" s="1" t="str">
        <f t="shared" ca="1" si="572"/>
        <v/>
      </c>
      <c r="T2732" s="1" t="str">
        <f t="array" ref="T2732">IF(O2732="","",AVERAGE(IF(L$1:L$2881=L2732,I$1:I$2881)))</f>
        <v/>
      </c>
      <c r="U2732" s="1" t="str">
        <f t="shared" ca="1" si="573"/>
        <v/>
      </c>
      <c r="V2732" s="1" t="str">
        <f t="shared" ca="1" si="579"/>
        <v/>
      </c>
      <c r="W2732" s="1" t="str">
        <f t="array" aca="1" ref="W2732" ca="1">IF(V2732="","",IF(AVERAGE(IF(Z$2:Z$2881="Neg"&amp;" "&amp;B2732&amp;" "&amp;X2732,J$2:J$2881,0))&gt;AVERAGE(IF(Z$2:Z$2881="pos"&amp;" "&amp;B2732&amp;" "&amp;X2732,J$2:J$2881,0)),"neg","pos"))</f>
        <v/>
      </c>
      <c r="X2732" s="1" t="str">
        <f t="shared" ca="1" si="574"/>
        <v/>
      </c>
      <c r="Y2732" s="1" t="str">
        <f t="shared" ca="1" si="575"/>
        <v/>
      </c>
      <c r="Z2732" s="1" t="str">
        <f t="shared" si="576"/>
        <v>both (C3H7NO2+Lys-H2O) MEB</v>
      </c>
      <c r="AA2732" s="1" t="str">
        <f t="shared" si="580"/>
        <v/>
      </c>
    </row>
    <row r="2733" spans="1:27" x14ac:dyDescent="0.2">
      <c r="A2733" s="1" t="s">
        <v>94</v>
      </c>
      <c r="B2733" s="1" t="s">
        <v>98</v>
      </c>
      <c r="C2733" s="1" t="s">
        <v>142</v>
      </c>
      <c r="D2733" s="1">
        <v>217.14240000000001</v>
      </c>
      <c r="E2733" s="1">
        <v>26.23</v>
      </c>
      <c r="F2733" s="5" t="s">
        <v>146</v>
      </c>
      <c r="H2733" s="1" t="s">
        <v>149</v>
      </c>
      <c r="K2733" s="1">
        <f t="shared" si="577"/>
        <v>0</v>
      </c>
      <c r="L2733" s="1" t="str">
        <f t="shared" si="578"/>
        <v>both (C3H7NO2+Lys-H2O) MEBM_Ctr</v>
      </c>
      <c r="M2733" s="1" t="str">
        <f t="shared" si="569"/>
        <v>ND</v>
      </c>
      <c r="N2733" s="1" t="str">
        <f t="shared" si="570"/>
        <v>both (C3H7NO2+Lys-H2O) MEBM_CtrND</v>
      </c>
      <c r="O2733" s="2" t="str">
        <f t="shared" si="571"/>
        <v/>
      </c>
      <c r="P2733" s="1" t="str">
        <f t="array" ref="P2733">IF(O2733="","",AVERAGE(IF(L$1:L$2881=L2733,K$1:K$2881)))</f>
        <v/>
      </c>
      <c r="Q2733" s="1" t="str">
        <f t="array" ref="Q2733">IF(O2733="","",_xlfn.F.TEST(IF((L$1:L$2881=LEFT(L2733,LEN(L2733)-3)&amp;"ctr"),K$1:K$2881),IF((L$1:L$2881=L2733),K$1:K$2881)))</f>
        <v/>
      </c>
      <c r="R2733" s="1" t="str">
        <f t="array" ref="R2733">IF(O2733="","",TTEST(IF(L$1:L$2881=LEFT(L2733,LEN(L2733)-3)&amp;"ctr",K$1:K$2881),IF(L$1:L$2881=L2733,K$1:K$2881),2,IF(ISERROR(Q2733),3,IF(Q2733&lt;0.05,3,2))))</f>
        <v/>
      </c>
      <c r="S2733" s="1" t="str">
        <f t="shared" ca="1" si="572"/>
        <v/>
      </c>
      <c r="T2733" s="1" t="str">
        <f t="array" ref="T2733">IF(O2733="","",AVERAGE(IF(L$1:L$2881=L2733,I$1:I$2881)))</f>
        <v/>
      </c>
      <c r="U2733" s="1" t="str">
        <f t="shared" ca="1" si="573"/>
        <v/>
      </c>
      <c r="V2733" s="1" t="str">
        <f t="shared" ca="1" si="579"/>
        <v/>
      </c>
      <c r="W2733" s="1" t="str">
        <f t="array" aca="1" ref="W2733" ca="1">IF(V2733="","",IF(AVERAGE(IF(Z$2:Z$2881="Neg"&amp;" "&amp;B2733&amp;" "&amp;X2733,J$2:J$2881,0))&gt;AVERAGE(IF(Z$2:Z$2881="pos"&amp;" "&amp;B2733&amp;" "&amp;X2733,J$2:J$2881,0)),"neg","pos"))</f>
        <v/>
      </c>
      <c r="X2733" s="1" t="str">
        <f t="shared" ca="1" si="574"/>
        <v/>
      </c>
      <c r="Y2733" s="1" t="str">
        <f t="shared" ca="1" si="575"/>
        <v/>
      </c>
      <c r="Z2733" s="1" t="str">
        <f t="shared" si="576"/>
        <v>both (C3H7NO2+Lys-H2O) MEB</v>
      </c>
      <c r="AA2733" s="1" t="str">
        <f t="shared" si="580"/>
        <v/>
      </c>
    </row>
    <row r="2734" spans="1:27" x14ac:dyDescent="0.2">
      <c r="A2734" s="1" t="s">
        <v>94</v>
      </c>
      <c r="B2734" s="1" t="s">
        <v>98</v>
      </c>
      <c r="C2734" s="1" t="s">
        <v>142</v>
      </c>
      <c r="D2734" s="1">
        <v>217.14240000000001</v>
      </c>
      <c r="E2734" s="1">
        <v>26.23</v>
      </c>
      <c r="F2734" s="5" t="s">
        <v>146</v>
      </c>
      <c r="H2734" s="1" t="s">
        <v>150</v>
      </c>
      <c r="K2734" s="1">
        <f t="shared" si="577"/>
        <v>0</v>
      </c>
      <c r="L2734" s="1" t="str">
        <f t="shared" si="578"/>
        <v>both (C3H7NO2+Lys-H2O) MEBM_Syn</v>
      </c>
      <c r="M2734" s="1" t="str">
        <f t="shared" si="569"/>
        <v>ND</v>
      </c>
      <c r="N2734" s="1" t="str">
        <f t="shared" si="570"/>
        <v>both (C3H7NO2+Lys-H2O) MEBM_SynND</v>
      </c>
      <c r="O2734" s="2" t="str">
        <f t="shared" si="571"/>
        <v>ND</v>
      </c>
      <c r="P2734" s="1">
        <f t="array" ref="P2734">IF(O2734="","",AVERAGE(IF(L$1:L$2881=L2734,K$1:K$2881)))</f>
        <v>0</v>
      </c>
      <c r="Q2734" s="1" t="e">
        <f t="array" ref="Q2734">IF(O2734="","",_xlfn.F.TEST(IF((L$1:L$2881=LEFT(L2734,LEN(L2734)-3)&amp;"ctr"),K$1:K$2881),IF((L$1:L$2881=L2734),K$1:K$2881)))</f>
        <v>#DIV/0!</v>
      </c>
      <c r="R2734" s="1" t="e">
        <f t="array" ref="R2734">IF(O2734="","",TTEST(IF(L$1:L$2881=LEFT(L2734,LEN(L2734)-3)&amp;"ctr",K$1:K$2881),IF(L$1:L$2881=L2734,K$1:K$2881),2,IF(ISERROR(Q2734),3,IF(Q2734&lt;0.05,3,2))))</f>
        <v>#DIV/0!</v>
      </c>
      <c r="S2734" s="1" t="str">
        <f t="shared" ca="1" si="572"/>
        <v>ND</v>
      </c>
      <c r="T2734" s="1">
        <f t="array" ref="T2734">IF(O2734="","",AVERAGE(IF(L$1:L$2881=L2734,I$1:I$2881)))</f>
        <v>0</v>
      </c>
      <c r="U2734" s="1" t="str">
        <f t="shared" ca="1" si="573"/>
        <v>n/a</v>
      </c>
      <c r="V2734" s="1" t="str">
        <f t="shared" ca="1" si="579"/>
        <v/>
      </c>
      <c r="W2734" s="1" t="str">
        <f t="array" aca="1" ref="W2734" ca="1">IF(V2734="","",IF(AVERAGE(IF(Z$2:Z$2881="Neg"&amp;" "&amp;B2734&amp;" "&amp;X2734,J$2:J$2881,0))&gt;AVERAGE(IF(Z$2:Z$2881="pos"&amp;" "&amp;B2734&amp;" "&amp;X2734,J$2:J$2881,0)),"neg","pos"))</f>
        <v/>
      </c>
      <c r="X2734" s="1" t="str">
        <f t="shared" ca="1" si="574"/>
        <v/>
      </c>
      <c r="Y2734" s="1" t="str">
        <f t="shared" ca="1" si="575"/>
        <v/>
      </c>
      <c r="Z2734" s="1" t="str">
        <f t="shared" si="576"/>
        <v>both (C3H7NO2+Lys-H2O) MEB</v>
      </c>
      <c r="AA2734" s="1" t="str">
        <f t="shared" si="580"/>
        <v>Good</v>
      </c>
    </row>
    <row r="2735" spans="1:27" x14ac:dyDescent="0.2">
      <c r="A2735" s="1" t="s">
        <v>94</v>
      </c>
      <c r="B2735" s="1" t="s">
        <v>98</v>
      </c>
      <c r="C2735" s="1" t="s">
        <v>142</v>
      </c>
      <c r="D2735" s="1">
        <v>217.14240000000001</v>
      </c>
      <c r="E2735" s="1">
        <v>26.23</v>
      </c>
      <c r="F2735" s="5" t="s">
        <v>146</v>
      </c>
      <c r="H2735" s="1" t="s">
        <v>150</v>
      </c>
      <c r="K2735" s="1">
        <f t="shared" si="577"/>
        <v>0</v>
      </c>
      <c r="L2735" s="1" t="str">
        <f t="shared" si="578"/>
        <v>both (C3H7NO2+Lys-H2O) MEBM_Syn</v>
      </c>
      <c r="M2735" s="1" t="str">
        <f t="shared" si="569"/>
        <v>ND</v>
      </c>
      <c r="N2735" s="1" t="str">
        <f t="shared" si="570"/>
        <v>both (C3H7NO2+Lys-H2O) MEBM_SynND</v>
      </c>
      <c r="O2735" s="2" t="str">
        <f t="shared" si="571"/>
        <v/>
      </c>
      <c r="P2735" s="1" t="str">
        <f t="array" ref="P2735">IF(O2735="","",AVERAGE(IF(L$1:L$2881=L2735,K$1:K$2881)))</f>
        <v/>
      </c>
      <c r="Q2735" s="1" t="str">
        <f t="array" ref="Q2735">IF(O2735="","",_xlfn.F.TEST(IF((L$1:L$2881=LEFT(L2735,LEN(L2735)-3)&amp;"ctr"),K$1:K$2881),IF((L$1:L$2881=L2735),K$1:K$2881)))</f>
        <v/>
      </c>
      <c r="R2735" s="1" t="str">
        <f t="array" ref="R2735">IF(O2735="","",TTEST(IF(L$1:L$2881=LEFT(L2735,LEN(L2735)-3)&amp;"ctr",K$1:K$2881),IF(L$1:L$2881=L2735,K$1:K$2881),2,IF(ISERROR(Q2735),3,IF(Q2735&lt;0.05,3,2))))</f>
        <v/>
      </c>
      <c r="S2735" s="1" t="str">
        <f t="shared" ca="1" si="572"/>
        <v/>
      </c>
      <c r="T2735" s="1" t="str">
        <f t="array" ref="T2735">IF(O2735="","",AVERAGE(IF(L$1:L$2881=L2735,I$1:I$2881)))</f>
        <v/>
      </c>
      <c r="U2735" s="1" t="str">
        <f t="shared" ca="1" si="573"/>
        <v/>
      </c>
      <c r="V2735" s="1" t="str">
        <f t="shared" ca="1" si="579"/>
        <v/>
      </c>
      <c r="W2735" s="1" t="str">
        <f t="array" aca="1" ref="W2735" ca="1">IF(V2735="","",IF(AVERAGE(IF(Z$2:Z$2881="Neg"&amp;" "&amp;B2735&amp;" "&amp;X2735,J$2:J$2881,0))&gt;AVERAGE(IF(Z$2:Z$2881="pos"&amp;" "&amp;B2735&amp;" "&amp;X2735,J$2:J$2881,0)),"neg","pos"))</f>
        <v/>
      </c>
      <c r="X2735" s="1" t="str">
        <f t="shared" ca="1" si="574"/>
        <v/>
      </c>
      <c r="Y2735" s="1" t="str">
        <f t="shared" ca="1" si="575"/>
        <v/>
      </c>
      <c r="Z2735" s="1" t="str">
        <f t="shared" si="576"/>
        <v>both (C3H7NO2+Lys-H2O) MEB</v>
      </c>
      <c r="AA2735" s="1" t="str">
        <f t="shared" si="580"/>
        <v/>
      </c>
    </row>
    <row r="2736" spans="1:27" x14ac:dyDescent="0.2">
      <c r="A2736" s="1" t="s">
        <v>94</v>
      </c>
      <c r="B2736" s="1" t="s">
        <v>98</v>
      </c>
      <c r="C2736" s="1" t="s">
        <v>142</v>
      </c>
      <c r="D2736" s="1">
        <v>217.14240000000001</v>
      </c>
      <c r="E2736" s="1">
        <v>26.23</v>
      </c>
      <c r="F2736" s="5" t="s">
        <v>146</v>
      </c>
      <c r="H2736" s="1" t="s">
        <v>150</v>
      </c>
      <c r="K2736" s="1">
        <f t="shared" si="577"/>
        <v>0</v>
      </c>
      <c r="L2736" s="1" t="str">
        <f t="shared" si="578"/>
        <v>both (C3H7NO2+Lys-H2O) MEBM_Syn</v>
      </c>
      <c r="M2736" s="1" t="str">
        <f t="shared" si="569"/>
        <v>ND</v>
      </c>
      <c r="N2736" s="1" t="str">
        <f t="shared" si="570"/>
        <v>both (C3H7NO2+Lys-H2O) MEBM_SynND</v>
      </c>
      <c r="O2736" s="2" t="str">
        <f t="shared" si="571"/>
        <v/>
      </c>
      <c r="P2736" s="1" t="str">
        <f t="array" ref="P2736">IF(O2736="","",AVERAGE(IF(L$1:L$2881=L2736,K$1:K$2881)))</f>
        <v/>
      </c>
      <c r="Q2736" s="1" t="str">
        <f t="array" ref="Q2736">IF(O2736="","",_xlfn.F.TEST(IF((L$1:L$2881=LEFT(L2736,LEN(L2736)-3)&amp;"ctr"),K$1:K$2881),IF((L$1:L$2881=L2736),K$1:K$2881)))</f>
        <v/>
      </c>
      <c r="R2736" s="1" t="str">
        <f t="array" ref="R2736">IF(O2736="","",TTEST(IF(L$1:L$2881=LEFT(L2736,LEN(L2736)-3)&amp;"ctr",K$1:K$2881),IF(L$1:L$2881=L2736,K$1:K$2881),2,IF(ISERROR(Q2736),3,IF(Q2736&lt;0.05,3,2))))</f>
        <v/>
      </c>
      <c r="S2736" s="1" t="str">
        <f t="shared" ca="1" si="572"/>
        <v/>
      </c>
      <c r="T2736" s="1" t="str">
        <f t="array" ref="T2736">IF(O2736="","",AVERAGE(IF(L$1:L$2881=L2736,I$1:I$2881)))</f>
        <v/>
      </c>
      <c r="U2736" s="1" t="str">
        <f t="shared" ca="1" si="573"/>
        <v/>
      </c>
      <c r="V2736" s="1" t="str">
        <f t="shared" ca="1" si="579"/>
        <v/>
      </c>
      <c r="W2736" s="1" t="str">
        <f t="array" aca="1" ref="W2736" ca="1">IF(V2736="","",IF(AVERAGE(IF(Z$2:Z$2881="Neg"&amp;" "&amp;B2736&amp;" "&amp;X2736,J$2:J$2881,0))&gt;AVERAGE(IF(Z$2:Z$2881="pos"&amp;" "&amp;B2736&amp;" "&amp;X2736,J$2:J$2881,0)),"neg","pos"))</f>
        <v/>
      </c>
      <c r="X2736" s="1" t="str">
        <f t="shared" ca="1" si="574"/>
        <v/>
      </c>
      <c r="Y2736" s="1" t="str">
        <f t="shared" ca="1" si="575"/>
        <v/>
      </c>
      <c r="Z2736" s="1" t="str">
        <f t="shared" si="576"/>
        <v>both (C3H7NO2+Lys-H2O) MEB</v>
      </c>
      <c r="AA2736" s="1" t="str">
        <f t="shared" si="580"/>
        <v/>
      </c>
    </row>
    <row r="2737" spans="1:27" x14ac:dyDescent="0.2">
      <c r="A2737" s="1" t="s">
        <v>94</v>
      </c>
      <c r="B2737" s="1" t="s">
        <v>98</v>
      </c>
      <c r="C2737" s="1" t="s">
        <v>142</v>
      </c>
      <c r="D2737" s="1">
        <v>217.14240000000001</v>
      </c>
      <c r="E2737" s="1">
        <v>26.23</v>
      </c>
      <c r="F2737" s="5" t="s">
        <v>146</v>
      </c>
      <c r="H2737" s="1" t="s">
        <v>150</v>
      </c>
      <c r="K2737" s="1">
        <f t="shared" si="577"/>
        <v>0</v>
      </c>
      <c r="L2737" s="1" t="str">
        <f t="shared" si="578"/>
        <v>both (C3H7NO2+Lys-H2O) MEBM_Syn</v>
      </c>
      <c r="M2737" s="1" t="str">
        <f t="shared" si="569"/>
        <v>ND</v>
      </c>
      <c r="N2737" s="1" t="str">
        <f t="shared" si="570"/>
        <v>both (C3H7NO2+Lys-H2O) MEBM_SynND</v>
      </c>
      <c r="O2737" s="2" t="str">
        <f t="shared" si="571"/>
        <v/>
      </c>
      <c r="P2737" s="1" t="str">
        <f t="array" ref="P2737">IF(O2737="","",AVERAGE(IF(L$1:L$2881=L2737,K$1:K$2881)))</f>
        <v/>
      </c>
      <c r="Q2737" s="1" t="str">
        <f t="array" ref="Q2737">IF(O2737="","",_xlfn.F.TEST(IF((L$1:L$2881=LEFT(L2737,LEN(L2737)-3)&amp;"ctr"),K$1:K$2881),IF((L$1:L$2881=L2737),K$1:K$2881)))</f>
        <v/>
      </c>
      <c r="R2737" s="1" t="str">
        <f t="array" ref="R2737">IF(O2737="","",TTEST(IF(L$1:L$2881=LEFT(L2737,LEN(L2737)-3)&amp;"ctr",K$1:K$2881),IF(L$1:L$2881=L2737,K$1:K$2881),2,IF(ISERROR(Q2737),3,IF(Q2737&lt;0.05,3,2))))</f>
        <v/>
      </c>
      <c r="S2737" s="1" t="str">
        <f t="shared" ca="1" si="572"/>
        <v/>
      </c>
      <c r="T2737" s="1" t="str">
        <f t="array" ref="T2737">IF(O2737="","",AVERAGE(IF(L$1:L$2881=L2737,I$1:I$2881)))</f>
        <v/>
      </c>
      <c r="U2737" s="1" t="str">
        <f t="shared" ca="1" si="573"/>
        <v/>
      </c>
      <c r="V2737" s="1" t="str">
        <f t="shared" ca="1" si="579"/>
        <v/>
      </c>
      <c r="W2737" s="1" t="str">
        <f t="array" aca="1" ref="W2737" ca="1">IF(V2737="","",IF(AVERAGE(IF(Z$2:Z$2881="Neg"&amp;" "&amp;B2737&amp;" "&amp;X2737,J$2:J$2881,0))&gt;AVERAGE(IF(Z$2:Z$2881="pos"&amp;" "&amp;B2737&amp;" "&amp;X2737,J$2:J$2881,0)),"neg","pos"))</f>
        <v/>
      </c>
      <c r="X2737" s="1" t="str">
        <f t="shared" ca="1" si="574"/>
        <v/>
      </c>
      <c r="Y2737" s="1" t="str">
        <f t="shared" ca="1" si="575"/>
        <v/>
      </c>
      <c r="Z2737" s="1" t="str">
        <f t="shared" si="576"/>
        <v>both (C3H7NO2+Lys-H2O) MEB</v>
      </c>
      <c r="AA2737" s="1" t="str">
        <f t="shared" si="580"/>
        <v/>
      </c>
    </row>
    <row r="2738" spans="1:27" x14ac:dyDescent="0.2">
      <c r="A2738" s="1" t="s">
        <v>94</v>
      </c>
      <c r="B2738" s="1" t="s">
        <v>98</v>
      </c>
      <c r="C2738" s="1" t="s">
        <v>142</v>
      </c>
      <c r="D2738" s="1">
        <v>217.14240000000001</v>
      </c>
      <c r="E2738" s="1">
        <v>26.23</v>
      </c>
      <c r="F2738" s="5" t="s">
        <v>146</v>
      </c>
      <c r="H2738" s="1" t="s">
        <v>151</v>
      </c>
      <c r="I2738" s="1">
        <v>217294</v>
      </c>
      <c r="K2738" s="1">
        <f t="shared" si="577"/>
        <v>12.289011156315736</v>
      </c>
      <c r="L2738" s="1" t="str">
        <f t="shared" si="578"/>
        <v>both (C3H7NO2+Lys-H2O) YE_Ctr</v>
      </c>
      <c r="M2738" s="1" t="str">
        <f t="shared" si="569"/>
        <v>D</v>
      </c>
      <c r="N2738" s="1" t="str">
        <f t="shared" si="570"/>
        <v>both (C3H7NO2+Lys-H2O) YE_Ctr_D</v>
      </c>
      <c r="O2738" s="2" t="str">
        <f t="shared" si="571"/>
        <v>D</v>
      </c>
      <c r="P2738" s="1">
        <f t="array" ref="P2738">IF(O2738="","",AVERAGE(IF(L$1:L$2881=L2738,K$1:K$2881)))</f>
        <v>12.195110169929821</v>
      </c>
      <c r="Q2738" s="1">
        <f t="array" ref="Q2738">IF(O2738="","",_xlfn.F.TEST(IF((L$1:L$2881=LEFT(L2738,LEN(L2738)-3)&amp;"ctr"),K$1:K$2881),IF((L$1:L$2881=L2738),K$1:K$2881)))</f>
        <v>1</v>
      </c>
      <c r="R2738" s="1">
        <f t="array" ref="R2738">IF(O2738="","",TTEST(IF(L$1:L$2881=LEFT(L2738,LEN(L2738)-3)&amp;"ctr",K$1:K$2881),IF(L$1:L$2881=L2738,K$1:K$2881),2,IF(ISERROR(Q2738),3,IF(Q2738&lt;0.05,3,2))))</f>
        <v>1</v>
      </c>
      <c r="S2738" s="1" t="str">
        <f t="shared" ca="1" si="572"/>
        <v>D</v>
      </c>
      <c r="T2738" s="1">
        <f t="array" ref="T2738">IF(O2738="","",AVERAGE(IF(L$1:L$2881=L2738,I$1:I$2881)))</f>
        <v>200119.5</v>
      </c>
      <c r="U2738" s="1" t="b">
        <f t="shared" ca="1" si="573"/>
        <v>0</v>
      </c>
      <c r="V2738" s="1" t="str">
        <f t="shared" ca="1" si="579"/>
        <v>1</v>
      </c>
      <c r="W2738" s="1" t="str">
        <f t="array" aca="1" ref="W2738" ca="1">IF(V2738="","",IF(AVERAGE(IF(Z$2:Z$2881="Neg"&amp;" "&amp;B2738&amp;" "&amp;X2738,J$2:J$2881,0))&gt;AVERAGE(IF(Z$2:Z$2881="pos"&amp;" "&amp;B2738&amp;" "&amp;X2738,J$2:J$2881,0)),"neg","pos"))</f>
        <v>pos</v>
      </c>
      <c r="X2738" s="1" t="str">
        <f t="shared" ca="1" si="574"/>
        <v>YE_</v>
      </c>
      <c r="Y2738" s="1" t="str">
        <f t="shared" ca="1" si="575"/>
        <v>Ctr</v>
      </c>
      <c r="Z2738" s="1" t="str">
        <f t="shared" si="576"/>
        <v>both (C3H7NO2+Lys-H2O) YE_</v>
      </c>
      <c r="AA2738" s="1" t="str">
        <f t="shared" si="580"/>
        <v>Good</v>
      </c>
    </row>
    <row r="2739" spans="1:27" x14ac:dyDescent="0.2">
      <c r="A2739" s="1" t="s">
        <v>94</v>
      </c>
      <c r="B2739" s="1" t="s">
        <v>98</v>
      </c>
      <c r="C2739" s="1" t="s">
        <v>142</v>
      </c>
      <c r="D2739" s="1">
        <v>217.14240000000001</v>
      </c>
      <c r="E2739" s="1">
        <v>26.23</v>
      </c>
      <c r="F2739" s="5" t="s">
        <v>146</v>
      </c>
      <c r="H2739" s="1" t="s">
        <v>151</v>
      </c>
      <c r="I2739" s="1">
        <v>178927</v>
      </c>
      <c r="K2739" s="1">
        <f t="shared" si="577"/>
        <v>12.09473876926797</v>
      </c>
      <c r="L2739" s="1" t="str">
        <f t="shared" si="578"/>
        <v>both (C3H7NO2+Lys-H2O) YE_Ctr</v>
      </c>
      <c r="M2739" s="1" t="str">
        <f t="shared" si="569"/>
        <v>D</v>
      </c>
      <c r="N2739" s="1" t="str">
        <f t="shared" si="570"/>
        <v>both (C3H7NO2+Lys-H2O) YE_Ctr_D</v>
      </c>
      <c r="O2739" s="2" t="str">
        <f t="shared" si="571"/>
        <v/>
      </c>
      <c r="P2739" s="1" t="str">
        <f t="array" ref="P2739">IF(O2739="","",AVERAGE(IF(L$1:L$2881=L2739,K$1:K$2881)))</f>
        <v/>
      </c>
      <c r="Q2739" s="1" t="str">
        <f t="array" ref="Q2739">IF(O2739="","",_xlfn.F.TEST(IF((L$1:L$2881=LEFT(L2739,LEN(L2739)-3)&amp;"ctr"),K$1:K$2881),IF((L$1:L$2881=L2739),K$1:K$2881)))</f>
        <v/>
      </c>
      <c r="R2739" s="1" t="str">
        <f t="array" ref="R2739">IF(O2739="","",TTEST(IF(L$1:L$2881=LEFT(L2739,LEN(L2739)-3)&amp;"ctr",K$1:K$2881),IF(L$1:L$2881=L2739,K$1:K$2881),2,IF(ISERROR(Q2739),3,IF(Q2739&lt;0.05,3,2))))</f>
        <v/>
      </c>
      <c r="S2739" s="1" t="str">
        <f t="shared" ca="1" si="572"/>
        <v/>
      </c>
      <c r="T2739" s="1" t="str">
        <f t="array" ref="T2739">IF(O2739="","",AVERAGE(IF(L$1:L$2881=L2739,I$1:I$2881)))</f>
        <v/>
      </c>
      <c r="U2739" s="1" t="str">
        <f t="shared" ca="1" si="573"/>
        <v/>
      </c>
      <c r="V2739" s="1" t="str">
        <f t="shared" ca="1" si="579"/>
        <v/>
      </c>
      <c r="W2739" s="1" t="str">
        <f t="array" aca="1" ref="W2739" ca="1">IF(V2739="","",IF(AVERAGE(IF(Z$2:Z$2881="Neg"&amp;" "&amp;B2739&amp;" "&amp;X2739,J$2:J$2881,0))&gt;AVERAGE(IF(Z$2:Z$2881="pos"&amp;" "&amp;B2739&amp;" "&amp;X2739,J$2:J$2881,0)),"neg","pos"))</f>
        <v/>
      </c>
      <c r="X2739" s="1" t="str">
        <f t="shared" ca="1" si="574"/>
        <v/>
      </c>
      <c r="Y2739" s="1" t="str">
        <f t="shared" ca="1" si="575"/>
        <v/>
      </c>
      <c r="Z2739" s="1" t="str">
        <f t="shared" si="576"/>
        <v>both (C3H7NO2+Lys-H2O) YE_</v>
      </c>
      <c r="AA2739" s="1" t="str">
        <f t="shared" si="580"/>
        <v/>
      </c>
    </row>
    <row r="2740" spans="1:27" x14ac:dyDescent="0.2">
      <c r="A2740" s="1" t="s">
        <v>94</v>
      </c>
      <c r="B2740" s="1" t="s">
        <v>98</v>
      </c>
      <c r="C2740" s="1" t="s">
        <v>142</v>
      </c>
      <c r="D2740" s="1">
        <v>217.14240000000001</v>
      </c>
      <c r="E2740" s="1">
        <v>26.23</v>
      </c>
      <c r="F2740" s="5" t="s">
        <v>146</v>
      </c>
      <c r="H2740" s="1" t="s">
        <v>151</v>
      </c>
      <c r="I2740" s="1">
        <v>163791</v>
      </c>
      <c r="K2740" s="1">
        <f t="shared" si="577"/>
        <v>12.006352609159553</v>
      </c>
      <c r="L2740" s="1" t="str">
        <f t="shared" si="578"/>
        <v>both (C3H7NO2+Lys-H2O) YE_Ctr</v>
      </c>
      <c r="M2740" s="1" t="str">
        <f t="shared" si="569"/>
        <v>D</v>
      </c>
      <c r="N2740" s="1" t="str">
        <f t="shared" si="570"/>
        <v>both (C3H7NO2+Lys-H2O) YE_Ctr_D</v>
      </c>
      <c r="O2740" s="2" t="str">
        <f t="shared" si="571"/>
        <v/>
      </c>
      <c r="P2740" s="1" t="str">
        <f t="array" ref="P2740">IF(O2740="","",AVERAGE(IF(L$1:L$2881=L2740,K$1:K$2881)))</f>
        <v/>
      </c>
      <c r="Q2740" s="1" t="str">
        <f t="array" ref="Q2740">IF(O2740="","",_xlfn.F.TEST(IF((L$1:L$2881=LEFT(L2740,LEN(L2740)-3)&amp;"ctr"),K$1:K$2881),IF((L$1:L$2881=L2740),K$1:K$2881)))</f>
        <v/>
      </c>
      <c r="R2740" s="1" t="str">
        <f t="array" ref="R2740">IF(O2740="","",TTEST(IF(L$1:L$2881=LEFT(L2740,LEN(L2740)-3)&amp;"ctr",K$1:K$2881),IF(L$1:L$2881=L2740,K$1:K$2881),2,IF(ISERROR(Q2740),3,IF(Q2740&lt;0.05,3,2))))</f>
        <v/>
      </c>
      <c r="S2740" s="1" t="str">
        <f t="shared" ca="1" si="572"/>
        <v/>
      </c>
      <c r="T2740" s="1" t="str">
        <f t="array" ref="T2740">IF(O2740="","",AVERAGE(IF(L$1:L$2881=L2740,I$1:I$2881)))</f>
        <v/>
      </c>
      <c r="U2740" s="1" t="str">
        <f t="shared" ca="1" si="573"/>
        <v/>
      </c>
      <c r="V2740" s="1" t="str">
        <f t="shared" ca="1" si="579"/>
        <v/>
      </c>
      <c r="W2740" s="1" t="str">
        <f t="array" aca="1" ref="W2740" ca="1">IF(V2740="","",IF(AVERAGE(IF(Z$2:Z$2881="Neg"&amp;" "&amp;B2740&amp;" "&amp;X2740,J$2:J$2881,0))&gt;AVERAGE(IF(Z$2:Z$2881="pos"&amp;" "&amp;B2740&amp;" "&amp;X2740,J$2:J$2881,0)),"neg","pos"))</f>
        <v/>
      </c>
      <c r="X2740" s="1" t="str">
        <f t="shared" ca="1" si="574"/>
        <v/>
      </c>
      <c r="Y2740" s="1" t="str">
        <f t="shared" ca="1" si="575"/>
        <v/>
      </c>
      <c r="Z2740" s="1" t="str">
        <f t="shared" si="576"/>
        <v>both (C3H7NO2+Lys-H2O) YE_</v>
      </c>
      <c r="AA2740" s="1" t="str">
        <f t="shared" si="580"/>
        <v/>
      </c>
    </row>
    <row r="2741" spans="1:27" x14ac:dyDescent="0.2">
      <c r="A2741" s="1" t="s">
        <v>94</v>
      </c>
      <c r="B2741" s="1" t="s">
        <v>98</v>
      </c>
      <c r="C2741" s="1" t="s">
        <v>142</v>
      </c>
      <c r="D2741" s="1">
        <v>217.14240000000001</v>
      </c>
      <c r="E2741" s="1">
        <v>26.23</v>
      </c>
      <c r="F2741" s="5" t="s">
        <v>146</v>
      </c>
      <c r="H2741" s="1" t="s">
        <v>151</v>
      </c>
      <c r="I2741" s="1">
        <v>240466</v>
      </c>
      <c r="K2741" s="1">
        <f t="shared" si="577"/>
        <v>12.390338144976019</v>
      </c>
      <c r="L2741" s="1" t="str">
        <f t="shared" si="578"/>
        <v>both (C3H7NO2+Lys-H2O) YE_Ctr</v>
      </c>
      <c r="M2741" s="1" t="str">
        <f t="shared" si="569"/>
        <v>D</v>
      </c>
      <c r="N2741" s="1" t="str">
        <f t="shared" si="570"/>
        <v>both (C3H7NO2+Lys-H2O) YE_Ctr_D</v>
      </c>
      <c r="O2741" s="2" t="str">
        <f t="shared" si="571"/>
        <v/>
      </c>
      <c r="P2741" s="1" t="str">
        <f t="array" ref="P2741">IF(O2741="","",AVERAGE(IF(L$1:L$2881=L2741,K$1:K$2881)))</f>
        <v/>
      </c>
      <c r="Q2741" s="1" t="str">
        <f t="array" ref="Q2741">IF(O2741="","",_xlfn.F.TEST(IF((L$1:L$2881=LEFT(L2741,LEN(L2741)-3)&amp;"ctr"),K$1:K$2881),IF((L$1:L$2881=L2741),K$1:K$2881)))</f>
        <v/>
      </c>
      <c r="R2741" s="1" t="str">
        <f t="array" ref="R2741">IF(O2741="","",TTEST(IF(L$1:L$2881=LEFT(L2741,LEN(L2741)-3)&amp;"ctr",K$1:K$2881),IF(L$1:L$2881=L2741,K$1:K$2881),2,IF(ISERROR(Q2741),3,IF(Q2741&lt;0.05,3,2))))</f>
        <v/>
      </c>
      <c r="S2741" s="1" t="str">
        <f t="shared" ca="1" si="572"/>
        <v/>
      </c>
      <c r="T2741" s="1" t="str">
        <f t="array" ref="T2741">IF(O2741="","",AVERAGE(IF(L$1:L$2881=L2741,I$1:I$2881)))</f>
        <v/>
      </c>
      <c r="U2741" s="1" t="str">
        <f t="shared" ca="1" si="573"/>
        <v/>
      </c>
      <c r="V2741" s="1" t="str">
        <f t="shared" ca="1" si="579"/>
        <v/>
      </c>
      <c r="W2741" s="1" t="str">
        <f t="array" aca="1" ref="W2741" ca="1">IF(V2741="","",IF(AVERAGE(IF(Z$2:Z$2881="Neg"&amp;" "&amp;B2741&amp;" "&amp;X2741,J$2:J$2881,0))&gt;AVERAGE(IF(Z$2:Z$2881="pos"&amp;" "&amp;B2741&amp;" "&amp;X2741,J$2:J$2881,0)),"neg","pos"))</f>
        <v/>
      </c>
      <c r="X2741" s="1" t="str">
        <f t="shared" ca="1" si="574"/>
        <v/>
      </c>
      <c r="Y2741" s="1" t="str">
        <f t="shared" ca="1" si="575"/>
        <v/>
      </c>
      <c r="Z2741" s="1" t="str">
        <f t="shared" si="576"/>
        <v>both (C3H7NO2+Lys-H2O) YE_</v>
      </c>
      <c r="AA2741" s="1" t="str">
        <f t="shared" si="580"/>
        <v/>
      </c>
    </row>
    <row r="2742" spans="1:27" x14ac:dyDescent="0.2">
      <c r="A2742" s="1" t="s">
        <v>94</v>
      </c>
      <c r="B2742" s="1" t="s">
        <v>98</v>
      </c>
      <c r="C2742" s="1" t="s">
        <v>142</v>
      </c>
      <c r="D2742" s="1">
        <v>217.14240000000001</v>
      </c>
      <c r="E2742" s="1">
        <v>26.23</v>
      </c>
      <c r="F2742" s="5" t="s">
        <v>146</v>
      </c>
      <c r="H2742" s="1" t="s">
        <v>152</v>
      </c>
      <c r="I2742" s="1">
        <v>157200</v>
      </c>
      <c r="K2742" s="1">
        <f t="shared" si="577"/>
        <v>11.965280520280166</v>
      </c>
      <c r="L2742" s="1" t="str">
        <f t="shared" si="578"/>
        <v>both (C3H7NO2+Lys-H2O) YE_Syn</v>
      </c>
      <c r="M2742" s="1" t="str">
        <f t="shared" si="569"/>
        <v>D</v>
      </c>
      <c r="N2742" s="1" t="str">
        <f t="shared" si="570"/>
        <v>both (C3H7NO2+Lys-H2O) YE_Syn_D</v>
      </c>
      <c r="O2742" s="2" t="str">
        <f t="shared" si="571"/>
        <v>D</v>
      </c>
      <c r="P2742" s="1">
        <f t="array" ref="P2742">IF(O2742="","",AVERAGE(IF(L$1:L$2881=L2742,K$1:K$2881)))</f>
        <v>12.175937952728317</v>
      </c>
      <c r="Q2742" s="1">
        <f t="array" ref="Q2742">IF(O2742="","",_xlfn.F.TEST(IF((L$1:L$2881=LEFT(L2742,LEN(L2742)-3)&amp;"ctr"),K$1:K$2881),IF((L$1:L$2881=L2742),K$1:K$2881)))</f>
        <v>0.15440238046937232</v>
      </c>
      <c r="R2742" s="1">
        <f t="array" ref="R2742">IF(O2742="","",TTEST(IF(L$1:L$2881=LEFT(L2742,LEN(L2742)-3)&amp;"ctr",K$1:K$2881),IF(L$1:L$2881=L2742,K$1:K$2881),2,IF(ISERROR(Q2742),3,IF(Q2742&lt;0.05,3,2))))</f>
        <v>0.93963103811984672</v>
      </c>
      <c r="S2742" s="1" t="str">
        <f t="shared" ca="1" si="572"/>
        <v>N</v>
      </c>
      <c r="T2742" s="1">
        <f t="array" ref="T2742">IF(O2742="","",AVERAGE(IF(L$1:L$2881=L2742,I$1:I$2881)))</f>
        <v>211522</v>
      </c>
      <c r="U2742" s="1" t="str">
        <f t="shared" ca="1" si="573"/>
        <v>n/a</v>
      </c>
      <c r="V2742" s="1" t="str">
        <f t="shared" ca="1" si="579"/>
        <v>1</v>
      </c>
      <c r="W2742" s="1" t="str">
        <f t="array" aca="1" ref="W2742" ca="1">IF(V2742="","",IF(AVERAGE(IF(Z$2:Z$2881="Neg"&amp;" "&amp;B2742&amp;" "&amp;X2742,J$2:J$2881,0))&gt;AVERAGE(IF(Z$2:Z$2881="pos"&amp;" "&amp;B2742&amp;" "&amp;X2742,J$2:J$2881,0)),"neg","pos"))</f>
        <v>pos</v>
      </c>
      <c r="X2742" s="1" t="str">
        <f t="shared" ca="1" si="574"/>
        <v>YE_</v>
      </c>
      <c r="Y2742" s="1" t="str">
        <f t="shared" ca="1" si="575"/>
        <v>Syn</v>
      </c>
      <c r="Z2742" s="1" t="str">
        <f t="shared" si="576"/>
        <v>both (C3H7NO2+Lys-H2O) YE_</v>
      </c>
      <c r="AA2742" s="1" t="str">
        <f t="shared" si="580"/>
        <v>Good</v>
      </c>
    </row>
    <row r="2743" spans="1:27" x14ac:dyDescent="0.2">
      <c r="A2743" s="1" t="s">
        <v>94</v>
      </c>
      <c r="B2743" s="1" t="s">
        <v>98</v>
      </c>
      <c r="C2743" s="1" t="s">
        <v>142</v>
      </c>
      <c r="D2743" s="1">
        <v>217.14240000000001</v>
      </c>
      <c r="E2743" s="1">
        <v>26.23</v>
      </c>
      <c r="F2743" s="5" t="s">
        <v>146</v>
      </c>
      <c r="H2743" s="1" t="s">
        <v>152</v>
      </c>
      <c r="I2743" s="1">
        <v>169470</v>
      </c>
      <c r="K2743" s="1">
        <f t="shared" si="577"/>
        <v>12.040437099719403</v>
      </c>
      <c r="L2743" s="1" t="str">
        <f t="shared" si="578"/>
        <v>both (C3H7NO2+Lys-H2O) YE_Syn</v>
      </c>
      <c r="M2743" s="1" t="str">
        <f t="shared" si="569"/>
        <v>D</v>
      </c>
      <c r="N2743" s="1" t="str">
        <f t="shared" si="570"/>
        <v>both (C3H7NO2+Lys-H2O) YE_Syn_D</v>
      </c>
      <c r="O2743" s="2" t="str">
        <f t="shared" si="571"/>
        <v/>
      </c>
      <c r="P2743" s="1" t="str">
        <f t="array" ref="P2743">IF(O2743="","",AVERAGE(IF(L$1:L$2881=L2743,K$1:K$2881)))</f>
        <v/>
      </c>
      <c r="Q2743" s="1" t="str">
        <f t="array" ref="Q2743">IF(O2743="","",_xlfn.F.TEST(IF((L$1:L$2881=LEFT(L2743,LEN(L2743)-3)&amp;"ctr"),K$1:K$2881),IF((L$1:L$2881=L2743),K$1:K$2881)))</f>
        <v/>
      </c>
      <c r="R2743" s="1" t="str">
        <f t="array" ref="R2743">IF(O2743="","",TTEST(IF(L$1:L$2881=LEFT(L2743,LEN(L2743)-3)&amp;"ctr",K$1:K$2881),IF(L$1:L$2881=L2743,K$1:K$2881),2,IF(ISERROR(Q2743),3,IF(Q2743&lt;0.05,3,2))))</f>
        <v/>
      </c>
      <c r="S2743" s="1" t="str">
        <f t="shared" ca="1" si="572"/>
        <v/>
      </c>
      <c r="T2743" s="1" t="str">
        <f t="array" ref="T2743">IF(O2743="","",AVERAGE(IF(L$1:L$2881=L2743,I$1:I$2881)))</f>
        <v/>
      </c>
      <c r="U2743" s="1" t="str">
        <f t="shared" ca="1" si="573"/>
        <v/>
      </c>
      <c r="V2743" s="1" t="str">
        <f t="shared" ca="1" si="579"/>
        <v/>
      </c>
      <c r="W2743" s="1" t="str">
        <f t="array" aca="1" ref="W2743" ca="1">IF(V2743="","",IF(AVERAGE(IF(Z$2:Z$2881="Neg"&amp;" "&amp;B2743&amp;" "&amp;X2743,J$2:J$2881,0))&gt;AVERAGE(IF(Z$2:Z$2881="pos"&amp;" "&amp;B2743&amp;" "&amp;X2743,J$2:J$2881,0)),"neg","pos"))</f>
        <v/>
      </c>
      <c r="X2743" s="1" t="str">
        <f t="shared" ca="1" si="574"/>
        <v/>
      </c>
      <c r="Y2743" s="1" t="str">
        <f t="shared" ca="1" si="575"/>
        <v/>
      </c>
      <c r="Z2743" s="1" t="str">
        <f t="shared" si="576"/>
        <v>both (C3H7NO2+Lys-H2O) YE_</v>
      </c>
      <c r="AA2743" s="1" t="str">
        <f t="shared" si="580"/>
        <v/>
      </c>
    </row>
    <row r="2744" spans="1:27" x14ac:dyDescent="0.2">
      <c r="A2744" s="1" t="s">
        <v>94</v>
      </c>
      <c r="B2744" s="1" t="s">
        <v>98</v>
      </c>
      <c r="C2744" s="1" t="s">
        <v>142</v>
      </c>
      <c r="D2744" s="1">
        <v>217.14240000000001</v>
      </c>
      <c r="E2744" s="1">
        <v>26.23</v>
      </c>
      <c r="F2744" s="5" t="s">
        <v>146</v>
      </c>
      <c r="H2744" s="1" t="s">
        <v>152</v>
      </c>
      <c r="I2744" s="1">
        <v>140497</v>
      </c>
      <c r="K2744" s="1">
        <f t="shared" si="577"/>
        <v>11.852948532779175</v>
      </c>
      <c r="L2744" s="1" t="str">
        <f t="shared" si="578"/>
        <v>both (C3H7NO2+Lys-H2O) YE_Syn</v>
      </c>
      <c r="M2744" s="1" t="str">
        <f t="shared" si="569"/>
        <v>D</v>
      </c>
      <c r="N2744" s="1" t="str">
        <f t="shared" si="570"/>
        <v>both (C3H7NO2+Lys-H2O) YE_Syn_D</v>
      </c>
      <c r="O2744" s="2" t="str">
        <f t="shared" si="571"/>
        <v/>
      </c>
      <c r="P2744" s="1" t="str">
        <f t="array" ref="P2744">IF(O2744="","",AVERAGE(IF(L$1:L$2881=L2744,K$1:K$2881)))</f>
        <v/>
      </c>
      <c r="Q2744" s="1" t="str">
        <f t="array" ref="Q2744">IF(O2744="","",_xlfn.F.TEST(IF((L$1:L$2881=LEFT(L2744,LEN(L2744)-3)&amp;"ctr"),K$1:K$2881),IF((L$1:L$2881=L2744),K$1:K$2881)))</f>
        <v/>
      </c>
      <c r="R2744" s="1" t="str">
        <f t="array" ref="R2744">IF(O2744="","",TTEST(IF(L$1:L$2881=LEFT(L2744,LEN(L2744)-3)&amp;"ctr",K$1:K$2881),IF(L$1:L$2881=L2744,K$1:K$2881),2,IF(ISERROR(Q2744),3,IF(Q2744&lt;0.05,3,2))))</f>
        <v/>
      </c>
      <c r="S2744" s="1" t="str">
        <f t="shared" ca="1" si="572"/>
        <v/>
      </c>
      <c r="T2744" s="1" t="str">
        <f t="array" ref="T2744">IF(O2744="","",AVERAGE(IF(L$1:L$2881=L2744,I$1:I$2881)))</f>
        <v/>
      </c>
      <c r="U2744" s="1" t="str">
        <f t="shared" ca="1" si="573"/>
        <v/>
      </c>
      <c r="V2744" s="1" t="str">
        <f t="shared" ca="1" si="579"/>
        <v/>
      </c>
      <c r="W2744" s="1" t="str">
        <f t="array" aca="1" ref="W2744" ca="1">IF(V2744="","",IF(AVERAGE(IF(Z$2:Z$2881="Neg"&amp;" "&amp;B2744&amp;" "&amp;X2744,J$2:J$2881,0))&gt;AVERAGE(IF(Z$2:Z$2881="pos"&amp;" "&amp;B2744&amp;" "&amp;X2744,J$2:J$2881,0)),"neg","pos"))</f>
        <v/>
      </c>
      <c r="X2744" s="1" t="str">
        <f t="shared" ca="1" si="574"/>
        <v/>
      </c>
      <c r="Y2744" s="1" t="str">
        <f t="shared" ca="1" si="575"/>
        <v/>
      </c>
      <c r="Z2744" s="1" t="str">
        <f t="shared" si="576"/>
        <v>both (C3H7NO2+Lys-H2O) YE_</v>
      </c>
      <c r="AA2744" s="1" t="str">
        <f t="shared" si="580"/>
        <v/>
      </c>
    </row>
    <row r="2745" spans="1:27" x14ac:dyDescent="0.2">
      <c r="A2745" s="1" t="s">
        <v>94</v>
      </c>
      <c r="B2745" s="1" t="s">
        <v>98</v>
      </c>
      <c r="C2745" s="1" t="s">
        <v>142</v>
      </c>
      <c r="D2745" s="1">
        <v>217.14240000000001</v>
      </c>
      <c r="E2745" s="1">
        <v>26.23</v>
      </c>
      <c r="F2745" s="5" t="s">
        <v>146</v>
      </c>
      <c r="H2745" s="1" t="s">
        <v>152</v>
      </c>
      <c r="I2745" s="1">
        <v>378921</v>
      </c>
      <c r="K2745" s="1">
        <f t="shared" si="577"/>
        <v>12.84508565813452</v>
      </c>
      <c r="L2745" s="1" t="str">
        <f t="shared" si="578"/>
        <v>both (C3H7NO2+Lys-H2O) YE_Syn</v>
      </c>
      <c r="M2745" s="1" t="str">
        <f t="shared" si="569"/>
        <v>D</v>
      </c>
      <c r="N2745" s="1" t="str">
        <f t="shared" si="570"/>
        <v>both (C3H7NO2+Lys-H2O) YE_Syn_D</v>
      </c>
      <c r="O2745" s="2" t="str">
        <f t="shared" si="571"/>
        <v/>
      </c>
      <c r="P2745" s="1" t="str">
        <f t="array" ref="P2745">IF(O2745="","",AVERAGE(IF(L$1:L$2881=L2745,K$1:K$2881)))</f>
        <v/>
      </c>
      <c r="Q2745" s="1" t="str">
        <f t="array" ref="Q2745">IF(O2745="","",_xlfn.F.TEST(IF((L$1:L$2881=LEFT(L2745,LEN(L2745)-3)&amp;"ctr"),K$1:K$2881),IF((L$1:L$2881=L2745),K$1:K$2881)))</f>
        <v/>
      </c>
      <c r="R2745" s="1" t="str">
        <f t="array" ref="R2745">IF(O2745="","",TTEST(IF(L$1:L$2881=LEFT(L2745,LEN(L2745)-3)&amp;"ctr",K$1:K$2881),IF(L$1:L$2881=L2745,K$1:K$2881),2,IF(ISERROR(Q2745),3,IF(Q2745&lt;0.05,3,2))))</f>
        <v/>
      </c>
      <c r="S2745" s="1" t="str">
        <f t="shared" ca="1" si="572"/>
        <v/>
      </c>
      <c r="T2745" s="1" t="str">
        <f t="array" ref="T2745">IF(O2745="","",AVERAGE(IF(L$1:L$2881=L2745,I$1:I$2881)))</f>
        <v/>
      </c>
      <c r="U2745" s="1" t="str">
        <f t="shared" ca="1" si="573"/>
        <v/>
      </c>
      <c r="V2745" s="1" t="str">
        <f t="shared" ca="1" si="579"/>
        <v/>
      </c>
      <c r="W2745" s="1" t="str">
        <f t="array" aca="1" ref="W2745" ca="1">IF(V2745="","",IF(AVERAGE(IF(Z$2:Z$2881="Neg"&amp;" "&amp;B2745&amp;" "&amp;X2745,J$2:J$2881,0))&gt;AVERAGE(IF(Z$2:Z$2881="pos"&amp;" "&amp;B2745&amp;" "&amp;X2745,J$2:J$2881,0)),"neg","pos"))</f>
        <v/>
      </c>
      <c r="X2745" s="1" t="str">
        <f t="shared" ca="1" si="574"/>
        <v/>
      </c>
      <c r="Y2745" s="1" t="str">
        <f t="shared" ca="1" si="575"/>
        <v/>
      </c>
      <c r="Z2745" s="1" t="str">
        <f t="shared" si="576"/>
        <v>both (C3H7NO2+Lys-H2O) YE_</v>
      </c>
      <c r="AA2745" s="1" t="str">
        <f t="shared" si="580"/>
        <v/>
      </c>
    </row>
    <row r="2746" spans="1:27" x14ac:dyDescent="0.2">
      <c r="A2746" s="1" t="s">
        <v>94</v>
      </c>
      <c r="B2746" s="1" t="s">
        <v>98</v>
      </c>
      <c r="C2746" s="1" t="s">
        <v>142</v>
      </c>
      <c r="D2746" s="1">
        <v>217.14240000000001</v>
      </c>
      <c r="E2746" s="1">
        <v>26.23</v>
      </c>
      <c r="F2746" s="5" t="s">
        <v>146</v>
      </c>
      <c r="H2746" s="1" t="s">
        <v>153</v>
      </c>
      <c r="K2746" s="1">
        <f t="shared" si="577"/>
        <v>0</v>
      </c>
      <c r="L2746" s="1" t="str">
        <f t="shared" si="578"/>
        <v>both (C3H7NO2+Lys-H2O) SE_Ctr</v>
      </c>
      <c r="M2746" s="1" t="str">
        <f t="shared" si="569"/>
        <v>ND</v>
      </c>
      <c r="N2746" s="1" t="str">
        <f t="shared" si="570"/>
        <v>both (C3H7NO2+Lys-H2O) SE_CtrND</v>
      </c>
      <c r="O2746" s="2" t="str">
        <f t="shared" si="571"/>
        <v>ND</v>
      </c>
      <c r="P2746" s="1">
        <f t="array" ref="P2746">IF(O2746="","",AVERAGE(IF(L$1:L$2881=L2746,K$1:K$2881)))</f>
        <v>0</v>
      </c>
      <c r="Q2746" s="1" t="e">
        <f t="array" ref="Q2746">IF(O2746="","",_xlfn.F.TEST(IF((L$1:L$2881=LEFT(L2746,LEN(L2746)-3)&amp;"ctr"),K$1:K$2881),IF((L$1:L$2881=L2746),K$1:K$2881)))</f>
        <v>#DIV/0!</v>
      </c>
      <c r="R2746" s="1" t="e">
        <f t="array" ref="R2746">IF(O2746="","",TTEST(IF(L$1:L$2881=LEFT(L2746,LEN(L2746)-3)&amp;"ctr",K$1:K$2881),IF(L$1:L$2881=L2746,K$1:K$2881),2,IF(ISERROR(Q2746),3,IF(Q2746&lt;0.05,3,2))))</f>
        <v>#DIV/0!</v>
      </c>
      <c r="S2746" s="1" t="str">
        <f t="shared" ca="1" si="572"/>
        <v>ND</v>
      </c>
      <c r="T2746" s="1">
        <f t="array" ref="T2746">IF(O2746="","",AVERAGE(IF(L$1:L$2881=L2746,I$1:I$2881)))</f>
        <v>0</v>
      </c>
      <c r="U2746" s="1" t="str">
        <f t="shared" ca="1" si="573"/>
        <v>n/a</v>
      </c>
      <c r="V2746" s="1" t="str">
        <f t="shared" ca="1" si="579"/>
        <v/>
      </c>
      <c r="W2746" s="1" t="str">
        <f t="array" aca="1" ref="W2746" ca="1">IF(V2746="","",IF(AVERAGE(IF(Z$2:Z$2881="Neg"&amp;" "&amp;B2746&amp;" "&amp;X2746,J$2:J$2881,0))&gt;AVERAGE(IF(Z$2:Z$2881="pos"&amp;" "&amp;B2746&amp;" "&amp;X2746,J$2:J$2881,0)),"neg","pos"))</f>
        <v/>
      </c>
      <c r="X2746" s="1" t="str">
        <f t="shared" ca="1" si="574"/>
        <v/>
      </c>
      <c r="Y2746" s="1" t="str">
        <f t="shared" ca="1" si="575"/>
        <v/>
      </c>
      <c r="Z2746" s="1" t="str">
        <f t="shared" si="576"/>
        <v>both (C3H7NO2+Lys-H2O) SE_</v>
      </c>
      <c r="AA2746" s="1" t="str">
        <f t="shared" si="580"/>
        <v>Good</v>
      </c>
    </row>
    <row r="2747" spans="1:27" x14ac:dyDescent="0.2">
      <c r="A2747" s="1" t="s">
        <v>94</v>
      </c>
      <c r="B2747" s="1" t="s">
        <v>98</v>
      </c>
      <c r="C2747" s="1" t="s">
        <v>142</v>
      </c>
      <c r="D2747" s="1">
        <v>217.14240000000001</v>
      </c>
      <c r="E2747" s="1">
        <v>26.23</v>
      </c>
      <c r="F2747" s="5" t="s">
        <v>146</v>
      </c>
      <c r="H2747" s="1" t="s">
        <v>153</v>
      </c>
      <c r="K2747" s="1">
        <f t="shared" si="577"/>
        <v>0</v>
      </c>
      <c r="L2747" s="1" t="str">
        <f t="shared" si="578"/>
        <v>both (C3H7NO2+Lys-H2O) SE_Ctr</v>
      </c>
      <c r="M2747" s="1" t="str">
        <f t="shared" si="569"/>
        <v>ND</v>
      </c>
      <c r="N2747" s="1" t="str">
        <f t="shared" si="570"/>
        <v>both (C3H7NO2+Lys-H2O) SE_CtrND</v>
      </c>
      <c r="O2747" s="2" t="str">
        <f t="shared" si="571"/>
        <v/>
      </c>
      <c r="P2747" s="1" t="str">
        <f t="array" ref="P2747">IF(O2747="","",AVERAGE(IF(L$1:L$2881=L2747,K$1:K$2881)))</f>
        <v/>
      </c>
      <c r="Q2747" s="1" t="str">
        <f t="array" ref="Q2747">IF(O2747="","",_xlfn.F.TEST(IF((L$1:L$2881=LEFT(L2747,LEN(L2747)-3)&amp;"ctr"),K$1:K$2881),IF((L$1:L$2881=L2747),K$1:K$2881)))</f>
        <v/>
      </c>
      <c r="R2747" s="1" t="str">
        <f t="array" ref="R2747">IF(O2747="","",TTEST(IF(L$1:L$2881=LEFT(L2747,LEN(L2747)-3)&amp;"ctr",K$1:K$2881),IF(L$1:L$2881=L2747,K$1:K$2881),2,IF(ISERROR(Q2747),3,IF(Q2747&lt;0.05,3,2))))</f>
        <v/>
      </c>
      <c r="S2747" s="1" t="str">
        <f t="shared" ca="1" si="572"/>
        <v/>
      </c>
      <c r="T2747" s="1" t="str">
        <f t="array" ref="T2747">IF(O2747="","",AVERAGE(IF(L$1:L$2881=L2747,I$1:I$2881)))</f>
        <v/>
      </c>
      <c r="U2747" s="1" t="str">
        <f t="shared" ca="1" si="573"/>
        <v/>
      </c>
      <c r="V2747" s="1" t="str">
        <f t="shared" ca="1" si="579"/>
        <v/>
      </c>
      <c r="W2747" s="1" t="str">
        <f t="array" aca="1" ref="W2747" ca="1">IF(V2747="","",IF(AVERAGE(IF(Z$2:Z$2881="Neg"&amp;" "&amp;B2747&amp;" "&amp;X2747,J$2:J$2881,0))&gt;AVERAGE(IF(Z$2:Z$2881="pos"&amp;" "&amp;B2747&amp;" "&amp;X2747,J$2:J$2881,0)),"neg","pos"))</f>
        <v/>
      </c>
      <c r="X2747" s="1" t="str">
        <f t="shared" ca="1" si="574"/>
        <v/>
      </c>
      <c r="Y2747" s="1" t="str">
        <f t="shared" ca="1" si="575"/>
        <v/>
      </c>
      <c r="Z2747" s="1" t="str">
        <f t="shared" si="576"/>
        <v>both (C3H7NO2+Lys-H2O) SE_</v>
      </c>
      <c r="AA2747" s="1" t="str">
        <f t="shared" si="580"/>
        <v/>
      </c>
    </row>
    <row r="2748" spans="1:27" x14ac:dyDescent="0.2">
      <c r="A2748" s="1" t="s">
        <v>94</v>
      </c>
      <c r="B2748" s="1" t="s">
        <v>98</v>
      </c>
      <c r="C2748" s="1" t="s">
        <v>142</v>
      </c>
      <c r="D2748" s="1">
        <v>217.14240000000001</v>
      </c>
      <c r="E2748" s="1">
        <v>26.23</v>
      </c>
      <c r="F2748" s="5" t="s">
        <v>146</v>
      </c>
      <c r="H2748" s="1" t="s">
        <v>153</v>
      </c>
      <c r="K2748" s="1">
        <f t="shared" si="577"/>
        <v>0</v>
      </c>
      <c r="L2748" s="1" t="str">
        <f t="shared" si="578"/>
        <v>both (C3H7NO2+Lys-H2O) SE_Ctr</v>
      </c>
      <c r="M2748" s="1" t="str">
        <f t="shared" si="569"/>
        <v>ND</v>
      </c>
      <c r="N2748" s="1" t="str">
        <f t="shared" si="570"/>
        <v>both (C3H7NO2+Lys-H2O) SE_CtrND</v>
      </c>
      <c r="O2748" s="2" t="str">
        <f t="shared" si="571"/>
        <v/>
      </c>
      <c r="P2748" s="1" t="str">
        <f t="array" ref="P2748">IF(O2748="","",AVERAGE(IF(L$1:L$2881=L2748,K$1:K$2881)))</f>
        <v/>
      </c>
      <c r="Q2748" s="1" t="str">
        <f t="array" ref="Q2748">IF(O2748="","",_xlfn.F.TEST(IF((L$1:L$2881=LEFT(L2748,LEN(L2748)-3)&amp;"ctr"),K$1:K$2881),IF((L$1:L$2881=L2748),K$1:K$2881)))</f>
        <v/>
      </c>
      <c r="R2748" s="1" t="str">
        <f t="array" ref="R2748">IF(O2748="","",TTEST(IF(L$1:L$2881=LEFT(L2748,LEN(L2748)-3)&amp;"ctr",K$1:K$2881),IF(L$1:L$2881=L2748,K$1:K$2881),2,IF(ISERROR(Q2748),3,IF(Q2748&lt;0.05,3,2))))</f>
        <v/>
      </c>
      <c r="S2748" s="1" t="str">
        <f t="shared" ca="1" si="572"/>
        <v/>
      </c>
      <c r="T2748" s="1" t="str">
        <f t="array" ref="T2748">IF(O2748="","",AVERAGE(IF(L$1:L$2881=L2748,I$1:I$2881)))</f>
        <v/>
      </c>
      <c r="U2748" s="1" t="str">
        <f t="shared" ca="1" si="573"/>
        <v/>
      </c>
      <c r="V2748" s="1" t="str">
        <f t="shared" ca="1" si="579"/>
        <v/>
      </c>
      <c r="W2748" s="1" t="str">
        <f t="array" aca="1" ref="W2748" ca="1">IF(V2748="","",IF(AVERAGE(IF(Z$2:Z$2881="Neg"&amp;" "&amp;B2748&amp;" "&amp;X2748,J$2:J$2881,0))&gt;AVERAGE(IF(Z$2:Z$2881="pos"&amp;" "&amp;B2748&amp;" "&amp;X2748,J$2:J$2881,0)),"neg","pos"))</f>
        <v/>
      </c>
      <c r="X2748" s="1" t="str">
        <f t="shared" ca="1" si="574"/>
        <v/>
      </c>
      <c r="Y2748" s="1" t="str">
        <f t="shared" ca="1" si="575"/>
        <v/>
      </c>
      <c r="Z2748" s="1" t="str">
        <f t="shared" si="576"/>
        <v>both (C3H7NO2+Lys-H2O) SE_</v>
      </c>
      <c r="AA2748" s="1" t="str">
        <f t="shared" si="580"/>
        <v/>
      </c>
    </row>
    <row r="2749" spans="1:27" x14ac:dyDescent="0.2">
      <c r="A2749" s="1" t="s">
        <v>94</v>
      </c>
      <c r="B2749" s="1" t="s">
        <v>98</v>
      </c>
      <c r="C2749" s="1" t="s">
        <v>142</v>
      </c>
      <c r="D2749" s="1">
        <v>217.14240000000001</v>
      </c>
      <c r="E2749" s="1">
        <v>26.23</v>
      </c>
      <c r="F2749" s="5" t="s">
        <v>146</v>
      </c>
      <c r="H2749" s="1" t="s">
        <v>153</v>
      </c>
      <c r="K2749" s="1">
        <f t="shared" si="577"/>
        <v>0</v>
      </c>
      <c r="L2749" s="1" t="str">
        <f t="shared" si="578"/>
        <v>both (C3H7NO2+Lys-H2O) SE_Ctr</v>
      </c>
      <c r="M2749" s="1" t="str">
        <f t="shared" si="569"/>
        <v>ND</v>
      </c>
      <c r="N2749" s="1" t="str">
        <f t="shared" si="570"/>
        <v>both (C3H7NO2+Lys-H2O) SE_CtrND</v>
      </c>
      <c r="O2749" s="2" t="str">
        <f t="shared" si="571"/>
        <v/>
      </c>
      <c r="P2749" s="1" t="str">
        <f t="array" ref="P2749">IF(O2749="","",AVERAGE(IF(L$1:L$2881=L2749,K$1:K$2881)))</f>
        <v/>
      </c>
      <c r="Q2749" s="1" t="str">
        <f t="array" ref="Q2749">IF(O2749="","",_xlfn.F.TEST(IF((L$1:L$2881=LEFT(L2749,LEN(L2749)-3)&amp;"ctr"),K$1:K$2881),IF((L$1:L$2881=L2749),K$1:K$2881)))</f>
        <v/>
      </c>
      <c r="R2749" s="1" t="str">
        <f t="array" ref="R2749">IF(O2749="","",TTEST(IF(L$1:L$2881=LEFT(L2749,LEN(L2749)-3)&amp;"ctr",K$1:K$2881),IF(L$1:L$2881=L2749,K$1:K$2881),2,IF(ISERROR(Q2749),3,IF(Q2749&lt;0.05,3,2))))</f>
        <v/>
      </c>
      <c r="S2749" s="1" t="str">
        <f t="shared" ca="1" si="572"/>
        <v/>
      </c>
      <c r="T2749" s="1" t="str">
        <f t="array" ref="T2749">IF(O2749="","",AVERAGE(IF(L$1:L$2881=L2749,I$1:I$2881)))</f>
        <v/>
      </c>
      <c r="U2749" s="1" t="str">
        <f t="shared" ca="1" si="573"/>
        <v/>
      </c>
      <c r="V2749" s="1" t="str">
        <f t="shared" ca="1" si="579"/>
        <v/>
      </c>
      <c r="W2749" s="1" t="str">
        <f t="array" aca="1" ref="W2749" ca="1">IF(V2749="","",IF(AVERAGE(IF(Z$2:Z$2881="Neg"&amp;" "&amp;B2749&amp;" "&amp;X2749,J$2:J$2881,0))&gt;AVERAGE(IF(Z$2:Z$2881="pos"&amp;" "&amp;B2749&amp;" "&amp;X2749,J$2:J$2881,0)),"neg","pos"))</f>
        <v/>
      </c>
      <c r="X2749" s="1" t="str">
        <f t="shared" ca="1" si="574"/>
        <v/>
      </c>
      <c r="Y2749" s="1" t="str">
        <f t="shared" ca="1" si="575"/>
        <v/>
      </c>
      <c r="Z2749" s="1" t="str">
        <f t="shared" si="576"/>
        <v>both (C3H7NO2+Lys-H2O) SE_</v>
      </c>
      <c r="AA2749" s="1" t="str">
        <f t="shared" si="580"/>
        <v/>
      </c>
    </row>
    <row r="2750" spans="1:27" x14ac:dyDescent="0.2">
      <c r="A2750" s="1" t="s">
        <v>94</v>
      </c>
      <c r="B2750" s="1" t="s">
        <v>98</v>
      </c>
      <c r="C2750" s="1" t="s">
        <v>142</v>
      </c>
      <c r="D2750" s="1">
        <v>217.14240000000001</v>
      </c>
      <c r="E2750" s="1">
        <v>26.23</v>
      </c>
      <c r="F2750" s="5" t="s">
        <v>146</v>
      </c>
      <c r="H2750" s="1" t="s">
        <v>154</v>
      </c>
      <c r="K2750" s="1">
        <f t="shared" si="577"/>
        <v>0</v>
      </c>
      <c r="L2750" s="1" t="str">
        <f t="shared" si="578"/>
        <v>both (C3H7NO2+Lys-H2O) SE_Syn</v>
      </c>
      <c r="M2750" s="1" t="str">
        <f t="shared" si="569"/>
        <v>ND</v>
      </c>
      <c r="N2750" s="1" t="str">
        <f t="shared" si="570"/>
        <v>both (C3H7NO2+Lys-H2O) SE_SynND</v>
      </c>
      <c r="O2750" s="2" t="str">
        <f t="shared" si="571"/>
        <v>ND</v>
      </c>
      <c r="P2750" s="1">
        <f t="array" ref="P2750">IF(O2750="","",AVERAGE(IF(L$1:L$2881=L2750,K$1:K$2881)))</f>
        <v>0</v>
      </c>
      <c r="Q2750" s="1" t="e">
        <f t="array" ref="Q2750">IF(O2750="","",_xlfn.F.TEST(IF((L$1:L$2881=LEFT(L2750,LEN(L2750)-3)&amp;"ctr"),K$1:K$2881),IF((L$1:L$2881=L2750),K$1:K$2881)))</f>
        <v>#DIV/0!</v>
      </c>
      <c r="R2750" s="1" t="e">
        <f t="array" ref="R2750">IF(O2750="","",TTEST(IF(L$1:L$2881=LEFT(L2750,LEN(L2750)-3)&amp;"ctr",K$1:K$2881),IF(L$1:L$2881=L2750,K$1:K$2881),2,IF(ISERROR(Q2750),3,IF(Q2750&lt;0.05,3,2))))</f>
        <v>#DIV/0!</v>
      </c>
      <c r="S2750" s="1" t="str">
        <f t="shared" ca="1" si="572"/>
        <v>ND</v>
      </c>
      <c r="T2750" s="1">
        <f t="array" ref="T2750">IF(O2750="","",AVERAGE(IF(L$1:L$2881=L2750,I$1:I$2881)))</f>
        <v>0</v>
      </c>
      <c r="U2750" s="1" t="str">
        <f t="shared" ca="1" si="573"/>
        <v>n/a</v>
      </c>
      <c r="V2750" s="1" t="str">
        <f t="shared" ca="1" si="579"/>
        <v/>
      </c>
      <c r="W2750" s="1" t="str">
        <f t="array" aca="1" ref="W2750" ca="1">IF(V2750="","",IF(AVERAGE(IF(Z$2:Z$2881="Neg"&amp;" "&amp;B2750&amp;" "&amp;X2750,J$2:J$2881,0))&gt;AVERAGE(IF(Z$2:Z$2881="pos"&amp;" "&amp;B2750&amp;" "&amp;X2750,J$2:J$2881,0)),"neg","pos"))</f>
        <v/>
      </c>
      <c r="X2750" s="1" t="str">
        <f t="shared" ca="1" si="574"/>
        <v/>
      </c>
      <c r="Y2750" s="1" t="str">
        <f t="shared" ca="1" si="575"/>
        <v/>
      </c>
      <c r="Z2750" s="1" t="str">
        <f t="shared" si="576"/>
        <v>both (C3H7NO2+Lys-H2O) SE_</v>
      </c>
      <c r="AA2750" s="1" t="str">
        <f t="shared" si="580"/>
        <v>Good</v>
      </c>
    </row>
    <row r="2751" spans="1:27" x14ac:dyDescent="0.2">
      <c r="A2751" s="1" t="s">
        <v>94</v>
      </c>
      <c r="B2751" s="1" t="s">
        <v>98</v>
      </c>
      <c r="C2751" s="1" t="s">
        <v>142</v>
      </c>
      <c r="D2751" s="1">
        <v>217.14240000000001</v>
      </c>
      <c r="E2751" s="1">
        <v>26.23</v>
      </c>
      <c r="F2751" s="5" t="s">
        <v>146</v>
      </c>
      <c r="H2751" s="1" t="s">
        <v>154</v>
      </c>
      <c r="K2751" s="1">
        <f t="shared" si="577"/>
        <v>0</v>
      </c>
      <c r="L2751" s="1" t="str">
        <f t="shared" si="578"/>
        <v>both (C3H7NO2+Lys-H2O) SE_Syn</v>
      </c>
      <c r="M2751" s="1" t="str">
        <f t="shared" si="569"/>
        <v>ND</v>
      </c>
      <c r="N2751" s="1" t="str">
        <f t="shared" si="570"/>
        <v>both (C3H7NO2+Lys-H2O) SE_SynND</v>
      </c>
      <c r="O2751" s="2" t="str">
        <f t="shared" si="571"/>
        <v/>
      </c>
      <c r="P2751" s="1" t="str">
        <f t="array" ref="P2751">IF(O2751="","",AVERAGE(IF(L$1:L$2881=L2751,K$1:K$2881)))</f>
        <v/>
      </c>
      <c r="Q2751" s="1" t="str">
        <f t="array" ref="Q2751">IF(O2751="","",_xlfn.F.TEST(IF((L$1:L$2881=LEFT(L2751,LEN(L2751)-3)&amp;"ctr"),K$1:K$2881),IF((L$1:L$2881=L2751),K$1:K$2881)))</f>
        <v/>
      </c>
      <c r="R2751" s="1" t="str">
        <f t="array" ref="R2751">IF(O2751="","",TTEST(IF(L$1:L$2881=LEFT(L2751,LEN(L2751)-3)&amp;"ctr",K$1:K$2881),IF(L$1:L$2881=L2751,K$1:K$2881),2,IF(ISERROR(Q2751),3,IF(Q2751&lt;0.05,3,2))))</f>
        <v/>
      </c>
      <c r="S2751" s="1" t="str">
        <f t="shared" ca="1" si="572"/>
        <v/>
      </c>
      <c r="T2751" s="1" t="str">
        <f t="array" ref="T2751">IF(O2751="","",AVERAGE(IF(L$1:L$2881=L2751,I$1:I$2881)))</f>
        <v/>
      </c>
      <c r="U2751" s="1" t="str">
        <f t="shared" ca="1" si="573"/>
        <v/>
      </c>
      <c r="V2751" s="1" t="str">
        <f t="shared" ca="1" si="579"/>
        <v/>
      </c>
      <c r="W2751" s="1" t="str">
        <f t="array" aca="1" ref="W2751" ca="1">IF(V2751="","",IF(AVERAGE(IF(Z$2:Z$2881="Neg"&amp;" "&amp;B2751&amp;" "&amp;X2751,J$2:J$2881,0))&gt;AVERAGE(IF(Z$2:Z$2881="pos"&amp;" "&amp;B2751&amp;" "&amp;X2751,J$2:J$2881,0)),"neg","pos"))</f>
        <v/>
      </c>
      <c r="X2751" s="1" t="str">
        <f t="shared" ca="1" si="574"/>
        <v/>
      </c>
      <c r="Y2751" s="1" t="str">
        <f t="shared" ca="1" si="575"/>
        <v/>
      </c>
      <c r="Z2751" s="1" t="str">
        <f t="shared" si="576"/>
        <v>both (C3H7NO2+Lys-H2O) SE_</v>
      </c>
      <c r="AA2751" s="1" t="str">
        <f t="shared" si="580"/>
        <v/>
      </c>
    </row>
    <row r="2752" spans="1:27" x14ac:dyDescent="0.2">
      <c r="A2752" s="1" t="s">
        <v>94</v>
      </c>
      <c r="B2752" s="1" t="s">
        <v>98</v>
      </c>
      <c r="C2752" s="1" t="s">
        <v>142</v>
      </c>
      <c r="D2752" s="1">
        <v>217.14240000000001</v>
      </c>
      <c r="E2752" s="1">
        <v>26.23</v>
      </c>
      <c r="F2752" s="5" t="s">
        <v>146</v>
      </c>
      <c r="H2752" s="1" t="s">
        <v>154</v>
      </c>
      <c r="K2752" s="1">
        <f t="shared" si="577"/>
        <v>0</v>
      </c>
      <c r="L2752" s="1" t="str">
        <f t="shared" si="578"/>
        <v>both (C3H7NO2+Lys-H2O) SE_Syn</v>
      </c>
      <c r="M2752" s="1" t="str">
        <f t="shared" si="569"/>
        <v>ND</v>
      </c>
      <c r="N2752" s="1" t="str">
        <f t="shared" si="570"/>
        <v>both (C3H7NO2+Lys-H2O) SE_SynND</v>
      </c>
      <c r="O2752" s="2" t="str">
        <f t="shared" si="571"/>
        <v/>
      </c>
      <c r="P2752" s="1" t="str">
        <f t="array" ref="P2752">IF(O2752="","",AVERAGE(IF(L$1:L$2881=L2752,K$1:K$2881)))</f>
        <v/>
      </c>
      <c r="Q2752" s="1" t="str">
        <f t="array" ref="Q2752">IF(O2752="","",_xlfn.F.TEST(IF((L$1:L$2881=LEFT(L2752,LEN(L2752)-3)&amp;"ctr"),K$1:K$2881),IF((L$1:L$2881=L2752),K$1:K$2881)))</f>
        <v/>
      </c>
      <c r="R2752" s="1" t="str">
        <f t="array" ref="R2752">IF(O2752="","",TTEST(IF(L$1:L$2881=LEFT(L2752,LEN(L2752)-3)&amp;"ctr",K$1:K$2881),IF(L$1:L$2881=L2752,K$1:K$2881),2,IF(ISERROR(Q2752),3,IF(Q2752&lt;0.05,3,2))))</f>
        <v/>
      </c>
      <c r="S2752" s="1" t="str">
        <f t="shared" ca="1" si="572"/>
        <v/>
      </c>
      <c r="T2752" s="1" t="str">
        <f t="array" ref="T2752">IF(O2752="","",AVERAGE(IF(L$1:L$2881=L2752,I$1:I$2881)))</f>
        <v/>
      </c>
      <c r="U2752" s="1" t="str">
        <f t="shared" ca="1" si="573"/>
        <v/>
      </c>
      <c r="V2752" s="1" t="str">
        <f t="shared" ca="1" si="579"/>
        <v/>
      </c>
      <c r="W2752" s="1" t="str">
        <f t="array" aca="1" ref="W2752" ca="1">IF(V2752="","",IF(AVERAGE(IF(Z$2:Z$2881="Neg"&amp;" "&amp;B2752&amp;" "&amp;X2752,J$2:J$2881,0))&gt;AVERAGE(IF(Z$2:Z$2881="pos"&amp;" "&amp;B2752&amp;" "&amp;X2752,J$2:J$2881,0)),"neg","pos"))</f>
        <v/>
      </c>
      <c r="X2752" s="1" t="str">
        <f t="shared" ca="1" si="574"/>
        <v/>
      </c>
      <c r="Y2752" s="1" t="str">
        <f t="shared" ca="1" si="575"/>
        <v/>
      </c>
      <c r="Z2752" s="1" t="str">
        <f t="shared" si="576"/>
        <v>both (C3H7NO2+Lys-H2O) SE_</v>
      </c>
      <c r="AA2752" s="1" t="str">
        <f t="shared" si="580"/>
        <v/>
      </c>
    </row>
    <row r="2753" spans="1:27" x14ac:dyDescent="0.2">
      <c r="A2753" s="1" t="s">
        <v>94</v>
      </c>
      <c r="B2753" s="1" t="s">
        <v>98</v>
      </c>
      <c r="C2753" s="1" t="s">
        <v>142</v>
      </c>
      <c r="D2753" s="1">
        <v>217.14240000000001</v>
      </c>
      <c r="E2753" s="1">
        <v>26.23</v>
      </c>
      <c r="F2753" s="5" t="s">
        <v>146</v>
      </c>
      <c r="H2753" s="1" t="s">
        <v>154</v>
      </c>
      <c r="K2753" s="1">
        <f t="shared" si="577"/>
        <v>0</v>
      </c>
      <c r="L2753" s="1" t="str">
        <f t="shared" si="578"/>
        <v>both (C3H7NO2+Lys-H2O) SE_Syn</v>
      </c>
      <c r="M2753" s="1" t="str">
        <f t="shared" si="569"/>
        <v>ND</v>
      </c>
      <c r="N2753" s="1" t="str">
        <f t="shared" si="570"/>
        <v>both (C3H7NO2+Lys-H2O) SE_SynND</v>
      </c>
      <c r="O2753" s="2" t="str">
        <f t="shared" si="571"/>
        <v/>
      </c>
      <c r="P2753" s="1" t="str">
        <f t="array" ref="P2753">IF(O2753="","",AVERAGE(IF(L$1:L$2881=L2753,K$1:K$2881)))</f>
        <v/>
      </c>
      <c r="Q2753" s="1" t="str">
        <f t="array" ref="Q2753">IF(O2753="","",_xlfn.F.TEST(IF((L$1:L$2881=LEFT(L2753,LEN(L2753)-3)&amp;"ctr"),K$1:K$2881),IF((L$1:L$2881=L2753),K$1:K$2881)))</f>
        <v/>
      </c>
      <c r="R2753" s="1" t="str">
        <f t="array" ref="R2753">IF(O2753="","",TTEST(IF(L$1:L$2881=LEFT(L2753,LEN(L2753)-3)&amp;"ctr",K$1:K$2881),IF(L$1:L$2881=L2753,K$1:K$2881),2,IF(ISERROR(Q2753),3,IF(Q2753&lt;0.05,3,2))))</f>
        <v/>
      </c>
      <c r="S2753" s="1" t="str">
        <f t="shared" ca="1" si="572"/>
        <v/>
      </c>
      <c r="T2753" s="1" t="str">
        <f t="array" ref="T2753">IF(O2753="","",AVERAGE(IF(L$1:L$2881=L2753,I$1:I$2881)))</f>
        <v/>
      </c>
      <c r="U2753" s="1" t="str">
        <f t="shared" ca="1" si="573"/>
        <v/>
      </c>
      <c r="V2753" s="1" t="str">
        <f t="shared" ca="1" si="579"/>
        <v/>
      </c>
      <c r="W2753" s="1" t="str">
        <f t="array" aca="1" ref="W2753" ca="1">IF(V2753="","",IF(AVERAGE(IF(Z$2:Z$2881="Neg"&amp;" "&amp;B2753&amp;" "&amp;X2753,J$2:J$2881,0))&gt;AVERAGE(IF(Z$2:Z$2881="pos"&amp;" "&amp;B2753&amp;" "&amp;X2753,J$2:J$2881,0)),"neg","pos"))</f>
        <v/>
      </c>
      <c r="X2753" s="1" t="str">
        <f t="shared" ca="1" si="574"/>
        <v/>
      </c>
      <c r="Y2753" s="1" t="str">
        <f t="shared" ca="1" si="575"/>
        <v/>
      </c>
      <c r="Z2753" s="1" t="str">
        <f t="shared" si="576"/>
        <v>both (C3H7NO2+Lys-H2O) SE_</v>
      </c>
      <c r="AA2753" s="1" t="str">
        <f t="shared" si="580"/>
        <v/>
      </c>
    </row>
    <row r="2754" spans="1:27" x14ac:dyDescent="0.2">
      <c r="A2754" s="1" t="s">
        <v>94</v>
      </c>
      <c r="B2754" s="1" t="s">
        <v>159</v>
      </c>
      <c r="C2754" s="1" t="s">
        <v>142</v>
      </c>
      <c r="D2754" s="1">
        <v>217.14230000000001</v>
      </c>
      <c r="E2754" s="1">
        <v>27.03</v>
      </c>
      <c r="F2754" s="5" t="s">
        <v>146</v>
      </c>
      <c r="H2754" s="1" t="s">
        <v>147</v>
      </c>
      <c r="K2754" s="1">
        <f t="shared" ref="K2754:K2785" si="581">LN(I2754+1)</f>
        <v>0</v>
      </c>
      <c r="L2754" s="1" t="str">
        <f t="shared" ref="L2754:L2785" si="582">A2754&amp;" "&amp;B2754&amp;" "&amp;H2754</f>
        <v>both ((Ala or sarcosine)-Lys) Min_Ctr</v>
      </c>
      <c r="M2754" s="1" t="str">
        <f t="shared" ref="M2754:M2817" si="583">IF(I2754&lt;&gt;"","D","ND")</f>
        <v>ND</v>
      </c>
      <c r="N2754" s="1" t="str">
        <f t="shared" ref="N2754:N2817" si="584">L2754&amp;IF(LEN(M2754)=2,M2754,"_"&amp;M2754)</f>
        <v>both ((Ala or sarcosine)-Lys) Min_CtrND</v>
      </c>
      <c r="O2754" s="2" t="str">
        <f t="shared" ref="O2754:O2817" si="585">IF(ROW()&lt;&gt;MATCH(L2754,L$1:L$2881,0),"",IF(COUNTIF(N$1:N$2881,LEFT(N2754,LEN(N2754)-2)&amp;"_D")=COUNTIF(L$1:L$2881,L2754),"D","ND"))</f>
        <v>ND</v>
      </c>
      <c r="P2754" s="1">
        <f t="array" ref="P2754">IF(O2754="","",AVERAGE(IF(L$1:L$2881=L2754,K$1:K$2881)))</f>
        <v>0</v>
      </c>
      <c r="Q2754" s="1" t="e">
        <f t="array" ref="Q2754">IF(O2754="","",_xlfn.F.TEST(IF((L$1:L$2881=LEFT(L2754,LEN(L2754)-3)&amp;"ctr"),K$1:K$2881),IF((L$1:L$2881=L2754),K$1:K$2881)))</f>
        <v>#DIV/0!</v>
      </c>
      <c r="R2754" s="1" t="e">
        <f t="array" ref="R2754">IF(O2754="","",TTEST(IF(L$1:L$2881=LEFT(L2754,LEN(L2754)-3)&amp;"ctr",K$1:K$2881),IF(L$1:L$2881=L2754,K$1:K$2881),2,IF(ISERROR(Q2754),3,IF(Q2754&lt;0.05,3,2))))</f>
        <v>#DIV/0!</v>
      </c>
      <c r="S2754" s="1" t="str">
        <f t="shared" ref="S2754:S2817" ca="1" si="586">IF(P2754="","",IF(RIGHT(L2754,3)="ctr",O2754,IF(AND(O2754="ND",INDIRECT("r"&amp;MATCH(LEFT(L2754,LEN(L2754)-3)&amp;"ctr",L$1:L$2881,0)&amp;"c"&amp;COLUMN(O2754),FALSE)="ND"),"ND",IF(R2754&gt;=0.05,"N",IF(AND(R2754&lt;0.05,P2754&lt;INDIRECT("r"&amp;MATCH(LEFT(L2754,LEN(L2754)-3)&amp;"ctr",L$1:L$2881,0)&amp;"C"&amp;COLUMN(P2754),FALSE)),"I",IF(AND(R2754&lt;0.05,P2754&gt;INDIRECT("r"&amp;MATCH(LEFT(L2754,LEN(L2754)-3)&amp;"ctr",L$1:L$2881,0)&amp;"c"&amp;COLUMN(P2754),FALSE)),"E","err"))))))</f>
        <v>ND</v>
      </c>
      <c r="T2754" s="1">
        <f t="array" ref="T2754">IF(O2754="","",AVERAGE(IF(L$1:L$2881=L2754,I$1:I$2881)))</f>
        <v>0</v>
      </c>
      <c r="U2754" s="1" t="str">
        <f t="shared" ref="U2754:U2817" ca="1" si="587">IF(O2754="","",IF(OR(S2754="ND",S2754="N"),"n/a",IF(OR(S2754="e",S2754="I"),IF(OR(T2754=0,INDIRECT("r"&amp;MATCH(LEFT(L2754,LEN(L2754)-3)&amp;"ctr",L$1:L$2881,0)&amp;"c"&amp;COLUMN(T2754),FALSE)=0),5,LOG(T2754/INDIRECT("r"&amp;MATCH(LEFT(L2754,LEN(L2754)-3)&amp;"ctr",L$1:L$2881,0)&amp;"c"&amp;COLUMN(T2754),FALSE),2)))))</f>
        <v>n/a</v>
      </c>
      <c r="V2754" s="1" t="str">
        <f t="shared" ca="1" si="579"/>
        <v/>
      </c>
      <c r="W2754" s="1" t="str">
        <f t="array" aca="1" ref="W2754" ca="1">IF(V2754="","",IF(AVERAGE(IF(Z$2:Z$2881="Neg"&amp;" "&amp;B2754&amp;" "&amp;X2754,J$2:J$2881,0))&gt;AVERAGE(IF(Z$2:Z$2881="pos"&amp;" "&amp;B2754&amp;" "&amp;X2754,J$2:J$2881,0)),"neg","pos"))</f>
        <v/>
      </c>
      <c r="X2754" s="1" t="str">
        <f t="shared" ref="X2754:X2817" ca="1" si="588">IF(V2754="","",LEFT(H2754,3))</f>
        <v/>
      </c>
      <c r="Y2754" s="1" t="str">
        <f t="shared" ref="Y2754:Y2817" ca="1" si="589">IF(W2754="","",RIGHT(H2754,3))</f>
        <v/>
      </c>
      <c r="Z2754" s="1" t="str">
        <f t="shared" ref="Z2754:Z2817" si="590">A2754&amp;" "&amp;B2754&amp;" "&amp;LEFT(H2754,3)</f>
        <v>both ((Ala or sarcosine)-Lys) Min</v>
      </c>
      <c r="AA2754" s="1" t="str">
        <f t="shared" si="580"/>
        <v>Good</v>
      </c>
    </row>
    <row r="2755" spans="1:27" x14ac:dyDescent="0.2">
      <c r="A2755" s="1" t="s">
        <v>94</v>
      </c>
      <c r="B2755" s="1" t="s">
        <v>159</v>
      </c>
      <c r="C2755" s="1" t="s">
        <v>142</v>
      </c>
      <c r="D2755" s="1">
        <v>217.14230000000001</v>
      </c>
      <c r="E2755" s="1">
        <v>27.03</v>
      </c>
      <c r="F2755" s="5" t="s">
        <v>146</v>
      </c>
      <c r="H2755" s="1" t="s">
        <v>147</v>
      </c>
      <c r="K2755" s="1">
        <f t="shared" si="581"/>
        <v>0</v>
      </c>
      <c r="L2755" s="1" t="str">
        <f t="shared" si="582"/>
        <v>both ((Ala or sarcosine)-Lys) Min_Ctr</v>
      </c>
      <c r="M2755" s="1" t="str">
        <f t="shared" si="583"/>
        <v>ND</v>
      </c>
      <c r="N2755" s="1" t="str">
        <f t="shared" si="584"/>
        <v>both ((Ala or sarcosine)-Lys) Min_CtrND</v>
      </c>
      <c r="O2755" s="2" t="str">
        <f t="shared" si="585"/>
        <v/>
      </c>
      <c r="P2755" s="1" t="str">
        <f t="array" ref="P2755">IF(O2755="","",AVERAGE(IF(L$1:L$2881=L2755,K$1:K$2881)))</f>
        <v/>
      </c>
      <c r="Q2755" s="1" t="str">
        <f t="array" ref="Q2755">IF(O2755="","",_xlfn.F.TEST(IF((L$1:L$2881=LEFT(L2755,LEN(L2755)-3)&amp;"ctr"),K$1:K$2881),IF((L$1:L$2881=L2755),K$1:K$2881)))</f>
        <v/>
      </c>
      <c r="R2755" s="1" t="str">
        <f t="array" ref="R2755">IF(O2755="","",TTEST(IF(L$1:L$2881=LEFT(L2755,LEN(L2755)-3)&amp;"ctr",K$1:K$2881),IF(L$1:L$2881=L2755,K$1:K$2881),2,IF(ISERROR(Q2755),3,IF(Q2755&lt;0.05,3,2))))</f>
        <v/>
      </c>
      <c r="S2755" s="1" t="str">
        <f t="shared" ca="1" si="586"/>
        <v/>
      </c>
      <c r="T2755" s="1" t="str">
        <f t="array" ref="T2755">IF(O2755="","",AVERAGE(IF(L$1:L$2881=L2755,I$1:I$2881)))</f>
        <v/>
      </c>
      <c r="U2755" s="1" t="str">
        <f t="shared" ca="1" si="587"/>
        <v/>
      </c>
      <c r="V2755" s="1" t="str">
        <f t="shared" ref="V2755:V2818" ca="1" si="591">IF(S2755="N","1",IF(U2755="n/a","",IF(U2755="","",IF(ABS(U2755)&lt;1.5,"1",IF(ABS(U2755)&lt;2.5,"2",IF(ABS(U2755)&lt;3.5,"3",IF(ABS(U2755)&lt;4.5,"4",IF(ABS(U2755)&gt;=4.5,"5"))))))))</f>
        <v/>
      </c>
      <c r="W2755" s="1" t="str">
        <f t="array" aca="1" ref="W2755" ca="1">IF(V2755="","",IF(AVERAGE(IF(Z$2:Z$2881="Neg"&amp;" "&amp;B2755&amp;" "&amp;X2755,J$2:J$2881,0))&gt;AVERAGE(IF(Z$2:Z$2881="pos"&amp;" "&amp;B2755&amp;" "&amp;X2755,J$2:J$2881,0)),"neg","pos"))</f>
        <v/>
      </c>
      <c r="X2755" s="1" t="str">
        <f t="shared" ca="1" si="588"/>
        <v/>
      </c>
      <c r="Y2755" s="1" t="str">
        <f t="shared" ca="1" si="589"/>
        <v/>
      </c>
      <c r="Z2755" s="1" t="str">
        <f t="shared" si="590"/>
        <v>both ((Ala or sarcosine)-Lys) Min</v>
      </c>
      <c r="AA2755" s="1" t="str">
        <f t="shared" ref="AA2755:AA2818" si="592">IF(T2755="","","Good")</f>
        <v/>
      </c>
    </row>
    <row r="2756" spans="1:27" x14ac:dyDescent="0.2">
      <c r="A2756" s="1" t="s">
        <v>94</v>
      </c>
      <c r="B2756" s="1" t="s">
        <v>159</v>
      </c>
      <c r="C2756" s="1" t="s">
        <v>142</v>
      </c>
      <c r="D2756" s="1">
        <v>217.14230000000001</v>
      </c>
      <c r="E2756" s="1">
        <v>27.03</v>
      </c>
      <c r="F2756" s="5" t="s">
        <v>146</v>
      </c>
      <c r="H2756" s="1" t="s">
        <v>147</v>
      </c>
      <c r="K2756" s="1">
        <f t="shared" si="581"/>
        <v>0</v>
      </c>
      <c r="L2756" s="1" t="str">
        <f t="shared" si="582"/>
        <v>both ((Ala or sarcosine)-Lys) Min_Ctr</v>
      </c>
      <c r="M2756" s="1" t="str">
        <f t="shared" si="583"/>
        <v>ND</v>
      </c>
      <c r="N2756" s="1" t="str">
        <f t="shared" si="584"/>
        <v>both ((Ala or sarcosine)-Lys) Min_CtrND</v>
      </c>
      <c r="O2756" s="2" t="str">
        <f t="shared" si="585"/>
        <v/>
      </c>
      <c r="P2756" s="1" t="str">
        <f t="array" ref="P2756">IF(O2756="","",AVERAGE(IF(L$1:L$2881=L2756,K$1:K$2881)))</f>
        <v/>
      </c>
      <c r="Q2756" s="1" t="str">
        <f t="array" ref="Q2756">IF(O2756="","",_xlfn.F.TEST(IF((L$1:L$2881=LEFT(L2756,LEN(L2756)-3)&amp;"ctr"),K$1:K$2881),IF((L$1:L$2881=L2756),K$1:K$2881)))</f>
        <v/>
      </c>
      <c r="R2756" s="1" t="str">
        <f t="array" ref="R2756">IF(O2756="","",TTEST(IF(L$1:L$2881=LEFT(L2756,LEN(L2756)-3)&amp;"ctr",K$1:K$2881),IF(L$1:L$2881=L2756,K$1:K$2881),2,IF(ISERROR(Q2756),3,IF(Q2756&lt;0.05,3,2))))</f>
        <v/>
      </c>
      <c r="S2756" s="1" t="str">
        <f t="shared" ca="1" si="586"/>
        <v/>
      </c>
      <c r="T2756" s="1" t="str">
        <f t="array" ref="T2756">IF(O2756="","",AVERAGE(IF(L$1:L$2881=L2756,I$1:I$2881)))</f>
        <v/>
      </c>
      <c r="U2756" s="1" t="str">
        <f t="shared" ca="1" si="587"/>
        <v/>
      </c>
      <c r="V2756" s="1" t="str">
        <f t="shared" ca="1" si="591"/>
        <v/>
      </c>
      <c r="W2756" s="1" t="str">
        <f t="array" aca="1" ref="W2756" ca="1">IF(V2756="","",IF(AVERAGE(IF(Z$2:Z$2881="Neg"&amp;" "&amp;B2756&amp;" "&amp;X2756,J$2:J$2881,0))&gt;AVERAGE(IF(Z$2:Z$2881="pos"&amp;" "&amp;B2756&amp;" "&amp;X2756,J$2:J$2881,0)),"neg","pos"))</f>
        <v/>
      </c>
      <c r="X2756" s="1" t="str">
        <f t="shared" ca="1" si="588"/>
        <v/>
      </c>
      <c r="Y2756" s="1" t="str">
        <f t="shared" ca="1" si="589"/>
        <v/>
      </c>
      <c r="Z2756" s="1" t="str">
        <f t="shared" si="590"/>
        <v>both ((Ala or sarcosine)-Lys) Min</v>
      </c>
      <c r="AA2756" s="1" t="str">
        <f t="shared" si="592"/>
        <v/>
      </c>
    </row>
    <row r="2757" spans="1:27" x14ac:dyDescent="0.2">
      <c r="A2757" s="1" t="s">
        <v>94</v>
      </c>
      <c r="B2757" s="1" t="s">
        <v>159</v>
      </c>
      <c r="C2757" s="1" t="s">
        <v>142</v>
      </c>
      <c r="D2757" s="1">
        <v>217.14230000000001</v>
      </c>
      <c r="E2757" s="1">
        <v>27.03</v>
      </c>
      <c r="F2757" s="5" t="s">
        <v>146</v>
      </c>
      <c r="H2757" s="1" t="s">
        <v>147</v>
      </c>
      <c r="K2757" s="1">
        <f t="shared" si="581"/>
        <v>0</v>
      </c>
      <c r="L2757" s="1" t="str">
        <f t="shared" si="582"/>
        <v>both ((Ala or sarcosine)-Lys) Min_Ctr</v>
      </c>
      <c r="M2757" s="1" t="str">
        <f t="shared" si="583"/>
        <v>ND</v>
      </c>
      <c r="N2757" s="1" t="str">
        <f t="shared" si="584"/>
        <v>both ((Ala or sarcosine)-Lys) Min_CtrND</v>
      </c>
      <c r="O2757" s="2" t="str">
        <f t="shared" si="585"/>
        <v/>
      </c>
      <c r="P2757" s="1" t="str">
        <f t="array" ref="P2757">IF(O2757="","",AVERAGE(IF(L$1:L$2881=L2757,K$1:K$2881)))</f>
        <v/>
      </c>
      <c r="Q2757" s="1" t="str">
        <f t="array" ref="Q2757">IF(O2757="","",_xlfn.F.TEST(IF((L$1:L$2881=LEFT(L2757,LEN(L2757)-3)&amp;"ctr"),K$1:K$2881),IF((L$1:L$2881=L2757),K$1:K$2881)))</f>
        <v/>
      </c>
      <c r="R2757" s="1" t="str">
        <f t="array" ref="R2757">IF(O2757="","",TTEST(IF(L$1:L$2881=LEFT(L2757,LEN(L2757)-3)&amp;"ctr",K$1:K$2881),IF(L$1:L$2881=L2757,K$1:K$2881),2,IF(ISERROR(Q2757),3,IF(Q2757&lt;0.05,3,2))))</f>
        <v/>
      </c>
      <c r="S2757" s="1" t="str">
        <f t="shared" ca="1" si="586"/>
        <v/>
      </c>
      <c r="T2757" s="1" t="str">
        <f t="array" ref="T2757">IF(O2757="","",AVERAGE(IF(L$1:L$2881=L2757,I$1:I$2881)))</f>
        <v/>
      </c>
      <c r="U2757" s="1" t="str">
        <f t="shared" ca="1" si="587"/>
        <v/>
      </c>
      <c r="V2757" s="1" t="str">
        <f t="shared" ca="1" si="591"/>
        <v/>
      </c>
      <c r="W2757" s="1" t="str">
        <f t="array" aca="1" ref="W2757" ca="1">IF(V2757="","",IF(AVERAGE(IF(Z$2:Z$2881="Neg"&amp;" "&amp;B2757&amp;" "&amp;X2757,J$2:J$2881,0))&gt;AVERAGE(IF(Z$2:Z$2881="pos"&amp;" "&amp;B2757&amp;" "&amp;X2757,J$2:J$2881,0)),"neg","pos"))</f>
        <v/>
      </c>
      <c r="X2757" s="1" t="str">
        <f t="shared" ca="1" si="588"/>
        <v/>
      </c>
      <c r="Y2757" s="1" t="str">
        <f t="shared" ca="1" si="589"/>
        <v/>
      </c>
      <c r="Z2757" s="1" t="str">
        <f t="shared" si="590"/>
        <v>both ((Ala or sarcosine)-Lys) Min</v>
      </c>
      <c r="AA2757" s="1" t="str">
        <f t="shared" si="592"/>
        <v/>
      </c>
    </row>
    <row r="2758" spans="1:27" x14ac:dyDescent="0.2">
      <c r="A2758" s="1" t="s">
        <v>94</v>
      </c>
      <c r="B2758" s="1" t="s">
        <v>159</v>
      </c>
      <c r="C2758" s="1" t="s">
        <v>142</v>
      </c>
      <c r="D2758" s="1">
        <v>217.14230000000001</v>
      </c>
      <c r="E2758" s="1">
        <v>27.03</v>
      </c>
      <c r="F2758" s="5" t="s">
        <v>146</v>
      </c>
      <c r="H2758" s="1" t="s">
        <v>148</v>
      </c>
      <c r="K2758" s="1">
        <f t="shared" si="581"/>
        <v>0</v>
      </c>
      <c r="L2758" s="1" t="str">
        <f t="shared" si="582"/>
        <v>both ((Ala or sarcosine)-Lys) Min_Syn</v>
      </c>
      <c r="M2758" s="1" t="str">
        <f t="shared" si="583"/>
        <v>ND</v>
      </c>
      <c r="N2758" s="1" t="str">
        <f t="shared" si="584"/>
        <v>both ((Ala or sarcosine)-Lys) Min_SynND</v>
      </c>
      <c r="O2758" s="2" t="str">
        <f t="shared" si="585"/>
        <v>ND</v>
      </c>
      <c r="P2758" s="1">
        <f t="array" ref="P2758">IF(O2758="","",AVERAGE(IF(L$1:L$2881=L2758,K$1:K$2881)))</f>
        <v>0</v>
      </c>
      <c r="Q2758" s="1" t="e">
        <f t="array" ref="Q2758">IF(O2758="","",_xlfn.F.TEST(IF((L$1:L$2881=LEFT(L2758,LEN(L2758)-3)&amp;"ctr"),K$1:K$2881),IF((L$1:L$2881=L2758),K$1:K$2881)))</f>
        <v>#DIV/0!</v>
      </c>
      <c r="R2758" s="1" t="e">
        <f t="array" ref="R2758">IF(O2758="","",TTEST(IF(L$1:L$2881=LEFT(L2758,LEN(L2758)-3)&amp;"ctr",K$1:K$2881),IF(L$1:L$2881=L2758,K$1:K$2881),2,IF(ISERROR(Q2758),3,IF(Q2758&lt;0.05,3,2))))</f>
        <v>#DIV/0!</v>
      </c>
      <c r="S2758" s="1" t="str">
        <f t="shared" ca="1" si="586"/>
        <v>ND</v>
      </c>
      <c r="T2758" s="1">
        <f t="array" ref="T2758">IF(O2758="","",AVERAGE(IF(L$1:L$2881=L2758,I$1:I$2881)))</f>
        <v>0</v>
      </c>
      <c r="U2758" s="1" t="str">
        <f t="shared" ca="1" si="587"/>
        <v>n/a</v>
      </c>
      <c r="V2758" s="1" t="str">
        <f t="shared" ca="1" si="591"/>
        <v/>
      </c>
      <c r="W2758" s="1" t="str">
        <f t="array" aca="1" ref="W2758" ca="1">IF(V2758="","",IF(AVERAGE(IF(Z$2:Z$2881="Neg"&amp;" "&amp;B2758&amp;" "&amp;X2758,J$2:J$2881,0))&gt;AVERAGE(IF(Z$2:Z$2881="pos"&amp;" "&amp;B2758&amp;" "&amp;X2758,J$2:J$2881,0)),"neg","pos"))</f>
        <v/>
      </c>
      <c r="X2758" s="1" t="str">
        <f t="shared" ca="1" si="588"/>
        <v/>
      </c>
      <c r="Y2758" s="1" t="str">
        <f t="shared" ca="1" si="589"/>
        <v/>
      </c>
      <c r="Z2758" s="1" t="str">
        <f t="shared" si="590"/>
        <v>both ((Ala or sarcosine)-Lys) Min</v>
      </c>
      <c r="AA2758" s="1" t="str">
        <f t="shared" si="592"/>
        <v>Good</v>
      </c>
    </row>
    <row r="2759" spans="1:27" x14ac:dyDescent="0.2">
      <c r="A2759" s="1" t="s">
        <v>94</v>
      </c>
      <c r="B2759" s="1" t="s">
        <v>159</v>
      </c>
      <c r="C2759" s="1" t="s">
        <v>142</v>
      </c>
      <c r="D2759" s="1">
        <v>217.14230000000001</v>
      </c>
      <c r="E2759" s="1">
        <v>27.03</v>
      </c>
      <c r="F2759" s="5" t="s">
        <v>146</v>
      </c>
      <c r="H2759" s="1" t="s">
        <v>148</v>
      </c>
      <c r="K2759" s="1">
        <f t="shared" si="581"/>
        <v>0</v>
      </c>
      <c r="L2759" s="1" t="str">
        <f t="shared" si="582"/>
        <v>both ((Ala or sarcosine)-Lys) Min_Syn</v>
      </c>
      <c r="M2759" s="1" t="str">
        <f t="shared" si="583"/>
        <v>ND</v>
      </c>
      <c r="N2759" s="1" t="str">
        <f t="shared" si="584"/>
        <v>both ((Ala or sarcosine)-Lys) Min_SynND</v>
      </c>
      <c r="O2759" s="2" t="str">
        <f t="shared" si="585"/>
        <v/>
      </c>
      <c r="P2759" s="1" t="str">
        <f t="array" ref="P2759">IF(O2759="","",AVERAGE(IF(L$1:L$2881=L2759,K$1:K$2881)))</f>
        <v/>
      </c>
      <c r="Q2759" s="1" t="str">
        <f t="array" ref="Q2759">IF(O2759="","",_xlfn.F.TEST(IF((L$1:L$2881=LEFT(L2759,LEN(L2759)-3)&amp;"ctr"),K$1:K$2881),IF((L$1:L$2881=L2759),K$1:K$2881)))</f>
        <v/>
      </c>
      <c r="R2759" s="1" t="str">
        <f t="array" ref="R2759">IF(O2759="","",TTEST(IF(L$1:L$2881=LEFT(L2759,LEN(L2759)-3)&amp;"ctr",K$1:K$2881),IF(L$1:L$2881=L2759,K$1:K$2881),2,IF(ISERROR(Q2759),3,IF(Q2759&lt;0.05,3,2))))</f>
        <v/>
      </c>
      <c r="S2759" s="1" t="str">
        <f t="shared" ca="1" si="586"/>
        <v/>
      </c>
      <c r="T2759" s="1" t="str">
        <f t="array" ref="T2759">IF(O2759="","",AVERAGE(IF(L$1:L$2881=L2759,I$1:I$2881)))</f>
        <v/>
      </c>
      <c r="U2759" s="1" t="str">
        <f t="shared" ca="1" si="587"/>
        <v/>
      </c>
      <c r="V2759" s="1" t="str">
        <f t="shared" ca="1" si="591"/>
        <v/>
      </c>
      <c r="W2759" s="1" t="str">
        <f t="array" aca="1" ref="W2759" ca="1">IF(V2759="","",IF(AVERAGE(IF(Z$2:Z$2881="Neg"&amp;" "&amp;B2759&amp;" "&amp;X2759,J$2:J$2881,0))&gt;AVERAGE(IF(Z$2:Z$2881="pos"&amp;" "&amp;B2759&amp;" "&amp;X2759,J$2:J$2881,0)),"neg","pos"))</f>
        <v/>
      </c>
      <c r="X2759" s="1" t="str">
        <f t="shared" ca="1" si="588"/>
        <v/>
      </c>
      <c r="Y2759" s="1" t="str">
        <f t="shared" ca="1" si="589"/>
        <v/>
      </c>
      <c r="Z2759" s="1" t="str">
        <f t="shared" si="590"/>
        <v>both ((Ala or sarcosine)-Lys) Min</v>
      </c>
      <c r="AA2759" s="1" t="str">
        <f t="shared" si="592"/>
        <v/>
      </c>
    </row>
    <row r="2760" spans="1:27" x14ac:dyDescent="0.2">
      <c r="A2760" s="1" t="s">
        <v>94</v>
      </c>
      <c r="B2760" s="1" t="s">
        <v>159</v>
      </c>
      <c r="C2760" s="1" t="s">
        <v>142</v>
      </c>
      <c r="D2760" s="1">
        <v>217.14230000000001</v>
      </c>
      <c r="E2760" s="1">
        <v>27.03</v>
      </c>
      <c r="F2760" s="5" t="s">
        <v>146</v>
      </c>
      <c r="H2760" s="1" t="s">
        <v>148</v>
      </c>
      <c r="K2760" s="1">
        <f t="shared" si="581"/>
        <v>0</v>
      </c>
      <c r="L2760" s="1" t="str">
        <f t="shared" si="582"/>
        <v>both ((Ala or sarcosine)-Lys) Min_Syn</v>
      </c>
      <c r="M2760" s="1" t="str">
        <f t="shared" si="583"/>
        <v>ND</v>
      </c>
      <c r="N2760" s="1" t="str">
        <f t="shared" si="584"/>
        <v>both ((Ala or sarcosine)-Lys) Min_SynND</v>
      </c>
      <c r="O2760" s="2" t="str">
        <f t="shared" si="585"/>
        <v/>
      </c>
      <c r="P2760" s="1" t="str">
        <f t="array" ref="P2760">IF(O2760="","",AVERAGE(IF(L$1:L$2881=L2760,K$1:K$2881)))</f>
        <v/>
      </c>
      <c r="Q2760" s="1" t="str">
        <f t="array" ref="Q2760">IF(O2760="","",_xlfn.F.TEST(IF((L$1:L$2881=LEFT(L2760,LEN(L2760)-3)&amp;"ctr"),K$1:K$2881),IF((L$1:L$2881=L2760),K$1:K$2881)))</f>
        <v/>
      </c>
      <c r="R2760" s="1" t="str">
        <f t="array" ref="R2760">IF(O2760="","",TTEST(IF(L$1:L$2881=LEFT(L2760,LEN(L2760)-3)&amp;"ctr",K$1:K$2881),IF(L$1:L$2881=L2760,K$1:K$2881),2,IF(ISERROR(Q2760),3,IF(Q2760&lt;0.05,3,2))))</f>
        <v/>
      </c>
      <c r="S2760" s="1" t="str">
        <f t="shared" ca="1" si="586"/>
        <v/>
      </c>
      <c r="T2760" s="1" t="str">
        <f t="array" ref="T2760">IF(O2760="","",AVERAGE(IF(L$1:L$2881=L2760,I$1:I$2881)))</f>
        <v/>
      </c>
      <c r="U2760" s="1" t="str">
        <f t="shared" ca="1" si="587"/>
        <v/>
      </c>
      <c r="V2760" s="1" t="str">
        <f t="shared" ca="1" si="591"/>
        <v/>
      </c>
      <c r="W2760" s="1" t="str">
        <f t="array" aca="1" ref="W2760" ca="1">IF(V2760="","",IF(AVERAGE(IF(Z$2:Z$2881="Neg"&amp;" "&amp;B2760&amp;" "&amp;X2760,J$2:J$2881,0))&gt;AVERAGE(IF(Z$2:Z$2881="pos"&amp;" "&amp;B2760&amp;" "&amp;X2760,J$2:J$2881,0)),"neg","pos"))</f>
        <v/>
      </c>
      <c r="X2760" s="1" t="str">
        <f t="shared" ca="1" si="588"/>
        <v/>
      </c>
      <c r="Y2760" s="1" t="str">
        <f t="shared" ca="1" si="589"/>
        <v/>
      </c>
      <c r="Z2760" s="1" t="str">
        <f t="shared" si="590"/>
        <v>both ((Ala or sarcosine)-Lys) Min</v>
      </c>
      <c r="AA2760" s="1" t="str">
        <f t="shared" si="592"/>
        <v/>
      </c>
    </row>
    <row r="2761" spans="1:27" x14ac:dyDescent="0.2">
      <c r="A2761" s="1" t="s">
        <v>94</v>
      </c>
      <c r="B2761" s="1" t="s">
        <v>159</v>
      </c>
      <c r="C2761" s="1" t="s">
        <v>142</v>
      </c>
      <c r="D2761" s="1">
        <v>217.14230000000001</v>
      </c>
      <c r="E2761" s="1">
        <v>27.03</v>
      </c>
      <c r="F2761" s="5" t="s">
        <v>146</v>
      </c>
      <c r="H2761" s="1" t="s">
        <v>148</v>
      </c>
      <c r="K2761" s="1">
        <f t="shared" si="581"/>
        <v>0</v>
      </c>
      <c r="L2761" s="1" t="str">
        <f t="shared" si="582"/>
        <v>both ((Ala or sarcosine)-Lys) Min_Syn</v>
      </c>
      <c r="M2761" s="1" t="str">
        <f t="shared" si="583"/>
        <v>ND</v>
      </c>
      <c r="N2761" s="1" t="str">
        <f t="shared" si="584"/>
        <v>both ((Ala or sarcosine)-Lys) Min_SynND</v>
      </c>
      <c r="O2761" s="2" t="str">
        <f t="shared" si="585"/>
        <v/>
      </c>
      <c r="P2761" s="1" t="str">
        <f t="array" ref="P2761">IF(O2761="","",AVERAGE(IF(L$1:L$2881=L2761,K$1:K$2881)))</f>
        <v/>
      </c>
      <c r="Q2761" s="1" t="str">
        <f t="array" ref="Q2761">IF(O2761="","",_xlfn.F.TEST(IF((L$1:L$2881=LEFT(L2761,LEN(L2761)-3)&amp;"ctr"),K$1:K$2881),IF((L$1:L$2881=L2761),K$1:K$2881)))</f>
        <v/>
      </c>
      <c r="R2761" s="1" t="str">
        <f t="array" ref="R2761">IF(O2761="","",TTEST(IF(L$1:L$2881=LEFT(L2761,LEN(L2761)-3)&amp;"ctr",K$1:K$2881),IF(L$1:L$2881=L2761,K$1:K$2881),2,IF(ISERROR(Q2761),3,IF(Q2761&lt;0.05,3,2))))</f>
        <v/>
      </c>
      <c r="S2761" s="1" t="str">
        <f t="shared" ca="1" si="586"/>
        <v/>
      </c>
      <c r="T2761" s="1" t="str">
        <f t="array" ref="T2761">IF(O2761="","",AVERAGE(IF(L$1:L$2881=L2761,I$1:I$2881)))</f>
        <v/>
      </c>
      <c r="U2761" s="1" t="str">
        <f t="shared" ca="1" si="587"/>
        <v/>
      </c>
      <c r="V2761" s="1" t="str">
        <f t="shared" ca="1" si="591"/>
        <v/>
      </c>
      <c r="W2761" s="1" t="str">
        <f t="array" aca="1" ref="W2761" ca="1">IF(V2761="","",IF(AVERAGE(IF(Z$2:Z$2881="Neg"&amp;" "&amp;B2761&amp;" "&amp;X2761,J$2:J$2881,0))&gt;AVERAGE(IF(Z$2:Z$2881="pos"&amp;" "&amp;B2761&amp;" "&amp;X2761,J$2:J$2881,0)),"neg","pos"))</f>
        <v/>
      </c>
      <c r="X2761" s="1" t="str">
        <f t="shared" ca="1" si="588"/>
        <v/>
      </c>
      <c r="Y2761" s="1" t="str">
        <f t="shared" ca="1" si="589"/>
        <v/>
      </c>
      <c r="Z2761" s="1" t="str">
        <f t="shared" si="590"/>
        <v>both ((Ala or sarcosine)-Lys) Min</v>
      </c>
      <c r="AA2761" s="1" t="str">
        <f t="shared" si="592"/>
        <v/>
      </c>
    </row>
    <row r="2762" spans="1:27" x14ac:dyDescent="0.2">
      <c r="A2762" s="1" t="s">
        <v>94</v>
      </c>
      <c r="B2762" s="1" t="s">
        <v>159</v>
      </c>
      <c r="C2762" s="1" t="s">
        <v>142</v>
      </c>
      <c r="D2762" s="1">
        <v>217.14230000000001</v>
      </c>
      <c r="E2762" s="1">
        <v>27.03</v>
      </c>
      <c r="F2762" s="5" t="s">
        <v>146</v>
      </c>
      <c r="H2762" s="1" t="s">
        <v>149</v>
      </c>
      <c r="K2762" s="1">
        <f t="shared" si="581"/>
        <v>0</v>
      </c>
      <c r="L2762" s="1" t="str">
        <f t="shared" si="582"/>
        <v>both ((Ala or sarcosine)-Lys) MEBM_Ctr</v>
      </c>
      <c r="M2762" s="1" t="str">
        <f t="shared" si="583"/>
        <v>ND</v>
      </c>
      <c r="N2762" s="1" t="str">
        <f t="shared" si="584"/>
        <v>both ((Ala or sarcosine)-Lys) MEBM_CtrND</v>
      </c>
      <c r="O2762" s="2" t="str">
        <f t="shared" si="585"/>
        <v>ND</v>
      </c>
      <c r="P2762" s="1">
        <f t="array" ref="P2762">IF(O2762="","",AVERAGE(IF(L$1:L$2881=L2762,K$1:K$2881)))</f>
        <v>0</v>
      </c>
      <c r="Q2762" s="1" t="e">
        <f t="array" ref="Q2762">IF(O2762="","",_xlfn.F.TEST(IF((L$1:L$2881=LEFT(L2762,LEN(L2762)-3)&amp;"ctr"),K$1:K$2881),IF((L$1:L$2881=L2762),K$1:K$2881)))</f>
        <v>#DIV/0!</v>
      </c>
      <c r="R2762" s="1" t="e">
        <f t="array" ref="R2762">IF(O2762="","",TTEST(IF(L$1:L$2881=LEFT(L2762,LEN(L2762)-3)&amp;"ctr",K$1:K$2881),IF(L$1:L$2881=L2762,K$1:K$2881),2,IF(ISERROR(Q2762),3,IF(Q2762&lt;0.05,3,2))))</f>
        <v>#DIV/0!</v>
      </c>
      <c r="S2762" s="1" t="str">
        <f t="shared" ca="1" si="586"/>
        <v>ND</v>
      </c>
      <c r="T2762" s="1">
        <f t="array" ref="T2762">IF(O2762="","",AVERAGE(IF(L$1:L$2881=L2762,I$1:I$2881)))</f>
        <v>0</v>
      </c>
      <c r="U2762" s="1" t="str">
        <f t="shared" ca="1" si="587"/>
        <v>n/a</v>
      </c>
      <c r="V2762" s="1" t="str">
        <f t="shared" ca="1" si="591"/>
        <v/>
      </c>
      <c r="W2762" s="1" t="str">
        <f t="array" aca="1" ref="W2762" ca="1">IF(V2762="","",IF(AVERAGE(IF(Z$2:Z$2881="Neg"&amp;" "&amp;B2762&amp;" "&amp;X2762,J$2:J$2881,0))&gt;AVERAGE(IF(Z$2:Z$2881="pos"&amp;" "&amp;B2762&amp;" "&amp;X2762,J$2:J$2881,0)),"neg","pos"))</f>
        <v/>
      </c>
      <c r="X2762" s="1" t="str">
        <f t="shared" ca="1" si="588"/>
        <v/>
      </c>
      <c r="Y2762" s="1" t="str">
        <f t="shared" ca="1" si="589"/>
        <v/>
      </c>
      <c r="Z2762" s="1" t="str">
        <f t="shared" si="590"/>
        <v>both ((Ala or sarcosine)-Lys) MEB</v>
      </c>
      <c r="AA2762" s="1" t="str">
        <f t="shared" si="592"/>
        <v>Good</v>
      </c>
    </row>
    <row r="2763" spans="1:27" x14ac:dyDescent="0.2">
      <c r="A2763" s="1" t="s">
        <v>94</v>
      </c>
      <c r="B2763" s="1" t="s">
        <v>159</v>
      </c>
      <c r="C2763" s="1" t="s">
        <v>142</v>
      </c>
      <c r="D2763" s="1">
        <v>217.14230000000001</v>
      </c>
      <c r="E2763" s="1">
        <v>27.03</v>
      </c>
      <c r="F2763" s="5" t="s">
        <v>146</v>
      </c>
      <c r="H2763" s="1" t="s">
        <v>149</v>
      </c>
      <c r="K2763" s="1">
        <f t="shared" si="581"/>
        <v>0</v>
      </c>
      <c r="L2763" s="1" t="str">
        <f t="shared" si="582"/>
        <v>both ((Ala or sarcosine)-Lys) MEBM_Ctr</v>
      </c>
      <c r="M2763" s="1" t="str">
        <f t="shared" si="583"/>
        <v>ND</v>
      </c>
      <c r="N2763" s="1" t="str">
        <f t="shared" si="584"/>
        <v>both ((Ala or sarcosine)-Lys) MEBM_CtrND</v>
      </c>
      <c r="O2763" s="2" t="str">
        <f t="shared" si="585"/>
        <v/>
      </c>
      <c r="P2763" s="1" t="str">
        <f t="array" ref="P2763">IF(O2763="","",AVERAGE(IF(L$1:L$2881=L2763,K$1:K$2881)))</f>
        <v/>
      </c>
      <c r="Q2763" s="1" t="str">
        <f t="array" ref="Q2763">IF(O2763="","",_xlfn.F.TEST(IF((L$1:L$2881=LEFT(L2763,LEN(L2763)-3)&amp;"ctr"),K$1:K$2881),IF((L$1:L$2881=L2763),K$1:K$2881)))</f>
        <v/>
      </c>
      <c r="R2763" s="1" t="str">
        <f t="array" ref="R2763">IF(O2763="","",TTEST(IF(L$1:L$2881=LEFT(L2763,LEN(L2763)-3)&amp;"ctr",K$1:K$2881),IF(L$1:L$2881=L2763,K$1:K$2881),2,IF(ISERROR(Q2763),3,IF(Q2763&lt;0.05,3,2))))</f>
        <v/>
      </c>
      <c r="S2763" s="1" t="str">
        <f t="shared" ca="1" si="586"/>
        <v/>
      </c>
      <c r="T2763" s="1" t="str">
        <f t="array" ref="T2763">IF(O2763="","",AVERAGE(IF(L$1:L$2881=L2763,I$1:I$2881)))</f>
        <v/>
      </c>
      <c r="U2763" s="1" t="str">
        <f t="shared" ca="1" si="587"/>
        <v/>
      </c>
      <c r="V2763" s="1" t="str">
        <f t="shared" ca="1" si="591"/>
        <v/>
      </c>
      <c r="W2763" s="1" t="str">
        <f t="array" aca="1" ref="W2763" ca="1">IF(V2763="","",IF(AVERAGE(IF(Z$2:Z$2881="Neg"&amp;" "&amp;B2763&amp;" "&amp;X2763,J$2:J$2881,0))&gt;AVERAGE(IF(Z$2:Z$2881="pos"&amp;" "&amp;B2763&amp;" "&amp;X2763,J$2:J$2881,0)),"neg","pos"))</f>
        <v/>
      </c>
      <c r="X2763" s="1" t="str">
        <f t="shared" ca="1" si="588"/>
        <v/>
      </c>
      <c r="Y2763" s="1" t="str">
        <f t="shared" ca="1" si="589"/>
        <v/>
      </c>
      <c r="Z2763" s="1" t="str">
        <f t="shared" si="590"/>
        <v>both ((Ala or sarcosine)-Lys) MEB</v>
      </c>
      <c r="AA2763" s="1" t="str">
        <f t="shared" si="592"/>
        <v/>
      </c>
    </row>
    <row r="2764" spans="1:27" x14ac:dyDescent="0.2">
      <c r="A2764" s="1" t="s">
        <v>94</v>
      </c>
      <c r="B2764" s="1" t="s">
        <v>159</v>
      </c>
      <c r="C2764" s="1" t="s">
        <v>142</v>
      </c>
      <c r="D2764" s="1">
        <v>217.14230000000001</v>
      </c>
      <c r="E2764" s="1">
        <v>27.03</v>
      </c>
      <c r="F2764" s="5" t="s">
        <v>146</v>
      </c>
      <c r="H2764" s="1" t="s">
        <v>149</v>
      </c>
      <c r="K2764" s="1">
        <f t="shared" si="581"/>
        <v>0</v>
      </c>
      <c r="L2764" s="1" t="str">
        <f t="shared" si="582"/>
        <v>both ((Ala or sarcosine)-Lys) MEBM_Ctr</v>
      </c>
      <c r="M2764" s="1" t="str">
        <f t="shared" si="583"/>
        <v>ND</v>
      </c>
      <c r="N2764" s="1" t="str">
        <f t="shared" si="584"/>
        <v>both ((Ala or sarcosine)-Lys) MEBM_CtrND</v>
      </c>
      <c r="O2764" s="2" t="str">
        <f t="shared" si="585"/>
        <v/>
      </c>
      <c r="P2764" s="1" t="str">
        <f t="array" ref="P2764">IF(O2764="","",AVERAGE(IF(L$1:L$2881=L2764,K$1:K$2881)))</f>
        <v/>
      </c>
      <c r="Q2764" s="1" t="str">
        <f t="array" ref="Q2764">IF(O2764="","",_xlfn.F.TEST(IF((L$1:L$2881=LEFT(L2764,LEN(L2764)-3)&amp;"ctr"),K$1:K$2881),IF((L$1:L$2881=L2764),K$1:K$2881)))</f>
        <v/>
      </c>
      <c r="R2764" s="1" t="str">
        <f t="array" ref="R2764">IF(O2764="","",TTEST(IF(L$1:L$2881=LEFT(L2764,LEN(L2764)-3)&amp;"ctr",K$1:K$2881),IF(L$1:L$2881=L2764,K$1:K$2881),2,IF(ISERROR(Q2764),3,IF(Q2764&lt;0.05,3,2))))</f>
        <v/>
      </c>
      <c r="S2764" s="1" t="str">
        <f t="shared" ca="1" si="586"/>
        <v/>
      </c>
      <c r="T2764" s="1" t="str">
        <f t="array" ref="T2764">IF(O2764="","",AVERAGE(IF(L$1:L$2881=L2764,I$1:I$2881)))</f>
        <v/>
      </c>
      <c r="U2764" s="1" t="str">
        <f t="shared" ca="1" si="587"/>
        <v/>
      </c>
      <c r="V2764" s="1" t="str">
        <f t="shared" ca="1" si="591"/>
        <v/>
      </c>
      <c r="W2764" s="1" t="str">
        <f t="array" aca="1" ref="W2764" ca="1">IF(V2764="","",IF(AVERAGE(IF(Z$2:Z$2881="Neg"&amp;" "&amp;B2764&amp;" "&amp;X2764,J$2:J$2881,0))&gt;AVERAGE(IF(Z$2:Z$2881="pos"&amp;" "&amp;B2764&amp;" "&amp;X2764,J$2:J$2881,0)),"neg","pos"))</f>
        <v/>
      </c>
      <c r="X2764" s="1" t="str">
        <f t="shared" ca="1" si="588"/>
        <v/>
      </c>
      <c r="Y2764" s="1" t="str">
        <f t="shared" ca="1" si="589"/>
        <v/>
      </c>
      <c r="Z2764" s="1" t="str">
        <f t="shared" si="590"/>
        <v>both ((Ala or sarcosine)-Lys) MEB</v>
      </c>
      <c r="AA2764" s="1" t="str">
        <f t="shared" si="592"/>
        <v/>
      </c>
    </row>
    <row r="2765" spans="1:27" x14ac:dyDescent="0.2">
      <c r="A2765" s="1" t="s">
        <v>94</v>
      </c>
      <c r="B2765" s="1" t="s">
        <v>159</v>
      </c>
      <c r="C2765" s="1" t="s">
        <v>142</v>
      </c>
      <c r="D2765" s="1">
        <v>217.14230000000001</v>
      </c>
      <c r="E2765" s="1">
        <v>27.03</v>
      </c>
      <c r="F2765" s="5" t="s">
        <v>146</v>
      </c>
      <c r="H2765" s="1" t="s">
        <v>149</v>
      </c>
      <c r="K2765" s="1">
        <f t="shared" si="581"/>
        <v>0</v>
      </c>
      <c r="L2765" s="1" t="str">
        <f t="shared" si="582"/>
        <v>both ((Ala or sarcosine)-Lys) MEBM_Ctr</v>
      </c>
      <c r="M2765" s="1" t="str">
        <f t="shared" si="583"/>
        <v>ND</v>
      </c>
      <c r="N2765" s="1" t="str">
        <f t="shared" si="584"/>
        <v>both ((Ala or sarcosine)-Lys) MEBM_CtrND</v>
      </c>
      <c r="O2765" s="2" t="str">
        <f t="shared" si="585"/>
        <v/>
      </c>
      <c r="P2765" s="1" t="str">
        <f t="array" ref="P2765">IF(O2765="","",AVERAGE(IF(L$1:L$2881=L2765,K$1:K$2881)))</f>
        <v/>
      </c>
      <c r="Q2765" s="1" t="str">
        <f t="array" ref="Q2765">IF(O2765="","",_xlfn.F.TEST(IF((L$1:L$2881=LEFT(L2765,LEN(L2765)-3)&amp;"ctr"),K$1:K$2881),IF((L$1:L$2881=L2765),K$1:K$2881)))</f>
        <v/>
      </c>
      <c r="R2765" s="1" t="str">
        <f t="array" ref="R2765">IF(O2765="","",TTEST(IF(L$1:L$2881=LEFT(L2765,LEN(L2765)-3)&amp;"ctr",K$1:K$2881),IF(L$1:L$2881=L2765,K$1:K$2881),2,IF(ISERROR(Q2765),3,IF(Q2765&lt;0.05,3,2))))</f>
        <v/>
      </c>
      <c r="S2765" s="1" t="str">
        <f t="shared" ca="1" si="586"/>
        <v/>
      </c>
      <c r="T2765" s="1" t="str">
        <f t="array" ref="T2765">IF(O2765="","",AVERAGE(IF(L$1:L$2881=L2765,I$1:I$2881)))</f>
        <v/>
      </c>
      <c r="U2765" s="1" t="str">
        <f t="shared" ca="1" si="587"/>
        <v/>
      </c>
      <c r="V2765" s="1" t="str">
        <f t="shared" ca="1" si="591"/>
        <v/>
      </c>
      <c r="W2765" s="1" t="str">
        <f t="array" aca="1" ref="W2765" ca="1">IF(V2765="","",IF(AVERAGE(IF(Z$2:Z$2881="Neg"&amp;" "&amp;B2765&amp;" "&amp;X2765,J$2:J$2881,0))&gt;AVERAGE(IF(Z$2:Z$2881="pos"&amp;" "&amp;B2765&amp;" "&amp;X2765,J$2:J$2881,0)),"neg","pos"))</f>
        <v/>
      </c>
      <c r="X2765" s="1" t="str">
        <f t="shared" ca="1" si="588"/>
        <v/>
      </c>
      <c r="Y2765" s="1" t="str">
        <f t="shared" ca="1" si="589"/>
        <v/>
      </c>
      <c r="Z2765" s="1" t="str">
        <f t="shared" si="590"/>
        <v>both ((Ala or sarcosine)-Lys) MEB</v>
      </c>
      <c r="AA2765" s="1" t="str">
        <f t="shared" si="592"/>
        <v/>
      </c>
    </row>
    <row r="2766" spans="1:27" x14ac:dyDescent="0.2">
      <c r="A2766" s="1" t="s">
        <v>94</v>
      </c>
      <c r="B2766" s="1" t="s">
        <v>159</v>
      </c>
      <c r="C2766" s="1" t="s">
        <v>142</v>
      </c>
      <c r="D2766" s="1">
        <v>217.14230000000001</v>
      </c>
      <c r="E2766" s="1">
        <v>27.03</v>
      </c>
      <c r="F2766" s="5" t="s">
        <v>146</v>
      </c>
      <c r="H2766" s="1" t="s">
        <v>150</v>
      </c>
      <c r="K2766" s="1">
        <f t="shared" si="581"/>
        <v>0</v>
      </c>
      <c r="L2766" s="1" t="str">
        <f t="shared" si="582"/>
        <v>both ((Ala or sarcosine)-Lys) MEBM_Syn</v>
      </c>
      <c r="M2766" s="1" t="str">
        <f t="shared" si="583"/>
        <v>ND</v>
      </c>
      <c r="N2766" s="1" t="str">
        <f t="shared" si="584"/>
        <v>both ((Ala or sarcosine)-Lys) MEBM_SynND</v>
      </c>
      <c r="O2766" s="2" t="str">
        <f t="shared" si="585"/>
        <v>ND</v>
      </c>
      <c r="P2766" s="1">
        <f t="array" ref="P2766">IF(O2766="","",AVERAGE(IF(L$1:L$2881=L2766,K$1:K$2881)))</f>
        <v>0</v>
      </c>
      <c r="Q2766" s="1" t="e">
        <f t="array" ref="Q2766">IF(O2766="","",_xlfn.F.TEST(IF((L$1:L$2881=LEFT(L2766,LEN(L2766)-3)&amp;"ctr"),K$1:K$2881),IF((L$1:L$2881=L2766),K$1:K$2881)))</f>
        <v>#DIV/0!</v>
      </c>
      <c r="R2766" s="1" t="e">
        <f t="array" ref="R2766">IF(O2766="","",TTEST(IF(L$1:L$2881=LEFT(L2766,LEN(L2766)-3)&amp;"ctr",K$1:K$2881),IF(L$1:L$2881=L2766,K$1:K$2881),2,IF(ISERROR(Q2766),3,IF(Q2766&lt;0.05,3,2))))</f>
        <v>#DIV/0!</v>
      </c>
      <c r="S2766" s="1" t="str">
        <f t="shared" ca="1" si="586"/>
        <v>ND</v>
      </c>
      <c r="T2766" s="1">
        <f t="array" ref="T2766">IF(O2766="","",AVERAGE(IF(L$1:L$2881=L2766,I$1:I$2881)))</f>
        <v>0</v>
      </c>
      <c r="U2766" s="1" t="str">
        <f t="shared" ca="1" si="587"/>
        <v>n/a</v>
      </c>
      <c r="V2766" s="1" t="str">
        <f t="shared" ca="1" si="591"/>
        <v/>
      </c>
      <c r="W2766" s="1" t="str">
        <f t="array" aca="1" ref="W2766" ca="1">IF(V2766="","",IF(AVERAGE(IF(Z$2:Z$2881="Neg"&amp;" "&amp;B2766&amp;" "&amp;X2766,J$2:J$2881,0))&gt;AVERAGE(IF(Z$2:Z$2881="pos"&amp;" "&amp;B2766&amp;" "&amp;X2766,J$2:J$2881,0)),"neg","pos"))</f>
        <v/>
      </c>
      <c r="X2766" s="1" t="str">
        <f t="shared" ca="1" si="588"/>
        <v/>
      </c>
      <c r="Y2766" s="1" t="str">
        <f t="shared" ca="1" si="589"/>
        <v/>
      </c>
      <c r="Z2766" s="1" t="str">
        <f t="shared" si="590"/>
        <v>both ((Ala or sarcosine)-Lys) MEB</v>
      </c>
      <c r="AA2766" s="1" t="str">
        <f t="shared" si="592"/>
        <v>Good</v>
      </c>
    </row>
    <row r="2767" spans="1:27" x14ac:dyDescent="0.2">
      <c r="A2767" s="1" t="s">
        <v>94</v>
      </c>
      <c r="B2767" s="1" t="s">
        <v>159</v>
      </c>
      <c r="C2767" s="1" t="s">
        <v>142</v>
      </c>
      <c r="D2767" s="1">
        <v>217.14230000000001</v>
      </c>
      <c r="E2767" s="1">
        <v>27.03</v>
      </c>
      <c r="F2767" s="5" t="s">
        <v>146</v>
      </c>
      <c r="H2767" s="1" t="s">
        <v>150</v>
      </c>
      <c r="K2767" s="1">
        <f t="shared" si="581"/>
        <v>0</v>
      </c>
      <c r="L2767" s="1" t="str">
        <f t="shared" si="582"/>
        <v>both ((Ala or sarcosine)-Lys) MEBM_Syn</v>
      </c>
      <c r="M2767" s="1" t="str">
        <f t="shared" si="583"/>
        <v>ND</v>
      </c>
      <c r="N2767" s="1" t="str">
        <f t="shared" si="584"/>
        <v>both ((Ala or sarcosine)-Lys) MEBM_SynND</v>
      </c>
      <c r="O2767" s="2" t="str">
        <f t="shared" si="585"/>
        <v/>
      </c>
      <c r="P2767" s="1" t="str">
        <f t="array" ref="P2767">IF(O2767="","",AVERAGE(IF(L$1:L$2881=L2767,K$1:K$2881)))</f>
        <v/>
      </c>
      <c r="Q2767" s="1" t="str">
        <f t="array" ref="Q2767">IF(O2767="","",_xlfn.F.TEST(IF((L$1:L$2881=LEFT(L2767,LEN(L2767)-3)&amp;"ctr"),K$1:K$2881),IF((L$1:L$2881=L2767),K$1:K$2881)))</f>
        <v/>
      </c>
      <c r="R2767" s="1" t="str">
        <f t="array" ref="R2767">IF(O2767="","",TTEST(IF(L$1:L$2881=LEFT(L2767,LEN(L2767)-3)&amp;"ctr",K$1:K$2881),IF(L$1:L$2881=L2767,K$1:K$2881),2,IF(ISERROR(Q2767),3,IF(Q2767&lt;0.05,3,2))))</f>
        <v/>
      </c>
      <c r="S2767" s="1" t="str">
        <f t="shared" ca="1" si="586"/>
        <v/>
      </c>
      <c r="T2767" s="1" t="str">
        <f t="array" ref="T2767">IF(O2767="","",AVERAGE(IF(L$1:L$2881=L2767,I$1:I$2881)))</f>
        <v/>
      </c>
      <c r="U2767" s="1" t="str">
        <f t="shared" ca="1" si="587"/>
        <v/>
      </c>
      <c r="V2767" s="1" t="str">
        <f t="shared" ca="1" si="591"/>
        <v/>
      </c>
      <c r="W2767" s="1" t="str">
        <f t="array" aca="1" ref="W2767" ca="1">IF(V2767="","",IF(AVERAGE(IF(Z$2:Z$2881="Neg"&amp;" "&amp;B2767&amp;" "&amp;X2767,J$2:J$2881,0))&gt;AVERAGE(IF(Z$2:Z$2881="pos"&amp;" "&amp;B2767&amp;" "&amp;X2767,J$2:J$2881,0)),"neg","pos"))</f>
        <v/>
      </c>
      <c r="X2767" s="1" t="str">
        <f t="shared" ca="1" si="588"/>
        <v/>
      </c>
      <c r="Y2767" s="1" t="str">
        <f t="shared" ca="1" si="589"/>
        <v/>
      </c>
      <c r="Z2767" s="1" t="str">
        <f t="shared" si="590"/>
        <v>both ((Ala or sarcosine)-Lys) MEB</v>
      </c>
      <c r="AA2767" s="1" t="str">
        <f t="shared" si="592"/>
        <v/>
      </c>
    </row>
    <row r="2768" spans="1:27" x14ac:dyDescent="0.2">
      <c r="A2768" s="1" t="s">
        <v>94</v>
      </c>
      <c r="B2768" s="1" t="s">
        <v>159</v>
      </c>
      <c r="C2768" s="1" t="s">
        <v>142</v>
      </c>
      <c r="D2768" s="1">
        <v>217.14230000000001</v>
      </c>
      <c r="E2768" s="1">
        <v>27.03</v>
      </c>
      <c r="F2768" s="5" t="s">
        <v>146</v>
      </c>
      <c r="H2768" s="1" t="s">
        <v>150</v>
      </c>
      <c r="K2768" s="1">
        <f t="shared" si="581"/>
        <v>0</v>
      </c>
      <c r="L2768" s="1" t="str">
        <f t="shared" si="582"/>
        <v>both ((Ala or sarcosine)-Lys) MEBM_Syn</v>
      </c>
      <c r="M2768" s="1" t="str">
        <f t="shared" si="583"/>
        <v>ND</v>
      </c>
      <c r="N2768" s="1" t="str">
        <f t="shared" si="584"/>
        <v>both ((Ala or sarcosine)-Lys) MEBM_SynND</v>
      </c>
      <c r="O2768" s="2" t="str">
        <f t="shared" si="585"/>
        <v/>
      </c>
      <c r="P2768" s="1" t="str">
        <f t="array" ref="P2768">IF(O2768="","",AVERAGE(IF(L$1:L$2881=L2768,K$1:K$2881)))</f>
        <v/>
      </c>
      <c r="Q2768" s="1" t="str">
        <f t="array" ref="Q2768">IF(O2768="","",_xlfn.F.TEST(IF((L$1:L$2881=LEFT(L2768,LEN(L2768)-3)&amp;"ctr"),K$1:K$2881),IF((L$1:L$2881=L2768),K$1:K$2881)))</f>
        <v/>
      </c>
      <c r="R2768" s="1" t="str">
        <f t="array" ref="R2768">IF(O2768="","",TTEST(IF(L$1:L$2881=LEFT(L2768,LEN(L2768)-3)&amp;"ctr",K$1:K$2881),IF(L$1:L$2881=L2768,K$1:K$2881),2,IF(ISERROR(Q2768),3,IF(Q2768&lt;0.05,3,2))))</f>
        <v/>
      </c>
      <c r="S2768" s="1" t="str">
        <f t="shared" ca="1" si="586"/>
        <v/>
      </c>
      <c r="T2768" s="1" t="str">
        <f t="array" ref="T2768">IF(O2768="","",AVERAGE(IF(L$1:L$2881=L2768,I$1:I$2881)))</f>
        <v/>
      </c>
      <c r="U2768" s="1" t="str">
        <f t="shared" ca="1" si="587"/>
        <v/>
      </c>
      <c r="V2768" s="1" t="str">
        <f t="shared" ca="1" si="591"/>
        <v/>
      </c>
      <c r="W2768" s="1" t="str">
        <f t="array" aca="1" ref="W2768" ca="1">IF(V2768="","",IF(AVERAGE(IF(Z$2:Z$2881="Neg"&amp;" "&amp;B2768&amp;" "&amp;X2768,J$2:J$2881,0))&gt;AVERAGE(IF(Z$2:Z$2881="pos"&amp;" "&amp;B2768&amp;" "&amp;X2768,J$2:J$2881,0)),"neg","pos"))</f>
        <v/>
      </c>
      <c r="X2768" s="1" t="str">
        <f t="shared" ca="1" si="588"/>
        <v/>
      </c>
      <c r="Y2768" s="1" t="str">
        <f t="shared" ca="1" si="589"/>
        <v/>
      </c>
      <c r="Z2768" s="1" t="str">
        <f t="shared" si="590"/>
        <v>both ((Ala or sarcosine)-Lys) MEB</v>
      </c>
      <c r="AA2768" s="1" t="str">
        <f t="shared" si="592"/>
        <v/>
      </c>
    </row>
    <row r="2769" spans="1:27" x14ac:dyDescent="0.2">
      <c r="A2769" s="1" t="s">
        <v>94</v>
      </c>
      <c r="B2769" s="1" t="s">
        <v>159</v>
      </c>
      <c r="C2769" s="1" t="s">
        <v>142</v>
      </c>
      <c r="D2769" s="1">
        <v>217.14230000000001</v>
      </c>
      <c r="E2769" s="1">
        <v>27.03</v>
      </c>
      <c r="F2769" s="5" t="s">
        <v>146</v>
      </c>
      <c r="H2769" s="1" t="s">
        <v>150</v>
      </c>
      <c r="K2769" s="1">
        <f t="shared" si="581"/>
        <v>0</v>
      </c>
      <c r="L2769" s="1" t="str">
        <f t="shared" si="582"/>
        <v>both ((Ala or sarcosine)-Lys) MEBM_Syn</v>
      </c>
      <c r="M2769" s="1" t="str">
        <f t="shared" si="583"/>
        <v>ND</v>
      </c>
      <c r="N2769" s="1" t="str">
        <f t="shared" si="584"/>
        <v>both ((Ala or sarcosine)-Lys) MEBM_SynND</v>
      </c>
      <c r="O2769" s="2" t="str">
        <f t="shared" si="585"/>
        <v/>
      </c>
      <c r="P2769" s="1" t="str">
        <f t="array" ref="P2769">IF(O2769="","",AVERAGE(IF(L$1:L$2881=L2769,K$1:K$2881)))</f>
        <v/>
      </c>
      <c r="Q2769" s="1" t="str">
        <f t="array" ref="Q2769">IF(O2769="","",_xlfn.F.TEST(IF((L$1:L$2881=LEFT(L2769,LEN(L2769)-3)&amp;"ctr"),K$1:K$2881),IF((L$1:L$2881=L2769),K$1:K$2881)))</f>
        <v/>
      </c>
      <c r="R2769" s="1" t="str">
        <f t="array" ref="R2769">IF(O2769="","",TTEST(IF(L$1:L$2881=LEFT(L2769,LEN(L2769)-3)&amp;"ctr",K$1:K$2881),IF(L$1:L$2881=L2769,K$1:K$2881),2,IF(ISERROR(Q2769),3,IF(Q2769&lt;0.05,3,2))))</f>
        <v/>
      </c>
      <c r="S2769" s="1" t="str">
        <f t="shared" ca="1" si="586"/>
        <v/>
      </c>
      <c r="T2769" s="1" t="str">
        <f t="array" ref="T2769">IF(O2769="","",AVERAGE(IF(L$1:L$2881=L2769,I$1:I$2881)))</f>
        <v/>
      </c>
      <c r="U2769" s="1" t="str">
        <f t="shared" ca="1" si="587"/>
        <v/>
      </c>
      <c r="V2769" s="1" t="str">
        <f t="shared" ca="1" si="591"/>
        <v/>
      </c>
      <c r="W2769" s="1" t="str">
        <f t="array" aca="1" ref="W2769" ca="1">IF(V2769="","",IF(AVERAGE(IF(Z$2:Z$2881="Neg"&amp;" "&amp;B2769&amp;" "&amp;X2769,J$2:J$2881,0))&gt;AVERAGE(IF(Z$2:Z$2881="pos"&amp;" "&amp;B2769&amp;" "&amp;X2769,J$2:J$2881,0)),"neg","pos"))</f>
        <v/>
      </c>
      <c r="X2769" s="1" t="str">
        <f t="shared" ca="1" si="588"/>
        <v/>
      </c>
      <c r="Y2769" s="1" t="str">
        <f t="shared" ca="1" si="589"/>
        <v/>
      </c>
      <c r="Z2769" s="1" t="str">
        <f t="shared" si="590"/>
        <v>both ((Ala or sarcosine)-Lys) MEB</v>
      </c>
      <c r="AA2769" s="1" t="str">
        <f t="shared" si="592"/>
        <v/>
      </c>
    </row>
    <row r="2770" spans="1:27" x14ac:dyDescent="0.2">
      <c r="A2770" s="1" t="s">
        <v>94</v>
      </c>
      <c r="B2770" s="1" t="s">
        <v>159</v>
      </c>
      <c r="C2770" s="1" t="s">
        <v>142</v>
      </c>
      <c r="D2770" s="1">
        <v>217.14230000000001</v>
      </c>
      <c r="E2770" s="1">
        <v>27.03</v>
      </c>
      <c r="F2770" s="5" t="s">
        <v>146</v>
      </c>
      <c r="H2770" s="1" t="s">
        <v>151</v>
      </c>
      <c r="I2770" s="1">
        <v>191500</v>
      </c>
      <c r="K2770" s="1">
        <f t="shared" si="581"/>
        <v>12.162648309521318</v>
      </c>
      <c r="L2770" s="1" t="str">
        <f t="shared" si="582"/>
        <v>both ((Ala or sarcosine)-Lys) YE_Ctr</v>
      </c>
      <c r="M2770" s="1" t="str">
        <f t="shared" si="583"/>
        <v>D</v>
      </c>
      <c r="N2770" s="1" t="str">
        <f t="shared" si="584"/>
        <v>both ((Ala or sarcosine)-Lys) YE_Ctr_D</v>
      </c>
      <c r="O2770" s="2" t="str">
        <f t="shared" si="585"/>
        <v>D</v>
      </c>
      <c r="P2770" s="1">
        <f t="array" ref="P2770">IF(O2770="","",AVERAGE(IF(L$1:L$2881=L2770,K$1:K$2881)))</f>
        <v>12.102279523878924</v>
      </c>
      <c r="Q2770" s="1">
        <f t="array" ref="Q2770">IF(O2770="","",_xlfn.F.TEST(IF((L$1:L$2881=LEFT(L2770,LEN(L2770)-3)&amp;"ctr"),K$1:K$2881),IF((L$1:L$2881=L2770),K$1:K$2881)))</f>
        <v>1</v>
      </c>
      <c r="R2770" s="1">
        <f t="array" ref="R2770">IF(O2770="","",TTEST(IF(L$1:L$2881=LEFT(L2770,LEN(L2770)-3)&amp;"ctr",K$1:K$2881),IF(L$1:L$2881=L2770,K$1:K$2881),2,IF(ISERROR(Q2770),3,IF(Q2770&lt;0.05,3,2))))</f>
        <v>1</v>
      </c>
      <c r="S2770" s="1" t="str">
        <f t="shared" ca="1" si="586"/>
        <v>D</v>
      </c>
      <c r="T2770" s="1">
        <f t="array" ref="T2770">IF(O2770="","",AVERAGE(IF(L$1:L$2881=L2770,I$1:I$2881)))</f>
        <v>184396.25</v>
      </c>
      <c r="U2770" s="1" t="b">
        <f t="shared" ca="1" si="587"/>
        <v>0</v>
      </c>
      <c r="V2770" s="1" t="str">
        <f t="shared" ca="1" si="591"/>
        <v>1</v>
      </c>
      <c r="W2770" s="1" t="str">
        <f t="array" aca="1" ref="W2770" ca="1">IF(V2770="","",IF(AVERAGE(IF(Z$2:Z$2881="Neg"&amp;" "&amp;B2770&amp;" "&amp;X2770,J$2:J$2881,0))&gt;AVERAGE(IF(Z$2:Z$2881="pos"&amp;" "&amp;B2770&amp;" "&amp;X2770,J$2:J$2881,0)),"neg","pos"))</f>
        <v>pos</v>
      </c>
      <c r="X2770" s="1" t="str">
        <f t="shared" ca="1" si="588"/>
        <v>YE_</v>
      </c>
      <c r="Y2770" s="1" t="str">
        <f t="shared" ca="1" si="589"/>
        <v>Ctr</v>
      </c>
      <c r="Z2770" s="1" t="str">
        <f t="shared" si="590"/>
        <v>both ((Ala or sarcosine)-Lys) YE_</v>
      </c>
      <c r="AA2770" s="1" t="str">
        <f t="shared" si="592"/>
        <v>Good</v>
      </c>
    </row>
    <row r="2771" spans="1:27" x14ac:dyDescent="0.2">
      <c r="A2771" s="1" t="s">
        <v>94</v>
      </c>
      <c r="B2771" s="1" t="s">
        <v>159</v>
      </c>
      <c r="C2771" s="1" t="s">
        <v>142</v>
      </c>
      <c r="D2771" s="1">
        <v>217.14230000000001</v>
      </c>
      <c r="E2771" s="1">
        <v>27.03</v>
      </c>
      <c r="F2771" s="5" t="s">
        <v>146</v>
      </c>
      <c r="H2771" s="1" t="s">
        <v>151</v>
      </c>
      <c r="I2771" s="1">
        <v>167920</v>
      </c>
      <c r="K2771" s="1">
        <f t="shared" si="581"/>
        <v>12.031248909693552</v>
      </c>
      <c r="L2771" s="1" t="str">
        <f t="shared" si="582"/>
        <v>both ((Ala or sarcosine)-Lys) YE_Ctr</v>
      </c>
      <c r="M2771" s="1" t="str">
        <f t="shared" si="583"/>
        <v>D</v>
      </c>
      <c r="N2771" s="1" t="str">
        <f t="shared" si="584"/>
        <v>both ((Ala or sarcosine)-Lys) YE_Ctr_D</v>
      </c>
      <c r="O2771" s="2" t="str">
        <f t="shared" si="585"/>
        <v/>
      </c>
      <c r="P2771" s="1" t="str">
        <f t="array" ref="P2771">IF(O2771="","",AVERAGE(IF(L$1:L$2881=L2771,K$1:K$2881)))</f>
        <v/>
      </c>
      <c r="Q2771" s="1" t="str">
        <f t="array" ref="Q2771">IF(O2771="","",_xlfn.F.TEST(IF((L$1:L$2881=LEFT(L2771,LEN(L2771)-3)&amp;"ctr"),K$1:K$2881),IF((L$1:L$2881=L2771),K$1:K$2881)))</f>
        <v/>
      </c>
      <c r="R2771" s="1" t="str">
        <f t="array" ref="R2771">IF(O2771="","",TTEST(IF(L$1:L$2881=LEFT(L2771,LEN(L2771)-3)&amp;"ctr",K$1:K$2881),IF(L$1:L$2881=L2771,K$1:K$2881),2,IF(ISERROR(Q2771),3,IF(Q2771&lt;0.05,3,2))))</f>
        <v/>
      </c>
      <c r="S2771" s="1" t="str">
        <f t="shared" ca="1" si="586"/>
        <v/>
      </c>
      <c r="T2771" s="1" t="str">
        <f t="array" ref="T2771">IF(O2771="","",AVERAGE(IF(L$1:L$2881=L2771,I$1:I$2881)))</f>
        <v/>
      </c>
      <c r="U2771" s="1" t="str">
        <f t="shared" ca="1" si="587"/>
        <v/>
      </c>
      <c r="V2771" s="1" t="str">
        <f t="shared" ca="1" si="591"/>
        <v/>
      </c>
      <c r="W2771" s="1" t="str">
        <f t="array" aca="1" ref="W2771" ca="1">IF(V2771="","",IF(AVERAGE(IF(Z$2:Z$2881="Neg"&amp;" "&amp;B2771&amp;" "&amp;X2771,J$2:J$2881,0))&gt;AVERAGE(IF(Z$2:Z$2881="pos"&amp;" "&amp;B2771&amp;" "&amp;X2771,J$2:J$2881,0)),"neg","pos"))</f>
        <v/>
      </c>
      <c r="X2771" s="1" t="str">
        <f t="shared" ca="1" si="588"/>
        <v/>
      </c>
      <c r="Y2771" s="1" t="str">
        <f t="shared" ca="1" si="589"/>
        <v/>
      </c>
      <c r="Z2771" s="1" t="str">
        <f t="shared" si="590"/>
        <v>both ((Ala or sarcosine)-Lys) YE_</v>
      </c>
      <c r="AA2771" s="1" t="str">
        <f t="shared" si="592"/>
        <v/>
      </c>
    </row>
    <row r="2772" spans="1:27" x14ac:dyDescent="0.2">
      <c r="A2772" s="1" t="s">
        <v>94</v>
      </c>
      <c r="B2772" s="1" t="s">
        <v>159</v>
      </c>
      <c r="C2772" s="1" t="s">
        <v>142</v>
      </c>
      <c r="D2772" s="1">
        <v>217.14230000000001</v>
      </c>
      <c r="E2772" s="1">
        <v>27.03</v>
      </c>
      <c r="F2772" s="5" t="s">
        <v>146</v>
      </c>
      <c r="H2772" s="1" t="s">
        <v>151</v>
      </c>
      <c r="I2772" s="1">
        <v>135208</v>
      </c>
      <c r="K2772" s="1">
        <f t="shared" si="581"/>
        <v>11.814577008422784</v>
      </c>
      <c r="L2772" s="1" t="str">
        <f t="shared" si="582"/>
        <v>both ((Ala or sarcosine)-Lys) YE_Ctr</v>
      </c>
      <c r="M2772" s="1" t="str">
        <f t="shared" si="583"/>
        <v>D</v>
      </c>
      <c r="N2772" s="1" t="str">
        <f t="shared" si="584"/>
        <v>both ((Ala or sarcosine)-Lys) YE_Ctr_D</v>
      </c>
      <c r="O2772" s="2" t="str">
        <f t="shared" si="585"/>
        <v/>
      </c>
      <c r="P2772" s="1" t="str">
        <f t="array" ref="P2772">IF(O2772="","",AVERAGE(IF(L$1:L$2881=L2772,K$1:K$2881)))</f>
        <v/>
      </c>
      <c r="Q2772" s="1" t="str">
        <f t="array" ref="Q2772">IF(O2772="","",_xlfn.F.TEST(IF((L$1:L$2881=LEFT(L2772,LEN(L2772)-3)&amp;"ctr"),K$1:K$2881),IF((L$1:L$2881=L2772),K$1:K$2881)))</f>
        <v/>
      </c>
      <c r="R2772" s="1" t="str">
        <f t="array" ref="R2772">IF(O2772="","",TTEST(IF(L$1:L$2881=LEFT(L2772,LEN(L2772)-3)&amp;"ctr",K$1:K$2881),IF(L$1:L$2881=L2772,K$1:K$2881),2,IF(ISERROR(Q2772),3,IF(Q2772&lt;0.05,3,2))))</f>
        <v/>
      </c>
      <c r="S2772" s="1" t="str">
        <f t="shared" ca="1" si="586"/>
        <v/>
      </c>
      <c r="T2772" s="1" t="str">
        <f t="array" ref="T2772">IF(O2772="","",AVERAGE(IF(L$1:L$2881=L2772,I$1:I$2881)))</f>
        <v/>
      </c>
      <c r="U2772" s="1" t="str">
        <f t="shared" ca="1" si="587"/>
        <v/>
      </c>
      <c r="V2772" s="1" t="str">
        <f t="shared" ca="1" si="591"/>
        <v/>
      </c>
      <c r="W2772" s="1" t="str">
        <f t="array" aca="1" ref="W2772" ca="1">IF(V2772="","",IF(AVERAGE(IF(Z$2:Z$2881="Neg"&amp;" "&amp;B2772&amp;" "&amp;X2772,J$2:J$2881,0))&gt;AVERAGE(IF(Z$2:Z$2881="pos"&amp;" "&amp;B2772&amp;" "&amp;X2772,J$2:J$2881,0)),"neg","pos"))</f>
        <v/>
      </c>
      <c r="X2772" s="1" t="str">
        <f t="shared" ca="1" si="588"/>
        <v/>
      </c>
      <c r="Y2772" s="1" t="str">
        <f t="shared" ca="1" si="589"/>
        <v/>
      </c>
      <c r="Z2772" s="1" t="str">
        <f t="shared" si="590"/>
        <v>both ((Ala or sarcosine)-Lys) YE_</v>
      </c>
      <c r="AA2772" s="1" t="str">
        <f t="shared" si="592"/>
        <v/>
      </c>
    </row>
    <row r="2773" spans="1:27" x14ac:dyDescent="0.2">
      <c r="A2773" s="1" t="s">
        <v>94</v>
      </c>
      <c r="B2773" s="1" t="s">
        <v>159</v>
      </c>
      <c r="C2773" s="1" t="s">
        <v>142</v>
      </c>
      <c r="D2773" s="1">
        <v>217.14230000000001</v>
      </c>
      <c r="E2773" s="1">
        <v>27.03</v>
      </c>
      <c r="F2773" s="5" t="s">
        <v>146</v>
      </c>
      <c r="H2773" s="1" t="s">
        <v>151</v>
      </c>
      <c r="I2773" s="1">
        <v>242957</v>
      </c>
      <c r="K2773" s="1">
        <f t="shared" si="581"/>
        <v>12.400643867878044</v>
      </c>
      <c r="L2773" s="1" t="str">
        <f t="shared" si="582"/>
        <v>both ((Ala or sarcosine)-Lys) YE_Ctr</v>
      </c>
      <c r="M2773" s="1" t="str">
        <f t="shared" si="583"/>
        <v>D</v>
      </c>
      <c r="N2773" s="1" t="str">
        <f t="shared" si="584"/>
        <v>both ((Ala or sarcosine)-Lys) YE_Ctr_D</v>
      </c>
      <c r="O2773" s="2" t="str">
        <f t="shared" si="585"/>
        <v/>
      </c>
      <c r="P2773" s="1" t="str">
        <f t="array" ref="P2773">IF(O2773="","",AVERAGE(IF(L$1:L$2881=L2773,K$1:K$2881)))</f>
        <v/>
      </c>
      <c r="Q2773" s="1" t="str">
        <f t="array" ref="Q2773">IF(O2773="","",_xlfn.F.TEST(IF((L$1:L$2881=LEFT(L2773,LEN(L2773)-3)&amp;"ctr"),K$1:K$2881),IF((L$1:L$2881=L2773),K$1:K$2881)))</f>
        <v/>
      </c>
      <c r="R2773" s="1" t="str">
        <f t="array" ref="R2773">IF(O2773="","",TTEST(IF(L$1:L$2881=LEFT(L2773,LEN(L2773)-3)&amp;"ctr",K$1:K$2881),IF(L$1:L$2881=L2773,K$1:K$2881),2,IF(ISERROR(Q2773),3,IF(Q2773&lt;0.05,3,2))))</f>
        <v/>
      </c>
      <c r="S2773" s="1" t="str">
        <f t="shared" ca="1" si="586"/>
        <v/>
      </c>
      <c r="T2773" s="1" t="str">
        <f t="array" ref="T2773">IF(O2773="","",AVERAGE(IF(L$1:L$2881=L2773,I$1:I$2881)))</f>
        <v/>
      </c>
      <c r="U2773" s="1" t="str">
        <f t="shared" ca="1" si="587"/>
        <v/>
      </c>
      <c r="V2773" s="1" t="str">
        <f t="shared" ca="1" si="591"/>
        <v/>
      </c>
      <c r="W2773" s="1" t="str">
        <f t="array" aca="1" ref="W2773" ca="1">IF(V2773="","",IF(AVERAGE(IF(Z$2:Z$2881="Neg"&amp;" "&amp;B2773&amp;" "&amp;X2773,J$2:J$2881,0))&gt;AVERAGE(IF(Z$2:Z$2881="pos"&amp;" "&amp;B2773&amp;" "&amp;X2773,J$2:J$2881,0)),"neg","pos"))</f>
        <v/>
      </c>
      <c r="X2773" s="1" t="str">
        <f t="shared" ca="1" si="588"/>
        <v/>
      </c>
      <c r="Y2773" s="1" t="str">
        <f t="shared" ca="1" si="589"/>
        <v/>
      </c>
      <c r="Z2773" s="1" t="str">
        <f t="shared" si="590"/>
        <v>both ((Ala or sarcosine)-Lys) YE_</v>
      </c>
      <c r="AA2773" s="1" t="str">
        <f t="shared" si="592"/>
        <v/>
      </c>
    </row>
    <row r="2774" spans="1:27" x14ac:dyDescent="0.2">
      <c r="A2774" s="1" t="s">
        <v>94</v>
      </c>
      <c r="B2774" s="1" t="s">
        <v>159</v>
      </c>
      <c r="C2774" s="1" t="s">
        <v>142</v>
      </c>
      <c r="D2774" s="1">
        <v>217.14230000000001</v>
      </c>
      <c r="E2774" s="1">
        <v>27.03</v>
      </c>
      <c r="F2774" s="5" t="s">
        <v>146</v>
      </c>
      <c r="H2774" s="1" t="s">
        <v>152</v>
      </c>
      <c r="I2774" s="1">
        <v>163188</v>
      </c>
      <c r="K2774" s="1">
        <f t="shared" si="581"/>
        <v>12.002664317279745</v>
      </c>
      <c r="L2774" s="1" t="str">
        <f t="shared" si="582"/>
        <v>both ((Ala or sarcosine)-Lys) YE_Syn</v>
      </c>
      <c r="M2774" s="1" t="str">
        <f t="shared" si="583"/>
        <v>D</v>
      </c>
      <c r="N2774" s="1" t="str">
        <f t="shared" si="584"/>
        <v>both ((Ala or sarcosine)-Lys) YE_Syn_D</v>
      </c>
      <c r="O2774" s="2" t="str">
        <f t="shared" si="585"/>
        <v>D</v>
      </c>
      <c r="P2774" s="1">
        <f t="array" ref="P2774">IF(O2774="","",AVERAGE(IF(L$1:L$2881=L2774,K$1:K$2881)))</f>
        <v>11.971709681396476</v>
      </c>
      <c r="Q2774" s="1">
        <f t="array" ref="Q2774">IF(O2774="","",_xlfn.F.TEST(IF((L$1:L$2881=LEFT(L2774,LEN(L2774)-3)&amp;"ctr"),K$1:K$2881),IF((L$1:L$2881=L2774),K$1:K$2881)))</f>
        <v>0.92198270744197919</v>
      </c>
      <c r="R2774" s="1">
        <f t="array" ref="R2774">IF(O2774="","",TTEST(IF(L$1:L$2881=LEFT(L2774,LEN(L2774)-3)&amp;"ctr",K$1:K$2881),IF(L$1:L$2881=L2774,K$1:K$2881),2,IF(ISERROR(Q2774),3,IF(Q2774&lt;0.05,3,2))))</f>
        <v>0.46746074659951697</v>
      </c>
      <c r="S2774" s="1" t="str">
        <f t="shared" ca="1" si="586"/>
        <v>N</v>
      </c>
      <c r="T2774" s="1">
        <f t="array" ref="T2774">IF(O2774="","",AVERAGE(IF(L$1:L$2881=L2774,I$1:I$2881)))</f>
        <v>161190.5</v>
      </c>
      <c r="U2774" s="1" t="str">
        <f t="shared" ca="1" si="587"/>
        <v>n/a</v>
      </c>
      <c r="V2774" s="1" t="str">
        <f t="shared" ca="1" si="591"/>
        <v>1</v>
      </c>
      <c r="W2774" s="1" t="str">
        <f t="array" aca="1" ref="W2774" ca="1">IF(V2774="","",IF(AVERAGE(IF(Z$2:Z$2881="Neg"&amp;" "&amp;B2774&amp;" "&amp;X2774,J$2:J$2881,0))&gt;AVERAGE(IF(Z$2:Z$2881="pos"&amp;" "&amp;B2774&amp;" "&amp;X2774,J$2:J$2881,0)),"neg","pos"))</f>
        <v>pos</v>
      </c>
      <c r="X2774" s="1" t="str">
        <f t="shared" ca="1" si="588"/>
        <v>YE_</v>
      </c>
      <c r="Y2774" s="1" t="str">
        <f t="shared" ca="1" si="589"/>
        <v>Syn</v>
      </c>
      <c r="Z2774" s="1" t="str">
        <f t="shared" si="590"/>
        <v>both ((Ala or sarcosine)-Lys) YE_</v>
      </c>
      <c r="AA2774" s="1" t="str">
        <f t="shared" si="592"/>
        <v>Good</v>
      </c>
    </row>
    <row r="2775" spans="1:27" x14ac:dyDescent="0.2">
      <c r="A2775" s="1" t="s">
        <v>94</v>
      </c>
      <c r="B2775" s="1" t="s">
        <v>159</v>
      </c>
      <c r="C2775" s="1" t="s">
        <v>142</v>
      </c>
      <c r="D2775" s="1">
        <v>217.14230000000001</v>
      </c>
      <c r="E2775" s="1">
        <v>27.03</v>
      </c>
      <c r="F2775" s="5" t="s">
        <v>146</v>
      </c>
      <c r="H2775" s="1" t="s">
        <v>152</v>
      </c>
      <c r="I2775" s="1">
        <v>184245</v>
      </c>
      <c r="K2775" s="1">
        <f t="shared" si="581"/>
        <v>12.124027100182275</v>
      </c>
      <c r="L2775" s="1" t="str">
        <f t="shared" si="582"/>
        <v>both ((Ala or sarcosine)-Lys) YE_Syn</v>
      </c>
      <c r="M2775" s="1" t="str">
        <f t="shared" si="583"/>
        <v>D</v>
      </c>
      <c r="N2775" s="1" t="str">
        <f t="shared" si="584"/>
        <v>both ((Ala or sarcosine)-Lys) YE_Syn_D</v>
      </c>
      <c r="O2775" s="2" t="str">
        <f t="shared" si="585"/>
        <v/>
      </c>
      <c r="P2775" s="1" t="str">
        <f t="array" ref="P2775">IF(O2775="","",AVERAGE(IF(L$1:L$2881=L2775,K$1:K$2881)))</f>
        <v/>
      </c>
      <c r="Q2775" s="1" t="str">
        <f t="array" ref="Q2775">IF(O2775="","",_xlfn.F.TEST(IF((L$1:L$2881=LEFT(L2775,LEN(L2775)-3)&amp;"ctr"),K$1:K$2881),IF((L$1:L$2881=L2775),K$1:K$2881)))</f>
        <v/>
      </c>
      <c r="R2775" s="1" t="str">
        <f t="array" ref="R2775">IF(O2775="","",TTEST(IF(L$1:L$2881=LEFT(L2775,LEN(L2775)-3)&amp;"ctr",K$1:K$2881),IF(L$1:L$2881=L2775,K$1:K$2881),2,IF(ISERROR(Q2775),3,IF(Q2775&lt;0.05,3,2))))</f>
        <v/>
      </c>
      <c r="S2775" s="1" t="str">
        <f t="shared" ca="1" si="586"/>
        <v/>
      </c>
      <c r="T2775" s="1" t="str">
        <f t="array" ref="T2775">IF(O2775="","",AVERAGE(IF(L$1:L$2881=L2775,I$1:I$2881)))</f>
        <v/>
      </c>
      <c r="U2775" s="1" t="str">
        <f t="shared" ca="1" si="587"/>
        <v/>
      </c>
      <c r="V2775" s="1" t="str">
        <f t="shared" ca="1" si="591"/>
        <v/>
      </c>
      <c r="W2775" s="1" t="str">
        <f t="array" aca="1" ref="W2775" ca="1">IF(V2775="","",IF(AVERAGE(IF(Z$2:Z$2881="Neg"&amp;" "&amp;B2775&amp;" "&amp;X2775,J$2:J$2881,0))&gt;AVERAGE(IF(Z$2:Z$2881="pos"&amp;" "&amp;B2775&amp;" "&amp;X2775,J$2:J$2881,0)),"neg","pos"))</f>
        <v/>
      </c>
      <c r="X2775" s="1" t="str">
        <f t="shared" ca="1" si="588"/>
        <v/>
      </c>
      <c r="Y2775" s="1" t="str">
        <f t="shared" ca="1" si="589"/>
        <v/>
      </c>
      <c r="Z2775" s="1" t="str">
        <f t="shared" si="590"/>
        <v>both ((Ala or sarcosine)-Lys) YE_</v>
      </c>
      <c r="AA2775" s="1" t="str">
        <f t="shared" si="592"/>
        <v/>
      </c>
    </row>
    <row r="2776" spans="1:27" x14ac:dyDescent="0.2">
      <c r="A2776" s="1" t="s">
        <v>94</v>
      </c>
      <c r="B2776" s="1" t="s">
        <v>159</v>
      </c>
      <c r="C2776" s="1" t="s">
        <v>142</v>
      </c>
      <c r="D2776" s="1">
        <v>217.14230000000001</v>
      </c>
      <c r="E2776" s="1">
        <v>27.03</v>
      </c>
      <c r="F2776" s="5" t="s">
        <v>146</v>
      </c>
      <c r="H2776" s="1" t="s">
        <v>152</v>
      </c>
      <c r="I2776" s="1">
        <v>113150</v>
      </c>
      <c r="K2776" s="1">
        <f t="shared" si="581"/>
        <v>11.636478488848525</v>
      </c>
      <c r="L2776" s="1" t="str">
        <f t="shared" si="582"/>
        <v>both ((Ala or sarcosine)-Lys) YE_Syn</v>
      </c>
      <c r="M2776" s="1" t="str">
        <f t="shared" si="583"/>
        <v>D</v>
      </c>
      <c r="N2776" s="1" t="str">
        <f t="shared" si="584"/>
        <v>both ((Ala or sarcosine)-Lys) YE_Syn_D</v>
      </c>
      <c r="O2776" s="2" t="str">
        <f t="shared" si="585"/>
        <v/>
      </c>
      <c r="P2776" s="1" t="str">
        <f t="array" ref="P2776">IF(O2776="","",AVERAGE(IF(L$1:L$2881=L2776,K$1:K$2881)))</f>
        <v/>
      </c>
      <c r="Q2776" s="1" t="str">
        <f t="array" ref="Q2776">IF(O2776="","",_xlfn.F.TEST(IF((L$1:L$2881=LEFT(L2776,LEN(L2776)-3)&amp;"ctr"),K$1:K$2881),IF((L$1:L$2881=L2776),K$1:K$2881)))</f>
        <v/>
      </c>
      <c r="R2776" s="1" t="str">
        <f t="array" ref="R2776">IF(O2776="","",TTEST(IF(L$1:L$2881=LEFT(L2776,LEN(L2776)-3)&amp;"ctr",K$1:K$2881),IF(L$1:L$2881=L2776,K$1:K$2881),2,IF(ISERROR(Q2776),3,IF(Q2776&lt;0.05,3,2))))</f>
        <v/>
      </c>
      <c r="S2776" s="1" t="str">
        <f t="shared" ca="1" si="586"/>
        <v/>
      </c>
      <c r="T2776" s="1" t="str">
        <f t="array" ref="T2776">IF(O2776="","",AVERAGE(IF(L$1:L$2881=L2776,I$1:I$2881)))</f>
        <v/>
      </c>
      <c r="U2776" s="1" t="str">
        <f t="shared" ca="1" si="587"/>
        <v/>
      </c>
      <c r="V2776" s="1" t="str">
        <f t="shared" ca="1" si="591"/>
        <v/>
      </c>
      <c r="W2776" s="1" t="str">
        <f t="array" aca="1" ref="W2776" ca="1">IF(V2776="","",IF(AVERAGE(IF(Z$2:Z$2881="Neg"&amp;" "&amp;B2776&amp;" "&amp;X2776,J$2:J$2881,0))&gt;AVERAGE(IF(Z$2:Z$2881="pos"&amp;" "&amp;B2776&amp;" "&amp;X2776,J$2:J$2881,0)),"neg","pos"))</f>
        <v/>
      </c>
      <c r="X2776" s="1" t="str">
        <f t="shared" ca="1" si="588"/>
        <v/>
      </c>
      <c r="Y2776" s="1" t="str">
        <f t="shared" ca="1" si="589"/>
        <v/>
      </c>
      <c r="Z2776" s="1" t="str">
        <f t="shared" si="590"/>
        <v>both ((Ala or sarcosine)-Lys) YE_</v>
      </c>
      <c r="AA2776" s="1" t="str">
        <f t="shared" si="592"/>
        <v/>
      </c>
    </row>
    <row r="2777" spans="1:27" x14ac:dyDescent="0.2">
      <c r="A2777" s="1" t="s">
        <v>94</v>
      </c>
      <c r="B2777" s="1" t="s">
        <v>159</v>
      </c>
      <c r="C2777" s="1" t="s">
        <v>142</v>
      </c>
      <c r="D2777" s="1">
        <v>217.14230000000001</v>
      </c>
      <c r="E2777" s="1">
        <v>27.03</v>
      </c>
      <c r="F2777" s="5" t="s">
        <v>146</v>
      </c>
      <c r="H2777" s="1" t="s">
        <v>152</v>
      </c>
      <c r="I2777" s="1">
        <v>184179</v>
      </c>
      <c r="K2777" s="1">
        <f t="shared" si="581"/>
        <v>12.123668819275357</v>
      </c>
      <c r="L2777" s="1" t="str">
        <f t="shared" si="582"/>
        <v>both ((Ala or sarcosine)-Lys) YE_Syn</v>
      </c>
      <c r="M2777" s="1" t="str">
        <f t="shared" si="583"/>
        <v>D</v>
      </c>
      <c r="N2777" s="1" t="str">
        <f t="shared" si="584"/>
        <v>both ((Ala or sarcosine)-Lys) YE_Syn_D</v>
      </c>
      <c r="O2777" s="2" t="str">
        <f t="shared" si="585"/>
        <v/>
      </c>
      <c r="P2777" s="1" t="str">
        <f t="array" ref="P2777">IF(O2777="","",AVERAGE(IF(L$1:L$2881=L2777,K$1:K$2881)))</f>
        <v/>
      </c>
      <c r="Q2777" s="1" t="str">
        <f t="array" ref="Q2777">IF(O2777="","",_xlfn.F.TEST(IF((L$1:L$2881=LEFT(L2777,LEN(L2777)-3)&amp;"ctr"),K$1:K$2881),IF((L$1:L$2881=L2777),K$1:K$2881)))</f>
        <v/>
      </c>
      <c r="R2777" s="1" t="str">
        <f t="array" ref="R2777">IF(O2777="","",TTEST(IF(L$1:L$2881=LEFT(L2777,LEN(L2777)-3)&amp;"ctr",K$1:K$2881),IF(L$1:L$2881=L2777,K$1:K$2881),2,IF(ISERROR(Q2777),3,IF(Q2777&lt;0.05,3,2))))</f>
        <v/>
      </c>
      <c r="S2777" s="1" t="str">
        <f t="shared" ca="1" si="586"/>
        <v/>
      </c>
      <c r="T2777" s="1" t="str">
        <f t="array" ref="T2777">IF(O2777="","",AVERAGE(IF(L$1:L$2881=L2777,I$1:I$2881)))</f>
        <v/>
      </c>
      <c r="U2777" s="1" t="str">
        <f t="shared" ca="1" si="587"/>
        <v/>
      </c>
      <c r="V2777" s="1" t="str">
        <f t="shared" ca="1" si="591"/>
        <v/>
      </c>
      <c r="W2777" s="1" t="str">
        <f t="array" aca="1" ref="W2777" ca="1">IF(V2777="","",IF(AVERAGE(IF(Z$2:Z$2881="Neg"&amp;" "&amp;B2777&amp;" "&amp;X2777,J$2:J$2881,0))&gt;AVERAGE(IF(Z$2:Z$2881="pos"&amp;" "&amp;B2777&amp;" "&amp;X2777,J$2:J$2881,0)),"neg","pos"))</f>
        <v/>
      </c>
      <c r="X2777" s="1" t="str">
        <f t="shared" ca="1" si="588"/>
        <v/>
      </c>
      <c r="Y2777" s="1" t="str">
        <f t="shared" ca="1" si="589"/>
        <v/>
      </c>
      <c r="Z2777" s="1" t="str">
        <f t="shared" si="590"/>
        <v>both ((Ala or sarcosine)-Lys) YE_</v>
      </c>
      <c r="AA2777" s="1" t="str">
        <f t="shared" si="592"/>
        <v/>
      </c>
    </row>
    <row r="2778" spans="1:27" x14ac:dyDescent="0.2">
      <c r="A2778" s="1" t="s">
        <v>94</v>
      </c>
      <c r="B2778" s="1" t="s">
        <v>159</v>
      </c>
      <c r="C2778" s="1" t="s">
        <v>142</v>
      </c>
      <c r="D2778" s="1">
        <v>217.14230000000001</v>
      </c>
      <c r="E2778" s="1">
        <v>27.03</v>
      </c>
      <c r="F2778" s="5" t="s">
        <v>146</v>
      </c>
      <c r="H2778" s="1" t="s">
        <v>153</v>
      </c>
      <c r="K2778" s="1">
        <f t="shared" si="581"/>
        <v>0</v>
      </c>
      <c r="L2778" s="1" t="str">
        <f t="shared" si="582"/>
        <v>both ((Ala or sarcosine)-Lys) SE_Ctr</v>
      </c>
      <c r="M2778" s="1" t="str">
        <f t="shared" si="583"/>
        <v>ND</v>
      </c>
      <c r="N2778" s="1" t="str">
        <f t="shared" si="584"/>
        <v>both ((Ala or sarcosine)-Lys) SE_CtrND</v>
      </c>
      <c r="O2778" s="2" t="str">
        <f t="shared" si="585"/>
        <v>ND</v>
      </c>
      <c r="P2778" s="1">
        <f t="array" ref="P2778">IF(O2778="","",AVERAGE(IF(L$1:L$2881=L2778,K$1:K$2881)))</f>
        <v>0</v>
      </c>
      <c r="Q2778" s="1" t="e">
        <f t="array" ref="Q2778">IF(O2778="","",_xlfn.F.TEST(IF((L$1:L$2881=LEFT(L2778,LEN(L2778)-3)&amp;"ctr"),K$1:K$2881),IF((L$1:L$2881=L2778),K$1:K$2881)))</f>
        <v>#DIV/0!</v>
      </c>
      <c r="R2778" s="1" t="e">
        <f t="array" ref="R2778">IF(O2778="","",TTEST(IF(L$1:L$2881=LEFT(L2778,LEN(L2778)-3)&amp;"ctr",K$1:K$2881),IF(L$1:L$2881=L2778,K$1:K$2881),2,IF(ISERROR(Q2778),3,IF(Q2778&lt;0.05,3,2))))</f>
        <v>#DIV/0!</v>
      </c>
      <c r="S2778" s="1" t="str">
        <f t="shared" ca="1" si="586"/>
        <v>ND</v>
      </c>
      <c r="T2778" s="1">
        <f t="array" ref="T2778">IF(O2778="","",AVERAGE(IF(L$1:L$2881=L2778,I$1:I$2881)))</f>
        <v>0</v>
      </c>
      <c r="U2778" s="1" t="str">
        <f t="shared" ca="1" si="587"/>
        <v>n/a</v>
      </c>
      <c r="V2778" s="1" t="str">
        <f t="shared" ca="1" si="591"/>
        <v/>
      </c>
      <c r="W2778" s="1" t="str">
        <f t="array" aca="1" ref="W2778" ca="1">IF(V2778="","",IF(AVERAGE(IF(Z$2:Z$2881="Neg"&amp;" "&amp;B2778&amp;" "&amp;X2778,J$2:J$2881,0))&gt;AVERAGE(IF(Z$2:Z$2881="pos"&amp;" "&amp;B2778&amp;" "&amp;X2778,J$2:J$2881,0)),"neg","pos"))</f>
        <v/>
      </c>
      <c r="X2778" s="1" t="str">
        <f t="shared" ca="1" si="588"/>
        <v/>
      </c>
      <c r="Y2778" s="1" t="str">
        <f t="shared" ca="1" si="589"/>
        <v/>
      </c>
      <c r="Z2778" s="1" t="str">
        <f t="shared" si="590"/>
        <v>both ((Ala or sarcosine)-Lys) SE_</v>
      </c>
      <c r="AA2778" s="1" t="str">
        <f t="shared" si="592"/>
        <v>Good</v>
      </c>
    </row>
    <row r="2779" spans="1:27" x14ac:dyDescent="0.2">
      <c r="A2779" s="1" t="s">
        <v>94</v>
      </c>
      <c r="B2779" s="1" t="s">
        <v>159</v>
      </c>
      <c r="C2779" s="1" t="s">
        <v>142</v>
      </c>
      <c r="D2779" s="1">
        <v>217.14230000000001</v>
      </c>
      <c r="E2779" s="1">
        <v>27.03</v>
      </c>
      <c r="F2779" s="5" t="s">
        <v>146</v>
      </c>
      <c r="H2779" s="1" t="s">
        <v>153</v>
      </c>
      <c r="K2779" s="1">
        <f t="shared" si="581"/>
        <v>0</v>
      </c>
      <c r="L2779" s="1" t="str">
        <f t="shared" si="582"/>
        <v>both ((Ala or sarcosine)-Lys) SE_Ctr</v>
      </c>
      <c r="M2779" s="1" t="str">
        <f t="shared" si="583"/>
        <v>ND</v>
      </c>
      <c r="N2779" s="1" t="str">
        <f t="shared" si="584"/>
        <v>both ((Ala or sarcosine)-Lys) SE_CtrND</v>
      </c>
      <c r="O2779" s="2" t="str">
        <f t="shared" si="585"/>
        <v/>
      </c>
      <c r="P2779" s="1" t="str">
        <f t="array" ref="P2779">IF(O2779="","",AVERAGE(IF(L$1:L$2881=L2779,K$1:K$2881)))</f>
        <v/>
      </c>
      <c r="Q2779" s="1" t="str">
        <f t="array" ref="Q2779">IF(O2779="","",_xlfn.F.TEST(IF((L$1:L$2881=LEFT(L2779,LEN(L2779)-3)&amp;"ctr"),K$1:K$2881),IF((L$1:L$2881=L2779),K$1:K$2881)))</f>
        <v/>
      </c>
      <c r="R2779" s="1" t="str">
        <f t="array" ref="R2779">IF(O2779="","",TTEST(IF(L$1:L$2881=LEFT(L2779,LEN(L2779)-3)&amp;"ctr",K$1:K$2881),IF(L$1:L$2881=L2779,K$1:K$2881),2,IF(ISERROR(Q2779),3,IF(Q2779&lt;0.05,3,2))))</f>
        <v/>
      </c>
      <c r="S2779" s="1" t="str">
        <f t="shared" ca="1" si="586"/>
        <v/>
      </c>
      <c r="T2779" s="1" t="str">
        <f t="array" ref="T2779">IF(O2779="","",AVERAGE(IF(L$1:L$2881=L2779,I$1:I$2881)))</f>
        <v/>
      </c>
      <c r="U2779" s="1" t="str">
        <f t="shared" ca="1" si="587"/>
        <v/>
      </c>
      <c r="V2779" s="1" t="str">
        <f t="shared" ca="1" si="591"/>
        <v/>
      </c>
      <c r="W2779" s="1" t="str">
        <f t="array" aca="1" ref="W2779" ca="1">IF(V2779="","",IF(AVERAGE(IF(Z$2:Z$2881="Neg"&amp;" "&amp;B2779&amp;" "&amp;X2779,J$2:J$2881,0))&gt;AVERAGE(IF(Z$2:Z$2881="pos"&amp;" "&amp;B2779&amp;" "&amp;X2779,J$2:J$2881,0)),"neg","pos"))</f>
        <v/>
      </c>
      <c r="X2779" s="1" t="str">
        <f t="shared" ca="1" si="588"/>
        <v/>
      </c>
      <c r="Y2779" s="1" t="str">
        <f t="shared" ca="1" si="589"/>
        <v/>
      </c>
      <c r="Z2779" s="1" t="str">
        <f t="shared" si="590"/>
        <v>both ((Ala or sarcosine)-Lys) SE_</v>
      </c>
      <c r="AA2779" s="1" t="str">
        <f t="shared" si="592"/>
        <v/>
      </c>
    </row>
    <row r="2780" spans="1:27" x14ac:dyDescent="0.2">
      <c r="A2780" s="1" t="s">
        <v>94</v>
      </c>
      <c r="B2780" s="1" t="s">
        <v>159</v>
      </c>
      <c r="C2780" s="1" t="s">
        <v>142</v>
      </c>
      <c r="D2780" s="1">
        <v>217.14230000000001</v>
      </c>
      <c r="E2780" s="1">
        <v>27.03</v>
      </c>
      <c r="F2780" s="5" t="s">
        <v>146</v>
      </c>
      <c r="H2780" s="1" t="s">
        <v>153</v>
      </c>
      <c r="K2780" s="1">
        <f t="shared" si="581"/>
        <v>0</v>
      </c>
      <c r="L2780" s="1" t="str">
        <f t="shared" si="582"/>
        <v>both ((Ala or sarcosine)-Lys) SE_Ctr</v>
      </c>
      <c r="M2780" s="1" t="str">
        <f t="shared" si="583"/>
        <v>ND</v>
      </c>
      <c r="N2780" s="1" t="str">
        <f t="shared" si="584"/>
        <v>both ((Ala or sarcosine)-Lys) SE_CtrND</v>
      </c>
      <c r="O2780" s="2" t="str">
        <f t="shared" si="585"/>
        <v/>
      </c>
      <c r="P2780" s="1" t="str">
        <f t="array" ref="P2780">IF(O2780="","",AVERAGE(IF(L$1:L$2881=L2780,K$1:K$2881)))</f>
        <v/>
      </c>
      <c r="Q2780" s="1" t="str">
        <f t="array" ref="Q2780">IF(O2780="","",_xlfn.F.TEST(IF((L$1:L$2881=LEFT(L2780,LEN(L2780)-3)&amp;"ctr"),K$1:K$2881),IF((L$1:L$2881=L2780),K$1:K$2881)))</f>
        <v/>
      </c>
      <c r="R2780" s="1" t="str">
        <f t="array" ref="R2780">IF(O2780="","",TTEST(IF(L$1:L$2881=LEFT(L2780,LEN(L2780)-3)&amp;"ctr",K$1:K$2881),IF(L$1:L$2881=L2780,K$1:K$2881),2,IF(ISERROR(Q2780),3,IF(Q2780&lt;0.05,3,2))))</f>
        <v/>
      </c>
      <c r="S2780" s="1" t="str">
        <f t="shared" ca="1" si="586"/>
        <v/>
      </c>
      <c r="T2780" s="1" t="str">
        <f t="array" ref="T2780">IF(O2780="","",AVERAGE(IF(L$1:L$2881=L2780,I$1:I$2881)))</f>
        <v/>
      </c>
      <c r="U2780" s="1" t="str">
        <f t="shared" ca="1" si="587"/>
        <v/>
      </c>
      <c r="V2780" s="1" t="str">
        <f t="shared" ca="1" si="591"/>
        <v/>
      </c>
      <c r="W2780" s="1" t="str">
        <f t="array" aca="1" ref="W2780" ca="1">IF(V2780="","",IF(AVERAGE(IF(Z$2:Z$2881="Neg"&amp;" "&amp;B2780&amp;" "&amp;X2780,J$2:J$2881,0))&gt;AVERAGE(IF(Z$2:Z$2881="pos"&amp;" "&amp;B2780&amp;" "&amp;X2780,J$2:J$2881,0)),"neg","pos"))</f>
        <v/>
      </c>
      <c r="X2780" s="1" t="str">
        <f t="shared" ca="1" si="588"/>
        <v/>
      </c>
      <c r="Y2780" s="1" t="str">
        <f t="shared" ca="1" si="589"/>
        <v/>
      </c>
      <c r="Z2780" s="1" t="str">
        <f t="shared" si="590"/>
        <v>both ((Ala or sarcosine)-Lys) SE_</v>
      </c>
      <c r="AA2780" s="1" t="str">
        <f t="shared" si="592"/>
        <v/>
      </c>
    </row>
    <row r="2781" spans="1:27" x14ac:dyDescent="0.2">
      <c r="A2781" s="1" t="s">
        <v>94</v>
      </c>
      <c r="B2781" s="1" t="s">
        <v>159</v>
      </c>
      <c r="C2781" s="1" t="s">
        <v>142</v>
      </c>
      <c r="D2781" s="1">
        <v>217.14230000000001</v>
      </c>
      <c r="E2781" s="1">
        <v>27.03</v>
      </c>
      <c r="F2781" s="5" t="s">
        <v>146</v>
      </c>
      <c r="H2781" s="1" t="s">
        <v>153</v>
      </c>
      <c r="K2781" s="1">
        <f t="shared" si="581"/>
        <v>0</v>
      </c>
      <c r="L2781" s="1" t="str">
        <f t="shared" si="582"/>
        <v>both ((Ala or sarcosine)-Lys) SE_Ctr</v>
      </c>
      <c r="M2781" s="1" t="str">
        <f t="shared" si="583"/>
        <v>ND</v>
      </c>
      <c r="N2781" s="1" t="str">
        <f t="shared" si="584"/>
        <v>both ((Ala or sarcosine)-Lys) SE_CtrND</v>
      </c>
      <c r="O2781" s="2" t="str">
        <f t="shared" si="585"/>
        <v/>
      </c>
      <c r="P2781" s="1" t="str">
        <f t="array" ref="P2781">IF(O2781="","",AVERAGE(IF(L$1:L$2881=L2781,K$1:K$2881)))</f>
        <v/>
      </c>
      <c r="Q2781" s="1" t="str">
        <f t="array" ref="Q2781">IF(O2781="","",_xlfn.F.TEST(IF((L$1:L$2881=LEFT(L2781,LEN(L2781)-3)&amp;"ctr"),K$1:K$2881),IF((L$1:L$2881=L2781),K$1:K$2881)))</f>
        <v/>
      </c>
      <c r="R2781" s="1" t="str">
        <f t="array" ref="R2781">IF(O2781="","",TTEST(IF(L$1:L$2881=LEFT(L2781,LEN(L2781)-3)&amp;"ctr",K$1:K$2881),IF(L$1:L$2881=L2781,K$1:K$2881),2,IF(ISERROR(Q2781),3,IF(Q2781&lt;0.05,3,2))))</f>
        <v/>
      </c>
      <c r="S2781" s="1" t="str">
        <f t="shared" ca="1" si="586"/>
        <v/>
      </c>
      <c r="T2781" s="1" t="str">
        <f t="array" ref="T2781">IF(O2781="","",AVERAGE(IF(L$1:L$2881=L2781,I$1:I$2881)))</f>
        <v/>
      </c>
      <c r="U2781" s="1" t="str">
        <f t="shared" ca="1" si="587"/>
        <v/>
      </c>
      <c r="V2781" s="1" t="str">
        <f t="shared" ca="1" si="591"/>
        <v/>
      </c>
      <c r="W2781" s="1" t="str">
        <f t="array" aca="1" ref="W2781" ca="1">IF(V2781="","",IF(AVERAGE(IF(Z$2:Z$2881="Neg"&amp;" "&amp;B2781&amp;" "&amp;X2781,J$2:J$2881,0))&gt;AVERAGE(IF(Z$2:Z$2881="pos"&amp;" "&amp;B2781&amp;" "&amp;X2781,J$2:J$2881,0)),"neg","pos"))</f>
        <v/>
      </c>
      <c r="X2781" s="1" t="str">
        <f t="shared" ca="1" si="588"/>
        <v/>
      </c>
      <c r="Y2781" s="1" t="str">
        <f t="shared" ca="1" si="589"/>
        <v/>
      </c>
      <c r="Z2781" s="1" t="str">
        <f t="shared" si="590"/>
        <v>both ((Ala or sarcosine)-Lys) SE_</v>
      </c>
      <c r="AA2781" s="1" t="str">
        <f t="shared" si="592"/>
        <v/>
      </c>
    </row>
    <row r="2782" spans="1:27" x14ac:dyDescent="0.2">
      <c r="A2782" s="1" t="s">
        <v>94</v>
      </c>
      <c r="B2782" s="1" t="s">
        <v>159</v>
      </c>
      <c r="C2782" s="1" t="s">
        <v>142</v>
      </c>
      <c r="D2782" s="1">
        <v>217.14230000000001</v>
      </c>
      <c r="E2782" s="1">
        <v>27.03</v>
      </c>
      <c r="F2782" s="5" t="s">
        <v>146</v>
      </c>
      <c r="H2782" s="1" t="s">
        <v>154</v>
      </c>
      <c r="K2782" s="1">
        <f t="shared" si="581"/>
        <v>0</v>
      </c>
      <c r="L2782" s="1" t="str">
        <f t="shared" si="582"/>
        <v>both ((Ala or sarcosine)-Lys) SE_Syn</v>
      </c>
      <c r="M2782" s="1" t="str">
        <f t="shared" si="583"/>
        <v>ND</v>
      </c>
      <c r="N2782" s="1" t="str">
        <f t="shared" si="584"/>
        <v>both ((Ala or sarcosine)-Lys) SE_SynND</v>
      </c>
      <c r="O2782" s="2" t="str">
        <f t="shared" si="585"/>
        <v>ND</v>
      </c>
      <c r="P2782" s="1">
        <f t="array" ref="P2782">IF(O2782="","",AVERAGE(IF(L$1:L$2881=L2782,K$1:K$2881)))</f>
        <v>0</v>
      </c>
      <c r="Q2782" s="1" t="e">
        <f t="array" ref="Q2782">IF(O2782="","",_xlfn.F.TEST(IF((L$1:L$2881=LEFT(L2782,LEN(L2782)-3)&amp;"ctr"),K$1:K$2881),IF((L$1:L$2881=L2782),K$1:K$2881)))</f>
        <v>#DIV/0!</v>
      </c>
      <c r="R2782" s="1" t="e">
        <f t="array" ref="R2782">IF(O2782="","",TTEST(IF(L$1:L$2881=LEFT(L2782,LEN(L2782)-3)&amp;"ctr",K$1:K$2881),IF(L$1:L$2881=L2782,K$1:K$2881),2,IF(ISERROR(Q2782),3,IF(Q2782&lt;0.05,3,2))))</f>
        <v>#DIV/0!</v>
      </c>
      <c r="S2782" s="1" t="str">
        <f t="shared" ca="1" si="586"/>
        <v>ND</v>
      </c>
      <c r="T2782" s="1">
        <f t="array" ref="T2782">IF(O2782="","",AVERAGE(IF(L$1:L$2881=L2782,I$1:I$2881)))</f>
        <v>0</v>
      </c>
      <c r="U2782" s="1" t="str">
        <f t="shared" ca="1" si="587"/>
        <v>n/a</v>
      </c>
      <c r="V2782" s="1" t="str">
        <f t="shared" ca="1" si="591"/>
        <v/>
      </c>
      <c r="W2782" s="1" t="str">
        <f t="array" aca="1" ref="W2782" ca="1">IF(V2782="","",IF(AVERAGE(IF(Z$2:Z$2881="Neg"&amp;" "&amp;B2782&amp;" "&amp;X2782,J$2:J$2881,0))&gt;AVERAGE(IF(Z$2:Z$2881="pos"&amp;" "&amp;B2782&amp;" "&amp;X2782,J$2:J$2881,0)),"neg","pos"))</f>
        <v/>
      </c>
      <c r="X2782" s="1" t="str">
        <f t="shared" ca="1" si="588"/>
        <v/>
      </c>
      <c r="Y2782" s="1" t="str">
        <f t="shared" ca="1" si="589"/>
        <v/>
      </c>
      <c r="Z2782" s="1" t="str">
        <f t="shared" si="590"/>
        <v>both ((Ala or sarcosine)-Lys) SE_</v>
      </c>
      <c r="AA2782" s="1" t="str">
        <f t="shared" si="592"/>
        <v>Good</v>
      </c>
    </row>
    <row r="2783" spans="1:27" x14ac:dyDescent="0.2">
      <c r="A2783" s="1" t="s">
        <v>94</v>
      </c>
      <c r="B2783" s="1" t="s">
        <v>159</v>
      </c>
      <c r="C2783" s="1" t="s">
        <v>142</v>
      </c>
      <c r="D2783" s="1">
        <v>217.14230000000001</v>
      </c>
      <c r="E2783" s="1">
        <v>27.03</v>
      </c>
      <c r="F2783" s="5" t="s">
        <v>146</v>
      </c>
      <c r="H2783" s="1" t="s">
        <v>154</v>
      </c>
      <c r="K2783" s="1">
        <f t="shared" si="581"/>
        <v>0</v>
      </c>
      <c r="L2783" s="1" t="str">
        <f t="shared" si="582"/>
        <v>both ((Ala or sarcosine)-Lys) SE_Syn</v>
      </c>
      <c r="M2783" s="1" t="str">
        <f t="shared" si="583"/>
        <v>ND</v>
      </c>
      <c r="N2783" s="1" t="str">
        <f t="shared" si="584"/>
        <v>both ((Ala or sarcosine)-Lys) SE_SynND</v>
      </c>
      <c r="O2783" s="2" t="str">
        <f t="shared" si="585"/>
        <v/>
      </c>
      <c r="P2783" s="1" t="str">
        <f t="array" ref="P2783">IF(O2783="","",AVERAGE(IF(L$1:L$2881=L2783,K$1:K$2881)))</f>
        <v/>
      </c>
      <c r="Q2783" s="1" t="str">
        <f t="array" ref="Q2783">IF(O2783="","",_xlfn.F.TEST(IF((L$1:L$2881=LEFT(L2783,LEN(L2783)-3)&amp;"ctr"),K$1:K$2881),IF((L$1:L$2881=L2783),K$1:K$2881)))</f>
        <v/>
      </c>
      <c r="R2783" s="1" t="str">
        <f t="array" ref="R2783">IF(O2783="","",TTEST(IF(L$1:L$2881=LEFT(L2783,LEN(L2783)-3)&amp;"ctr",K$1:K$2881),IF(L$1:L$2881=L2783,K$1:K$2881),2,IF(ISERROR(Q2783),3,IF(Q2783&lt;0.05,3,2))))</f>
        <v/>
      </c>
      <c r="S2783" s="1" t="str">
        <f t="shared" ca="1" si="586"/>
        <v/>
      </c>
      <c r="T2783" s="1" t="str">
        <f t="array" ref="T2783">IF(O2783="","",AVERAGE(IF(L$1:L$2881=L2783,I$1:I$2881)))</f>
        <v/>
      </c>
      <c r="U2783" s="1" t="str">
        <f t="shared" ca="1" si="587"/>
        <v/>
      </c>
      <c r="V2783" s="1" t="str">
        <f t="shared" ca="1" si="591"/>
        <v/>
      </c>
      <c r="W2783" s="1" t="str">
        <f t="array" aca="1" ref="W2783" ca="1">IF(V2783="","",IF(AVERAGE(IF(Z$2:Z$2881="Neg"&amp;" "&amp;B2783&amp;" "&amp;X2783,J$2:J$2881,0))&gt;AVERAGE(IF(Z$2:Z$2881="pos"&amp;" "&amp;B2783&amp;" "&amp;X2783,J$2:J$2881,0)),"neg","pos"))</f>
        <v/>
      </c>
      <c r="X2783" s="1" t="str">
        <f t="shared" ca="1" si="588"/>
        <v/>
      </c>
      <c r="Y2783" s="1" t="str">
        <f t="shared" ca="1" si="589"/>
        <v/>
      </c>
      <c r="Z2783" s="1" t="str">
        <f t="shared" si="590"/>
        <v>both ((Ala or sarcosine)-Lys) SE_</v>
      </c>
      <c r="AA2783" s="1" t="str">
        <f t="shared" si="592"/>
        <v/>
      </c>
    </row>
    <row r="2784" spans="1:27" x14ac:dyDescent="0.2">
      <c r="A2784" s="1" t="s">
        <v>94</v>
      </c>
      <c r="B2784" s="1" t="s">
        <v>159</v>
      </c>
      <c r="C2784" s="1" t="s">
        <v>142</v>
      </c>
      <c r="D2784" s="1">
        <v>217.14230000000001</v>
      </c>
      <c r="E2784" s="1">
        <v>27.03</v>
      </c>
      <c r="F2784" s="5" t="s">
        <v>146</v>
      </c>
      <c r="H2784" s="1" t="s">
        <v>154</v>
      </c>
      <c r="K2784" s="1">
        <f t="shared" si="581"/>
        <v>0</v>
      </c>
      <c r="L2784" s="1" t="str">
        <f t="shared" si="582"/>
        <v>both ((Ala or sarcosine)-Lys) SE_Syn</v>
      </c>
      <c r="M2784" s="1" t="str">
        <f t="shared" si="583"/>
        <v>ND</v>
      </c>
      <c r="N2784" s="1" t="str">
        <f t="shared" si="584"/>
        <v>both ((Ala or sarcosine)-Lys) SE_SynND</v>
      </c>
      <c r="O2784" s="2" t="str">
        <f t="shared" si="585"/>
        <v/>
      </c>
      <c r="P2784" s="1" t="str">
        <f t="array" ref="P2784">IF(O2784="","",AVERAGE(IF(L$1:L$2881=L2784,K$1:K$2881)))</f>
        <v/>
      </c>
      <c r="Q2784" s="1" t="str">
        <f t="array" ref="Q2784">IF(O2784="","",_xlfn.F.TEST(IF((L$1:L$2881=LEFT(L2784,LEN(L2784)-3)&amp;"ctr"),K$1:K$2881),IF((L$1:L$2881=L2784),K$1:K$2881)))</f>
        <v/>
      </c>
      <c r="R2784" s="1" t="str">
        <f t="array" ref="R2784">IF(O2784="","",TTEST(IF(L$1:L$2881=LEFT(L2784,LEN(L2784)-3)&amp;"ctr",K$1:K$2881),IF(L$1:L$2881=L2784,K$1:K$2881),2,IF(ISERROR(Q2784),3,IF(Q2784&lt;0.05,3,2))))</f>
        <v/>
      </c>
      <c r="S2784" s="1" t="str">
        <f t="shared" ca="1" si="586"/>
        <v/>
      </c>
      <c r="T2784" s="1" t="str">
        <f t="array" ref="T2784">IF(O2784="","",AVERAGE(IF(L$1:L$2881=L2784,I$1:I$2881)))</f>
        <v/>
      </c>
      <c r="U2784" s="1" t="str">
        <f t="shared" ca="1" si="587"/>
        <v/>
      </c>
      <c r="V2784" s="1" t="str">
        <f t="shared" ca="1" si="591"/>
        <v/>
      </c>
      <c r="W2784" s="1" t="str">
        <f t="array" aca="1" ref="W2784" ca="1">IF(V2784="","",IF(AVERAGE(IF(Z$2:Z$2881="Neg"&amp;" "&amp;B2784&amp;" "&amp;X2784,J$2:J$2881,0))&gt;AVERAGE(IF(Z$2:Z$2881="pos"&amp;" "&amp;B2784&amp;" "&amp;X2784,J$2:J$2881,0)),"neg","pos"))</f>
        <v/>
      </c>
      <c r="X2784" s="1" t="str">
        <f t="shared" ca="1" si="588"/>
        <v/>
      </c>
      <c r="Y2784" s="1" t="str">
        <f t="shared" ca="1" si="589"/>
        <v/>
      </c>
      <c r="Z2784" s="1" t="str">
        <f t="shared" si="590"/>
        <v>both ((Ala or sarcosine)-Lys) SE_</v>
      </c>
      <c r="AA2784" s="1" t="str">
        <f t="shared" si="592"/>
        <v/>
      </c>
    </row>
    <row r="2785" spans="1:27" x14ac:dyDescent="0.2">
      <c r="A2785" s="1" t="s">
        <v>94</v>
      </c>
      <c r="B2785" s="1" t="s">
        <v>159</v>
      </c>
      <c r="C2785" s="1" t="s">
        <v>142</v>
      </c>
      <c r="D2785" s="1">
        <v>217.14230000000001</v>
      </c>
      <c r="E2785" s="1">
        <v>27.03</v>
      </c>
      <c r="F2785" s="5" t="s">
        <v>146</v>
      </c>
      <c r="H2785" s="1" t="s">
        <v>154</v>
      </c>
      <c r="K2785" s="1">
        <f t="shared" si="581"/>
        <v>0</v>
      </c>
      <c r="L2785" s="1" t="str">
        <f t="shared" si="582"/>
        <v>both ((Ala or sarcosine)-Lys) SE_Syn</v>
      </c>
      <c r="M2785" s="1" t="str">
        <f t="shared" si="583"/>
        <v>ND</v>
      </c>
      <c r="N2785" s="1" t="str">
        <f t="shared" si="584"/>
        <v>both ((Ala or sarcosine)-Lys) SE_SynND</v>
      </c>
      <c r="O2785" s="2" t="str">
        <f t="shared" si="585"/>
        <v/>
      </c>
      <c r="P2785" s="1" t="str">
        <f t="array" ref="P2785">IF(O2785="","",AVERAGE(IF(L$1:L$2881=L2785,K$1:K$2881)))</f>
        <v/>
      </c>
      <c r="Q2785" s="1" t="str">
        <f t="array" ref="Q2785">IF(O2785="","",_xlfn.F.TEST(IF((L$1:L$2881=LEFT(L2785,LEN(L2785)-3)&amp;"ctr"),K$1:K$2881),IF((L$1:L$2881=L2785),K$1:K$2881)))</f>
        <v/>
      </c>
      <c r="R2785" s="1" t="str">
        <f t="array" ref="R2785">IF(O2785="","",TTEST(IF(L$1:L$2881=LEFT(L2785,LEN(L2785)-3)&amp;"ctr",K$1:K$2881),IF(L$1:L$2881=L2785,K$1:K$2881),2,IF(ISERROR(Q2785),3,IF(Q2785&lt;0.05,3,2))))</f>
        <v/>
      </c>
      <c r="S2785" s="1" t="str">
        <f t="shared" ca="1" si="586"/>
        <v/>
      </c>
      <c r="T2785" s="1" t="str">
        <f t="array" ref="T2785">IF(O2785="","",AVERAGE(IF(L$1:L$2881=L2785,I$1:I$2881)))</f>
        <v/>
      </c>
      <c r="U2785" s="1" t="str">
        <f t="shared" ca="1" si="587"/>
        <v/>
      </c>
      <c r="V2785" s="1" t="str">
        <f t="shared" ca="1" si="591"/>
        <v/>
      </c>
      <c r="W2785" s="1" t="str">
        <f t="array" aca="1" ref="W2785" ca="1">IF(V2785="","",IF(AVERAGE(IF(Z$2:Z$2881="Neg"&amp;" "&amp;B2785&amp;" "&amp;X2785,J$2:J$2881,0))&gt;AVERAGE(IF(Z$2:Z$2881="pos"&amp;" "&amp;B2785&amp;" "&amp;X2785,J$2:J$2881,0)),"neg","pos"))</f>
        <v/>
      </c>
      <c r="X2785" s="1" t="str">
        <f t="shared" ca="1" si="588"/>
        <v/>
      </c>
      <c r="Y2785" s="1" t="str">
        <f t="shared" ca="1" si="589"/>
        <v/>
      </c>
      <c r="Z2785" s="1" t="str">
        <f t="shared" si="590"/>
        <v>both ((Ala or sarcosine)-Lys) SE_</v>
      </c>
      <c r="AA2785" s="1" t="str">
        <f t="shared" si="592"/>
        <v/>
      </c>
    </row>
    <row r="2786" spans="1:27" x14ac:dyDescent="0.2">
      <c r="A2786" s="1" t="s">
        <v>94</v>
      </c>
      <c r="B2786" s="1" t="s">
        <v>169</v>
      </c>
      <c r="C2786" s="1" t="s">
        <v>143</v>
      </c>
      <c r="D2786" s="1">
        <v>308.15870000000001</v>
      </c>
      <c r="E2786" s="1">
        <v>31.95</v>
      </c>
      <c r="F2786" s="5" t="s">
        <v>146</v>
      </c>
      <c r="H2786" s="1" t="s">
        <v>147</v>
      </c>
      <c r="K2786" s="1">
        <f t="shared" ref="K2786:K2817" si="593">LN(I2786+1)</f>
        <v>0</v>
      </c>
      <c r="L2786" s="1" t="str">
        <f t="shared" ref="L2786:L2817" si="594">A2786&amp;" "&amp;B2786&amp;" "&amp;H2786</f>
        <v>both (hexose-Lys) Min_Ctr</v>
      </c>
      <c r="M2786" s="1" t="str">
        <f t="shared" si="583"/>
        <v>ND</v>
      </c>
      <c r="N2786" s="1" t="str">
        <f t="shared" si="584"/>
        <v>both (hexose-Lys) Min_CtrND</v>
      </c>
      <c r="O2786" s="2" t="str">
        <f t="shared" si="585"/>
        <v>ND</v>
      </c>
      <c r="P2786" s="1">
        <f t="array" ref="P2786">IF(O2786="","",AVERAGE(IF(L$1:L$2881=L2786,K$1:K$2881)))</f>
        <v>0</v>
      </c>
      <c r="Q2786" s="1" t="e">
        <f t="array" ref="Q2786">IF(O2786="","",_xlfn.F.TEST(IF((L$1:L$2881=LEFT(L2786,LEN(L2786)-3)&amp;"ctr"),K$1:K$2881),IF((L$1:L$2881=L2786),K$1:K$2881)))</f>
        <v>#DIV/0!</v>
      </c>
      <c r="R2786" s="1" t="e">
        <f t="array" ref="R2786">IF(O2786="","",TTEST(IF(L$1:L$2881=LEFT(L2786,LEN(L2786)-3)&amp;"ctr",K$1:K$2881),IF(L$1:L$2881=L2786,K$1:K$2881),2,IF(ISERROR(Q2786),3,IF(Q2786&lt;0.05,3,2))))</f>
        <v>#DIV/0!</v>
      </c>
      <c r="S2786" s="1" t="str">
        <f t="shared" ca="1" si="586"/>
        <v>ND</v>
      </c>
      <c r="T2786" s="1">
        <f t="array" ref="T2786">IF(O2786="","",AVERAGE(IF(L$1:L$2881=L2786,I$1:I$2881)))</f>
        <v>0</v>
      </c>
      <c r="U2786" s="1" t="str">
        <f t="shared" ca="1" si="587"/>
        <v>n/a</v>
      </c>
      <c r="V2786" s="1" t="str">
        <f t="shared" ca="1" si="591"/>
        <v/>
      </c>
      <c r="W2786" s="1" t="str">
        <f t="array" aca="1" ref="W2786" ca="1">IF(V2786="","",IF(AVERAGE(IF(Z$2:Z$2881="Neg"&amp;" "&amp;B2786&amp;" "&amp;X2786,J$2:J$2881,0))&gt;AVERAGE(IF(Z$2:Z$2881="pos"&amp;" "&amp;B2786&amp;" "&amp;X2786,J$2:J$2881,0)),"neg","pos"))</f>
        <v/>
      </c>
      <c r="X2786" s="1" t="str">
        <f t="shared" ca="1" si="588"/>
        <v/>
      </c>
      <c r="Y2786" s="1" t="str">
        <f t="shared" ca="1" si="589"/>
        <v/>
      </c>
      <c r="Z2786" s="1" t="str">
        <f t="shared" si="590"/>
        <v>both (hexose-Lys) Min</v>
      </c>
      <c r="AA2786" s="1" t="str">
        <f t="shared" si="592"/>
        <v>Good</v>
      </c>
    </row>
    <row r="2787" spans="1:27" x14ac:dyDescent="0.2">
      <c r="A2787" s="1" t="s">
        <v>94</v>
      </c>
      <c r="B2787" s="1" t="s">
        <v>169</v>
      </c>
      <c r="C2787" s="1" t="s">
        <v>143</v>
      </c>
      <c r="D2787" s="1">
        <v>308.15870000000001</v>
      </c>
      <c r="E2787" s="1">
        <v>31.95</v>
      </c>
      <c r="F2787" s="5" t="s">
        <v>146</v>
      </c>
      <c r="H2787" s="1" t="s">
        <v>147</v>
      </c>
      <c r="K2787" s="1">
        <f t="shared" si="593"/>
        <v>0</v>
      </c>
      <c r="L2787" s="1" t="str">
        <f t="shared" si="594"/>
        <v>both (hexose-Lys) Min_Ctr</v>
      </c>
      <c r="M2787" s="1" t="str">
        <f t="shared" si="583"/>
        <v>ND</v>
      </c>
      <c r="N2787" s="1" t="str">
        <f t="shared" si="584"/>
        <v>both (hexose-Lys) Min_CtrND</v>
      </c>
      <c r="O2787" s="2" t="str">
        <f t="shared" si="585"/>
        <v/>
      </c>
      <c r="P2787" s="1" t="str">
        <f t="array" ref="P2787">IF(O2787="","",AVERAGE(IF(L$1:L$2881=L2787,K$1:K$2881)))</f>
        <v/>
      </c>
      <c r="Q2787" s="1" t="str">
        <f t="array" ref="Q2787">IF(O2787="","",_xlfn.F.TEST(IF((L$1:L$2881=LEFT(L2787,LEN(L2787)-3)&amp;"ctr"),K$1:K$2881),IF((L$1:L$2881=L2787),K$1:K$2881)))</f>
        <v/>
      </c>
      <c r="R2787" s="1" t="str">
        <f t="array" ref="R2787">IF(O2787="","",TTEST(IF(L$1:L$2881=LEFT(L2787,LEN(L2787)-3)&amp;"ctr",K$1:K$2881),IF(L$1:L$2881=L2787,K$1:K$2881),2,IF(ISERROR(Q2787),3,IF(Q2787&lt;0.05,3,2))))</f>
        <v/>
      </c>
      <c r="S2787" s="1" t="str">
        <f t="shared" ca="1" si="586"/>
        <v/>
      </c>
      <c r="T2787" s="1" t="str">
        <f t="array" ref="T2787">IF(O2787="","",AVERAGE(IF(L$1:L$2881=L2787,I$1:I$2881)))</f>
        <v/>
      </c>
      <c r="U2787" s="1" t="str">
        <f t="shared" ca="1" si="587"/>
        <v/>
      </c>
      <c r="V2787" s="1" t="str">
        <f t="shared" ca="1" si="591"/>
        <v/>
      </c>
      <c r="W2787" s="1" t="str">
        <f t="array" aca="1" ref="W2787" ca="1">IF(V2787="","",IF(AVERAGE(IF(Z$2:Z$2881="Neg"&amp;" "&amp;B2787&amp;" "&amp;X2787,J$2:J$2881,0))&gt;AVERAGE(IF(Z$2:Z$2881="pos"&amp;" "&amp;B2787&amp;" "&amp;X2787,J$2:J$2881,0)),"neg","pos"))</f>
        <v/>
      </c>
      <c r="X2787" s="1" t="str">
        <f t="shared" ca="1" si="588"/>
        <v/>
      </c>
      <c r="Y2787" s="1" t="str">
        <f t="shared" ca="1" si="589"/>
        <v/>
      </c>
      <c r="Z2787" s="1" t="str">
        <f t="shared" si="590"/>
        <v>both (hexose-Lys) Min</v>
      </c>
      <c r="AA2787" s="1" t="str">
        <f t="shared" si="592"/>
        <v/>
      </c>
    </row>
    <row r="2788" spans="1:27" x14ac:dyDescent="0.2">
      <c r="A2788" s="1" t="s">
        <v>94</v>
      </c>
      <c r="B2788" s="1" t="s">
        <v>169</v>
      </c>
      <c r="C2788" s="1" t="s">
        <v>143</v>
      </c>
      <c r="D2788" s="1">
        <v>308.15870000000001</v>
      </c>
      <c r="E2788" s="1">
        <v>31.95</v>
      </c>
      <c r="F2788" s="5" t="s">
        <v>146</v>
      </c>
      <c r="H2788" s="1" t="s">
        <v>147</v>
      </c>
      <c r="K2788" s="1">
        <f t="shared" si="593"/>
        <v>0</v>
      </c>
      <c r="L2788" s="1" t="str">
        <f t="shared" si="594"/>
        <v>both (hexose-Lys) Min_Ctr</v>
      </c>
      <c r="M2788" s="1" t="str">
        <f t="shared" si="583"/>
        <v>ND</v>
      </c>
      <c r="N2788" s="1" t="str">
        <f t="shared" si="584"/>
        <v>both (hexose-Lys) Min_CtrND</v>
      </c>
      <c r="O2788" s="2" t="str">
        <f t="shared" si="585"/>
        <v/>
      </c>
      <c r="P2788" s="1" t="str">
        <f t="array" ref="P2788">IF(O2788="","",AVERAGE(IF(L$1:L$2881=L2788,K$1:K$2881)))</f>
        <v/>
      </c>
      <c r="Q2788" s="1" t="str">
        <f t="array" ref="Q2788">IF(O2788="","",_xlfn.F.TEST(IF((L$1:L$2881=LEFT(L2788,LEN(L2788)-3)&amp;"ctr"),K$1:K$2881),IF((L$1:L$2881=L2788),K$1:K$2881)))</f>
        <v/>
      </c>
      <c r="R2788" s="1" t="str">
        <f t="array" ref="R2788">IF(O2788="","",TTEST(IF(L$1:L$2881=LEFT(L2788,LEN(L2788)-3)&amp;"ctr",K$1:K$2881),IF(L$1:L$2881=L2788,K$1:K$2881),2,IF(ISERROR(Q2788),3,IF(Q2788&lt;0.05,3,2))))</f>
        <v/>
      </c>
      <c r="S2788" s="1" t="str">
        <f t="shared" ca="1" si="586"/>
        <v/>
      </c>
      <c r="T2788" s="1" t="str">
        <f t="array" ref="T2788">IF(O2788="","",AVERAGE(IF(L$1:L$2881=L2788,I$1:I$2881)))</f>
        <v/>
      </c>
      <c r="U2788" s="1" t="str">
        <f t="shared" ca="1" si="587"/>
        <v/>
      </c>
      <c r="V2788" s="1" t="str">
        <f t="shared" ca="1" si="591"/>
        <v/>
      </c>
      <c r="W2788" s="1" t="str">
        <f t="array" aca="1" ref="W2788" ca="1">IF(V2788="","",IF(AVERAGE(IF(Z$2:Z$2881="Neg"&amp;" "&amp;B2788&amp;" "&amp;X2788,J$2:J$2881,0))&gt;AVERAGE(IF(Z$2:Z$2881="pos"&amp;" "&amp;B2788&amp;" "&amp;X2788,J$2:J$2881,0)),"neg","pos"))</f>
        <v/>
      </c>
      <c r="X2788" s="1" t="str">
        <f t="shared" ca="1" si="588"/>
        <v/>
      </c>
      <c r="Y2788" s="1" t="str">
        <f t="shared" ca="1" si="589"/>
        <v/>
      </c>
      <c r="Z2788" s="1" t="str">
        <f t="shared" si="590"/>
        <v>both (hexose-Lys) Min</v>
      </c>
      <c r="AA2788" s="1" t="str">
        <f t="shared" si="592"/>
        <v/>
      </c>
    </row>
    <row r="2789" spans="1:27" x14ac:dyDescent="0.2">
      <c r="A2789" s="1" t="s">
        <v>94</v>
      </c>
      <c r="B2789" s="1" t="s">
        <v>169</v>
      </c>
      <c r="C2789" s="1" t="s">
        <v>143</v>
      </c>
      <c r="D2789" s="1">
        <v>308.15870000000001</v>
      </c>
      <c r="E2789" s="1">
        <v>31.95</v>
      </c>
      <c r="F2789" s="5" t="s">
        <v>146</v>
      </c>
      <c r="H2789" s="1" t="s">
        <v>147</v>
      </c>
      <c r="K2789" s="1">
        <f t="shared" si="593"/>
        <v>0</v>
      </c>
      <c r="L2789" s="1" t="str">
        <f t="shared" si="594"/>
        <v>both (hexose-Lys) Min_Ctr</v>
      </c>
      <c r="M2789" s="1" t="str">
        <f t="shared" si="583"/>
        <v>ND</v>
      </c>
      <c r="N2789" s="1" t="str">
        <f t="shared" si="584"/>
        <v>both (hexose-Lys) Min_CtrND</v>
      </c>
      <c r="O2789" s="2" t="str">
        <f t="shared" si="585"/>
        <v/>
      </c>
      <c r="P2789" s="1" t="str">
        <f t="array" ref="P2789">IF(O2789="","",AVERAGE(IF(L$1:L$2881=L2789,K$1:K$2881)))</f>
        <v/>
      </c>
      <c r="Q2789" s="1" t="str">
        <f t="array" ref="Q2789">IF(O2789="","",_xlfn.F.TEST(IF((L$1:L$2881=LEFT(L2789,LEN(L2789)-3)&amp;"ctr"),K$1:K$2881),IF((L$1:L$2881=L2789),K$1:K$2881)))</f>
        <v/>
      </c>
      <c r="R2789" s="1" t="str">
        <f t="array" ref="R2789">IF(O2789="","",TTEST(IF(L$1:L$2881=LEFT(L2789,LEN(L2789)-3)&amp;"ctr",K$1:K$2881),IF(L$1:L$2881=L2789,K$1:K$2881),2,IF(ISERROR(Q2789),3,IF(Q2789&lt;0.05,3,2))))</f>
        <v/>
      </c>
      <c r="S2789" s="1" t="str">
        <f t="shared" ca="1" si="586"/>
        <v/>
      </c>
      <c r="T2789" s="1" t="str">
        <f t="array" ref="T2789">IF(O2789="","",AVERAGE(IF(L$1:L$2881=L2789,I$1:I$2881)))</f>
        <v/>
      </c>
      <c r="U2789" s="1" t="str">
        <f t="shared" ca="1" si="587"/>
        <v/>
      </c>
      <c r="V2789" s="1" t="str">
        <f t="shared" ca="1" si="591"/>
        <v/>
      </c>
      <c r="W2789" s="1" t="str">
        <f t="array" aca="1" ref="W2789" ca="1">IF(V2789="","",IF(AVERAGE(IF(Z$2:Z$2881="Neg"&amp;" "&amp;B2789&amp;" "&amp;X2789,J$2:J$2881,0))&gt;AVERAGE(IF(Z$2:Z$2881="pos"&amp;" "&amp;B2789&amp;" "&amp;X2789,J$2:J$2881,0)),"neg","pos"))</f>
        <v/>
      </c>
      <c r="X2789" s="1" t="str">
        <f t="shared" ca="1" si="588"/>
        <v/>
      </c>
      <c r="Y2789" s="1" t="str">
        <f t="shared" ca="1" si="589"/>
        <v/>
      </c>
      <c r="Z2789" s="1" t="str">
        <f t="shared" si="590"/>
        <v>both (hexose-Lys) Min</v>
      </c>
      <c r="AA2789" s="1" t="str">
        <f t="shared" si="592"/>
        <v/>
      </c>
    </row>
    <row r="2790" spans="1:27" x14ac:dyDescent="0.2">
      <c r="A2790" s="1" t="s">
        <v>94</v>
      </c>
      <c r="B2790" s="1" t="s">
        <v>169</v>
      </c>
      <c r="C2790" s="1" t="s">
        <v>143</v>
      </c>
      <c r="D2790" s="1">
        <v>308.15870000000001</v>
      </c>
      <c r="E2790" s="1">
        <v>31.95</v>
      </c>
      <c r="F2790" s="5" t="s">
        <v>146</v>
      </c>
      <c r="H2790" s="1" t="s">
        <v>148</v>
      </c>
      <c r="K2790" s="1">
        <f t="shared" si="593"/>
        <v>0</v>
      </c>
      <c r="L2790" s="1" t="str">
        <f t="shared" si="594"/>
        <v>both (hexose-Lys) Min_Syn</v>
      </c>
      <c r="M2790" s="1" t="str">
        <f t="shared" si="583"/>
        <v>ND</v>
      </c>
      <c r="N2790" s="1" t="str">
        <f t="shared" si="584"/>
        <v>both (hexose-Lys) Min_SynND</v>
      </c>
      <c r="O2790" s="2" t="str">
        <f t="shared" si="585"/>
        <v>ND</v>
      </c>
      <c r="P2790" s="1">
        <f t="array" ref="P2790">IF(O2790="","",AVERAGE(IF(L$1:L$2881=L2790,K$1:K$2881)))</f>
        <v>0</v>
      </c>
      <c r="Q2790" s="1" t="e">
        <f t="array" ref="Q2790">IF(O2790="","",_xlfn.F.TEST(IF((L$1:L$2881=LEFT(L2790,LEN(L2790)-3)&amp;"ctr"),K$1:K$2881),IF((L$1:L$2881=L2790),K$1:K$2881)))</f>
        <v>#DIV/0!</v>
      </c>
      <c r="R2790" s="1" t="e">
        <f t="array" ref="R2790">IF(O2790="","",TTEST(IF(L$1:L$2881=LEFT(L2790,LEN(L2790)-3)&amp;"ctr",K$1:K$2881),IF(L$1:L$2881=L2790,K$1:K$2881),2,IF(ISERROR(Q2790),3,IF(Q2790&lt;0.05,3,2))))</f>
        <v>#DIV/0!</v>
      </c>
      <c r="S2790" s="1" t="str">
        <f t="shared" ca="1" si="586"/>
        <v>ND</v>
      </c>
      <c r="T2790" s="1">
        <f t="array" ref="T2790">IF(O2790="","",AVERAGE(IF(L$1:L$2881=L2790,I$1:I$2881)))</f>
        <v>0</v>
      </c>
      <c r="U2790" s="1" t="str">
        <f t="shared" ca="1" si="587"/>
        <v>n/a</v>
      </c>
      <c r="V2790" s="1" t="str">
        <f t="shared" ca="1" si="591"/>
        <v/>
      </c>
      <c r="W2790" s="1" t="str">
        <f t="array" aca="1" ref="W2790" ca="1">IF(V2790="","",IF(AVERAGE(IF(Z$2:Z$2881="Neg"&amp;" "&amp;B2790&amp;" "&amp;X2790,J$2:J$2881,0))&gt;AVERAGE(IF(Z$2:Z$2881="pos"&amp;" "&amp;B2790&amp;" "&amp;X2790,J$2:J$2881,0)),"neg","pos"))</f>
        <v/>
      </c>
      <c r="X2790" s="1" t="str">
        <f t="shared" ca="1" si="588"/>
        <v/>
      </c>
      <c r="Y2790" s="1" t="str">
        <f t="shared" ca="1" si="589"/>
        <v/>
      </c>
      <c r="Z2790" s="1" t="str">
        <f t="shared" si="590"/>
        <v>both (hexose-Lys) Min</v>
      </c>
      <c r="AA2790" s="1" t="str">
        <f t="shared" si="592"/>
        <v>Good</v>
      </c>
    </row>
    <row r="2791" spans="1:27" x14ac:dyDescent="0.2">
      <c r="A2791" s="1" t="s">
        <v>94</v>
      </c>
      <c r="B2791" s="1" t="s">
        <v>169</v>
      </c>
      <c r="C2791" s="1" t="s">
        <v>143</v>
      </c>
      <c r="D2791" s="1">
        <v>308.15870000000001</v>
      </c>
      <c r="E2791" s="1">
        <v>31.95</v>
      </c>
      <c r="F2791" s="5" t="s">
        <v>146</v>
      </c>
      <c r="H2791" s="1" t="s">
        <v>148</v>
      </c>
      <c r="K2791" s="1">
        <f t="shared" si="593"/>
        <v>0</v>
      </c>
      <c r="L2791" s="1" t="str">
        <f t="shared" si="594"/>
        <v>both (hexose-Lys) Min_Syn</v>
      </c>
      <c r="M2791" s="1" t="str">
        <f t="shared" si="583"/>
        <v>ND</v>
      </c>
      <c r="N2791" s="1" t="str">
        <f t="shared" si="584"/>
        <v>both (hexose-Lys) Min_SynND</v>
      </c>
      <c r="O2791" s="2" t="str">
        <f t="shared" si="585"/>
        <v/>
      </c>
      <c r="P2791" s="1" t="str">
        <f t="array" ref="P2791">IF(O2791="","",AVERAGE(IF(L$1:L$2881=L2791,K$1:K$2881)))</f>
        <v/>
      </c>
      <c r="Q2791" s="1" t="str">
        <f t="array" ref="Q2791">IF(O2791="","",_xlfn.F.TEST(IF((L$1:L$2881=LEFT(L2791,LEN(L2791)-3)&amp;"ctr"),K$1:K$2881),IF((L$1:L$2881=L2791),K$1:K$2881)))</f>
        <v/>
      </c>
      <c r="R2791" s="1" t="str">
        <f t="array" ref="R2791">IF(O2791="","",TTEST(IF(L$1:L$2881=LEFT(L2791,LEN(L2791)-3)&amp;"ctr",K$1:K$2881),IF(L$1:L$2881=L2791,K$1:K$2881),2,IF(ISERROR(Q2791),3,IF(Q2791&lt;0.05,3,2))))</f>
        <v/>
      </c>
      <c r="S2791" s="1" t="str">
        <f t="shared" ca="1" si="586"/>
        <v/>
      </c>
      <c r="T2791" s="1" t="str">
        <f t="array" ref="T2791">IF(O2791="","",AVERAGE(IF(L$1:L$2881=L2791,I$1:I$2881)))</f>
        <v/>
      </c>
      <c r="U2791" s="1" t="str">
        <f t="shared" ca="1" si="587"/>
        <v/>
      </c>
      <c r="V2791" s="1" t="str">
        <f t="shared" ca="1" si="591"/>
        <v/>
      </c>
      <c r="W2791" s="1" t="str">
        <f t="array" aca="1" ref="W2791" ca="1">IF(V2791="","",IF(AVERAGE(IF(Z$2:Z$2881="Neg"&amp;" "&amp;B2791&amp;" "&amp;X2791,J$2:J$2881,0))&gt;AVERAGE(IF(Z$2:Z$2881="pos"&amp;" "&amp;B2791&amp;" "&amp;X2791,J$2:J$2881,0)),"neg","pos"))</f>
        <v/>
      </c>
      <c r="X2791" s="1" t="str">
        <f t="shared" ca="1" si="588"/>
        <v/>
      </c>
      <c r="Y2791" s="1" t="str">
        <f t="shared" ca="1" si="589"/>
        <v/>
      </c>
      <c r="Z2791" s="1" t="str">
        <f t="shared" si="590"/>
        <v>both (hexose-Lys) Min</v>
      </c>
      <c r="AA2791" s="1" t="str">
        <f t="shared" si="592"/>
        <v/>
      </c>
    </row>
    <row r="2792" spans="1:27" x14ac:dyDescent="0.2">
      <c r="A2792" s="1" t="s">
        <v>94</v>
      </c>
      <c r="B2792" s="1" t="s">
        <v>169</v>
      </c>
      <c r="C2792" s="1" t="s">
        <v>143</v>
      </c>
      <c r="D2792" s="1">
        <v>308.15870000000001</v>
      </c>
      <c r="E2792" s="1">
        <v>31.95</v>
      </c>
      <c r="F2792" s="5" t="s">
        <v>146</v>
      </c>
      <c r="H2792" s="1" t="s">
        <v>148</v>
      </c>
      <c r="K2792" s="1">
        <f t="shared" si="593"/>
        <v>0</v>
      </c>
      <c r="L2792" s="1" t="str">
        <f t="shared" si="594"/>
        <v>both (hexose-Lys) Min_Syn</v>
      </c>
      <c r="M2792" s="1" t="str">
        <f t="shared" si="583"/>
        <v>ND</v>
      </c>
      <c r="N2792" s="1" t="str">
        <f t="shared" si="584"/>
        <v>both (hexose-Lys) Min_SynND</v>
      </c>
      <c r="O2792" s="2" t="str">
        <f t="shared" si="585"/>
        <v/>
      </c>
      <c r="P2792" s="1" t="str">
        <f t="array" ref="P2792">IF(O2792="","",AVERAGE(IF(L$1:L$2881=L2792,K$1:K$2881)))</f>
        <v/>
      </c>
      <c r="Q2792" s="1" t="str">
        <f t="array" ref="Q2792">IF(O2792="","",_xlfn.F.TEST(IF((L$1:L$2881=LEFT(L2792,LEN(L2792)-3)&amp;"ctr"),K$1:K$2881),IF((L$1:L$2881=L2792),K$1:K$2881)))</f>
        <v/>
      </c>
      <c r="R2792" s="1" t="str">
        <f t="array" ref="R2792">IF(O2792="","",TTEST(IF(L$1:L$2881=LEFT(L2792,LEN(L2792)-3)&amp;"ctr",K$1:K$2881),IF(L$1:L$2881=L2792,K$1:K$2881),2,IF(ISERROR(Q2792),3,IF(Q2792&lt;0.05,3,2))))</f>
        <v/>
      </c>
      <c r="S2792" s="1" t="str">
        <f t="shared" ca="1" si="586"/>
        <v/>
      </c>
      <c r="T2792" s="1" t="str">
        <f t="array" ref="T2792">IF(O2792="","",AVERAGE(IF(L$1:L$2881=L2792,I$1:I$2881)))</f>
        <v/>
      </c>
      <c r="U2792" s="1" t="str">
        <f t="shared" ca="1" si="587"/>
        <v/>
      </c>
      <c r="V2792" s="1" t="str">
        <f t="shared" ca="1" si="591"/>
        <v/>
      </c>
      <c r="W2792" s="1" t="str">
        <f t="array" aca="1" ref="W2792" ca="1">IF(V2792="","",IF(AVERAGE(IF(Z$2:Z$2881="Neg"&amp;" "&amp;B2792&amp;" "&amp;X2792,J$2:J$2881,0))&gt;AVERAGE(IF(Z$2:Z$2881="pos"&amp;" "&amp;B2792&amp;" "&amp;X2792,J$2:J$2881,0)),"neg","pos"))</f>
        <v/>
      </c>
      <c r="X2792" s="1" t="str">
        <f t="shared" ca="1" si="588"/>
        <v/>
      </c>
      <c r="Y2792" s="1" t="str">
        <f t="shared" ca="1" si="589"/>
        <v/>
      </c>
      <c r="Z2792" s="1" t="str">
        <f t="shared" si="590"/>
        <v>both (hexose-Lys) Min</v>
      </c>
      <c r="AA2792" s="1" t="str">
        <f t="shared" si="592"/>
        <v/>
      </c>
    </row>
    <row r="2793" spans="1:27" x14ac:dyDescent="0.2">
      <c r="A2793" s="1" t="s">
        <v>94</v>
      </c>
      <c r="B2793" s="1" t="s">
        <v>169</v>
      </c>
      <c r="C2793" s="1" t="s">
        <v>143</v>
      </c>
      <c r="D2793" s="1">
        <v>308.15870000000001</v>
      </c>
      <c r="E2793" s="1">
        <v>31.95</v>
      </c>
      <c r="F2793" s="5" t="s">
        <v>146</v>
      </c>
      <c r="H2793" s="1" t="s">
        <v>148</v>
      </c>
      <c r="K2793" s="1">
        <f t="shared" si="593"/>
        <v>0</v>
      </c>
      <c r="L2793" s="1" t="str">
        <f t="shared" si="594"/>
        <v>both (hexose-Lys) Min_Syn</v>
      </c>
      <c r="M2793" s="1" t="str">
        <f t="shared" si="583"/>
        <v>ND</v>
      </c>
      <c r="N2793" s="1" t="str">
        <f t="shared" si="584"/>
        <v>both (hexose-Lys) Min_SynND</v>
      </c>
      <c r="O2793" s="2" t="str">
        <f t="shared" si="585"/>
        <v/>
      </c>
      <c r="P2793" s="1" t="str">
        <f t="array" ref="P2793">IF(O2793="","",AVERAGE(IF(L$1:L$2881=L2793,K$1:K$2881)))</f>
        <v/>
      </c>
      <c r="Q2793" s="1" t="str">
        <f t="array" ref="Q2793">IF(O2793="","",_xlfn.F.TEST(IF((L$1:L$2881=LEFT(L2793,LEN(L2793)-3)&amp;"ctr"),K$1:K$2881),IF((L$1:L$2881=L2793),K$1:K$2881)))</f>
        <v/>
      </c>
      <c r="R2793" s="1" t="str">
        <f t="array" ref="R2793">IF(O2793="","",TTEST(IF(L$1:L$2881=LEFT(L2793,LEN(L2793)-3)&amp;"ctr",K$1:K$2881),IF(L$1:L$2881=L2793,K$1:K$2881),2,IF(ISERROR(Q2793),3,IF(Q2793&lt;0.05,3,2))))</f>
        <v/>
      </c>
      <c r="S2793" s="1" t="str">
        <f t="shared" ca="1" si="586"/>
        <v/>
      </c>
      <c r="T2793" s="1" t="str">
        <f t="array" ref="T2793">IF(O2793="","",AVERAGE(IF(L$1:L$2881=L2793,I$1:I$2881)))</f>
        <v/>
      </c>
      <c r="U2793" s="1" t="str">
        <f t="shared" ca="1" si="587"/>
        <v/>
      </c>
      <c r="V2793" s="1" t="str">
        <f t="shared" ca="1" si="591"/>
        <v/>
      </c>
      <c r="W2793" s="1" t="str">
        <f t="array" aca="1" ref="W2793" ca="1">IF(V2793="","",IF(AVERAGE(IF(Z$2:Z$2881="Neg"&amp;" "&amp;B2793&amp;" "&amp;X2793,J$2:J$2881,0))&gt;AVERAGE(IF(Z$2:Z$2881="pos"&amp;" "&amp;B2793&amp;" "&amp;X2793,J$2:J$2881,0)),"neg","pos"))</f>
        <v/>
      </c>
      <c r="X2793" s="1" t="str">
        <f t="shared" ca="1" si="588"/>
        <v/>
      </c>
      <c r="Y2793" s="1" t="str">
        <f t="shared" ca="1" si="589"/>
        <v/>
      </c>
      <c r="Z2793" s="1" t="str">
        <f t="shared" si="590"/>
        <v>both (hexose-Lys) Min</v>
      </c>
      <c r="AA2793" s="1" t="str">
        <f t="shared" si="592"/>
        <v/>
      </c>
    </row>
    <row r="2794" spans="1:27" x14ac:dyDescent="0.2">
      <c r="A2794" s="1" t="s">
        <v>94</v>
      </c>
      <c r="B2794" s="1" t="s">
        <v>169</v>
      </c>
      <c r="C2794" s="1" t="s">
        <v>143</v>
      </c>
      <c r="D2794" s="1">
        <v>308.15870000000001</v>
      </c>
      <c r="E2794" s="1">
        <v>31.95</v>
      </c>
      <c r="F2794" s="5" t="s">
        <v>146</v>
      </c>
      <c r="H2794" s="1" t="s">
        <v>149</v>
      </c>
      <c r="I2794" s="1">
        <v>98949</v>
      </c>
      <c r="K2794" s="1">
        <f t="shared" si="593"/>
        <v>11.502369951030712</v>
      </c>
      <c r="L2794" s="1" t="str">
        <f t="shared" si="594"/>
        <v>both (hexose-Lys) MEBM_Ctr</v>
      </c>
      <c r="M2794" s="1" t="str">
        <f t="shared" si="583"/>
        <v>D</v>
      </c>
      <c r="N2794" s="1" t="str">
        <f t="shared" si="584"/>
        <v>both (hexose-Lys) MEBM_Ctr_D</v>
      </c>
      <c r="O2794" s="2" t="str">
        <f t="shared" si="585"/>
        <v>D</v>
      </c>
      <c r="P2794" s="1">
        <f t="array" ref="P2794">IF(O2794="","",AVERAGE(IF(L$1:L$2881=L2794,K$1:K$2881)))</f>
        <v>10.525695722420453</v>
      </c>
      <c r="Q2794" s="1">
        <f t="array" ref="Q2794">IF(O2794="","",_xlfn.F.TEST(IF((L$1:L$2881=LEFT(L2794,LEN(L2794)-3)&amp;"ctr"),K$1:K$2881),IF((L$1:L$2881=L2794),K$1:K$2881)))</f>
        <v>1</v>
      </c>
      <c r="R2794" s="1">
        <f t="array" ref="R2794">IF(O2794="","",TTEST(IF(L$1:L$2881=LEFT(L2794,LEN(L2794)-3)&amp;"ctr",K$1:K$2881),IF(L$1:L$2881=L2794,K$1:K$2881),2,IF(ISERROR(Q2794),3,IF(Q2794&lt;0.05,3,2))))</f>
        <v>1</v>
      </c>
      <c r="S2794" s="1" t="str">
        <f t="shared" ca="1" si="586"/>
        <v>D</v>
      </c>
      <c r="T2794" s="1">
        <f t="array" ref="T2794">IF(O2794="","",AVERAGE(IF(L$1:L$2881=L2794,I$1:I$2881)))</f>
        <v>48829.25</v>
      </c>
      <c r="U2794" s="1" t="b">
        <f t="shared" ca="1" si="587"/>
        <v>0</v>
      </c>
      <c r="V2794" s="1" t="str">
        <f t="shared" ca="1" si="591"/>
        <v>1</v>
      </c>
      <c r="W2794" s="1" t="str">
        <f t="array" aca="1" ref="W2794" ca="1">IF(V2794="","",IF(AVERAGE(IF(Z$2:Z$2881="Neg"&amp;" "&amp;B2794&amp;" "&amp;X2794,J$2:J$2881,0))&gt;AVERAGE(IF(Z$2:Z$2881="pos"&amp;" "&amp;B2794&amp;" "&amp;X2794,J$2:J$2881,0)),"neg","pos"))</f>
        <v>pos</v>
      </c>
      <c r="X2794" s="1" t="str">
        <f t="shared" ca="1" si="588"/>
        <v>MEB</v>
      </c>
      <c r="Y2794" s="1" t="str">
        <f t="shared" ca="1" si="589"/>
        <v>Ctr</v>
      </c>
      <c r="Z2794" s="1" t="str">
        <f t="shared" si="590"/>
        <v>both (hexose-Lys) MEB</v>
      </c>
      <c r="AA2794" s="1" t="str">
        <f t="shared" si="592"/>
        <v>Good</v>
      </c>
    </row>
    <row r="2795" spans="1:27" x14ac:dyDescent="0.2">
      <c r="A2795" s="1" t="s">
        <v>94</v>
      </c>
      <c r="B2795" s="1" t="s">
        <v>169</v>
      </c>
      <c r="C2795" s="1" t="s">
        <v>143</v>
      </c>
      <c r="D2795" s="1">
        <v>308.15870000000001</v>
      </c>
      <c r="E2795" s="1">
        <v>31.95</v>
      </c>
      <c r="F2795" s="5" t="s">
        <v>146</v>
      </c>
      <c r="H2795" s="1" t="s">
        <v>149</v>
      </c>
      <c r="I2795" s="1">
        <v>12698</v>
      </c>
      <c r="K2795" s="1">
        <f t="shared" si="593"/>
        <v>9.4492785291890335</v>
      </c>
      <c r="L2795" s="1" t="str">
        <f t="shared" si="594"/>
        <v>both (hexose-Lys) MEBM_Ctr</v>
      </c>
      <c r="M2795" s="1" t="str">
        <f t="shared" si="583"/>
        <v>D</v>
      </c>
      <c r="N2795" s="1" t="str">
        <f t="shared" si="584"/>
        <v>both (hexose-Lys) MEBM_Ctr_D</v>
      </c>
      <c r="O2795" s="2" t="str">
        <f t="shared" si="585"/>
        <v/>
      </c>
      <c r="P2795" s="1" t="str">
        <f t="array" ref="P2795">IF(O2795="","",AVERAGE(IF(L$1:L$2881=L2795,K$1:K$2881)))</f>
        <v/>
      </c>
      <c r="Q2795" s="1" t="str">
        <f t="array" ref="Q2795">IF(O2795="","",_xlfn.F.TEST(IF((L$1:L$2881=LEFT(L2795,LEN(L2795)-3)&amp;"ctr"),K$1:K$2881),IF((L$1:L$2881=L2795),K$1:K$2881)))</f>
        <v/>
      </c>
      <c r="R2795" s="1" t="str">
        <f t="array" ref="R2795">IF(O2795="","",TTEST(IF(L$1:L$2881=LEFT(L2795,LEN(L2795)-3)&amp;"ctr",K$1:K$2881),IF(L$1:L$2881=L2795,K$1:K$2881),2,IF(ISERROR(Q2795),3,IF(Q2795&lt;0.05,3,2))))</f>
        <v/>
      </c>
      <c r="S2795" s="1" t="str">
        <f t="shared" ca="1" si="586"/>
        <v/>
      </c>
      <c r="T2795" s="1" t="str">
        <f t="array" ref="T2795">IF(O2795="","",AVERAGE(IF(L$1:L$2881=L2795,I$1:I$2881)))</f>
        <v/>
      </c>
      <c r="U2795" s="1" t="str">
        <f t="shared" ca="1" si="587"/>
        <v/>
      </c>
      <c r="V2795" s="1" t="str">
        <f t="shared" ca="1" si="591"/>
        <v/>
      </c>
      <c r="W2795" s="1" t="str">
        <f t="array" aca="1" ref="W2795" ca="1">IF(V2795="","",IF(AVERAGE(IF(Z$2:Z$2881="Neg"&amp;" "&amp;B2795&amp;" "&amp;X2795,J$2:J$2881,0))&gt;AVERAGE(IF(Z$2:Z$2881="pos"&amp;" "&amp;B2795&amp;" "&amp;X2795,J$2:J$2881,0)),"neg","pos"))</f>
        <v/>
      </c>
      <c r="X2795" s="1" t="str">
        <f t="shared" ca="1" si="588"/>
        <v/>
      </c>
      <c r="Y2795" s="1" t="str">
        <f t="shared" ca="1" si="589"/>
        <v/>
      </c>
      <c r="Z2795" s="1" t="str">
        <f t="shared" si="590"/>
        <v>both (hexose-Lys) MEB</v>
      </c>
      <c r="AA2795" s="1" t="str">
        <f t="shared" si="592"/>
        <v/>
      </c>
    </row>
    <row r="2796" spans="1:27" x14ac:dyDescent="0.2">
      <c r="A2796" s="1" t="s">
        <v>94</v>
      </c>
      <c r="B2796" s="1" t="s">
        <v>169</v>
      </c>
      <c r="C2796" s="1" t="s">
        <v>143</v>
      </c>
      <c r="D2796" s="1">
        <v>308.15870000000001</v>
      </c>
      <c r="E2796" s="1">
        <v>31.95</v>
      </c>
      <c r="F2796" s="5" t="s">
        <v>146</v>
      </c>
      <c r="H2796" s="1" t="s">
        <v>149</v>
      </c>
      <c r="I2796" s="1">
        <v>56541</v>
      </c>
      <c r="K2796" s="1">
        <f t="shared" si="593"/>
        <v>10.942739003809089</v>
      </c>
      <c r="L2796" s="1" t="str">
        <f t="shared" si="594"/>
        <v>both (hexose-Lys) MEBM_Ctr</v>
      </c>
      <c r="M2796" s="1" t="str">
        <f t="shared" si="583"/>
        <v>D</v>
      </c>
      <c r="N2796" s="1" t="str">
        <f t="shared" si="584"/>
        <v>both (hexose-Lys) MEBM_Ctr_D</v>
      </c>
      <c r="O2796" s="2" t="str">
        <f t="shared" si="585"/>
        <v/>
      </c>
      <c r="P2796" s="1" t="str">
        <f t="array" ref="P2796">IF(O2796="","",AVERAGE(IF(L$1:L$2881=L2796,K$1:K$2881)))</f>
        <v/>
      </c>
      <c r="Q2796" s="1" t="str">
        <f t="array" ref="Q2796">IF(O2796="","",_xlfn.F.TEST(IF((L$1:L$2881=LEFT(L2796,LEN(L2796)-3)&amp;"ctr"),K$1:K$2881),IF((L$1:L$2881=L2796),K$1:K$2881)))</f>
        <v/>
      </c>
      <c r="R2796" s="1" t="str">
        <f t="array" ref="R2796">IF(O2796="","",TTEST(IF(L$1:L$2881=LEFT(L2796,LEN(L2796)-3)&amp;"ctr",K$1:K$2881),IF(L$1:L$2881=L2796,K$1:K$2881),2,IF(ISERROR(Q2796),3,IF(Q2796&lt;0.05,3,2))))</f>
        <v/>
      </c>
      <c r="S2796" s="1" t="str">
        <f t="shared" ca="1" si="586"/>
        <v/>
      </c>
      <c r="T2796" s="1" t="str">
        <f t="array" ref="T2796">IF(O2796="","",AVERAGE(IF(L$1:L$2881=L2796,I$1:I$2881)))</f>
        <v/>
      </c>
      <c r="U2796" s="1" t="str">
        <f t="shared" ca="1" si="587"/>
        <v/>
      </c>
      <c r="V2796" s="1" t="str">
        <f t="shared" ca="1" si="591"/>
        <v/>
      </c>
      <c r="W2796" s="1" t="str">
        <f t="array" aca="1" ref="W2796" ca="1">IF(V2796="","",IF(AVERAGE(IF(Z$2:Z$2881="Neg"&amp;" "&amp;B2796&amp;" "&amp;X2796,J$2:J$2881,0))&gt;AVERAGE(IF(Z$2:Z$2881="pos"&amp;" "&amp;B2796&amp;" "&amp;X2796,J$2:J$2881,0)),"neg","pos"))</f>
        <v/>
      </c>
      <c r="X2796" s="1" t="str">
        <f t="shared" ca="1" si="588"/>
        <v/>
      </c>
      <c r="Y2796" s="1" t="str">
        <f t="shared" ca="1" si="589"/>
        <v/>
      </c>
      <c r="Z2796" s="1" t="str">
        <f t="shared" si="590"/>
        <v>both (hexose-Lys) MEB</v>
      </c>
      <c r="AA2796" s="1" t="str">
        <f t="shared" si="592"/>
        <v/>
      </c>
    </row>
    <row r="2797" spans="1:27" x14ac:dyDescent="0.2">
      <c r="A2797" s="1" t="s">
        <v>94</v>
      </c>
      <c r="B2797" s="1" t="s">
        <v>169</v>
      </c>
      <c r="C2797" s="1" t="s">
        <v>143</v>
      </c>
      <c r="D2797" s="1">
        <v>308.15870000000001</v>
      </c>
      <c r="E2797" s="1">
        <v>31.95</v>
      </c>
      <c r="F2797" s="5" t="s">
        <v>146</v>
      </c>
      <c r="H2797" s="1" t="s">
        <v>149</v>
      </c>
      <c r="I2797" s="1">
        <v>27129</v>
      </c>
      <c r="K2797" s="1">
        <f t="shared" si="593"/>
        <v>10.208395405652977</v>
      </c>
      <c r="L2797" s="1" t="str">
        <f t="shared" si="594"/>
        <v>both (hexose-Lys) MEBM_Ctr</v>
      </c>
      <c r="M2797" s="1" t="str">
        <f t="shared" si="583"/>
        <v>D</v>
      </c>
      <c r="N2797" s="1" t="str">
        <f t="shared" si="584"/>
        <v>both (hexose-Lys) MEBM_Ctr_D</v>
      </c>
      <c r="O2797" s="2" t="str">
        <f t="shared" si="585"/>
        <v/>
      </c>
      <c r="P2797" s="1" t="str">
        <f t="array" ref="P2797">IF(O2797="","",AVERAGE(IF(L$1:L$2881=L2797,K$1:K$2881)))</f>
        <v/>
      </c>
      <c r="Q2797" s="1" t="str">
        <f t="array" ref="Q2797">IF(O2797="","",_xlfn.F.TEST(IF((L$1:L$2881=LEFT(L2797,LEN(L2797)-3)&amp;"ctr"),K$1:K$2881),IF((L$1:L$2881=L2797),K$1:K$2881)))</f>
        <v/>
      </c>
      <c r="R2797" s="1" t="str">
        <f t="array" ref="R2797">IF(O2797="","",TTEST(IF(L$1:L$2881=LEFT(L2797,LEN(L2797)-3)&amp;"ctr",K$1:K$2881),IF(L$1:L$2881=L2797,K$1:K$2881),2,IF(ISERROR(Q2797),3,IF(Q2797&lt;0.05,3,2))))</f>
        <v/>
      </c>
      <c r="S2797" s="1" t="str">
        <f t="shared" ca="1" si="586"/>
        <v/>
      </c>
      <c r="T2797" s="1" t="str">
        <f t="array" ref="T2797">IF(O2797="","",AVERAGE(IF(L$1:L$2881=L2797,I$1:I$2881)))</f>
        <v/>
      </c>
      <c r="U2797" s="1" t="str">
        <f t="shared" ca="1" si="587"/>
        <v/>
      </c>
      <c r="V2797" s="1" t="str">
        <f t="shared" ca="1" si="591"/>
        <v/>
      </c>
      <c r="W2797" s="1" t="str">
        <f t="array" aca="1" ref="W2797" ca="1">IF(V2797="","",IF(AVERAGE(IF(Z$2:Z$2881="Neg"&amp;" "&amp;B2797&amp;" "&amp;X2797,J$2:J$2881,0))&gt;AVERAGE(IF(Z$2:Z$2881="pos"&amp;" "&amp;B2797&amp;" "&amp;X2797,J$2:J$2881,0)),"neg","pos"))</f>
        <v/>
      </c>
      <c r="X2797" s="1" t="str">
        <f t="shared" ca="1" si="588"/>
        <v/>
      </c>
      <c r="Y2797" s="1" t="str">
        <f t="shared" ca="1" si="589"/>
        <v/>
      </c>
      <c r="Z2797" s="1" t="str">
        <f t="shared" si="590"/>
        <v>both (hexose-Lys) MEB</v>
      </c>
      <c r="AA2797" s="1" t="str">
        <f t="shared" si="592"/>
        <v/>
      </c>
    </row>
    <row r="2798" spans="1:27" x14ac:dyDescent="0.2">
      <c r="A2798" s="1" t="s">
        <v>94</v>
      </c>
      <c r="B2798" s="1" t="s">
        <v>169</v>
      </c>
      <c r="C2798" s="1" t="s">
        <v>143</v>
      </c>
      <c r="D2798" s="1">
        <v>308.15870000000001</v>
      </c>
      <c r="E2798" s="1">
        <v>31.95</v>
      </c>
      <c r="F2798" s="5" t="s">
        <v>146</v>
      </c>
      <c r="H2798" s="1" t="s">
        <v>150</v>
      </c>
      <c r="I2798" s="1">
        <v>23132</v>
      </c>
      <c r="K2798" s="1">
        <f t="shared" si="593"/>
        <v>10.04901544850107</v>
      </c>
      <c r="L2798" s="1" t="str">
        <f t="shared" si="594"/>
        <v>both (hexose-Lys) MEBM_Syn</v>
      </c>
      <c r="M2798" s="1" t="str">
        <f t="shared" si="583"/>
        <v>D</v>
      </c>
      <c r="N2798" s="1" t="str">
        <f t="shared" si="584"/>
        <v>both (hexose-Lys) MEBM_Syn_D</v>
      </c>
      <c r="O2798" s="2" t="str">
        <f t="shared" si="585"/>
        <v>D</v>
      </c>
      <c r="P2798" s="1">
        <f t="array" ref="P2798">IF(O2798="","",AVERAGE(IF(L$1:L$2881=L2798,K$1:K$2881)))</f>
        <v>11.011016030991025</v>
      </c>
      <c r="Q2798" s="1">
        <f t="array" ref="Q2798">IF(O2798="","",_xlfn.F.TEST(IF((L$1:L$2881=LEFT(L2798,LEN(L2798)-3)&amp;"ctr"),K$1:K$2881),IF((L$1:L$2881=L2798),K$1:K$2881)))</f>
        <v>0.91727111680074236</v>
      </c>
      <c r="R2798" s="1">
        <f t="array" ref="R2798">IF(O2798="","",TTEST(IF(L$1:L$2881=LEFT(L2798,LEN(L2798)-3)&amp;"ctr",K$1:K$2881),IF(L$1:L$2881=L2798,K$1:K$2881),2,IF(ISERROR(Q2798),3,IF(Q2798&lt;0.05,3,2))))</f>
        <v>0.45741910644890893</v>
      </c>
      <c r="S2798" s="1" t="str">
        <f t="shared" ca="1" si="586"/>
        <v>N</v>
      </c>
      <c r="T2798" s="1">
        <f t="array" ref="T2798">IF(O2798="","",AVERAGE(IF(L$1:L$2881=L2798,I$1:I$2881)))</f>
        <v>76638</v>
      </c>
      <c r="U2798" s="1" t="str">
        <f t="shared" ca="1" si="587"/>
        <v>n/a</v>
      </c>
      <c r="V2798" s="1" t="str">
        <f t="shared" ca="1" si="591"/>
        <v>1</v>
      </c>
      <c r="W2798" s="1" t="str">
        <f t="array" aca="1" ref="W2798" ca="1">IF(V2798="","",IF(AVERAGE(IF(Z$2:Z$2881="Neg"&amp;" "&amp;B2798&amp;" "&amp;X2798,J$2:J$2881,0))&gt;AVERAGE(IF(Z$2:Z$2881="pos"&amp;" "&amp;B2798&amp;" "&amp;X2798,J$2:J$2881,0)),"neg","pos"))</f>
        <v>pos</v>
      </c>
      <c r="X2798" s="1" t="str">
        <f t="shared" ca="1" si="588"/>
        <v>MEB</v>
      </c>
      <c r="Y2798" s="1" t="str">
        <f t="shared" ca="1" si="589"/>
        <v>Syn</v>
      </c>
      <c r="Z2798" s="1" t="str">
        <f t="shared" si="590"/>
        <v>both (hexose-Lys) MEB</v>
      </c>
      <c r="AA2798" s="1" t="str">
        <f t="shared" si="592"/>
        <v>Good</v>
      </c>
    </row>
    <row r="2799" spans="1:27" x14ac:dyDescent="0.2">
      <c r="A2799" s="1" t="s">
        <v>94</v>
      </c>
      <c r="B2799" s="1" t="s">
        <v>169</v>
      </c>
      <c r="C2799" s="1" t="s">
        <v>143</v>
      </c>
      <c r="D2799" s="1">
        <v>308.15870000000001</v>
      </c>
      <c r="E2799" s="1">
        <v>31.95</v>
      </c>
      <c r="F2799" s="5" t="s">
        <v>146</v>
      </c>
      <c r="H2799" s="1" t="s">
        <v>150</v>
      </c>
      <c r="I2799" s="1">
        <v>108434</v>
      </c>
      <c r="K2799" s="1">
        <f t="shared" si="593"/>
        <v>11.593906194102507</v>
      </c>
      <c r="L2799" s="1" t="str">
        <f t="shared" si="594"/>
        <v>both (hexose-Lys) MEBM_Syn</v>
      </c>
      <c r="M2799" s="1" t="str">
        <f t="shared" si="583"/>
        <v>D</v>
      </c>
      <c r="N2799" s="1" t="str">
        <f t="shared" si="584"/>
        <v>both (hexose-Lys) MEBM_Syn_D</v>
      </c>
      <c r="O2799" s="2" t="str">
        <f t="shared" si="585"/>
        <v/>
      </c>
      <c r="P2799" s="1" t="str">
        <f t="array" ref="P2799">IF(O2799="","",AVERAGE(IF(L$1:L$2881=L2799,K$1:K$2881)))</f>
        <v/>
      </c>
      <c r="Q2799" s="1" t="str">
        <f t="array" ref="Q2799">IF(O2799="","",_xlfn.F.TEST(IF((L$1:L$2881=LEFT(L2799,LEN(L2799)-3)&amp;"ctr"),K$1:K$2881),IF((L$1:L$2881=L2799),K$1:K$2881)))</f>
        <v/>
      </c>
      <c r="R2799" s="1" t="str">
        <f t="array" ref="R2799">IF(O2799="","",TTEST(IF(L$1:L$2881=LEFT(L2799,LEN(L2799)-3)&amp;"ctr",K$1:K$2881),IF(L$1:L$2881=L2799,K$1:K$2881),2,IF(ISERROR(Q2799),3,IF(Q2799&lt;0.05,3,2))))</f>
        <v/>
      </c>
      <c r="S2799" s="1" t="str">
        <f t="shared" ca="1" si="586"/>
        <v/>
      </c>
      <c r="T2799" s="1" t="str">
        <f t="array" ref="T2799">IF(O2799="","",AVERAGE(IF(L$1:L$2881=L2799,I$1:I$2881)))</f>
        <v/>
      </c>
      <c r="U2799" s="1" t="str">
        <f t="shared" ca="1" si="587"/>
        <v/>
      </c>
      <c r="V2799" s="1" t="str">
        <f t="shared" ca="1" si="591"/>
        <v/>
      </c>
      <c r="W2799" s="1" t="str">
        <f t="array" aca="1" ref="W2799" ca="1">IF(V2799="","",IF(AVERAGE(IF(Z$2:Z$2881="Neg"&amp;" "&amp;B2799&amp;" "&amp;X2799,J$2:J$2881,0))&gt;AVERAGE(IF(Z$2:Z$2881="pos"&amp;" "&amp;B2799&amp;" "&amp;X2799,J$2:J$2881,0)),"neg","pos"))</f>
        <v/>
      </c>
      <c r="X2799" s="1" t="str">
        <f t="shared" ca="1" si="588"/>
        <v/>
      </c>
      <c r="Y2799" s="1" t="str">
        <f t="shared" ca="1" si="589"/>
        <v/>
      </c>
      <c r="Z2799" s="1" t="str">
        <f t="shared" si="590"/>
        <v>both (hexose-Lys) MEB</v>
      </c>
      <c r="AA2799" s="1" t="str">
        <f t="shared" si="592"/>
        <v/>
      </c>
    </row>
    <row r="2800" spans="1:27" x14ac:dyDescent="0.2">
      <c r="A2800" s="1" t="s">
        <v>94</v>
      </c>
      <c r="B2800" s="1" t="s">
        <v>169</v>
      </c>
      <c r="C2800" s="1" t="s">
        <v>143</v>
      </c>
      <c r="D2800" s="1">
        <v>308.15870000000001</v>
      </c>
      <c r="E2800" s="1">
        <v>31.95</v>
      </c>
      <c r="F2800" s="5" t="s">
        <v>146</v>
      </c>
      <c r="H2800" s="1" t="s">
        <v>150</v>
      </c>
      <c r="I2800" s="1">
        <v>135462</v>
      </c>
      <c r="K2800" s="1">
        <f t="shared" si="593"/>
        <v>11.816453819282851</v>
      </c>
      <c r="L2800" s="1" t="str">
        <f t="shared" si="594"/>
        <v>both (hexose-Lys) MEBM_Syn</v>
      </c>
      <c r="M2800" s="1" t="str">
        <f t="shared" si="583"/>
        <v>D</v>
      </c>
      <c r="N2800" s="1" t="str">
        <f t="shared" si="584"/>
        <v>both (hexose-Lys) MEBM_Syn_D</v>
      </c>
      <c r="O2800" s="2" t="str">
        <f t="shared" si="585"/>
        <v/>
      </c>
      <c r="P2800" s="1" t="str">
        <f t="array" ref="P2800">IF(O2800="","",AVERAGE(IF(L$1:L$2881=L2800,K$1:K$2881)))</f>
        <v/>
      </c>
      <c r="Q2800" s="1" t="str">
        <f t="array" ref="Q2800">IF(O2800="","",_xlfn.F.TEST(IF((L$1:L$2881=LEFT(L2800,LEN(L2800)-3)&amp;"ctr"),K$1:K$2881),IF((L$1:L$2881=L2800),K$1:K$2881)))</f>
        <v/>
      </c>
      <c r="R2800" s="1" t="str">
        <f t="array" ref="R2800">IF(O2800="","",TTEST(IF(L$1:L$2881=LEFT(L2800,LEN(L2800)-3)&amp;"ctr",K$1:K$2881),IF(L$1:L$2881=L2800,K$1:K$2881),2,IF(ISERROR(Q2800),3,IF(Q2800&lt;0.05,3,2))))</f>
        <v/>
      </c>
      <c r="S2800" s="1" t="str">
        <f t="shared" ca="1" si="586"/>
        <v/>
      </c>
      <c r="T2800" s="1" t="str">
        <f t="array" ref="T2800">IF(O2800="","",AVERAGE(IF(L$1:L$2881=L2800,I$1:I$2881)))</f>
        <v/>
      </c>
      <c r="U2800" s="1" t="str">
        <f t="shared" ca="1" si="587"/>
        <v/>
      </c>
      <c r="V2800" s="1" t="str">
        <f t="shared" ca="1" si="591"/>
        <v/>
      </c>
      <c r="W2800" s="1" t="str">
        <f t="array" aca="1" ref="W2800" ca="1">IF(V2800="","",IF(AVERAGE(IF(Z$2:Z$2881="Neg"&amp;" "&amp;B2800&amp;" "&amp;X2800,J$2:J$2881,0))&gt;AVERAGE(IF(Z$2:Z$2881="pos"&amp;" "&amp;B2800&amp;" "&amp;X2800,J$2:J$2881,0)),"neg","pos"))</f>
        <v/>
      </c>
      <c r="X2800" s="1" t="str">
        <f t="shared" ca="1" si="588"/>
        <v/>
      </c>
      <c r="Y2800" s="1" t="str">
        <f t="shared" ca="1" si="589"/>
        <v/>
      </c>
      <c r="Z2800" s="1" t="str">
        <f t="shared" si="590"/>
        <v>both (hexose-Lys) MEB</v>
      </c>
      <c r="AA2800" s="1" t="str">
        <f t="shared" si="592"/>
        <v/>
      </c>
    </row>
    <row r="2801" spans="1:27" x14ac:dyDescent="0.2">
      <c r="A2801" s="1" t="s">
        <v>94</v>
      </c>
      <c r="B2801" s="1" t="s">
        <v>169</v>
      </c>
      <c r="C2801" s="1" t="s">
        <v>143</v>
      </c>
      <c r="D2801" s="1">
        <v>308.15870000000001</v>
      </c>
      <c r="E2801" s="1">
        <v>31.95</v>
      </c>
      <c r="F2801" s="5" t="s">
        <v>146</v>
      </c>
      <c r="H2801" s="1" t="s">
        <v>150</v>
      </c>
      <c r="I2801" s="1">
        <v>39524</v>
      </c>
      <c r="K2801" s="1">
        <f t="shared" si="593"/>
        <v>10.584688662077673</v>
      </c>
      <c r="L2801" s="1" t="str">
        <f t="shared" si="594"/>
        <v>both (hexose-Lys) MEBM_Syn</v>
      </c>
      <c r="M2801" s="1" t="str">
        <f t="shared" si="583"/>
        <v>D</v>
      </c>
      <c r="N2801" s="1" t="str">
        <f t="shared" si="584"/>
        <v>both (hexose-Lys) MEBM_Syn_D</v>
      </c>
      <c r="O2801" s="2" t="str">
        <f t="shared" si="585"/>
        <v/>
      </c>
      <c r="P2801" s="1" t="str">
        <f t="array" ref="P2801">IF(O2801="","",AVERAGE(IF(L$1:L$2881=L2801,K$1:K$2881)))</f>
        <v/>
      </c>
      <c r="Q2801" s="1" t="str">
        <f t="array" ref="Q2801">IF(O2801="","",_xlfn.F.TEST(IF((L$1:L$2881=LEFT(L2801,LEN(L2801)-3)&amp;"ctr"),K$1:K$2881),IF((L$1:L$2881=L2801),K$1:K$2881)))</f>
        <v/>
      </c>
      <c r="R2801" s="1" t="str">
        <f t="array" ref="R2801">IF(O2801="","",TTEST(IF(L$1:L$2881=LEFT(L2801,LEN(L2801)-3)&amp;"ctr",K$1:K$2881),IF(L$1:L$2881=L2801,K$1:K$2881),2,IF(ISERROR(Q2801),3,IF(Q2801&lt;0.05,3,2))))</f>
        <v/>
      </c>
      <c r="S2801" s="1" t="str">
        <f t="shared" ca="1" si="586"/>
        <v/>
      </c>
      <c r="T2801" s="1" t="str">
        <f t="array" ref="T2801">IF(O2801="","",AVERAGE(IF(L$1:L$2881=L2801,I$1:I$2881)))</f>
        <v/>
      </c>
      <c r="U2801" s="1" t="str">
        <f t="shared" ca="1" si="587"/>
        <v/>
      </c>
      <c r="V2801" s="1" t="str">
        <f t="shared" ca="1" si="591"/>
        <v/>
      </c>
      <c r="W2801" s="1" t="str">
        <f t="array" aca="1" ref="W2801" ca="1">IF(V2801="","",IF(AVERAGE(IF(Z$2:Z$2881="Neg"&amp;" "&amp;B2801&amp;" "&amp;X2801,J$2:J$2881,0))&gt;AVERAGE(IF(Z$2:Z$2881="pos"&amp;" "&amp;B2801&amp;" "&amp;X2801,J$2:J$2881,0)),"neg","pos"))</f>
        <v/>
      </c>
      <c r="X2801" s="1" t="str">
        <f t="shared" ca="1" si="588"/>
        <v/>
      </c>
      <c r="Y2801" s="1" t="str">
        <f t="shared" ca="1" si="589"/>
        <v/>
      </c>
      <c r="Z2801" s="1" t="str">
        <f t="shared" si="590"/>
        <v>both (hexose-Lys) MEB</v>
      </c>
      <c r="AA2801" s="1" t="str">
        <f t="shared" si="592"/>
        <v/>
      </c>
    </row>
    <row r="2802" spans="1:27" x14ac:dyDescent="0.2">
      <c r="A2802" s="1" t="s">
        <v>94</v>
      </c>
      <c r="B2802" s="1" t="s">
        <v>169</v>
      </c>
      <c r="C2802" s="1" t="s">
        <v>143</v>
      </c>
      <c r="D2802" s="1">
        <v>308.15870000000001</v>
      </c>
      <c r="E2802" s="1">
        <v>31.95</v>
      </c>
      <c r="F2802" s="5" t="s">
        <v>146</v>
      </c>
      <c r="H2802" s="1" t="s">
        <v>151</v>
      </c>
      <c r="I2802" s="1">
        <v>779589</v>
      </c>
      <c r="K2802" s="1">
        <f t="shared" si="593"/>
        <v>13.56652341944246</v>
      </c>
      <c r="L2802" s="1" t="str">
        <f t="shared" si="594"/>
        <v>both (hexose-Lys) YE_Ctr</v>
      </c>
      <c r="M2802" s="1" t="str">
        <f t="shared" si="583"/>
        <v>D</v>
      </c>
      <c r="N2802" s="1" t="str">
        <f t="shared" si="584"/>
        <v>both (hexose-Lys) YE_Ctr_D</v>
      </c>
      <c r="O2802" s="2" t="str">
        <f t="shared" si="585"/>
        <v>D</v>
      </c>
      <c r="P2802" s="1">
        <f t="array" ref="P2802">IF(O2802="","",AVERAGE(IF(L$1:L$2881=L2802,K$1:K$2881)))</f>
        <v>12.524727767998186</v>
      </c>
      <c r="Q2802" s="1">
        <f t="array" ref="Q2802">IF(O2802="","",_xlfn.F.TEST(IF((L$1:L$2881=LEFT(L2802,LEN(L2802)-3)&amp;"ctr"),K$1:K$2881),IF((L$1:L$2881=L2802),K$1:K$2881)))</f>
        <v>1</v>
      </c>
      <c r="R2802" s="1">
        <f t="array" ref="R2802">IF(O2802="","",TTEST(IF(L$1:L$2881=LEFT(L2802,LEN(L2802)-3)&amp;"ctr",K$1:K$2881),IF(L$1:L$2881=L2802,K$1:K$2881),2,IF(ISERROR(Q2802),3,IF(Q2802&lt;0.05,3,2))))</f>
        <v>1</v>
      </c>
      <c r="S2802" s="1" t="str">
        <f t="shared" ca="1" si="586"/>
        <v>D</v>
      </c>
      <c r="T2802" s="1">
        <f t="array" ref="T2802">IF(O2802="","",AVERAGE(IF(L$1:L$2881=L2802,I$1:I$2881)))</f>
        <v>386501.75</v>
      </c>
      <c r="U2802" s="1" t="b">
        <f t="shared" ca="1" si="587"/>
        <v>0</v>
      </c>
      <c r="V2802" s="1" t="str">
        <f t="shared" ca="1" si="591"/>
        <v>1</v>
      </c>
      <c r="W2802" s="1" t="str">
        <f t="array" aca="1" ref="W2802" ca="1">IF(V2802="","",IF(AVERAGE(IF(Z$2:Z$2881="Neg"&amp;" "&amp;B2802&amp;" "&amp;X2802,J$2:J$2881,0))&gt;AVERAGE(IF(Z$2:Z$2881="pos"&amp;" "&amp;B2802&amp;" "&amp;X2802,J$2:J$2881,0)),"neg","pos"))</f>
        <v>pos</v>
      </c>
      <c r="X2802" s="1" t="str">
        <f t="shared" ca="1" si="588"/>
        <v>YE_</v>
      </c>
      <c r="Y2802" s="1" t="str">
        <f t="shared" ca="1" si="589"/>
        <v>Ctr</v>
      </c>
      <c r="Z2802" s="1" t="str">
        <f t="shared" si="590"/>
        <v>both (hexose-Lys) YE_</v>
      </c>
      <c r="AA2802" s="1" t="str">
        <f t="shared" si="592"/>
        <v>Good</v>
      </c>
    </row>
    <row r="2803" spans="1:27" x14ac:dyDescent="0.2">
      <c r="A2803" s="1" t="s">
        <v>94</v>
      </c>
      <c r="B2803" s="1" t="s">
        <v>169</v>
      </c>
      <c r="C2803" s="1" t="s">
        <v>143</v>
      </c>
      <c r="D2803" s="1">
        <v>308.15870000000001</v>
      </c>
      <c r="E2803" s="1">
        <v>31.95</v>
      </c>
      <c r="F2803" s="5" t="s">
        <v>146</v>
      </c>
      <c r="H2803" s="1" t="s">
        <v>151</v>
      </c>
      <c r="I2803" s="1">
        <v>84316</v>
      </c>
      <c r="K2803" s="1">
        <f t="shared" si="593"/>
        <v>11.342338784394622</v>
      </c>
      <c r="L2803" s="1" t="str">
        <f t="shared" si="594"/>
        <v>both (hexose-Lys) YE_Ctr</v>
      </c>
      <c r="M2803" s="1" t="str">
        <f t="shared" si="583"/>
        <v>D</v>
      </c>
      <c r="N2803" s="1" t="str">
        <f t="shared" si="584"/>
        <v>both (hexose-Lys) YE_Ctr_D</v>
      </c>
      <c r="O2803" s="2" t="str">
        <f t="shared" si="585"/>
        <v/>
      </c>
      <c r="P2803" s="1" t="str">
        <f t="array" ref="P2803">IF(O2803="","",AVERAGE(IF(L$1:L$2881=L2803,K$1:K$2881)))</f>
        <v/>
      </c>
      <c r="Q2803" s="1" t="str">
        <f t="array" ref="Q2803">IF(O2803="","",_xlfn.F.TEST(IF((L$1:L$2881=LEFT(L2803,LEN(L2803)-3)&amp;"ctr"),K$1:K$2881),IF((L$1:L$2881=L2803),K$1:K$2881)))</f>
        <v/>
      </c>
      <c r="R2803" s="1" t="str">
        <f t="array" ref="R2803">IF(O2803="","",TTEST(IF(L$1:L$2881=LEFT(L2803,LEN(L2803)-3)&amp;"ctr",K$1:K$2881),IF(L$1:L$2881=L2803,K$1:K$2881),2,IF(ISERROR(Q2803),3,IF(Q2803&lt;0.05,3,2))))</f>
        <v/>
      </c>
      <c r="S2803" s="1" t="str">
        <f t="shared" ca="1" si="586"/>
        <v/>
      </c>
      <c r="T2803" s="1" t="str">
        <f t="array" ref="T2803">IF(O2803="","",AVERAGE(IF(L$1:L$2881=L2803,I$1:I$2881)))</f>
        <v/>
      </c>
      <c r="U2803" s="1" t="str">
        <f t="shared" ca="1" si="587"/>
        <v/>
      </c>
      <c r="V2803" s="1" t="str">
        <f t="shared" ca="1" si="591"/>
        <v/>
      </c>
      <c r="W2803" s="1" t="str">
        <f t="array" aca="1" ref="W2803" ca="1">IF(V2803="","",IF(AVERAGE(IF(Z$2:Z$2881="Neg"&amp;" "&amp;B2803&amp;" "&amp;X2803,J$2:J$2881,0))&gt;AVERAGE(IF(Z$2:Z$2881="pos"&amp;" "&amp;B2803&amp;" "&amp;X2803,J$2:J$2881,0)),"neg","pos"))</f>
        <v/>
      </c>
      <c r="X2803" s="1" t="str">
        <f t="shared" ca="1" si="588"/>
        <v/>
      </c>
      <c r="Y2803" s="1" t="str">
        <f t="shared" ca="1" si="589"/>
        <v/>
      </c>
      <c r="Z2803" s="1" t="str">
        <f t="shared" si="590"/>
        <v>both (hexose-Lys) YE_</v>
      </c>
      <c r="AA2803" s="1" t="str">
        <f t="shared" si="592"/>
        <v/>
      </c>
    </row>
    <row r="2804" spans="1:27" x14ac:dyDescent="0.2">
      <c r="A2804" s="1" t="s">
        <v>94</v>
      </c>
      <c r="B2804" s="1" t="s">
        <v>169</v>
      </c>
      <c r="C2804" s="1" t="s">
        <v>143</v>
      </c>
      <c r="D2804" s="1">
        <v>308.15870000000001</v>
      </c>
      <c r="E2804" s="1">
        <v>31.95</v>
      </c>
      <c r="F2804" s="5" t="s">
        <v>146</v>
      </c>
      <c r="H2804" s="1" t="s">
        <v>151</v>
      </c>
      <c r="I2804" s="1">
        <v>170053</v>
      </c>
      <c r="K2804" s="1">
        <f t="shared" si="593"/>
        <v>12.043871312652076</v>
      </c>
      <c r="L2804" s="1" t="str">
        <f t="shared" si="594"/>
        <v>both (hexose-Lys) YE_Ctr</v>
      </c>
      <c r="M2804" s="1" t="str">
        <f t="shared" si="583"/>
        <v>D</v>
      </c>
      <c r="N2804" s="1" t="str">
        <f t="shared" si="584"/>
        <v>both (hexose-Lys) YE_Ctr_D</v>
      </c>
      <c r="O2804" s="2" t="str">
        <f t="shared" si="585"/>
        <v/>
      </c>
      <c r="P2804" s="1" t="str">
        <f t="array" ref="P2804">IF(O2804="","",AVERAGE(IF(L$1:L$2881=L2804,K$1:K$2881)))</f>
        <v/>
      </c>
      <c r="Q2804" s="1" t="str">
        <f t="array" ref="Q2804">IF(O2804="","",_xlfn.F.TEST(IF((L$1:L$2881=LEFT(L2804,LEN(L2804)-3)&amp;"ctr"),K$1:K$2881),IF((L$1:L$2881=L2804),K$1:K$2881)))</f>
        <v/>
      </c>
      <c r="R2804" s="1" t="str">
        <f t="array" ref="R2804">IF(O2804="","",TTEST(IF(L$1:L$2881=LEFT(L2804,LEN(L2804)-3)&amp;"ctr",K$1:K$2881),IF(L$1:L$2881=L2804,K$1:K$2881),2,IF(ISERROR(Q2804),3,IF(Q2804&lt;0.05,3,2))))</f>
        <v/>
      </c>
      <c r="S2804" s="1" t="str">
        <f t="shared" ca="1" si="586"/>
        <v/>
      </c>
      <c r="T2804" s="1" t="str">
        <f t="array" ref="T2804">IF(O2804="","",AVERAGE(IF(L$1:L$2881=L2804,I$1:I$2881)))</f>
        <v/>
      </c>
      <c r="U2804" s="1" t="str">
        <f t="shared" ca="1" si="587"/>
        <v/>
      </c>
      <c r="V2804" s="1" t="str">
        <f t="shared" ca="1" si="591"/>
        <v/>
      </c>
      <c r="W2804" s="1" t="str">
        <f t="array" aca="1" ref="W2804" ca="1">IF(V2804="","",IF(AVERAGE(IF(Z$2:Z$2881="Neg"&amp;" "&amp;B2804&amp;" "&amp;X2804,J$2:J$2881,0))&gt;AVERAGE(IF(Z$2:Z$2881="pos"&amp;" "&amp;B2804&amp;" "&amp;X2804,J$2:J$2881,0)),"neg","pos"))</f>
        <v/>
      </c>
      <c r="X2804" s="1" t="str">
        <f t="shared" ca="1" si="588"/>
        <v/>
      </c>
      <c r="Y2804" s="1" t="str">
        <f t="shared" ca="1" si="589"/>
        <v/>
      </c>
      <c r="Z2804" s="1" t="str">
        <f t="shared" si="590"/>
        <v>both (hexose-Lys) YE_</v>
      </c>
      <c r="AA2804" s="1" t="str">
        <f t="shared" si="592"/>
        <v/>
      </c>
    </row>
    <row r="2805" spans="1:27" x14ac:dyDescent="0.2">
      <c r="A2805" s="1" t="s">
        <v>94</v>
      </c>
      <c r="B2805" s="1" t="s">
        <v>169</v>
      </c>
      <c r="C2805" s="1" t="s">
        <v>143</v>
      </c>
      <c r="D2805" s="1">
        <v>308.15870000000001</v>
      </c>
      <c r="E2805" s="1">
        <v>31.95</v>
      </c>
      <c r="F2805" s="5" t="s">
        <v>146</v>
      </c>
      <c r="H2805" s="1" t="s">
        <v>151</v>
      </c>
      <c r="I2805" s="1">
        <v>512049</v>
      </c>
      <c r="K2805" s="1">
        <f t="shared" si="593"/>
        <v>13.146177555503584</v>
      </c>
      <c r="L2805" s="1" t="str">
        <f t="shared" si="594"/>
        <v>both (hexose-Lys) YE_Ctr</v>
      </c>
      <c r="M2805" s="1" t="str">
        <f t="shared" si="583"/>
        <v>D</v>
      </c>
      <c r="N2805" s="1" t="str">
        <f t="shared" si="584"/>
        <v>both (hexose-Lys) YE_Ctr_D</v>
      </c>
      <c r="O2805" s="2" t="str">
        <f t="shared" si="585"/>
        <v/>
      </c>
      <c r="P2805" s="1" t="str">
        <f t="array" ref="P2805">IF(O2805="","",AVERAGE(IF(L$1:L$2881=L2805,K$1:K$2881)))</f>
        <v/>
      </c>
      <c r="Q2805" s="1" t="str">
        <f t="array" ref="Q2805">IF(O2805="","",_xlfn.F.TEST(IF((L$1:L$2881=LEFT(L2805,LEN(L2805)-3)&amp;"ctr"),K$1:K$2881),IF((L$1:L$2881=L2805),K$1:K$2881)))</f>
        <v/>
      </c>
      <c r="R2805" s="1" t="str">
        <f t="array" ref="R2805">IF(O2805="","",TTEST(IF(L$1:L$2881=LEFT(L2805,LEN(L2805)-3)&amp;"ctr",K$1:K$2881),IF(L$1:L$2881=L2805,K$1:K$2881),2,IF(ISERROR(Q2805),3,IF(Q2805&lt;0.05,3,2))))</f>
        <v/>
      </c>
      <c r="S2805" s="1" t="str">
        <f t="shared" ca="1" si="586"/>
        <v/>
      </c>
      <c r="T2805" s="1" t="str">
        <f t="array" ref="T2805">IF(O2805="","",AVERAGE(IF(L$1:L$2881=L2805,I$1:I$2881)))</f>
        <v/>
      </c>
      <c r="U2805" s="1" t="str">
        <f t="shared" ca="1" si="587"/>
        <v/>
      </c>
      <c r="V2805" s="1" t="str">
        <f t="shared" ca="1" si="591"/>
        <v/>
      </c>
      <c r="W2805" s="1" t="str">
        <f t="array" aca="1" ref="W2805" ca="1">IF(V2805="","",IF(AVERAGE(IF(Z$2:Z$2881="Neg"&amp;" "&amp;B2805&amp;" "&amp;X2805,J$2:J$2881,0))&gt;AVERAGE(IF(Z$2:Z$2881="pos"&amp;" "&amp;B2805&amp;" "&amp;X2805,J$2:J$2881,0)),"neg","pos"))</f>
        <v/>
      </c>
      <c r="X2805" s="1" t="str">
        <f t="shared" ca="1" si="588"/>
        <v/>
      </c>
      <c r="Y2805" s="1" t="str">
        <f t="shared" ca="1" si="589"/>
        <v/>
      </c>
      <c r="Z2805" s="1" t="str">
        <f t="shared" si="590"/>
        <v>both (hexose-Lys) YE_</v>
      </c>
      <c r="AA2805" s="1" t="str">
        <f t="shared" si="592"/>
        <v/>
      </c>
    </row>
    <row r="2806" spans="1:27" x14ac:dyDescent="0.2">
      <c r="A2806" s="1" t="s">
        <v>94</v>
      </c>
      <c r="B2806" s="1" t="s">
        <v>169</v>
      </c>
      <c r="C2806" s="1" t="s">
        <v>143</v>
      </c>
      <c r="D2806" s="1">
        <v>308.15870000000001</v>
      </c>
      <c r="E2806" s="1">
        <v>31.95</v>
      </c>
      <c r="F2806" s="5" t="s">
        <v>146</v>
      </c>
      <c r="H2806" s="1" t="s">
        <v>152</v>
      </c>
      <c r="I2806" s="1">
        <v>294849</v>
      </c>
      <c r="K2806" s="1">
        <f t="shared" si="593"/>
        <v>12.59422203142865</v>
      </c>
      <c r="L2806" s="1" t="str">
        <f t="shared" si="594"/>
        <v>both (hexose-Lys) YE_Syn</v>
      </c>
      <c r="M2806" s="1" t="str">
        <f t="shared" si="583"/>
        <v>D</v>
      </c>
      <c r="N2806" s="1" t="str">
        <f t="shared" si="584"/>
        <v>both (hexose-Lys) YE_Syn_D</v>
      </c>
      <c r="O2806" s="2" t="str">
        <f t="shared" si="585"/>
        <v>D</v>
      </c>
      <c r="P2806" s="1">
        <f t="array" ref="P2806">IF(O2806="","",AVERAGE(IF(L$1:L$2881=L2806,K$1:K$2881)))</f>
        <v>12.008417867645266</v>
      </c>
      <c r="Q2806" s="1">
        <f t="array" ref="Q2806">IF(O2806="","",_xlfn.F.TEST(IF((L$1:L$2881=LEFT(L2806,LEN(L2806)-3)&amp;"ctr"),K$1:K$2881),IF((L$1:L$2881=L2806),K$1:K$2881)))</f>
        <v>0.9658137829626805</v>
      </c>
      <c r="R2806" s="1">
        <f t="array" ref="R2806">IF(O2806="","",TTEST(IF(L$1:L$2881=LEFT(L2806,LEN(L2806)-3)&amp;"ctr",K$1:K$2881),IF(L$1:L$2881=L2806,K$1:K$2881),2,IF(ISERROR(Q2806),3,IF(Q2806&lt;0.05,3,2))))</f>
        <v>0.4941548401605822</v>
      </c>
      <c r="S2806" s="1" t="str">
        <f t="shared" ca="1" si="586"/>
        <v>N</v>
      </c>
      <c r="T2806" s="1">
        <f t="array" ref="T2806">IF(O2806="","",AVERAGE(IF(L$1:L$2881=L2806,I$1:I$2881)))</f>
        <v>218559.75</v>
      </c>
      <c r="U2806" s="1" t="str">
        <f t="shared" ca="1" si="587"/>
        <v>n/a</v>
      </c>
      <c r="V2806" s="1" t="str">
        <f t="shared" ca="1" si="591"/>
        <v>1</v>
      </c>
      <c r="W2806" s="1" t="str">
        <f t="array" aca="1" ref="W2806" ca="1">IF(V2806="","",IF(AVERAGE(IF(Z$2:Z$2881="Neg"&amp;" "&amp;B2806&amp;" "&amp;X2806,J$2:J$2881,0))&gt;AVERAGE(IF(Z$2:Z$2881="pos"&amp;" "&amp;B2806&amp;" "&amp;X2806,J$2:J$2881,0)),"neg","pos"))</f>
        <v>pos</v>
      </c>
      <c r="X2806" s="1" t="str">
        <f t="shared" ca="1" si="588"/>
        <v>YE_</v>
      </c>
      <c r="Y2806" s="1" t="str">
        <f t="shared" ca="1" si="589"/>
        <v>Syn</v>
      </c>
      <c r="Z2806" s="1" t="str">
        <f t="shared" si="590"/>
        <v>both (hexose-Lys) YE_</v>
      </c>
      <c r="AA2806" s="1" t="str">
        <f t="shared" si="592"/>
        <v>Good</v>
      </c>
    </row>
    <row r="2807" spans="1:27" x14ac:dyDescent="0.2">
      <c r="A2807" s="1" t="s">
        <v>94</v>
      </c>
      <c r="B2807" s="1" t="s">
        <v>169</v>
      </c>
      <c r="C2807" s="1" t="s">
        <v>143</v>
      </c>
      <c r="D2807" s="1">
        <v>308.15870000000001</v>
      </c>
      <c r="E2807" s="1">
        <v>31.95</v>
      </c>
      <c r="F2807" s="5" t="s">
        <v>146</v>
      </c>
      <c r="H2807" s="1" t="s">
        <v>152</v>
      </c>
      <c r="I2807" s="1">
        <v>384903</v>
      </c>
      <c r="K2807" s="1">
        <f t="shared" si="593"/>
        <v>12.860749231527528</v>
      </c>
      <c r="L2807" s="1" t="str">
        <f t="shared" si="594"/>
        <v>both (hexose-Lys) YE_Syn</v>
      </c>
      <c r="M2807" s="1" t="str">
        <f t="shared" si="583"/>
        <v>D</v>
      </c>
      <c r="N2807" s="1" t="str">
        <f t="shared" si="584"/>
        <v>both (hexose-Lys) YE_Syn_D</v>
      </c>
      <c r="O2807" s="2" t="str">
        <f t="shared" si="585"/>
        <v/>
      </c>
      <c r="P2807" s="1" t="str">
        <f t="array" ref="P2807">IF(O2807="","",AVERAGE(IF(L$1:L$2881=L2807,K$1:K$2881)))</f>
        <v/>
      </c>
      <c r="Q2807" s="1" t="str">
        <f t="array" ref="Q2807">IF(O2807="","",_xlfn.F.TEST(IF((L$1:L$2881=LEFT(L2807,LEN(L2807)-3)&amp;"ctr"),K$1:K$2881),IF((L$1:L$2881=L2807),K$1:K$2881)))</f>
        <v/>
      </c>
      <c r="R2807" s="1" t="str">
        <f t="array" ref="R2807">IF(O2807="","",TTEST(IF(L$1:L$2881=LEFT(L2807,LEN(L2807)-3)&amp;"ctr",K$1:K$2881),IF(L$1:L$2881=L2807,K$1:K$2881),2,IF(ISERROR(Q2807),3,IF(Q2807&lt;0.05,3,2))))</f>
        <v/>
      </c>
      <c r="S2807" s="1" t="str">
        <f t="shared" ca="1" si="586"/>
        <v/>
      </c>
      <c r="T2807" s="1" t="str">
        <f t="array" ref="T2807">IF(O2807="","",AVERAGE(IF(L$1:L$2881=L2807,I$1:I$2881)))</f>
        <v/>
      </c>
      <c r="U2807" s="1" t="str">
        <f t="shared" ca="1" si="587"/>
        <v/>
      </c>
      <c r="V2807" s="1" t="str">
        <f t="shared" ca="1" si="591"/>
        <v/>
      </c>
      <c r="W2807" s="1" t="str">
        <f t="array" aca="1" ref="W2807" ca="1">IF(V2807="","",IF(AVERAGE(IF(Z$2:Z$2881="Neg"&amp;" "&amp;B2807&amp;" "&amp;X2807,J$2:J$2881,0))&gt;AVERAGE(IF(Z$2:Z$2881="pos"&amp;" "&amp;B2807&amp;" "&amp;X2807,J$2:J$2881,0)),"neg","pos"))</f>
        <v/>
      </c>
      <c r="X2807" s="1" t="str">
        <f t="shared" ca="1" si="588"/>
        <v/>
      </c>
      <c r="Y2807" s="1" t="str">
        <f t="shared" ca="1" si="589"/>
        <v/>
      </c>
      <c r="Z2807" s="1" t="str">
        <f t="shared" si="590"/>
        <v>both (hexose-Lys) YE_</v>
      </c>
      <c r="AA2807" s="1" t="str">
        <f t="shared" si="592"/>
        <v/>
      </c>
    </row>
    <row r="2808" spans="1:27" x14ac:dyDescent="0.2">
      <c r="A2808" s="1" t="s">
        <v>94</v>
      </c>
      <c r="B2808" s="1" t="s">
        <v>169</v>
      </c>
      <c r="C2808" s="1" t="s">
        <v>143</v>
      </c>
      <c r="D2808" s="1">
        <v>308.15870000000001</v>
      </c>
      <c r="E2808" s="1">
        <v>31.95</v>
      </c>
      <c r="F2808" s="5" t="s">
        <v>146</v>
      </c>
      <c r="H2808" s="1" t="s">
        <v>152</v>
      </c>
      <c r="I2808" s="1">
        <v>41908</v>
      </c>
      <c r="K2808" s="1">
        <f t="shared" si="593"/>
        <v>10.643255879980666</v>
      </c>
      <c r="L2808" s="1" t="str">
        <f t="shared" si="594"/>
        <v>both (hexose-Lys) YE_Syn</v>
      </c>
      <c r="M2808" s="1" t="str">
        <f t="shared" si="583"/>
        <v>D</v>
      </c>
      <c r="N2808" s="1" t="str">
        <f t="shared" si="584"/>
        <v>both (hexose-Lys) YE_Syn_D</v>
      </c>
      <c r="O2808" s="2" t="str">
        <f t="shared" si="585"/>
        <v/>
      </c>
      <c r="P2808" s="1" t="str">
        <f t="array" ref="P2808">IF(O2808="","",AVERAGE(IF(L$1:L$2881=L2808,K$1:K$2881)))</f>
        <v/>
      </c>
      <c r="Q2808" s="1" t="str">
        <f t="array" ref="Q2808">IF(O2808="","",_xlfn.F.TEST(IF((L$1:L$2881=LEFT(L2808,LEN(L2808)-3)&amp;"ctr"),K$1:K$2881),IF((L$1:L$2881=L2808),K$1:K$2881)))</f>
        <v/>
      </c>
      <c r="R2808" s="1" t="str">
        <f t="array" ref="R2808">IF(O2808="","",TTEST(IF(L$1:L$2881=LEFT(L2808,LEN(L2808)-3)&amp;"ctr",K$1:K$2881),IF(L$1:L$2881=L2808,K$1:K$2881),2,IF(ISERROR(Q2808),3,IF(Q2808&lt;0.05,3,2))))</f>
        <v/>
      </c>
      <c r="S2808" s="1" t="str">
        <f t="shared" ca="1" si="586"/>
        <v/>
      </c>
      <c r="T2808" s="1" t="str">
        <f t="array" ref="T2808">IF(O2808="","",AVERAGE(IF(L$1:L$2881=L2808,I$1:I$2881)))</f>
        <v/>
      </c>
      <c r="U2808" s="1" t="str">
        <f t="shared" ca="1" si="587"/>
        <v/>
      </c>
      <c r="V2808" s="1" t="str">
        <f t="shared" ca="1" si="591"/>
        <v/>
      </c>
      <c r="W2808" s="1" t="str">
        <f t="array" aca="1" ref="W2808" ca="1">IF(V2808="","",IF(AVERAGE(IF(Z$2:Z$2881="Neg"&amp;" "&amp;B2808&amp;" "&amp;X2808,J$2:J$2881,0))&gt;AVERAGE(IF(Z$2:Z$2881="pos"&amp;" "&amp;B2808&amp;" "&amp;X2808,J$2:J$2881,0)),"neg","pos"))</f>
        <v/>
      </c>
      <c r="X2808" s="1" t="str">
        <f t="shared" ca="1" si="588"/>
        <v/>
      </c>
      <c r="Y2808" s="1" t="str">
        <f t="shared" ca="1" si="589"/>
        <v/>
      </c>
      <c r="Z2808" s="1" t="str">
        <f t="shared" si="590"/>
        <v>both (hexose-Lys) YE_</v>
      </c>
      <c r="AA2808" s="1" t="str">
        <f t="shared" si="592"/>
        <v/>
      </c>
    </row>
    <row r="2809" spans="1:27" x14ac:dyDescent="0.2">
      <c r="A2809" s="1" t="s">
        <v>94</v>
      </c>
      <c r="B2809" s="1" t="s">
        <v>169</v>
      </c>
      <c r="C2809" s="1" t="s">
        <v>143</v>
      </c>
      <c r="D2809" s="1">
        <v>308.15870000000001</v>
      </c>
      <c r="E2809" s="1">
        <v>31.95</v>
      </c>
      <c r="F2809" s="5" t="s">
        <v>146</v>
      </c>
      <c r="H2809" s="1" t="s">
        <v>152</v>
      </c>
      <c r="I2809" s="1">
        <v>152579</v>
      </c>
      <c r="K2809" s="1">
        <f t="shared" si="593"/>
        <v>11.93544432764422</v>
      </c>
      <c r="L2809" s="1" t="str">
        <f t="shared" si="594"/>
        <v>both (hexose-Lys) YE_Syn</v>
      </c>
      <c r="M2809" s="1" t="str">
        <f t="shared" si="583"/>
        <v>D</v>
      </c>
      <c r="N2809" s="1" t="str">
        <f t="shared" si="584"/>
        <v>both (hexose-Lys) YE_Syn_D</v>
      </c>
      <c r="O2809" s="2" t="str">
        <f t="shared" si="585"/>
        <v/>
      </c>
      <c r="P2809" s="1" t="str">
        <f t="array" ref="P2809">IF(O2809="","",AVERAGE(IF(L$1:L$2881=L2809,K$1:K$2881)))</f>
        <v/>
      </c>
      <c r="Q2809" s="1" t="str">
        <f t="array" ref="Q2809">IF(O2809="","",_xlfn.F.TEST(IF((L$1:L$2881=LEFT(L2809,LEN(L2809)-3)&amp;"ctr"),K$1:K$2881),IF((L$1:L$2881=L2809),K$1:K$2881)))</f>
        <v/>
      </c>
      <c r="R2809" s="1" t="str">
        <f t="array" ref="R2809">IF(O2809="","",TTEST(IF(L$1:L$2881=LEFT(L2809,LEN(L2809)-3)&amp;"ctr",K$1:K$2881),IF(L$1:L$2881=L2809,K$1:K$2881),2,IF(ISERROR(Q2809),3,IF(Q2809&lt;0.05,3,2))))</f>
        <v/>
      </c>
      <c r="S2809" s="1" t="str">
        <f t="shared" ca="1" si="586"/>
        <v/>
      </c>
      <c r="T2809" s="1" t="str">
        <f t="array" ref="T2809">IF(O2809="","",AVERAGE(IF(L$1:L$2881=L2809,I$1:I$2881)))</f>
        <v/>
      </c>
      <c r="U2809" s="1" t="str">
        <f t="shared" ca="1" si="587"/>
        <v/>
      </c>
      <c r="V2809" s="1" t="str">
        <f t="shared" ca="1" si="591"/>
        <v/>
      </c>
      <c r="W2809" s="1" t="str">
        <f t="array" aca="1" ref="W2809" ca="1">IF(V2809="","",IF(AVERAGE(IF(Z$2:Z$2881="Neg"&amp;" "&amp;B2809&amp;" "&amp;X2809,J$2:J$2881,0))&gt;AVERAGE(IF(Z$2:Z$2881="pos"&amp;" "&amp;B2809&amp;" "&amp;X2809,J$2:J$2881,0)),"neg","pos"))</f>
        <v/>
      </c>
      <c r="X2809" s="1" t="str">
        <f t="shared" ca="1" si="588"/>
        <v/>
      </c>
      <c r="Y2809" s="1" t="str">
        <f t="shared" ca="1" si="589"/>
        <v/>
      </c>
      <c r="Z2809" s="1" t="str">
        <f t="shared" si="590"/>
        <v>both (hexose-Lys) YE_</v>
      </c>
      <c r="AA2809" s="1" t="str">
        <f t="shared" si="592"/>
        <v/>
      </c>
    </row>
    <row r="2810" spans="1:27" x14ac:dyDescent="0.2">
      <c r="A2810" s="1" t="s">
        <v>94</v>
      </c>
      <c r="B2810" s="1" t="s">
        <v>169</v>
      </c>
      <c r="C2810" s="1" t="s">
        <v>143</v>
      </c>
      <c r="D2810" s="1">
        <v>308.15870000000001</v>
      </c>
      <c r="E2810" s="1">
        <v>31.95</v>
      </c>
      <c r="F2810" s="5" t="s">
        <v>146</v>
      </c>
      <c r="H2810" s="1" t="s">
        <v>153</v>
      </c>
      <c r="K2810" s="1">
        <f t="shared" si="593"/>
        <v>0</v>
      </c>
      <c r="L2810" s="1" t="str">
        <f t="shared" si="594"/>
        <v>both (hexose-Lys) SE_Ctr</v>
      </c>
      <c r="M2810" s="1" t="str">
        <f t="shared" si="583"/>
        <v>ND</v>
      </c>
      <c r="N2810" s="1" t="str">
        <f t="shared" si="584"/>
        <v>both (hexose-Lys) SE_CtrND</v>
      </c>
      <c r="O2810" s="2" t="str">
        <f t="shared" si="585"/>
        <v>ND</v>
      </c>
      <c r="P2810" s="1">
        <f t="array" ref="P2810">IF(O2810="","",AVERAGE(IF(L$1:L$2881=L2810,K$1:K$2881)))</f>
        <v>0</v>
      </c>
      <c r="Q2810" s="1" t="e">
        <f t="array" ref="Q2810">IF(O2810="","",_xlfn.F.TEST(IF((L$1:L$2881=LEFT(L2810,LEN(L2810)-3)&amp;"ctr"),K$1:K$2881),IF((L$1:L$2881=L2810),K$1:K$2881)))</f>
        <v>#DIV/0!</v>
      </c>
      <c r="R2810" s="1" t="e">
        <f t="array" ref="R2810">IF(O2810="","",TTEST(IF(L$1:L$2881=LEFT(L2810,LEN(L2810)-3)&amp;"ctr",K$1:K$2881),IF(L$1:L$2881=L2810,K$1:K$2881),2,IF(ISERROR(Q2810),3,IF(Q2810&lt;0.05,3,2))))</f>
        <v>#DIV/0!</v>
      </c>
      <c r="S2810" s="1" t="str">
        <f t="shared" ca="1" si="586"/>
        <v>ND</v>
      </c>
      <c r="T2810" s="1">
        <f t="array" ref="T2810">IF(O2810="","",AVERAGE(IF(L$1:L$2881=L2810,I$1:I$2881)))</f>
        <v>0</v>
      </c>
      <c r="U2810" s="1" t="str">
        <f t="shared" ca="1" si="587"/>
        <v>n/a</v>
      </c>
      <c r="V2810" s="1" t="str">
        <f t="shared" ca="1" si="591"/>
        <v/>
      </c>
      <c r="W2810" s="1" t="str">
        <f t="array" aca="1" ref="W2810" ca="1">IF(V2810="","",IF(AVERAGE(IF(Z$2:Z$2881="Neg"&amp;" "&amp;B2810&amp;" "&amp;X2810,J$2:J$2881,0))&gt;AVERAGE(IF(Z$2:Z$2881="pos"&amp;" "&amp;B2810&amp;" "&amp;X2810,J$2:J$2881,0)),"neg","pos"))</f>
        <v/>
      </c>
      <c r="X2810" s="1" t="str">
        <f t="shared" ca="1" si="588"/>
        <v/>
      </c>
      <c r="Y2810" s="1" t="str">
        <f t="shared" ca="1" si="589"/>
        <v/>
      </c>
      <c r="Z2810" s="1" t="str">
        <f t="shared" si="590"/>
        <v>both (hexose-Lys) SE_</v>
      </c>
      <c r="AA2810" s="1" t="str">
        <f t="shared" si="592"/>
        <v>Good</v>
      </c>
    </row>
    <row r="2811" spans="1:27" x14ac:dyDescent="0.2">
      <c r="A2811" s="1" t="s">
        <v>94</v>
      </c>
      <c r="B2811" s="1" t="s">
        <v>169</v>
      </c>
      <c r="C2811" s="1" t="s">
        <v>143</v>
      </c>
      <c r="D2811" s="1">
        <v>308.15870000000001</v>
      </c>
      <c r="E2811" s="1">
        <v>31.95</v>
      </c>
      <c r="F2811" s="5" t="s">
        <v>146</v>
      </c>
      <c r="H2811" s="1" t="s">
        <v>153</v>
      </c>
      <c r="K2811" s="1">
        <f t="shared" si="593"/>
        <v>0</v>
      </c>
      <c r="L2811" s="1" t="str">
        <f t="shared" si="594"/>
        <v>both (hexose-Lys) SE_Ctr</v>
      </c>
      <c r="M2811" s="1" t="str">
        <f t="shared" si="583"/>
        <v>ND</v>
      </c>
      <c r="N2811" s="1" t="str">
        <f t="shared" si="584"/>
        <v>both (hexose-Lys) SE_CtrND</v>
      </c>
      <c r="O2811" s="2" t="str">
        <f t="shared" si="585"/>
        <v/>
      </c>
      <c r="P2811" s="1" t="str">
        <f t="array" ref="P2811">IF(O2811="","",AVERAGE(IF(L$1:L$2881=L2811,K$1:K$2881)))</f>
        <v/>
      </c>
      <c r="Q2811" s="1" t="str">
        <f t="array" ref="Q2811">IF(O2811="","",_xlfn.F.TEST(IF((L$1:L$2881=LEFT(L2811,LEN(L2811)-3)&amp;"ctr"),K$1:K$2881),IF((L$1:L$2881=L2811),K$1:K$2881)))</f>
        <v/>
      </c>
      <c r="R2811" s="1" t="str">
        <f t="array" ref="R2811">IF(O2811="","",TTEST(IF(L$1:L$2881=LEFT(L2811,LEN(L2811)-3)&amp;"ctr",K$1:K$2881),IF(L$1:L$2881=L2811,K$1:K$2881),2,IF(ISERROR(Q2811),3,IF(Q2811&lt;0.05,3,2))))</f>
        <v/>
      </c>
      <c r="S2811" s="1" t="str">
        <f t="shared" ca="1" si="586"/>
        <v/>
      </c>
      <c r="T2811" s="1" t="str">
        <f t="array" ref="T2811">IF(O2811="","",AVERAGE(IF(L$1:L$2881=L2811,I$1:I$2881)))</f>
        <v/>
      </c>
      <c r="U2811" s="1" t="str">
        <f t="shared" ca="1" si="587"/>
        <v/>
      </c>
      <c r="V2811" s="1" t="str">
        <f t="shared" ca="1" si="591"/>
        <v/>
      </c>
      <c r="W2811" s="1" t="str">
        <f t="array" aca="1" ref="W2811" ca="1">IF(V2811="","",IF(AVERAGE(IF(Z$2:Z$2881="Neg"&amp;" "&amp;B2811&amp;" "&amp;X2811,J$2:J$2881,0))&gt;AVERAGE(IF(Z$2:Z$2881="pos"&amp;" "&amp;B2811&amp;" "&amp;X2811,J$2:J$2881,0)),"neg","pos"))</f>
        <v/>
      </c>
      <c r="X2811" s="1" t="str">
        <f t="shared" ca="1" si="588"/>
        <v/>
      </c>
      <c r="Y2811" s="1" t="str">
        <f t="shared" ca="1" si="589"/>
        <v/>
      </c>
      <c r="Z2811" s="1" t="str">
        <f t="shared" si="590"/>
        <v>both (hexose-Lys) SE_</v>
      </c>
      <c r="AA2811" s="1" t="str">
        <f t="shared" si="592"/>
        <v/>
      </c>
    </row>
    <row r="2812" spans="1:27" x14ac:dyDescent="0.2">
      <c r="A2812" s="1" t="s">
        <v>94</v>
      </c>
      <c r="B2812" s="1" t="s">
        <v>169</v>
      </c>
      <c r="C2812" s="1" t="s">
        <v>143</v>
      </c>
      <c r="D2812" s="1">
        <v>308.15870000000001</v>
      </c>
      <c r="E2812" s="1">
        <v>31.95</v>
      </c>
      <c r="F2812" s="5" t="s">
        <v>146</v>
      </c>
      <c r="H2812" s="1" t="s">
        <v>153</v>
      </c>
      <c r="K2812" s="1">
        <f t="shared" si="593"/>
        <v>0</v>
      </c>
      <c r="L2812" s="1" t="str">
        <f t="shared" si="594"/>
        <v>both (hexose-Lys) SE_Ctr</v>
      </c>
      <c r="M2812" s="1" t="str">
        <f t="shared" si="583"/>
        <v>ND</v>
      </c>
      <c r="N2812" s="1" t="str">
        <f t="shared" si="584"/>
        <v>both (hexose-Lys) SE_CtrND</v>
      </c>
      <c r="O2812" s="2" t="str">
        <f t="shared" si="585"/>
        <v/>
      </c>
      <c r="P2812" s="1" t="str">
        <f t="array" ref="P2812">IF(O2812="","",AVERAGE(IF(L$1:L$2881=L2812,K$1:K$2881)))</f>
        <v/>
      </c>
      <c r="Q2812" s="1" t="str">
        <f t="array" ref="Q2812">IF(O2812="","",_xlfn.F.TEST(IF((L$1:L$2881=LEFT(L2812,LEN(L2812)-3)&amp;"ctr"),K$1:K$2881),IF((L$1:L$2881=L2812),K$1:K$2881)))</f>
        <v/>
      </c>
      <c r="R2812" s="1" t="str">
        <f t="array" ref="R2812">IF(O2812="","",TTEST(IF(L$1:L$2881=LEFT(L2812,LEN(L2812)-3)&amp;"ctr",K$1:K$2881),IF(L$1:L$2881=L2812,K$1:K$2881),2,IF(ISERROR(Q2812),3,IF(Q2812&lt;0.05,3,2))))</f>
        <v/>
      </c>
      <c r="S2812" s="1" t="str">
        <f t="shared" ca="1" si="586"/>
        <v/>
      </c>
      <c r="T2812" s="1" t="str">
        <f t="array" ref="T2812">IF(O2812="","",AVERAGE(IF(L$1:L$2881=L2812,I$1:I$2881)))</f>
        <v/>
      </c>
      <c r="U2812" s="1" t="str">
        <f t="shared" ca="1" si="587"/>
        <v/>
      </c>
      <c r="V2812" s="1" t="str">
        <f t="shared" ca="1" si="591"/>
        <v/>
      </c>
      <c r="W2812" s="1" t="str">
        <f t="array" aca="1" ref="W2812" ca="1">IF(V2812="","",IF(AVERAGE(IF(Z$2:Z$2881="Neg"&amp;" "&amp;B2812&amp;" "&amp;X2812,J$2:J$2881,0))&gt;AVERAGE(IF(Z$2:Z$2881="pos"&amp;" "&amp;B2812&amp;" "&amp;X2812,J$2:J$2881,0)),"neg","pos"))</f>
        <v/>
      </c>
      <c r="X2812" s="1" t="str">
        <f t="shared" ca="1" si="588"/>
        <v/>
      </c>
      <c r="Y2812" s="1" t="str">
        <f t="shared" ca="1" si="589"/>
        <v/>
      </c>
      <c r="Z2812" s="1" t="str">
        <f t="shared" si="590"/>
        <v>both (hexose-Lys) SE_</v>
      </c>
      <c r="AA2812" s="1" t="str">
        <f t="shared" si="592"/>
        <v/>
      </c>
    </row>
    <row r="2813" spans="1:27" x14ac:dyDescent="0.2">
      <c r="A2813" s="1" t="s">
        <v>94</v>
      </c>
      <c r="B2813" s="1" t="s">
        <v>169</v>
      </c>
      <c r="C2813" s="1" t="s">
        <v>143</v>
      </c>
      <c r="D2813" s="1">
        <v>308.15870000000001</v>
      </c>
      <c r="E2813" s="1">
        <v>31.95</v>
      </c>
      <c r="F2813" s="5" t="s">
        <v>146</v>
      </c>
      <c r="H2813" s="1" t="s">
        <v>153</v>
      </c>
      <c r="K2813" s="1">
        <f t="shared" si="593"/>
        <v>0</v>
      </c>
      <c r="L2813" s="1" t="str">
        <f t="shared" si="594"/>
        <v>both (hexose-Lys) SE_Ctr</v>
      </c>
      <c r="M2813" s="1" t="str">
        <f t="shared" si="583"/>
        <v>ND</v>
      </c>
      <c r="N2813" s="1" t="str">
        <f t="shared" si="584"/>
        <v>both (hexose-Lys) SE_CtrND</v>
      </c>
      <c r="O2813" s="2" t="str">
        <f t="shared" si="585"/>
        <v/>
      </c>
      <c r="P2813" s="1" t="str">
        <f t="array" ref="P2813">IF(O2813="","",AVERAGE(IF(L$1:L$2881=L2813,K$1:K$2881)))</f>
        <v/>
      </c>
      <c r="Q2813" s="1" t="str">
        <f t="array" ref="Q2813">IF(O2813="","",_xlfn.F.TEST(IF((L$1:L$2881=LEFT(L2813,LEN(L2813)-3)&amp;"ctr"),K$1:K$2881),IF((L$1:L$2881=L2813),K$1:K$2881)))</f>
        <v/>
      </c>
      <c r="R2813" s="1" t="str">
        <f t="array" ref="R2813">IF(O2813="","",TTEST(IF(L$1:L$2881=LEFT(L2813,LEN(L2813)-3)&amp;"ctr",K$1:K$2881),IF(L$1:L$2881=L2813,K$1:K$2881),2,IF(ISERROR(Q2813),3,IF(Q2813&lt;0.05,3,2))))</f>
        <v/>
      </c>
      <c r="S2813" s="1" t="str">
        <f t="shared" ca="1" si="586"/>
        <v/>
      </c>
      <c r="T2813" s="1" t="str">
        <f t="array" ref="T2813">IF(O2813="","",AVERAGE(IF(L$1:L$2881=L2813,I$1:I$2881)))</f>
        <v/>
      </c>
      <c r="U2813" s="1" t="str">
        <f t="shared" ca="1" si="587"/>
        <v/>
      </c>
      <c r="V2813" s="1" t="str">
        <f t="shared" ca="1" si="591"/>
        <v/>
      </c>
      <c r="W2813" s="1" t="str">
        <f t="array" aca="1" ref="W2813" ca="1">IF(V2813="","",IF(AVERAGE(IF(Z$2:Z$2881="Neg"&amp;" "&amp;B2813&amp;" "&amp;X2813,J$2:J$2881,0))&gt;AVERAGE(IF(Z$2:Z$2881="pos"&amp;" "&amp;B2813&amp;" "&amp;X2813,J$2:J$2881,0)),"neg","pos"))</f>
        <v/>
      </c>
      <c r="X2813" s="1" t="str">
        <f t="shared" ca="1" si="588"/>
        <v/>
      </c>
      <c r="Y2813" s="1" t="str">
        <f t="shared" ca="1" si="589"/>
        <v/>
      </c>
      <c r="Z2813" s="1" t="str">
        <f t="shared" si="590"/>
        <v>both (hexose-Lys) SE_</v>
      </c>
      <c r="AA2813" s="1" t="str">
        <f t="shared" si="592"/>
        <v/>
      </c>
    </row>
    <row r="2814" spans="1:27" x14ac:dyDescent="0.2">
      <c r="A2814" s="1" t="s">
        <v>94</v>
      </c>
      <c r="B2814" s="1" t="s">
        <v>169</v>
      </c>
      <c r="C2814" s="1" t="s">
        <v>143</v>
      </c>
      <c r="D2814" s="1">
        <v>308.15870000000001</v>
      </c>
      <c r="E2814" s="1">
        <v>31.95</v>
      </c>
      <c r="F2814" s="5" t="s">
        <v>146</v>
      </c>
      <c r="H2814" s="1" t="s">
        <v>154</v>
      </c>
      <c r="K2814" s="1">
        <f t="shared" si="593"/>
        <v>0</v>
      </c>
      <c r="L2814" s="1" t="str">
        <f t="shared" si="594"/>
        <v>both (hexose-Lys) SE_Syn</v>
      </c>
      <c r="M2814" s="1" t="str">
        <f t="shared" si="583"/>
        <v>ND</v>
      </c>
      <c r="N2814" s="1" t="str">
        <f t="shared" si="584"/>
        <v>both (hexose-Lys) SE_SynND</v>
      </c>
      <c r="O2814" s="2" t="str">
        <f t="shared" si="585"/>
        <v>ND</v>
      </c>
      <c r="P2814" s="1">
        <f t="array" ref="P2814">IF(O2814="","",AVERAGE(IF(L$1:L$2881=L2814,K$1:K$2881)))</f>
        <v>0</v>
      </c>
      <c r="Q2814" s="1" t="e">
        <f t="array" ref="Q2814">IF(O2814="","",_xlfn.F.TEST(IF((L$1:L$2881=LEFT(L2814,LEN(L2814)-3)&amp;"ctr"),K$1:K$2881),IF((L$1:L$2881=L2814),K$1:K$2881)))</f>
        <v>#DIV/0!</v>
      </c>
      <c r="R2814" s="1" t="e">
        <f t="array" ref="R2814">IF(O2814="","",TTEST(IF(L$1:L$2881=LEFT(L2814,LEN(L2814)-3)&amp;"ctr",K$1:K$2881),IF(L$1:L$2881=L2814,K$1:K$2881),2,IF(ISERROR(Q2814),3,IF(Q2814&lt;0.05,3,2))))</f>
        <v>#DIV/0!</v>
      </c>
      <c r="S2814" s="1" t="str">
        <f t="shared" ca="1" si="586"/>
        <v>ND</v>
      </c>
      <c r="T2814" s="1">
        <f t="array" ref="T2814">IF(O2814="","",AVERAGE(IF(L$1:L$2881=L2814,I$1:I$2881)))</f>
        <v>0</v>
      </c>
      <c r="U2814" s="1" t="str">
        <f t="shared" ca="1" si="587"/>
        <v>n/a</v>
      </c>
      <c r="V2814" s="1" t="str">
        <f t="shared" ca="1" si="591"/>
        <v/>
      </c>
      <c r="W2814" s="1" t="str">
        <f t="array" aca="1" ref="W2814" ca="1">IF(V2814="","",IF(AVERAGE(IF(Z$2:Z$2881="Neg"&amp;" "&amp;B2814&amp;" "&amp;X2814,J$2:J$2881,0))&gt;AVERAGE(IF(Z$2:Z$2881="pos"&amp;" "&amp;B2814&amp;" "&amp;X2814,J$2:J$2881,0)),"neg","pos"))</f>
        <v/>
      </c>
      <c r="X2814" s="1" t="str">
        <f t="shared" ca="1" si="588"/>
        <v/>
      </c>
      <c r="Y2814" s="1" t="str">
        <f t="shared" ca="1" si="589"/>
        <v/>
      </c>
      <c r="Z2814" s="1" t="str">
        <f t="shared" si="590"/>
        <v>both (hexose-Lys) SE_</v>
      </c>
      <c r="AA2814" s="1" t="str">
        <f t="shared" si="592"/>
        <v>Good</v>
      </c>
    </row>
    <row r="2815" spans="1:27" x14ac:dyDescent="0.2">
      <c r="A2815" s="1" t="s">
        <v>94</v>
      </c>
      <c r="B2815" s="1" t="s">
        <v>169</v>
      </c>
      <c r="C2815" s="1" t="s">
        <v>143</v>
      </c>
      <c r="D2815" s="1">
        <v>308.15870000000001</v>
      </c>
      <c r="E2815" s="1">
        <v>31.95</v>
      </c>
      <c r="F2815" s="5" t="s">
        <v>146</v>
      </c>
      <c r="H2815" s="1" t="s">
        <v>154</v>
      </c>
      <c r="K2815" s="1">
        <f t="shared" si="593"/>
        <v>0</v>
      </c>
      <c r="L2815" s="1" t="str">
        <f t="shared" si="594"/>
        <v>both (hexose-Lys) SE_Syn</v>
      </c>
      <c r="M2815" s="1" t="str">
        <f t="shared" si="583"/>
        <v>ND</v>
      </c>
      <c r="N2815" s="1" t="str">
        <f t="shared" si="584"/>
        <v>both (hexose-Lys) SE_SynND</v>
      </c>
      <c r="O2815" s="2" t="str">
        <f t="shared" si="585"/>
        <v/>
      </c>
      <c r="P2815" s="1" t="str">
        <f t="array" ref="P2815">IF(O2815="","",AVERAGE(IF(L$1:L$2881=L2815,K$1:K$2881)))</f>
        <v/>
      </c>
      <c r="Q2815" s="1" t="str">
        <f t="array" ref="Q2815">IF(O2815="","",_xlfn.F.TEST(IF((L$1:L$2881=LEFT(L2815,LEN(L2815)-3)&amp;"ctr"),K$1:K$2881),IF((L$1:L$2881=L2815),K$1:K$2881)))</f>
        <v/>
      </c>
      <c r="R2815" s="1" t="str">
        <f t="array" ref="R2815">IF(O2815="","",TTEST(IF(L$1:L$2881=LEFT(L2815,LEN(L2815)-3)&amp;"ctr",K$1:K$2881),IF(L$1:L$2881=L2815,K$1:K$2881),2,IF(ISERROR(Q2815),3,IF(Q2815&lt;0.05,3,2))))</f>
        <v/>
      </c>
      <c r="S2815" s="1" t="str">
        <f t="shared" ca="1" si="586"/>
        <v/>
      </c>
      <c r="T2815" s="1" t="str">
        <f t="array" ref="T2815">IF(O2815="","",AVERAGE(IF(L$1:L$2881=L2815,I$1:I$2881)))</f>
        <v/>
      </c>
      <c r="U2815" s="1" t="str">
        <f t="shared" ca="1" si="587"/>
        <v/>
      </c>
      <c r="V2815" s="1" t="str">
        <f t="shared" ca="1" si="591"/>
        <v/>
      </c>
      <c r="W2815" s="1" t="str">
        <f t="array" aca="1" ref="W2815" ca="1">IF(V2815="","",IF(AVERAGE(IF(Z$2:Z$2881="Neg"&amp;" "&amp;B2815&amp;" "&amp;X2815,J$2:J$2881,0))&gt;AVERAGE(IF(Z$2:Z$2881="pos"&amp;" "&amp;B2815&amp;" "&amp;X2815,J$2:J$2881,0)),"neg","pos"))</f>
        <v/>
      </c>
      <c r="X2815" s="1" t="str">
        <f t="shared" ca="1" si="588"/>
        <v/>
      </c>
      <c r="Y2815" s="1" t="str">
        <f t="shared" ca="1" si="589"/>
        <v/>
      </c>
      <c r="Z2815" s="1" t="str">
        <f t="shared" si="590"/>
        <v>both (hexose-Lys) SE_</v>
      </c>
      <c r="AA2815" s="1" t="str">
        <f t="shared" si="592"/>
        <v/>
      </c>
    </row>
    <row r="2816" spans="1:27" x14ac:dyDescent="0.2">
      <c r="A2816" s="1" t="s">
        <v>94</v>
      </c>
      <c r="B2816" s="1" t="s">
        <v>169</v>
      </c>
      <c r="C2816" s="1" t="s">
        <v>143</v>
      </c>
      <c r="D2816" s="1">
        <v>308.15870000000001</v>
      </c>
      <c r="E2816" s="1">
        <v>31.95</v>
      </c>
      <c r="F2816" s="5" t="s">
        <v>146</v>
      </c>
      <c r="H2816" s="1" t="s">
        <v>154</v>
      </c>
      <c r="K2816" s="1">
        <f t="shared" si="593"/>
        <v>0</v>
      </c>
      <c r="L2816" s="1" t="str">
        <f t="shared" si="594"/>
        <v>both (hexose-Lys) SE_Syn</v>
      </c>
      <c r="M2816" s="1" t="str">
        <f t="shared" si="583"/>
        <v>ND</v>
      </c>
      <c r="N2816" s="1" t="str">
        <f t="shared" si="584"/>
        <v>both (hexose-Lys) SE_SynND</v>
      </c>
      <c r="O2816" s="2" t="str">
        <f t="shared" si="585"/>
        <v/>
      </c>
      <c r="P2816" s="1" t="str">
        <f t="array" ref="P2816">IF(O2816="","",AVERAGE(IF(L$1:L$2881=L2816,K$1:K$2881)))</f>
        <v/>
      </c>
      <c r="Q2816" s="1" t="str">
        <f t="array" ref="Q2816">IF(O2816="","",_xlfn.F.TEST(IF((L$1:L$2881=LEFT(L2816,LEN(L2816)-3)&amp;"ctr"),K$1:K$2881),IF((L$1:L$2881=L2816),K$1:K$2881)))</f>
        <v/>
      </c>
      <c r="R2816" s="1" t="str">
        <f t="array" ref="R2816">IF(O2816="","",TTEST(IF(L$1:L$2881=LEFT(L2816,LEN(L2816)-3)&amp;"ctr",K$1:K$2881),IF(L$1:L$2881=L2816,K$1:K$2881),2,IF(ISERROR(Q2816),3,IF(Q2816&lt;0.05,3,2))))</f>
        <v/>
      </c>
      <c r="S2816" s="1" t="str">
        <f t="shared" ca="1" si="586"/>
        <v/>
      </c>
      <c r="T2816" s="1" t="str">
        <f t="array" ref="T2816">IF(O2816="","",AVERAGE(IF(L$1:L$2881=L2816,I$1:I$2881)))</f>
        <v/>
      </c>
      <c r="U2816" s="1" t="str">
        <f t="shared" ca="1" si="587"/>
        <v/>
      </c>
      <c r="V2816" s="1" t="str">
        <f t="shared" ca="1" si="591"/>
        <v/>
      </c>
      <c r="W2816" s="1" t="str">
        <f t="array" aca="1" ref="W2816" ca="1">IF(V2816="","",IF(AVERAGE(IF(Z$2:Z$2881="Neg"&amp;" "&amp;B2816&amp;" "&amp;X2816,J$2:J$2881,0))&gt;AVERAGE(IF(Z$2:Z$2881="pos"&amp;" "&amp;B2816&amp;" "&amp;X2816,J$2:J$2881,0)),"neg","pos"))</f>
        <v/>
      </c>
      <c r="X2816" s="1" t="str">
        <f t="shared" ca="1" si="588"/>
        <v/>
      </c>
      <c r="Y2816" s="1" t="str">
        <f t="shared" ca="1" si="589"/>
        <v/>
      </c>
      <c r="Z2816" s="1" t="str">
        <f t="shared" si="590"/>
        <v>both (hexose-Lys) SE_</v>
      </c>
      <c r="AA2816" s="1" t="str">
        <f t="shared" si="592"/>
        <v/>
      </c>
    </row>
    <row r="2817" spans="1:27" x14ac:dyDescent="0.2">
      <c r="A2817" s="1" t="s">
        <v>94</v>
      </c>
      <c r="B2817" s="1" t="s">
        <v>169</v>
      </c>
      <c r="C2817" s="1" t="s">
        <v>143</v>
      </c>
      <c r="D2817" s="1">
        <v>308.15870000000001</v>
      </c>
      <c r="E2817" s="1">
        <v>31.95</v>
      </c>
      <c r="F2817" s="5" t="s">
        <v>146</v>
      </c>
      <c r="H2817" s="1" t="s">
        <v>154</v>
      </c>
      <c r="K2817" s="1">
        <f t="shared" si="593"/>
        <v>0</v>
      </c>
      <c r="L2817" s="1" t="str">
        <f t="shared" si="594"/>
        <v>both (hexose-Lys) SE_Syn</v>
      </c>
      <c r="M2817" s="1" t="str">
        <f t="shared" si="583"/>
        <v>ND</v>
      </c>
      <c r="N2817" s="1" t="str">
        <f t="shared" si="584"/>
        <v>both (hexose-Lys) SE_SynND</v>
      </c>
      <c r="O2817" s="2" t="str">
        <f t="shared" si="585"/>
        <v/>
      </c>
      <c r="P2817" s="1" t="str">
        <f t="array" ref="P2817">IF(O2817="","",AVERAGE(IF(L$1:L$2881=L2817,K$1:K$2881)))</f>
        <v/>
      </c>
      <c r="Q2817" s="1" t="str">
        <f t="array" ref="Q2817">IF(O2817="","",_xlfn.F.TEST(IF((L$1:L$2881=LEFT(L2817,LEN(L2817)-3)&amp;"ctr"),K$1:K$2881),IF((L$1:L$2881=L2817),K$1:K$2881)))</f>
        <v/>
      </c>
      <c r="R2817" s="1" t="str">
        <f t="array" ref="R2817">IF(O2817="","",TTEST(IF(L$1:L$2881=LEFT(L2817,LEN(L2817)-3)&amp;"ctr",K$1:K$2881),IF(L$1:L$2881=L2817,K$1:K$2881),2,IF(ISERROR(Q2817),3,IF(Q2817&lt;0.05,3,2))))</f>
        <v/>
      </c>
      <c r="S2817" s="1" t="str">
        <f t="shared" ca="1" si="586"/>
        <v/>
      </c>
      <c r="T2817" s="1" t="str">
        <f t="array" ref="T2817">IF(O2817="","",AVERAGE(IF(L$1:L$2881=L2817,I$1:I$2881)))</f>
        <v/>
      </c>
      <c r="U2817" s="1" t="str">
        <f t="shared" ca="1" si="587"/>
        <v/>
      </c>
      <c r="V2817" s="1" t="str">
        <f t="shared" ca="1" si="591"/>
        <v/>
      </c>
      <c r="W2817" s="1" t="str">
        <f t="array" aca="1" ref="W2817" ca="1">IF(V2817="","",IF(AVERAGE(IF(Z$2:Z$2881="Neg"&amp;" "&amp;B2817&amp;" "&amp;X2817,J$2:J$2881,0))&gt;AVERAGE(IF(Z$2:Z$2881="pos"&amp;" "&amp;B2817&amp;" "&amp;X2817,J$2:J$2881,0)),"neg","pos"))</f>
        <v/>
      </c>
      <c r="X2817" s="1" t="str">
        <f t="shared" ca="1" si="588"/>
        <v/>
      </c>
      <c r="Y2817" s="1" t="str">
        <f t="shared" ca="1" si="589"/>
        <v/>
      </c>
      <c r="Z2817" s="1" t="str">
        <f t="shared" si="590"/>
        <v>both (hexose-Lys) SE_</v>
      </c>
      <c r="AA2817" s="1" t="str">
        <f t="shared" si="592"/>
        <v/>
      </c>
    </row>
    <row r="2818" spans="1:27" x14ac:dyDescent="0.2">
      <c r="A2818" s="1" t="s">
        <v>94</v>
      </c>
      <c r="B2818" s="1" t="s">
        <v>179</v>
      </c>
      <c r="C2818" s="1" t="s">
        <v>144</v>
      </c>
      <c r="D2818" s="1">
        <v>174.11160000000001</v>
      </c>
      <c r="E2818" s="1">
        <v>35.630000000000003</v>
      </c>
      <c r="F2818" s="5" t="s">
        <v>146</v>
      </c>
      <c r="H2818" s="1" t="s">
        <v>147</v>
      </c>
      <c r="K2818" s="1">
        <f t="shared" ref="K2818" si="595">LN(I2818+1)</f>
        <v>0</v>
      </c>
      <c r="L2818" s="1" t="str">
        <f t="shared" ref="L2818" si="596">A2818&amp;" "&amp;B2818&amp;" "&amp;H2818</f>
        <v>both arginine Min_Ctr</v>
      </c>
      <c r="M2818" s="1" t="str">
        <f t="shared" ref="M2818:M2881" si="597">IF(I2818&lt;&gt;"","D","ND")</f>
        <v>ND</v>
      </c>
      <c r="N2818" s="1" t="str">
        <f t="shared" ref="N2818:N2881" si="598">L2818&amp;IF(LEN(M2818)=2,M2818,"_"&amp;M2818)</f>
        <v>both arginine Min_CtrND</v>
      </c>
      <c r="O2818" s="2" t="str">
        <f t="shared" ref="O2818:O2881" si="599">IF(ROW()&lt;&gt;MATCH(L2818,L$1:L$2881,0),"",IF(COUNTIF(N$1:N$2881,LEFT(N2818,LEN(N2818)-2)&amp;"_D")=COUNTIF(L$1:L$2881,L2818),"D","ND"))</f>
        <v>ND</v>
      </c>
      <c r="P2818" s="1">
        <f t="array" ref="P2818">IF(O2818="","",AVERAGE(IF(L$1:L$2881=L2818,K$1:K$2881)))</f>
        <v>0</v>
      </c>
      <c r="Q2818" s="1" t="e">
        <f t="array" ref="Q2818">IF(O2818="","",_xlfn.F.TEST(IF((L$1:L$2881=LEFT(L2818,LEN(L2818)-3)&amp;"ctr"),K$1:K$2881),IF((L$1:L$2881=L2818),K$1:K$2881)))</f>
        <v>#DIV/0!</v>
      </c>
      <c r="R2818" s="1" t="e">
        <f t="array" ref="R2818">IF(O2818="","",TTEST(IF(L$1:L$2881=LEFT(L2818,LEN(L2818)-3)&amp;"ctr",K$1:K$2881),IF(L$1:L$2881=L2818,K$1:K$2881),2,IF(ISERROR(Q2818),3,IF(Q2818&lt;0.05,3,2))))</f>
        <v>#DIV/0!</v>
      </c>
      <c r="S2818" s="1" t="str">
        <f t="shared" ref="S2818:S2881" ca="1" si="600">IF(P2818="","",IF(RIGHT(L2818,3)="ctr",O2818,IF(AND(O2818="ND",INDIRECT("r"&amp;MATCH(LEFT(L2818,LEN(L2818)-3)&amp;"ctr",L$1:L$2881,0)&amp;"c"&amp;COLUMN(O2818),FALSE)="ND"),"ND",IF(R2818&gt;=0.05,"N",IF(AND(R2818&lt;0.05,P2818&lt;INDIRECT("r"&amp;MATCH(LEFT(L2818,LEN(L2818)-3)&amp;"ctr",L$1:L$2881,0)&amp;"C"&amp;COLUMN(P2818),FALSE)),"I",IF(AND(R2818&lt;0.05,P2818&gt;INDIRECT("r"&amp;MATCH(LEFT(L2818,LEN(L2818)-3)&amp;"ctr",L$1:L$2881,0)&amp;"c"&amp;COLUMN(P2818),FALSE)),"E","err"))))))</f>
        <v>ND</v>
      </c>
      <c r="T2818" s="1">
        <f t="array" ref="T2818">IF(O2818="","",AVERAGE(IF(L$1:L$2881=L2818,I$1:I$2881)))</f>
        <v>0</v>
      </c>
      <c r="U2818" s="1" t="str">
        <f t="shared" ref="U2818:U2881" ca="1" si="601">IF(O2818="","",IF(OR(S2818="ND",S2818="N"),"n/a",IF(OR(S2818="e",S2818="I"),IF(OR(T2818=0,INDIRECT("r"&amp;MATCH(LEFT(L2818,LEN(L2818)-3)&amp;"ctr",L$1:L$2881,0)&amp;"c"&amp;COLUMN(T2818),FALSE)=0),5,LOG(T2818/INDIRECT("r"&amp;MATCH(LEFT(L2818,LEN(L2818)-3)&amp;"ctr",L$1:L$2881,0)&amp;"c"&amp;COLUMN(T2818),FALSE),2)))))</f>
        <v>n/a</v>
      </c>
      <c r="V2818" s="1" t="str">
        <f t="shared" ca="1" si="591"/>
        <v/>
      </c>
      <c r="W2818" s="1" t="str">
        <f t="array" aca="1" ref="W2818" ca="1">IF(V2818="","",IF(AVERAGE(IF(Z$2:Z$2881="Neg"&amp;" "&amp;B2818&amp;" "&amp;X2818,J$2:J$2881,0))&gt;AVERAGE(IF(Z$2:Z$2881="pos"&amp;" "&amp;B2818&amp;" "&amp;X2818,J$2:J$2881,0)),"neg","pos"))</f>
        <v/>
      </c>
      <c r="X2818" s="1" t="str">
        <f t="shared" ref="X2818:X2881" ca="1" si="602">IF(V2818="","",LEFT(H2818,3))</f>
        <v/>
      </c>
      <c r="Y2818" s="1" t="str">
        <f t="shared" ref="Y2818:Y2881" ca="1" si="603">IF(W2818="","",RIGHT(H2818,3))</f>
        <v/>
      </c>
      <c r="Z2818" s="1" t="str">
        <f t="shared" ref="Z2818:Z2881" si="604">A2818&amp;" "&amp;B2818&amp;" "&amp;LEFT(H2818,3)</f>
        <v>both arginine Min</v>
      </c>
      <c r="AA2818" s="1" t="str">
        <f t="shared" si="592"/>
        <v>Good</v>
      </c>
    </row>
    <row r="2819" spans="1:27" x14ac:dyDescent="0.2">
      <c r="A2819" s="1" t="s">
        <v>94</v>
      </c>
      <c r="B2819" s="1" t="s">
        <v>179</v>
      </c>
      <c r="C2819" s="1" t="s">
        <v>144</v>
      </c>
      <c r="D2819" s="1">
        <v>174.11160000000001</v>
      </c>
      <c r="E2819" s="1">
        <v>35.630000000000003</v>
      </c>
      <c r="F2819" s="5" t="s">
        <v>146</v>
      </c>
      <c r="H2819" s="1" t="s">
        <v>147</v>
      </c>
      <c r="K2819" s="1">
        <f t="shared" ref="K2819:K2881" si="605">LN(I2819+1)</f>
        <v>0</v>
      </c>
      <c r="L2819" s="1" t="str">
        <f t="shared" ref="L2819:L2881" si="606">A2819&amp;" "&amp;B2819&amp;" "&amp;H2819</f>
        <v>both arginine Min_Ctr</v>
      </c>
      <c r="M2819" s="1" t="str">
        <f t="shared" si="597"/>
        <v>ND</v>
      </c>
      <c r="N2819" s="1" t="str">
        <f t="shared" si="598"/>
        <v>both arginine Min_CtrND</v>
      </c>
      <c r="O2819" s="2" t="str">
        <f t="shared" si="599"/>
        <v/>
      </c>
      <c r="P2819" s="1" t="str">
        <f t="array" ref="P2819">IF(O2819="","",AVERAGE(IF(L$1:L$2881=L2819,K$1:K$2881)))</f>
        <v/>
      </c>
      <c r="Q2819" s="1" t="str">
        <f t="array" ref="Q2819">IF(O2819="","",_xlfn.F.TEST(IF((L$1:L$2881=LEFT(L2819,LEN(L2819)-3)&amp;"ctr"),K$1:K$2881),IF((L$1:L$2881=L2819),K$1:K$2881)))</f>
        <v/>
      </c>
      <c r="R2819" s="1" t="str">
        <f t="array" ref="R2819">IF(O2819="","",TTEST(IF(L$1:L$2881=LEFT(L2819,LEN(L2819)-3)&amp;"ctr",K$1:K$2881),IF(L$1:L$2881=L2819,K$1:K$2881),2,IF(ISERROR(Q2819),3,IF(Q2819&lt;0.05,3,2))))</f>
        <v/>
      </c>
      <c r="S2819" s="1" t="str">
        <f t="shared" ca="1" si="600"/>
        <v/>
      </c>
      <c r="T2819" s="1" t="str">
        <f t="array" ref="T2819">IF(O2819="","",AVERAGE(IF(L$1:L$2881=L2819,I$1:I$2881)))</f>
        <v/>
      </c>
      <c r="U2819" s="1" t="str">
        <f t="shared" ca="1" si="601"/>
        <v/>
      </c>
      <c r="V2819" s="1" t="str">
        <f t="shared" ref="V2819:V2881" ca="1" si="607">IF(S2819="N","1",IF(U2819="n/a","",IF(U2819="","",IF(ABS(U2819)&lt;1.5,"1",IF(ABS(U2819)&lt;2.5,"2",IF(ABS(U2819)&lt;3.5,"3",IF(ABS(U2819)&lt;4.5,"4",IF(ABS(U2819)&gt;=4.5,"5"))))))))</f>
        <v/>
      </c>
      <c r="W2819" s="1" t="str">
        <f t="array" aca="1" ref="W2819" ca="1">IF(V2819="","",IF(AVERAGE(IF(Z$2:Z$2881="Neg"&amp;" "&amp;B2819&amp;" "&amp;X2819,J$2:J$2881,0))&gt;AVERAGE(IF(Z$2:Z$2881="pos"&amp;" "&amp;B2819&amp;" "&amp;X2819,J$2:J$2881,0)),"neg","pos"))</f>
        <v/>
      </c>
      <c r="X2819" s="1" t="str">
        <f t="shared" ca="1" si="602"/>
        <v/>
      </c>
      <c r="Y2819" s="1" t="str">
        <f t="shared" ca="1" si="603"/>
        <v/>
      </c>
      <c r="Z2819" s="1" t="str">
        <f t="shared" si="604"/>
        <v>both arginine Min</v>
      </c>
      <c r="AA2819" s="1" t="str">
        <f t="shared" ref="AA2819:AA2880" si="608">IF(T2819="","","Good")</f>
        <v/>
      </c>
    </row>
    <row r="2820" spans="1:27" x14ac:dyDescent="0.2">
      <c r="A2820" s="1" t="s">
        <v>94</v>
      </c>
      <c r="B2820" s="1" t="s">
        <v>179</v>
      </c>
      <c r="C2820" s="1" t="s">
        <v>144</v>
      </c>
      <c r="D2820" s="1">
        <v>174.11160000000001</v>
      </c>
      <c r="E2820" s="1">
        <v>35.630000000000003</v>
      </c>
      <c r="F2820" s="5" t="s">
        <v>146</v>
      </c>
      <c r="H2820" s="1" t="s">
        <v>147</v>
      </c>
      <c r="K2820" s="1">
        <f t="shared" si="605"/>
        <v>0</v>
      </c>
      <c r="L2820" s="1" t="str">
        <f t="shared" si="606"/>
        <v>both arginine Min_Ctr</v>
      </c>
      <c r="M2820" s="1" t="str">
        <f t="shared" si="597"/>
        <v>ND</v>
      </c>
      <c r="N2820" s="1" t="str">
        <f t="shared" si="598"/>
        <v>both arginine Min_CtrND</v>
      </c>
      <c r="O2820" s="2" t="str">
        <f t="shared" si="599"/>
        <v/>
      </c>
      <c r="P2820" s="1" t="str">
        <f t="array" ref="P2820">IF(O2820="","",AVERAGE(IF(L$1:L$2881=L2820,K$1:K$2881)))</f>
        <v/>
      </c>
      <c r="Q2820" s="1" t="str">
        <f t="array" ref="Q2820">IF(O2820="","",_xlfn.F.TEST(IF((L$1:L$2881=LEFT(L2820,LEN(L2820)-3)&amp;"ctr"),K$1:K$2881),IF((L$1:L$2881=L2820),K$1:K$2881)))</f>
        <v/>
      </c>
      <c r="R2820" s="1" t="str">
        <f t="array" ref="R2820">IF(O2820="","",TTEST(IF(L$1:L$2881=LEFT(L2820,LEN(L2820)-3)&amp;"ctr",K$1:K$2881),IF(L$1:L$2881=L2820,K$1:K$2881),2,IF(ISERROR(Q2820),3,IF(Q2820&lt;0.05,3,2))))</f>
        <v/>
      </c>
      <c r="S2820" s="1" t="str">
        <f t="shared" ca="1" si="600"/>
        <v/>
      </c>
      <c r="T2820" s="1" t="str">
        <f t="array" ref="T2820">IF(O2820="","",AVERAGE(IF(L$1:L$2881=L2820,I$1:I$2881)))</f>
        <v/>
      </c>
      <c r="U2820" s="1" t="str">
        <f t="shared" ca="1" si="601"/>
        <v/>
      </c>
      <c r="V2820" s="1" t="str">
        <f t="shared" ca="1" si="607"/>
        <v/>
      </c>
      <c r="W2820" s="1" t="str">
        <f t="array" aca="1" ref="W2820" ca="1">IF(V2820="","",IF(AVERAGE(IF(Z$2:Z$2881="Neg"&amp;" "&amp;B2820&amp;" "&amp;X2820,J$2:J$2881,0))&gt;AVERAGE(IF(Z$2:Z$2881="pos"&amp;" "&amp;B2820&amp;" "&amp;X2820,J$2:J$2881,0)),"neg","pos"))</f>
        <v/>
      </c>
      <c r="X2820" s="1" t="str">
        <f t="shared" ca="1" si="602"/>
        <v/>
      </c>
      <c r="Y2820" s="1" t="str">
        <f t="shared" ca="1" si="603"/>
        <v/>
      </c>
      <c r="Z2820" s="1" t="str">
        <f t="shared" si="604"/>
        <v>both arginine Min</v>
      </c>
      <c r="AA2820" s="1" t="str">
        <f t="shared" si="608"/>
        <v/>
      </c>
    </row>
    <row r="2821" spans="1:27" x14ac:dyDescent="0.2">
      <c r="A2821" s="1" t="s">
        <v>94</v>
      </c>
      <c r="B2821" s="1" t="s">
        <v>179</v>
      </c>
      <c r="C2821" s="1" t="s">
        <v>144</v>
      </c>
      <c r="D2821" s="1">
        <v>174.11160000000001</v>
      </c>
      <c r="E2821" s="1">
        <v>35.630000000000003</v>
      </c>
      <c r="F2821" s="5" t="s">
        <v>146</v>
      </c>
      <c r="H2821" s="1" t="s">
        <v>147</v>
      </c>
      <c r="K2821" s="1">
        <f t="shared" si="605"/>
        <v>0</v>
      </c>
      <c r="L2821" s="1" t="str">
        <f t="shared" si="606"/>
        <v>both arginine Min_Ctr</v>
      </c>
      <c r="M2821" s="1" t="str">
        <f t="shared" si="597"/>
        <v>ND</v>
      </c>
      <c r="N2821" s="1" t="str">
        <f t="shared" si="598"/>
        <v>both arginine Min_CtrND</v>
      </c>
      <c r="O2821" s="2" t="str">
        <f t="shared" si="599"/>
        <v/>
      </c>
      <c r="P2821" s="1" t="str">
        <f t="array" ref="P2821">IF(O2821="","",AVERAGE(IF(L$1:L$2881=L2821,K$1:K$2881)))</f>
        <v/>
      </c>
      <c r="Q2821" s="1" t="str">
        <f t="array" ref="Q2821">IF(O2821="","",_xlfn.F.TEST(IF((L$1:L$2881=LEFT(L2821,LEN(L2821)-3)&amp;"ctr"),K$1:K$2881),IF((L$1:L$2881=L2821),K$1:K$2881)))</f>
        <v/>
      </c>
      <c r="R2821" s="1" t="str">
        <f t="array" ref="R2821">IF(O2821="","",TTEST(IF(L$1:L$2881=LEFT(L2821,LEN(L2821)-3)&amp;"ctr",K$1:K$2881),IF(L$1:L$2881=L2821,K$1:K$2881),2,IF(ISERROR(Q2821),3,IF(Q2821&lt;0.05,3,2))))</f>
        <v/>
      </c>
      <c r="S2821" s="1" t="str">
        <f t="shared" ca="1" si="600"/>
        <v/>
      </c>
      <c r="T2821" s="1" t="str">
        <f t="array" ref="T2821">IF(O2821="","",AVERAGE(IF(L$1:L$2881=L2821,I$1:I$2881)))</f>
        <v/>
      </c>
      <c r="U2821" s="1" t="str">
        <f t="shared" ca="1" si="601"/>
        <v/>
      </c>
      <c r="V2821" s="1" t="str">
        <f t="shared" ca="1" si="607"/>
        <v/>
      </c>
      <c r="W2821" s="1" t="str">
        <f t="array" aca="1" ref="W2821" ca="1">IF(V2821="","",IF(AVERAGE(IF(Z$2:Z$2881="Neg"&amp;" "&amp;B2821&amp;" "&amp;X2821,J$2:J$2881,0))&gt;AVERAGE(IF(Z$2:Z$2881="pos"&amp;" "&amp;B2821&amp;" "&amp;X2821,J$2:J$2881,0)),"neg","pos"))</f>
        <v/>
      </c>
      <c r="X2821" s="1" t="str">
        <f t="shared" ca="1" si="602"/>
        <v/>
      </c>
      <c r="Y2821" s="1" t="str">
        <f t="shared" ca="1" si="603"/>
        <v/>
      </c>
      <c r="Z2821" s="1" t="str">
        <f t="shared" si="604"/>
        <v>both arginine Min</v>
      </c>
      <c r="AA2821" s="1" t="str">
        <f t="shared" si="608"/>
        <v/>
      </c>
    </row>
    <row r="2822" spans="1:27" x14ac:dyDescent="0.2">
      <c r="A2822" s="1" t="s">
        <v>94</v>
      </c>
      <c r="B2822" s="1" t="s">
        <v>179</v>
      </c>
      <c r="C2822" s="1" t="s">
        <v>144</v>
      </c>
      <c r="D2822" s="1">
        <v>174.11160000000001</v>
      </c>
      <c r="E2822" s="1">
        <v>35.630000000000003</v>
      </c>
      <c r="F2822" s="5" t="s">
        <v>146</v>
      </c>
      <c r="H2822" s="1" t="s">
        <v>148</v>
      </c>
      <c r="K2822" s="1">
        <f t="shared" si="605"/>
        <v>0</v>
      </c>
      <c r="L2822" s="1" t="str">
        <f t="shared" si="606"/>
        <v>both arginine Min_Syn</v>
      </c>
      <c r="M2822" s="1" t="str">
        <f t="shared" si="597"/>
        <v>ND</v>
      </c>
      <c r="N2822" s="1" t="str">
        <f t="shared" si="598"/>
        <v>both arginine Min_SynND</v>
      </c>
      <c r="O2822" s="2" t="str">
        <f t="shared" si="599"/>
        <v>ND</v>
      </c>
      <c r="P2822" s="1">
        <f t="array" ref="P2822">IF(O2822="","",AVERAGE(IF(L$1:L$2881=L2822,K$1:K$2881)))</f>
        <v>0</v>
      </c>
      <c r="Q2822" s="1" t="e">
        <f t="array" ref="Q2822">IF(O2822="","",_xlfn.F.TEST(IF((L$1:L$2881=LEFT(L2822,LEN(L2822)-3)&amp;"ctr"),K$1:K$2881),IF((L$1:L$2881=L2822),K$1:K$2881)))</f>
        <v>#DIV/0!</v>
      </c>
      <c r="R2822" s="1" t="e">
        <f t="array" ref="R2822">IF(O2822="","",TTEST(IF(L$1:L$2881=LEFT(L2822,LEN(L2822)-3)&amp;"ctr",K$1:K$2881),IF(L$1:L$2881=L2822,K$1:K$2881),2,IF(ISERROR(Q2822),3,IF(Q2822&lt;0.05,3,2))))</f>
        <v>#DIV/0!</v>
      </c>
      <c r="S2822" s="1" t="str">
        <f t="shared" ca="1" si="600"/>
        <v>ND</v>
      </c>
      <c r="T2822" s="1">
        <f t="array" ref="T2822">IF(O2822="","",AVERAGE(IF(L$1:L$2881=L2822,I$1:I$2881)))</f>
        <v>0</v>
      </c>
      <c r="U2822" s="1" t="str">
        <f t="shared" ca="1" si="601"/>
        <v>n/a</v>
      </c>
      <c r="V2822" s="1" t="str">
        <f t="shared" ca="1" si="607"/>
        <v/>
      </c>
      <c r="W2822" s="1" t="str">
        <f t="array" aca="1" ref="W2822" ca="1">IF(V2822="","",IF(AVERAGE(IF(Z$2:Z$2881="Neg"&amp;" "&amp;B2822&amp;" "&amp;X2822,J$2:J$2881,0))&gt;AVERAGE(IF(Z$2:Z$2881="pos"&amp;" "&amp;B2822&amp;" "&amp;X2822,J$2:J$2881,0)),"neg","pos"))</f>
        <v/>
      </c>
      <c r="X2822" s="1" t="str">
        <f t="shared" ca="1" si="602"/>
        <v/>
      </c>
      <c r="Y2822" s="1" t="str">
        <f t="shared" ca="1" si="603"/>
        <v/>
      </c>
      <c r="Z2822" s="1" t="str">
        <f t="shared" si="604"/>
        <v>both arginine Min</v>
      </c>
      <c r="AA2822" s="1" t="str">
        <f t="shared" si="608"/>
        <v>Good</v>
      </c>
    </row>
    <row r="2823" spans="1:27" x14ac:dyDescent="0.2">
      <c r="A2823" s="1" t="s">
        <v>94</v>
      </c>
      <c r="B2823" s="1" t="s">
        <v>179</v>
      </c>
      <c r="C2823" s="1" t="s">
        <v>144</v>
      </c>
      <c r="D2823" s="1">
        <v>174.11160000000001</v>
      </c>
      <c r="E2823" s="1">
        <v>35.630000000000003</v>
      </c>
      <c r="F2823" s="5" t="s">
        <v>146</v>
      </c>
      <c r="H2823" s="1" t="s">
        <v>148</v>
      </c>
      <c r="K2823" s="1">
        <f t="shared" si="605"/>
        <v>0</v>
      </c>
      <c r="L2823" s="1" t="str">
        <f t="shared" si="606"/>
        <v>both arginine Min_Syn</v>
      </c>
      <c r="M2823" s="1" t="str">
        <f t="shared" si="597"/>
        <v>ND</v>
      </c>
      <c r="N2823" s="1" t="str">
        <f t="shared" si="598"/>
        <v>both arginine Min_SynND</v>
      </c>
      <c r="O2823" s="2" t="str">
        <f t="shared" si="599"/>
        <v/>
      </c>
      <c r="P2823" s="1" t="str">
        <f t="array" ref="P2823">IF(O2823="","",AVERAGE(IF(L$1:L$2881=L2823,K$1:K$2881)))</f>
        <v/>
      </c>
      <c r="Q2823" s="1" t="str">
        <f t="array" ref="Q2823">IF(O2823="","",_xlfn.F.TEST(IF((L$1:L$2881=LEFT(L2823,LEN(L2823)-3)&amp;"ctr"),K$1:K$2881),IF((L$1:L$2881=L2823),K$1:K$2881)))</f>
        <v/>
      </c>
      <c r="R2823" s="1" t="str">
        <f t="array" ref="R2823">IF(O2823="","",TTEST(IF(L$1:L$2881=LEFT(L2823,LEN(L2823)-3)&amp;"ctr",K$1:K$2881),IF(L$1:L$2881=L2823,K$1:K$2881),2,IF(ISERROR(Q2823),3,IF(Q2823&lt;0.05,3,2))))</f>
        <v/>
      </c>
      <c r="S2823" s="1" t="str">
        <f t="shared" ca="1" si="600"/>
        <v/>
      </c>
      <c r="T2823" s="1" t="str">
        <f t="array" ref="T2823">IF(O2823="","",AVERAGE(IF(L$1:L$2881=L2823,I$1:I$2881)))</f>
        <v/>
      </c>
      <c r="U2823" s="1" t="str">
        <f t="shared" ca="1" si="601"/>
        <v/>
      </c>
      <c r="V2823" s="1" t="str">
        <f t="shared" ca="1" si="607"/>
        <v/>
      </c>
      <c r="W2823" s="1" t="str">
        <f t="array" aca="1" ref="W2823" ca="1">IF(V2823="","",IF(AVERAGE(IF(Z$2:Z$2881="Neg"&amp;" "&amp;B2823&amp;" "&amp;X2823,J$2:J$2881,0))&gt;AVERAGE(IF(Z$2:Z$2881="pos"&amp;" "&amp;B2823&amp;" "&amp;X2823,J$2:J$2881,0)),"neg","pos"))</f>
        <v/>
      </c>
      <c r="X2823" s="1" t="str">
        <f t="shared" ca="1" si="602"/>
        <v/>
      </c>
      <c r="Y2823" s="1" t="str">
        <f t="shared" ca="1" si="603"/>
        <v/>
      </c>
      <c r="Z2823" s="1" t="str">
        <f t="shared" si="604"/>
        <v>both arginine Min</v>
      </c>
      <c r="AA2823" s="1" t="str">
        <f t="shared" si="608"/>
        <v/>
      </c>
    </row>
    <row r="2824" spans="1:27" x14ac:dyDescent="0.2">
      <c r="A2824" s="1" t="s">
        <v>94</v>
      </c>
      <c r="B2824" s="1" t="s">
        <v>179</v>
      </c>
      <c r="C2824" s="1" t="s">
        <v>144</v>
      </c>
      <c r="D2824" s="1">
        <v>174.11160000000001</v>
      </c>
      <c r="E2824" s="1">
        <v>35.630000000000003</v>
      </c>
      <c r="F2824" s="5" t="s">
        <v>146</v>
      </c>
      <c r="H2824" s="1" t="s">
        <v>148</v>
      </c>
      <c r="K2824" s="1">
        <f t="shared" si="605"/>
        <v>0</v>
      </c>
      <c r="L2824" s="1" t="str">
        <f t="shared" si="606"/>
        <v>both arginine Min_Syn</v>
      </c>
      <c r="M2824" s="1" t="str">
        <f t="shared" si="597"/>
        <v>ND</v>
      </c>
      <c r="N2824" s="1" t="str">
        <f t="shared" si="598"/>
        <v>both arginine Min_SynND</v>
      </c>
      <c r="O2824" s="2" t="str">
        <f t="shared" si="599"/>
        <v/>
      </c>
      <c r="P2824" s="1" t="str">
        <f t="array" ref="P2824">IF(O2824="","",AVERAGE(IF(L$1:L$2881=L2824,K$1:K$2881)))</f>
        <v/>
      </c>
      <c r="Q2824" s="1" t="str">
        <f t="array" ref="Q2824">IF(O2824="","",_xlfn.F.TEST(IF((L$1:L$2881=LEFT(L2824,LEN(L2824)-3)&amp;"ctr"),K$1:K$2881),IF((L$1:L$2881=L2824),K$1:K$2881)))</f>
        <v/>
      </c>
      <c r="R2824" s="1" t="str">
        <f t="array" ref="R2824">IF(O2824="","",TTEST(IF(L$1:L$2881=LEFT(L2824,LEN(L2824)-3)&amp;"ctr",K$1:K$2881),IF(L$1:L$2881=L2824,K$1:K$2881),2,IF(ISERROR(Q2824),3,IF(Q2824&lt;0.05,3,2))))</f>
        <v/>
      </c>
      <c r="S2824" s="1" t="str">
        <f t="shared" ca="1" si="600"/>
        <v/>
      </c>
      <c r="T2824" s="1" t="str">
        <f t="array" ref="T2824">IF(O2824="","",AVERAGE(IF(L$1:L$2881=L2824,I$1:I$2881)))</f>
        <v/>
      </c>
      <c r="U2824" s="1" t="str">
        <f t="shared" ca="1" si="601"/>
        <v/>
      </c>
      <c r="V2824" s="1" t="str">
        <f t="shared" ca="1" si="607"/>
        <v/>
      </c>
      <c r="W2824" s="1" t="str">
        <f t="array" aca="1" ref="W2824" ca="1">IF(V2824="","",IF(AVERAGE(IF(Z$2:Z$2881="Neg"&amp;" "&amp;B2824&amp;" "&amp;X2824,J$2:J$2881,0))&gt;AVERAGE(IF(Z$2:Z$2881="pos"&amp;" "&amp;B2824&amp;" "&amp;X2824,J$2:J$2881,0)),"neg","pos"))</f>
        <v/>
      </c>
      <c r="X2824" s="1" t="str">
        <f t="shared" ca="1" si="602"/>
        <v/>
      </c>
      <c r="Y2824" s="1" t="str">
        <f t="shared" ca="1" si="603"/>
        <v/>
      </c>
      <c r="Z2824" s="1" t="str">
        <f t="shared" si="604"/>
        <v>both arginine Min</v>
      </c>
      <c r="AA2824" s="1" t="str">
        <f t="shared" si="608"/>
        <v/>
      </c>
    </row>
    <row r="2825" spans="1:27" x14ac:dyDescent="0.2">
      <c r="A2825" s="1" t="s">
        <v>94</v>
      </c>
      <c r="B2825" s="1" t="s">
        <v>179</v>
      </c>
      <c r="C2825" s="1" t="s">
        <v>144</v>
      </c>
      <c r="D2825" s="1">
        <v>174.11160000000001</v>
      </c>
      <c r="E2825" s="1">
        <v>35.630000000000003</v>
      </c>
      <c r="F2825" s="5" t="s">
        <v>146</v>
      </c>
      <c r="H2825" s="1" t="s">
        <v>148</v>
      </c>
      <c r="K2825" s="1">
        <f t="shared" si="605"/>
        <v>0</v>
      </c>
      <c r="L2825" s="1" t="str">
        <f t="shared" si="606"/>
        <v>both arginine Min_Syn</v>
      </c>
      <c r="M2825" s="1" t="str">
        <f t="shared" si="597"/>
        <v>ND</v>
      </c>
      <c r="N2825" s="1" t="str">
        <f t="shared" si="598"/>
        <v>both arginine Min_SynND</v>
      </c>
      <c r="O2825" s="2" t="str">
        <f t="shared" si="599"/>
        <v/>
      </c>
      <c r="P2825" s="1" t="str">
        <f t="array" ref="P2825">IF(O2825="","",AVERAGE(IF(L$1:L$2881=L2825,K$1:K$2881)))</f>
        <v/>
      </c>
      <c r="Q2825" s="1" t="str">
        <f t="array" ref="Q2825">IF(O2825="","",_xlfn.F.TEST(IF((L$1:L$2881=LEFT(L2825,LEN(L2825)-3)&amp;"ctr"),K$1:K$2881),IF((L$1:L$2881=L2825),K$1:K$2881)))</f>
        <v/>
      </c>
      <c r="R2825" s="1" t="str">
        <f t="array" ref="R2825">IF(O2825="","",TTEST(IF(L$1:L$2881=LEFT(L2825,LEN(L2825)-3)&amp;"ctr",K$1:K$2881),IF(L$1:L$2881=L2825,K$1:K$2881),2,IF(ISERROR(Q2825),3,IF(Q2825&lt;0.05,3,2))))</f>
        <v/>
      </c>
      <c r="S2825" s="1" t="str">
        <f t="shared" ca="1" si="600"/>
        <v/>
      </c>
      <c r="T2825" s="1" t="str">
        <f t="array" ref="T2825">IF(O2825="","",AVERAGE(IF(L$1:L$2881=L2825,I$1:I$2881)))</f>
        <v/>
      </c>
      <c r="U2825" s="1" t="str">
        <f t="shared" ca="1" si="601"/>
        <v/>
      </c>
      <c r="V2825" s="1" t="str">
        <f t="shared" ca="1" si="607"/>
        <v/>
      </c>
      <c r="W2825" s="1" t="str">
        <f t="array" aca="1" ref="W2825" ca="1">IF(V2825="","",IF(AVERAGE(IF(Z$2:Z$2881="Neg"&amp;" "&amp;B2825&amp;" "&amp;X2825,J$2:J$2881,0))&gt;AVERAGE(IF(Z$2:Z$2881="pos"&amp;" "&amp;B2825&amp;" "&amp;X2825,J$2:J$2881,0)),"neg","pos"))</f>
        <v/>
      </c>
      <c r="X2825" s="1" t="str">
        <f t="shared" ca="1" si="602"/>
        <v/>
      </c>
      <c r="Y2825" s="1" t="str">
        <f t="shared" ca="1" si="603"/>
        <v/>
      </c>
      <c r="Z2825" s="1" t="str">
        <f t="shared" si="604"/>
        <v>both arginine Min</v>
      </c>
      <c r="AA2825" s="1" t="str">
        <f t="shared" si="608"/>
        <v/>
      </c>
    </row>
    <row r="2826" spans="1:27" x14ac:dyDescent="0.2">
      <c r="A2826" s="1" t="s">
        <v>94</v>
      </c>
      <c r="B2826" s="1" t="s">
        <v>179</v>
      </c>
      <c r="C2826" s="1" t="s">
        <v>144</v>
      </c>
      <c r="D2826" s="1">
        <v>174.11160000000001</v>
      </c>
      <c r="E2826" s="1">
        <v>35.630000000000003</v>
      </c>
      <c r="F2826" s="5" t="s">
        <v>146</v>
      </c>
      <c r="H2826" s="1" t="s">
        <v>149</v>
      </c>
      <c r="I2826" s="1">
        <v>4902027</v>
      </c>
      <c r="K2826" s="1">
        <f t="shared" si="605"/>
        <v>15.405159555008186</v>
      </c>
      <c r="L2826" s="1" t="str">
        <f t="shared" si="606"/>
        <v>both arginine MEBM_Ctr</v>
      </c>
      <c r="M2826" s="1" t="str">
        <f t="shared" si="597"/>
        <v>D</v>
      </c>
      <c r="N2826" s="1" t="str">
        <f t="shared" si="598"/>
        <v>both arginine MEBM_Ctr_D</v>
      </c>
      <c r="O2826" s="2" t="str">
        <f t="shared" si="599"/>
        <v>D</v>
      </c>
      <c r="P2826" s="1">
        <f t="array" ref="P2826">IF(O2826="","",AVERAGE(IF(L$1:L$2881=L2826,K$1:K$2881)))</f>
        <v>15.301836461659082</v>
      </c>
      <c r="Q2826" s="1">
        <f t="array" ref="Q2826">IF(O2826="","",_xlfn.F.TEST(IF((L$1:L$2881=LEFT(L2826,LEN(L2826)-3)&amp;"ctr"),K$1:K$2881),IF((L$1:L$2881=L2826),K$1:K$2881)))</f>
        <v>1</v>
      </c>
      <c r="R2826" s="1">
        <f t="array" ref="R2826">IF(O2826="","",TTEST(IF(L$1:L$2881=LEFT(L2826,LEN(L2826)-3)&amp;"ctr",K$1:K$2881),IF(L$1:L$2881=L2826,K$1:K$2881),2,IF(ISERROR(Q2826),3,IF(Q2826&lt;0.05,3,2))))</f>
        <v>1</v>
      </c>
      <c r="S2826" s="1" t="str">
        <f t="shared" ca="1" si="600"/>
        <v>D</v>
      </c>
      <c r="T2826" s="1">
        <f t="array" ref="T2826">IF(O2826="","",AVERAGE(IF(L$1:L$2881=L2826,I$1:I$2881)))</f>
        <v>4447796</v>
      </c>
      <c r="U2826" s="1" t="b">
        <f t="shared" ca="1" si="601"/>
        <v>0</v>
      </c>
      <c r="V2826" s="1" t="str">
        <f t="shared" ca="1" si="607"/>
        <v>1</v>
      </c>
      <c r="W2826" s="1" t="str">
        <f t="array" aca="1" ref="W2826" ca="1">IF(V2826="","",IF(AVERAGE(IF(Z$2:Z$2881="Neg"&amp;" "&amp;B2826&amp;" "&amp;X2826,J$2:J$2881,0))&gt;AVERAGE(IF(Z$2:Z$2881="pos"&amp;" "&amp;B2826&amp;" "&amp;X2826,J$2:J$2881,0)),"neg","pos"))</f>
        <v>pos</v>
      </c>
      <c r="X2826" s="1" t="str">
        <f t="shared" ca="1" si="602"/>
        <v>MEB</v>
      </c>
      <c r="Y2826" s="1" t="str">
        <f t="shared" ca="1" si="603"/>
        <v>Ctr</v>
      </c>
      <c r="Z2826" s="1" t="str">
        <f t="shared" si="604"/>
        <v>both arginine MEB</v>
      </c>
      <c r="AA2826" s="1" t="str">
        <f t="shared" si="608"/>
        <v>Good</v>
      </c>
    </row>
    <row r="2827" spans="1:27" x14ac:dyDescent="0.2">
      <c r="A2827" s="1" t="s">
        <v>94</v>
      </c>
      <c r="B2827" s="1" t="s">
        <v>179</v>
      </c>
      <c r="C2827" s="1" t="s">
        <v>144</v>
      </c>
      <c r="D2827" s="1">
        <v>174.11160000000001</v>
      </c>
      <c r="E2827" s="1">
        <v>35.630000000000003</v>
      </c>
      <c r="F2827" s="5" t="s">
        <v>146</v>
      </c>
      <c r="H2827" s="1" t="s">
        <v>149</v>
      </c>
      <c r="I2827" s="1">
        <v>4103279</v>
      </c>
      <c r="K2827" s="1">
        <f t="shared" si="605"/>
        <v>15.2272972118451</v>
      </c>
      <c r="L2827" s="1" t="str">
        <f t="shared" si="606"/>
        <v>both arginine MEBM_Ctr</v>
      </c>
      <c r="M2827" s="1" t="str">
        <f t="shared" si="597"/>
        <v>D</v>
      </c>
      <c r="N2827" s="1" t="str">
        <f t="shared" si="598"/>
        <v>both arginine MEBM_Ctr_D</v>
      </c>
      <c r="O2827" s="2" t="str">
        <f t="shared" si="599"/>
        <v/>
      </c>
      <c r="P2827" s="1" t="str">
        <f t="array" ref="P2827">IF(O2827="","",AVERAGE(IF(L$1:L$2881=L2827,K$1:K$2881)))</f>
        <v/>
      </c>
      <c r="Q2827" s="1" t="str">
        <f t="array" ref="Q2827">IF(O2827="","",_xlfn.F.TEST(IF((L$1:L$2881=LEFT(L2827,LEN(L2827)-3)&amp;"ctr"),K$1:K$2881),IF((L$1:L$2881=L2827),K$1:K$2881)))</f>
        <v/>
      </c>
      <c r="R2827" s="1" t="str">
        <f t="array" ref="R2827">IF(O2827="","",TTEST(IF(L$1:L$2881=LEFT(L2827,LEN(L2827)-3)&amp;"ctr",K$1:K$2881),IF(L$1:L$2881=L2827,K$1:K$2881),2,IF(ISERROR(Q2827),3,IF(Q2827&lt;0.05,3,2))))</f>
        <v/>
      </c>
      <c r="S2827" s="1" t="str">
        <f t="shared" ca="1" si="600"/>
        <v/>
      </c>
      <c r="T2827" s="1" t="str">
        <f t="array" ref="T2827">IF(O2827="","",AVERAGE(IF(L$1:L$2881=L2827,I$1:I$2881)))</f>
        <v/>
      </c>
      <c r="U2827" s="1" t="str">
        <f t="shared" ca="1" si="601"/>
        <v/>
      </c>
      <c r="V2827" s="1" t="str">
        <f t="shared" ca="1" si="607"/>
        <v/>
      </c>
      <c r="W2827" s="1" t="str">
        <f t="array" aca="1" ref="W2827" ca="1">IF(V2827="","",IF(AVERAGE(IF(Z$2:Z$2881="Neg"&amp;" "&amp;B2827&amp;" "&amp;X2827,J$2:J$2881,0))&gt;AVERAGE(IF(Z$2:Z$2881="pos"&amp;" "&amp;B2827&amp;" "&amp;X2827,J$2:J$2881,0)),"neg","pos"))</f>
        <v/>
      </c>
      <c r="X2827" s="1" t="str">
        <f t="shared" ca="1" si="602"/>
        <v/>
      </c>
      <c r="Y2827" s="1" t="str">
        <f t="shared" ca="1" si="603"/>
        <v/>
      </c>
      <c r="Z2827" s="1" t="str">
        <f t="shared" si="604"/>
        <v>both arginine MEB</v>
      </c>
      <c r="AA2827" s="1" t="str">
        <f t="shared" si="608"/>
        <v/>
      </c>
    </row>
    <row r="2828" spans="1:27" x14ac:dyDescent="0.2">
      <c r="A2828" s="1" t="s">
        <v>94</v>
      </c>
      <c r="B2828" s="1" t="s">
        <v>179</v>
      </c>
      <c r="C2828" s="1" t="s">
        <v>144</v>
      </c>
      <c r="D2828" s="1">
        <v>174.11160000000001</v>
      </c>
      <c r="E2828" s="1">
        <v>35.630000000000003</v>
      </c>
      <c r="F2828" s="5" t="s">
        <v>146</v>
      </c>
      <c r="H2828" s="1" t="s">
        <v>149</v>
      </c>
      <c r="I2828" s="1">
        <v>4948608</v>
      </c>
      <c r="K2828" s="1">
        <f t="shared" si="605"/>
        <v>15.414617084953127</v>
      </c>
      <c r="L2828" s="1" t="str">
        <f t="shared" si="606"/>
        <v>both arginine MEBM_Ctr</v>
      </c>
      <c r="M2828" s="1" t="str">
        <f t="shared" si="597"/>
        <v>D</v>
      </c>
      <c r="N2828" s="1" t="str">
        <f t="shared" si="598"/>
        <v>both arginine MEBM_Ctr_D</v>
      </c>
      <c r="O2828" s="2" t="str">
        <f t="shared" si="599"/>
        <v/>
      </c>
      <c r="P2828" s="1" t="str">
        <f t="array" ref="P2828">IF(O2828="","",AVERAGE(IF(L$1:L$2881=L2828,K$1:K$2881)))</f>
        <v/>
      </c>
      <c r="Q2828" s="1" t="str">
        <f t="array" ref="Q2828">IF(O2828="","",_xlfn.F.TEST(IF((L$1:L$2881=LEFT(L2828,LEN(L2828)-3)&amp;"ctr"),K$1:K$2881),IF((L$1:L$2881=L2828),K$1:K$2881)))</f>
        <v/>
      </c>
      <c r="R2828" s="1" t="str">
        <f t="array" ref="R2828">IF(O2828="","",TTEST(IF(L$1:L$2881=LEFT(L2828,LEN(L2828)-3)&amp;"ctr",K$1:K$2881),IF(L$1:L$2881=L2828,K$1:K$2881),2,IF(ISERROR(Q2828),3,IF(Q2828&lt;0.05,3,2))))</f>
        <v/>
      </c>
      <c r="S2828" s="1" t="str">
        <f t="shared" ca="1" si="600"/>
        <v/>
      </c>
      <c r="T2828" s="1" t="str">
        <f t="array" ref="T2828">IF(O2828="","",AVERAGE(IF(L$1:L$2881=L2828,I$1:I$2881)))</f>
        <v/>
      </c>
      <c r="U2828" s="1" t="str">
        <f t="shared" ca="1" si="601"/>
        <v/>
      </c>
      <c r="V2828" s="1" t="str">
        <f t="shared" ca="1" si="607"/>
        <v/>
      </c>
      <c r="W2828" s="1" t="str">
        <f t="array" aca="1" ref="W2828" ca="1">IF(V2828="","",IF(AVERAGE(IF(Z$2:Z$2881="Neg"&amp;" "&amp;B2828&amp;" "&amp;X2828,J$2:J$2881,0))&gt;AVERAGE(IF(Z$2:Z$2881="pos"&amp;" "&amp;B2828&amp;" "&amp;X2828,J$2:J$2881,0)),"neg","pos"))</f>
        <v/>
      </c>
      <c r="X2828" s="1" t="str">
        <f t="shared" ca="1" si="602"/>
        <v/>
      </c>
      <c r="Y2828" s="1" t="str">
        <f t="shared" ca="1" si="603"/>
        <v/>
      </c>
      <c r="Z2828" s="1" t="str">
        <f t="shared" si="604"/>
        <v>both arginine MEB</v>
      </c>
      <c r="AA2828" s="1" t="str">
        <f t="shared" si="608"/>
        <v/>
      </c>
    </row>
    <row r="2829" spans="1:27" x14ac:dyDescent="0.2">
      <c r="A2829" s="1" t="s">
        <v>94</v>
      </c>
      <c r="B2829" s="1" t="s">
        <v>179</v>
      </c>
      <c r="C2829" s="1" t="s">
        <v>144</v>
      </c>
      <c r="D2829" s="1">
        <v>174.11160000000001</v>
      </c>
      <c r="E2829" s="1">
        <v>35.630000000000003</v>
      </c>
      <c r="F2829" s="5" t="s">
        <v>146</v>
      </c>
      <c r="H2829" s="1" t="s">
        <v>149</v>
      </c>
      <c r="I2829" s="1">
        <v>3837270</v>
      </c>
      <c r="K2829" s="1">
        <f t="shared" si="605"/>
        <v>15.160271994829909</v>
      </c>
      <c r="L2829" s="1" t="str">
        <f t="shared" si="606"/>
        <v>both arginine MEBM_Ctr</v>
      </c>
      <c r="M2829" s="1" t="str">
        <f t="shared" si="597"/>
        <v>D</v>
      </c>
      <c r="N2829" s="1" t="str">
        <f t="shared" si="598"/>
        <v>both arginine MEBM_Ctr_D</v>
      </c>
      <c r="O2829" s="2" t="str">
        <f t="shared" si="599"/>
        <v/>
      </c>
      <c r="P2829" s="1" t="str">
        <f t="array" ref="P2829">IF(O2829="","",AVERAGE(IF(L$1:L$2881=L2829,K$1:K$2881)))</f>
        <v/>
      </c>
      <c r="Q2829" s="1" t="str">
        <f t="array" ref="Q2829">IF(O2829="","",_xlfn.F.TEST(IF((L$1:L$2881=LEFT(L2829,LEN(L2829)-3)&amp;"ctr"),K$1:K$2881),IF((L$1:L$2881=L2829),K$1:K$2881)))</f>
        <v/>
      </c>
      <c r="R2829" s="1" t="str">
        <f t="array" ref="R2829">IF(O2829="","",TTEST(IF(L$1:L$2881=LEFT(L2829,LEN(L2829)-3)&amp;"ctr",K$1:K$2881),IF(L$1:L$2881=L2829,K$1:K$2881),2,IF(ISERROR(Q2829),3,IF(Q2829&lt;0.05,3,2))))</f>
        <v/>
      </c>
      <c r="S2829" s="1" t="str">
        <f t="shared" ca="1" si="600"/>
        <v/>
      </c>
      <c r="T2829" s="1" t="str">
        <f t="array" ref="T2829">IF(O2829="","",AVERAGE(IF(L$1:L$2881=L2829,I$1:I$2881)))</f>
        <v/>
      </c>
      <c r="U2829" s="1" t="str">
        <f t="shared" ca="1" si="601"/>
        <v/>
      </c>
      <c r="V2829" s="1" t="str">
        <f t="shared" ca="1" si="607"/>
        <v/>
      </c>
      <c r="W2829" s="1" t="str">
        <f t="array" aca="1" ref="W2829" ca="1">IF(V2829="","",IF(AVERAGE(IF(Z$2:Z$2881="Neg"&amp;" "&amp;B2829&amp;" "&amp;X2829,J$2:J$2881,0))&gt;AVERAGE(IF(Z$2:Z$2881="pos"&amp;" "&amp;B2829&amp;" "&amp;X2829,J$2:J$2881,0)),"neg","pos"))</f>
        <v/>
      </c>
      <c r="X2829" s="1" t="str">
        <f t="shared" ca="1" si="602"/>
        <v/>
      </c>
      <c r="Y2829" s="1" t="str">
        <f t="shared" ca="1" si="603"/>
        <v/>
      </c>
      <c r="Z2829" s="1" t="str">
        <f t="shared" si="604"/>
        <v>both arginine MEB</v>
      </c>
      <c r="AA2829" s="1" t="str">
        <f t="shared" si="608"/>
        <v/>
      </c>
    </row>
    <row r="2830" spans="1:27" x14ac:dyDescent="0.2">
      <c r="A2830" s="1" t="s">
        <v>94</v>
      </c>
      <c r="B2830" s="1" t="s">
        <v>179</v>
      </c>
      <c r="C2830" s="1" t="s">
        <v>144</v>
      </c>
      <c r="D2830" s="1">
        <v>174.11160000000001</v>
      </c>
      <c r="E2830" s="1">
        <v>35.630000000000003</v>
      </c>
      <c r="F2830" s="5" t="s">
        <v>146</v>
      </c>
      <c r="H2830" s="1" t="s">
        <v>150</v>
      </c>
      <c r="I2830" s="1">
        <v>4122504</v>
      </c>
      <c r="K2830" s="1">
        <f t="shared" si="605"/>
        <v>15.231971546271431</v>
      </c>
      <c r="L2830" s="1" t="str">
        <f t="shared" si="606"/>
        <v>both arginine MEBM_Syn</v>
      </c>
      <c r="M2830" s="1" t="str">
        <f t="shared" si="597"/>
        <v>D</v>
      </c>
      <c r="N2830" s="1" t="str">
        <f t="shared" si="598"/>
        <v>both arginine MEBM_Syn_D</v>
      </c>
      <c r="O2830" s="2" t="str">
        <f t="shared" si="599"/>
        <v>D</v>
      </c>
      <c r="P2830" s="1">
        <f t="array" ref="P2830">IF(O2830="","",AVERAGE(IF(L$1:L$2881=L2830,K$1:K$2881)))</f>
        <v>15.238731185072087</v>
      </c>
      <c r="Q2830" s="1">
        <f t="array" ref="Q2830">IF(O2830="","",_xlfn.F.TEST(IF((L$1:L$2881=LEFT(L2830,LEN(L2830)-3)&amp;"ctr"),K$1:K$2881),IF((L$1:L$2881=L2830),K$1:K$2881)))</f>
        <v>0.54098293413992338</v>
      </c>
      <c r="R2830" s="1">
        <f t="array" ref="R2830">IF(O2830="","",TTEST(IF(L$1:L$2881=LEFT(L2830,LEN(L2830)-3)&amp;"ctr",K$1:K$2881),IF(L$1:L$2881=L2830,K$1:K$2881),2,IF(ISERROR(Q2830),3,IF(Q2830&lt;0.05,3,2))))</f>
        <v>0.59914193626627887</v>
      </c>
      <c r="S2830" s="1" t="str">
        <f t="shared" ca="1" si="600"/>
        <v>N</v>
      </c>
      <c r="T2830" s="1">
        <f t="array" ref="T2830">IF(O2830="","",AVERAGE(IF(L$1:L$2881=L2830,I$1:I$2881)))</f>
        <v>4204772.75</v>
      </c>
      <c r="U2830" s="1" t="str">
        <f t="shared" ca="1" si="601"/>
        <v>n/a</v>
      </c>
      <c r="V2830" s="1" t="str">
        <f t="shared" ca="1" si="607"/>
        <v>1</v>
      </c>
      <c r="W2830" s="1" t="str">
        <f t="array" aca="1" ref="W2830" ca="1">IF(V2830="","",IF(AVERAGE(IF(Z$2:Z$2881="Neg"&amp;" "&amp;B2830&amp;" "&amp;X2830,J$2:J$2881,0))&gt;AVERAGE(IF(Z$2:Z$2881="pos"&amp;" "&amp;B2830&amp;" "&amp;X2830,J$2:J$2881,0)),"neg","pos"))</f>
        <v>pos</v>
      </c>
      <c r="X2830" s="1" t="str">
        <f t="shared" ca="1" si="602"/>
        <v>MEB</v>
      </c>
      <c r="Y2830" s="1" t="str">
        <f t="shared" ca="1" si="603"/>
        <v>Syn</v>
      </c>
      <c r="Z2830" s="1" t="str">
        <f t="shared" si="604"/>
        <v>both arginine MEB</v>
      </c>
      <c r="AA2830" s="1" t="str">
        <f t="shared" si="608"/>
        <v>Good</v>
      </c>
    </row>
    <row r="2831" spans="1:27" x14ac:dyDescent="0.2">
      <c r="A2831" s="1" t="s">
        <v>94</v>
      </c>
      <c r="B2831" s="1" t="s">
        <v>179</v>
      </c>
      <c r="C2831" s="1" t="s">
        <v>144</v>
      </c>
      <c r="D2831" s="1">
        <v>174.11160000000001</v>
      </c>
      <c r="E2831" s="1">
        <v>35.630000000000003</v>
      </c>
      <c r="F2831" s="5" t="s">
        <v>146</v>
      </c>
      <c r="H2831" s="1" t="s">
        <v>150</v>
      </c>
      <c r="I2831" s="1">
        <v>5102664</v>
      </c>
      <c r="K2831" s="1">
        <f t="shared" si="605"/>
        <v>15.445273510232967</v>
      </c>
      <c r="L2831" s="1" t="str">
        <f t="shared" si="606"/>
        <v>both arginine MEBM_Syn</v>
      </c>
      <c r="M2831" s="1" t="str">
        <f t="shared" si="597"/>
        <v>D</v>
      </c>
      <c r="N2831" s="1" t="str">
        <f t="shared" si="598"/>
        <v>both arginine MEBM_Syn_D</v>
      </c>
      <c r="O2831" s="2" t="str">
        <f t="shared" si="599"/>
        <v/>
      </c>
      <c r="P2831" s="1" t="str">
        <f t="array" ref="P2831">IF(O2831="","",AVERAGE(IF(L$1:L$2881=L2831,K$1:K$2881)))</f>
        <v/>
      </c>
      <c r="Q2831" s="1" t="str">
        <f t="array" ref="Q2831">IF(O2831="","",_xlfn.F.TEST(IF((L$1:L$2881=LEFT(L2831,LEN(L2831)-3)&amp;"ctr"),K$1:K$2881),IF((L$1:L$2881=L2831),K$1:K$2881)))</f>
        <v/>
      </c>
      <c r="R2831" s="1" t="str">
        <f t="array" ref="R2831">IF(O2831="","",TTEST(IF(L$1:L$2881=LEFT(L2831,LEN(L2831)-3)&amp;"ctr",K$1:K$2881),IF(L$1:L$2881=L2831,K$1:K$2881),2,IF(ISERROR(Q2831),3,IF(Q2831&lt;0.05,3,2))))</f>
        <v/>
      </c>
      <c r="S2831" s="1" t="str">
        <f t="shared" ca="1" si="600"/>
        <v/>
      </c>
      <c r="T2831" s="1" t="str">
        <f t="array" ref="T2831">IF(O2831="","",AVERAGE(IF(L$1:L$2881=L2831,I$1:I$2881)))</f>
        <v/>
      </c>
      <c r="U2831" s="1" t="str">
        <f t="shared" ca="1" si="601"/>
        <v/>
      </c>
      <c r="V2831" s="1" t="str">
        <f t="shared" ca="1" si="607"/>
        <v/>
      </c>
      <c r="W2831" s="1" t="str">
        <f t="array" aca="1" ref="W2831" ca="1">IF(V2831="","",IF(AVERAGE(IF(Z$2:Z$2881="Neg"&amp;" "&amp;B2831&amp;" "&amp;X2831,J$2:J$2881,0))&gt;AVERAGE(IF(Z$2:Z$2881="pos"&amp;" "&amp;B2831&amp;" "&amp;X2831,J$2:J$2881,0)),"neg","pos"))</f>
        <v/>
      </c>
      <c r="X2831" s="1" t="str">
        <f t="shared" ca="1" si="602"/>
        <v/>
      </c>
      <c r="Y2831" s="1" t="str">
        <f t="shared" ca="1" si="603"/>
        <v/>
      </c>
      <c r="Z2831" s="1" t="str">
        <f t="shared" si="604"/>
        <v>both arginine MEB</v>
      </c>
      <c r="AA2831" s="1" t="str">
        <f t="shared" si="608"/>
        <v/>
      </c>
    </row>
    <row r="2832" spans="1:27" x14ac:dyDescent="0.2">
      <c r="A2832" s="1" t="s">
        <v>94</v>
      </c>
      <c r="B2832" s="1" t="s">
        <v>179</v>
      </c>
      <c r="C2832" s="1" t="s">
        <v>144</v>
      </c>
      <c r="D2832" s="1">
        <v>174.11160000000001</v>
      </c>
      <c r="E2832" s="1">
        <v>35.630000000000003</v>
      </c>
      <c r="F2832" s="5" t="s">
        <v>146</v>
      </c>
      <c r="H2832" s="1" t="s">
        <v>150</v>
      </c>
      <c r="I2832" s="1">
        <v>4353829</v>
      </c>
      <c r="K2832" s="1">
        <f t="shared" si="605"/>
        <v>15.286566475457642</v>
      </c>
      <c r="L2832" s="1" t="str">
        <f t="shared" si="606"/>
        <v>both arginine MEBM_Syn</v>
      </c>
      <c r="M2832" s="1" t="str">
        <f t="shared" si="597"/>
        <v>D</v>
      </c>
      <c r="N2832" s="1" t="str">
        <f t="shared" si="598"/>
        <v>both arginine MEBM_Syn_D</v>
      </c>
      <c r="O2832" s="2" t="str">
        <f t="shared" si="599"/>
        <v/>
      </c>
      <c r="P2832" s="1" t="str">
        <f t="array" ref="P2832">IF(O2832="","",AVERAGE(IF(L$1:L$2881=L2832,K$1:K$2881)))</f>
        <v/>
      </c>
      <c r="Q2832" s="1" t="str">
        <f t="array" ref="Q2832">IF(O2832="","",_xlfn.F.TEST(IF((L$1:L$2881=LEFT(L2832,LEN(L2832)-3)&amp;"ctr"),K$1:K$2881),IF((L$1:L$2881=L2832),K$1:K$2881)))</f>
        <v/>
      </c>
      <c r="R2832" s="1" t="str">
        <f t="array" ref="R2832">IF(O2832="","",TTEST(IF(L$1:L$2881=LEFT(L2832,LEN(L2832)-3)&amp;"ctr",K$1:K$2881),IF(L$1:L$2881=L2832,K$1:K$2881),2,IF(ISERROR(Q2832),3,IF(Q2832&lt;0.05,3,2))))</f>
        <v/>
      </c>
      <c r="S2832" s="1" t="str">
        <f t="shared" ca="1" si="600"/>
        <v/>
      </c>
      <c r="T2832" s="1" t="str">
        <f t="array" ref="T2832">IF(O2832="","",AVERAGE(IF(L$1:L$2881=L2832,I$1:I$2881)))</f>
        <v/>
      </c>
      <c r="U2832" s="1" t="str">
        <f t="shared" ca="1" si="601"/>
        <v/>
      </c>
      <c r="V2832" s="1" t="str">
        <f t="shared" ca="1" si="607"/>
        <v/>
      </c>
      <c r="W2832" s="1" t="str">
        <f t="array" aca="1" ref="W2832" ca="1">IF(V2832="","",IF(AVERAGE(IF(Z$2:Z$2881="Neg"&amp;" "&amp;B2832&amp;" "&amp;X2832,J$2:J$2881,0))&gt;AVERAGE(IF(Z$2:Z$2881="pos"&amp;" "&amp;B2832&amp;" "&amp;X2832,J$2:J$2881,0)),"neg","pos"))</f>
        <v/>
      </c>
      <c r="X2832" s="1" t="str">
        <f t="shared" ca="1" si="602"/>
        <v/>
      </c>
      <c r="Y2832" s="1" t="str">
        <f t="shared" ca="1" si="603"/>
        <v/>
      </c>
      <c r="Z2832" s="1" t="str">
        <f t="shared" si="604"/>
        <v>both arginine MEB</v>
      </c>
      <c r="AA2832" s="1" t="str">
        <f t="shared" si="608"/>
        <v/>
      </c>
    </row>
    <row r="2833" spans="1:27" x14ac:dyDescent="0.2">
      <c r="A2833" s="1" t="s">
        <v>94</v>
      </c>
      <c r="B2833" s="1" t="s">
        <v>179</v>
      </c>
      <c r="C2833" s="1" t="s">
        <v>144</v>
      </c>
      <c r="D2833" s="1">
        <v>174.11160000000001</v>
      </c>
      <c r="E2833" s="1">
        <v>35.630000000000003</v>
      </c>
      <c r="F2833" s="5" t="s">
        <v>146</v>
      </c>
      <c r="H2833" s="1" t="s">
        <v>150</v>
      </c>
      <c r="I2833" s="1">
        <v>3240094</v>
      </c>
      <c r="K2833" s="1">
        <f t="shared" si="605"/>
        <v>14.991113208326315</v>
      </c>
      <c r="L2833" s="1" t="str">
        <f t="shared" si="606"/>
        <v>both arginine MEBM_Syn</v>
      </c>
      <c r="M2833" s="1" t="str">
        <f t="shared" si="597"/>
        <v>D</v>
      </c>
      <c r="N2833" s="1" t="str">
        <f t="shared" si="598"/>
        <v>both arginine MEBM_Syn_D</v>
      </c>
      <c r="O2833" s="2" t="str">
        <f t="shared" si="599"/>
        <v/>
      </c>
      <c r="P2833" s="1" t="str">
        <f t="array" ref="P2833">IF(O2833="","",AVERAGE(IF(L$1:L$2881=L2833,K$1:K$2881)))</f>
        <v/>
      </c>
      <c r="Q2833" s="1" t="str">
        <f t="array" ref="Q2833">IF(O2833="","",_xlfn.F.TEST(IF((L$1:L$2881=LEFT(L2833,LEN(L2833)-3)&amp;"ctr"),K$1:K$2881),IF((L$1:L$2881=L2833),K$1:K$2881)))</f>
        <v/>
      </c>
      <c r="R2833" s="1" t="str">
        <f t="array" ref="R2833">IF(O2833="","",TTEST(IF(L$1:L$2881=LEFT(L2833,LEN(L2833)-3)&amp;"ctr",K$1:K$2881),IF(L$1:L$2881=L2833,K$1:K$2881),2,IF(ISERROR(Q2833),3,IF(Q2833&lt;0.05,3,2))))</f>
        <v/>
      </c>
      <c r="S2833" s="1" t="str">
        <f t="shared" ca="1" si="600"/>
        <v/>
      </c>
      <c r="T2833" s="1" t="str">
        <f t="array" ref="T2833">IF(O2833="","",AVERAGE(IF(L$1:L$2881=L2833,I$1:I$2881)))</f>
        <v/>
      </c>
      <c r="U2833" s="1" t="str">
        <f t="shared" ca="1" si="601"/>
        <v/>
      </c>
      <c r="V2833" s="1" t="str">
        <f t="shared" ca="1" si="607"/>
        <v/>
      </c>
      <c r="W2833" s="1" t="str">
        <f t="array" aca="1" ref="W2833" ca="1">IF(V2833="","",IF(AVERAGE(IF(Z$2:Z$2881="Neg"&amp;" "&amp;B2833&amp;" "&amp;X2833,J$2:J$2881,0))&gt;AVERAGE(IF(Z$2:Z$2881="pos"&amp;" "&amp;B2833&amp;" "&amp;X2833,J$2:J$2881,0)),"neg","pos"))</f>
        <v/>
      </c>
      <c r="X2833" s="1" t="str">
        <f t="shared" ca="1" si="602"/>
        <v/>
      </c>
      <c r="Y2833" s="1" t="str">
        <f t="shared" ca="1" si="603"/>
        <v/>
      </c>
      <c r="Z2833" s="1" t="str">
        <f t="shared" si="604"/>
        <v>both arginine MEB</v>
      </c>
      <c r="AA2833" s="1" t="str">
        <f t="shared" si="608"/>
        <v/>
      </c>
    </row>
    <row r="2834" spans="1:27" x14ac:dyDescent="0.2">
      <c r="A2834" s="1" t="s">
        <v>94</v>
      </c>
      <c r="B2834" s="1" t="s">
        <v>179</v>
      </c>
      <c r="C2834" s="1" t="s">
        <v>144</v>
      </c>
      <c r="D2834" s="1">
        <v>174.11160000000001</v>
      </c>
      <c r="E2834" s="1">
        <v>35.630000000000003</v>
      </c>
      <c r="F2834" s="5" t="s">
        <v>146</v>
      </c>
      <c r="H2834" s="1" t="s">
        <v>151</v>
      </c>
      <c r="I2834" s="1">
        <v>7470250</v>
      </c>
      <c r="K2834" s="1">
        <f t="shared" si="605"/>
        <v>15.826439157615447</v>
      </c>
      <c r="L2834" s="1" t="str">
        <f t="shared" si="606"/>
        <v>both arginine YE_Ctr</v>
      </c>
      <c r="M2834" s="1" t="str">
        <f t="shared" si="597"/>
        <v>D</v>
      </c>
      <c r="N2834" s="1" t="str">
        <f t="shared" si="598"/>
        <v>both arginine YE_Ctr_D</v>
      </c>
      <c r="O2834" s="2" t="str">
        <f t="shared" si="599"/>
        <v>D</v>
      </c>
      <c r="P2834" s="1">
        <f t="array" ref="P2834">IF(O2834="","",AVERAGE(IF(L$1:L$2881=L2834,K$1:K$2881)))</f>
        <v>15.629257969392365</v>
      </c>
      <c r="Q2834" s="1">
        <f t="array" ref="Q2834">IF(O2834="","",_xlfn.F.TEST(IF((L$1:L$2881=LEFT(L2834,LEN(L2834)-3)&amp;"ctr"),K$1:K$2881),IF((L$1:L$2881=L2834),K$1:K$2881)))</f>
        <v>1</v>
      </c>
      <c r="R2834" s="1">
        <f t="array" ref="R2834">IF(O2834="","",TTEST(IF(L$1:L$2881=LEFT(L2834,LEN(L2834)-3)&amp;"ctr",K$1:K$2881),IF(L$1:L$2881=L2834,K$1:K$2881),2,IF(ISERROR(Q2834),3,IF(Q2834&lt;0.05,3,2))))</f>
        <v>1</v>
      </c>
      <c r="S2834" s="1" t="str">
        <f t="shared" ca="1" si="600"/>
        <v>D</v>
      </c>
      <c r="T2834" s="1">
        <f t="array" ref="T2834">IF(O2834="","",AVERAGE(IF(L$1:L$2881=L2834,I$1:I$2881)))</f>
        <v>6186516</v>
      </c>
      <c r="U2834" s="1" t="b">
        <f t="shared" ca="1" si="601"/>
        <v>0</v>
      </c>
      <c r="V2834" s="1" t="str">
        <f t="shared" ca="1" si="607"/>
        <v>1</v>
      </c>
      <c r="W2834" s="1" t="str">
        <f t="array" aca="1" ref="W2834" ca="1">IF(V2834="","",IF(AVERAGE(IF(Z$2:Z$2881="Neg"&amp;" "&amp;B2834&amp;" "&amp;X2834,J$2:J$2881,0))&gt;AVERAGE(IF(Z$2:Z$2881="pos"&amp;" "&amp;B2834&amp;" "&amp;X2834,J$2:J$2881,0)),"neg","pos"))</f>
        <v>pos</v>
      </c>
      <c r="X2834" s="1" t="str">
        <f t="shared" ca="1" si="602"/>
        <v>YE_</v>
      </c>
      <c r="Y2834" s="1" t="str">
        <f t="shared" ca="1" si="603"/>
        <v>Ctr</v>
      </c>
      <c r="Z2834" s="1" t="str">
        <f t="shared" si="604"/>
        <v>both arginine YE_</v>
      </c>
      <c r="AA2834" s="1" t="str">
        <f t="shared" si="608"/>
        <v>Good</v>
      </c>
    </row>
    <row r="2835" spans="1:27" x14ac:dyDescent="0.2">
      <c r="A2835" s="1" t="s">
        <v>94</v>
      </c>
      <c r="B2835" s="1" t="s">
        <v>179</v>
      </c>
      <c r="C2835" s="1" t="s">
        <v>144</v>
      </c>
      <c r="D2835" s="1">
        <v>174.11160000000001</v>
      </c>
      <c r="E2835" s="1">
        <v>35.630000000000003</v>
      </c>
      <c r="F2835" s="5" t="s">
        <v>146</v>
      </c>
      <c r="H2835" s="1" t="s">
        <v>151</v>
      </c>
      <c r="I2835" s="1">
        <v>5195415</v>
      </c>
      <c r="K2835" s="1">
        <f t="shared" si="605"/>
        <v>15.463287256306586</v>
      </c>
      <c r="L2835" s="1" t="str">
        <f t="shared" si="606"/>
        <v>both arginine YE_Ctr</v>
      </c>
      <c r="M2835" s="1" t="str">
        <f t="shared" si="597"/>
        <v>D</v>
      </c>
      <c r="N2835" s="1" t="str">
        <f t="shared" si="598"/>
        <v>both arginine YE_Ctr_D</v>
      </c>
      <c r="O2835" s="2" t="str">
        <f t="shared" si="599"/>
        <v/>
      </c>
      <c r="P2835" s="1" t="str">
        <f t="array" ref="P2835">IF(O2835="","",AVERAGE(IF(L$1:L$2881=L2835,K$1:K$2881)))</f>
        <v/>
      </c>
      <c r="Q2835" s="1" t="str">
        <f t="array" ref="Q2835">IF(O2835="","",_xlfn.F.TEST(IF((L$1:L$2881=LEFT(L2835,LEN(L2835)-3)&amp;"ctr"),K$1:K$2881),IF((L$1:L$2881=L2835),K$1:K$2881)))</f>
        <v/>
      </c>
      <c r="R2835" s="1" t="str">
        <f t="array" ref="R2835">IF(O2835="","",TTEST(IF(L$1:L$2881=LEFT(L2835,LEN(L2835)-3)&amp;"ctr",K$1:K$2881),IF(L$1:L$2881=L2835,K$1:K$2881),2,IF(ISERROR(Q2835),3,IF(Q2835&lt;0.05,3,2))))</f>
        <v/>
      </c>
      <c r="S2835" s="1" t="str">
        <f t="shared" ca="1" si="600"/>
        <v/>
      </c>
      <c r="T2835" s="1" t="str">
        <f t="array" ref="T2835">IF(O2835="","",AVERAGE(IF(L$1:L$2881=L2835,I$1:I$2881)))</f>
        <v/>
      </c>
      <c r="U2835" s="1" t="str">
        <f t="shared" ca="1" si="601"/>
        <v/>
      </c>
      <c r="V2835" s="1" t="str">
        <f t="shared" ca="1" si="607"/>
        <v/>
      </c>
      <c r="W2835" s="1" t="str">
        <f t="array" aca="1" ref="W2835" ca="1">IF(V2835="","",IF(AVERAGE(IF(Z$2:Z$2881="Neg"&amp;" "&amp;B2835&amp;" "&amp;X2835,J$2:J$2881,0))&gt;AVERAGE(IF(Z$2:Z$2881="pos"&amp;" "&amp;B2835&amp;" "&amp;X2835,J$2:J$2881,0)),"neg","pos"))</f>
        <v/>
      </c>
      <c r="X2835" s="1" t="str">
        <f t="shared" ca="1" si="602"/>
        <v/>
      </c>
      <c r="Y2835" s="1" t="str">
        <f t="shared" ca="1" si="603"/>
        <v/>
      </c>
      <c r="Z2835" s="1" t="str">
        <f t="shared" si="604"/>
        <v>both arginine YE_</v>
      </c>
      <c r="AA2835" s="1" t="str">
        <f t="shared" si="608"/>
        <v/>
      </c>
    </row>
    <row r="2836" spans="1:27" x14ac:dyDescent="0.2">
      <c r="A2836" s="1" t="s">
        <v>94</v>
      </c>
      <c r="B2836" s="1" t="s">
        <v>179</v>
      </c>
      <c r="C2836" s="1" t="s">
        <v>144</v>
      </c>
      <c r="D2836" s="1">
        <v>174.11160000000001</v>
      </c>
      <c r="E2836" s="1">
        <v>35.630000000000003</v>
      </c>
      <c r="F2836" s="5" t="s">
        <v>146</v>
      </c>
      <c r="H2836" s="1" t="s">
        <v>151</v>
      </c>
      <c r="I2836" s="1">
        <v>5893497</v>
      </c>
      <c r="K2836" s="1">
        <f t="shared" si="605"/>
        <v>15.589360267291784</v>
      </c>
      <c r="L2836" s="1" t="str">
        <f t="shared" si="606"/>
        <v>both arginine YE_Ctr</v>
      </c>
      <c r="M2836" s="1" t="str">
        <f t="shared" si="597"/>
        <v>D</v>
      </c>
      <c r="N2836" s="1" t="str">
        <f t="shared" si="598"/>
        <v>both arginine YE_Ctr_D</v>
      </c>
      <c r="O2836" s="2" t="str">
        <f t="shared" si="599"/>
        <v/>
      </c>
      <c r="P2836" s="1" t="str">
        <f t="array" ref="P2836">IF(O2836="","",AVERAGE(IF(L$1:L$2881=L2836,K$1:K$2881)))</f>
        <v/>
      </c>
      <c r="Q2836" s="1" t="str">
        <f t="array" ref="Q2836">IF(O2836="","",_xlfn.F.TEST(IF((L$1:L$2881=LEFT(L2836,LEN(L2836)-3)&amp;"ctr"),K$1:K$2881),IF((L$1:L$2881=L2836),K$1:K$2881)))</f>
        <v/>
      </c>
      <c r="R2836" s="1" t="str">
        <f t="array" ref="R2836">IF(O2836="","",TTEST(IF(L$1:L$2881=LEFT(L2836,LEN(L2836)-3)&amp;"ctr",K$1:K$2881),IF(L$1:L$2881=L2836,K$1:K$2881),2,IF(ISERROR(Q2836),3,IF(Q2836&lt;0.05,3,2))))</f>
        <v/>
      </c>
      <c r="S2836" s="1" t="str">
        <f t="shared" ca="1" si="600"/>
        <v/>
      </c>
      <c r="T2836" s="1" t="str">
        <f t="array" ref="T2836">IF(O2836="","",AVERAGE(IF(L$1:L$2881=L2836,I$1:I$2881)))</f>
        <v/>
      </c>
      <c r="U2836" s="1" t="str">
        <f t="shared" ca="1" si="601"/>
        <v/>
      </c>
      <c r="V2836" s="1" t="str">
        <f t="shared" ca="1" si="607"/>
        <v/>
      </c>
      <c r="W2836" s="1" t="str">
        <f t="array" aca="1" ref="W2836" ca="1">IF(V2836="","",IF(AVERAGE(IF(Z$2:Z$2881="Neg"&amp;" "&amp;B2836&amp;" "&amp;X2836,J$2:J$2881,0))&gt;AVERAGE(IF(Z$2:Z$2881="pos"&amp;" "&amp;B2836&amp;" "&amp;X2836,J$2:J$2881,0)),"neg","pos"))</f>
        <v/>
      </c>
      <c r="X2836" s="1" t="str">
        <f t="shared" ca="1" si="602"/>
        <v/>
      </c>
      <c r="Y2836" s="1" t="str">
        <f t="shared" ca="1" si="603"/>
        <v/>
      </c>
      <c r="Z2836" s="1" t="str">
        <f t="shared" si="604"/>
        <v>both arginine YE_</v>
      </c>
      <c r="AA2836" s="1" t="str">
        <f t="shared" si="608"/>
        <v/>
      </c>
    </row>
    <row r="2837" spans="1:27" x14ac:dyDescent="0.2">
      <c r="A2837" s="1" t="s">
        <v>94</v>
      </c>
      <c r="B2837" s="1" t="s">
        <v>179</v>
      </c>
      <c r="C2837" s="1" t="s">
        <v>144</v>
      </c>
      <c r="D2837" s="1">
        <v>174.11160000000001</v>
      </c>
      <c r="E2837" s="1">
        <v>35.630000000000003</v>
      </c>
      <c r="F2837" s="5" t="s">
        <v>146</v>
      </c>
      <c r="H2837" s="1" t="s">
        <v>151</v>
      </c>
      <c r="I2837" s="1">
        <v>6186902</v>
      </c>
      <c r="K2837" s="1">
        <f t="shared" si="605"/>
        <v>15.637945196355636</v>
      </c>
      <c r="L2837" s="1" t="str">
        <f t="shared" si="606"/>
        <v>both arginine YE_Ctr</v>
      </c>
      <c r="M2837" s="1" t="str">
        <f t="shared" si="597"/>
        <v>D</v>
      </c>
      <c r="N2837" s="1" t="str">
        <f t="shared" si="598"/>
        <v>both arginine YE_Ctr_D</v>
      </c>
      <c r="O2837" s="2" t="str">
        <f t="shared" si="599"/>
        <v/>
      </c>
      <c r="P2837" s="1" t="str">
        <f t="array" ref="P2837">IF(O2837="","",AVERAGE(IF(L$1:L$2881=L2837,K$1:K$2881)))</f>
        <v/>
      </c>
      <c r="Q2837" s="1" t="str">
        <f t="array" ref="Q2837">IF(O2837="","",_xlfn.F.TEST(IF((L$1:L$2881=LEFT(L2837,LEN(L2837)-3)&amp;"ctr"),K$1:K$2881),IF((L$1:L$2881=L2837),K$1:K$2881)))</f>
        <v/>
      </c>
      <c r="R2837" s="1" t="str">
        <f t="array" ref="R2837">IF(O2837="","",TTEST(IF(L$1:L$2881=LEFT(L2837,LEN(L2837)-3)&amp;"ctr",K$1:K$2881),IF(L$1:L$2881=L2837,K$1:K$2881),2,IF(ISERROR(Q2837),3,IF(Q2837&lt;0.05,3,2))))</f>
        <v/>
      </c>
      <c r="S2837" s="1" t="str">
        <f t="shared" ca="1" si="600"/>
        <v/>
      </c>
      <c r="T2837" s="1" t="str">
        <f t="array" ref="T2837">IF(O2837="","",AVERAGE(IF(L$1:L$2881=L2837,I$1:I$2881)))</f>
        <v/>
      </c>
      <c r="U2837" s="1" t="str">
        <f t="shared" ca="1" si="601"/>
        <v/>
      </c>
      <c r="V2837" s="1" t="str">
        <f t="shared" ca="1" si="607"/>
        <v/>
      </c>
      <c r="W2837" s="1" t="str">
        <f t="array" aca="1" ref="W2837" ca="1">IF(V2837="","",IF(AVERAGE(IF(Z$2:Z$2881="Neg"&amp;" "&amp;B2837&amp;" "&amp;X2837,J$2:J$2881,0))&gt;AVERAGE(IF(Z$2:Z$2881="pos"&amp;" "&amp;B2837&amp;" "&amp;X2837,J$2:J$2881,0)),"neg","pos"))</f>
        <v/>
      </c>
      <c r="X2837" s="1" t="str">
        <f t="shared" ca="1" si="602"/>
        <v/>
      </c>
      <c r="Y2837" s="1" t="str">
        <f t="shared" ca="1" si="603"/>
        <v/>
      </c>
      <c r="Z2837" s="1" t="str">
        <f t="shared" si="604"/>
        <v>both arginine YE_</v>
      </c>
      <c r="AA2837" s="1" t="str">
        <f t="shared" si="608"/>
        <v/>
      </c>
    </row>
    <row r="2838" spans="1:27" x14ac:dyDescent="0.2">
      <c r="A2838" s="1" t="s">
        <v>94</v>
      </c>
      <c r="B2838" s="1" t="s">
        <v>179</v>
      </c>
      <c r="C2838" s="1" t="s">
        <v>144</v>
      </c>
      <c r="D2838" s="1">
        <v>174.11160000000001</v>
      </c>
      <c r="E2838" s="1">
        <v>35.630000000000003</v>
      </c>
      <c r="F2838" s="5" t="s">
        <v>146</v>
      </c>
      <c r="H2838" s="1" t="s">
        <v>152</v>
      </c>
      <c r="I2838" s="1">
        <v>5344041</v>
      </c>
      <c r="K2838" s="1">
        <f t="shared" si="605"/>
        <v>15.491492853449172</v>
      </c>
      <c r="L2838" s="1" t="str">
        <f t="shared" si="606"/>
        <v>both arginine YE_Syn</v>
      </c>
      <c r="M2838" s="1" t="str">
        <f t="shared" si="597"/>
        <v>D</v>
      </c>
      <c r="N2838" s="1" t="str">
        <f t="shared" si="598"/>
        <v>both arginine YE_Syn_D</v>
      </c>
      <c r="O2838" s="2" t="str">
        <f t="shared" si="599"/>
        <v>D</v>
      </c>
      <c r="P2838" s="1">
        <f t="array" ref="P2838">IF(O2838="","",AVERAGE(IF(L$1:L$2881=L2838,K$1:K$2881)))</f>
        <v>15.509613725905055</v>
      </c>
      <c r="Q2838" s="1">
        <f t="array" ref="Q2838">IF(O2838="","",_xlfn.F.TEST(IF((L$1:L$2881=LEFT(L2838,LEN(L2838)-3)&amp;"ctr"),K$1:K$2881),IF((L$1:L$2881=L2838),K$1:K$2881)))</f>
        <v>0.1951530295311584</v>
      </c>
      <c r="R2838" s="1">
        <f t="array" ref="R2838">IF(O2838="","",TTEST(IF(L$1:L$2881=LEFT(L2838,LEN(L2838)-3)&amp;"ctr",K$1:K$2881),IF(L$1:L$2881=L2838,K$1:K$2881),2,IF(ISERROR(Q2838),3,IF(Q2838&lt;0.05,3,2))))</f>
        <v>0.19431818170247125</v>
      </c>
      <c r="S2838" s="1" t="str">
        <f t="shared" ca="1" si="600"/>
        <v>N</v>
      </c>
      <c r="T2838" s="1">
        <f t="array" ref="T2838">IF(O2838="","",AVERAGE(IF(L$1:L$2881=L2838,I$1:I$2881)))</f>
        <v>5450158.5</v>
      </c>
      <c r="U2838" s="1" t="str">
        <f t="shared" ca="1" si="601"/>
        <v>n/a</v>
      </c>
      <c r="V2838" s="1" t="str">
        <f t="shared" ca="1" si="607"/>
        <v>1</v>
      </c>
      <c r="W2838" s="1" t="str">
        <f t="array" aca="1" ref="W2838" ca="1">IF(V2838="","",IF(AVERAGE(IF(Z$2:Z$2881="Neg"&amp;" "&amp;B2838&amp;" "&amp;X2838,J$2:J$2881,0))&gt;AVERAGE(IF(Z$2:Z$2881="pos"&amp;" "&amp;B2838&amp;" "&amp;X2838,J$2:J$2881,0)),"neg","pos"))</f>
        <v>pos</v>
      </c>
      <c r="X2838" s="1" t="str">
        <f t="shared" ca="1" si="602"/>
        <v>YE_</v>
      </c>
      <c r="Y2838" s="1" t="str">
        <f t="shared" ca="1" si="603"/>
        <v>Syn</v>
      </c>
      <c r="Z2838" s="1" t="str">
        <f t="shared" si="604"/>
        <v>both arginine YE_</v>
      </c>
      <c r="AA2838" s="1" t="str">
        <f t="shared" si="608"/>
        <v>Good</v>
      </c>
    </row>
    <row r="2839" spans="1:27" x14ac:dyDescent="0.2">
      <c r="A2839" s="1" t="s">
        <v>94</v>
      </c>
      <c r="B2839" s="1" t="s">
        <v>179</v>
      </c>
      <c r="C2839" s="1" t="s">
        <v>144</v>
      </c>
      <c r="D2839" s="1">
        <v>174.11160000000001</v>
      </c>
      <c r="E2839" s="1">
        <v>35.630000000000003</v>
      </c>
      <c r="F2839" s="5" t="s">
        <v>146</v>
      </c>
      <c r="H2839" s="1" t="s">
        <v>152</v>
      </c>
      <c r="I2839" s="1">
        <v>5587745</v>
      </c>
      <c r="K2839" s="1">
        <f t="shared" si="605"/>
        <v>15.536086543780446</v>
      </c>
      <c r="L2839" s="1" t="str">
        <f t="shared" si="606"/>
        <v>both arginine YE_Syn</v>
      </c>
      <c r="M2839" s="1" t="str">
        <f t="shared" si="597"/>
        <v>D</v>
      </c>
      <c r="N2839" s="1" t="str">
        <f t="shared" si="598"/>
        <v>both arginine YE_Syn_D</v>
      </c>
      <c r="O2839" s="2" t="str">
        <f t="shared" si="599"/>
        <v/>
      </c>
      <c r="P2839" s="1" t="str">
        <f t="array" ref="P2839">IF(O2839="","",AVERAGE(IF(L$1:L$2881=L2839,K$1:K$2881)))</f>
        <v/>
      </c>
      <c r="Q2839" s="1" t="str">
        <f t="array" ref="Q2839">IF(O2839="","",_xlfn.F.TEST(IF((L$1:L$2881=LEFT(L2839,LEN(L2839)-3)&amp;"ctr"),K$1:K$2881),IF((L$1:L$2881=L2839),K$1:K$2881)))</f>
        <v/>
      </c>
      <c r="R2839" s="1" t="str">
        <f t="array" ref="R2839">IF(O2839="","",TTEST(IF(L$1:L$2881=LEFT(L2839,LEN(L2839)-3)&amp;"ctr",K$1:K$2881),IF(L$1:L$2881=L2839,K$1:K$2881),2,IF(ISERROR(Q2839),3,IF(Q2839&lt;0.05,3,2))))</f>
        <v/>
      </c>
      <c r="S2839" s="1" t="str">
        <f t="shared" ca="1" si="600"/>
        <v/>
      </c>
      <c r="T2839" s="1" t="str">
        <f t="array" ref="T2839">IF(O2839="","",AVERAGE(IF(L$1:L$2881=L2839,I$1:I$2881)))</f>
        <v/>
      </c>
      <c r="U2839" s="1" t="str">
        <f t="shared" ca="1" si="601"/>
        <v/>
      </c>
      <c r="V2839" s="1" t="str">
        <f t="shared" ca="1" si="607"/>
        <v/>
      </c>
      <c r="W2839" s="1" t="str">
        <f t="array" aca="1" ref="W2839" ca="1">IF(V2839="","",IF(AVERAGE(IF(Z$2:Z$2881="Neg"&amp;" "&amp;B2839&amp;" "&amp;X2839,J$2:J$2881,0))&gt;AVERAGE(IF(Z$2:Z$2881="pos"&amp;" "&amp;B2839&amp;" "&amp;X2839,J$2:J$2881,0)),"neg","pos"))</f>
        <v/>
      </c>
      <c r="X2839" s="1" t="str">
        <f t="shared" ca="1" si="602"/>
        <v/>
      </c>
      <c r="Y2839" s="1" t="str">
        <f t="shared" ca="1" si="603"/>
        <v/>
      </c>
      <c r="Z2839" s="1" t="str">
        <f t="shared" si="604"/>
        <v>both arginine YE_</v>
      </c>
      <c r="AA2839" s="1" t="str">
        <f t="shared" si="608"/>
        <v/>
      </c>
    </row>
    <row r="2840" spans="1:27" x14ac:dyDescent="0.2">
      <c r="A2840" s="1" t="s">
        <v>94</v>
      </c>
      <c r="B2840" s="1" t="s">
        <v>179</v>
      </c>
      <c r="C2840" s="1" t="s">
        <v>144</v>
      </c>
      <c r="D2840" s="1">
        <v>174.11160000000001</v>
      </c>
      <c r="E2840" s="1">
        <v>35.630000000000003</v>
      </c>
      <c r="F2840" s="5" t="s">
        <v>146</v>
      </c>
      <c r="H2840" s="1" t="s">
        <v>152</v>
      </c>
      <c r="I2840" s="1">
        <v>5026404</v>
      </c>
      <c r="K2840" s="1">
        <f t="shared" si="605"/>
        <v>15.430215574818112</v>
      </c>
      <c r="L2840" s="1" t="str">
        <f t="shared" si="606"/>
        <v>both arginine YE_Syn</v>
      </c>
      <c r="M2840" s="1" t="str">
        <f t="shared" si="597"/>
        <v>D</v>
      </c>
      <c r="N2840" s="1" t="str">
        <f t="shared" si="598"/>
        <v>both arginine YE_Syn_D</v>
      </c>
      <c r="O2840" s="2" t="str">
        <f t="shared" si="599"/>
        <v/>
      </c>
      <c r="P2840" s="1" t="str">
        <f t="array" ref="P2840">IF(O2840="","",AVERAGE(IF(L$1:L$2881=L2840,K$1:K$2881)))</f>
        <v/>
      </c>
      <c r="Q2840" s="1" t="str">
        <f t="array" ref="Q2840">IF(O2840="","",_xlfn.F.TEST(IF((L$1:L$2881=LEFT(L2840,LEN(L2840)-3)&amp;"ctr"),K$1:K$2881),IF((L$1:L$2881=L2840),K$1:K$2881)))</f>
        <v/>
      </c>
      <c r="R2840" s="1" t="str">
        <f t="array" ref="R2840">IF(O2840="","",TTEST(IF(L$1:L$2881=LEFT(L2840,LEN(L2840)-3)&amp;"ctr",K$1:K$2881),IF(L$1:L$2881=L2840,K$1:K$2881),2,IF(ISERROR(Q2840),3,IF(Q2840&lt;0.05,3,2))))</f>
        <v/>
      </c>
      <c r="S2840" s="1" t="str">
        <f t="shared" ca="1" si="600"/>
        <v/>
      </c>
      <c r="T2840" s="1" t="str">
        <f t="array" ref="T2840">IF(O2840="","",AVERAGE(IF(L$1:L$2881=L2840,I$1:I$2881)))</f>
        <v/>
      </c>
      <c r="U2840" s="1" t="str">
        <f t="shared" ca="1" si="601"/>
        <v/>
      </c>
      <c r="V2840" s="1" t="str">
        <f t="shared" ca="1" si="607"/>
        <v/>
      </c>
      <c r="W2840" s="1" t="str">
        <f t="array" aca="1" ref="W2840" ca="1">IF(V2840="","",IF(AVERAGE(IF(Z$2:Z$2881="Neg"&amp;" "&amp;B2840&amp;" "&amp;X2840,J$2:J$2881,0))&gt;AVERAGE(IF(Z$2:Z$2881="pos"&amp;" "&amp;B2840&amp;" "&amp;X2840,J$2:J$2881,0)),"neg","pos"))</f>
        <v/>
      </c>
      <c r="X2840" s="1" t="str">
        <f t="shared" ca="1" si="602"/>
        <v/>
      </c>
      <c r="Y2840" s="1" t="str">
        <f t="shared" ca="1" si="603"/>
        <v/>
      </c>
      <c r="Z2840" s="1" t="str">
        <f t="shared" si="604"/>
        <v>both arginine YE_</v>
      </c>
      <c r="AA2840" s="1" t="str">
        <f t="shared" si="608"/>
        <v/>
      </c>
    </row>
    <row r="2841" spans="1:27" x14ac:dyDescent="0.2">
      <c r="A2841" s="1" t="s">
        <v>94</v>
      </c>
      <c r="B2841" s="1" t="s">
        <v>179</v>
      </c>
      <c r="C2841" s="1" t="s">
        <v>144</v>
      </c>
      <c r="D2841" s="1">
        <v>174.11160000000001</v>
      </c>
      <c r="E2841" s="1">
        <v>35.630000000000003</v>
      </c>
      <c r="F2841" s="5" t="s">
        <v>146</v>
      </c>
      <c r="H2841" s="1" t="s">
        <v>152</v>
      </c>
      <c r="I2841" s="1">
        <v>5842444</v>
      </c>
      <c r="K2841" s="1">
        <f t="shared" si="605"/>
        <v>15.580659931572493</v>
      </c>
      <c r="L2841" s="1" t="str">
        <f t="shared" si="606"/>
        <v>both arginine YE_Syn</v>
      </c>
      <c r="M2841" s="1" t="str">
        <f t="shared" si="597"/>
        <v>D</v>
      </c>
      <c r="N2841" s="1" t="str">
        <f t="shared" si="598"/>
        <v>both arginine YE_Syn_D</v>
      </c>
      <c r="O2841" s="2" t="str">
        <f t="shared" si="599"/>
        <v/>
      </c>
      <c r="P2841" s="1" t="str">
        <f t="array" ref="P2841">IF(O2841="","",AVERAGE(IF(L$1:L$2881=L2841,K$1:K$2881)))</f>
        <v/>
      </c>
      <c r="Q2841" s="1" t="str">
        <f t="array" ref="Q2841">IF(O2841="","",_xlfn.F.TEST(IF((L$1:L$2881=LEFT(L2841,LEN(L2841)-3)&amp;"ctr"),K$1:K$2881),IF((L$1:L$2881=L2841),K$1:K$2881)))</f>
        <v/>
      </c>
      <c r="R2841" s="1" t="str">
        <f t="array" ref="R2841">IF(O2841="","",TTEST(IF(L$1:L$2881=LEFT(L2841,LEN(L2841)-3)&amp;"ctr",K$1:K$2881),IF(L$1:L$2881=L2841,K$1:K$2881),2,IF(ISERROR(Q2841),3,IF(Q2841&lt;0.05,3,2))))</f>
        <v/>
      </c>
      <c r="S2841" s="1" t="str">
        <f t="shared" ca="1" si="600"/>
        <v/>
      </c>
      <c r="T2841" s="1" t="str">
        <f t="array" ref="T2841">IF(O2841="","",AVERAGE(IF(L$1:L$2881=L2841,I$1:I$2881)))</f>
        <v/>
      </c>
      <c r="U2841" s="1" t="str">
        <f t="shared" ca="1" si="601"/>
        <v/>
      </c>
      <c r="V2841" s="1" t="str">
        <f t="shared" ca="1" si="607"/>
        <v/>
      </c>
      <c r="W2841" s="1" t="str">
        <f t="array" aca="1" ref="W2841" ca="1">IF(V2841="","",IF(AVERAGE(IF(Z$2:Z$2881="Neg"&amp;" "&amp;B2841&amp;" "&amp;X2841,J$2:J$2881,0))&gt;AVERAGE(IF(Z$2:Z$2881="pos"&amp;" "&amp;B2841&amp;" "&amp;X2841,J$2:J$2881,0)),"neg","pos"))</f>
        <v/>
      </c>
      <c r="X2841" s="1" t="str">
        <f t="shared" ca="1" si="602"/>
        <v/>
      </c>
      <c r="Y2841" s="1" t="str">
        <f t="shared" ca="1" si="603"/>
        <v/>
      </c>
      <c r="Z2841" s="1" t="str">
        <f t="shared" si="604"/>
        <v>both arginine YE_</v>
      </c>
      <c r="AA2841" s="1" t="str">
        <f t="shared" si="608"/>
        <v/>
      </c>
    </row>
    <row r="2842" spans="1:27" x14ac:dyDescent="0.2">
      <c r="A2842" s="1" t="s">
        <v>94</v>
      </c>
      <c r="B2842" s="1" t="s">
        <v>179</v>
      </c>
      <c r="C2842" s="1" t="s">
        <v>144</v>
      </c>
      <c r="D2842" s="1">
        <v>174.11160000000001</v>
      </c>
      <c r="E2842" s="1">
        <v>35.630000000000003</v>
      </c>
      <c r="F2842" s="5" t="s">
        <v>146</v>
      </c>
      <c r="H2842" s="1" t="s">
        <v>153</v>
      </c>
      <c r="I2842" s="1">
        <v>524723</v>
      </c>
      <c r="K2842" s="1">
        <f t="shared" si="605"/>
        <v>13.170627689051841</v>
      </c>
      <c r="L2842" s="1" t="str">
        <f t="shared" si="606"/>
        <v>both arginine SE_Ctr</v>
      </c>
      <c r="M2842" s="1" t="str">
        <f t="shared" si="597"/>
        <v>D</v>
      </c>
      <c r="N2842" s="1" t="str">
        <f t="shared" si="598"/>
        <v>both arginine SE_Ctr_D</v>
      </c>
      <c r="O2842" s="2" t="str">
        <f t="shared" si="599"/>
        <v>D</v>
      </c>
      <c r="P2842" s="1">
        <f t="array" ref="P2842">IF(O2842="","",AVERAGE(IF(L$1:L$2881=L2842,K$1:K$2881)))</f>
        <v>12.754535846410217</v>
      </c>
      <c r="Q2842" s="1">
        <f t="array" ref="Q2842">IF(O2842="","",_xlfn.F.TEST(IF((L$1:L$2881=LEFT(L2842,LEN(L2842)-3)&amp;"ctr"),K$1:K$2881),IF((L$1:L$2881=L2842),K$1:K$2881)))</f>
        <v>1</v>
      </c>
      <c r="R2842" s="1">
        <f t="array" ref="R2842">IF(O2842="","",TTEST(IF(L$1:L$2881=LEFT(L2842,LEN(L2842)-3)&amp;"ctr",K$1:K$2881),IF(L$1:L$2881=L2842,K$1:K$2881),2,IF(ISERROR(Q2842),3,IF(Q2842&lt;0.05,3,2))))</f>
        <v>1</v>
      </c>
      <c r="S2842" s="1" t="str">
        <f t="shared" ca="1" si="600"/>
        <v>D</v>
      </c>
      <c r="T2842" s="1">
        <f t="array" ref="T2842">IF(O2842="","",AVERAGE(IF(L$1:L$2881=L2842,I$1:I$2881)))</f>
        <v>378946.75</v>
      </c>
      <c r="U2842" s="1" t="b">
        <f t="shared" ca="1" si="601"/>
        <v>0</v>
      </c>
      <c r="V2842" s="1" t="str">
        <f t="shared" ca="1" si="607"/>
        <v>1</v>
      </c>
      <c r="W2842" s="1" t="str">
        <f t="array" aca="1" ref="W2842" ca="1">IF(V2842="","",IF(AVERAGE(IF(Z$2:Z$2881="Neg"&amp;" "&amp;B2842&amp;" "&amp;X2842,J$2:J$2881,0))&gt;AVERAGE(IF(Z$2:Z$2881="pos"&amp;" "&amp;B2842&amp;" "&amp;X2842,J$2:J$2881,0)),"neg","pos"))</f>
        <v>pos</v>
      </c>
      <c r="X2842" s="1" t="str">
        <f t="shared" ca="1" si="602"/>
        <v>SE_</v>
      </c>
      <c r="Y2842" s="1" t="str">
        <f t="shared" ca="1" si="603"/>
        <v>Ctr</v>
      </c>
      <c r="Z2842" s="1" t="str">
        <f t="shared" si="604"/>
        <v>both arginine SE_</v>
      </c>
      <c r="AA2842" s="1" t="str">
        <f t="shared" si="608"/>
        <v>Good</v>
      </c>
    </row>
    <row r="2843" spans="1:27" x14ac:dyDescent="0.2">
      <c r="A2843" s="1" t="s">
        <v>94</v>
      </c>
      <c r="B2843" s="1" t="s">
        <v>179</v>
      </c>
      <c r="C2843" s="1" t="s">
        <v>144</v>
      </c>
      <c r="D2843" s="1">
        <v>174.11160000000001</v>
      </c>
      <c r="E2843" s="1">
        <v>35.630000000000003</v>
      </c>
      <c r="F2843" s="5" t="s">
        <v>146</v>
      </c>
      <c r="H2843" s="1" t="s">
        <v>153</v>
      </c>
      <c r="I2843" s="1">
        <v>157607</v>
      </c>
      <c r="K2843" s="1">
        <f t="shared" si="605"/>
        <v>11.967866216538919</v>
      </c>
      <c r="L2843" s="1" t="str">
        <f t="shared" si="606"/>
        <v>both arginine SE_Ctr</v>
      </c>
      <c r="M2843" s="1" t="str">
        <f t="shared" si="597"/>
        <v>D</v>
      </c>
      <c r="N2843" s="1" t="str">
        <f t="shared" si="598"/>
        <v>both arginine SE_Ctr_D</v>
      </c>
      <c r="O2843" s="2" t="str">
        <f t="shared" si="599"/>
        <v/>
      </c>
      <c r="P2843" s="1" t="str">
        <f t="array" ref="P2843">IF(O2843="","",AVERAGE(IF(L$1:L$2881=L2843,K$1:K$2881)))</f>
        <v/>
      </c>
      <c r="Q2843" s="1" t="str">
        <f t="array" ref="Q2843">IF(O2843="","",_xlfn.F.TEST(IF((L$1:L$2881=LEFT(L2843,LEN(L2843)-3)&amp;"ctr"),K$1:K$2881),IF((L$1:L$2881=L2843),K$1:K$2881)))</f>
        <v/>
      </c>
      <c r="R2843" s="1" t="str">
        <f t="array" ref="R2843">IF(O2843="","",TTEST(IF(L$1:L$2881=LEFT(L2843,LEN(L2843)-3)&amp;"ctr",K$1:K$2881),IF(L$1:L$2881=L2843,K$1:K$2881),2,IF(ISERROR(Q2843),3,IF(Q2843&lt;0.05,3,2))))</f>
        <v/>
      </c>
      <c r="S2843" s="1" t="str">
        <f t="shared" ca="1" si="600"/>
        <v/>
      </c>
      <c r="T2843" s="1" t="str">
        <f t="array" ref="T2843">IF(O2843="","",AVERAGE(IF(L$1:L$2881=L2843,I$1:I$2881)))</f>
        <v/>
      </c>
      <c r="U2843" s="1" t="str">
        <f t="shared" ca="1" si="601"/>
        <v/>
      </c>
      <c r="V2843" s="1" t="str">
        <f t="shared" ca="1" si="607"/>
        <v/>
      </c>
      <c r="W2843" s="1" t="str">
        <f t="array" aca="1" ref="W2843" ca="1">IF(V2843="","",IF(AVERAGE(IF(Z$2:Z$2881="Neg"&amp;" "&amp;B2843&amp;" "&amp;X2843,J$2:J$2881,0))&gt;AVERAGE(IF(Z$2:Z$2881="pos"&amp;" "&amp;B2843&amp;" "&amp;X2843,J$2:J$2881,0)),"neg","pos"))</f>
        <v/>
      </c>
      <c r="X2843" s="1" t="str">
        <f t="shared" ca="1" si="602"/>
        <v/>
      </c>
      <c r="Y2843" s="1" t="str">
        <f t="shared" ca="1" si="603"/>
        <v/>
      </c>
      <c r="Z2843" s="1" t="str">
        <f t="shared" si="604"/>
        <v>both arginine SE_</v>
      </c>
      <c r="AA2843" s="1" t="str">
        <f t="shared" si="608"/>
        <v/>
      </c>
    </row>
    <row r="2844" spans="1:27" x14ac:dyDescent="0.2">
      <c r="A2844" s="1" t="s">
        <v>94</v>
      </c>
      <c r="B2844" s="1" t="s">
        <v>179</v>
      </c>
      <c r="C2844" s="1" t="s">
        <v>144</v>
      </c>
      <c r="D2844" s="1">
        <v>174.11160000000001</v>
      </c>
      <c r="E2844" s="1">
        <v>35.630000000000003</v>
      </c>
      <c r="F2844" s="5" t="s">
        <v>146</v>
      </c>
      <c r="H2844" s="1" t="s">
        <v>153</v>
      </c>
      <c r="I2844" s="1">
        <v>405427</v>
      </c>
      <c r="K2844" s="1">
        <f t="shared" si="605"/>
        <v>12.912698578202548</v>
      </c>
      <c r="L2844" s="1" t="str">
        <f t="shared" si="606"/>
        <v>both arginine SE_Ctr</v>
      </c>
      <c r="M2844" s="1" t="str">
        <f t="shared" si="597"/>
        <v>D</v>
      </c>
      <c r="N2844" s="1" t="str">
        <f t="shared" si="598"/>
        <v>both arginine SE_Ctr_D</v>
      </c>
      <c r="O2844" s="2" t="str">
        <f t="shared" si="599"/>
        <v/>
      </c>
      <c r="P2844" s="1" t="str">
        <f t="array" ref="P2844">IF(O2844="","",AVERAGE(IF(L$1:L$2881=L2844,K$1:K$2881)))</f>
        <v/>
      </c>
      <c r="Q2844" s="1" t="str">
        <f t="array" ref="Q2844">IF(O2844="","",_xlfn.F.TEST(IF((L$1:L$2881=LEFT(L2844,LEN(L2844)-3)&amp;"ctr"),K$1:K$2881),IF((L$1:L$2881=L2844),K$1:K$2881)))</f>
        <v/>
      </c>
      <c r="R2844" s="1" t="str">
        <f t="array" ref="R2844">IF(O2844="","",TTEST(IF(L$1:L$2881=LEFT(L2844,LEN(L2844)-3)&amp;"ctr",K$1:K$2881),IF(L$1:L$2881=L2844,K$1:K$2881),2,IF(ISERROR(Q2844),3,IF(Q2844&lt;0.05,3,2))))</f>
        <v/>
      </c>
      <c r="S2844" s="1" t="str">
        <f t="shared" ca="1" si="600"/>
        <v/>
      </c>
      <c r="T2844" s="1" t="str">
        <f t="array" ref="T2844">IF(O2844="","",AVERAGE(IF(L$1:L$2881=L2844,I$1:I$2881)))</f>
        <v/>
      </c>
      <c r="U2844" s="1" t="str">
        <f t="shared" ca="1" si="601"/>
        <v/>
      </c>
      <c r="V2844" s="1" t="str">
        <f t="shared" ca="1" si="607"/>
        <v/>
      </c>
      <c r="W2844" s="1" t="str">
        <f t="array" aca="1" ref="W2844" ca="1">IF(V2844="","",IF(AVERAGE(IF(Z$2:Z$2881="Neg"&amp;" "&amp;B2844&amp;" "&amp;X2844,J$2:J$2881,0))&gt;AVERAGE(IF(Z$2:Z$2881="pos"&amp;" "&amp;B2844&amp;" "&amp;X2844,J$2:J$2881,0)),"neg","pos"))</f>
        <v/>
      </c>
      <c r="X2844" s="1" t="str">
        <f t="shared" ca="1" si="602"/>
        <v/>
      </c>
      <c r="Y2844" s="1" t="str">
        <f t="shared" ca="1" si="603"/>
        <v/>
      </c>
      <c r="Z2844" s="1" t="str">
        <f t="shared" si="604"/>
        <v>both arginine SE_</v>
      </c>
      <c r="AA2844" s="1" t="str">
        <f t="shared" si="608"/>
        <v/>
      </c>
    </row>
    <row r="2845" spans="1:27" x14ac:dyDescent="0.2">
      <c r="A2845" s="1" t="s">
        <v>94</v>
      </c>
      <c r="B2845" s="1" t="s">
        <v>179</v>
      </c>
      <c r="C2845" s="1" t="s">
        <v>144</v>
      </c>
      <c r="D2845" s="1">
        <v>174.11160000000001</v>
      </c>
      <c r="E2845" s="1">
        <v>35.630000000000003</v>
      </c>
      <c r="F2845" s="5" t="s">
        <v>146</v>
      </c>
      <c r="H2845" s="1" t="s">
        <v>153</v>
      </c>
      <c r="I2845" s="1">
        <v>428030</v>
      </c>
      <c r="K2845" s="1">
        <f t="shared" si="605"/>
        <v>12.966950901847557</v>
      </c>
      <c r="L2845" s="1" t="str">
        <f t="shared" si="606"/>
        <v>both arginine SE_Ctr</v>
      </c>
      <c r="M2845" s="1" t="str">
        <f t="shared" si="597"/>
        <v>D</v>
      </c>
      <c r="N2845" s="1" t="str">
        <f t="shared" si="598"/>
        <v>both arginine SE_Ctr_D</v>
      </c>
      <c r="O2845" s="2" t="str">
        <f t="shared" si="599"/>
        <v/>
      </c>
      <c r="P2845" s="1" t="str">
        <f t="array" ref="P2845">IF(O2845="","",AVERAGE(IF(L$1:L$2881=L2845,K$1:K$2881)))</f>
        <v/>
      </c>
      <c r="Q2845" s="1" t="str">
        <f t="array" ref="Q2845">IF(O2845="","",_xlfn.F.TEST(IF((L$1:L$2881=LEFT(L2845,LEN(L2845)-3)&amp;"ctr"),K$1:K$2881),IF((L$1:L$2881=L2845),K$1:K$2881)))</f>
        <v/>
      </c>
      <c r="R2845" s="1" t="str">
        <f t="array" ref="R2845">IF(O2845="","",TTEST(IF(L$1:L$2881=LEFT(L2845,LEN(L2845)-3)&amp;"ctr",K$1:K$2881),IF(L$1:L$2881=L2845,K$1:K$2881),2,IF(ISERROR(Q2845),3,IF(Q2845&lt;0.05,3,2))))</f>
        <v/>
      </c>
      <c r="S2845" s="1" t="str">
        <f t="shared" ca="1" si="600"/>
        <v/>
      </c>
      <c r="T2845" s="1" t="str">
        <f t="array" ref="T2845">IF(O2845="","",AVERAGE(IF(L$1:L$2881=L2845,I$1:I$2881)))</f>
        <v/>
      </c>
      <c r="U2845" s="1" t="str">
        <f t="shared" ca="1" si="601"/>
        <v/>
      </c>
      <c r="V2845" s="1" t="str">
        <f t="shared" ca="1" si="607"/>
        <v/>
      </c>
      <c r="W2845" s="1" t="str">
        <f t="array" aca="1" ref="W2845" ca="1">IF(V2845="","",IF(AVERAGE(IF(Z$2:Z$2881="Neg"&amp;" "&amp;B2845&amp;" "&amp;X2845,J$2:J$2881,0))&gt;AVERAGE(IF(Z$2:Z$2881="pos"&amp;" "&amp;B2845&amp;" "&amp;X2845,J$2:J$2881,0)),"neg","pos"))</f>
        <v/>
      </c>
      <c r="X2845" s="1" t="str">
        <f t="shared" ca="1" si="602"/>
        <v/>
      </c>
      <c r="Y2845" s="1" t="str">
        <f t="shared" ca="1" si="603"/>
        <v/>
      </c>
      <c r="Z2845" s="1" t="str">
        <f t="shared" si="604"/>
        <v>both arginine SE_</v>
      </c>
      <c r="AA2845" s="1" t="str">
        <f t="shared" si="608"/>
        <v/>
      </c>
    </row>
    <row r="2846" spans="1:27" x14ac:dyDescent="0.2">
      <c r="A2846" s="1" t="s">
        <v>94</v>
      </c>
      <c r="B2846" s="1" t="s">
        <v>179</v>
      </c>
      <c r="C2846" s="1" t="s">
        <v>144</v>
      </c>
      <c r="D2846" s="1">
        <v>174.11160000000001</v>
      </c>
      <c r="E2846" s="1">
        <v>35.630000000000003</v>
      </c>
      <c r="F2846" s="5" t="s">
        <v>146</v>
      </c>
      <c r="H2846" s="1" t="s">
        <v>154</v>
      </c>
      <c r="I2846" s="1">
        <v>647159</v>
      </c>
      <c r="K2846" s="1">
        <f t="shared" si="605"/>
        <v>13.380348838119273</v>
      </c>
      <c r="L2846" s="1" t="str">
        <f t="shared" si="606"/>
        <v>both arginine SE_Syn</v>
      </c>
      <c r="M2846" s="1" t="str">
        <f t="shared" si="597"/>
        <v>D</v>
      </c>
      <c r="N2846" s="1" t="str">
        <f t="shared" si="598"/>
        <v>both arginine SE_Syn_D</v>
      </c>
      <c r="O2846" s="2" t="str">
        <f t="shared" si="599"/>
        <v>D</v>
      </c>
      <c r="P2846" s="1">
        <f t="array" ref="P2846">IF(O2846="","",AVERAGE(IF(L$1:L$2881=L2846,K$1:K$2881)))</f>
        <v>11.980690156399405</v>
      </c>
      <c r="Q2846" s="1">
        <f t="array" ref="Q2846">IF(O2846="","",_xlfn.F.TEST(IF((L$1:L$2881=LEFT(L2846,LEN(L2846)-3)&amp;"ctr"),K$1:K$2881),IF((L$1:L$2881=L2846),K$1:K$2881)))</f>
        <v>5.951587998549706E-2</v>
      </c>
      <c r="R2846" s="1">
        <f t="array" ref="R2846">IF(O2846="","",TTEST(IF(L$1:L$2881=LEFT(L2846,LEN(L2846)-3)&amp;"ctr",K$1:K$2881),IF(L$1:L$2881=L2846,K$1:K$2881),2,IF(ISERROR(Q2846),3,IF(Q2846&lt;0.05,3,2))))</f>
        <v>0.47869036826522393</v>
      </c>
      <c r="S2846" s="1" t="str">
        <f t="shared" ca="1" si="600"/>
        <v>N</v>
      </c>
      <c r="T2846" s="1">
        <f t="array" ref="T2846">IF(O2846="","",AVERAGE(IF(L$1:L$2881=L2846,I$1:I$2881)))</f>
        <v>355828</v>
      </c>
      <c r="U2846" s="1" t="str">
        <f t="shared" ca="1" si="601"/>
        <v>n/a</v>
      </c>
      <c r="V2846" s="1" t="str">
        <f t="shared" ca="1" si="607"/>
        <v>1</v>
      </c>
      <c r="W2846" s="1" t="str">
        <f t="array" aca="1" ref="W2846" ca="1">IF(V2846="","",IF(AVERAGE(IF(Z$2:Z$2881="Neg"&amp;" "&amp;B2846&amp;" "&amp;X2846,J$2:J$2881,0))&gt;AVERAGE(IF(Z$2:Z$2881="pos"&amp;" "&amp;B2846&amp;" "&amp;X2846,J$2:J$2881,0)),"neg","pos"))</f>
        <v>pos</v>
      </c>
      <c r="X2846" s="1" t="str">
        <f t="shared" ca="1" si="602"/>
        <v>SE_</v>
      </c>
      <c r="Y2846" s="1" t="str">
        <f t="shared" ca="1" si="603"/>
        <v>Syn</v>
      </c>
      <c r="Z2846" s="1" t="str">
        <f t="shared" si="604"/>
        <v>both arginine SE_</v>
      </c>
      <c r="AA2846" s="1" t="str">
        <f t="shared" si="608"/>
        <v>Good</v>
      </c>
    </row>
    <row r="2847" spans="1:27" x14ac:dyDescent="0.2">
      <c r="A2847" s="1" t="s">
        <v>94</v>
      </c>
      <c r="B2847" s="1" t="s">
        <v>179</v>
      </c>
      <c r="C2847" s="1" t="s">
        <v>144</v>
      </c>
      <c r="D2847" s="1">
        <v>174.11160000000001</v>
      </c>
      <c r="E2847" s="1">
        <v>35.630000000000003</v>
      </c>
      <c r="F2847" s="5" t="s">
        <v>146</v>
      </c>
      <c r="H2847" s="1" t="s">
        <v>154</v>
      </c>
      <c r="I2847" s="1">
        <v>581021</v>
      </c>
      <c r="K2847" s="1">
        <f t="shared" si="605"/>
        <v>13.272543900865868</v>
      </c>
      <c r="L2847" s="1" t="str">
        <f t="shared" si="606"/>
        <v>both arginine SE_Syn</v>
      </c>
      <c r="M2847" s="1" t="str">
        <f t="shared" si="597"/>
        <v>D</v>
      </c>
      <c r="N2847" s="1" t="str">
        <f t="shared" si="598"/>
        <v>both arginine SE_Syn_D</v>
      </c>
      <c r="O2847" s="2" t="str">
        <f t="shared" si="599"/>
        <v/>
      </c>
      <c r="P2847" s="1" t="str">
        <f t="array" ref="P2847">IF(O2847="","",AVERAGE(IF(L$1:L$2881=L2847,K$1:K$2881)))</f>
        <v/>
      </c>
      <c r="Q2847" s="1" t="str">
        <f t="array" ref="Q2847">IF(O2847="","",_xlfn.F.TEST(IF((L$1:L$2881=LEFT(L2847,LEN(L2847)-3)&amp;"ctr"),K$1:K$2881),IF((L$1:L$2881=L2847),K$1:K$2881)))</f>
        <v/>
      </c>
      <c r="R2847" s="1" t="str">
        <f t="array" ref="R2847">IF(O2847="","",TTEST(IF(L$1:L$2881=LEFT(L2847,LEN(L2847)-3)&amp;"ctr",K$1:K$2881),IF(L$1:L$2881=L2847,K$1:K$2881),2,IF(ISERROR(Q2847),3,IF(Q2847&lt;0.05,3,2))))</f>
        <v/>
      </c>
      <c r="S2847" s="1" t="str">
        <f t="shared" ca="1" si="600"/>
        <v/>
      </c>
      <c r="T2847" s="1" t="str">
        <f t="array" ref="T2847">IF(O2847="","",AVERAGE(IF(L$1:L$2881=L2847,I$1:I$2881)))</f>
        <v/>
      </c>
      <c r="U2847" s="1" t="str">
        <f t="shared" ca="1" si="601"/>
        <v/>
      </c>
      <c r="V2847" s="1" t="str">
        <f t="shared" ca="1" si="607"/>
        <v/>
      </c>
      <c r="W2847" s="1" t="str">
        <f t="array" aca="1" ref="W2847" ca="1">IF(V2847="","",IF(AVERAGE(IF(Z$2:Z$2881="Neg"&amp;" "&amp;B2847&amp;" "&amp;X2847,J$2:J$2881,0))&gt;AVERAGE(IF(Z$2:Z$2881="pos"&amp;" "&amp;B2847&amp;" "&amp;X2847,J$2:J$2881,0)),"neg","pos"))</f>
        <v/>
      </c>
      <c r="X2847" s="1" t="str">
        <f t="shared" ca="1" si="602"/>
        <v/>
      </c>
      <c r="Y2847" s="1" t="str">
        <f t="shared" ca="1" si="603"/>
        <v/>
      </c>
      <c r="Z2847" s="1" t="str">
        <f t="shared" si="604"/>
        <v>both arginine SE_</v>
      </c>
      <c r="AA2847" s="1" t="str">
        <f t="shared" si="608"/>
        <v/>
      </c>
    </row>
    <row r="2848" spans="1:27" x14ac:dyDescent="0.2">
      <c r="A2848" s="1" t="s">
        <v>94</v>
      </c>
      <c r="B2848" s="1" t="s">
        <v>179</v>
      </c>
      <c r="C2848" s="1" t="s">
        <v>144</v>
      </c>
      <c r="D2848" s="1">
        <v>174.11160000000001</v>
      </c>
      <c r="E2848" s="1">
        <v>35.630000000000003</v>
      </c>
      <c r="F2848" s="5" t="s">
        <v>146</v>
      </c>
      <c r="H2848" s="1" t="s">
        <v>154</v>
      </c>
      <c r="I2848" s="1">
        <v>9294</v>
      </c>
      <c r="K2848" s="1">
        <f t="shared" si="605"/>
        <v>9.1372319001555447</v>
      </c>
      <c r="L2848" s="1" t="str">
        <f t="shared" si="606"/>
        <v>both arginine SE_Syn</v>
      </c>
      <c r="M2848" s="1" t="str">
        <f t="shared" si="597"/>
        <v>D</v>
      </c>
      <c r="N2848" s="1" t="str">
        <f t="shared" si="598"/>
        <v>both arginine SE_Syn_D</v>
      </c>
      <c r="O2848" s="2" t="str">
        <f t="shared" si="599"/>
        <v/>
      </c>
      <c r="P2848" s="1" t="str">
        <f t="array" ref="P2848">IF(O2848="","",AVERAGE(IF(L$1:L$2881=L2848,K$1:K$2881)))</f>
        <v/>
      </c>
      <c r="Q2848" s="1" t="str">
        <f t="array" ref="Q2848">IF(O2848="","",_xlfn.F.TEST(IF((L$1:L$2881=LEFT(L2848,LEN(L2848)-3)&amp;"ctr"),K$1:K$2881),IF((L$1:L$2881=L2848),K$1:K$2881)))</f>
        <v/>
      </c>
      <c r="R2848" s="1" t="str">
        <f t="array" ref="R2848">IF(O2848="","",TTEST(IF(L$1:L$2881=LEFT(L2848,LEN(L2848)-3)&amp;"ctr",K$1:K$2881),IF(L$1:L$2881=L2848,K$1:K$2881),2,IF(ISERROR(Q2848),3,IF(Q2848&lt;0.05,3,2))))</f>
        <v/>
      </c>
      <c r="S2848" s="1" t="str">
        <f t="shared" ca="1" si="600"/>
        <v/>
      </c>
      <c r="T2848" s="1" t="str">
        <f t="array" ref="T2848">IF(O2848="","",AVERAGE(IF(L$1:L$2881=L2848,I$1:I$2881)))</f>
        <v/>
      </c>
      <c r="U2848" s="1" t="str">
        <f t="shared" ca="1" si="601"/>
        <v/>
      </c>
      <c r="V2848" s="1" t="str">
        <f t="shared" ca="1" si="607"/>
        <v/>
      </c>
      <c r="W2848" s="1" t="str">
        <f t="array" aca="1" ref="W2848" ca="1">IF(V2848="","",IF(AVERAGE(IF(Z$2:Z$2881="Neg"&amp;" "&amp;B2848&amp;" "&amp;X2848,J$2:J$2881,0))&gt;AVERAGE(IF(Z$2:Z$2881="pos"&amp;" "&amp;B2848&amp;" "&amp;X2848,J$2:J$2881,0)),"neg","pos"))</f>
        <v/>
      </c>
      <c r="X2848" s="1" t="str">
        <f t="shared" ca="1" si="602"/>
        <v/>
      </c>
      <c r="Y2848" s="1" t="str">
        <f t="shared" ca="1" si="603"/>
        <v/>
      </c>
      <c r="Z2848" s="1" t="str">
        <f t="shared" si="604"/>
        <v>both arginine SE_</v>
      </c>
      <c r="AA2848" s="1" t="str">
        <f t="shared" si="608"/>
        <v/>
      </c>
    </row>
    <row r="2849" spans="1:27" x14ac:dyDescent="0.2">
      <c r="A2849" s="1" t="s">
        <v>94</v>
      </c>
      <c r="B2849" s="1" t="s">
        <v>179</v>
      </c>
      <c r="C2849" s="1" t="s">
        <v>144</v>
      </c>
      <c r="D2849" s="1">
        <v>174.11160000000001</v>
      </c>
      <c r="E2849" s="1">
        <v>35.630000000000003</v>
      </c>
      <c r="F2849" s="5" t="s">
        <v>146</v>
      </c>
      <c r="H2849" s="1" t="s">
        <v>154</v>
      </c>
      <c r="I2849" s="1">
        <v>185838</v>
      </c>
      <c r="K2849" s="1">
        <f t="shared" si="605"/>
        <v>12.132635986456933</v>
      </c>
      <c r="L2849" s="1" t="str">
        <f t="shared" si="606"/>
        <v>both arginine SE_Syn</v>
      </c>
      <c r="M2849" s="1" t="str">
        <f t="shared" si="597"/>
        <v>D</v>
      </c>
      <c r="N2849" s="1" t="str">
        <f t="shared" si="598"/>
        <v>both arginine SE_Syn_D</v>
      </c>
      <c r="O2849" s="2" t="str">
        <f t="shared" si="599"/>
        <v/>
      </c>
      <c r="P2849" s="1" t="str">
        <f t="array" ref="P2849">IF(O2849="","",AVERAGE(IF(L$1:L$2881=L2849,K$1:K$2881)))</f>
        <v/>
      </c>
      <c r="Q2849" s="1" t="str">
        <f t="array" ref="Q2849">IF(O2849="","",_xlfn.F.TEST(IF((L$1:L$2881=LEFT(L2849,LEN(L2849)-3)&amp;"ctr"),K$1:K$2881),IF((L$1:L$2881=L2849),K$1:K$2881)))</f>
        <v/>
      </c>
      <c r="R2849" s="1" t="str">
        <f t="array" ref="R2849">IF(O2849="","",TTEST(IF(L$1:L$2881=LEFT(L2849,LEN(L2849)-3)&amp;"ctr",K$1:K$2881),IF(L$1:L$2881=L2849,K$1:K$2881),2,IF(ISERROR(Q2849),3,IF(Q2849&lt;0.05,3,2))))</f>
        <v/>
      </c>
      <c r="S2849" s="1" t="str">
        <f t="shared" ca="1" si="600"/>
        <v/>
      </c>
      <c r="T2849" s="1" t="str">
        <f t="array" ref="T2849">IF(O2849="","",AVERAGE(IF(L$1:L$2881=L2849,I$1:I$2881)))</f>
        <v/>
      </c>
      <c r="U2849" s="1" t="str">
        <f t="shared" ca="1" si="601"/>
        <v/>
      </c>
      <c r="V2849" s="1" t="str">
        <f t="shared" ca="1" si="607"/>
        <v/>
      </c>
      <c r="W2849" s="1" t="str">
        <f t="array" aca="1" ref="W2849" ca="1">IF(V2849="","",IF(AVERAGE(IF(Z$2:Z$2881="Neg"&amp;" "&amp;B2849&amp;" "&amp;X2849,J$2:J$2881,0))&gt;AVERAGE(IF(Z$2:Z$2881="pos"&amp;" "&amp;B2849&amp;" "&amp;X2849,J$2:J$2881,0)),"neg","pos"))</f>
        <v/>
      </c>
      <c r="X2849" s="1" t="str">
        <f t="shared" ca="1" si="602"/>
        <v/>
      </c>
      <c r="Y2849" s="1" t="str">
        <f t="shared" ca="1" si="603"/>
        <v/>
      </c>
      <c r="Z2849" s="1" t="str">
        <f t="shared" si="604"/>
        <v>both arginine SE_</v>
      </c>
      <c r="AA2849" s="1" t="str">
        <f t="shared" si="608"/>
        <v/>
      </c>
    </row>
    <row r="2850" spans="1:27" x14ac:dyDescent="0.2">
      <c r="A2850" s="1" t="s">
        <v>94</v>
      </c>
      <c r="B2850" s="1" t="s">
        <v>201</v>
      </c>
      <c r="C2850" s="1" t="s">
        <v>145</v>
      </c>
      <c r="D2850" s="1">
        <v>146.1052</v>
      </c>
      <c r="E2850" s="1">
        <v>36.57</v>
      </c>
      <c r="F2850" s="5" t="s">
        <v>146</v>
      </c>
      <c r="H2850" s="1" t="s">
        <v>147</v>
      </c>
      <c r="K2850" s="1">
        <f t="shared" si="605"/>
        <v>0</v>
      </c>
      <c r="L2850" s="1" t="str">
        <f t="shared" si="606"/>
        <v>both lysine Min_Ctr</v>
      </c>
      <c r="M2850" s="1" t="str">
        <f t="shared" si="597"/>
        <v>ND</v>
      </c>
      <c r="N2850" s="1" t="str">
        <f t="shared" si="598"/>
        <v>both lysine Min_CtrND</v>
      </c>
      <c r="O2850" s="2" t="str">
        <f t="shared" si="599"/>
        <v>ND</v>
      </c>
      <c r="P2850" s="1">
        <f t="array" ref="P2850">IF(O2850="","",AVERAGE(IF(L$1:L$2881=L2850,K$1:K$2881)))</f>
        <v>0</v>
      </c>
      <c r="Q2850" s="1" t="e">
        <f t="array" ref="Q2850">IF(O2850="","",_xlfn.F.TEST(IF((L$1:L$2881=LEFT(L2850,LEN(L2850)-3)&amp;"ctr"),K$1:K$2881),IF((L$1:L$2881=L2850),K$1:K$2881)))</f>
        <v>#DIV/0!</v>
      </c>
      <c r="R2850" s="1" t="e">
        <f t="array" ref="R2850">IF(O2850="","",TTEST(IF(L$1:L$2881=LEFT(L2850,LEN(L2850)-3)&amp;"ctr",K$1:K$2881),IF(L$1:L$2881=L2850,K$1:K$2881),2,IF(ISERROR(Q2850),3,IF(Q2850&lt;0.05,3,2))))</f>
        <v>#DIV/0!</v>
      </c>
      <c r="S2850" s="1" t="str">
        <f t="shared" ca="1" si="600"/>
        <v>ND</v>
      </c>
      <c r="T2850" s="1">
        <f t="array" ref="T2850">IF(O2850="","",AVERAGE(IF(L$1:L$2881=L2850,I$1:I$2881)))</f>
        <v>0</v>
      </c>
      <c r="U2850" s="1" t="str">
        <f t="shared" ca="1" si="601"/>
        <v>n/a</v>
      </c>
      <c r="V2850" s="1" t="str">
        <f t="shared" ca="1" si="607"/>
        <v/>
      </c>
      <c r="W2850" s="1" t="str">
        <f t="array" aca="1" ref="W2850" ca="1">IF(V2850="","",IF(AVERAGE(IF(Z$2:Z$2881="Neg"&amp;" "&amp;B2850&amp;" "&amp;X2850,J$2:J$2881,0))&gt;AVERAGE(IF(Z$2:Z$2881="pos"&amp;" "&amp;B2850&amp;" "&amp;X2850,J$2:J$2881,0)),"neg","pos"))</f>
        <v/>
      </c>
      <c r="X2850" s="1" t="str">
        <f t="shared" ca="1" si="602"/>
        <v/>
      </c>
      <c r="Y2850" s="1" t="str">
        <f t="shared" ca="1" si="603"/>
        <v/>
      </c>
      <c r="Z2850" s="1" t="str">
        <f t="shared" si="604"/>
        <v>both lysine Min</v>
      </c>
      <c r="AA2850" s="1" t="str">
        <f t="shared" si="608"/>
        <v>Good</v>
      </c>
    </row>
    <row r="2851" spans="1:27" x14ac:dyDescent="0.2">
      <c r="A2851" s="1" t="s">
        <v>94</v>
      </c>
      <c r="B2851" s="1" t="s">
        <v>201</v>
      </c>
      <c r="C2851" s="1" t="s">
        <v>145</v>
      </c>
      <c r="D2851" s="1">
        <v>146.1052</v>
      </c>
      <c r="E2851" s="1">
        <v>36.57</v>
      </c>
      <c r="F2851" s="5" t="s">
        <v>146</v>
      </c>
      <c r="H2851" s="1" t="s">
        <v>147</v>
      </c>
      <c r="K2851" s="1">
        <f t="shared" si="605"/>
        <v>0</v>
      </c>
      <c r="L2851" s="1" t="str">
        <f t="shared" si="606"/>
        <v>both lysine Min_Ctr</v>
      </c>
      <c r="M2851" s="1" t="str">
        <f t="shared" si="597"/>
        <v>ND</v>
      </c>
      <c r="N2851" s="1" t="str">
        <f t="shared" si="598"/>
        <v>both lysine Min_CtrND</v>
      </c>
      <c r="O2851" s="2" t="str">
        <f t="shared" si="599"/>
        <v/>
      </c>
      <c r="P2851" s="1" t="str">
        <f t="array" ref="P2851">IF(O2851="","",AVERAGE(IF(L$1:L$2881=L2851,K$1:K$2881)))</f>
        <v/>
      </c>
      <c r="Q2851" s="1" t="str">
        <f t="array" ref="Q2851">IF(O2851="","",_xlfn.F.TEST(IF((L$1:L$2881=LEFT(L2851,LEN(L2851)-3)&amp;"ctr"),K$1:K$2881),IF((L$1:L$2881=L2851),K$1:K$2881)))</f>
        <v/>
      </c>
      <c r="R2851" s="1" t="str">
        <f t="array" ref="R2851">IF(O2851="","",TTEST(IF(L$1:L$2881=LEFT(L2851,LEN(L2851)-3)&amp;"ctr",K$1:K$2881),IF(L$1:L$2881=L2851,K$1:K$2881),2,IF(ISERROR(Q2851),3,IF(Q2851&lt;0.05,3,2))))</f>
        <v/>
      </c>
      <c r="S2851" s="1" t="str">
        <f t="shared" ca="1" si="600"/>
        <v/>
      </c>
      <c r="T2851" s="1" t="str">
        <f t="array" ref="T2851">IF(O2851="","",AVERAGE(IF(L$1:L$2881=L2851,I$1:I$2881)))</f>
        <v/>
      </c>
      <c r="U2851" s="1" t="str">
        <f t="shared" ca="1" si="601"/>
        <v/>
      </c>
      <c r="V2851" s="1" t="str">
        <f t="shared" ca="1" si="607"/>
        <v/>
      </c>
      <c r="W2851" s="1" t="str">
        <f t="array" aca="1" ref="W2851" ca="1">IF(V2851="","",IF(AVERAGE(IF(Z$2:Z$2881="Neg"&amp;" "&amp;B2851&amp;" "&amp;X2851,J$2:J$2881,0))&gt;AVERAGE(IF(Z$2:Z$2881="pos"&amp;" "&amp;B2851&amp;" "&amp;X2851,J$2:J$2881,0)),"neg","pos"))</f>
        <v/>
      </c>
      <c r="X2851" s="1" t="str">
        <f t="shared" ca="1" si="602"/>
        <v/>
      </c>
      <c r="Y2851" s="1" t="str">
        <f t="shared" ca="1" si="603"/>
        <v/>
      </c>
      <c r="Z2851" s="1" t="str">
        <f t="shared" si="604"/>
        <v>both lysine Min</v>
      </c>
      <c r="AA2851" s="1" t="str">
        <f t="shared" si="608"/>
        <v/>
      </c>
    </row>
    <row r="2852" spans="1:27" x14ac:dyDescent="0.2">
      <c r="A2852" s="1" t="s">
        <v>94</v>
      </c>
      <c r="B2852" s="1" t="s">
        <v>201</v>
      </c>
      <c r="C2852" s="1" t="s">
        <v>145</v>
      </c>
      <c r="D2852" s="1">
        <v>146.1052</v>
      </c>
      <c r="E2852" s="1">
        <v>36.57</v>
      </c>
      <c r="F2852" s="5" t="s">
        <v>146</v>
      </c>
      <c r="H2852" s="1" t="s">
        <v>147</v>
      </c>
      <c r="K2852" s="1">
        <f t="shared" si="605"/>
        <v>0</v>
      </c>
      <c r="L2852" s="1" t="str">
        <f t="shared" si="606"/>
        <v>both lysine Min_Ctr</v>
      </c>
      <c r="M2852" s="1" t="str">
        <f t="shared" si="597"/>
        <v>ND</v>
      </c>
      <c r="N2852" s="1" t="str">
        <f t="shared" si="598"/>
        <v>both lysine Min_CtrND</v>
      </c>
      <c r="O2852" s="2" t="str">
        <f t="shared" si="599"/>
        <v/>
      </c>
      <c r="P2852" s="1" t="str">
        <f t="array" ref="P2852">IF(O2852="","",AVERAGE(IF(L$1:L$2881=L2852,K$1:K$2881)))</f>
        <v/>
      </c>
      <c r="Q2852" s="1" t="str">
        <f t="array" ref="Q2852">IF(O2852="","",_xlfn.F.TEST(IF((L$1:L$2881=LEFT(L2852,LEN(L2852)-3)&amp;"ctr"),K$1:K$2881),IF((L$1:L$2881=L2852),K$1:K$2881)))</f>
        <v/>
      </c>
      <c r="R2852" s="1" t="str">
        <f t="array" ref="R2852">IF(O2852="","",TTEST(IF(L$1:L$2881=LEFT(L2852,LEN(L2852)-3)&amp;"ctr",K$1:K$2881),IF(L$1:L$2881=L2852,K$1:K$2881),2,IF(ISERROR(Q2852),3,IF(Q2852&lt;0.05,3,2))))</f>
        <v/>
      </c>
      <c r="S2852" s="1" t="str">
        <f t="shared" ca="1" si="600"/>
        <v/>
      </c>
      <c r="T2852" s="1" t="str">
        <f t="array" ref="T2852">IF(O2852="","",AVERAGE(IF(L$1:L$2881=L2852,I$1:I$2881)))</f>
        <v/>
      </c>
      <c r="U2852" s="1" t="str">
        <f t="shared" ca="1" si="601"/>
        <v/>
      </c>
      <c r="V2852" s="1" t="str">
        <f t="shared" ca="1" si="607"/>
        <v/>
      </c>
      <c r="W2852" s="1" t="str">
        <f t="array" aca="1" ref="W2852" ca="1">IF(V2852="","",IF(AVERAGE(IF(Z$2:Z$2881="Neg"&amp;" "&amp;B2852&amp;" "&amp;X2852,J$2:J$2881,0))&gt;AVERAGE(IF(Z$2:Z$2881="pos"&amp;" "&amp;B2852&amp;" "&amp;X2852,J$2:J$2881,0)),"neg","pos"))</f>
        <v/>
      </c>
      <c r="X2852" s="1" t="str">
        <f t="shared" ca="1" si="602"/>
        <v/>
      </c>
      <c r="Y2852" s="1" t="str">
        <f t="shared" ca="1" si="603"/>
        <v/>
      </c>
      <c r="Z2852" s="1" t="str">
        <f t="shared" si="604"/>
        <v>both lysine Min</v>
      </c>
      <c r="AA2852" s="1" t="str">
        <f t="shared" si="608"/>
        <v/>
      </c>
    </row>
    <row r="2853" spans="1:27" x14ac:dyDescent="0.2">
      <c r="A2853" s="1" t="s">
        <v>94</v>
      </c>
      <c r="B2853" s="1" t="s">
        <v>201</v>
      </c>
      <c r="C2853" s="1" t="s">
        <v>145</v>
      </c>
      <c r="D2853" s="1">
        <v>146.1052</v>
      </c>
      <c r="E2853" s="1">
        <v>36.57</v>
      </c>
      <c r="F2853" s="5" t="s">
        <v>146</v>
      </c>
      <c r="H2853" s="1" t="s">
        <v>147</v>
      </c>
      <c r="K2853" s="1">
        <f t="shared" si="605"/>
        <v>0</v>
      </c>
      <c r="L2853" s="1" t="str">
        <f t="shared" si="606"/>
        <v>both lysine Min_Ctr</v>
      </c>
      <c r="M2853" s="1" t="str">
        <f t="shared" si="597"/>
        <v>ND</v>
      </c>
      <c r="N2853" s="1" t="str">
        <f t="shared" si="598"/>
        <v>both lysine Min_CtrND</v>
      </c>
      <c r="O2853" s="2" t="str">
        <f t="shared" si="599"/>
        <v/>
      </c>
      <c r="P2853" s="1" t="str">
        <f t="array" ref="P2853">IF(O2853="","",AVERAGE(IF(L$1:L$2881=L2853,K$1:K$2881)))</f>
        <v/>
      </c>
      <c r="Q2853" s="1" t="str">
        <f t="array" ref="Q2853">IF(O2853="","",_xlfn.F.TEST(IF((L$1:L$2881=LEFT(L2853,LEN(L2853)-3)&amp;"ctr"),K$1:K$2881),IF((L$1:L$2881=L2853),K$1:K$2881)))</f>
        <v/>
      </c>
      <c r="R2853" s="1" t="str">
        <f t="array" ref="R2853">IF(O2853="","",TTEST(IF(L$1:L$2881=LEFT(L2853,LEN(L2853)-3)&amp;"ctr",K$1:K$2881),IF(L$1:L$2881=L2853,K$1:K$2881),2,IF(ISERROR(Q2853),3,IF(Q2853&lt;0.05,3,2))))</f>
        <v/>
      </c>
      <c r="S2853" s="1" t="str">
        <f t="shared" ca="1" si="600"/>
        <v/>
      </c>
      <c r="T2853" s="1" t="str">
        <f t="array" ref="T2853">IF(O2853="","",AVERAGE(IF(L$1:L$2881=L2853,I$1:I$2881)))</f>
        <v/>
      </c>
      <c r="U2853" s="1" t="str">
        <f t="shared" ca="1" si="601"/>
        <v/>
      </c>
      <c r="V2853" s="1" t="str">
        <f t="shared" ca="1" si="607"/>
        <v/>
      </c>
      <c r="W2853" s="1" t="str">
        <f t="array" aca="1" ref="W2853" ca="1">IF(V2853="","",IF(AVERAGE(IF(Z$2:Z$2881="Neg"&amp;" "&amp;B2853&amp;" "&amp;X2853,J$2:J$2881,0))&gt;AVERAGE(IF(Z$2:Z$2881="pos"&amp;" "&amp;B2853&amp;" "&amp;X2853,J$2:J$2881,0)),"neg","pos"))</f>
        <v/>
      </c>
      <c r="X2853" s="1" t="str">
        <f t="shared" ca="1" si="602"/>
        <v/>
      </c>
      <c r="Y2853" s="1" t="str">
        <f t="shared" ca="1" si="603"/>
        <v/>
      </c>
      <c r="Z2853" s="1" t="str">
        <f t="shared" si="604"/>
        <v>both lysine Min</v>
      </c>
      <c r="AA2853" s="1" t="str">
        <f t="shared" si="608"/>
        <v/>
      </c>
    </row>
    <row r="2854" spans="1:27" x14ac:dyDescent="0.2">
      <c r="A2854" s="1" t="s">
        <v>94</v>
      </c>
      <c r="B2854" s="1" t="s">
        <v>201</v>
      </c>
      <c r="C2854" s="1" t="s">
        <v>145</v>
      </c>
      <c r="D2854" s="1">
        <v>146.1052</v>
      </c>
      <c r="E2854" s="1">
        <v>36.57</v>
      </c>
      <c r="F2854" s="5" t="s">
        <v>146</v>
      </c>
      <c r="H2854" s="1" t="s">
        <v>148</v>
      </c>
      <c r="K2854" s="1">
        <f t="shared" si="605"/>
        <v>0</v>
      </c>
      <c r="L2854" s="1" t="str">
        <f t="shared" si="606"/>
        <v>both lysine Min_Syn</v>
      </c>
      <c r="M2854" s="1" t="str">
        <f t="shared" si="597"/>
        <v>ND</v>
      </c>
      <c r="N2854" s="1" t="str">
        <f t="shared" si="598"/>
        <v>both lysine Min_SynND</v>
      </c>
      <c r="O2854" s="2" t="str">
        <f t="shared" si="599"/>
        <v>ND</v>
      </c>
      <c r="P2854" s="1">
        <f t="array" ref="P2854">IF(O2854="","",AVERAGE(IF(L$1:L$2881=L2854,K$1:K$2881)))</f>
        <v>0</v>
      </c>
      <c r="Q2854" s="1" t="e">
        <f t="array" ref="Q2854">IF(O2854="","",_xlfn.F.TEST(IF((L$1:L$2881=LEFT(L2854,LEN(L2854)-3)&amp;"ctr"),K$1:K$2881),IF((L$1:L$2881=L2854),K$1:K$2881)))</f>
        <v>#DIV/0!</v>
      </c>
      <c r="R2854" s="1" t="e">
        <f t="array" ref="R2854">IF(O2854="","",TTEST(IF(L$1:L$2881=LEFT(L2854,LEN(L2854)-3)&amp;"ctr",K$1:K$2881),IF(L$1:L$2881=L2854,K$1:K$2881),2,IF(ISERROR(Q2854),3,IF(Q2854&lt;0.05,3,2))))</f>
        <v>#DIV/0!</v>
      </c>
      <c r="S2854" s="1" t="str">
        <f t="shared" ca="1" si="600"/>
        <v>ND</v>
      </c>
      <c r="T2854" s="1">
        <f t="array" ref="T2854">IF(O2854="","",AVERAGE(IF(L$1:L$2881=L2854,I$1:I$2881)))</f>
        <v>0</v>
      </c>
      <c r="U2854" s="1" t="str">
        <f t="shared" ca="1" si="601"/>
        <v>n/a</v>
      </c>
      <c r="V2854" s="1" t="str">
        <f t="shared" ca="1" si="607"/>
        <v/>
      </c>
      <c r="W2854" s="1" t="str">
        <f t="array" aca="1" ref="W2854" ca="1">IF(V2854="","",IF(AVERAGE(IF(Z$2:Z$2881="Neg"&amp;" "&amp;B2854&amp;" "&amp;X2854,J$2:J$2881,0))&gt;AVERAGE(IF(Z$2:Z$2881="pos"&amp;" "&amp;B2854&amp;" "&amp;X2854,J$2:J$2881,0)),"neg","pos"))</f>
        <v/>
      </c>
      <c r="X2854" s="1" t="str">
        <f t="shared" ca="1" si="602"/>
        <v/>
      </c>
      <c r="Y2854" s="1" t="str">
        <f t="shared" ca="1" si="603"/>
        <v/>
      </c>
      <c r="Z2854" s="1" t="str">
        <f t="shared" si="604"/>
        <v>both lysine Min</v>
      </c>
      <c r="AA2854" s="1" t="str">
        <f t="shared" si="608"/>
        <v>Good</v>
      </c>
    </row>
    <row r="2855" spans="1:27" x14ac:dyDescent="0.2">
      <c r="A2855" s="1" t="s">
        <v>94</v>
      </c>
      <c r="B2855" s="1" t="s">
        <v>201</v>
      </c>
      <c r="C2855" s="1" t="s">
        <v>145</v>
      </c>
      <c r="D2855" s="1">
        <v>146.1052</v>
      </c>
      <c r="E2855" s="1">
        <v>36.57</v>
      </c>
      <c r="F2855" s="5" t="s">
        <v>146</v>
      </c>
      <c r="H2855" s="1" t="s">
        <v>148</v>
      </c>
      <c r="K2855" s="1">
        <f t="shared" si="605"/>
        <v>0</v>
      </c>
      <c r="L2855" s="1" t="str">
        <f t="shared" si="606"/>
        <v>both lysine Min_Syn</v>
      </c>
      <c r="M2855" s="1" t="str">
        <f t="shared" si="597"/>
        <v>ND</v>
      </c>
      <c r="N2855" s="1" t="str">
        <f t="shared" si="598"/>
        <v>both lysine Min_SynND</v>
      </c>
      <c r="O2855" s="2" t="str">
        <f t="shared" si="599"/>
        <v/>
      </c>
      <c r="P2855" s="1" t="str">
        <f t="array" ref="P2855">IF(O2855="","",AVERAGE(IF(L$1:L$2881=L2855,K$1:K$2881)))</f>
        <v/>
      </c>
      <c r="Q2855" s="1" t="str">
        <f t="array" ref="Q2855">IF(O2855="","",_xlfn.F.TEST(IF((L$1:L$2881=LEFT(L2855,LEN(L2855)-3)&amp;"ctr"),K$1:K$2881),IF((L$1:L$2881=L2855),K$1:K$2881)))</f>
        <v/>
      </c>
      <c r="R2855" s="1" t="str">
        <f t="array" ref="R2855">IF(O2855="","",TTEST(IF(L$1:L$2881=LEFT(L2855,LEN(L2855)-3)&amp;"ctr",K$1:K$2881),IF(L$1:L$2881=L2855,K$1:K$2881),2,IF(ISERROR(Q2855),3,IF(Q2855&lt;0.05,3,2))))</f>
        <v/>
      </c>
      <c r="S2855" s="1" t="str">
        <f t="shared" ca="1" si="600"/>
        <v/>
      </c>
      <c r="T2855" s="1" t="str">
        <f t="array" ref="T2855">IF(O2855="","",AVERAGE(IF(L$1:L$2881=L2855,I$1:I$2881)))</f>
        <v/>
      </c>
      <c r="U2855" s="1" t="str">
        <f t="shared" ca="1" si="601"/>
        <v/>
      </c>
      <c r="V2855" s="1" t="str">
        <f t="shared" ca="1" si="607"/>
        <v/>
      </c>
      <c r="W2855" s="1" t="str">
        <f t="array" aca="1" ref="W2855" ca="1">IF(V2855="","",IF(AVERAGE(IF(Z$2:Z$2881="Neg"&amp;" "&amp;B2855&amp;" "&amp;X2855,J$2:J$2881,0))&gt;AVERAGE(IF(Z$2:Z$2881="pos"&amp;" "&amp;B2855&amp;" "&amp;X2855,J$2:J$2881,0)),"neg","pos"))</f>
        <v/>
      </c>
      <c r="X2855" s="1" t="str">
        <f t="shared" ca="1" si="602"/>
        <v/>
      </c>
      <c r="Y2855" s="1" t="str">
        <f t="shared" ca="1" si="603"/>
        <v/>
      </c>
      <c r="Z2855" s="1" t="str">
        <f t="shared" si="604"/>
        <v>both lysine Min</v>
      </c>
      <c r="AA2855" s="1" t="str">
        <f t="shared" si="608"/>
        <v/>
      </c>
    </row>
    <row r="2856" spans="1:27" x14ac:dyDescent="0.2">
      <c r="A2856" s="1" t="s">
        <v>94</v>
      </c>
      <c r="B2856" s="1" t="s">
        <v>201</v>
      </c>
      <c r="C2856" s="1" t="s">
        <v>145</v>
      </c>
      <c r="D2856" s="1">
        <v>146.1052</v>
      </c>
      <c r="E2856" s="1">
        <v>36.57</v>
      </c>
      <c r="F2856" s="5" t="s">
        <v>146</v>
      </c>
      <c r="H2856" s="1" t="s">
        <v>148</v>
      </c>
      <c r="K2856" s="1">
        <f t="shared" si="605"/>
        <v>0</v>
      </c>
      <c r="L2856" s="1" t="str">
        <f t="shared" si="606"/>
        <v>both lysine Min_Syn</v>
      </c>
      <c r="M2856" s="1" t="str">
        <f t="shared" si="597"/>
        <v>ND</v>
      </c>
      <c r="N2856" s="1" t="str">
        <f t="shared" si="598"/>
        <v>both lysine Min_SynND</v>
      </c>
      <c r="O2856" s="2" t="str">
        <f t="shared" si="599"/>
        <v/>
      </c>
      <c r="P2856" s="1" t="str">
        <f t="array" ref="P2856">IF(O2856="","",AVERAGE(IF(L$1:L$2881=L2856,K$1:K$2881)))</f>
        <v/>
      </c>
      <c r="Q2856" s="1" t="str">
        <f t="array" ref="Q2856">IF(O2856="","",_xlfn.F.TEST(IF((L$1:L$2881=LEFT(L2856,LEN(L2856)-3)&amp;"ctr"),K$1:K$2881),IF((L$1:L$2881=L2856),K$1:K$2881)))</f>
        <v/>
      </c>
      <c r="R2856" s="1" t="str">
        <f t="array" ref="R2856">IF(O2856="","",TTEST(IF(L$1:L$2881=LEFT(L2856,LEN(L2856)-3)&amp;"ctr",K$1:K$2881),IF(L$1:L$2881=L2856,K$1:K$2881),2,IF(ISERROR(Q2856),3,IF(Q2856&lt;0.05,3,2))))</f>
        <v/>
      </c>
      <c r="S2856" s="1" t="str">
        <f t="shared" ca="1" si="600"/>
        <v/>
      </c>
      <c r="T2856" s="1" t="str">
        <f t="array" ref="T2856">IF(O2856="","",AVERAGE(IF(L$1:L$2881=L2856,I$1:I$2881)))</f>
        <v/>
      </c>
      <c r="U2856" s="1" t="str">
        <f t="shared" ca="1" si="601"/>
        <v/>
      </c>
      <c r="V2856" s="1" t="str">
        <f t="shared" ca="1" si="607"/>
        <v/>
      </c>
      <c r="W2856" s="1" t="str">
        <f t="array" aca="1" ref="W2856" ca="1">IF(V2856="","",IF(AVERAGE(IF(Z$2:Z$2881="Neg"&amp;" "&amp;B2856&amp;" "&amp;X2856,J$2:J$2881,0))&gt;AVERAGE(IF(Z$2:Z$2881="pos"&amp;" "&amp;B2856&amp;" "&amp;X2856,J$2:J$2881,0)),"neg","pos"))</f>
        <v/>
      </c>
      <c r="X2856" s="1" t="str">
        <f t="shared" ca="1" si="602"/>
        <v/>
      </c>
      <c r="Y2856" s="1" t="str">
        <f t="shared" ca="1" si="603"/>
        <v/>
      </c>
      <c r="Z2856" s="1" t="str">
        <f t="shared" si="604"/>
        <v>both lysine Min</v>
      </c>
      <c r="AA2856" s="1" t="str">
        <f t="shared" si="608"/>
        <v/>
      </c>
    </row>
    <row r="2857" spans="1:27" x14ac:dyDescent="0.2">
      <c r="A2857" s="1" t="s">
        <v>94</v>
      </c>
      <c r="B2857" s="1" t="s">
        <v>201</v>
      </c>
      <c r="C2857" s="1" t="s">
        <v>145</v>
      </c>
      <c r="D2857" s="1">
        <v>146.1052</v>
      </c>
      <c r="E2857" s="1">
        <v>36.57</v>
      </c>
      <c r="F2857" s="5" t="s">
        <v>146</v>
      </c>
      <c r="H2857" s="1" t="s">
        <v>148</v>
      </c>
      <c r="K2857" s="1">
        <f t="shared" si="605"/>
        <v>0</v>
      </c>
      <c r="L2857" s="1" t="str">
        <f t="shared" si="606"/>
        <v>both lysine Min_Syn</v>
      </c>
      <c r="M2857" s="1" t="str">
        <f t="shared" si="597"/>
        <v>ND</v>
      </c>
      <c r="N2857" s="1" t="str">
        <f t="shared" si="598"/>
        <v>both lysine Min_SynND</v>
      </c>
      <c r="O2857" s="2" t="str">
        <f t="shared" si="599"/>
        <v/>
      </c>
      <c r="P2857" s="1" t="str">
        <f t="array" ref="P2857">IF(O2857="","",AVERAGE(IF(L$1:L$2881=L2857,K$1:K$2881)))</f>
        <v/>
      </c>
      <c r="Q2857" s="1" t="str">
        <f t="array" ref="Q2857">IF(O2857="","",_xlfn.F.TEST(IF((L$1:L$2881=LEFT(L2857,LEN(L2857)-3)&amp;"ctr"),K$1:K$2881),IF((L$1:L$2881=L2857),K$1:K$2881)))</f>
        <v/>
      </c>
      <c r="R2857" s="1" t="str">
        <f t="array" ref="R2857">IF(O2857="","",TTEST(IF(L$1:L$2881=LEFT(L2857,LEN(L2857)-3)&amp;"ctr",K$1:K$2881),IF(L$1:L$2881=L2857,K$1:K$2881),2,IF(ISERROR(Q2857),3,IF(Q2857&lt;0.05,3,2))))</f>
        <v/>
      </c>
      <c r="S2857" s="1" t="str">
        <f t="shared" ca="1" si="600"/>
        <v/>
      </c>
      <c r="T2857" s="1" t="str">
        <f t="array" ref="T2857">IF(O2857="","",AVERAGE(IF(L$1:L$2881=L2857,I$1:I$2881)))</f>
        <v/>
      </c>
      <c r="U2857" s="1" t="str">
        <f t="shared" ca="1" si="601"/>
        <v/>
      </c>
      <c r="V2857" s="1" t="str">
        <f t="shared" ca="1" si="607"/>
        <v/>
      </c>
      <c r="W2857" s="1" t="str">
        <f t="array" aca="1" ref="W2857" ca="1">IF(V2857="","",IF(AVERAGE(IF(Z$2:Z$2881="Neg"&amp;" "&amp;B2857&amp;" "&amp;X2857,J$2:J$2881,0))&gt;AVERAGE(IF(Z$2:Z$2881="pos"&amp;" "&amp;B2857&amp;" "&amp;X2857,J$2:J$2881,0)),"neg","pos"))</f>
        <v/>
      </c>
      <c r="X2857" s="1" t="str">
        <f t="shared" ca="1" si="602"/>
        <v/>
      </c>
      <c r="Y2857" s="1" t="str">
        <f t="shared" ca="1" si="603"/>
        <v/>
      </c>
      <c r="Z2857" s="1" t="str">
        <f t="shared" si="604"/>
        <v>both lysine Min</v>
      </c>
      <c r="AA2857" s="1" t="str">
        <f t="shared" si="608"/>
        <v/>
      </c>
    </row>
    <row r="2858" spans="1:27" x14ac:dyDescent="0.2">
      <c r="A2858" s="1" t="s">
        <v>94</v>
      </c>
      <c r="B2858" s="1" t="s">
        <v>201</v>
      </c>
      <c r="C2858" s="1" t="s">
        <v>145</v>
      </c>
      <c r="D2858" s="1">
        <v>146.1052</v>
      </c>
      <c r="E2858" s="1">
        <v>36.57</v>
      </c>
      <c r="F2858" s="5" t="s">
        <v>146</v>
      </c>
      <c r="H2858" s="1" t="s">
        <v>149</v>
      </c>
      <c r="I2858" s="1">
        <v>1278633</v>
      </c>
      <c r="K2858" s="1">
        <f t="shared" si="605"/>
        <v>14.061302878545758</v>
      </c>
      <c r="L2858" s="1" t="str">
        <f t="shared" si="606"/>
        <v>both lysine MEBM_Ctr</v>
      </c>
      <c r="M2858" s="1" t="str">
        <f t="shared" si="597"/>
        <v>D</v>
      </c>
      <c r="N2858" s="1" t="str">
        <f t="shared" si="598"/>
        <v>both lysine MEBM_Ctr_D</v>
      </c>
      <c r="O2858" s="2" t="str">
        <f t="shared" si="599"/>
        <v>D</v>
      </c>
      <c r="P2858" s="1">
        <f t="array" ref="P2858">IF(O2858="","",AVERAGE(IF(L$1:L$2881=L2858,K$1:K$2881)))</f>
        <v>13.883735237819209</v>
      </c>
      <c r="Q2858" s="1">
        <f t="array" ref="Q2858">IF(O2858="","",_xlfn.F.TEST(IF((L$1:L$2881=LEFT(L2858,LEN(L2858)-3)&amp;"ctr"),K$1:K$2881),IF((L$1:L$2881=L2858),K$1:K$2881)))</f>
        <v>1</v>
      </c>
      <c r="R2858" s="1">
        <f t="array" ref="R2858">IF(O2858="","",TTEST(IF(L$1:L$2881=LEFT(L2858,LEN(L2858)-3)&amp;"ctr",K$1:K$2881),IF(L$1:L$2881=L2858,K$1:K$2881),2,IF(ISERROR(Q2858),3,IF(Q2858&lt;0.05,3,2))))</f>
        <v>1</v>
      </c>
      <c r="S2858" s="1" t="str">
        <f t="shared" ca="1" si="600"/>
        <v>D</v>
      </c>
      <c r="T2858" s="1">
        <f t="array" ref="T2858">IF(O2858="","",AVERAGE(IF(L$1:L$2881=L2858,I$1:I$2881)))</f>
        <v>1087492.5</v>
      </c>
      <c r="U2858" s="1" t="b">
        <f t="shared" ca="1" si="601"/>
        <v>0</v>
      </c>
      <c r="V2858" s="1" t="str">
        <f t="shared" ca="1" si="607"/>
        <v>1</v>
      </c>
      <c r="W2858" s="1" t="str">
        <f t="array" aca="1" ref="W2858" ca="1">IF(V2858="","",IF(AVERAGE(IF(Z$2:Z$2881="Neg"&amp;" "&amp;B2858&amp;" "&amp;X2858,J$2:J$2881,0))&gt;AVERAGE(IF(Z$2:Z$2881="pos"&amp;" "&amp;B2858&amp;" "&amp;X2858,J$2:J$2881,0)),"neg","pos"))</f>
        <v>pos</v>
      </c>
      <c r="X2858" s="1" t="str">
        <f t="shared" ca="1" si="602"/>
        <v>MEB</v>
      </c>
      <c r="Y2858" s="1" t="str">
        <f t="shared" ca="1" si="603"/>
        <v>Ctr</v>
      </c>
      <c r="Z2858" s="1" t="str">
        <f t="shared" si="604"/>
        <v>both lysine MEB</v>
      </c>
      <c r="AA2858" s="1" t="str">
        <f t="shared" si="608"/>
        <v>Good</v>
      </c>
    </row>
    <row r="2859" spans="1:27" x14ac:dyDescent="0.2">
      <c r="A2859" s="1" t="s">
        <v>94</v>
      </c>
      <c r="B2859" s="1" t="s">
        <v>201</v>
      </c>
      <c r="C2859" s="1" t="s">
        <v>145</v>
      </c>
      <c r="D2859" s="1">
        <v>146.1052</v>
      </c>
      <c r="E2859" s="1">
        <v>36.57</v>
      </c>
      <c r="F2859" s="5" t="s">
        <v>146</v>
      </c>
      <c r="H2859" s="1" t="s">
        <v>149</v>
      </c>
      <c r="I2859" s="1">
        <v>964316</v>
      </c>
      <c r="K2859" s="1">
        <f t="shared" si="605"/>
        <v>13.779175357711534</v>
      </c>
      <c r="L2859" s="1" t="str">
        <f t="shared" si="606"/>
        <v>both lysine MEBM_Ctr</v>
      </c>
      <c r="M2859" s="1" t="str">
        <f t="shared" si="597"/>
        <v>D</v>
      </c>
      <c r="N2859" s="1" t="str">
        <f t="shared" si="598"/>
        <v>both lysine MEBM_Ctr_D</v>
      </c>
      <c r="O2859" s="2" t="str">
        <f t="shared" si="599"/>
        <v/>
      </c>
      <c r="P2859" s="1" t="str">
        <f t="array" ref="P2859">IF(O2859="","",AVERAGE(IF(L$1:L$2881=L2859,K$1:K$2881)))</f>
        <v/>
      </c>
      <c r="Q2859" s="1" t="str">
        <f t="array" ref="Q2859">IF(O2859="","",_xlfn.F.TEST(IF((L$1:L$2881=LEFT(L2859,LEN(L2859)-3)&amp;"ctr"),K$1:K$2881),IF((L$1:L$2881=L2859),K$1:K$2881)))</f>
        <v/>
      </c>
      <c r="R2859" s="1" t="str">
        <f t="array" ref="R2859">IF(O2859="","",TTEST(IF(L$1:L$2881=LEFT(L2859,LEN(L2859)-3)&amp;"ctr",K$1:K$2881),IF(L$1:L$2881=L2859,K$1:K$2881),2,IF(ISERROR(Q2859),3,IF(Q2859&lt;0.05,3,2))))</f>
        <v/>
      </c>
      <c r="S2859" s="1" t="str">
        <f t="shared" ca="1" si="600"/>
        <v/>
      </c>
      <c r="T2859" s="1" t="str">
        <f t="array" ref="T2859">IF(O2859="","",AVERAGE(IF(L$1:L$2881=L2859,I$1:I$2881)))</f>
        <v/>
      </c>
      <c r="U2859" s="1" t="str">
        <f t="shared" ca="1" si="601"/>
        <v/>
      </c>
      <c r="V2859" s="1" t="str">
        <f t="shared" ca="1" si="607"/>
        <v/>
      </c>
      <c r="W2859" s="1" t="str">
        <f t="array" aca="1" ref="W2859" ca="1">IF(V2859="","",IF(AVERAGE(IF(Z$2:Z$2881="Neg"&amp;" "&amp;B2859&amp;" "&amp;X2859,J$2:J$2881,0))&gt;AVERAGE(IF(Z$2:Z$2881="pos"&amp;" "&amp;B2859&amp;" "&amp;X2859,J$2:J$2881,0)),"neg","pos"))</f>
        <v/>
      </c>
      <c r="X2859" s="1" t="str">
        <f t="shared" ca="1" si="602"/>
        <v/>
      </c>
      <c r="Y2859" s="1" t="str">
        <f t="shared" ca="1" si="603"/>
        <v/>
      </c>
      <c r="Z2859" s="1" t="str">
        <f t="shared" si="604"/>
        <v>both lysine MEB</v>
      </c>
      <c r="AA2859" s="1" t="str">
        <f t="shared" si="608"/>
        <v/>
      </c>
    </row>
    <row r="2860" spans="1:27" x14ac:dyDescent="0.2">
      <c r="A2860" s="1" t="s">
        <v>94</v>
      </c>
      <c r="B2860" s="1" t="s">
        <v>201</v>
      </c>
      <c r="C2860" s="1" t="s">
        <v>145</v>
      </c>
      <c r="D2860" s="1">
        <v>146.1052</v>
      </c>
      <c r="E2860" s="1">
        <v>36.57</v>
      </c>
      <c r="F2860" s="5" t="s">
        <v>146</v>
      </c>
      <c r="H2860" s="1" t="s">
        <v>149</v>
      </c>
      <c r="I2860" s="1">
        <v>1264198</v>
      </c>
      <c r="K2860" s="1">
        <f t="shared" si="605"/>
        <v>14.049949278005942</v>
      </c>
      <c r="L2860" s="1" t="str">
        <f t="shared" si="606"/>
        <v>both lysine MEBM_Ctr</v>
      </c>
      <c r="M2860" s="1" t="str">
        <f t="shared" si="597"/>
        <v>D</v>
      </c>
      <c r="N2860" s="1" t="str">
        <f t="shared" si="598"/>
        <v>both lysine MEBM_Ctr_D</v>
      </c>
      <c r="O2860" s="2" t="str">
        <f t="shared" si="599"/>
        <v/>
      </c>
      <c r="P2860" s="1" t="str">
        <f t="array" ref="P2860">IF(O2860="","",AVERAGE(IF(L$1:L$2881=L2860,K$1:K$2881)))</f>
        <v/>
      </c>
      <c r="Q2860" s="1" t="str">
        <f t="array" ref="Q2860">IF(O2860="","",_xlfn.F.TEST(IF((L$1:L$2881=LEFT(L2860,LEN(L2860)-3)&amp;"ctr"),K$1:K$2881),IF((L$1:L$2881=L2860),K$1:K$2881)))</f>
        <v/>
      </c>
      <c r="R2860" s="1" t="str">
        <f t="array" ref="R2860">IF(O2860="","",TTEST(IF(L$1:L$2881=LEFT(L2860,LEN(L2860)-3)&amp;"ctr",K$1:K$2881),IF(L$1:L$2881=L2860,K$1:K$2881),2,IF(ISERROR(Q2860),3,IF(Q2860&lt;0.05,3,2))))</f>
        <v/>
      </c>
      <c r="S2860" s="1" t="str">
        <f t="shared" ca="1" si="600"/>
        <v/>
      </c>
      <c r="T2860" s="1" t="str">
        <f t="array" ref="T2860">IF(O2860="","",AVERAGE(IF(L$1:L$2881=L2860,I$1:I$2881)))</f>
        <v/>
      </c>
      <c r="U2860" s="1" t="str">
        <f t="shared" ca="1" si="601"/>
        <v/>
      </c>
      <c r="V2860" s="1" t="str">
        <f t="shared" ca="1" si="607"/>
        <v/>
      </c>
      <c r="W2860" s="1" t="str">
        <f t="array" aca="1" ref="W2860" ca="1">IF(V2860="","",IF(AVERAGE(IF(Z$2:Z$2881="Neg"&amp;" "&amp;B2860&amp;" "&amp;X2860,J$2:J$2881,0))&gt;AVERAGE(IF(Z$2:Z$2881="pos"&amp;" "&amp;B2860&amp;" "&amp;X2860,J$2:J$2881,0)),"neg","pos"))</f>
        <v/>
      </c>
      <c r="X2860" s="1" t="str">
        <f t="shared" ca="1" si="602"/>
        <v/>
      </c>
      <c r="Y2860" s="1" t="str">
        <f t="shared" ca="1" si="603"/>
        <v/>
      </c>
      <c r="Z2860" s="1" t="str">
        <f t="shared" si="604"/>
        <v>both lysine MEB</v>
      </c>
      <c r="AA2860" s="1" t="str">
        <f t="shared" si="608"/>
        <v/>
      </c>
    </row>
    <row r="2861" spans="1:27" x14ac:dyDescent="0.2">
      <c r="A2861" s="1" t="s">
        <v>94</v>
      </c>
      <c r="B2861" s="1" t="s">
        <v>201</v>
      </c>
      <c r="C2861" s="1" t="s">
        <v>145</v>
      </c>
      <c r="D2861" s="1">
        <v>146.1052</v>
      </c>
      <c r="E2861" s="1">
        <v>36.57</v>
      </c>
      <c r="F2861" s="5" t="s">
        <v>146</v>
      </c>
      <c r="H2861" s="1" t="s">
        <v>149</v>
      </c>
      <c r="I2861" s="1">
        <v>842823</v>
      </c>
      <c r="K2861" s="1">
        <f t="shared" si="605"/>
        <v>13.644513437013606</v>
      </c>
      <c r="L2861" s="1" t="str">
        <f t="shared" si="606"/>
        <v>both lysine MEBM_Ctr</v>
      </c>
      <c r="M2861" s="1" t="str">
        <f t="shared" si="597"/>
        <v>D</v>
      </c>
      <c r="N2861" s="1" t="str">
        <f t="shared" si="598"/>
        <v>both lysine MEBM_Ctr_D</v>
      </c>
      <c r="O2861" s="2" t="str">
        <f t="shared" si="599"/>
        <v/>
      </c>
      <c r="P2861" s="1" t="str">
        <f t="array" ref="P2861">IF(O2861="","",AVERAGE(IF(L$1:L$2881=L2861,K$1:K$2881)))</f>
        <v/>
      </c>
      <c r="Q2861" s="1" t="str">
        <f t="array" ref="Q2861">IF(O2861="","",_xlfn.F.TEST(IF((L$1:L$2881=LEFT(L2861,LEN(L2861)-3)&amp;"ctr"),K$1:K$2881),IF((L$1:L$2881=L2861),K$1:K$2881)))</f>
        <v/>
      </c>
      <c r="R2861" s="1" t="str">
        <f t="array" ref="R2861">IF(O2861="","",TTEST(IF(L$1:L$2881=LEFT(L2861,LEN(L2861)-3)&amp;"ctr",K$1:K$2881),IF(L$1:L$2881=L2861,K$1:K$2881),2,IF(ISERROR(Q2861),3,IF(Q2861&lt;0.05,3,2))))</f>
        <v/>
      </c>
      <c r="S2861" s="1" t="str">
        <f t="shared" ca="1" si="600"/>
        <v/>
      </c>
      <c r="T2861" s="1" t="str">
        <f t="array" ref="T2861">IF(O2861="","",AVERAGE(IF(L$1:L$2881=L2861,I$1:I$2881)))</f>
        <v/>
      </c>
      <c r="U2861" s="1" t="str">
        <f t="shared" ca="1" si="601"/>
        <v/>
      </c>
      <c r="V2861" s="1" t="str">
        <f t="shared" ca="1" si="607"/>
        <v/>
      </c>
      <c r="W2861" s="1" t="str">
        <f t="array" aca="1" ref="W2861" ca="1">IF(V2861="","",IF(AVERAGE(IF(Z$2:Z$2881="Neg"&amp;" "&amp;B2861&amp;" "&amp;X2861,J$2:J$2881,0))&gt;AVERAGE(IF(Z$2:Z$2881="pos"&amp;" "&amp;B2861&amp;" "&amp;X2861,J$2:J$2881,0)),"neg","pos"))</f>
        <v/>
      </c>
      <c r="X2861" s="1" t="str">
        <f t="shared" ca="1" si="602"/>
        <v/>
      </c>
      <c r="Y2861" s="1" t="str">
        <f t="shared" ca="1" si="603"/>
        <v/>
      </c>
      <c r="Z2861" s="1" t="str">
        <f t="shared" si="604"/>
        <v>both lysine MEB</v>
      </c>
      <c r="AA2861" s="1" t="str">
        <f t="shared" si="608"/>
        <v/>
      </c>
    </row>
    <row r="2862" spans="1:27" x14ac:dyDescent="0.2">
      <c r="A2862" s="1" t="s">
        <v>94</v>
      </c>
      <c r="B2862" s="1" t="s">
        <v>201</v>
      </c>
      <c r="C2862" s="1" t="s">
        <v>145</v>
      </c>
      <c r="D2862" s="1">
        <v>146.1052</v>
      </c>
      <c r="E2862" s="1">
        <v>36.57</v>
      </c>
      <c r="F2862" s="5" t="s">
        <v>146</v>
      </c>
      <c r="H2862" s="1" t="s">
        <v>150</v>
      </c>
      <c r="I2862" s="1">
        <v>878136</v>
      </c>
      <c r="K2862" s="1">
        <f t="shared" si="605"/>
        <v>13.685557896891304</v>
      </c>
      <c r="L2862" s="1" t="str">
        <f t="shared" si="606"/>
        <v>both lysine MEBM_Syn</v>
      </c>
      <c r="M2862" s="1" t="str">
        <f t="shared" si="597"/>
        <v>D</v>
      </c>
      <c r="N2862" s="1" t="str">
        <f t="shared" si="598"/>
        <v>both lysine MEBM_Syn_D</v>
      </c>
      <c r="O2862" s="2" t="str">
        <f t="shared" si="599"/>
        <v>D</v>
      </c>
      <c r="P2862" s="1">
        <f t="array" ref="P2862">IF(O2862="","",AVERAGE(IF(L$1:L$2881=L2862,K$1:K$2881)))</f>
        <v>13.794700307735324</v>
      </c>
      <c r="Q2862" s="1">
        <f t="array" ref="Q2862">IF(O2862="","",_xlfn.F.TEST(IF((L$1:L$2881=LEFT(L2862,LEN(L2862)-3)&amp;"ctr"),K$1:K$2881),IF((L$1:L$2881=L2862),K$1:K$2881)))</f>
        <v>0.78251497738224696</v>
      </c>
      <c r="R2862" s="1">
        <f t="array" ref="R2862">IF(O2862="","",TTEST(IF(L$1:L$2881=LEFT(L2862,LEN(L2862)-3)&amp;"ctr",K$1:K$2881),IF(L$1:L$2881=L2862,K$1:K$2881),2,IF(ISERROR(Q2862),3,IF(Q2862&lt;0.05,3,2))))</f>
        <v>0.59813439821967473</v>
      </c>
      <c r="S2862" s="1" t="str">
        <f t="shared" ca="1" si="600"/>
        <v>N</v>
      </c>
      <c r="T2862" s="1">
        <f t="array" ref="T2862">IF(O2862="","",AVERAGE(IF(L$1:L$2881=L2862,I$1:I$2881)))</f>
        <v>1002031</v>
      </c>
      <c r="U2862" s="1" t="str">
        <f t="shared" ca="1" si="601"/>
        <v>n/a</v>
      </c>
      <c r="V2862" s="1" t="str">
        <f t="shared" ca="1" si="607"/>
        <v>1</v>
      </c>
      <c r="W2862" s="1" t="str">
        <f t="array" aca="1" ref="W2862" ca="1">IF(V2862="","",IF(AVERAGE(IF(Z$2:Z$2881="Neg"&amp;" "&amp;B2862&amp;" "&amp;X2862,J$2:J$2881,0))&gt;AVERAGE(IF(Z$2:Z$2881="pos"&amp;" "&amp;B2862&amp;" "&amp;X2862,J$2:J$2881,0)),"neg","pos"))</f>
        <v>pos</v>
      </c>
      <c r="X2862" s="1" t="str">
        <f t="shared" ca="1" si="602"/>
        <v>MEB</v>
      </c>
      <c r="Y2862" s="1" t="str">
        <f t="shared" ca="1" si="603"/>
        <v>Syn</v>
      </c>
      <c r="Z2862" s="1" t="str">
        <f t="shared" si="604"/>
        <v>both lysine MEB</v>
      </c>
      <c r="AA2862" s="1" t="str">
        <f t="shared" si="608"/>
        <v>Good</v>
      </c>
    </row>
    <row r="2863" spans="1:27" x14ac:dyDescent="0.2">
      <c r="A2863" s="1" t="s">
        <v>94</v>
      </c>
      <c r="B2863" s="1" t="s">
        <v>201</v>
      </c>
      <c r="C2863" s="1" t="s">
        <v>145</v>
      </c>
      <c r="D2863" s="1">
        <v>146.1052</v>
      </c>
      <c r="E2863" s="1">
        <v>36.57</v>
      </c>
      <c r="F2863" s="5" t="s">
        <v>146</v>
      </c>
      <c r="H2863" s="1" t="s">
        <v>150</v>
      </c>
      <c r="I2863" s="1">
        <v>1334681</v>
      </c>
      <c r="K2863" s="1">
        <f t="shared" si="605"/>
        <v>14.104203619194635</v>
      </c>
      <c r="L2863" s="1" t="str">
        <f t="shared" si="606"/>
        <v>both lysine MEBM_Syn</v>
      </c>
      <c r="M2863" s="1" t="str">
        <f t="shared" si="597"/>
        <v>D</v>
      </c>
      <c r="N2863" s="1" t="str">
        <f t="shared" si="598"/>
        <v>both lysine MEBM_Syn_D</v>
      </c>
      <c r="O2863" s="2" t="str">
        <f t="shared" si="599"/>
        <v/>
      </c>
      <c r="P2863" s="1" t="str">
        <f t="array" ref="P2863">IF(O2863="","",AVERAGE(IF(L$1:L$2881=L2863,K$1:K$2881)))</f>
        <v/>
      </c>
      <c r="Q2863" s="1" t="str">
        <f t="array" ref="Q2863">IF(O2863="","",_xlfn.F.TEST(IF((L$1:L$2881=LEFT(L2863,LEN(L2863)-3)&amp;"ctr"),K$1:K$2881),IF((L$1:L$2881=L2863),K$1:K$2881)))</f>
        <v/>
      </c>
      <c r="R2863" s="1" t="str">
        <f t="array" ref="R2863">IF(O2863="","",TTEST(IF(L$1:L$2881=LEFT(L2863,LEN(L2863)-3)&amp;"ctr",K$1:K$2881),IF(L$1:L$2881=L2863,K$1:K$2881),2,IF(ISERROR(Q2863),3,IF(Q2863&lt;0.05,3,2))))</f>
        <v/>
      </c>
      <c r="S2863" s="1" t="str">
        <f t="shared" ca="1" si="600"/>
        <v/>
      </c>
      <c r="T2863" s="1" t="str">
        <f t="array" ref="T2863">IF(O2863="","",AVERAGE(IF(L$1:L$2881=L2863,I$1:I$2881)))</f>
        <v/>
      </c>
      <c r="U2863" s="1" t="str">
        <f t="shared" ca="1" si="601"/>
        <v/>
      </c>
      <c r="V2863" s="1" t="str">
        <f t="shared" ca="1" si="607"/>
        <v/>
      </c>
      <c r="W2863" s="1" t="str">
        <f t="array" aca="1" ref="W2863" ca="1">IF(V2863="","",IF(AVERAGE(IF(Z$2:Z$2881="Neg"&amp;" "&amp;B2863&amp;" "&amp;X2863,J$2:J$2881,0))&gt;AVERAGE(IF(Z$2:Z$2881="pos"&amp;" "&amp;B2863&amp;" "&amp;X2863,J$2:J$2881,0)),"neg","pos"))</f>
        <v/>
      </c>
      <c r="X2863" s="1" t="str">
        <f t="shared" ca="1" si="602"/>
        <v/>
      </c>
      <c r="Y2863" s="1" t="str">
        <f t="shared" ca="1" si="603"/>
        <v/>
      </c>
      <c r="Z2863" s="1" t="str">
        <f t="shared" si="604"/>
        <v>both lysine MEB</v>
      </c>
      <c r="AA2863" s="1" t="str">
        <f t="shared" si="608"/>
        <v/>
      </c>
    </row>
    <row r="2864" spans="1:27" x14ac:dyDescent="0.2">
      <c r="A2864" s="1" t="s">
        <v>94</v>
      </c>
      <c r="B2864" s="1" t="s">
        <v>201</v>
      </c>
      <c r="C2864" s="1" t="s">
        <v>145</v>
      </c>
      <c r="D2864" s="1">
        <v>146.1052</v>
      </c>
      <c r="E2864" s="1">
        <v>36.57</v>
      </c>
      <c r="F2864" s="5" t="s">
        <v>146</v>
      </c>
      <c r="H2864" s="1" t="s">
        <v>150</v>
      </c>
      <c r="I2864" s="1">
        <v>1041573</v>
      </c>
      <c r="K2864" s="1">
        <f t="shared" si="605"/>
        <v>13.856243588527354</v>
      </c>
      <c r="L2864" s="1" t="str">
        <f t="shared" si="606"/>
        <v>both lysine MEBM_Syn</v>
      </c>
      <c r="M2864" s="1" t="str">
        <f t="shared" si="597"/>
        <v>D</v>
      </c>
      <c r="N2864" s="1" t="str">
        <f t="shared" si="598"/>
        <v>both lysine MEBM_Syn_D</v>
      </c>
      <c r="O2864" s="2" t="str">
        <f t="shared" si="599"/>
        <v/>
      </c>
      <c r="P2864" s="1" t="str">
        <f t="array" ref="P2864">IF(O2864="","",AVERAGE(IF(L$1:L$2881=L2864,K$1:K$2881)))</f>
        <v/>
      </c>
      <c r="Q2864" s="1" t="str">
        <f t="array" ref="Q2864">IF(O2864="","",_xlfn.F.TEST(IF((L$1:L$2881=LEFT(L2864,LEN(L2864)-3)&amp;"ctr"),K$1:K$2881),IF((L$1:L$2881=L2864),K$1:K$2881)))</f>
        <v/>
      </c>
      <c r="R2864" s="1" t="str">
        <f t="array" ref="R2864">IF(O2864="","",TTEST(IF(L$1:L$2881=LEFT(L2864,LEN(L2864)-3)&amp;"ctr",K$1:K$2881),IF(L$1:L$2881=L2864,K$1:K$2881),2,IF(ISERROR(Q2864),3,IF(Q2864&lt;0.05,3,2))))</f>
        <v/>
      </c>
      <c r="S2864" s="1" t="str">
        <f t="shared" ca="1" si="600"/>
        <v/>
      </c>
      <c r="T2864" s="1" t="str">
        <f t="array" ref="T2864">IF(O2864="","",AVERAGE(IF(L$1:L$2881=L2864,I$1:I$2881)))</f>
        <v/>
      </c>
      <c r="U2864" s="1" t="str">
        <f t="shared" ca="1" si="601"/>
        <v/>
      </c>
      <c r="V2864" s="1" t="str">
        <f t="shared" ca="1" si="607"/>
        <v/>
      </c>
      <c r="W2864" s="1" t="str">
        <f t="array" aca="1" ref="W2864" ca="1">IF(V2864="","",IF(AVERAGE(IF(Z$2:Z$2881="Neg"&amp;" "&amp;B2864&amp;" "&amp;X2864,J$2:J$2881,0))&gt;AVERAGE(IF(Z$2:Z$2881="pos"&amp;" "&amp;B2864&amp;" "&amp;X2864,J$2:J$2881,0)),"neg","pos"))</f>
        <v/>
      </c>
      <c r="X2864" s="1" t="str">
        <f t="shared" ca="1" si="602"/>
        <v/>
      </c>
      <c r="Y2864" s="1" t="str">
        <f t="shared" ca="1" si="603"/>
        <v/>
      </c>
      <c r="Z2864" s="1" t="str">
        <f t="shared" si="604"/>
        <v>both lysine MEB</v>
      </c>
      <c r="AA2864" s="1" t="str">
        <f t="shared" si="608"/>
        <v/>
      </c>
    </row>
    <row r="2865" spans="1:27" x14ac:dyDescent="0.2">
      <c r="A2865" s="1" t="s">
        <v>94</v>
      </c>
      <c r="B2865" s="1" t="s">
        <v>201</v>
      </c>
      <c r="C2865" s="1" t="s">
        <v>145</v>
      </c>
      <c r="D2865" s="1">
        <v>146.1052</v>
      </c>
      <c r="E2865" s="1">
        <v>36.57</v>
      </c>
      <c r="F2865" s="5" t="s">
        <v>146</v>
      </c>
      <c r="H2865" s="1" t="s">
        <v>150</v>
      </c>
      <c r="I2865" s="1">
        <v>753734</v>
      </c>
      <c r="K2865" s="1">
        <f t="shared" si="605"/>
        <v>13.532796126328002</v>
      </c>
      <c r="L2865" s="1" t="str">
        <f t="shared" si="606"/>
        <v>both lysine MEBM_Syn</v>
      </c>
      <c r="M2865" s="1" t="str">
        <f t="shared" si="597"/>
        <v>D</v>
      </c>
      <c r="N2865" s="1" t="str">
        <f t="shared" si="598"/>
        <v>both lysine MEBM_Syn_D</v>
      </c>
      <c r="O2865" s="2" t="str">
        <f t="shared" si="599"/>
        <v/>
      </c>
      <c r="P2865" s="1" t="str">
        <f t="array" ref="P2865">IF(O2865="","",AVERAGE(IF(L$1:L$2881=L2865,K$1:K$2881)))</f>
        <v/>
      </c>
      <c r="Q2865" s="1" t="str">
        <f t="array" ref="Q2865">IF(O2865="","",_xlfn.F.TEST(IF((L$1:L$2881=LEFT(L2865,LEN(L2865)-3)&amp;"ctr"),K$1:K$2881),IF((L$1:L$2881=L2865),K$1:K$2881)))</f>
        <v/>
      </c>
      <c r="R2865" s="1" t="str">
        <f t="array" ref="R2865">IF(O2865="","",TTEST(IF(L$1:L$2881=LEFT(L2865,LEN(L2865)-3)&amp;"ctr",K$1:K$2881),IF(L$1:L$2881=L2865,K$1:K$2881),2,IF(ISERROR(Q2865),3,IF(Q2865&lt;0.05,3,2))))</f>
        <v/>
      </c>
      <c r="S2865" s="1" t="str">
        <f t="shared" ca="1" si="600"/>
        <v/>
      </c>
      <c r="T2865" s="1" t="str">
        <f t="array" ref="T2865">IF(O2865="","",AVERAGE(IF(L$1:L$2881=L2865,I$1:I$2881)))</f>
        <v/>
      </c>
      <c r="U2865" s="1" t="str">
        <f t="shared" ca="1" si="601"/>
        <v/>
      </c>
      <c r="V2865" s="1" t="str">
        <f t="shared" ca="1" si="607"/>
        <v/>
      </c>
      <c r="W2865" s="1" t="str">
        <f t="array" aca="1" ref="W2865" ca="1">IF(V2865="","",IF(AVERAGE(IF(Z$2:Z$2881="Neg"&amp;" "&amp;B2865&amp;" "&amp;X2865,J$2:J$2881,0))&gt;AVERAGE(IF(Z$2:Z$2881="pos"&amp;" "&amp;B2865&amp;" "&amp;X2865,J$2:J$2881,0)),"neg","pos"))</f>
        <v/>
      </c>
      <c r="X2865" s="1" t="str">
        <f t="shared" ca="1" si="602"/>
        <v/>
      </c>
      <c r="Y2865" s="1" t="str">
        <f t="shared" ca="1" si="603"/>
        <v/>
      </c>
      <c r="Z2865" s="1" t="str">
        <f t="shared" si="604"/>
        <v>both lysine MEB</v>
      </c>
      <c r="AA2865" s="1" t="str">
        <f t="shared" si="608"/>
        <v/>
      </c>
    </row>
    <row r="2866" spans="1:27" x14ac:dyDescent="0.2">
      <c r="A2866" s="1" t="s">
        <v>94</v>
      </c>
      <c r="B2866" s="1" t="s">
        <v>201</v>
      </c>
      <c r="C2866" s="1" t="s">
        <v>145</v>
      </c>
      <c r="D2866" s="1">
        <v>146.1052</v>
      </c>
      <c r="E2866" s="1">
        <v>36.57</v>
      </c>
      <c r="F2866" s="5" t="s">
        <v>146</v>
      </c>
      <c r="H2866" s="1" t="s">
        <v>151</v>
      </c>
      <c r="I2866" s="1">
        <v>4068073</v>
      </c>
      <c r="K2866" s="1">
        <f t="shared" si="605"/>
        <v>15.218680226742267</v>
      </c>
      <c r="L2866" s="1" t="str">
        <f t="shared" si="606"/>
        <v>both lysine YE_Ctr</v>
      </c>
      <c r="M2866" s="1" t="str">
        <f t="shared" si="597"/>
        <v>D</v>
      </c>
      <c r="N2866" s="1" t="str">
        <f t="shared" si="598"/>
        <v>both lysine YE_Ctr_D</v>
      </c>
      <c r="O2866" s="2" t="str">
        <f t="shared" si="599"/>
        <v>D</v>
      </c>
      <c r="P2866" s="1">
        <f t="array" ref="P2866">IF(O2866="","",AVERAGE(IF(L$1:L$2881=L2866,K$1:K$2881)))</f>
        <v>14.920832780677195</v>
      </c>
      <c r="Q2866" s="1">
        <f t="array" ref="Q2866">IF(O2866="","",_xlfn.F.TEST(IF((L$1:L$2881=LEFT(L2866,LEN(L2866)-3)&amp;"ctr"),K$1:K$2881),IF((L$1:L$2881=L2866),K$1:K$2881)))</f>
        <v>1</v>
      </c>
      <c r="R2866" s="1">
        <f t="array" ref="R2866">IF(O2866="","",TTEST(IF(L$1:L$2881=LEFT(L2866,LEN(L2866)-3)&amp;"ctr",K$1:K$2881),IF(L$1:L$2881=L2866,K$1:K$2881),2,IF(ISERROR(Q2866),3,IF(Q2866&lt;0.05,3,2))))</f>
        <v>1</v>
      </c>
      <c r="S2866" s="1" t="str">
        <f t="shared" ca="1" si="600"/>
        <v>D</v>
      </c>
      <c r="T2866" s="1">
        <f t="array" ref="T2866">IF(O2866="","",AVERAGE(IF(L$1:L$2881=L2866,I$1:I$2881)))</f>
        <v>3078693.5</v>
      </c>
      <c r="U2866" s="1" t="b">
        <f t="shared" ca="1" si="601"/>
        <v>0</v>
      </c>
      <c r="V2866" s="1" t="str">
        <f t="shared" ca="1" si="607"/>
        <v>1</v>
      </c>
      <c r="W2866" s="1" t="str">
        <f t="array" aca="1" ref="W2866" ca="1">IF(V2866="","",IF(AVERAGE(IF(Z$2:Z$2881="Neg"&amp;" "&amp;B2866&amp;" "&amp;X2866,J$2:J$2881,0))&gt;AVERAGE(IF(Z$2:Z$2881="pos"&amp;" "&amp;B2866&amp;" "&amp;X2866,J$2:J$2881,0)),"neg","pos"))</f>
        <v>pos</v>
      </c>
      <c r="X2866" s="1" t="str">
        <f t="shared" ca="1" si="602"/>
        <v>YE_</v>
      </c>
      <c r="Y2866" s="1" t="str">
        <f t="shared" ca="1" si="603"/>
        <v>Ctr</v>
      </c>
      <c r="Z2866" s="1" t="str">
        <f t="shared" si="604"/>
        <v>both lysine YE_</v>
      </c>
      <c r="AA2866" s="1" t="str">
        <f t="shared" si="608"/>
        <v>Good</v>
      </c>
    </row>
    <row r="2867" spans="1:27" x14ac:dyDescent="0.2">
      <c r="A2867" s="1" t="s">
        <v>94</v>
      </c>
      <c r="B2867" s="1" t="s">
        <v>201</v>
      </c>
      <c r="C2867" s="1" t="s">
        <v>145</v>
      </c>
      <c r="D2867" s="1">
        <v>146.1052</v>
      </c>
      <c r="E2867" s="1">
        <v>36.57</v>
      </c>
      <c r="F2867" s="5" t="s">
        <v>146</v>
      </c>
      <c r="H2867" s="1" t="s">
        <v>151</v>
      </c>
      <c r="I2867" s="1">
        <v>2373030</v>
      </c>
      <c r="K2867" s="1">
        <f t="shared" si="605"/>
        <v>14.679678598965104</v>
      </c>
      <c r="L2867" s="1" t="str">
        <f t="shared" si="606"/>
        <v>both lysine YE_Ctr</v>
      </c>
      <c r="M2867" s="1" t="str">
        <f t="shared" si="597"/>
        <v>D</v>
      </c>
      <c r="N2867" s="1" t="str">
        <f t="shared" si="598"/>
        <v>both lysine YE_Ctr_D</v>
      </c>
      <c r="O2867" s="2" t="str">
        <f t="shared" si="599"/>
        <v/>
      </c>
      <c r="P2867" s="1" t="str">
        <f t="array" ref="P2867">IF(O2867="","",AVERAGE(IF(L$1:L$2881=L2867,K$1:K$2881)))</f>
        <v/>
      </c>
      <c r="Q2867" s="1" t="str">
        <f t="array" ref="Q2867">IF(O2867="","",_xlfn.F.TEST(IF((L$1:L$2881=LEFT(L2867,LEN(L2867)-3)&amp;"ctr"),K$1:K$2881),IF((L$1:L$2881=L2867),K$1:K$2881)))</f>
        <v/>
      </c>
      <c r="R2867" s="1" t="str">
        <f t="array" ref="R2867">IF(O2867="","",TTEST(IF(L$1:L$2881=LEFT(L2867,LEN(L2867)-3)&amp;"ctr",K$1:K$2881),IF(L$1:L$2881=L2867,K$1:K$2881),2,IF(ISERROR(Q2867),3,IF(Q2867&lt;0.05,3,2))))</f>
        <v/>
      </c>
      <c r="S2867" s="1" t="str">
        <f t="shared" ca="1" si="600"/>
        <v/>
      </c>
      <c r="T2867" s="1" t="str">
        <f t="array" ref="T2867">IF(O2867="","",AVERAGE(IF(L$1:L$2881=L2867,I$1:I$2881)))</f>
        <v/>
      </c>
      <c r="U2867" s="1" t="str">
        <f t="shared" ca="1" si="601"/>
        <v/>
      </c>
      <c r="V2867" s="1" t="str">
        <f t="shared" ca="1" si="607"/>
        <v/>
      </c>
      <c r="W2867" s="1" t="str">
        <f t="array" aca="1" ref="W2867" ca="1">IF(V2867="","",IF(AVERAGE(IF(Z$2:Z$2881="Neg"&amp;" "&amp;B2867&amp;" "&amp;X2867,J$2:J$2881,0))&gt;AVERAGE(IF(Z$2:Z$2881="pos"&amp;" "&amp;B2867&amp;" "&amp;X2867,J$2:J$2881,0)),"neg","pos"))</f>
        <v/>
      </c>
      <c r="X2867" s="1" t="str">
        <f t="shared" ca="1" si="602"/>
        <v/>
      </c>
      <c r="Y2867" s="1" t="str">
        <f t="shared" ca="1" si="603"/>
        <v/>
      </c>
      <c r="Z2867" s="1" t="str">
        <f t="shared" si="604"/>
        <v>both lysine YE_</v>
      </c>
      <c r="AA2867" s="1" t="str">
        <f t="shared" si="608"/>
        <v/>
      </c>
    </row>
    <row r="2868" spans="1:27" x14ac:dyDescent="0.2">
      <c r="A2868" s="1" t="s">
        <v>94</v>
      </c>
      <c r="B2868" s="1" t="s">
        <v>201</v>
      </c>
      <c r="C2868" s="1" t="s">
        <v>145</v>
      </c>
      <c r="D2868" s="1">
        <v>146.1052</v>
      </c>
      <c r="E2868" s="1">
        <v>36.57</v>
      </c>
      <c r="F2868" s="5" t="s">
        <v>146</v>
      </c>
      <c r="H2868" s="1" t="s">
        <v>151</v>
      </c>
      <c r="I2868" s="1">
        <v>2858332</v>
      </c>
      <c r="K2868" s="1">
        <f t="shared" si="605"/>
        <v>14.865749145730085</v>
      </c>
      <c r="L2868" s="1" t="str">
        <f t="shared" si="606"/>
        <v>both lysine YE_Ctr</v>
      </c>
      <c r="M2868" s="1" t="str">
        <f t="shared" si="597"/>
        <v>D</v>
      </c>
      <c r="N2868" s="1" t="str">
        <f t="shared" si="598"/>
        <v>both lysine YE_Ctr_D</v>
      </c>
      <c r="O2868" s="2" t="str">
        <f t="shared" si="599"/>
        <v/>
      </c>
      <c r="P2868" s="1" t="str">
        <f t="array" ref="P2868">IF(O2868="","",AVERAGE(IF(L$1:L$2881=L2868,K$1:K$2881)))</f>
        <v/>
      </c>
      <c r="Q2868" s="1" t="str">
        <f t="array" ref="Q2868">IF(O2868="","",_xlfn.F.TEST(IF((L$1:L$2881=LEFT(L2868,LEN(L2868)-3)&amp;"ctr"),K$1:K$2881),IF((L$1:L$2881=L2868),K$1:K$2881)))</f>
        <v/>
      </c>
      <c r="R2868" s="1" t="str">
        <f t="array" ref="R2868">IF(O2868="","",TTEST(IF(L$1:L$2881=LEFT(L2868,LEN(L2868)-3)&amp;"ctr",K$1:K$2881),IF(L$1:L$2881=L2868,K$1:K$2881),2,IF(ISERROR(Q2868),3,IF(Q2868&lt;0.05,3,2))))</f>
        <v/>
      </c>
      <c r="S2868" s="1" t="str">
        <f t="shared" ca="1" si="600"/>
        <v/>
      </c>
      <c r="T2868" s="1" t="str">
        <f t="array" ref="T2868">IF(O2868="","",AVERAGE(IF(L$1:L$2881=L2868,I$1:I$2881)))</f>
        <v/>
      </c>
      <c r="U2868" s="1" t="str">
        <f t="shared" ca="1" si="601"/>
        <v/>
      </c>
      <c r="V2868" s="1" t="str">
        <f t="shared" ca="1" si="607"/>
        <v/>
      </c>
      <c r="W2868" s="1" t="str">
        <f t="array" aca="1" ref="W2868" ca="1">IF(V2868="","",IF(AVERAGE(IF(Z$2:Z$2881="Neg"&amp;" "&amp;B2868&amp;" "&amp;X2868,J$2:J$2881,0))&gt;AVERAGE(IF(Z$2:Z$2881="pos"&amp;" "&amp;B2868&amp;" "&amp;X2868,J$2:J$2881,0)),"neg","pos"))</f>
        <v/>
      </c>
      <c r="X2868" s="1" t="str">
        <f t="shared" ca="1" si="602"/>
        <v/>
      </c>
      <c r="Y2868" s="1" t="str">
        <f t="shared" ca="1" si="603"/>
        <v/>
      </c>
      <c r="Z2868" s="1" t="str">
        <f t="shared" si="604"/>
        <v>both lysine YE_</v>
      </c>
      <c r="AA2868" s="1" t="str">
        <f t="shared" si="608"/>
        <v/>
      </c>
    </row>
    <row r="2869" spans="1:27" x14ac:dyDescent="0.2">
      <c r="A2869" s="1" t="s">
        <v>94</v>
      </c>
      <c r="B2869" s="1" t="s">
        <v>201</v>
      </c>
      <c r="C2869" s="1" t="s">
        <v>145</v>
      </c>
      <c r="D2869" s="1">
        <v>146.1052</v>
      </c>
      <c r="E2869" s="1">
        <v>36.57</v>
      </c>
      <c r="F2869" s="5" t="s">
        <v>146</v>
      </c>
      <c r="H2869" s="1" t="s">
        <v>151</v>
      </c>
      <c r="I2869" s="1">
        <v>3015339</v>
      </c>
      <c r="K2869" s="1">
        <f t="shared" si="605"/>
        <v>14.919223151271327</v>
      </c>
      <c r="L2869" s="1" t="str">
        <f t="shared" si="606"/>
        <v>both lysine YE_Ctr</v>
      </c>
      <c r="M2869" s="1" t="str">
        <f t="shared" si="597"/>
        <v>D</v>
      </c>
      <c r="N2869" s="1" t="str">
        <f t="shared" si="598"/>
        <v>both lysine YE_Ctr_D</v>
      </c>
      <c r="O2869" s="2" t="str">
        <f t="shared" si="599"/>
        <v/>
      </c>
      <c r="P2869" s="1" t="str">
        <f t="array" ref="P2869">IF(O2869="","",AVERAGE(IF(L$1:L$2881=L2869,K$1:K$2881)))</f>
        <v/>
      </c>
      <c r="Q2869" s="1" t="str">
        <f t="array" ref="Q2869">IF(O2869="","",_xlfn.F.TEST(IF((L$1:L$2881=LEFT(L2869,LEN(L2869)-3)&amp;"ctr"),K$1:K$2881),IF((L$1:L$2881=L2869),K$1:K$2881)))</f>
        <v/>
      </c>
      <c r="R2869" s="1" t="str">
        <f t="array" ref="R2869">IF(O2869="","",TTEST(IF(L$1:L$2881=LEFT(L2869,LEN(L2869)-3)&amp;"ctr",K$1:K$2881),IF(L$1:L$2881=L2869,K$1:K$2881),2,IF(ISERROR(Q2869),3,IF(Q2869&lt;0.05,3,2))))</f>
        <v/>
      </c>
      <c r="S2869" s="1" t="str">
        <f t="shared" ca="1" si="600"/>
        <v/>
      </c>
      <c r="T2869" s="1" t="str">
        <f t="array" ref="T2869">IF(O2869="","",AVERAGE(IF(L$1:L$2881=L2869,I$1:I$2881)))</f>
        <v/>
      </c>
      <c r="U2869" s="1" t="str">
        <f t="shared" ca="1" si="601"/>
        <v/>
      </c>
      <c r="V2869" s="1" t="str">
        <f t="shared" ca="1" si="607"/>
        <v/>
      </c>
      <c r="W2869" s="1" t="str">
        <f t="array" aca="1" ref="W2869" ca="1">IF(V2869="","",IF(AVERAGE(IF(Z$2:Z$2881="Neg"&amp;" "&amp;B2869&amp;" "&amp;X2869,J$2:J$2881,0))&gt;AVERAGE(IF(Z$2:Z$2881="pos"&amp;" "&amp;B2869&amp;" "&amp;X2869,J$2:J$2881,0)),"neg","pos"))</f>
        <v/>
      </c>
      <c r="X2869" s="1" t="str">
        <f t="shared" ca="1" si="602"/>
        <v/>
      </c>
      <c r="Y2869" s="1" t="str">
        <f t="shared" ca="1" si="603"/>
        <v/>
      </c>
      <c r="Z2869" s="1" t="str">
        <f t="shared" si="604"/>
        <v>both lysine YE_</v>
      </c>
      <c r="AA2869" s="1" t="str">
        <f t="shared" si="608"/>
        <v/>
      </c>
    </row>
    <row r="2870" spans="1:27" x14ac:dyDescent="0.2">
      <c r="A2870" s="1" t="s">
        <v>94</v>
      </c>
      <c r="B2870" s="1" t="s">
        <v>201</v>
      </c>
      <c r="C2870" s="1" t="s">
        <v>145</v>
      </c>
      <c r="D2870" s="1">
        <v>146.1052</v>
      </c>
      <c r="E2870" s="1">
        <v>36.57</v>
      </c>
      <c r="F2870" s="5" t="s">
        <v>146</v>
      </c>
      <c r="H2870" s="1" t="s">
        <v>152</v>
      </c>
      <c r="I2870" s="1">
        <v>2617919</v>
      </c>
      <c r="K2870" s="1">
        <f t="shared" si="605"/>
        <v>14.777890667307471</v>
      </c>
      <c r="L2870" s="1" t="str">
        <f t="shared" si="606"/>
        <v>both lysine YE_Syn</v>
      </c>
      <c r="M2870" s="1" t="str">
        <f t="shared" si="597"/>
        <v>D</v>
      </c>
      <c r="N2870" s="1" t="str">
        <f t="shared" si="598"/>
        <v>both lysine YE_Syn_D</v>
      </c>
      <c r="O2870" s="2" t="str">
        <f t="shared" si="599"/>
        <v>D</v>
      </c>
      <c r="P2870" s="1">
        <f t="array" ref="P2870">IF(O2870="","",AVERAGE(IF(L$1:L$2881=L2870,K$1:K$2881)))</f>
        <v>14.785628848452834</v>
      </c>
      <c r="Q2870" s="1">
        <f t="array" ref="Q2870">IF(O2870="","",_xlfn.F.TEST(IF((L$1:L$2881=LEFT(L2870,LEN(L2870)-3)&amp;"ctr"),K$1:K$2881),IF((L$1:L$2881=L2870),K$1:K$2881)))</f>
        <v>9.27930616409057E-2</v>
      </c>
      <c r="R2870" s="1">
        <f t="array" ref="R2870">IF(O2870="","",TTEST(IF(L$1:L$2881=LEFT(L2870,LEN(L2870)-3)&amp;"ctr",K$1:K$2881),IF(L$1:L$2881=L2870,K$1:K$2881),2,IF(ISERROR(Q2870),3,IF(Q2870&lt;0.05,3,2))))</f>
        <v>0.29299781995958957</v>
      </c>
      <c r="S2870" s="1" t="str">
        <f t="shared" ca="1" si="600"/>
        <v>N</v>
      </c>
      <c r="T2870" s="1">
        <f t="array" ref="T2870">IF(O2870="","",AVERAGE(IF(L$1:L$2881=L2870,I$1:I$2881)))</f>
        <v>2643226.75</v>
      </c>
      <c r="U2870" s="1" t="str">
        <f t="shared" ca="1" si="601"/>
        <v>n/a</v>
      </c>
      <c r="V2870" s="1" t="str">
        <f t="shared" ca="1" si="607"/>
        <v>1</v>
      </c>
      <c r="W2870" s="1" t="str">
        <f t="array" aca="1" ref="W2870" ca="1">IF(V2870="","",IF(AVERAGE(IF(Z$2:Z$2881="Neg"&amp;" "&amp;B2870&amp;" "&amp;X2870,J$2:J$2881,0))&gt;AVERAGE(IF(Z$2:Z$2881="pos"&amp;" "&amp;B2870&amp;" "&amp;X2870,J$2:J$2881,0)),"neg","pos"))</f>
        <v>pos</v>
      </c>
      <c r="X2870" s="1" t="str">
        <f t="shared" ca="1" si="602"/>
        <v>YE_</v>
      </c>
      <c r="Y2870" s="1" t="str">
        <f t="shared" ca="1" si="603"/>
        <v>Syn</v>
      </c>
      <c r="Z2870" s="1" t="str">
        <f t="shared" si="604"/>
        <v>both lysine YE_</v>
      </c>
      <c r="AA2870" s="1" t="str">
        <f t="shared" si="608"/>
        <v>Good</v>
      </c>
    </row>
    <row r="2871" spans="1:27" x14ac:dyDescent="0.2">
      <c r="A2871" s="1" t="s">
        <v>94</v>
      </c>
      <c r="B2871" s="1" t="s">
        <v>201</v>
      </c>
      <c r="C2871" s="1" t="s">
        <v>145</v>
      </c>
      <c r="D2871" s="1">
        <v>146.1052</v>
      </c>
      <c r="E2871" s="1">
        <v>36.57</v>
      </c>
      <c r="F2871" s="5" t="s">
        <v>146</v>
      </c>
      <c r="H2871" s="1" t="s">
        <v>152</v>
      </c>
      <c r="I2871" s="1">
        <v>2797920</v>
      </c>
      <c r="K2871" s="1">
        <f t="shared" si="605"/>
        <v>14.844387199355783</v>
      </c>
      <c r="L2871" s="1" t="str">
        <f t="shared" si="606"/>
        <v>both lysine YE_Syn</v>
      </c>
      <c r="M2871" s="1" t="str">
        <f t="shared" si="597"/>
        <v>D</v>
      </c>
      <c r="N2871" s="1" t="str">
        <f t="shared" si="598"/>
        <v>both lysine YE_Syn_D</v>
      </c>
      <c r="O2871" s="2" t="str">
        <f t="shared" si="599"/>
        <v/>
      </c>
      <c r="P2871" s="1" t="str">
        <f t="array" ref="P2871">IF(O2871="","",AVERAGE(IF(L$1:L$2881=L2871,K$1:K$2881)))</f>
        <v/>
      </c>
      <c r="Q2871" s="1" t="str">
        <f t="array" ref="Q2871">IF(O2871="","",_xlfn.F.TEST(IF((L$1:L$2881=LEFT(L2871,LEN(L2871)-3)&amp;"ctr"),K$1:K$2881),IF((L$1:L$2881=L2871),K$1:K$2881)))</f>
        <v/>
      </c>
      <c r="R2871" s="1" t="str">
        <f t="array" ref="R2871">IF(O2871="","",TTEST(IF(L$1:L$2881=LEFT(L2871,LEN(L2871)-3)&amp;"ctr",K$1:K$2881),IF(L$1:L$2881=L2871,K$1:K$2881),2,IF(ISERROR(Q2871),3,IF(Q2871&lt;0.05,3,2))))</f>
        <v/>
      </c>
      <c r="S2871" s="1" t="str">
        <f t="shared" ca="1" si="600"/>
        <v/>
      </c>
      <c r="T2871" s="1" t="str">
        <f t="array" ref="T2871">IF(O2871="","",AVERAGE(IF(L$1:L$2881=L2871,I$1:I$2881)))</f>
        <v/>
      </c>
      <c r="U2871" s="1" t="str">
        <f t="shared" ca="1" si="601"/>
        <v/>
      </c>
      <c r="V2871" s="1" t="str">
        <f t="shared" ca="1" si="607"/>
        <v/>
      </c>
      <c r="W2871" s="1" t="str">
        <f t="array" aca="1" ref="W2871" ca="1">IF(V2871="","",IF(AVERAGE(IF(Z$2:Z$2881="Neg"&amp;" "&amp;B2871&amp;" "&amp;X2871,J$2:J$2881,0))&gt;AVERAGE(IF(Z$2:Z$2881="pos"&amp;" "&amp;B2871&amp;" "&amp;X2871,J$2:J$2881,0)),"neg","pos"))</f>
        <v/>
      </c>
      <c r="X2871" s="1" t="str">
        <f t="shared" ca="1" si="602"/>
        <v/>
      </c>
      <c r="Y2871" s="1" t="str">
        <f t="shared" ca="1" si="603"/>
        <v/>
      </c>
      <c r="Z2871" s="1" t="str">
        <f t="shared" si="604"/>
        <v>both lysine YE_</v>
      </c>
      <c r="AA2871" s="1" t="str">
        <f t="shared" si="608"/>
        <v/>
      </c>
    </row>
    <row r="2872" spans="1:27" x14ac:dyDescent="0.2">
      <c r="A2872" s="1" t="s">
        <v>94</v>
      </c>
      <c r="B2872" s="1" t="s">
        <v>201</v>
      </c>
      <c r="C2872" s="1" t="s">
        <v>145</v>
      </c>
      <c r="D2872" s="1">
        <v>146.1052</v>
      </c>
      <c r="E2872" s="1">
        <v>36.57</v>
      </c>
      <c r="F2872" s="5" t="s">
        <v>146</v>
      </c>
      <c r="H2872" s="1" t="s">
        <v>152</v>
      </c>
      <c r="I2872" s="1">
        <v>2392365</v>
      </c>
      <c r="K2872" s="1">
        <f t="shared" si="605"/>
        <v>14.687793392381263</v>
      </c>
      <c r="L2872" s="1" t="str">
        <f t="shared" si="606"/>
        <v>both lysine YE_Syn</v>
      </c>
      <c r="M2872" s="1" t="str">
        <f t="shared" si="597"/>
        <v>D</v>
      </c>
      <c r="N2872" s="1" t="str">
        <f t="shared" si="598"/>
        <v>both lysine YE_Syn_D</v>
      </c>
      <c r="O2872" s="2" t="str">
        <f t="shared" si="599"/>
        <v/>
      </c>
      <c r="P2872" s="1" t="str">
        <f t="array" ref="P2872">IF(O2872="","",AVERAGE(IF(L$1:L$2881=L2872,K$1:K$2881)))</f>
        <v/>
      </c>
      <c r="Q2872" s="1" t="str">
        <f t="array" ref="Q2872">IF(O2872="","",_xlfn.F.TEST(IF((L$1:L$2881=LEFT(L2872,LEN(L2872)-3)&amp;"ctr"),K$1:K$2881),IF((L$1:L$2881=L2872),K$1:K$2881)))</f>
        <v/>
      </c>
      <c r="R2872" s="1" t="str">
        <f t="array" ref="R2872">IF(O2872="","",TTEST(IF(L$1:L$2881=LEFT(L2872,LEN(L2872)-3)&amp;"ctr",K$1:K$2881),IF(L$1:L$2881=L2872,K$1:K$2881),2,IF(ISERROR(Q2872),3,IF(Q2872&lt;0.05,3,2))))</f>
        <v/>
      </c>
      <c r="S2872" s="1" t="str">
        <f t="shared" ca="1" si="600"/>
        <v/>
      </c>
      <c r="T2872" s="1" t="str">
        <f t="array" ref="T2872">IF(O2872="","",AVERAGE(IF(L$1:L$2881=L2872,I$1:I$2881)))</f>
        <v/>
      </c>
      <c r="U2872" s="1" t="str">
        <f t="shared" ca="1" si="601"/>
        <v/>
      </c>
      <c r="V2872" s="1" t="str">
        <f t="shared" ca="1" si="607"/>
        <v/>
      </c>
      <c r="W2872" s="1" t="str">
        <f t="array" aca="1" ref="W2872" ca="1">IF(V2872="","",IF(AVERAGE(IF(Z$2:Z$2881="Neg"&amp;" "&amp;B2872&amp;" "&amp;X2872,J$2:J$2881,0))&gt;AVERAGE(IF(Z$2:Z$2881="pos"&amp;" "&amp;B2872&amp;" "&amp;X2872,J$2:J$2881,0)),"neg","pos"))</f>
        <v/>
      </c>
      <c r="X2872" s="1" t="str">
        <f t="shared" ca="1" si="602"/>
        <v/>
      </c>
      <c r="Y2872" s="1" t="str">
        <f t="shared" ca="1" si="603"/>
        <v/>
      </c>
      <c r="Z2872" s="1" t="str">
        <f t="shared" si="604"/>
        <v>both lysine YE_</v>
      </c>
      <c r="AA2872" s="1" t="str">
        <f t="shared" si="608"/>
        <v/>
      </c>
    </row>
    <row r="2873" spans="1:27" x14ac:dyDescent="0.2">
      <c r="A2873" s="1" t="s">
        <v>94</v>
      </c>
      <c r="B2873" s="1" t="s">
        <v>201</v>
      </c>
      <c r="C2873" s="1" t="s">
        <v>145</v>
      </c>
      <c r="D2873" s="1">
        <v>146.1052</v>
      </c>
      <c r="E2873" s="1">
        <v>36.57</v>
      </c>
      <c r="F2873" s="5" t="s">
        <v>146</v>
      </c>
      <c r="H2873" s="1" t="s">
        <v>152</v>
      </c>
      <c r="I2873" s="1">
        <v>2764703</v>
      </c>
      <c r="K2873" s="1">
        <f t="shared" si="605"/>
        <v>14.832444134766821</v>
      </c>
      <c r="L2873" s="1" t="str">
        <f t="shared" si="606"/>
        <v>both lysine YE_Syn</v>
      </c>
      <c r="M2873" s="1" t="str">
        <f t="shared" si="597"/>
        <v>D</v>
      </c>
      <c r="N2873" s="1" t="str">
        <f t="shared" si="598"/>
        <v>both lysine YE_Syn_D</v>
      </c>
      <c r="O2873" s="2" t="str">
        <f t="shared" si="599"/>
        <v/>
      </c>
      <c r="P2873" s="1" t="str">
        <f t="array" ref="P2873">IF(O2873="","",AVERAGE(IF(L$1:L$2881=L2873,K$1:K$2881)))</f>
        <v/>
      </c>
      <c r="Q2873" s="1" t="str">
        <f t="array" ref="Q2873">IF(O2873="","",_xlfn.F.TEST(IF((L$1:L$2881=LEFT(L2873,LEN(L2873)-3)&amp;"ctr"),K$1:K$2881),IF((L$1:L$2881=L2873),K$1:K$2881)))</f>
        <v/>
      </c>
      <c r="R2873" s="1" t="str">
        <f t="array" ref="R2873">IF(O2873="","",TTEST(IF(L$1:L$2881=LEFT(L2873,LEN(L2873)-3)&amp;"ctr",K$1:K$2881),IF(L$1:L$2881=L2873,K$1:K$2881),2,IF(ISERROR(Q2873),3,IF(Q2873&lt;0.05,3,2))))</f>
        <v/>
      </c>
      <c r="S2873" s="1" t="str">
        <f t="shared" ca="1" si="600"/>
        <v/>
      </c>
      <c r="T2873" s="1" t="str">
        <f t="array" ref="T2873">IF(O2873="","",AVERAGE(IF(L$1:L$2881=L2873,I$1:I$2881)))</f>
        <v/>
      </c>
      <c r="U2873" s="1" t="str">
        <f t="shared" ca="1" si="601"/>
        <v/>
      </c>
      <c r="V2873" s="1" t="str">
        <f t="shared" ca="1" si="607"/>
        <v/>
      </c>
      <c r="W2873" s="1" t="str">
        <f t="array" aca="1" ref="W2873" ca="1">IF(V2873="","",IF(AVERAGE(IF(Z$2:Z$2881="Neg"&amp;" "&amp;B2873&amp;" "&amp;X2873,J$2:J$2881,0))&gt;AVERAGE(IF(Z$2:Z$2881="pos"&amp;" "&amp;B2873&amp;" "&amp;X2873,J$2:J$2881,0)),"neg","pos"))</f>
        <v/>
      </c>
      <c r="X2873" s="1" t="str">
        <f t="shared" ca="1" si="602"/>
        <v/>
      </c>
      <c r="Y2873" s="1" t="str">
        <f t="shared" ca="1" si="603"/>
        <v/>
      </c>
      <c r="Z2873" s="1" t="str">
        <f t="shared" si="604"/>
        <v>both lysine YE_</v>
      </c>
      <c r="AA2873" s="1" t="str">
        <f t="shared" si="608"/>
        <v/>
      </c>
    </row>
    <row r="2874" spans="1:27" x14ac:dyDescent="0.2">
      <c r="A2874" s="1" t="s">
        <v>94</v>
      </c>
      <c r="B2874" s="1" t="s">
        <v>201</v>
      </c>
      <c r="C2874" s="1" t="s">
        <v>145</v>
      </c>
      <c r="D2874" s="1">
        <v>146.1052</v>
      </c>
      <c r="E2874" s="1">
        <v>36.57</v>
      </c>
      <c r="F2874" s="5" t="s">
        <v>146</v>
      </c>
      <c r="H2874" s="1" t="s">
        <v>153</v>
      </c>
      <c r="I2874" s="1">
        <v>179291</v>
      </c>
      <c r="K2874" s="1">
        <f t="shared" si="605"/>
        <v>12.096771040639085</v>
      </c>
      <c r="L2874" s="1" t="str">
        <f t="shared" si="606"/>
        <v>both lysine SE_Ctr</v>
      </c>
      <c r="M2874" s="1" t="str">
        <f t="shared" si="597"/>
        <v>D</v>
      </c>
      <c r="N2874" s="1" t="str">
        <f t="shared" si="598"/>
        <v>both lysine SE_Ctr_D</v>
      </c>
      <c r="O2874" s="2" t="str">
        <f t="shared" si="599"/>
        <v>D</v>
      </c>
      <c r="P2874" s="1">
        <f t="array" ref="P2874">IF(O2874="","",AVERAGE(IF(L$1:L$2881=L2874,K$1:K$2881)))</f>
        <v>11.572224465782355</v>
      </c>
      <c r="Q2874" s="1">
        <f t="array" ref="Q2874">IF(O2874="","",_xlfn.F.TEST(IF((L$1:L$2881=LEFT(L2874,LEN(L2874)-3)&amp;"ctr"),K$1:K$2881),IF((L$1:L$2881=L2874),K$1:K$2881)))</f>
        <v>1</v>
      </c>
      <c r="R2874" s="1">
        <f t="array" ref="R2874">IF(O2874="","",TTEST(IF(L$1:L$2881=LEFT(L2874,LEN(L2874)-3)&amp;"ctr",K$1:K$2881),IF(L$1:L$2881=L2874,K$1:K$2881),2,IF(ISERROR(Q2874),3,IF(Q2874&lt;0.05,3,2))))</f>
        <v>1</v>
      </c>
      <c r="S2874" s="1" t="str">
        <f t="shared" ca="1" si="600"/>
        <v>D</v>
      </c>
      <c r="T2874" s="1">
        <f t="array" ref="T2874">IF(O2874="","",AVERAGE(IF(L$1:L$2881=L2874,I$1:I$2881)))</f>
        <v>119972.75</v>
      </c>
      <c r="U2874" s="1" t="b">
        <f t="shared" ca="1" si="601"/>
        <v>0</v>
      </c>
      <c r="V2874" s="1" t="str">
        <f t="shared" ca="1" si="607"/>
        <v>1</v>
      </c>
      <c r="W2874" s="1" t="str">
        <f t="array" aca="1" ref="W2874" ca="1">IF(V2874="","",IF(AVERAGE(IF(Z$2:Z$2881="Neg"&amp;" "&amp;B2874&amp;" "&amp;X2874,J$2:J$2881,0))&gt;AVERAGE(IF(Z$2:Z$2881="pos"&amp;" "&amp;B2874&amp;" "&amp;X2874,J$2:J$2881,0)),"neg","pos"))</f>
        <v>pos</v>
      </c>
      <c r="X2874" s="1" t="str">
        <f t="shared" ca="1" si="602"/>
        <v>SE_</v>
      </c>
      <c r="Y2874" s="1" t="str">
        <f t="shared" ca="1" si="603"/>
        <v>Ctr</v>
      </c>
      <c r="Z2874" s="1" t="str">
        <f t="shared" si="604"/>
        <v>both lysine SE_</v>
      </c>
      <c r="AA2874" s="1" t="str">
        <f t="shared" si="608"/>
        <v>Good</v>
      </c>
    </row>
    <row r="2875" spans="1:27" x14ac:dyDescent="0.2">
      <c r="A2875" s="1" t="s">
        <v>94</v>
      </c>
      <c r="B2875" s="1" t="s">
        <v>201</v>
      </c>
      <c r="C2875" s="1" t="s">
        <v>145</v>
      </c>
      <c r="D2875" s="1">
        <v>146.1052</v>
      </c>
      <c r="E2875" s="1">
        <v>36.57</v>
      </c>
      <c r="F2875" s="5" t="s">
        <v>146</v>
      </c>
      <c r="H2875" s="1" t="s">
        <v>153</v>
      </c>
      <c r="I2875" s="1">
        <v>42493</v>
      </c>
      <c r="K2875" s="1">
        <f t="shared" si="605"/>
        <v>10.657118168475584</v>
      </c>
      <c r="L2875" s="1" t="str">
        <f t="shared" si="606"/>
        <v>both lysine SE_Ctr</v>
      </c>
      <c r="M2875" s="1" t="str">
        <f t="shared" si="597"/>
        <v>D</v>
      </c>
      <c r="N2875" s="1" t="str">
        <f t="shared" si="598"/>
        <v>both lysine SE_Ctr_D</v>
      </c>
      <c r="O2875" s="2" t="str">
        <f t="shared" si="599"/>
        <v/>
      </c>
      <c r="P2875" s="1" t="str">
        <f t="array" ref="P2875">IF(O2875="","",AVERAGE(IF(L$1:L$2881=L2875,K$1:K$2881)))</f>
        <v/>
      </c>
      <c r="Q2875" s="1" t="str">
        <f t="array" ref="Q2875">IF(O2875="","",_xlfn.F.TEST(IF((L$1:L$2881=LEFT(L2875,LEN(L2875)-3)&amp;"ctr"),K$1:K$2881),IF((L$1:L$2881=L2875),K$1:K$2881)))</f>
        <v/>
      </c>
      <c r="R2875" s="1" t="str">
        <f t="array" ref="R2875">IF(O2875="","",TTEST(IF(L$1:L$2881=LEFT(L2875,LEN(L2875)-3)&amp;"ctr",K$1:K$2881),IF(L$1:L$2881=L2875,K$1:K$2881),2,IF(ISERROR(Q2875),3,IF(Q2875&lt;0.05,3,2))))</f>
        <v/>
      </c>
      <c r="S2875" s="1" t="str">
        <f t="shared" ca="1" si="600"/>
        <v/>
      </c>
      <c r="T2875" s="1" t="str">
        <f t="array" ref="T2875">IF(O2875="","",AVERAGE(IF(L$1:L$2881=L2875,I$1:I$2881)))</f>
        <v/>
      </c>
      <c r="U2875" s="1" t="str">
        <f t="shared" ca="1" si="601"/>
        <v/>
      </c>
      <c r="V2875" s="1" t="str">
        <f t="shared" ca="1" si="607"/>
        <v/>
      </c>
      <c r="W2875" s="1" t="str">
        <f t="array" aca="1" ref="W2875" ca="1">IF(V2875="","",IF(AVERAGE(IF(Z$2:Z$2881="Neg"&amp;" "&amp;B2875&amp;" "&amp;X2875,J$2:J$2881,0))&gt;AVERAGE(IF(Z$2:Z$2881="pos"&amp;" "&amp;B2875&amp;" "&amp;X2875,J$2:J$2881,0)),"neg","pos"))</f>
        <v/>
      </c>
      <c r="X2875" s="1" t="str">
        <f t="shared" ca="1" si="602"/>
        <v/>
      </c>
      <c r="Y2875" s="1" t="str">
        <f t="shared" ca="1" si="603"/>
        <v/>
      </c>
      <c r="Z2875" s="1" t="str">
        <f t="shared" si="604"/>
        <v>both lysine SE_</v>
      </c>
      <c r="AA2875" s="1" t="str">
        <f t="shared" si="608"/>
        <v/>
      </c>
    </row>
    <row r="2876" spans="1:27" x14ac:dyDescent="0.2">
      <c r="A2876" s="1" t="s">
        <v>94</v>
      </c>
      <c r="B2876" s="1" t="s">
        <v>201</v>
      </c>
      <c r="C2876" s="1" t="s">
        <v>145</v>
      </c>
      <c r="D2876" s="1">
        <v>146.1052</v>
      </c>
      <c r="E2876" s="1">
        <v>36.57</v>
      </c>
      <c r="F2876" s="5" t="s">
        <v>146</v>
      </c>
      <c r="H2876" s="1" t="s">
        <v>153</v>
      </c>
      <c r="I2876" s="1">
        <v>125032</v>
      </c>
      <c r="K2876" s="1">
        <f t="shared" si="605"/>
        <v>11.736332981442571</v>
      </c>
      <c r="L2876" s="1" t="str">
        <f t="shared" si="606"/>
        <v>both lysine SE_Ctr</v>
      </c>
      <c r="M2876" s="1" t="str">
        <f t="shared" si="597"/>
        <v>D</v>
      </c>
      <c r="N2876" s="1" t="str">
        <f t="shared" si="598"/>
        <v>both lysine SE_Ctr_D</v>
      </c>
      <c r="O2876" s="2" t="str">
        <f t="shared" si="599"/>
        <v/>
      </c>
      <c r="P2876" s="1" t="str">
        <f t="array" ref="P2876">IF(O2876="","",AVERAGE(IF(L$1:L$2881=L2876,K$1:K$2881)))</f>
        <v/>
      </c>
      <c r="Q2876" s="1" t="str">
        <f t="array" ref="Q2876">IF(O2876="","",_xlfn.F.TEST(IF((L$1:L$2881=LEFT(L2876,LEN(L2876)-3)&amp;"ctr"),K$1:K$2881),IF((L$1:L$2881=L2876),K$1:K$2881)))</f>
        <v/>
      </c>
      <c r="R2876" s="1" t="str">
        <f t="array" ref="R2876">IF(O2876="","",TTEST(IF(L$1:L$2881=LEFT(L2876,LEN(L2876)-3)&amp;"ctr",K$1:K$2881),IF(L$1:L$2881=L2876,K$1:K$2881),2,IF(ISERROR(Q2876),3,IF(Q2876&lt;0.05,3,2))))</f>
        <v/>
      </c>
      <c r="S2876" s="1" t="str">
        <f t="shared" ca="1" si="600"/>
        <v/>
      </c>
      <c r="T2876" s="1" t="str">
        <f t="array" ref="T2876">IF(O2876="","",AVERAGE(IF(L$1:L$2881=L2876,I$1:I$2881)))</f>
        <v/>
      </c>
      <c r="U2876" s="1" t="str">
        <f t="shared" ca="1" si="601"/>
        <v/>
      </c>
      <c r="V2876" s="1" t="str">
        <f t="shared" ca="1" si="607"/>
        <v/>
      </c>
      <c r="W2876" s="1" t="str">
        <f t="array" aca="1" ref="W2876" ca="1">IF(V2876="","",IF(AVERAGE(IF(Z$2:Z$2881="Neg"&amp;" "&amp;B2876&amp;" "&amp;X2876,J$2:J$2881,0))&gt;AVERAGE(IF(Z$2:Z$2881="pos"&amp;" "&amp;B2876&amp;" "&amp;X2876,J$2:J$2881,0)),"neg","pos"))</f>
        <v/>
      </c>
      <c r="X2876" s="1" t="str">
        <f t="shared" ca="1" si="602"/>
        <v/>
      </c>
      <c r="Y2876" s="1" t="str">
        <f t="shared" ca="1" si="603"/>
        <v/>
      </c>
      <c r="Z2876" s="1" t="str">
        <f t="shared" si="604"/>
        <v>both lysine SE_</v>
      </c>
      <c r="AA2876" s="1" t="str">
        <f t="shared" si="608"/>
        <v/>
      </c>
    </row>
    <row r="2877" spans="1:27" x14ac:dyDescent="0.2">
      <c r="A2877" s="1" t="s">
        <v>94</v>
      </c>
      <c r="B2877" s="1" t="s">
        <v>201</v>
      </c>
      <c r="C2877" s="1" t="s">
        <v>145</v>
      </c>
      <c r="D2877" s="1">
        <v>146.1052</v>
      </c>
      <c r="E2877" s="1">
        <v>36.57</v>
      </c>
      <c r="F2877" s="5" t="s">
        <v>146</v>
      </c>
      <c r="H2877" s="1" t="s">
        <v>153</v>
      </c>
      <c r="I2877" s="1">
        <v>133075</v>
      </c>
      <c r="K2877" s="1">
        <f t="shared" si="605"/>
        <v>11.798675672572182</v>
      </c>
      <c r="L2877" s="1" t="str">
        <f t="shared" si="606"/>
        <v>both lysine SE_Ctr</v>
      </c>
      <c r="M2877" s="1" t="str">
        <f t="shared" si="597"/>
        <v>D</v>
      </c>
      <c r="N2877" s="1" t="str">
        <f t="shared" si="598"/>
        <v>both lysine SE_Ctr_D</v>
      </c>
      <c r="O2877" s="2" t="str">
        <f t="shared" si="599"/>
        <v/>
      </c>
      <c r="P2877" s="1" t="str">
        <f t="array" ref="P2877">IF(O2877="","",AVERAGE(IF(L$1:L$2881=L2877,K$1:K$2881)))</f>
        <v/>
      </c>
      <c r="Q2877" s="1" t="str">
        <f t="array" ref="Q2877">IF(O2877="","",_xlfn.F.TEST(IF((L$1:L$2881=LEFT(L2877,LEN(L2877)-3)&amp;"ctr"),K$1:K$2881),IF((L$1:L$2881=L2877),K$1:K$2881)))</f>
        <v/>
      </c>
      <c r="R2877" s="1" t="str">
        <f t="array" ref="R2877">IF(O2877="","",TTEST(IF(L$1:L$2881=LEFT(L2877,LEN(L2877)-3)&amp;"ctr",K$1:K$2881),IF(L$1:L$2881=L2877,K$1:K$2881),2,IF(ISERROR(Q2877),3,IF(Q2877&lt;0.05,3,2))))</f>
        <v/>
      </c>
      <c r="S2877" s="1" t="str">
        <f t="shared" ca="1" si="600"/>
        <v/>
      </c>
      <c r="T2877" s="1" t="str">
        <f t="array" ref="T2877">IF(O2877="","",AVERAGE(IF(L$1:L$2881=L2877,I$1:I$2881)))</f>
        <v/>
      </c>
      <c r="U2877" s="1" t="str">
        <f t="shared" ca="1" si="601"/>
        <v/>
      </c>
      <c r="V2877" s="1" t="str">
        <f t="shared" ca="1" si="607"/>
        <v/>
      </c>
      <c r="W2877" s="1" t="str">
        <f t="array" aca="1" ref="W2877" ca="1">IF(V2877="","",IF(AVERAGE(IF(Z$2:Z$2881="Neg"&amp;" "&amp;B2877&amp;" "&amp;X2877,J$2:J$2881,0))&gt;AVERAGE(IF(Z$2:Z$2881="pos"&amp;" "&amp;B2877&amp;" "&amp;X2877,J$2:J$2881,0)),"neg","pos"))</f>
        <v/>
      </c>
      <c r="X2877" s="1" t="str">
        <f t="shared" ca="1" si="602"/>
        <v/>
      </c>
      <c r="Y2877" s="1" t="str">
        <f t="shared" ca="1" si="603"/>
        <v/>
      </c>
      <c r="Z2877" s="1" t="str">
        <f t="shared" si="604"/>
        <v>both lysine SE_</v>
      </c>
      <c r="AA2877" s="1" t="str">
        <f t="shared" si="608"/>
        <v/>
      </c>
    </row>
    <row r="2878" spans="1:27" x14ac:dyDescent="0.2">
      <c r="A2878" s="1" t="s">
        <v>94</v>
      </c>
      <c r="B2878" s="1" t="s">
        <v>201</v>
      </c>
      <c r="C2878" s="1" t="s">
        <v>145</v>
      </c>
      <c r="D2878" s="1">
        <v>146.1052</v>
      </c>
      <c r="E2878" s="1">
        <v>36.57</v>
      </c>
      <c r="F2878" s="5" t="s">
        <v>146</v>
      </c>
      <c r="H2878" s="1" t="s">
        <v>154</v>
      </c>
      <c r="I2878" s="1">
        <v>224029</v>
      </c>
      <c r="K2878" s="1">
        <f t="shared" si="605"/>
        <v>12.319535250440975</v>
      </c>
      <c r="L2878" s="1" t="str">
        <f t="shared" si="606"/>
        <v>both lysine SE_Syn</v>
      </c>
      <c r="M2878" s="1" t="str">
        <f t="shared" si="597"/>
        <v>D</v>
      </c>
      <c r="N2878" s="1" t="str">
        <f t="shared" si="598"/>
        <v>both lysine SE_Syn_D</v>
      </c>
      <c r="O2878" s="2" t="str">
        <f t="shared" si="599"/>
        <v>D</v>
      </c>
      <c r="P2878" s="1">
        <f t="array" ref="P2878">IF(O2878="","",AVERAGE(IF(L$1:L$2881=L2878,K$1:K$2881)))</f>
        <v>10.938523523168772</v>
      </c>
      <c r="Q2878" s="1">
        <f t="array" ref="Q2878">IF(O2878="","",_xlfn.F.TEST(IF((L$1:L$2881=LEFT(L2878,LEN(L2878)-3)&amp;"ctr"),K$1:K$2881),IF((L$1:L$2881=L2878),K$1:K$2881)))</f>
        <v>0.15800484280672097</v>
      </c>
      <c r="R2878" s="1">
        <f t="array" ref="R2878">IF(O2878="","",TTEST(IF(L$1:L$2881=LEFT(L2878,LEN(L2878)-3)&amp;"ctr",K$1:K$2881),IF(L$1:L$2881=L2878,K$1:K$2881),2,IF(ISERROR(Q2878),3,IF(Q2878&lt;0.05,3,2))))</f>
        <v>0.49077789229589319</v>
      </c>
      <c r="S2878" s="1" t="str">
        <f t="shared" ca="1" si="600"/>
        <v>N</v>
      </c>
      <c r="T2878" s="1">
        <f t="array" ref="T2878">IF(O2878="","",AVERAGE(IF(L$1:L$2881=L2878,I$1:I$2881)))</f>
        <v>113462.5</v>
      </c>
      <c r="U2878" s="1" t="str">
        <f t="shared" ca="1" si="601"/>
        <v>n/a</v>
      </c>
      <c r="V2878" s="1" t="str">
        <f t="shared" ca="1" si="607"/>
        <v>1</v>
      </c>
      <c r="W2878" s="1" t="str">
        <f t="array" aca="1" ref="W2878" ca="1">IF(V2878="","",IF(AVERAGE(IF(Z$2:Z$2881="Neg"&amp;" "&amp;B2878&amp;" "&amp;X2878,J$2:J$2881,0))&gt;AVERAGE(IF(Z$2:Z$2881="pos"&amp;" "&amp;B2878&amp;" "&amp;X2878,J$2:J$2881,0)),"neg","pos"))</f>
        <v>pos</v>
      </c>
      <c r="X2878" s="1" t="str">
        <f t="shared" ca="1" si="602"/>
        <v>SE_</v>
      </c>
      <c r="Y2878" s="1" t="str">
        <f t="shared" ca="1" si="603"/>
        <v>Syn</v>
      </c>
      <c r="Z2878" s="1" t="str">
        <f t="shared" si="604"/>
        <v>both lysine SE_</v>
      </c>
      <c r="AA2878" s="1" t="str">
        <f t="shared" si="608"/>
        <v>Good</v>
      </c>
    </row>
    <row r="2879" spans="1:27" x14ac:dyDescent="0.2">
      <c r="A2879" s="1" t="s">
        <v>94</v>
      </c>
      <c r="B2879" s="1" t="s">
        <v>201</v>
      </c>
      <c r="C2879" s="1" t="s">
        <v>145</v>
      </c>
      <c r="D2879" s="1">
        <v>146.1052</v>
      </c>
      <c r="E2879" s="1">
        <v>36.57</v>
      </c>
      <c r="F2879" s="5" t="s">
        <v>146</v>
      </c>
      <c r="H2879" s="1" t="s">
        <v>154</v>
      </c>
      <c r="I2879" s="1">
        <v>191583</v>
      </c>
      <c r="K2879" s="1">
        <f t="shared" si="605"/>
        <v>12.163081633725078</v>
      </c>
      <c r="L2879" s="1" t="str">
        <f t="shared" si="606"/>
        <v>both lysine SE_Syn</v>
      </c>
      <c r="M2879" s="1" t="str">
        <f t="shared" si="597"/>
        <v>D</v>
      </c>
      <c r="N2879" s="1" t="str">
        <f t="shared" si="598"/>
        <v>both lysine SE_Syn_D</v>
      </c>
      <c r="O2879" s="2" t="str">
        <f t="shared" si="599"/>
        <v/>
      </c>
      <c r="P2879" s="1" t="str">
        <f t="array" ref="P2879">IF(O2879="","",AVERAGE(IF(L$1:L$2881=L2879,K$1:K$2881)))</f>
        <v/>
      </c>
      <c r="Q2879" s="1" t="str">
        <f t="array" ref="Q2879">IF(O2879="","",_xlfn.F.TEST(IF((L$1:L$2881=LEFT(L2879,LEN(L2879)-3)&amp;"ctr"),K$1:K$2881),IF((L$1:L$2881=L2879),K$1:K$2881)))</f>
        <v/>
      </c>
      <c r="R2879" s="1" t="str">
        <f t="array" ref="R2879">IF(O2879="","",TTEST(IF(L$1:L$2881=LEFT(L2879,LEN(L2879)-3)&amp;"ctr",K$1:K$2881),IF(L$1:L$2881=L2879,K$1:K$2881),2,IF(ISERROR(Q2879),3,IF(Q2879&lt;0.05,3,2))))</f>
        <v/>
      </c>
      <c r="S2879" s="1" t="str">
        <f t="shared" ca="1" si="600"/>
        <v/>
      </c>
      <c r="T2879" s="1" t="str">
        <f t="array" ref="T2879">IF(O2879="","",AVERAGE(IF(L$1:L$2881=L2879,I$1:I$2881)))</f>
        <v/>
      </c>
      <c r="U2879" s="1" t="str">
        <f t="shared" ca="1" si="601"/>
        <v/>
      </c>
      <c r="V2879" s="1" t="str">
        <f t="shared" ca="1" si="607"/>
        <v/>
      </c>
      <c r="W2879" s="1" t="str">
        <f t="array" aca="1" ref="W2879" ca="1">IF(V2879="","",IF(AVERAGE(IF(Z$2:Z$2881="Neg"&amp;" "&amp;B2879&amp;" "&amp;X2879,J$2:J$2881,0))&gt;AVERAGE(IF(Z$2:Z$2881="pos"&amp;" "&amp;B2879&amp;" "&amp;X2879,J$2:J$2881,0)),"neg","pos"))</f>
        <v/>
      </c>
      <c r="X2879" s="1" t="str">
        <f t="shared" ca="1" si="602"/>
        <v/>
      </c>
      <c r="Y2879" s="1" t="str">
        <f t="shared" ca="1" si="603"/>
        <v/>
      </c>
      <c r="Z2879" s="1" t="str">
        <f t="shared" si="604"/>
        <v>both lysine SE_</v>
      </c>
      <c r="AA2879" s="1" t="str">
        <f t="shared" si="608"/>
        <v/>
      </c>
    </row>
    <row r="2880" spans="1:27" x14ac:dyDescent="0.2">
      <c r="A2880" s="1" t="s">
        <v>94</v>
      </c>
      <c r="B2880" s="1" t="s">
        <v>201</v>
      </c>
      <c r="C2880" s="1" t="s">
        <v>145</v>
      </c>
      <c r="D2880" s="1">
        <v>146.1052</v>
      </c>
      <c r="E2880" s="1">
        <v>36.57</v>
      </c>
      <c r="F2880" s="5" t="s">
        <v>146</v>
      </c>
      <c r="H2880" s="1" t="s">
        <v>154</v>
      </c>
      <c r="I2880" s="1">
        <v>7655</v>
      </c>
      <c r="K2880" s="1">
        <f t="shared" si="605"/>
        <v>8.9432449331327906</v>
      </c>
      <c r="L2880" s="1" t="str">
        <f t="shared" si="606"/>
        <v>both lysine SE_Syn</v>
      </c>
      <c r="M2880" s="1" t="str">
        <f t="shared" si="597"/>
        <v>D</v>
      </c>
      <c r="N2880" s="1" t="str">
        <f t="shared" si="598"/>
        <v>both lysine SE_Syn_D</v>
      </c>
      <c r="O2880" s="2" t="str">
        <f t="shared" si="599"/>
        <v/>
      </c>
      <c r="P2880" s="1" t="str">
        <f t="array" ref="P2880">IF(O2880="","",AVERAGE(IF(L$1:L$2881=L2880,K$1:K$2881)))</f>
        <v/>
      </c>
      <c r="Q2880" s="1" t="str">
        <f t="array" ref="Q2880">IF(O2880="","",_xlfn.F.TEST(IF((L$1:L$2881=LEFT(L2880,LEN(L2880)-3)&amp;"ctr"),K$1:K$2881),IF((L$1:L$2881=L2880),K$1:K$2881)))</f>
        <v/>
      </c>
      <c r="R2880" s="1" t="str">
        <f t="array" ref="R2880">IF(O2880="","",TTEST(IF(L$1:L$2881=LEFT(L2880,LEN(L2880)-3)&amp;"ctr",K$1:K$2881),IF(L$1:L$2881=L2880,K$1:K$2881),2,IF(ISERROR(Q2880),3,IF(Q2880&lt;0.05,3,2))))</f>
        <v/>
      </c>
      <c r="S2880" s="1" t="str">
        <f t="shared" ca="1" si="600"/>
        <v/>
      </c>
      <c r="T2880" s="1" t="str">
        <f t="array" ref="T2880">IF(O2880="","",AVERAGE(IF(L$1:L$2881=L2880,I$1:I$2881)))</f>
        <v/>
      </c>
      <c r="U2880" s="1" t="str">
        <f t="shared" ca="1" si="601"/>
        <v/>
      </c>
      <c r="V2880" s="1" t="str">
        <f t="shared" ca="1" si="607"/>
        <v/>
      </c>
      <c r="W2880" s="1" t="str">
        <f t="array" aca="1" ref="W2880" ca="1">IF(V2880="","",IF(AVERAGE(IF(Z$2:Z$2881="Neg"&amp;" "&amp;B2880&amp;" "&amp;X2880,J$2:J$2881,0))&gt;AVERAGE(IF(Z$2:Z$2881="pos"&amp;" "&amp;B2880&amp;" "&amp;X2880,J$2:J$2881,0)),"neg","pos"))</f>
        <v/>
      </c>
      <c r="X2880" s="1" t="str">
        <f t="shared" ca="1" si="602"/>
        <v/>
      </c>
      <c r="Y2880" s="1" t="str">
        <f t="shared" ca="1" si="603"/>
        <v/>
      </c>
      <c r="Z2880" s="1" t="str">
        <f t="shared" si="604"/>
        <v>both lysine SE_</v>
      </c>
      <c r="AA2880" s="1" t="str">
        <f t="shared" si="608"/>
        <v/>
      </c>
    </row>
    <row r="2881" spans="1:27" x14ac:dyDescent="0.2">
      <c r="A2881" s="1" t="s">
        <v>94</v>
      </c>
      <c r="B2881" s="1" t="s">
        <v>201</v>
      </c>
      <c r="C2881" s="1" t="s">
        <v>145</v>
      </c>
      <c r="D2881" s="1">
        <v>146.1052</v>
      </c>
      <c r="E2881" s="1">
        <v>36.57</v>
      </c>
      <c r="F2881" s="5" t="s">
        <v>146</v>
      </c>
      <c r="H2881" s="1" t="s">
        <v>154</v>
      </c>
      <c r="I2881" s="1">
        <v>30583</v>
      </c>
      <c r="K2881" s="1">
        <f t="shared" si="605"/>
        <v>10.328232275376248</v>
      </c>
      <c r="L2881" s="1" t="str">
        <f t="shared" si="606"/>
        <v>both lysine SE_Syn</v>
      </c>
      <c r="M2881" s="1" t="str">
        <f t="shared" si="597"/>
        <v>D</v>
      </c>
      <c r="N2881" s="1" t="str">
        <f t="shared" si="598"/>
        <v>both lysine SE_Syn_D</v>
      </c>
      <c r="O2881" s="2" t="str">
        <f t="shared" si="599"/>
        <v/>
      </c>
      <c r="P2881" s="1" t="str">
        <f t="array" ref="P2881">IF(O2881="","",AVERAGE(IF(L$1:L$2881=L2881,K$1:K$2881)))</f>
        <v/>
      </c>
      <c r="Q2881" s="1" t="str">
        <f t="array" ref="Q2881">IF(O2881="","",_xlfn.F.TEST(IF((L$1:L$2881=LEFT(L2881,LEN(L2881)-3)&amp;"ctr"),K$1:K$2881),IF((L$1:L$2881=L2881),K$1:K$2881)))</f>
        <v/>
      </c>
      <c r="R2881" s="1" t="str">
        <f t="array" ref="R2881">IF(O2881="","",TTEST(IF(L$1:L$2881=LEFT(L2881,LEN(L2881)-3)&amp;"ctr",K$1:K$2881),IF(L$1:L$2881=L2881,K$1:K$2881),2,IF(ISERROR(Q2881),3,IF(Q2881&lt;0.05,3,2))))</f>
        <v/>
      </c>
      <c r="S2881" s="1" t="str">
        <f t="shared" ca="1" si="600"/>
        <v/>
      </c>
      <c r="T2881" s="1" t="str">
        <f t="array" ref="T2881">IF(O2881="","",AVERAGE(IF(L$1:L$2881=L2881,I$1:I$2881)))</f>
        <v/>
      </c>
      <c r="U2881" s="1" t="str">
        <f t="shared" ca="1" si="601"/>
        <v/>
      </c>
      <c r="V2881" s="1" t="str">
        <f t="shared" ca="1" si="607"/>
        <v/>
      </c>
      <c r="W2881" s="1" t="str">
        <f t="array" aca="1" ref="W2881" ca="1">IF(V2881="","",IF(AVERAGE(IF(Z$2:Z$2881="Neg"&amp;" "&amp;B2881&amp;" "&amp;X2881,J$2:J$2881,0))&gt;AVERAGE(IF(Z$2:Z$2881="pos"&amp;" "&amp;B2881&amp;" "&amp;X2881,J$2:J$2881,0)),"neg","pos"))</f>
        <v/>
      </c>
      <c r="X2881" s="1" t="str">
        <f t="shared" ca="1" si="602"/>
        <v/>
      </c>
      <c r="Y2881" s="1" t="str">
        <f t="shared" ca="1" si="603"/>
        <v/>
      </c>
      <c r="Z2881" s="1" t="str">
        <f t="shared" si="604"/>
        <v>both lysine SE_</v>
      </c>
      <c r="AA2881" s="1" t="str">
        <f>IF(T2881="","","Good")</f>
        <v/>
      </c>
    </row>
  </sheetData>
  <autoFilter ref="A1:AA288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0"/>
  <sheetViews>
    <sheetView topLeftCell="A271" workbookViewId="0">
      <selection activeCell="D273" sqref="D273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10.85546875" customWidth="1"/>
    <col min="4" max="5" width="8.140625" customWidth="1"/>
    <col min="6" max="6" width="8.140625" bestFit="1" customWidth="1"/>
    <col min="7" max="7" width="22" customWidth="1"/>
    <col min="8" max="8" width="16.85546875" customWidth="1"/>
    <col min="9" max="9" width="22" customWidth="1"/>
    <col min="10" max="10" width="5.42578125" customWidth="1"/>
    <col min="11" max="11" width="22.85546875" bestFit="1" customWidth="1"/>
  </cols>
  <sheetData>
    <row r="1" spans="1:11" x14ac:dyDescent="0.25">
      <c r="K1" t="s">
        <v>70</v>
      </c>
    </row>
    <row r="2" spans="1:11" x14ac:dyDescent="0.25">
      <c r="C2" t="s">
        <v>74</v>
      </c>
      <c r="D2">
        <f>COUNTA('pivottable2 (update for final)'!B:B)</f>
        <v>697</v>
      </c>
      <c r="K2">
        <f>COUNTIF(J:J,"&gt;1")</f>
        <v>0</v>
      </c>
    </row>
    <row r="3" spans="1:11" x14ac:dyDescent="0.25">
      <c r="A3" s="3" t="s">
        <v>155</v>
      </c>
    </row>
    <row r="4" spans="1:11" x14ac:dyDescent="0.25">
      <c r="A4" s="3" t="s">
        <v>24</v>
      </c>
      <c r="B4" s="3" t="s">
        <v>1</v>
      </c>
      <c r="C4" s="3" t="s">
        <v>71</v>
      </c>
      <c r="D4" s="3" t="s">
        <v>72</v>
      </c>
      <c r="E4" s="3" t="s">
        <v>31</v>
      </c>
      <c r="F4" s="3" t="s">
        <v>73</v>
      </c>
      <c r="G4" s="3" t="s">
        <v>32</v>
      </c>
      <c r="H4" s="3" t="s">
        <v>69</v>
      </c>
      <c r="I4" s="3" t="s">
        <v>68</v>
      </c>
      <c r="J4" t="s">
        <v>23</v>
      </c>
    </row>
    <row r="5" spans="1:11" x14ac:dyDescent="0.25">
      <c r="A5" t="s">
        <v>25</v>
      </c>
      <c r="B5" t="s">
        <v>147</v>
      </c>
      <c r="C5" t="s">
        <v>160</v>
      </c>
      <c r="D5" t="s">
        <v>141</v>
      </c>
      <c r="E5">
        <v>245.14940000000001</v>
      </c>
      <c r="F5">
        <v>24.52</v>
      </c>
      <c r="G5" t="s">
        <v>146</v>
      </c>
      <c r="H5" t="s">
        <v>16</v>
      </c>
      <c r="J5" s="4">
        <v>1</v>
      </c>
    </row>
    <row r="6" spans="1:11" x14ac:dyDescent="0.25">
      <c r="A6" t="s">
        <v>25</v>
      </c>
      <c r="B6" t="s">
        <v>147</v>
      </c>
      <c r="C6" t="s">
        <v>159</v>
      </c>
      <c r="D6" t="s">
        <v>142</v>
      </c>
      <c r="E6">
        <v>217.14230000000001</v>
      </c>
      <c r="F6">
        <v>27.03</v>
      </c>
      <c r="G6" t="s">
        <v>146</v>
      </c>
      <c r="H6" t="s">
        <v>16</v>
      </c>
      <c r="J6" s="4">
        <v>1</v>
      </c>
    </row>
    <row r="7" spans="1:11" x14ac:dyDescent="0.25">
      <c r="A7" t="s">
        <v>25</v>
      </c>
      <c r="B7" t="s">
        <v>147</v>
      </c>
      <c r="C7" t="s">
        <v>86</v>
      </c>
      <c r="D7" t="s">
        <v>130</v>
      </c>
      <c r="E7">
        <v>287.19580000000002</v>
      </c>
      <c r="F7">
        <v>20.28</v>
      </c>
      <c r="G7" t="s">
        <v>146</v>
      </c>
      <c r="H7" t="s">
        <v>16</v>
      </c>
      <c r="J7" s="4">
        <v>1</v>
      </c>
    </row>
    <row r="8" spans="1:11" x14ac:dyDescent="0.25">
      <c r="A8" t="s">
        <v>25</v>
      </c>
      <c r="B8" t="s">
        <v>147</v>
      </c>
      <c r="C8" t="s">
        <v>89</v>
      </c>
      <c r="D8" t="s">
        <v>135</v>
      </c>
      <c r="E8">
        <v>259.18939999999998</v>
      </c>
      <c r="F8">
        <v>21.88</v>
      </c>
      <c r="G8" t="s">
        <v>146</v>
      </c>
      <c r="H8" t="s">
        <v>16</v>
      </c>
      <c r="J8" s="4">
        <v>1</v>
      </c>
    </row>
    <row r="9" spans="1:11" x14ac:dyDescent="0.25">
      <c r="A9" t="s">
        <v>25</v>
      </c>
      <c r="B9" t="s">
        <v>147</v>
      </c>
      <c r="C9" t="s">
        <v>161</v>
      </c>
      <c r="D9" t="s">
        <v>108</v>
      </c>
      <c r="E9">
        <v>179.09469999999999</v>
      </c>
      <c r="F9">
        <v>13.12</v>
      </c>
      <c r="G9" t="s">
        <v>146</v>
      </c>
      <c r="H9" t="s">
        <v>13</v>
      </c>
      <c r="I9" t="s">
        <v>17</v>
      </c>
      <c r="J9" s="4">
        <v>1</v>
      </c>
    </row>
    <row r="10" spans="1:11" x14ac:dyDescent="0.25">
      <c r="A10" t="s">
        <v>25</v>
      </c>
      <c r="B10" t="s">
        <v>147</v>
      </c>
      <c r="C10" t="s">
        <v>162</v>
      </c>
      <c r="D10" t="s">
        <v>124</v>
      </c>
      <c r="E10">
        <v>416.15300000000002</v>
      </c>
      <c r="F10">
        <v>19.39</v>
      </c>
      <c r="G10" t="s">
        <v>146</v>
      </c>
      <c r="H10" t="s">
        <v>16</v>
      </c>
      <c r="J10" s="4">
        <v>1</v>
      </c>
    </row>
    <row r="11" spans="1:11" x14ac:dyDescent="0.25">
      <c r="A11" t="s">
        <v>25</v>
      </c>
      <c r="B11" t="s">
        <v>147</v>
      </c>
      <c r="C11" t="s">
        <v>163</v>
      </c>
      <c r="D11" t="s">
        <v>36</v>
      </c>
      <c r="E11">
        <v>342.11770000000001</v>
      </c>
      <c r="F11">
        <v>18.899999999999999</v>
      </c>
      <c r="G11" t="s">
        <v>146</v>
      </c>
      <c r="H11" t="s">
        <v>13</v>
      </c>
      <c r="I11" t="s">
        <v>17</v>
      </c>
      <c r="J11" s="4">
        <v>1</v>
      </c>
    </row>
    <row r="12" spans="1:11" x14ac:dyDescent="0.25">
      <c r="A12" t="s">
        <v>25</v>
      </c>
      <c r="B12" t="s">
        <v>147</v>
      </c>
      <c r="C12" t="s">
        <v>88</v>
      </c>
      <c r="D12" t="s">
        <v>44</v>
      </c>
      <c r="E12">
        <v>103.0633</v>
      </c>
      <c r="F12">
        <v>20.49</v>
      </c>
      <c r="G12" t="s">
        <v>146</v>
      </c>
      <c r="H12" t="s">
        <v>16</v>
      </c>
      <c r="J12" s="4">
        <v>1</v>
      </c>
    </row>
    <row r="13" spans="1:11" x14ac:dyDescent="0.25">
      <c r="A13" t="s">
        <v>25</v>
      </c>
      <c r="B13" t="s">
        <v>147</v>
      </c>
      <c r="C13" t="s">
        <v>98</v>
      </c>
      <c r="D13" t="s">
        <v>142</v>
      </c>
      <c r="E13">
        <v>217.14240000000001</v>
      </c>
      <c r="F13">
        <v>26.23</v>
      </c>
      <c r="G13" t="s">
        <v>146</v>
      </c>
      <c r="H13" t="s">
        <v>16</v>
      </c>
      <c r="J13" s="4">
        <v>1</v>
      </c>
    </row>
    <row r="14" spans="1:11" x14ac:dyDescent="0.25">
      <c r="A14" t="s">
        <v>25</v>
      </c>
      <c r="B14" t="s">
        <v>147</v>
      </c>
      <c r="C14" t="s">
        <v>95</v>
      </c>
      <c r="D14" t="s">
        <v>136</v>
      </c>
      <c r="E14">
        <v>275.15949999999998</v>
      </c>
      <c r="F14">
        <v>22.41</v>
      </c>
      <c r="G14" t="s">
        <v>146</v>
      </c>
      <c r="H14" t="s">
        <v>16</v>
      </c>
      <c r="J14" s="4">
        <v>1</v>
      </c>
    </row>
    <row r="15" spans="1:11" x14ac:dyDescent="0.25">
      <c r="A15" t="s">
        <v>25</v>
      </c>
      <c r="B15" t="s">
        <v>147</v>
      </c>
      <c r="C15" t="s">
        <v>97</v>
      </c>
      <c r="D15" t="s">
        <v>139</v>
      </c>
      <c r="E15">
        <v>247.1523</v>
      </c>
      <c r="F15">
        <v>23.41</v>
      </c>
      <c r="G15" t="s">
        <v>146</v>
      </c>
      <c r="H15" t="s">
        <v>16</v>
      </c>
      <c r="J15" s="4">
        <v>1</v>
      </c>
    </row>
    <row r="16" spans="1:11" x14ac:dyDescent="0.25">
      <c r="A16" t="s">
        <v>25</v>
      </c>
      <c r="B16" t="s">
        <v>147</v>
      </c>
      <c r="C16" t="s">
        <v>96</v>
      </c>
      <c r="D16" t="s">
        <v>137</v>
      </c>
      <c r="E16">
        <v>245.1739</v>
      </c>
      <c r="F16">
        <v>23.35</v>
      </c>
      <c r="G16" t="s">
        <v>146</v>
      </c>
      <c r="H16" t="s">
        <v>16</v>
      </c>
      <c r="J16" s="4">
        <v>1</v>
      </c>
    </row>
    <row r="17" spans="1:10" x14ac:dyDescent="0.25">
      <c r="A17" t="s">
        <v>25</v>
      </c>
      <c r="B17" t="s">
        <v>147</v>
      </c>
      <c r="C17" t="s">
        <v>158</v>
      </c>
      <c r="D17" t="s">
        <v>112</v>
      </c>
      <c r="E17">
        <v>242.12639999999999</v>
      </c>
      <c r="F17">
        <v>14.36</v>
      </c>
      <c r="G17" t="s">
        <v>146</v>
      </c>
      <c r="H17" t="s">
        <v>16</v>
      </c>
      <c r="J17" s="4">
        <v>1</v>
      </c>
    </row>
    <row r="18" spans="1:10" x14ac:dyDescent="0.25">
      <c r="A18" t="s">
        <v>25</v>
      </c>
      <c r="B18" t="s">
        <v>147</v>
      </c>
      <c r="C18" t="s">
        <v>157</v>
      </c>
      <c r="D18" t="s">
        <v>110</v>
      </c>
      <c r="E18">
        <v>276.11149999999998</v>
      </c>
      <c r="F18">
        <v>14.23</v>
      </c>
      <c r="G18" t="s">
        <v>146</v>
      </c>
      <c r="H18" t="s">
        <v>16</v>
      </c>
      <c r="J18" s="4">
        <v>1</v>
      </c>
    </row>
    <row r="19" spans="1:10" x14ac:dyDescent="0.25">
      <c r="A19" t="s">
        <v>25</v>
      </c>
      <c r="B19" t="s">
        <v>147</v>
      </c>
      <c r="C19" t="s">
        <v>165</v>
      </c>
      <c r="D19" t="s">
        <v>100</v>
      </c>
      <c r="E19">
        <v>295.12869999999998</v>
      </c>
      <c r="F19">
        <v>6.77</v>
      </c>
      <c r="G19" t="s">
        <v>146</v>
      </c>
      <c r="H19" t="s">
        <v>13</v>
      </c>
      <c r="I19" t="s">
        <v>17</v>
      </c>
      <c r="J19" s="4">
        <v>1</v>
      </c>
    </row>
    <row r="20" spans="1:10" x14ac:dyDescent="0.25">
      <c r="A20" t="s">
        <v>25</v>
      </c>
      <c r="B20" t="s">
        <v>147</v>
      </c>
      <c r="C20" t="s">
        <v>166</v>
      </c>
      <c r="D20" t="s">
        <v>133</v>
      </c>
      <c r="E20">
        <v>75.032028404269994</v>
      </c>
      <c r="F20">
        <v>20.79</v>
      </c>
      <c r="G20" t="s">
        <v>146</v>
      </c>
      <c r="H20" t="s">
        <v>13</v>
      </c>
      <c r="I20" t="s">
        <v>17</v>
      </c>
      <c r="J20" s="4">
        <v>1</v>
      </c>
    </row>
    <row r="21" spans="1:10" x14ac:dyDescent="0.25">
      <c r="A21" t="s">
        <v>25</v>
      </c>
      <c r="B21" t="s">
        <v>147</v>
      </c>
      <c r="C21" t="s">
        <v>167</v>
      </c>
      <c r="D21" t="s">
        <v>121</v>
      </c>
      <c r="E21">
        <v>656.22829999999999</v>
      </c>
      <c r="F21">
        <v>19.07</v>
      </c>
      <c r="G21" t="s">
        <v>146</v>
      </c>
      <c r="H21" t="s">
        <v>13</v>
      </c>
      <c r="I21" t="s">
        <v>17</v>
      </c>
      <c r="J21" s="4">
        <v>1</v>
      </c>
    </row>
    <row r="22" spans="1:10" x14ac:dyDescent="0.25">
      <c r="A22" t="s">
        <v>25</v>
      </c>
      <c r="B22" t="s">
        <v>147</v>
      </c>
      <c r="C22" t="s">
        <v>169</v>
      </c>
      <c r="D22" t="s">
        <v>143</v>
      </c>
      <c r="E22">
        <v>308.15870000000001</v>
      </c>
      <c r="F22">
        <v>31.95</v>
      </c>
      <c r="G22" t="s">
        <v>146</v>
      </c>
      <c r="H22" t="s">
        <v>16</v>
      </c>
      <c r="J22" s="4">
        <v>1</v>
      </c>
    </row>
    <row r="23" spans="1:10" x14ac:dyDescent="0.25">
      <c r="A23" t="s">
        <v>25</v>
      </c>
      <c r="B23" t="s">
        <v>147</v>
      </c>
      <c r="C23" t="s">
        <v>168</v>
      </c>
      <c r="D23" t="s">
        <v>131</v>
      </c>
      <c r="E23">
        <v>277.07479999999998</v>
      </c>
      <c r="F23">
        <v>20.22</v>
      </c>
      <c r="G23" t="s">
        <v>146</v>
      </c>
      <c r="H23" t="s">
        <v>16</v>
      </c>
      <c r="J23" s="4">
        <v>1</v>
      </c>
    </row>
    <row r="24" spans="1:10" x14ac:dyDescent="0.25">
      <c r="A24" t="s">
        <v>25</v>
      </c>
      <c r="B24" t="s">
        <v>147</v>
      </c>
      <c r="C24" t="s">
        <v>171</v>
      </c>
      <c r="D24" t="s">
        <v>118</v>
      </c>
      <c r="E24">
        <v>220.08580000000001</v>
      </c>
      <c r="F24">
        <v>16.670000000000002</v>
      </c>
      <c r="G24" t="s">
        <v>146</v>
      </c>
      <c r="H24" t="s">
        <v>16</v>
      </c>
      <c r="J24" s="4">
        <v>1</v>
      </c>
    </row>
    <row r="25" spans="1:10" x14ac:dyDescent="0.25">
      <c r="A25" t="s">
        <v>25</v>
      </c>
      <c r="B25" t="s">
        <v>147</v>
      </c>
      <c r="C25" t="s">
        <v>170</v>
      </c>
      <c r="D25" t="s">
        <v>99</v>
      </c>
      <c r="E25">
        <v>159.06870000000001</v>
      </c>
      <c r="F25">
        <v>4.87</v>
      </c>
      <c r="G25" t="s">
        <v>146</v>
      </c>
      <c r="H25" t="s">
        <v>16</v>
      </c>
      <c r="J25" s="4">
        <v>1</v>
      </c>
    </row>
    <row r="26" spans="1:10" x14ac:dyDescent="0.25">
      <c r="A26" t="s">
        <v>25</v>
      </c>
      <c r="B26" t="s">
        <v>147</v>
      </c>
      <c r="C26" t="s">
        <v>172</v>
      </c>
      <c r="D26" t="s">
        <v>107</v>
      </c>
      <c r="E26">
        <v>174.07980000000001</v>
      </c>
      <c r="F26">
        <v>12.71</v>
      </c>
      <c r="G26" t="s">
        <v>146</v>
      </c>
      <c r="H26" t="s">
        <v>16</v>
      </c>
      <c r="J26" s="4">
        <v>1</v>
      </c>
    </row>
    <row r="27" spans="1:10" x14ac:dyDescent="0.25">
      <c r="A27" t="s">
        <v>25</v>
      </c>
      <c r="B27" t="s">
        <v>147</v>
      </c>
      <c r="C27" t="s">
        <v>156</v>
      </c>
      <c r="D27" t="s">
        <v>101</v>
      </c>
      <c r="E27">
        <v>156.08987763355998</v>
      </c>
      <c r="F27">
        <v>6.38</v>
      </c>
      <c r="G27" t="s">
        <v>146</v>
      </c>
      <c r="H27" t="s">
        <v>16</v>
      </c>
      <c r="J27" s="4">
        <v>1</v>
      </c>
    </row>
    <row r="28" spans="1:10" x14ac:dyDescent="0.25">
      <c r="A28" t="s">
        <v>25</v>
      </c>
      <c r="B28" t="s">
        <v>147</v>
      </c>
      <c r="C28" t="s">
        <v>83</v>
      </c>
      <c r="D28" t="s">
        <v>126</v>
      </c>
      <c r="E28">
        <v>321.17840000000001</v>
      </c>
      <c r="F28">
        <v>19.43</v>
      </c>
      <c r="G28" t="s">
        <v>146</v>
      </c>
      <c r="H28" t="s">
        <v>16</v>
      </c>
      <c r="J28" s="4">
        <v>1</v>
      </c>
    </row>
    <row r="29" spans="1:10" x14ac:dyDescent="0.25">
      <c r="A29" t="s">
        <v>25</v>
      </c>
      <c r="B29" t="s">
        <v>147</v>
      </c>
      <c r="C29" t="s">
        <v>87</v>
      </c>
      <c r="D29" t="s">
        <v>132</v>
      </c>
      <c r="E29">
        <v>293.17360000000002</v>
      </c>
      <c r="F29">
        <v>20.74</v>
      </c>
      <c r="G29" t="s">
        <v>146</v>
      </c>
      <c r="H29" t="s">
        <v>16</v>
      </c>
      <c r="J29" s="4">
        <v>1</v>
      </c>
    </row>
    <row r="30" spans="1:10" x14ac:dyDescent="0.25">
      <c r="A30" t="s">
        <v>25</v>
      </c>
      <c r="B30" t="s">
        <v>147</v>
      </c>
      <c r="C30" t="s">
        <v>76</v>
      </c>
      <c r="D30" t="s">
        <v>111</v>
      </c>
      <c r="E30">
        <v>262.13150000000002</v>
      </c>
      <c r="F30">
        <v>14.37</v>
      </c>
      <c r="G30" t="s">
        <v>146</v>
      </c>
      <c r="H30" t="s">
        <v>16</v>
      </c>
      <c r="J30" s="4">
        <v>1</v>
      </c>
    </row>
    <row r="31" spans="1:10" x14ac:dyDescent="0.25">
      <c r="A31" t="s">
        <v>25</v>
      </c>
      <c r="B31" t="s">
        <v>147</v>
      </c>
      <c r="C31" t="s">
        <v>173</v>
      </c>
      <c r="D31" t="s">
        <v>109</v>
      </c>
      <c r="E31">
        <v>120.044</v>
      </c>
      <c r="F31">
        <v>13.54</v>
      </c>
      <c r="G31" t="s">
        <v>146</v>
      </c>
      <c r="H31" t="s">
        <v>16</v>
      </c>
      <c r="J31" s="4">
        <v>1</v>
      </c>
    </row>
    <row r="32" spans="1:10" x14ac:dyDescent="0.25">
      <c r="A32" t="s">
        <v>25</v>
      </c>
      <c r="B32" t="s">
        <v>147</v>
      </c>
      <c r="C32" t="s">
        <v>92</v>
      </c>
      <c r="D32" t="s">
        <v>140</v>
      </c>
      <c r="E32">
        <v>233.13720000000001</v>
      </c>
      <c r="F32">
        <v>24.32</v>
      </c>
      <c r="G32" t="s">
        <v>146</v>
      </c>
      <c r="H32" t="s">
        <v>16</v>
      </c>
      <c r="J32" s="4">
        <v>1</v>
      </c>
    </row>
    <row r="33" spans="1:10" x14ac:dyDescent="0.25">
      <c r="A33" t="s">
        <v>25</v>
      </c>
      <c r="B33" t="s">
        <v>147</v>
      </c>
      <c r="C33" t="s">
        <v>175</v>
      </c>
      <c r="D33" t="s">
        <v>36</v>
      </c>
      <c r="E33">
        <v>342.11621152069995</v>
      </c>
      <c r="F33">
        <v>19.77</v>
      </c>
      <c r="G33" t="s">
        <v>146</v>
      </c>
      <c r="H33" t="s">
        <v>16</v>
      </c>
      <c r="J33" s="4">
        <v>1</v>
      </c>
    </row>
    <row r="34" spans="1:10" x14ac:dyDescent="0.25">
      <c r="A34" t="s">
        <v>25</v>
      </c>
      <c r="B34" t="s">
        <v>147</v>
      </c>
      <c r="C34" t="s">
        <v>91</v>
      </c>
      <c r="D34" t="s">
        <v>138</v>
      </c>
      <c r="E34">
        <v>309.16800000000001</v>
      </c>
      <c r="F34">
        <v>23.16</v>
      </c>
      <c r="G34" t="s">
        <v>146</v>
      </c>
      <c r="H34" t="s">
        <v>16</v>
      </c>
      <c r="J34" s="4">
        <v>1</v>
      </c>
    </row>
    <row r="35" spans="1:10" x14ac:dyDescent="0.25">
      <c r="A35" t="s">
        <v>25</v>
      </c>
      <c r="B35" t="s">
        <v>147</v>
      </c>
      <c r="C35" t="s">
        <v>77</v>
      </c>
      <c r="D35" t="s">
        <v>114</v>
      </c>
      <c r="E35">
        <v>230.16290000000001</v>
      </c>
      <c r="F35">
        <v>14.34</v>
      </c>
      <c r="G35" t="s">
        <v>146</v>
      </c>
      <c r="H35" t="s">
        <v>16</v>
      </c>
      <c r="J35" s="4">
        <v>1</v>
      </c>
    </row>
    <row r="36" spans="1:10" x14ac:dyDescent="0.25">
      <c r="A36" t="s">
        <v>25</v>
      </c>
      <c r="B36" t="s">
        <v>147</v>
      </c>
      <c r="C36" t="s">
        <v>90</v>
      </c>
      <c r="D36" t="s">
        <v>137</v>
      </c>
      <c r="E36">
        <v>245.1738</v>
      </c>
      <c r="F36">
        <v>22.77</v>
      </c>
      <c r="G36" t="s">
        <v>146</v>
      </c>
      <c r="H36" t="s">
        <v>16</v>
      </c>
      <c r="J36" s="4">
        <v>1</v>
      </c>
    </row>
    <row r="37" spans="1:10" x14ac:dyDescent="0.25">
      <c r="A37" t="s">
        <v>25</v>
      </c>
      <c r="B37" t="s">
        <v>147</v>
      </c>
      <c r="C37" t="s">
        <v>78</v>
      </c>
      <c r="D37" t="s">
        <v>116</v>
      </c>
      <c r="E37">
        <v>216.13740000000001</v>
      </c>
      <c r="F37">
        <v>15.29</v>
      </c>
      <c r="G37" t="s">
        <v>146</v>
      </c>
      <c r="H37" t="s">
        <v>16</v>
      </c>
      <c r="J37" s="4">
        <v>1</v>
      </c>
    </row>
    <row r="38" spans="1:10" x14ac:dyDescent="0.25">
      <c r="A38" t="s">
        <v>25</v>
      </c>
      <c r="B38" t="s">
        <v>147</v>
      </c>
      <c r="C38" t="s">
        <v>176</v>
      </c>
      <c r="D38" t="s">
        <v>57</v>
      </c>
      <c r="E38">
        <v>189.06450000000001</v>
      </c>
      <c r="F38">
        <v>20.03</v>
      </c>
      <c r="G38" t="s">
        <v>146</v>
      </c>
      <c r="H38" t="s">
        <v>16</v>
      </c>
      <c r="J38" s="4">
        <v>1</v>
      </c>
    </row>
    <row r="39" spans="1:10" x14ac:dyDescent="0.25">
      <c r="A39" t="s">
        <v>25</v>
      </c>
      <c r="B39" t="s">
        <v>147</v>
      </c>
      <c r="C39" t="s">
        <v>174</v>
      </c>
      <c r="D39" t="s">
        <v>51</v>
      </c>
      <c r="E39">
        <v>135.05529999999999</v>
      </c>
      <c r="F39">
        <v>7.79</v>
      </c>
      <c r="G39" t="s">
        <v>146</v>
      </c>
      <c r="H39" t="s">
        <v>16</v>
      </c>
      <c r="J39" s="4">
        <v>1</v>
      </c>
    </row>
    <row r="40" spans="1:10" x14ac:dyDescent="0.25">
      <c r="A40" t="s">
        <v>25</v>
      </c>
      <c r="B40" t="s">
        <v>147</v>
      </c>
      <c r="C40" t="s">
        <v>177</v>
      </c>
      <c r="D40" t="s">
        <v>33</v>
      </c>
      <c r="E40">
        <v>267.09640000000002</v>
      </c>
      <c r="F40">
        <v>8.4700000000000006</v>
      </c>
      <c r="G40" t="s">
        <v>146</v>
      </c>
      <c r="H40" t="s">
        <v>16</v>
      </c>
      <c r="J40" s="4">
        <v>1</v>
      </c>
    </row>
    <row r="41" spans="1:10" x14ac:dyDescent="0.25">
      <c r="A41" t="s">
        <v>25</v>
      </c>
      <c r="B41" t="s">
        <v>147</v>
      </c>
      <c r="C41" t="s">
        <v>178</v>
      </c>
      <c r="D41" t="s">
        <v>37</v>
      </c>
      <c r="E41">
        <v>89.0471</v>
      </c>
      <c r="F41">
        <v>19.600000000000001</v>
      </c>
      <c r="G41" t="s">
        <v>146</v>
      </c>
      <c r="H41" t="s">
        <v>13</v>
      </c>
      <c r="I41" t="s">
        <v>17</v>
      </c>
      <c r="J41" s="4">
        <v>1</v>
      </c>
    </row>
    <row r="42" spans="1:10" x14ac:dyDescent="0.25">
      <c r="A42" t="s">
        <v>25</v>
      </c>
      <c r="B42" t="s">
        <v>147</v>
      </c>
      <c r="C42" t="s">
        <v>29</v>
      </c>
      <c r="D42" t="s">
        <v>64</v>
      </c>
      <c r="E42">
        <v>347.06389999999999</v>
      </c>
      <c r="F42">
        <v>20.71</v>
      </c>
      <c r="G42" t="s">
        <v>146</v>
      </c>
      <c r="H42" t="s">
        <v>16</v>
      </c>
      <c r="J42" s="4">
        <v>1</v>
      </c>
    </row>
    <row r="43" spans="1:10" x14ac:dyDescent="0.25">
      <c r="A43" t="s">
        <v>25</v>
      </c>
      <c r="B43" t="s">
        <v>147</v>
      </c>
      <c r="C43" t="s">
        <v>179</v>
      </c>
      <c r="D43" t="s">
        <v>144</v>
      </c>
      <c r="E43">
        <v>174.11160000000001</v>
      </c>
      <c r="F43">
        <v>35.630000000000003</v>
      </c>
      <c r="G43" t="s">
        <v>146</v>
      </c>
      <c r="H43" t="s">
        <v>16</v>
      </c>
      <c r="J43" s="4">
        <v>1</v>
      </c>
    </row>
    <row r="44" spans="1:10" x14ac:dyDescent="0.25">
      <c r="A44" t="s">
        <v>25</v>
      </c>
      <c r="B44" t="s">
        <v>147</v>
      </c>
      <c r="C44" t="s">
        <v>182</v>
      </c>
      <c r="D44" t="s">
        <v>43</v>
      </c>
      <c r="E44">
        <v>132.05349212484001</v>
      </c>
      <c r="F44">
        <v>21.09</v>
      </c>
      <c r="G44" t="s">
        <v>146</v>
      </c>
      <c r="H44" t="s">
        <v>16</v>
      </c>
      <c r="J44" s="4">
        <v>1</v>
      </c>
    </row>
    <row r="45" spans="1:10" x14ac:dyDescent="0.25">
      <c r="A45" t="s">
        <v>25</v>
      </c>
      <c r="B45" t="s">
        <v>147</v>
      </c>
      <c r="C45" t="s">
        <v>181</v>
      </c>
      <c r="D45" t="s">
        <v>42</v>
      </c>
      <c r="E45">
        <v>133.0377</v>
      </c>
      <c r="F45">
        <v>20.77</v>
      </c>
      <c r="G45" t="s">
        <v>146</v>
      </c>
      <c r="H45" t="s">
        <v>16</v>
      </c>
      <c r="J45" s="4">
        <v>1</v>
      </c>
    </row>
    <row r="46" spans="1:10" x14ac:dyDescent="0.25">
      <c r="A46" t="s">
        <v>25</v>
      </c>
      <c r="B46" t="s">
        <v>147</v>
      </c>
      <c r="C46" t="s">
        <v>180</v>
      </c>
      <c r="D46" t="s">
        <v>47</v>
      </c>
      <c r="E46">
        <v>117.0797</v>
      </c>
      <c r="F46">
        <v>17.350000000000001</v>
      </c>
      <c r="G46" t="s">
        <v>146</v>
      </c>
      <c r="H46" t="s">
        <v>13</v>
      </c>
      <c r="I46" t="s">
        <v>17</v>
      </c>
      <c r="J46" s="4">
        <v>1</v>
      </c>
    </row>
    <row r="47" spans="1:10" x14ac:dyDescent="0.25">
      <c r="A47" t="s">
        <v>25</v>
      </c>
      <c r="B47" t="s">
        <v>147</v>
      </c>
      <c r="C47" t="s">
        <v>164</v>
      </c>
      <c r="D47" t="s">
        <v>113</v>
      </c>
      <c r="E47">
        <v>103.0996</v>
      </c>
      <c r="F47">
        <v>14.61</v>
      </c>
      <c r="G47" t="s">
        <v>146</v>
      </c>
      <c r="H47" t="s">
        <v>13</v>
      </c>
      <c r="I47" t="s">
        <v>17</v>
      </c>
      <c r="J47" s="4">
        <v>1</v>
      </c>
    </row>
    <row r="48" spans="1:10" x14ac:dyDescent="0.25">
      <c r="A48" t="s">
        <v>25</v>
      </c>
      <c r="B48" t="s">
        <v>147</v>
      </c>
      <c r="C48" t="s">
        <v>183</v>
      </c>
      <c r="D48" t="s">
        <v>63</v>
      </c>
      <c r="E48">
        <v>243.08552052911</v>
      </c>
      <c r="F48">
        <v>14.74</v>
      </c>
      <c r="G48" t="s">
        <v>146</v>
      </c>
      <c r="H48" t="s">
        <v>13</v>
      </c>
      <c r="I48" t="s">
        <v>17</v>
      </c>
      <c r="J48" s="4">
        <v>1</v>
      </c>
    </row>
    <row r="49" spans="1:10" x14ac:dyDescent="0.25">
      <c r="A49" t="s">
        <v>25</v>
      </c>
      <c r="B49" t="s">
        <v>147</v>
      </c>
      <c r="C49" t="s">
        <v>184</v>
      </c>
      <c r="D49" t="s">
        <v>40</v>
      </c>
      <c r="E49">
        <v>111.0431</v>
      </c>
      <c r="F49">
        <v>9.5500000000000007</v>
      </c>
      <c r="G49" t="s">
        <v>146</v>
      </c>
      <c r="H49" t="s">
        <v>13</v>
      </c>
      <c r="I49" t="s">
        <v>17</v>
      </c>
      <c r="J49" s="4">
        <v>1</v>
      </c>
    </row>
    <row r="50" spans="1:10" x14ac:dyDescent="0.25">
      <c r="A50" t="s">
        <v>25</v>
      </c>
      <c r="B50" t="s">
        <v>147</v>
      </c>
      <c r="C50" t="s">
        <v>185</v>
      </c>
      <c r="D50" t="s">
        <v>120</v>
      </c>
      <c r="E50">
        <v>294.12279999999998</v>
      </c>
      <c r="F50">
        <v>18.739999999999998</v>
      </c>
      <c r="G50" t="s">
        <v>146</v>
      </c>
      <c r="H50" t="s">
        <v>16</v>
      </c>
      <c r="J50" s="4">
        <v>1</v>
      </c>
    </row>
    <row r="51" spans="1:10" x14ac:dyDescent="0.25">
      <c r="A51" t="s">
        <v>25</v>
      </c>
      <c r="B51" t="s">
        <v>147</v>
      </c>
      <c r="C51" t="s">
        <v>187</v>
      </c>
      <c r="D51" t="s">
        <v>55</v>
      </c>
      <c r="E51">
        <v>180.0633</v>
      </c>
      <c r="F51">
        <v>19.989999999999998</v>
      </c>
      <c r="G51" t="s">
        <v>146</v>
      </c>
      <c r="H51" t="s">
        <v>16</v>
      </c>
      <c r="J51" s="4">
        <v>1</v>
      </c>
    </row>
    <row r="52" spans="1:10" x14ac:dyDescent="0.25">
      <c r="A52" t="s">
        <v>25</v>
      </c>
      <c r="B52" t="s">
        <v>147</v>
      </c>
      <c r="C52" t="s">
        <v>186</v>
      </c>
      <c r="D52" t="s">
        <v>128</v>
      </c>
      <c r="E52">
        <v>268.0806</v>
      </c>
      <c r="F52">
        <v>19.440000000000001</v>
      </c>
      <c r="G52" t="s">
        <v>146</v>
      </c>
      <c r="H52" t="s">
        <v>16</v>
      </c>
      <c r="J52" s="4">
        <v>1</v>
      </c>
    </row>
    <row r="53" spans="1:10" x14ac:dyDescent="0.25">
      <c r="A53" t="s">
        <v>25</v>
      </c>
      <c r="B53" t="s">
        <v>147</v>
      </c>
      <c r="C53" t="s">
        <v>188</v>
      </c>
      <c r="D53" t="s">
        <v>117</v>
      </c>
      <c r="E53">
        <v>254.101</v>
      </c>
      <c r="F53">
        <v>16.71</v>
      </c>
      <c r="G53" t="s">
        <v>146</v>
      </c>
      <c r="H53" t="s">
        <v>16</v>
      </c>
      <c r="J53" s="4">
        <v>1</v>
      </c>
    </row>
    <row r="54" spans="1:10" x14ac:dyDescent="0.25">
      <c r="A54" t="s">
        <v>25</v>
      </c>
      <c r="B54" t="s">
        <v>147</v>
      </c>
      <c r="C54" t="s">
        <v>189</v>
      </c>
      <c r="D54" t="s">
        <v>54</v>
      </c>
      <c r="E54">
        <v>147.05269999999999</v>
      </c>
      <c r="F54">
        <v>20.47</v>
      </c>
      <c r="G54" t="s">
        <v>146</v>
      </c>
      <c r="H54" t="s">
        <v>16</v>
      </c>
      <c r="J54" s="4">
        <v>1</v>
      </c>
    </row>
    <row r="55" spans="1:10" x14ac:dyDescent="0.25">
      <c r="A55" t="s">
        <v>25</v>
      </c>
      <c r="B55" t="s">
        <v>147</v>
      </c>
      <c r="C55" t="s">
        <v>190</v>
      </c>
      <c r="D55" t="s">
        <v>46</v>
      </c>
      <c r="E55">
        <v>146.06970000000001</v>
      </c>
      <c r="F55">
        <v>20.36</v>
      </c>
      <c r="G55" t="s">
        <v>146</v>
      </c>
      <c r="H55" t="s">
        <v>16</v>
      </c>
      <c r="J55" s="4">
        <v>1</v>
      </c>
    </row>
    <row r="56" spans="1:10" x14ac:dyDescent="0.25">
      <c r="A56" t="s">
        <v>25</v>
      </c>
      <c r="B56" t="s">
        <v>147</v>
      </c>
      <c r="C56" t="s">
        <v>193</v>
      </c>
      <c r="D56" t="s">
        <v>59</v>
      </c>
      <c r="E56">
        <v>257.10399999999998</v>
      </c>
      <c r="F56">
        <v>21.38</v>
      </c>
      <c r="G56" t="s">
        <v>146</v>
      </c>
      <c r="H56" t="s">
        <v>16</v>
      </c>
      <c r="J56" s="4">
        <v>1</v>
      </c>
    </row>
    <row r="57" spans="1:10" x14ac:dyDescent="0.25">
      <c r="A57" t="s">
        <v>25</v>
      </c>
      <c r="B57" t="s">
        <v>147</v>
      </c>
      <c r="C57" t="s">
        <v>79</v>
      </c>
      <c r="D57" t="s">
        <v>119</v>
      </c>
      <c r="E57">
        <v>222.10079999999999</v>
      </c>
      <c r="F57">
        <v>17.079999999999998</v>
      </c>
      <c r="G57" t="s">
        <v>146</v>
      </c>
      <c r="H57" t="s">
        <v>16</v>
      </c>
      <c r="J57" s="4">
        <v>1</v>
      </c>
    </row>
    <row r="58" spans="1:10" x14ac:dyDescent="0.25">
      <c r="A58" t="s">
        <v>25</v>
      </c>
      <c r="B58" t="s">
        <v>147</v>
      </c>
      <c r="C58" t="s">
        <v>191</v>
      </c>
      <c r="D58" t="s">
        <v>52</v>
      </c>
      <c r="E58">
        <v>151.0488</v>
      </c>
      <c r="F58">
        <v>14.15</v>
      </c>
      <c r="G58" t="s">
        <v>146</v>
      </c>
      <c r="H58" t="s">
        <v>16</v>
      </c>
      <c r="J58" s="4">
        <v>1</v>
      </c>
    </row>
    <row r="59" spans="1:10" x14ac:dyDescent="0.25">
      <c r="A59" t="s">
        <v>25</v>
      </c>
      <c r="B59" t="s">
        <v>147</v>
      </c>
      <c r="C59" t="s">
        <v>192</v>
      </c>
      <c r="D59" t="s">
        <v>34</v>
      </c>
      <c r="E59">
        <v>283.09140000000002</v>
      </c>
      <c r="F59">
        <v>15.76</v>
      </c>
      <c r="G59" t="s">
        <v>146</v>
      </c>
      <c r="H59" t="s">
        <v>13</v>
      </c>
      <c r="I59" t="s">
        <v>17</v>
      </c>
      <c r="J59" s="4">
        <v>1</v>
      </c>
    </row>
    <row r="60" spans="1:10" x14ac:dyDescent="0.25">
      <c r="A60" t="s">
        <v>25</v>
      </c>
      <c r="B60" t="s">
        <v>147</v>
      </c>
      <c r="C60" t="s">
        <v>80</v>
      </c>
      <c r="D60" t="s">
        <v>122</v>
      </c>
      <c r="E60">
        <v>238.10570000000001</v>
      </c>
      <c r="F60">
        <v>19.23</v>
      </c>
      <c r="G60" t="s">
        <v>146</v>
      </c>
      <c r="H60" t="s">
        <v>16</v>
      </c>
      <c r="J60" s="4">
        <v>1</v>
      </c>
    </row>
    <row r="61" spans="1:10" x14ac:dyDescent="0.25">
      <c r="A61" t="s">
        <v>25</v>
      </c>
      <c r="B61" t="s">
        <v>147</v>
      </c>
      <c r="C61" t="s">
        <v>197</v>
      </c>
      <c r="D61" t="s">
        <v>134</v>
      </c>
      <c r="E61">
        <v>155.06909999999999</v>
      </c>
      <c r="F61">
        <v>21.14</v>
      </c>
      <c r="G61" t="s">
        <v>146</v>
      </c>
      <c r="H61" t="s">
        <v>16</v>
      </c>
      <c r="J61" s="4">
        <v>1</v>
      </c>
    </row>
    <row r="62" spans="1:10" x14ac:dyDescent="0.25">
      <c r="A62" t="s">
        <v>25</v>
      </c>
      <c r="B62" t="s">
        <v>147</v>
      </c>
      <c r="C62" t="s">
        <v>196</v>
      </c>
      <c r="D62" t="s">
        <v>129</v>
      </c>
      <c r="E62">
        <v>197.11660000000001</v>
      </c>
      <c r="F62">
        <v>20.05</v>
      </c>
      <c r="G62" t="s">
        <v>146</v>
      </c>
      <c r="H62" t="s">
        <v>16</v>
      </c>
      <c r="J62" s="4">
        <v>1</v>
      </c>
    </row>
    <row r="63" spans="1:10" x14ac:dyDescent="0.25">
      <c r="A63" t="s">
        <v>25</v>
      </c>
      <c r="B63" t="s">
        <v>147</v>
      </c>
      <c r="C63" t="s">
        <v>82</v>
      </c>
      <c r="D63" t="s">
        <v>125</v>
      </c>
      <c r="E63">
        <v>254.1369</v>
      </c>
      <c r="F63">
        <v>19.36</v>
      </c>
      <c r="G63" t="s">
        <v>146</v>
      </c>
      <c r="H63" t="s">
        <v>16</v>
      </c>
      <c r="J63" s="4">
        <v>1</v>
      </c>
    </row>
    <row r="64" spans="1:10" x14ac:dyDescent="0.25">
      <c r="A64" t="s">
        <v>25</v>
      </c>
      <c r="B64" t="s">
        <v>147</v>
      </c>
      <c r="C64" t="s">
        <v>194</v>
      </c>
      <c r="D64" t="s">
        <v>49</v>
      </c>
      <c r="E64">
        <v>136.0385</v>
      </c>
      <c r="F64">
        <v>9.81</v>
      </c>
      <c r="G64" t="s">
        <v>146</v>
      </c>
      <c r="H64" t="s">
        <v>16</v>
      </c>
      <c r="J64" s="4">
        <v>1</v>
      </c>
    </row>
    <row r="65" spans="1:10" x14ac:dyDescent="0.25">
      <c r="A65" t="s">
        <v>25</v>
      </c>
      <c r="B65" t="s">
        <v>147</v>
      </c>
      <c r="C65" t="s">
        <v>195</v>
      </c>
      <c r="D65" t="s">
        <v>56</v>
      </c>
      <c r="E65">
        <v>131.09450000000001</v>
      </c>
      <c r="F65">
        <v>15.66</v>
      </c>
      <c r="G65" t="s">
        <v>146</v>
      </c>
      <c r="H65" t="s">
        <v>13</v>
      </c>
      <c r="I65" t="s">
        <v>17</v>
      </c>
      <c r="J65" s="4">
        <v>1</v>
      </c>
    </row>
    <row r="66" spans="1:10" x14ac:dyDescent="0.25">
      <c r="A66" t="s">
        <v>25</v>
      </c>
      <c r="B66" t="s">
        <v>147</v>
      </c>
      <c r="C66" t="s">
        <v>199</v>
      </c>
      <c r="D66" t="s">
        <v>56</v>
      </c>
      <c r="E66">
        <v>131.09450000000001</v>
      </c>
      <c r="F66">
        <v>15.14</v>
      </c>
      <c r="G66" t="s">
        <v>146</v>
      </c>
      <c r="H66" t="s">
        <v>13</v>
      </c>
      <c r="I66" t="s">
        <v>17</v>
      </c>
      <c r="J66" s="4">
        <v>1</v>
      </c>
    </row>
    <row r="67" spans="1:10" x14ac:dyDescent="0.25">
      <c r="A67" t="s">
        <v>25</v>
      </c>
      <c r="B67" t="s">
        <v>147</v>
      </c>
      <c r="C67" t="s">
        <v>201</v>
      </c>
      <c r="D67" t="s">
        <v>145</v>
      </c>
      <c r="E67">
        <v>146.1052</v>
      </c>
      <c r="F67">
        <v>36.57</v>
      </c>
      <c r="G67" t="s">
        <v>146</v>
      </c>
      <c r="H67" t="s">
        <v>16</v>
      </c>
      <c r="J67" s="4">
        <v>1</v>
      </c>
    </row>
    <row r="68" spans="1:10" x14ac:dyDescent="0.25">
      <c r="A68" t="s">
        <v>25</v>
      </c>
      <c r="B68" t="s">
        <v>147</v>
      </c>
      <c r="C68" t="s">
        <v>200</v>
      </c>
      <c r="D68" t="s">
        <v>48</v>
      </c>
      <c r="E68">
        <v>149.05019999999999</v>
      </c>
      <c r="F68">
        <v>16.43</v>
      </c>
      <c r="G68" t="s">
        <v>146</v>
      </c>
      <c r="H68" t="s">
        <v>13</v>
      </c>
      <c r="I68" t="s">
        <v>17</v>
      </c>
      <c r="J68" s="4">
        <v>1</v>
      </c>
    </row>
    <row r="69" spans="1:10" x14ac:dyDescent="0.25">
      <c r="A69" t="s">
        <v>25</v>
      </c>
      <c r="B69" t="s">
        <v>147</v>
      </c>
      <c r="C69" t="s">
        <v>198</v>
      </c>
      <c r="D69" t="s">
        <v>102</v>
      </c>
      <c r="E69">
        <v>281.1121</v>
      </c>
      <c r="F69">
        <v>7.38</v>
      </c>
      <c r="G69" t="s">
        <v>146</v>
      </c>
      <c r="H69" t="s">
        <v>13</v>
      </c>
      <c r="I69" t="s">
        <v>17</v>
      </c>
      <c r="J69" s="4">
        <v>1</v>
      </c>
    </row>
    <row r="70" spans="1:10" x14ac:dyDescent="0.25">
      <c r="A70" t="s">
        <v>25</v>
      </c>
      <c r="B70" t="s">
        <v>147</v>
      </c>
      <c r="C70" t="s">
        <v>204</v>
      </c>
      <c r="D70" t="s">
        <v>104</v>
      </c>
      <c r="E70">
        <v>165.06569999999999</v>
      </c>
      <c r="F70">
        <v>9.83</v>
      </c>
      <c r="G70" t="s">
        <v>146</v>
      </c>
      <c r="H70" t="s">
        <v>13</v>
      </c>
      <c r="I70" t="s">
        <v>17</v>
      </c>
      <c r="J70" s="4">
        <v>1</v>
      </c>
    </row>
    <row r="71" spans="1:10" x14ac:dyDescent="0.25">
      <c r="A71" t="s">
        <v>25</v>
      </c>
      <c r="B71" t="s">
        <v>147</v>
      </c>
      <c r="C71" t="s">
        <v>205</v>
      </c>
      <c r="D71" t="s">
        <v>105</v>
      </c>
      <c r="E71">
        <v>297.1071</v>
      </c>
      <c r="F71">
        <v>11.36</v>
      </c>
      <c r="G71" t="s">
        <v>146</v>
      </c>
      <c r="H71" t="s">
        <v>13</v>
      </c>
      <c r="I71" t="s">
        <v>17</v>
      </c>
      <c r="J71" s="4">
        <v>1</v>
      </c>
    </row>
    <row r="72" spans="1:10" x14ac:dyDescent="0.25">
      <c r="A72" t="s">
        <v>25</v>
      </c>
      <c r="B72" t="s">
        <v>147</v>
      </c>
      <c r="C72" t="s">
        <v>202</v>
      </c>
      <c r="D72" t="s">
        <v>66</v>
      </c>
      <c r="E72">
        <v>297.08980000000003</v>
      </c>
      <c r="F72">
        <v>6.78</v>
      </c>
      <c r="G72" t="s">
        <v>146</v>
      </c>
      <c r="H72" t="s">
        <v>16</v>
      </c>
      <c r="J72" s="4">
        <v>1</v>
      </c>
    </row>
    <row r="73" spans="1:10" x14ac:dyDescent="0.25">
      <c r="A73" t="s">
        <v>25</v>
      </c>
      <c r="B73" t="s">
        <v>147</v>
      </c>
      <c r="C73" t="s">
        <v>203</v>
      </c>
      <c r="D73" t="s">
        <v>103</v>
      </c>
      <c r="E73">
        <v>258.08479999999997</v>
      </c>
      <c r="F73">
        <v>8.02</v>
      </c>
      <c r="G73" t="s">
        <v>146</v>
      </c>
      <c r="H73" t="s">
        <v>13</v>
      </c>
      <c r="I73" t="s">
        <v>17</v>
      </c>
      <c r="J73" s="4">
        <v>1</v>
      </c>
    </row>
    <row r="74" spans="1:10" x14ac:dyDescent="0.25">
      <c r="A74" t="s">
        <v>25</v>
      </c>
      <c r="B74" t="s">
        <v>147</v>
      </c>
      <c r="C74" t="s">
        <v>206</v>
      </c>
      <c r="D74" t="s">
        <v>67</v>
      </c>
      <c r="E74">
        <v>122.048</v>
      </c>
      <c r="F74">
        <v>6.26</v>
      </c>
      <c r="G74" t="s">
        <v>146</v>
      </c>
      <c r="H74" t="s">
        <v>13</v>
      </c>
      <c r="I74" t="s">
        <v>17</v>
      </c>
      <c r="J74" s="4">
        <v>1</v>
      </c>
    </row>
    <row r="75" spans="1:10" x14ac:dyDescent="0.25">
      <c r="A75" t="s">
        <v>25</v>
      </c>
      <c r="B75" t="s">
        <v>147</v>
      </c>
      <c r="C75" t="s">
        <v>207</v>
      </c>
      <c r="D75" t="s">
        <v>60</v>
      </c>
      <c r="E75">
        <v>165.07810000000001</v>
      </c>
      <c r="F75">
        <v>14.8</v>
      </c>
      <c r="G75" t="s">
        <v>146</v>
      </c>
      <c r="H75" t="s">
        <v>13</v>
      </c>
      <c r="I75" t="s">
        <v>17</v>
      </c>
      <c r="J75" s="4">
        <v>1</v>
      </c>
    </row>
    <row r="76" spans="1:10" x14ac:dyDescent="0.25">
      <c r="A76" t="s">
        <v>25</v>
      </c>
      <c r="B76" t="s">
        <v>147</v>
      </c>
      <c r="C76" t="s">
        <v>209</v>
      </c>
      <c r="D76" t="s">
        <v>106</v>
      </c>
      <c r="E76">
        <v>121.08914935756999</v>
      </c>
      <c r="F76">
        <v>12.07</v>
      </c>
      <c r="G76" t="s">
        <v>146</v>
      </c>
      <c r="H76" t="s">
        <v>16</v>
      </c>
      <c r="J76" s="4">
        <v>1</v>
      </c>
    </row>
    <row r="77" spans="1:10" x14ac:dyDescent="0.25">
      <c r="A77" t="s">
        <v>25</v>
      </c>
      <c r="B77" t="s">
        <v>147</v>
      </c>
      <c r="C77" t="s">
        <v>210</v>
      </c>
      <c r="D77" t="s">
        <v>53</v>
      </c>
      <c r="E77">
        <v>115.06310000000001</v>
      </c>
      <c r="F77">
        <v>18.22</v>
      </c>
      <c r="G77" t="s">
        <v>146</v>
      </c>
      <c r="H77" t="s">
        <v>13</v>
      </c>
      <c r="I77" t="s">
        <v>17</v>
      </c>
      <c r="J77" s="4">
        <v>1</v>
      </c>
    </row>
    <row r="78" spans="1:10" x14ac:dyDescent="0.25">
      <c r="A78" t="s">
        <v>25</v>
      </c>
      <c r="B78" t="s">
        <v>147</v>
      </c>
      <c r="C78" t="s">
        <v>208</v>
      </c>
      <c r="D78" t="s">
        <v>58</v>
      </c>
      <c r="E78">
        <v>169.07390000000001</v>
      </c>
      <c r="F78">
        <v>7.04</v>
      </c>
      <c r="G78" t="s">
        <v>146</v>
      </c>
      <c r="H78" t="s">
        <v>16</v>
      </c>
      <c r="J78" s="4">
        <v>1</v>
      </c>
    </row>
    <row r="79" spans="1:10" x14ac:dyDescent="0.25">
      <c r="A79" t="s">
        <v>25</v>
      </c>
      <c r="B79" t="s">
        <v>147</v>
      </c>
      <c r="C79" t="s">
        <v>211</v>
      </c>
      <c r="D79" t="s">
        <v>38</v>
      </c>
      <c r="E79">
        <v>105.0424</v>
      </c>
      <c r="F79">
        <v>19.29</v>
      </c>
      <c r="G79" t="s">
        <v>146</v>
      </c>
      <c r="H79" t="s">
        <v>16</v>
      </c>
      <c r="J79" s="4">
        <v>1</v>
      </c>
    </row>
    <row r="80" spans="1:10" x14ac:dyDescent="0.25">
      <c r="A80" t="s">
        <v>25</v>
      </c>
      <c r="B80" t="s">
        <v>147</v>
      </c>
      <c r="C80" t="s">
        <v>215</v>
      </c>
      <c r="D80" t="s">
        <v>41</v>
      </c>
      <c r="E80">
        <v>118.0264</v>
      </c>
      <c r="F80">
        <v>20.38</v>
      </c>
      <c r="G80" t="s">
        <v>146</v>
      </c>
      <c r="H80" t="s">
        <v>16</v>
      </c>
      <c r="J80" s="4">
        <v>1</v>
      </c>
    </row>
    <row r="81" spans="1:10" x14ac:dyDescent="0.25">
      <c r="A81" t="s">
        <v>25</v>
      </c>
      <c r="B81" t="s">
        <v>147</v>
      </c>
      <c r="C81" t="s">
        <v>212</v>
      </c>
      <c r="D81" t="s">
        <v>115</v>
      </c>
      <c r="E81">
        <v>264.10359999999997</v>
      </c>
      <c r="F81">
        <v>14.96</v>
      </c>
      <c r="G81" t="s">
        <v>146</v>
      </c>
      <c r="H81" t="s">
        <v>16</v>
      </c>
      <c r="J81" s="4">
        <v>1</v>
      </c>
    </row>
    <row r="82" spans="1:10" x14ac:dyDescent="0.25">
      <c r="A82" t="s">
        <v>25</v>
      </c>
      <c r="B82" t="s">
        <v>147</v>
      </c>
      <c r="C82" t="s">
        <v>84</v>
      </c>
      <c r="D82" t="s">
        <v>127</v>
      </c>
      <c r="E82">
        <v>190.09549999999999</v>
      </c>
      <c r="F82">
        <v>19.559999999999999</v>
      </c>
      <c r="G82" t="s">
        <v>146</v>
      </c>
      <c r="H82" t="s">
        <v>16</v>
      </c>
      <c r="J82" s="4">
        <v>1</v>
      </c>
    </row>
    <row r="83" spans="1:10" x14ac:dyDescent="0.25">
      <c r="A83" t="s">
        <v>25</v>
      </c>
      <c r="B83" t="s">
        <v>147</v>
      </c>
      <c r="C83" t="s">
        <v>214</v>
      </c>
      <c r="D83" t="s">
        <v>45</v>
      </c>
      <c r="E83">
        <v>119.0574</v>
      </c>
      <c r="F83">
        <v>19.78</v>
      </c>
      <c r="G83" t="s">
        <v>146</v>
      </c>
      <c r="H83" t="s">
        <v>16</v>
      </c>
      <c r="J83" s="4">
        <v>1</v>
      </c>
    </row>
    <row r="84" spans="1:10" x14ac:dyDescent="0.25">
      <c r="A84" t="s">
        <v>25</v>
      </c>
      <c r="B84" t="s">
        <v>147</v>
      </c>
      <c r="C84" t="s">
        <v>81</v>
      </c>
      <c r="D84" t="s">
        <v>123</v>
      </c>
      <c r="E84">
        <v>206.0881</v>
      </c>
      <c r="F84">
        <v>19.38</v>
      </c>
      <c r="G84" t="s">
        <v>146</v>
      </c>
      <c r="H84" t="s">
        <v>16</v>
      </c>
      <c r="J84" s="4">
        <v>1</v>
      </c>
    </row>
    <row r="85" spans="1:10" x14ac:dyDescent="0.25">
      <c r="A85" t="s">
        <v>25</v>
      </c>
      <c r="B85" t="s">
        <v>147</v>
      </c>
      <c r="C85" t="s">
        <v>213</v>
      </c>
      <c r="D85" t="s">
        <v>35</v>
      </c>
      <c r="E85">
        <v>204.08840000000001</v>
      </c>
      <c r="F85">
        <v>15.61</v>
      </c>
      <c r="G85" t="s">
        <v>146</v>
      </c>
      <c r="H85" t="s">
        <v>13</v>
      </c>
      <c r="I85" t="s">
        <v>17</v>
      </c>
      <c r="J85" s="4">
        <v>1</v>
      </c>
    </row>
    <row r="86" spans="1:10" x14ac:dyDescent="0.25">
      <c r="A86" t="s">
        <v>25</v>
      </c>
      <c r="B86" t="s">
        <v>147</v>
      </c>
      <c r="C86" t="s">
        <v>220</v>
      </c>
      <c r="D86" t="s">
        <v>61</v>
      </c>
      <c r="E86">
        <v>181.07320000000001</v>
      </c>
      <c r="F86">
        <v>17.43</v>
      </c>
      <c r="G86" t="s">
        <v>146</v>
      </c>
      <c r="H86" t="s">
        <v>13</v>
      </c>
      <c r="I86" t="s">
        <v>17</v>
      </c>
      <c r="J86" s="4">
        <v>1</v>
      </c>
    </row>
    <row r="87" spans="1:10" x14ac:dyDescent="0.25">
      <c r="A87" t="s">
        <v>25</v>
      </c>
      <c r="B87" t="s">
        <v>147</v>
      </c>
      <c r="C87" t="s">
        <v>216</v>
      </c>
      <c r="D87" t="s">
        <v>39</v>
      </c>
      <c r="E87">
        <v>112.02800000000001</v>
      </c>
      <c r="F87">
        <v>6.98</v>
      </c>
      <c r="G87" t="s">
        <v>146</v>
      </c>
      <c r="H87" t="s">
        <v>16</v>
      </c>
      <c r="J87" s="4">
        <v>1</v>
      </c>
    </row>
    <row r="88" spans="1:10" x14ac:dyDescent="0.25">
      <c r="A88" t="s">
        <v>25</v>
      </c>
      <c r="B88" t="s">
        <v>147</v>
      </c>
      <c r="C88" t="s">
        <v>217</v>
      </c>
      <c r="D88" t="s">
        <v>62</v>
      </c>
      <c r="E88">
        <v>244.06890000000001</v>
      </c>
      <c r="F88">
        <v>9.9499999999999993</v>
      </c>
      <c r="G88" t="s">
        <v>146</v>
      </c>
      <c r="H88" t="s">
        <v>13</v>
      </c>
      <c r="I88" t="s">
        <v>17</v>
      </c>
      <c r="J88" s="4">
        <v>1</v>
      </c>
    </row>
    <row r="89" spans="1:10" x14ac:dyDescent="0.25">
      <c r="A89" t="s">
        <v>25</v>
      </c>
      <c r="B89" t="s">
        <v>147</v>
      </c>
      <c r="C89" t="s">
        <v>85</v>
      </c>
      <c r="D89" t="s">
        <v>65</v>
      </c>
      <c r="E89">
        <v>246.12039999999999</v>
      </c>
      <c r="F89">
        <v>20.059999999999999</v>
      </c>
      <c r="G89" t="s">
        <v>146</v>
      </c>
      <c r="H89" t="s">
        <v>16</v>
      </c>
      <c r="J89" s="4">
        <v>1</v>
      </c>
    </row>
    <row r="90" spans="1:10" x14ac:dyDescent="0.25">
      <c r="A90" t="s">
        <v>25</v>
      </c>
      <c r="B90" t="s">
        <v>147</v>
      </c>
      <c r="C90" t="s">
        <v>219</v>
      </c>
      <c r="D90" t="s">
        <v>47</v>
      </c>
      <c r="E90">
        <v>117.0792</v>
      </c>
      <c r="F90">
        <v>17.21</v>
      </c>
      <c r="G90" t="s">
        <v>146</v>
      </c>
      <c r="H90" t="s">
        <v>13</v>
      </c>
      <c r="I90" t="s">
        <v>17</v>
      </c>
      <c r="J90" s="4">
        <v>1</v>
      </c>
    </row>
    <row r="91" spans="1:10" x14ac:dyDescent="0.25">
      <c r="A91" t="s">
        <v>25</v>
      </c>
      <c r="B91" t="s">
        <v>147</v>
      </c>
      <c r="C91" t="s">
        <v>218</v>
      </c>
      <c r="D91" t="s">
        <v>50</v>
      </c>
      <c r="E91">
        <v>152.03299999999999</v>
      </c>
      <c r="F91">
        <v>10.73</v>
      </c>
      <c r="G91" t="s">
        <v>146</v>
      </c>
      <c r="H91" t="s">
        <v>13</v>
      </c>
      <c r="I91" t="s">
        <v>17</v>
      </c>
      <c r="J91" s="4">
        <v>1</v>
      </c>
    </row>
    <row r="92" spans="1:10" x14ac:dyDescent="0.25">
      <c r="A92" t="s">
        <v>25</v>
      </c>
      <c r="B92" t="s">
        <v>148</v>
      </c>
      <c r="C92" t="s">
        <v>160</v>
      </c>
      <c r="D92" t="s">
        <v>141</v>
      </c>
      <c r="E92">
        <v>245.14940000000001</v>
      </c>
      <c r="F92">
        <v>24.52</v>
      </c>
      <c r="G92" t="s">
        <v>146</v>
      </c>
      <c r="H92" t="s">
        <v>16</v>
      </c>
      <c r="J92" s="4">
        <v>1</v>
      </c>
    </row>
    <row r="93" spans="1:10" x14ac:dyDescent="0.25">
      <c r="A93" t="s">
        <v>25</v>
      </c>
      <c r="B93" t="s">
        <v>148</v>
      </c>
      <c r="C93" t="s">
        <v>159</v>
      </c>
      <c r="D93" t="s">
        <v>142</v>
      </c>
      <c r="E93">
        <v>217.14230000000001</v>
      </c>
      <c r="F93">
        <v>27.03</v>
      </c>
      <c r="G93" t="s">
        <v>146</v>
      </c>
      <c r="H93" t="s">
        <v>16</v>
      </c>
      <c r="J93" s="4">
        <v>1</v>
      </c>
    </row>
    <row r="94" spans="1:10" x14ac:dyDescent="0.25">
      <c r="A94" t="s">
        <v>25</v>
      </c>
      <c r="B94" t="s">
        <v>148</v>
      </c>
      <c r="C94" t="s">
        <v>86</v>
      </c>
      <c r="D94" t="s">
        <v>130</v>
      </c>
      <c r="E94">
        <v>287.19580000000002</v>
      </c>
      <c r="F94">
        <v>20.28</v>
      </c>
      <c r="G94" t="s">
        <v>146</v>
      </c>
      <c r="H94" t="s">
        <v>16</v>
      </c>
      <c r="J94" s="4">
        <v>1</v>
      </c>
    </row>
    <row r="95" spans="1:10" x14ac:dyDescent="0.25">
      <c r="A95" t="s">
        <v>25</v>
      </c>
      <c r="B95" t="s">
        <v>148</v>
      </c>
      <c r="C95" t="s">
        <v>89</v>
      </c>
      <c r="D95" t="s">
        <v>135</v>
      </c>
      <c r="E95">
        <v>259.18939999999998</v>
      </c>
      <c r="F95">
        <v>21.88</v>
      </c>
      <c r="G95" t="s">
        <v>146</v>
      </c>
      <c r="H95" t="s">
        <v>16</v>
      </c>
      <c r="J95" s="4">
        <v>1</v>
      </c>
    </row>
    <row r="96" spans="1:10" x14ac:dyDescent="0.25">
      <c r="A96" t="s">
        <v>25</v>
      </c>
      <c r="B96" t="s">
        <v>148</v>
      </c>
      <c r="C96" t="s">
        <v>161</v>
      </c>
      <c r="D96" t="s">
        <v>108</v>
      </c>
      <c r="E96">
        <v>179.09469999999999</v>
      </c>
      <c r="F96">
        <v>13.12</v>
      </c>
      <c r="G96" t="s">
        <v>146</v>
      </c>
      <c r="H96" t="s">
        <v>22</v>
      </c>
      <c r="I96" t="s">
        <v>21</v>
      </c>
      <c r="J96" s="4">
        <v>1</v>
      </c>
    </row>
    <row r="97" spans="1:10" x14ac:dyDescent="0.25">
      <c r="A97" t="s">
        <v>25</v>
      </c>
      <c r="B97" t="s">
        <v>148</v>
      </c>
      <c r="C97" t="s">
        <v>162</v>
      </c>
      <c r="D97" t="s">
        <v>124</v>
      </c>
      <c r="E97">
        <v>416.15300000000002</v>
      </c>
      <c r="F97">
        <v>19.39</v>
      </c>
      <c r="G97" t="s">
        <v>146</v>
      </c>
      <c r="H97" t="s">
        <v>16</v>
      </c>
      <c r="J97" s="4">
        <v>1</v>
      </c>
    </row>
    <row r="98" spans="1:10" x14ac:dyDescent="0.25">
      <c r="A98" t="s">
        <v>25</v>
      </c>
      <c r="B98" t="s">
        <v>148</v>
      </c>
      <c r="C98" t="s">
        <v>163</v>
      </c>
      <c r="D98" t="s">
        <v>36</v>
      </c>
      <c r="E98">
        <v>342.11770000000001</v>
      </c>
      <c r="F98">
        <v>18.899999999999999</v>
      </c>
      <c r="G98" t="s">
        <v>146</v>
      </c>
      <c r="H98" t="s">
        <v>15</v>
      </c>
      <c r="I98" t="s">
        <v>17</v>
      </c>
      <c r="J98" s="4">
        <v>1</v>
      </c>
    </row>
    <row r="99" spans="1:10" x14ac:dyDescent="0.25">
      <c r="A99" t="s">
        <v>25</v>
      </c>
      <c r="B99" t="s">
        <v>148</v>
      </c>
      <c r="C99" t="s">
        <v>88</v>
      </c>
      <c r="D99" t="s">
        <v>44</v>
      </c>
      <c r="E99">
        <v>103.0633</v>
      </c>
      <c r="F99">
        <v>20.49</v>
      </c>
      <c r="G99" t="s">
        <v>146</v>
      </c>
      <c r="H99" t="s">
        <v>16</v>
      </c>
      <c r="J99" s="4">
        <v>1</v>
      </c>
    </row>
    <row r="100" spans="1:10" x14ac:dyDescent="0.25">
      <c r="A100" t="s">
        <v>25</v>
      </c>
      <c r="B100" t="s">
        <v>148</v>
      </c>
      <c r="C100" t="s">
        <v>98</v>
      </c>
      <c r="D100" t="s">
        <v>142</v>
      </c>
      <c r="E100">
        <v>217.14240000000001</v>
      </c>
      <c r="F100">
        <v>26.23</v>
      </c>
      <c r="G100" t="s">
        <v>146</v>
      </c>
      <c r="H100" t="s">
        <v>16</v>
      </c>
      <c r="J100" s="4">
        <v>1</v>
      </c>
    </row>
    <row r="101" spans="1:10" x14ac:dyDescent="0.25">
      <c r="A101" t="s">
        <v>25</v>
      </c>
      <c r="B101" t="s">
        <v>148</v>
      </c>
      <c r="C101" t="s">
        <v>95</v>
      </c>
      <c r="D101" t="s">
        <v>136</v>
      </c>
      <c r="E101">
        <v>275.15949999999998</v>
      </c>
      <c r="F101">
        <v>22.41</v>
      </c>
      <c r="G101" t="s">
        <v>146</v>
      </c>
      <c r="H101" t="s">
        <v>16</v>
      </c>
      <c r="J101" s="4">
        <v>1</v>
      </c>
    </row>
    <row r="102" spans="1:10" x14ac:dyDescent="0.25">
      <c r="A102" t="s">
        <v>25</v>
      </c>
      <c r="B102" t="s">
        <v>148</v>
      </c>
      <c r="C102" t="s">
        <v>97</v>
      </c>
      <c r="D102" t="s">
        <v>139</v>
      </c>
      <c r="E102">
        <v>247.1523</v>
      </c>
      <c r="F102">
        <v>23.41</v>
      </c>
      <c r="G102" t="s">
        <v>146</v>
      </c>
      <c r="H102" t="s">
        <v>16</v>
      </c>
      <c r="J102" s="4">
        <v>1</v>
      </c>
    </row>
    <row r="103" spans="1:10" x14ac:dyDescent="0.25">
      <c r="A103" t="s">
        <v>25</v>
      </c>
      <c r="B103" t="s">
        <v>148</v>
      </c>
      <c r="C103" t="s">
        <v>96</v>
      </c>
      <c r="D103" t="s">
        <v>137</v>
      </c>
      <c r="E103">
        <v>245.1739</v>
      </c>
      <c r="F103">
        <v>23.35</v>
      </c>
      <c r="G103" t="s">
        <v>146</v>
      </c>
      <c r="H103" t="s">
        <v>16</v>
      </c>
      <c r="J103" s="4">
        <v>1</v>
      </c>
    </row>
    <row r="104" spans="1:10" x14ac:dyDescent="0.25">
      <c r="A104" t="s">
        <v>25</v>
      </c>
      <c r="B104" t="s">
        <v>148</v>
      </c>
      <c r="C104" t="s">
        <v>158</v>
      </c>
      <c r="D104" t="s">
        <v>112</v>
      </c>
      <c r="E104">
        <v>242.12639999999999</v>
      </c>
      <c r="F104">
        <v>14.36</v>
      </c>
      <c r="G104" t="s">
        <v>146</v>
      </c>
      <c r="H104" t="s">
        <v>16</v>
      </c>
      <c r="J104" s="4">
        <v>1</v>
      </c>
    </row>
    <row r="105" spans="1:10" x14ac:dyDescent="0.25">
      <c r="A105" t="s">
        <v>25</v>
      </c>
      <c r="B105" t="s">
        <v>148</v>
      </c>
      <c r="C105" t="s">
        <v>157</v>
      </c>
      <c r="D105" t="s">
        <v>110</v>
      </c>
      <c r="E105">
        <v>276.11149999999998</v>
      </c>
      <c r="F105">
        <v>14.23</v>
      </c>
      <c r="G105" t="s">
        <v>146</v>
      </c>
      <c r="H105" t="s">
        <v>16</v>
      </c>
      <c r="J105" s="4">
        <v>1</v>
      </c>
    </row>
    <row r="106" spans="1:10" x14ac:dyDescent="0.25">
      <c r="A106" t="s">
        <v>25</v>
      </c>
      <c r="B106" t="s">
        <v>148</v>
      </c>
      <c r="C106" t="s">
        <v>165</v>
      </c>
      <c r="D106" t="s">
        <v>100</v>
      </c>
      <c r="E106">
        <v>295.12869999999998</v>
      </c>
      <c r="F106">
        <v>6.77</v>
      </c>
      <c r="G106" t="s">
        <v>146</v>
      </c>
      <c r="H106" t="s">
        <v>22</v>
      </c>
      <c r="I106" t="s">
        <v>21</v>
      </c>
      <c r="J106" s="4">
        <v>1</v>
      </c>
    </row>
    <row r="107" spans="1:10" x14ac:dyDescent="0.25">
      <c r="A107" t="s">
        <v>25</v>
      </c>
      <c r="B107" t="s">
        <v>148</v>
      </c>
      <c r="C107" t="s">
        <v>166</v>
      </c>
      <c r="D107" t="s">
        <v>133</v>
      </c>
      <c r="E107">
        <v>75.032028404269994</v>
      </c>
      <c r="F107">
        <v>20.79</v>
      </c>
      <c r="G107" t="s">
        <v>146</v>
      </c>
      <c r="H107" t="s">
        <v>15</v>
      </c>
      <c r="I107" t="s">
        <v>17</v>
      </c>
      <c r="J107" s="4">
        <v>1</v>
      </c>
    </row>
    <row r="108" spans="1:10" x14ac:dyDescent="0.25">
      <c r="A108" t="s">
        <v>25</v>
      </c>
      <c r="B108" t="s">
        <v>148</v>
      </c>
      <c r="C108" t="s">
        <v>167</v>
      </c>
      <c r="D108" t="s">
        <v>121</v>
      </c>
      <c r="E108">
        <v>656.22829999999999</v>
      </c>
      <c r="F108">
        <v>19.07</v>
      </c>
      <c r="G108" t="s">
        <v>146</v>
      </c>
      <c r="H108" t="s">
        <v>22</v>
      </c>
      <c r="I108" t="s">
        <v>21</v>
      </c>
      <c r="J108" s="4">
        <v>1</v>
      </c>
    </row>
    <row r="109" spans="1:10" x14ac:dyDescent="0.25">
      <c r="A109" t="s">
        <v>25</v>
      </c>
      <c r="B109" t="s">
        <v>148</v>
      </c>
      <c r="C109" t="s">
        <v>169</v>
      </c>
      <c r="D109" t="s">
        <v>143</v>
      </c>
      <c r="E109">
        <v>308.15870000000001</v>
      </c>
      <c r="F109">
        <v>31.95</v>
      </c>
      <c r="G109" t="s">
        <v>146</v>
      </c>
      <c r="H109" t="s">
        <v>16</v>
      </c>
      <c r="J109" s="4">
        <v>1</v>
      </c>
    </row>
    <row r="110" spans="1:10" x14ac:dyDescent="0.25">
      <c r="A110" t="s">
        <v>25</v>
      </c>
      <c r="B110" t="s">
        <v>148</v>
      </c>
      <c r="C110" t="s">
        <v>168</v>
      </c>
      <c r="D110" t="s">
        <v>131</v>
      </c>
      <c r="E110">
        <v>277.07479999999998</v>
      </c>
      <c r="F110">
        <v>20.22</v>
      </c>
      <c r="G110" t="s">
        <v>146</v>
      </c>
      <c r="H110" t="s">
        <v>16</v>
      </c>
      <c r="J110" s="4">
        <v>1</v>
      </c>
    </row>
    <row r="111" spans="1:10" x14ac:dyDescent="0.25">
      <c r="A111" t="s">
        <v>25</v>
      </c>
      <c r="B111" t="s">
        <v>148</v>
      </c>
      <c r="C111" t="s">
        <v>171</v>
      </c>
      <c r="D111" t="s">
        <v>118</v>
      </c>
      <c r="E111">
        <v>220.08580000000001</v>
      </c>
      <c r="F111">
        <v>16.670000000000002</v>
      </c>
      <c r="G111" t="s">
        <v>146</v>
      </c>
      <c r="H111" t="s">
        <v>16</v>
      </c>
      <c r="J111" s="4">
        <v>1</v>
      </c>
    </row>
    <row r="112" spans="1:10" x14ac:dyDescent="0.25">
      <c r="A112" t="s">
        <v>25</v>
      </c>
      <c r="B112" t="s">
        <v>148</v>
      </c>
      <c r="C112" t="s">
        <v>170</v>
      </c>
      <c r="D112" t="s">
        <v>99</v>
      </c>
      <c r="E112">
        <v>159.06870000000001</v>
      </c>
      <c r="F112">
        <v>4.87</v>
      </c>
      <c r="G112" t="s">
        <v>146</v>
      </c>
      <c r="H112" t="s">
        <v>16</v>
      </c>
      <c r="J112" s="4">
        <v>1</v>
      </c>
    </row>
    <row r="113" spans="1:10" x14ac:dyDescent="0.25">
      <c r="A113" t="s">
        <v>25</v>
      </c>
      <c r="B113" t="s">
        <v>148</v>
      </c>
      <c r="C113" t="s">
        <v>172</v>
      </c>
      <c r="D113" t="s">
        <v>107</v>
      </c>
      <c r="E113">
        <v>174.07980000000001</v>
      </c>
      <c r="F113">
        <v>12.71</v>
      </c>
      <c r="G113" t="s">
        <v>146</v>
      </c>
      <c r="H113" t="s">
        <v>16</v>
      </c>
      <c r="J113" s="4">
        <v>1</v>
      </c>
    </row>
    <row r="114" spans="1:10" x14ac:dyDescent="0.25">
      <c r="A114" t="s">
        <v>25</v>
      </c>
      <c r="B114" t="s">
        <v>148</v>
      </c>
      <c r="C114" t="s">
        <v>156</v>
      </c>
      <c r="D114" t="s">
        <v>101</v>
      </c>
      <c r="E114">
        <v>156.08987763355998</v>
      </c>
      <c r="F114">
        <v>6.38</v>
      </c>
      <c r="G114" t="s">
        <v>146</v>
      </c>
      <c r="H114" t="s">
        <v>16</v>
      </c>
      <c r="J114" s="4">
        <v>1</v>
      </c>
    </row>
    <row r="115" spans="1:10" x14ac:dyDescent="0.25">
      <c r="A115" t="s">
        <v>25</v>
      </c>
      <c r="B115" t="s">
        <v>148</v>
      </c>
      <c r="C115" t="s">
        <v>83</v>
      </c>
      <c r="D115" t="s">
        <v>126</v>
      </c>
      <c r="E115">
        <v>321.17840000000001</v>
      </c>
      <c r="F115">
        <v>19.43</v>
      </c>
      <c r="G115" t="s">
        <v>146</v>
      </c>
      <c r="H115" t="s">
        <v>16</v>
      </c>
      <c r="J115" s="4">
        <v>1</v>
      </c>
    </row>
    <row r="116" spans="1:10" x14ac:dyDescent="0.25">
      <c r="A116" t="s">
        <v>25</v>
      </c>
      <c r="B116" t="s">
        <v>148</v>
      </c>
      <c r="C116" t="s">
        <v>87</v>
      </c>
      <c r="D116" t="s">
        <v>132</v>
      </c>
      <c r="E116">
        <v>293.17360000000002</v>
      </c>
      <c r="F116">
        <v>20.74</v>
      </c>
      <c r="G116" t="s">
        <v>146</v>
      </c>
      <c r="H116" t="s">
        <v>16</v>
      </c>
      <c r="J116" s="4">
        <v>1</v>
      </c>
    </row>
    <row r="117" spans="1:10" x14ac:dyDescent="0.25">
      <c r="A117" t="s">
        <v>25</v>
      </c>
      <c r="B117" t="s">
        <v>148</v>
      </c>
      <c r="C117" t="s">
        <v>76</v>
      </c>
      <c r="D117" t="s">
        <v>111</v>
      </c>
      <c r="E117">
        <v>262.13150000000002</v>
      </c>
      <c r="F117">
        <v>14.37</v>
      </c>
      <c r="G117" t="s">
        <v>146</v>
      </c>
      <c r="H117" t="s">
        <v>16</v>
      </c>
      <c r="J117" s="4">
        <v>1</v>
      </c>
    </row>
    <row r="118" spans="1:10" x14ac:dyDescent="0.25">
      <c r="A118" t="s">
        <v>25</v>
      </c>
      <c r="B118" t="s">
        <v>148</v>
      </c>
      <c r="C118" t="s">
        <v>173</v>
      </c>
      <c r="D118" t="s">
        <v>109</v>
      </c>
      <c r="E118">
        <v>120.044</v>
      </c>
      <c r="F118">
        <v>13.54</v>
      </c>
      <c r="G118" t="s">
        <v>146</v>
      </c>
      <c r="H118" t="s">
        <v>16</v>
      </c>
      <c r="J118" s="4">
        <v>1</v>
      </c>
    </row>
    <row r="119" spans="1:10" x14ac:dyDescent="0.25">
      <c r="A119" t="s">
        <v>25</v>
      </c>
      <c r="B119" t="s">
        <v>148</v>
      </c>
      <c r="C119" t="s">
        <v>92</v>
      </c>
      <c r="D119" t="s">
        <v>140</v>
      </c>
      <c r="E119">
        <v>233.13720000000001</v>
      </c>
      <c r="F119">
        <v>24.32</v>
      </c>
      <c r="G119" t="s">
        <v>146</v>
      </c>
      <c r="H119" t="s">
        <v>16</v>
      </c>
      <c r="J119" s="4">
        <v>1</v>
      </c>
    </row>
    <row r="120" spans="1:10" x14ac:dyDescent="0.25">
      <c r="A120" t="s">
        <v>25</v>
      </c>
      <c r="B120" t="s">
        <v>148</v>
      </c>
      <c r="C120" t="s">
        <v>175</v>
      </c>
      <c r="D120" t="s">
        <v>36</v>
      </c>
      <c r="E120">
        <v>342.11621152069995</v>
      </c>
      <c r="F120">
        <v>19.77</v>
      </c>
      <c r="G120" t="s">
        <v>146</v>
      </c>
      <c r="H120" t="s">
        <v>16</v>
      </c>
      <c r="J120" s="4">
        <v>1</v>
      </c>
    </row>
    <row r="121" spans="1:10" x14ac:dyDescent="0.25">
      <c r="A121" t="s">
        <v>25</v>
      </c>
      <c r="B121" t="s">
        <v>148</v>
      </c>
      <c r="C121" t="s">
        <v>91</v>
      </c>
      <c r="D121" t="s">
        <v>138</v>
      </c>
      <c r="E121">
        <v>309.16800000000001</v>
      </c>
      <c r="F121">
        <v>23.16</v>
      </c>
      <c r="G121" t="s">
        <v>146</v>
      </c>
      <c r="H121" t="s">
        <v>16</v>
      </c>
      <c r="J121" s="4">
        <v>1</v>
      </c>
    </row>
    <row r="122" spans="1:10" x14ac:dyDescent="0.25">
      <c r="A122" t="s">
        <v>25</v>
      </c>
      <c r="B122" t="s">
        <v>148</v>
      </c>
      <c r="C122" t="s">
        <v>77</v>
      </c>
      <c r="D122" t="s">
        <v>114</v>
      </c>
      <c r="E122">
        <v>230.16290000000001</v>
      </c>
      <c r="F122">
        <v>14.34</v>
      </c>
      <c r="G122" t="s">
        <v>146</v>
      </c>
      <c r="H122" t="s">
        <v>16</v>
      </c>
      <c r="J122" s="4">
        <v>1</v>
      </c>
    </row>
    <row r="123" spans="1:10" x14ac:dyDescent="0.25">
      <c r="A123" t="s">
        <v>25</v>
      </c>
      <c r="B123" t="s">
        <v>148</v>
      </c>
      <c r="C123" t="s">
        <v>90</v>
      </c>
      <c r="D123" t="s">
        <v>137</v>
      </c>
      <c r="E123">
        <v>245.1738</v>
      </c>
      <c r="F123">
        <v>22.77</v>
      </c>
      <c r="G123" t="s">
        <v>146</v>
      </c>
      <c r="H123" t="s">
        <v>16</v>
      </c>
      <c r="J123" s="4">
        <v>1</v>
      </c>
    </row>
    <row r="124" spans="1:10" x14ac:dyDescent="0.25">
      <c r="A124" t="s">
        <v>25</v>
      </c>
      <c r="B124" t="s">
        <v>148</v>
      </c>
      <c r="C124" t="s">
        <v>78</v>
      </c>
      <c r="D124" t="s">
        <v>116</v>
      </c>
      <c r="E124">
        <v>216.13740000000001</v>
      </c>
      <c r="F124">
        <v>15.29</v>
      </c>
      <c r="G124" t="s">
        <v>146</v>
      </c>
      <c r="H124" t="s">
        <v>16</v>
      </c>
      <c r="J124" s="4">
        <v>1</v>
      </c>
    </row>
    <row r="125" spans="1:10" x14ac:dyDescent="0.25">
      <c r="A125" t="s">
        <v>25</v>
      </c>
      <c r="B125" t="s">
        <v>148</v>
      </c>
      <c r="C125" t="s">
        <v>176</v>
      </c>
      <c r="D125" t="s">
        <v>57</v>
      </c>
      <c r="E125">
        <v>189.06450000000001</v>
      </c>
      <c r="F125">
        <v>20.03</v>
      </c>
      <c r="G125" t="s">
        <v>146</v>
      </c>
      <c r="H125" t="s">
        <v>16</v>
      </c>
      <c r="J125" s="4">
        <v>1</v>
      </c>
    </row>
    <row r="126" spans="1:10" x14ac:dyDescent="0.25">
      <c r="A126" t="s">
        <v>25</v>
      </c>
      <c r="B126" t="s">
        <v>148</v>
      </c>
      <c r="C126" t="s">
        <v>174</v>
      </c>
      <c r="D126" t="s">
        <v>51</v>
      </c>
      <c r="E126">
        <v>135.05529999999999</v>
      </c>
      <c r="F126">
        <v>7.79</v>
      </c>
      <c r="G126" t="s">
        <v>146</v>
      </c>
      <c r="H126" t="s">
        <v>16</v>
      </c>
      <c r="J126" s="4">
        <v>1</v>
      </c>
    </row>
    <row r="127" spans="1:10" x14ac:dyDescent="0.25">
      <c r="A127" t="s">
        <v>25</v>
      </c>
      <c r="B127" t="s">
        <v>148</v>
      </c>
      <c r="C127" t="s">
        <v>177</v>
      </c>
      <c r="D127" t="s">
        <v>33</v>
      </c>
      <c r="E127">
        <v>267.09640000000002</v>
      </c>
      <c r="F127">
        <v>8.4700000000000006</v>
      </c>
      <c r="G127" t="s">
        <v>146</v>
      </c>
      <c r="H127" t="s">
        <v>16</v>
      </c>
      <c r="J127" s="4">
        <v>1</v>
      </c>
    </row>
    <row r="128" spans="1:10" x14ac:dyDescent="0.25">
      <c r="A128" t="s">
        <v>25</v>
      </c>
      <c r="B128" t="s">
        <v>148</v>
      </c>
      <c r="C128" t="s">
        <v>178</v>
      </c>
      <c r="D128" t="s">
        <v>37</v>
      </c>
      <c r="E128">
        <v>89.0471</v>
      </c>
      <c r="F128">
        <v>19.600000000000001</v>
      </c>
      <c r="G128" t="s">
        <v>146</v>
      </c>
      <c r="H128" t="s">
        <v>22</v>
      </c>
      <c r="I128" t="s">
        <v>21</v>
      </c>
      <c r="J128" s="4">
        <v>1</v>
      </c>
    </row>
    <row r="129" spans="1:10" x14ac:dyDescent="0.25">
      <c r="A129" t="s">
        <v>25</v>
      </c>
      <c r="B129" t="s">
        <v>148</v>
      </c>
      <c r="C129" t="s">
        <v>29</v>
      </c>
      <c r="D129" t="s">
        <v>64</v>
      </c>
      <c r="E129">
        <v>347.06389999999999</v>
      </c>
      <c r="F129">
        <v>20.71</v>
      </c>
      <c r="G129" t="s">
        <v>146</v>
      </c>
      <c r="H129" t="s">
        <v>16</v>
      </c>
      <c r="J129" s="4">
        <v>1</v>
      </c>
    </row>
    <row r="130" spans="1:10" x14ac:dyDescent="0.25">
      <c r="A130" t="s">
        <v>25</v>
      </c>
      <c r="B130" t="s">
        <v>148</v>
      </c>
      <c r="C130" t="s">
        <v>179</v>
      </c>
      <c r="D130" t="s">
        <v>144</v>
      </c>
      <c r="E130">
        <v>174.11160000000001</v>
      </c>
      <c r="F130">
        <v>35.630000000000003</v>
      </c>
      <c r="G130" t="s">
        <v>146</v>
      </c>
      <c r="H130" t="s">
        <v>16</v>
      </c>
      <c r="J130" s="4">
        <v>1</v>
      </c>
    </row>
    <row r="131" spans="1:10" x14ac:dyDescent="0.25">
      <c r="A131" t="s">
        <v>25</v>
      </c>
      <c r="B131" t="s">
        <v>148</v>
      </c>
      <c r="C131" t="s">
        <v>182</v>
      </c>
      <c r="D131" t="s">
        <v>43</v>
      </c>
      <c r="E131">
        <v>132.05349212484001</v>
      </c>
      <c r="F131">
        <v>21.09</v>
      </c>
      <c r="G131" t="s">
        <v>146</v>
      </c>
      <c r="H131" t="s">
        <v>16</v>
      </c>
      <c r="J131" s="4">
        <v>1</v>
      </c>
    </row>
    <row r="132" spans="1:10" x14ac:dyDescent="0.25">
      <c r="A132" t="s">
        <v>25</v>
      </c>
      <c r="B132" t="s">
        <v>148</v>
      </c>
      <c r="C132" t="s">
        <v>181</v>
      </c>
      <c r="D132" t="s">
        <v>42</v>
      </c>
      <c r="E132">
        <v>133.0377</v>
      </c>
      <c r="F132">
        <v>20.77</v>
      </c>
      <c r="G132" t="s">
        <v>146</v>
      </c>
      <c r="H132" t="s">
        <v>16</v>
      </c>
      <c r="J132" s="4">
        <v>1</v>
      </c>
    </row>
    <row r="133" spans="1:10" x14ac:dyDescent="0.25">
      <c r="A133" t="s">
        <v>25</v>
      </c>
      <c r="B133" t="s">
        <v>148</v>
      </c>
      <c r="C133" t="s">
        <v>180</v>
      </c>
      <c r="D133" t="s">
        <v>47</v>
      </c>
      <c r="E133">
        <v>117.0797</v>
      </c>
      <c r="F133">
        <v>17.350000000000001</v>
      </c>
      <c r="G133" t="s">
        <v>146</v>
      </c>
      <c r="H133" t="s">
        <v>15</v>
      </c>
      <c r="I133" t="s">
        <v>17</v>
      </c>
      <c r="J133" s="4">
        <v>1</v>
      </c>
    </row>
    <row r="134" spans="1:10" x14ac:dyDescent="0.25">
      <c r="A134" t="s">
        <v>25</v>
      </c>
      <c r="B134" t="s">
        <v>148</v>
      </c>
      <c r="C134" t="s">
        <v>164</v>
      </c>
      <c r="D134" t="s">
        <v>113</v>
      </c>
      <c r="E134">
        <v>103.0996</v>
      </c>
      <c r="F134">
        <v>14.61</v>
      </c>
      <c r="G134" t="s">
        <v>146</v>
      </c>
      <c r="H134" t="s">
        <v>15</v>
      </c>
      <c r="I134" t="s">
        <v>17</v>
      </c>
      <c r="J134" s="4">
        <v>1</v>
      </c>
    </row>
    <row r="135" spans="1:10" x14ac:dyDescent="0.25">
      <c r="A135" t="s">
        <v>25</v>
      </c>
      <c r="B135" t="s">
        <v>148</v>
      </c>
      <c r="C135" t="s">
        <v>183</v>
      </c>
      <c r="D135" t="s">
        <v>63</v>
      </c>
      <c r="E135">
        <v>243.08552052911</v>
      </c>
      <c r="F135">
        <v>14.74</v>
      </c>
      <c r="G135" t="s">
        <v>146</v>
      </c>
      <c r="H135" t="s">
        <v>22</v>
      </c>
      <c r="I135" t="s">
        <v>21</v>
      </c>
      <c r="J135" s="4">
        <v>1</v>
      </c>
    </row>
    <row r="136" spans="1:10" x14ac:dyDescent="0.25">
      <c r="A136" t="s">
        <v>25</v>
      </c>
      <c r="B136" t="s">
        <v>148</v>
      </c>
      <c r="C136" t="s">
        <v>184</v>
      </c>
      <c r="D136" t="s">
        <v>40</v>
      </c>
      <c r="E136">
        <v>111.0431</v>
      </c>
      <c r="F136">
        <v>9.5500000000000007</v>
      </c>
      <c r="G136" t="s">
        <v>146</v>
      </c>
      <c r="H136" t="s">
        <v>22</v>
      </c>
      <c r="I136" t="s">
        <v>21</v>
      </c>
      <c r="J136" s="4">
        <v>1</v>
      </c>
    </row>
    <row r="137" spans="1:10" x14ac:dyDescent="0.25">
      <c r="A137" t="s">
        <v>25</v>
      </c>
      <c r="B137" t="s">
        <v>148</v>
      </c>
      <c r="C137" t="s">
        <v>185</v>
      </c>
      <c r="D137" t="s">
        <v>120</v>
      </c>
      <c r="E137">
        <v>294.12279999999998</v>
      </c>
      <c r="F137">
        <v>18.739999999999998</v>
      </c>
      <c r="G137" t="s">
        <v>146</v>
      </c>
      <c r="H137" t="s">
        <v>16</v>
      </c>
      <c r="J137" s="4">
        <v>1</v>
      </c>
    </row>
    <row r="138" spans="1:10" x14ac:dyDescent="0.25">
      <c r="A138" t="s">
        <v>25</v>
      </c>
      <c r="B138" t="s">
        <v>148</v>
      </c>
      <c r="C138" t="s">
        <v>187</v>
      </c>
      <c r="D138" t="s">
        <v>55</v>
      </c>
      <c r="E138">
        <v>180.0633</v>
      </c>
      <c r="F138">
        <v>19.989999999999998</v>
      </c>
      <c r="G138" t="s">
        <v>146</v>
      </c>
      <c r="H138" t="s">
        <v>16</v>
      </c>
      <c r="J138" s="4">
        <v>1</v>
      </c>
    </row>
    <row r="139" spans="1:10" x14ac:dyDescent="0.25">
      <c r="A139" t="s">
        <v>25</v>
      </c>
      <c r="B139" t="s">
        <v>148</v>
      </c>
      <c r="C139" t="s">
        <v>186</v>
      </c>
      <c r="D139" t="s">
        <v>128</v>
      </c>
      <c r="E139">
        <v>268.0806</v>
      </c>
      <c r="F139">
        <v>19.440000000000001</v>
      </c>
      <c r="G139" t="s">
        <v>146</v>
      </c>
      <c r="H139" t="s">
        <v>16</v>
      </c>
      <c r="J139" s="4">
        <v>1</v>
      </c>
    </row>
    <row r="140" spans="1:10" x14ac:dyDescent="0.25">
      <c r="A140" t="s">
        <v>25</v>
      </c>
      <c r="B140" t="s">
        <v>148</v>
      </c>
      <c r="C140" t="s">
        <v>188</v>
      </c>
      <c r="D140" t="s">
        <v>117</v>
      </c>
      <c r="E140">
        <v>254.101</v>
      </c>
      <c r="F140">
        <v>16.71</v>
      </c>
      <c r="G140" t="s">
        <v>146</v>
      </c>
      <c r="H140" t="s">
        <v>16</v>
      </c>
      <c r="J140" s="4">
        <v>1</v>
      </c>
    </row>
    <row r="141" spans="1:10" x14ac:dyDescent="0.25">
      <c r="A141" t="s">
        <v>25</v>
      </c>
      <c r="B141" t="s">
        <v>148</v>
      </c>
      <c r="C141" t="s">
        <v>189</v>
      </c>
      <c r="D141" t="s">
        <v>54</v>
      </c>
      <c r="E141">
        <v>147.05269999999999</v>
      </c>
      <c r="F141">
        <v>20.47</v>
      </c>
      <c r="G141" t="s">
        <v>146</v>
      </c>
      <c r="H141" t="s">
        <v>16</v>
      </c>
      <c r="J141" s="4">
        <v>1</v>
      </c>
    </row>
    <row r="142" spans="1:10" x14ac:dyDescent="0.25">
      <c r="A142" t="s">
        <v>25</v>
      </c>
      <c r="B142" t="s">
        <v>148</v>
      </c>
      <c r="C142" t="s">
        <v>190</v>
      </c>
      <c r="D142" t="s">
        <v>46</v>
      </c>
      <c r="E142">
        <v>146.06970000000001</v>
      </c>
      <c r="F142">
        <v>20.36</v>
      </c>
      <c r="G142" t="s">
        <v>146</v>
      </c>
      <c r="H142" t="s">
        <v>16</v>
      </c>
      <c r="J142" s="4">
        <v>1</v>
      </c>
    </row>
    <row r="143" spans="1:10" x14ac:dyDescent="0.25">
      <c r="A143" t="s">
        <v>25</v>
      </c>
      <c r="B143" t="s">
        <v>148</v>
      </c>
      <c r="C143" t="s">
        <v>193</v>
      </c>
      <c r="D143" t="s">
        <v>59</v>
      </c>
      <c r="E143">
        <v>257.10399999999998</v>
      </c>
      <c r="F143">
        <v>21.38</v>
      </c>
      <c r="G143" t="s">
        <v>146</v>
      </c>
      <c r="H143" t="s">
        <v>16</v>
      </c>
      <c r="J143" s="4">
        <v>1</v>
      </c>
    </row>
    <row r="144" spans="1:10" x14ac:dyDescent="0.25">
      <c r="A144" t="s">
        <v>25</v>
      </c>
      <c r="B144" t="s">
        <v>148</v>
      </c>
      <c r="C144" t="s">
        <v>79</v>
      </c>
      <c r="D144" t="s">
        <v>119</v>
      </c>
      <c r="E144">
        <v>222.10079999999999</v>
      </c>
      <c r="F144">
        <v>17.079999999999998</v>
      </c>
      <c r="G144" t="s">
        <v>146</v>
      </c>
      <c r="H144" t="s">
        <v>16</v>
      </c>
      <c r="J144" s="4">
        <v>1</v>
      </c>
    </row>
    <row r="145" spans="1:10" x14ac:dyDescent="0.25">
      <c r="A145" t="s">
        <v>25</v>
      </c>
      <c r="B145" t="s">
        <v>148</v>
      </c>
      <c r="C145" t="s">
        <v>191</v>
      </c>
      <c r="D145" t="s">
        <v>52</v>
      </c>
      <c r="E145">
        <v>151.0488</v>
      </c>
      <c r="F145">
        <v>14.15</v>
      </c>
      <c r="G145" t="s">
        <v>146</v>
      </c>
      <c r="H145" t="s">
        <v>16</v>
      </c>
      <c r="J145" s="4">
        <v>1</v>
      </c>
    </row>
    <row r="146" spans="1:10" x14ac:dyDescent="0.25">
      <c r="A146" t="s">
        <v>25</v>
      </c>
      <c r="B146" t="s">
        <v>148</v>
      </c>
      <c r="C146" t="s">
        <v>192</v>
      </c>
      <c r="D146" t="s">
        <v>34</v>
      </c>
      <c r="E146">
        <v>283.09140000000002</v>
      </c>
      <c r="F146">
        <v>15.76</v>
      </c>
      <c r="G146" t="s">
        <v>146</v>
      </c>
      <c r="H146" t="s">
        <v>22</v>
      </c>
      <c r="I146" t="s">
        <v>21</v>
      </c>
      <c r="J146" s="4">
        <v>1</v>
      </c>
    </row>
    <row r="147" spans="1:10" x14ac:dyDescent="0.25">
      <c r="A147" t="s">
        <v>25</v>
      </c>
      <c r="B147" t="s">
        <v>148</v>
      </c>
      <c r="C147" t="s">
        <v>80</v>
      </c>
      <c r="D147" t="s">
        <v>122</v>
      </c>
      <c r="E147">
        <v>238.10570000000001</v>
      </c>
      <c r="F147">
        <v>19.23</v>
      </c>
      <c r="G147" t="s">
        <v>146</v>
      </c>
      <c r="H147" t="s">
        <v>16</v>
      </c>
      <c r="J147" s="4">
        <v>1</v>
      </c>
    </row>
    <row r="148" spans="1:10" x14ac:dyDescent="0.25">
      <c r="A148" t="s">
        <v>25</v>
      </c>
      <c r="B148" t="s">
        <v>148</v>
      </c>
      <c r="C148" t="s">
        <v>197</v>
      </c>
      <c r="D148" t="s">
        <v>134</v>
      </c>
      <c r="E148">
        <v>155.06909999999999</v>
      </c>
      <c r="F148">
        <v>21.14</v>
      </c>
      <c r="G148" t="s">
        <v>146</v>
      </c>
      <c r="H148" t="s">
        <v>16</v>
      </c>
      <c r="J148" s="4">
        <v>1</v>
      </c>
    </row>
    <row r="149" spans="1:10" x14ac:dyDescent="0.25">
      <c r="A149" t="s">
        <v>25</v>
      </c>
      <c r="B149" t="s">
        <v>148</v>
      </c>
      <c r="C149" t="s">
        <v>196</v>
      </c>
      <c r="D149" t="s">
        <v>129</v>
      </c>
      <c r="E149">
        <v>197.11660000000001</v>
      </c>
      <c r="F149">
        <v>20.05</v>
      </c>
      <c r="G149" t="s">
        <v>146</v>
      </c>
      <c r="H149" t="s">
        <v>16</v>
      </c>
      <c r="J149" s="4">
        <v>1</v>
      </c>
    </row>
    <row r="150" spans="1:10" x14ac:dyDescent="0.25">
      <c r="A150" t="s">
        <v>25</v>
      </c>
      <c r="B150" t="s">
        <v>148</v>
      </c>
      <c r="C150" t="s">
        <v>82</v>
      </c>
      <c r="D150" t="s">
        <v>125</v>
      </c>
      <c r="E150">
        <v>254.1369</v>
      </c>
      <c r="F150">
        <v>19.36</v>
      </c>
      <c r="G150" t="s">
        <v>146</v>
      </c>
      <c r="H150" t="s">
        <v>16</v>
      </c>
      <c r="J150" s="4">
        <v>1</v>
      </c>
    </row>
    <row r="151" spans="1:10" x14ac:dyDescent="0.25">
      <c r="A151" t="s">
        <v>25</v>
      </c>
      <c r="B151" t="s">
        <v>148</v>
      </c>
      <c r="C151" t="s">
        <v>194</v>
      </c>
      <c r="D151" t="s">
        <v>49</v>
      </c>
      <c r="E151">
        <v>136.0385</v>
      </c>
      <c r="F151">
        <v>9.81</v>
      </c>
      <c r="G151" t="s">
        <v>146</v>
      </c>
      <c r="H151" t="s">
        <v>16</v>
      </c>
      <c r="J151" s="4">
        <v>1</v>
      </c>
    </row>
    <row r="152" spans="1:10" x14ac:dyDescent="0.25">
      <c r="A152" t="s">
        <v>25</v>
      </c>
      <c r="B152" t="s">
        <v>148</v>
      </c>
      <c r="C152" t="s">
        <v>195</v>
      </c>
      <c r="D152" t="s">
        <v>56</v>
      </c>
      <c r="E152">
        <v>131.09450000000001</v>
      </c>
      <c r="F152">
        <v>15.66</v>
      </c>
      <c r="G152" t="s">
        <v>146</v>
      </c>
      <c r="H152" t="s">
        <v>22</v>
      </c>
      <c r="I152" t="s">
        <v>21</v>
      </c>
      <c r="J152" s="4">
        <v>1</v>
      </c>
    </row>
    <row r="153" spans="1:10" x14ac:dyDescent="0.25">
      <c r="A153" t="s">
        <v>25</v>
      </c>
      <c r="B153" t="s">
        <v>148</v>
      </c>
      <c r="C153" t="s">
        <v>199</v>
      </c>
      <c r="D153" t="s">
        <v>56</v>
      </c>
      <c r="E153">
        <v>131.09450000000001</v>
      </c>
      <c r="F153">
        <v>15.14</v>
      </c>
      <c r="G153" t="s">
        <v>146</v>
      </c>
      <c r="H153" t="s">
        <v>22</v>
      </c>
      <c r="I153" t="s">
        <v>21</v>
      </c>
      <c r="J153" s="4">
        <v>1</v>
      </c>
    </row>
    <row r="154" spans="1:10" x14ac:dyDescent="0.25">
      <c r="A154" t="s">
        <v>25</v>
      </c>
      <c r="B154" t="s">
        <v>148</v>
      </c>
      <c r="C154" t="s">
        <v>201</v>
      </c>
      <c r="D154" t="s">
        <v>145</v>
      </c>
      <c r="E154">
        <v>146.1052</v>
      </c>
      <c r="F154">
        <v>36.57</v>
      </c>
      <c r="G154" t="s">
        <v>146</v>
      </c>
      <c r="H154" t="s">
        <v>16</v>
      </c>
      <c r="J154" s="4">
        <v>1</v>
      </c>
    </row>
    <row r="155" spans="1:10" x14ac:dyDescent="0.25">
      <c r="A155" t="s">
        <v>25</v>
      </c>
      <c r="B155" t="s">
        <v>148</v>
      </c>
      <c r="C155" t="s">
        <v>200</v>
      </c>
      <c r="D155" t="s">
        <v>48</v>
      </c>
      <c r="E155">
        <v>149.05019999999999</v>
      </c>
      <c r="F155">
        <v>16.43</v>
      </c>
      <c r="G155" t="s">
        <v>146</v>
      </c>
      <c r="H155" t="s">
        <v>22</v>
      </c>
      <c r="I155" t="s">
        <v>21</v>
      </c>
      <c r="J155" s="4">
        <v>1</v>
      </c>
    </row>
    <row r="156" spans="1:10" x14ac:dyDescent="0.25">
      <c r="A156" t="s">
        <v>25</v>
      </c>
      <c r="B156" t="s">
        <v>148</v>
      </c>
      <c r="C156" t="s">
        <v>198</v>
      </c>
      <c r="D156" t="s">
        <v>102</v>
      </c>
      <c r="E156">
        <v>281.1121</v>
      </c>
      <c r="F156">
        <v>7.38</v>
      </c>
      <c r="G156" t="s">
        <v>146</v>
      </c>
      <c r="H156" t="s">
        <v>22</v>
      </c>
      <c r="I156" t="s">
        <v>21</v>
      </c>
      <c r="J156" s="4">
        <v>1</v>
      </c>
    </row>
    <row r="157" spans="1:10" x14ac:dyDescent="0.25">
      <c r="A157" t="s">
        <v>25</v>
      </c>
      <c r="B157" t="s">
        <v>148</v>
      </c>
      <c r="C157" t="s">
        <v>204</v>
      </c>
      <c r="D157" t="s">
        <v>104</v>
      </c>
      <c r="E157">
        <v>165.06569999999999</v>
      </c>
      <c r="F157">
        <v>9.83</v>
      </c>
      <c r="G157" t="s">
        <v>146</v>
      </c>
      <c r="H157" t="s">
        <v>22</v>
      </c>
      <c r="I157" t="s">
        <v>21</v>
      </c>
      <c r="J157" s="4">
        <v>1</v>
      </c>
    </row>
    <row r="158" spans="1:10" x14ac:dyDescent="0.25">
      <c r="A158" t="s">
        <v>25</v>
      </c>
      <c r="B158" t="s">
        <v>148</v>
      </c>
      <c r="C158" t="s">
        <v>205</v>
      </c>
      <c r="D158" t="s">
        <v>105</v>
      </c>
      <c r="E158">
        <v>297.1071</v>
      </c>
      <c r="F158">
        <v>11.36</v>
      </c>
      <c r="G158" t="s">
        <v>146</v>
      </c>
      <c r="H158" t="s">
        <v>22</v>
      </c>
      <c r="I158" t="s">
        <v>21</v>
      </c>
      <c r="J158" s="4">
        <v>1</v>
      </c>
    </row>
    <row r="159" spans="1:10" x14ac:dyDescent="0.25">
      <c r="A159" t="s">
        <v>25</v>
      </c>
      <c r="B159" t="s">
        <v>148</v>
      </c>
      <c r="C159" t="s">
        <v>202</v>
      </c>
      <c r="D159" t="s">
        <v>66</v>
      </c>
      <c r="E159">
        <v>297.08980000000003</v>
      </c>
      <c r="F159">
        <v>6.78</v>
      </c>
      <c r="G159" t="s">
        <v>146</v>
      </c>
      <c r="H159" t="s">
        <v>16</v>
      </c>
      <c r="J159" s="4">
        <v>1</v>
      </c>
    </row>
    <row r="160" spans="1:10" x14ac:dyDescent="0.25">
      <c r="A160" t="s">
        <v>25</v>
      </c>
      <c r="B160" t="s">
        <v>148</v>
      </c>
      <c r="C160" t="s">
        <v>203</v>
      </c>
      <c r="D160" t="s">
        <v>103</v>
      </c>
      <c r="E160">
        <v>258.08479999999997</v>
      </c>
      <c r="F160">
        <v>8.02</v>
      </c>
      <c r="G160" t="s">
        <v>146</v>
      </c>
      <c r="H160" t="s">
        <v>22</v>
      </c>
      <c r="I160" t="s">
        <v>21</v>
      </c>
      <c r="J160" s="4">
        <v>1</v>
      </c>
    </row>
    <row r="161" spans="1:10" x14ac:dyDescent="0.25">
      <c r="A161" t="s">
        <v>25</v>
      </c>
      <c r="B161" t="s">
        <v>148</v>
      </c>
      <c r="C161" t="s">
        <v>206</v>
      </c>
      <c r="D161" t="s">
        <v>67</v>
      </c>
      <c r="E161">
        <v>122.048</v>
      </c>
      <c r="F161">
        <v>6.26</v>
      </c>
      <c r="G161" t="s">
        <v>146</v>
      </c>
      <c r="H161" t="s">
        <v>15</v>
      </c>
      <c r="I161" t="s">
        <v>17</v>
      </c>
      <c r="J161" s="4">
        <v>1</v>
      </c>
    </row>
    <row r="162" spans="1:10" x14ac:dyDescent="0.25">
      <c r="A162" t="s">
        <v>25</v>
      </c>
      <c r="B162" t="s">
        <v>148</v>
      </c>
      <c r="C162" t="s">
        <v>207</v>
      </c>
      <c r="D162" t="s">
        <v>60</v>
      </c>
      <c r="E162">
        <v>165.07810000000001</v>
      </c>
      <c r="F162">
        <v>14.8</v>
      </c>
      <c r="G162" t="s">
        <v>146</v>
      </c>
      <c r="H162" t="s">
        <v>22</v>
      </c>
      <c r="I162" t="s">
        <v>21</v>
      </c>
      <c r="J162" s="4">
        <v>1</v>
      </c>
    </row>
    <row r="163" spans="1:10" x14ac:dyDescent="0.25">
      <c r="A163" t="s">
        <v>25</v>
      </c>
      <c r="B163" t="s">
        <v>148</v>
      </c>
      <c r="C163" t="s">
        <v>209</v>
      </c>
      <c r="D163" t="s">
        <v>106</v>
      </c>
      <c r="E163">
        <v>121.08914935756999</v>
      </c>
      <c r="F163">
        <v>12.07</v>
      </c>
      <c r="G163" t="s">
        <v>146</v>
      </c>
      <c r="H163" t="s">
        <v>16</v>
      </c>
      <c r="J163" s="4">
        <v>1</v>
      </c>
    </row>
    <row r="164" spans="1:10" x14ac:dyDescent="0.25">
      <c r="A164" t="s">
        <v>25</v>
      </c>
      <c r="B164" t="s">
        <v>148</v>
      </c>
      <c r="C164" t="s">
        <v>210</v>
      </c>
      <c r="D164" t="s">
        <v>53</v>
      </c>
      <c r="E164">
        <v>115.06310000000001</v>
      </c>
      <c r="F164">
        <v>18.22</v>
      </c>
      <c r="G164" t="s">
        <v>146</v>
      </c>
      <c r="H164" t="s">
        <v>22</v>
      </c>
      <c r="I164" t="s">
        <v>21</v>
      </c>
      <c r="J164" s="4">
        <v>1</v>
      </c>
    </row>
    <row r="165" spans="1:10" x14ac:dyDescent="0.25">
      <c r="A165" t="s">
        <v>25</v>
      </c>
      <c r="B165" t="s">
        <v>148</v>
      </c>
      <c r="C165" t="s">
        <v>208</v>
      </c>
      <c r="D165" t="s">
        <v>58</v>
      </c>
      <c r="E165">
        <v>169.07390000000001</v>
      </c>
      <c r="F165">
        <v>7.04</v>
      </c>
      <c r="G165" t="s">
        <v>146</v>
      </c>
      <c r="H165" t="s">
        <v>16</v>
      </c>
      <c r="J165" s="4">
        <v>1</v>
      </c>
    </row>
    <row r="166" spans="1:10" x14ac:dyDescent="0.25">
      <c r="A166" t="s">
        <v>25</v>
      </c>
      <c r="B166" t="s">
        <v>148</v>
      </c>
      <c r="C166" t="s">
        <v>211</v>
      </c>
      <c r="D166" t="s">
        <v>38</v>
      </c>
      <c r="E166">
        <v>105.0424</v>
      </c>
      <c r="F166">
        <v>19.29</v>
      </c>
      <c r="G166" t="s">
        <v>146</v>
      </c>
      <c r="H166" t="s">
        <v>16</v>
      </c>
      <c r="J166" s="4">
        <v>1</v>
      </c>
    </row>
    <row r="167" spans="1:10" x14ac:dyDescent="0.25">
      <c r="A167" t="s">
        <v>25</v>
      </c>
      <c r="B167" t="s">
        <v>148</v>
      </c>
      <c r="C167" t="s">
        <v>215</v>
      </c>
      <c r="D167" t="s">
        <v>41</v>
      </c>
      <c r="E167">
        <v>118.0264</v>
      </c>
      <c r="F167">
        <v>20.38</v>
      </c>
      <c r="G167" t="s">
        <v>146</v>
      </c>
      <c r="H167" t="s">
        <v>16</v>
      </c>
      <c r="J167" s="4">
        <v>1</v>
      </c>
    </row>
    <row r="168" spans="1:10" x14ac:dyDescent="0.25">
      <c r="A168" t="s">
        <v>25</v>
      </c>
      <c r="B168" t="s">
        <v>148</v>
      </c>
      <c r="C168" t="s">
        <v>212</v>
      </c>
      <c r="D168" t="s">
        <v>115</v>
      </c>
      <c r="E168">
        <v>264.10359999999997</v>
      </c>
      <c r="F168">
        <v>14.96</v>
      </c>
      <c r="G168" t="s">
        <v>146</v>
      </c>
      <c r="H168" t="s">
        <v>16</v>
      </c>
      <c r="J168" s="4">
        <v>1</v>
      </c>
    </row>
    <row r="169" spans="1:10" x14ac:dyDescent="0.25">
      <c r="A169" t="s">
        <v>25</v>
      </c>
      <c r="B169" t="s">
        <v>148</v>
      </c>
      <c r="C169" t="s">
        <v>84</v>
      </c>
      <c r="D169" t="s">
        <v>127</v>
      </c>
      <c r="E169">
        <v>190.09549999999999</v>
      </c>
      <c r="F169">
        <v>19.559999999999999</v>
      </c>
      <c r="G169" t="s">
        <v>146</v>
      </c>
      <c r="H169" t="s">
        <v>16</v>
      </c>
      <c r="J169" s="4">
        <v>1</v>
      </c>
    </row>
    <row r="170" spans="1:10" x14ac:dyDescent="0.25">
      <c r="A170" t="s">
        <v>25</v>
      </c>
      <c r="B170" t="s">
        <v>148</v>
      </c>
      <c r="C170" t="s">
        <v>214</v>
      </c>
      <c r="D170" t="s">
        <v>45</v>
      </c>
      <c r="E170">
        <v>119.0574</v>
      </c>
      <c r="F170">
        <v>19.78</v>
      </c>
      <c r="G170" t="s">
        <v>146</v>
      </c>
      <c r="H170" t="s">
        <v>16</v>
      </c>
      <c r="J170" s="4">
        <v>1</v>
      </c>
    </row>
    <row r="171" spans="1:10" x14ac:dyDescent="0.25">
      <c r="A171" t="s">
        <v>25</v>
      </c>
      <c r="B171" t="s">
        <v>148</v>
      </c>
      <c r="C171" t="s">
        <v>81</v>
      </c>
      <c r="D171" t="s">
        <v>123</v>
      </c>
      <c r="E171">
        <v>206.0881</v>
      </c>
      <c r="F171">
        <v>19.38</v>
      </c>
      <c r="G171" t="s">
        <v>146</v>
      </c>
      <c r="H171" t="s">
        <v>16</v>
      </c>
      <c r="J171" s="4">
        <v>1</v>
      </c>
    </row>
    <row r="172" spans="1:10" x14ac:dyDescent="0.25">
      <c r="A172" t="s">
        <v>25</v>
      </c>
      <c r="B172" t="s">
        <v>148</v>
      </c>
      <c r="C172" t="s">
        <v>213</v>
      </c>
      <c r="D172" t="s">
        <v>35</v>
      </c>
      <c r="E172">
        <v>204.08840000000001</v>
      </c>
      <c r="F172">
        <v>15.61</v>
      </c>
      <c r="G172" t="s">
        <v>146</v>
      </c>
      <c r="H172" t="s">
        <v>22</v>
      </c>
      <c r="I172" t="s">
        <v>21</v>
      </c>
      <c r="J172" s="4">
        <v>1</v>
      </c>
    </row>
    <row r="173" spans="1:10" x14ac:dyDescent="0.25">
      <c r="A173" t="s">
        <v>25</v>
      </c>
      <c r="B173" t="s">
        <v>148</v>
      </c>
      <c r="C173" t="s">
        <v>220</v>
      </c>
      <c r="D173" t="s">
        <v>61</v>
      </c>
      <c r="E173">
        <v>181.07320000000001</v>
      </c>
      <c r="F173">
        <v>17.43</v>
      </c>
      <c r="G173" t="s">
        <v>146</v>
      </c>
      <c r="H173" t="s">
        <v>22</v>
      </c>
      <c r="I173" t="s">
        <v>18</v>
      </c>
      <c r="J173" s="4">
        <v>1</v>
      </c>
    </row>
    <row r="174" spans="1:10" x14ac:dyDescent="0.25">
      <c r="A174" t="s">
        <v>25</v>
      </c>
      <c r="B174" t="s">
        <v>148</v>
      </c>
      <c r="C174" t="s">
        <v>216</v>
      </c>
      <c r="D174" t="s">
        <v>39</v>
      </c>
      <c r="E174">
        <v>112.02800000000001</v>
      </c>
      <c r="F174">
        <v>6.98</v>
      </c>
      <c r="G174" t="s">
        <v>146</v>
      </c>
      <c r="H174" t="s">
        <v>16</v>
      </c>
      <c r="J174" s="4">
        <v>1</v>
      </c>
    </row>
    <row r="175" spans="1:10" x14ac:dyDescent="0.25">
      <c r="A175" t="s">
        <v>25</v>
      </c>
      <c r="B175" t="s">
        <v>148</v>
      </c>
      <c r="C175" t="s">
        <v>217</v>
      </c>
      <c r="D175" t="s">
        <v>62</v>
      </c>
      <c r="E175">
        <v>244.06890000000001</v>
      </c>
      <c r="F175">
        <v>9.9499999999999993</v>
      </c>
      <c r="G175" t="s">
        <v>146</v>
      </c>
      <c r="H175" t="s">
        <v>22</v>
      </c>
      <c r="I175" t="s">
        <v>21</v>
      </c>
      <c r="J175" s="4">
        <v>1</v>
      </c>
    </row>
    <row r="176" spans="1:10" x14ac:dyDescent="0.25">
      <c r="A176" t="s">
        <v>25</v>
      </c>
      <c r="B176" t="s">
        <v>148</v>
      </c>
      <c r="C176" t="s">
        <v>85</v>
      </c>
      <c r="D176" t="s">
        <v>65</v>
      </c>
      <c r="E176">
        <v>246.12039999999999</v>
      </c>
      <c r="F176">
        <v>20.059999999999999</v>
      </c>
      <c r="G176" t="s">
        <v>146</v>
      </c>
      <c r="H176" t="s">
        <v>16</v>
      </c>
      <c r="J176" s="4">
        <v>1</v>
      </c>
    </row>
    <row r="177" spans="1:10" x14ac:dyDescent="0.25">
      <c r="A177" t="s">
        <v>25</v>
      </c>
      <c r="B177" t="s">
        <v>148</v>
      </c>
      <c r="C177" t="s">
        <v>219</v>
      </c>
      <c r="D177" t="s">
        <v>47</v>
      </c>
      <c r="E177">
        <v>117.0792</v>
      </c>
      <c r="F177">
        <v>17.21</v>
      </c>
      <c r="G177" t="s">
        <v>146</v>
      </c>
      <c r="H177" t="s">
        <v>22</v>
      </c>
      <c r="I177" t="s">
        <v>21</v>
      </c>
      <c r="J177" s="4">
        <v>1</v>
      </c>
    </row>
    <row r="178" spans="1:10" x14ac:dyDescent="0.25">
      <c r="A178" t="s">
        <v>25</v>
      </c>
      <c r="B178" t="s">
        <v>148</v>
      </c>
      <c r="C178" t="s">
        <v>218</v>
      </c>
      <c r="D178" t="s">
        <v>50</v>
      </c>
      <c r="E178">
        <v>152.03299999999999</v>
      </c>
      <c r="F178">
        <v>10.73</v>
      </c>
      <c r="G178" t="s">
        <v>146</v>
      </c>
      <c r="H178" t="s">
        <v>22</v>
      </c>
      <c r="I178" t="s">
        <v>21</v>
      </c>
      <c r="J178" s="4">
        <v>1</v>
      </c>
    </row>
    <row r="179" spans="1:10" x14ac:dyDescent="0.25">
      <c r="A179" t="s">
        <v>25</v>
      </c>
      <c r="B179" t="s">
        <v>149</v>
      </c>
      <c r="C179" t="s">
        <v>160</v>
      </c>
      <c r="D179" t="s">
        <v>141</v>
      </c>
      <c r="E179">
        <v>245.14940000000001</v>
      </c>
      <c r="F179">
        <v>24.52</v>
      </c>
      <c r="G179" t="s">
        <v>146</v>
      </c>
      <c r="H179" t="s">
        <v>16</v>
      </c>
      <c r="J179" s="4">
        <v>1</v>
      </c>
    </row>
    <row r="180" spans="1:10" x14ac:dyDescent="0.25">
      <c r="A180" t="s">
        <v>25</v>
      </c>
      <c r="B180" t="s">
        <v>149</v>
      </c>
      <c r="C180" t="s">
        <v>159</v>
      </c>
      <c r="D180" t="s">
        <v>142</v>
      </c>
      <c r="E180">
        <v>217.14230000000001</v>
      </c>
      <c r="F180">
        <v>27.03</v>
      </c>
      <c r="G180" t="s">
        <v>146</v>
      </c>
      <c r="H180" t="s">
        <v>16</v>
      </c>
      <c r="J180" s="4">
        <v>1</v>
      </c>
    </row>
    <row r="181" spans="1:10" x14ac:dyDescent="0.25">
      <c r="A181" t="s">
        <v>25</v>
      </c>
      <c r="B181" t="s">
        <v>149</v>
      </c>
      <c r="C181" t="s">
        <v>86</v>
      </c>
      <c r="D181" t="s">
        <v>130</v>
      </c>
      <c r="E181">
        <v>287.19580000000002</v>
      </c>
      <c r="F181">
        <v>20.28</v>
      </c>
      <c r="G181" t="s">
        <v>146</v>
      </c>
      <c r="H181" t="s">
        <v>16</v>
      </c>
      <c r="J181" s="4">
        <v>1</v>
      </c>
    </row>
    <row r="182" spans="1:10" x14ac:dyDescent="0.25">
      <c r="A182" t="s">
        <v>25</v>
      </c>
      <c r="B182" t="s">
        <v>149</v>
      </c>
      <c r="C182" t="s">
        <v>89</v>
      </c>
      <c r="D182" t="s">
        <v>135</v>
      </c>
      <c r="E182">
        <v>259.18939999999998</v>
      </c>
      <c r="F182">
        <v>21.88</v>
      </c>
      <c r="G182" t="s">
        <v>146</v>
      </c>
      <c r="H182" t="s">
        <v>16</v>
      </c>
      <c r="J182" s="4">
        <v>1</v>
      </c>
    </row>
    <row r="183" spans="1:10" x14ac:dyDescent="0.25">
      <c r="A183" t="s">
        <v>25</v>
      </c>
      <c r="B183" t="s">
        <v>149</v>
      </c>
      <c r="C183" t="s">
        <v>161</v>
      </c>
      <c r="D183" t="s">
        <v>108</v>
      </c>
      <c r="E183">
        <v>179.09469999999999</v>
      </c>
      <c r="F183">
        <v>13.12</v>
      </c>
      <c r="G183" t="s">
        <v>146</v>
      </c>
      <c r="H183" t="s">
        <v>13</v>
      </c>
      <c r="I183" t="s">
        <v>17</v>
      </c>
      <c r="J183" s="4">
        <v>1</v>
      </c>
    </row>
    <row r="184" spans="1:10" x14ac:dyDescent="0.25">
      <c r="A184" t="s">
        <v>25</v>
      </c>
      <c r="B184" t="s">
        <v>149</v>
      </c>
      <c r="C184" t="s">
        <v>162</v>
      </c>
      <c r="D184" t="s">
        <v>124</v>
      </c>
      <c r="E184">
        <v>416.15300000000002</v>
      </c>
      <c r="F184">
        <v>19.39</v>
      </c>
      <c r="G184" t="s">
        <v>146</v>
      </c>
      <c r="H184" t="s">
        <v>16</v>
      </c>
      <c r="J184" s="4">
        <v>1</v>
      </c>
    </row>
    <row r="185" spans="1:10" x14ac:dyDescent="0.25">
      <c r="A185" t="s">
        <v>25</v>
      </c>
      <c r="B185" t="s">
        <v>149</v>
      </c>
      <c r="C185" t="s">
        <v>163</v>
      </c>
      <c r="D185" t="s">
        <v>36</v>
      </c>
      <c r="E185">
        <v>342.11770000000001</v>
      </c>
      <c r="F185">
        <v>18.899999999999999</v>
      </c>
      <c r="G185" t="s">
        <v>146</v>
      </c>
      <c r="H185" t="s">
        <v>13</v>
      </c>
      <c r="I185" t="s">
        <v>17</v>
      </c>
      <c r="J185" s="4">
        <v>1</v>
      </c>
    </row>
    <row r="186" spans="1:10" x14ac:dyDescent="0.25">
      <c r="A186" t="s">
        <v>25</v>
      </c>
      <c r="B186" t="s">
        <v>149</v>
      </c>
      <c r="C186" t="s">
        <v>88</v>
      </c>
      <c r="D186" t="s">
        <v>44</v>
      </c>
      <c r="E186">
        <v>103.0633</v>
      </c>
      <c r="F186">
        <v>20.49</v>
      </c>
      <c r="G186" t="s">
        <v>146</v>
      </c>
      <c r="H186" t="s">
        <v>13</v>
      </c>
      <c r="I186" t="s">
        <v>17</v>
      </c>
      <c r="J186" s="4">
        <v>1</v>
      </c>
    </row>
    <row r="187" spans="1:10" x14ac:dyDescent="0.25">
      <c r="A187" t="s">
        <v>25</v>
      </c>
      <c r="B187" t="s">
        <v>149</v>
      </c>
      <c r="C187" t="s">
        <v>98</v>
      </c>
      <c r="D187" t="s">
        <v>142</v>
      </c>
      <c r="E187">
        <v>217.14240000000001</v>
      </c>
      <c r="F187">
        <v>26.23</v>
      </c>
      <c r="G187" t="s">
        <v>146</v>
      </c>
      <c r="H187" t="s">
        <v>16</v>
      </c>
      <c r="J187" s="4">
        <v>1</v>
      </c>
    </row>
    <row r="188" spans="1:10" x14ac:dyDescent="0.25">
      <c r="A188" t="s">
        <v>25</v>
      </c>
      <c r="B188" t="s">
        <v>149</v>
      </c>
      <c r="C188" t="s">
        <v>95</v>
      </c>
      <c r="D188" t="s">
        <v>136</v>
      </c>
      <c r="E188">
        <v>275.15949999999998</v>
      </c>
      <c r="F188">
        <v>22.41</v>
      </c>
      <c r="G188" t="s">
        <v>146</v>
      </c>
      <c r="H188" t="s">
        <v>16</v>
      </c>
      <c r="J188" s="4">
        <v>1</v>
      </c>
    </row>
    <row r="189" spans="1:10" x14ac:dyDescent="0.25">
      <c r="A189" t="s">
        <v>25</v>
      </c>
      <c r="B189" t="s">
        <v>149</v>
      </c>
      <c r="C189" t="s">
        <v>97</v>
      </c>
      <c r="D189" t="s">
        <v>139</v>
      </c>
      <c r="E189">
        <v>247.1523</v>
      </c>
      <c r="F189">
        <v>23.41</v>
      </c>
      <c r="G189" t="s">
        <v>146</v>
      </c>
      <c r="H189" t="s">
        <v>16</v>
      </c>
      <c r="J189" s="4">
        <v>1</v>
      </c>
    </row>
    <row r="190" spans="1:10" x14ac:dyDescent="0.25">
      <c r="A190" t="s">
        <v>25</v>
      </c>
      <c r="B190" t="s">
        <v>149</v>
      </c>
      <c r="C190" t="s">
        <v>96</v>
      </c>
      <c r="D190" t="s">
        <v>137</v>
      </c>
      <c r="E190">
        <v>245.1739</v>
      </c>
      <c r="F190">
        <v>23.35</v>
      </c>
      <c r="G190" t="s">
        <v>146</v>
      </c>
      <c r="H190" t="s">
        <v>16</v>
      </c>
      <c r="J190" s="4">
        <v>1</v>
      </c>
    </row>
    <row r="191" spans="1:10" x14ac:dyDescent="0.25">
      <c r="A191" t="s">
        <v>25</v>
      </c>
      <c r="B191" t="s">
        <v>149</v>
      </c>
      <c r="C191" t="s">
        <v>158</v>
      </c>
      <c r="D191" t="s">
        <v>112</v>
      </c>
      <c r="E191">
        <v>242.12639999999999</v>
      </c>
      <c r="F191">
        <v>14.36</v>
      </c>
      <c r="G191" t="s">
        <v>146</v>
      </c>
      <c r="H191" t="s">
        <v>16</v>
      </c>
      <c r="J191" s="4">
        <v>1</v>
      </c>
    </row>
    <row r="192" spans="1:10" x14ac:dyDescent="0.25">
      <c r="A192" t="s">
        <v>25</v>
      </c>
      <c r="B192" t="s">
        <v>149</v>
      </c>
      <c r="C192" t="s">
        <v>157</v>
      </c>
      <c r="D192" t="s">
        <v>110</v>
      </c>
      <c r="E192">
        <v>276.11149999999998</v>
      </c>
      <c r="F192">
        <v>14.23</v>
      </c>
      <c r="G192" t="s">
        <v>146</v>
      </c>
      <c r="H192" t="s">
        <v>16</v>
      </c>
      <c r="J192" s="4">
        <v>1</v>
      </c>
    </row>
    <row r="193" spans="1:10" x14ac:dyDescent="0.25">
      <c r="A193" t="s">
        <v>25</v>
      </c>
      <c r="B193" t="s">
        <v>149</v>
      </c>
      <c r="C193" t="s">
        <v>165</v>
      </c>
      <c r="D193" t="s">
        <v>100</v>
      </c>
      <c r="E193">
        <v>295.12869999999998</v>
      </c>
      <c r="F193">
        <v>6.77</v>
      </c>
      <c r="G193" t="s">
        <v>146</v>
      </c>
      <c r="H193" t="s">
        <v>13</v>
      </c>
      <c r="I193" t="s">
        <v>17</v>
      </c>
      <c r="J193" s="4">
        <v>1</v>
      </c>
    </row>
    <row r="194" spans="1:10" x14ac:dyDescent="0.25">
      <c r="A194" t="s">
        <v>25</v>
      </c>
      <c r="B194" t="s">
        <v>149</v>
      </c>
      <c r="C194" t="s">
        <v>166</v>
      </c>
      <c r="D194" t="s">
        <v>133</v>
      </c>
      <c r="E194">
        <v>75.032028404269994</v>
      </c>
      <c r="F194">
        <v>20.79</v>
      </c>
      <c r="G194" t="s">
        <v>146</v>
      </c>
      <c r="H194" t="s">
        <v>13</v>
      </c>
      <c r="I194" t="s">
        <v>17</v>
      </c>
      <c r="J194" s="4">
        <v>1</v>
      </c>
    </row>
    <row r="195" spans="1:10" x14ac:dyDescent="0.25">
      <c r="A195" t="s">
        <v>25</v>
      </c>
      <c r="B195" t="s">
        <v>149</v>
      </c>
      <c r="C195" t="s">
        <v>167</v>
      </c>
      <c r="D195" t="s">
        <v>121</v>
      </c>
      <c r="E195">
        <v>656.22829999999999</v>
      </c>
      <c r="F195">
        <v>19.07</v>
      </c>
      <c r="G195" t="s">
        <v>146</v>
      </c>
      <c r="H195" t="s">
        <v>16</v>
      </c>
      <c r="J195" s="4">
        <v>1</v>
      </c>
    </row>
    <row r="196" spans="1:10" x14ac:dyDescent="0.25">
      <c r="A196" t="s">
        <v>25</v>
      </c>
      <c r="B196" t="s">
        <v>149</v>
      </c>
      <c r="C196" t="s">
        <v>169</v>
      </c>
      <c r="D196" t="s">
        <v>143</v>
      </c>
      <c r="E196">
        <v>308.15870000000001</v>
      </c>
      <c r="F196">
        <v>31.95</v>
      </c>
      <c r="G196" t="s">
        <v>146</v>
      </c>
      <c r="H196" t="s">
        <v>13</v>
      </c>
      <c r="I196" t="s">
        <v>17</v>
      </c>
      <c r="J196" s="4">
        <v>1</v>
      </c>
    </row>
    <row r="197" spans="1:10" x14ac:dyDescent="0.25">
      <c r="A197" t="s">
        <v>25</v>
      </c>
      <c r="B197" t="s">
        <v>149</v>
      </c>
      <c r="C197" t="s">
        <v>168</v>
      </c>
      <c r="D197" t="s">
        <v>131</v>
      </c>
      <c r="E197">
        <v>277.07479999999998</v>
      </c>
      <c r="F197">
        <v>20.22</v>
      </c>
      <c r="G197" t="s">
        <v>146</v>
      </c>
      <c r="H197" t="s">
        <v>16</v>
      </c>
      <c r="J197" s="4">
        <v>1</v>
      </c>
    </row>
    <row r="198" spans="1:10" x14ac:dyDescent="0.25">
      <c r="A198" t="s">
        <v>25</v>
      </c>
      <c r="B198" t="s">
        <v>149</v>
      </c>
      <c r="C198" t="s">
        <v>171</v>
      </c>
      <c r="D198" t="s">
        <v>118</v>
      </c>
      <c r="E198">
        <v>220.08580000000001</v>
      </c>
      <c r="F198">
        <v>16.670000000000002</v>
      </c>
      <c r="G198" t="s">
        <v>146</v>
      </c>
      <c r="H198" t="s">
        <v>16</v>
      </c>
      <c r="J198" s="4">
        <v>1</v>
      </c>
    </row>
    <row r="199" spans="1:10" x14ac:dyDescent="0.25">
      <c r="A199" t="s">
        <v>25</v>
      </c>
      <c r="B199" t="s">
        <v>149</v>
      </c>
      <c r="C199" t="s">
        <v>170</v>
      </c>
      <c r="D199" t="s">
        <v>99</v>
      </c>
      <c r="E199">
        <v>159.06870000000001</v>
      </c>
      <c r="F199">
        <v>4.87</v>
      </c>
      <c r="G199" t="s">
        <v>146</v>
      </c>
      <c r="H199" t="s">
        <v>13</v>
      </c>
      <c r="I199" t="s">
        <v>17</v>
      </c>
      <c r="J199" s="4">
        <v>1</v>
      </c>
    </row>
    <row r="200" spans="1:10" x14ac:dyDescent="0.25">
      <c r="A200" t="s">
        <v>25</v>
      </c>
      <c r="B200" t="s">
        <v>149</v>
      </c>
      <c r="C200" t="s">
        <v>172</v>
      </c>
      <c r="D200" t="s">
        <v>107</v>
      </c>
      <c r="E200">
        <v>174.07980000000001</v>
      </c>
      <c r="F200">
        <v>12.71</v>
      </c>
      <c r="G200" t="s">
        <v>146</v>
      </c>
      <c r="H200" t="s">
        <v>16</v>
      </c>
      <c r="J200" s="4">
        <v>1</v>
      </c>
    </row>
    <row r="201" spans="1:10" x14ac:dyDescent="0.25">
      <c r="A201" t="s">
        <v>25</v>
      </c>
      <c r="B201" t="s">
        <v>149</v>
      </c>
      <c r="C201" t="s">
        <v>156</v>
      </c>
      <c r="D201" t="s">
        <v>101</v>
      </c>
      <c r="E201">
        <v>156.08987763355998</v>
      </c>
      <c r="F201">
        <v>6.38</v>
      </c>
      <c r="G201" t="s">
        <v>146</v>
      </c>
      <c r="H201" t="s">
        <v>16</v>
      </c>
      <c r="J201" s="4">
        <v>1</v>
      </c>
    </row>
    <row r="202" spans="1:10" x14ac:dyDescent="0.25">
      <c r="A202" t="s">
        <v>25</v>
      </c>
      <c r="B202" t="s">
        <v>149</v>
      </c>
      <c r="C202" t="s">
        <v>83</v>
      </c>
      <c r="D202" t="s">
        <v>126</v>
      </c>
      <c r="E202">
        <v>321.17840000000001</v>
      </c>
      <c r="F202">
        <v>19.43</v>
      </c>
      <c r="G202" t="s">
        <v>146</v>
      </c>
      <c r="H202" t="s">
        <v>16</v>
      </c>
      <c r="J202" s="4">
        <v>1</v>
      </c>
    </row>
    <row r="203" spans="1:10" x14ac:dyDescent="0.25">
      <c r="A203" t="s">
        <v>25</v>
      </c>
      <c r="B203" t="s">
        <v>149</v>
      </c>
      <c r="C203" t="s">
        <v>87</v>
      </c>
      <c r="D203" t="s">
        <v>132</v>
      </c>
      <c r="E203">
        <v>293.17360000000002</v>
      </c>
      <c r="F203">
        <v>20.74</v>
      </c>
      <c r="G203" t="s">
        <v>146</v>
      </c>
      <c r="H203" t="s">
        <v>16</v>
      </c>
      <c r="J203" s="4">
        <v>1</v>
      </c>
    </row>
    <row r="204" spans="1:10" x14ac:dyDescent="0.25">
      <c r="A204" t="s">
        <v>25</v>
      </c>
      <c r="B204" t="s">
        <v>149</v>
      </c>
      <c r="C204" t="s">
        <v>76</v>
      </c>
      <c r="D204" t="s">
        <v>111</v>
      </c>
      <c r="E204">
        <v>262.13150000000002</v>
      </c>
      <c r="F204">
        <v>14.37</v>
      </c>
      <c r="G204" t="s">
        <v>146</v>
      </c>
      <c r="H204" t="s">
        <v>16</v>
      </c>
      <c r="J204" s="4">
        <v>1</v>
      </c>
    </row>
    <row r="205" spans="1:10" x14ac:dyDescent="0.25">
      <c r="A205" t="s">
        <v>25</v>
      </c>
      <c r="B205" t="s">
        <v>149</v>
      </c>
      <c r="C205" t="s">
        <v>173</v>
      </c>
      <c r="D205" t="s">
        <v>109</v>
      </c>
      <c r="E205">
        <v>120.044</v>
      </c>
      <c r="F205">
        <v>13.54</v>
      </c>
      <c r="G205" t="s">
        <v>146</v>
      </c>
      <c r="H205" t="s">
        <v>16</v>
      </c>
      <c r="J205" s="4">
        <v>1</v>
      </c>
    </row>
    <row r="206" spans="1:10" x14ac:dyDescent="0.25">
      <c r="A206" t="s">
        <v>25</v>
      </c>
      <c r="B206" t="s">
        <v>149</v>
      </c>
      <c r="C206" t="s">
        <v>92</v>
      </c>
      <c r="D206" t="s">
        <v>140</v>
      </c>
      <c r="E206">
        <v>233.13720000000001</v>
      </c>
      <c r="F206">
        <v>24.32</v>
      </c>
      <c r="G206" t="s">
        <v>146</v>
      </c>
      <c r="H206" t="s">
        <v>16</v>
      </c>
      <c r="J206" s="4">
        <v>1</v>
      </c>
    </row>
    <row r="207" spans="1:10" x14ac:dyDescent="0.25">
      <c r="A207" t="s">
        <v>25</v>
      </c>
      <c r="B207" t="s">
        <v>149</v>
      </c>
      <c r="C207" t="s">
        <v>175</v>
      </c>
      <c r="D207" t="s">
        <v>36</v>
      </c>
      <c r="E207">
        <v>342.11621152069995</v>
      </c>
      <c r="F207">
        <v>19.77</v>
      </c>
      <c r="G207" t="s">
        <v>146</v>
      </c>
      <c r="H207" t="s">
        <v>16</v>
      </c>
      <c r="J207" s="4">
        <v>1</v>
      </c>
    </row>
    <row r="208" spans="1:10" x14ac:dyDescent="0.25">
      <c r="A208" t="s">
        <v>25</v>
      </c>
      <c r="B208" t="s">
        <v>149</v>
      </c>
      <c r="C208" t="s">
        <v>91</v>
      </c>
      <c r="D208" t="s">
        <v>138</v>
      </c>
      <c r="E208">
        <v>309.16800000000001</v>
      </c>
      <c r="F208">
        <v>23.16</v>
      </c>
      <c r="G208" t="s">
        <v>146</v>
      </c>
      <c r="H208" t="s">
        <v>16</v>
      </c>
      <c r="J208" s="4">
        <v>1</v>
      </c>
    </row>
    <row r="209" spans="1:10" x14ac:dyDescent="0.25">
      <c r="A209" t="s">
        <v>25</v>
      </c>
      <c r="B209" t="s">
        <v>149</v>
      </c>
      <c r="C209" t="s">
        <v>77</v>
      </c>
      <c r="D209" t="s">
        <v>114</v>
      </c>
      <c r="E209">
        <v>230.16290000000001</v>
      </c>
      <c r="F209">
        <v>14.34</v>
      </c>
      <c r="G209" t="s">
        <v>146</v>
      </c>
      <c r="H209" t="s">
        <v>16</v>
      </c>
      <c r="J209" s="4">
        <v>1</v>
      </c>
    </row>
    <row r="210" spans="1:10" x14ac:dyDescent="0.25">
      <c r="A210" t="s">
        <v>25</v>
      </c>
      <c r="B210" t="s">
        <v>149</v>
      </c>
      <c r="C210" t="s">
        <v>90</v>
      </c>
      <c r="D210" t="s">
        <v>137</v>
      </c>
      <c r="E210">
        <v>245.1738</v>
      </c>
      <c r="F210">
        <v>22.77</v>
      </c>
      <c r="G210" t="s">
        <v>146</v>
      </c>
      <c r="H210" t="s">
        <v>16</v>
      </c>
      <c r="J210" s="4">
        <v>1</v>
      </c>
    </row>
    <row r="211" spans="1:10" x14ac:dyDescent="0.25">
      <c r="A211" t="s">
        <v>25</v>
      </c>
      <c r="B211" t="s">
        <v>149</v>
      </c>
      <c r="C211" t="s">
        <v>78</v>
      </c>
      <c r="D211" t="s">
        <v>116</v>
      </c>
      <c r="E211">
        <v>216.13740000000001</v>
      </c>
      <c r="F211">
        <v>15.29</v>
      </c>
      <c r="G211" t="s">
        <v>146</v>
      </c>
      <c r="H211" t="s">
        <v>16</v>
      </c>
      <c r="J211" s="4">
        <v>1</v>
      </c>
    </row>
    <row r="212" spans="1:10" x14ac:dyDescent="0.25">
      <c r="A212" t="s">
        <v>25</v>
      </c>
      <c r="B212" t="s">
        <v>149</v>
      </c>
      <c r="C212" t="s">
        <v>176</v>
      </c>
      <c r="D212" t="s">
        <v>57</v>
      </c>
      <c r="E212">
        <v>189.06450000000001</v>
      </c>
      <c r="F212">
        <v>20.03</v>
      </c>
      <c r="G212" t="s">
        <v>146</v>
      </c>
      <c r="H212" t="s">
        <v>16</v>
      </c>
      <c r="J212" s="4">
        <v>1</v>
      </c>
    </row>
    <row r="213" spans="1:10" x14ac:dyDescent="0.25">
      <c r="A213" t="s">
        <v>25</v>
      </c>
      <c r="B213" t="s">
        <v>149</v>
      </c>
      <c r="C213" t="s">
        <v>174</v>
      </c>
      <c r="D213" t="s">
        <v>51</v>
      </c>
      <c r="E213">
        <v>135.05529999999999</v>
      </c>
      <c r="F213">
        <v>7.79</v>
      </c>
      <c r="G213" t="s">
        <v>146</v>
      </c>
      <c r="H213" t="s">
        <v>13</v>
      </c>
      <c r="I213" t="s">
        <v>17</v>
      </c>
      <c r="J213" s="4">
        <v>1</v>
      </c>
    </row>
    <row r="214" spans="1:10" x14ac:dyDescent="0.25">
      <c r="A214" t="s">
        <v>25</v>
      </c>
      <c r="B214" t="s">
        <v>149</v>
      </c>
      <c r="C214" t="s">
        <v>177</v>
      </c>
      <c r="D214" t="s">
        <v>33</v>
      </c>
      <c r="E214">
        <v>267.09640000000002</v>
      </c>
      <c r="F214">
        <v>8.4700000000000006</v>
      </c>
      <c r="G214" t="s">
        <v>146</v>
      </c>
      <c r="H214" t="s">
        <v>16</v>
      </c>
      <c r="J214" s="4">
        <v>1</v>
      </c>
    </row>
    <row r="215" spans="1:10" x14ac:dyDescent="0.25">
      <c r="A215" t="s">
        <v>25</v>
      </c>
      <c r="B215" t="s">
        <v>149</v>
      </c>
      <c r="C215" t="s">
        <v>178</v>
      </c>
      <c r="D215" t="s">
        <v>37</v>
      </c>
      <c r="E215">
        <v>89.0471</v>
      </c>
      <c r="F215">
        <v>19.600000000000001</v>
      </c>
      <c r="G215" t="s">
        <v>146</v>
      </c>
      <c r="H215" t="s">
        <v>13</v>
      </c>
      <c r="I215" t="s">
        <v>17</v>
      </c>
      <c r="J215" s="4">
        <v>1</v>
      </c>
    </row>
    <row r="216" spans="1:10" x14ac:dyDescent="0.25">
      <c r="A216" t="s">
        <v>25</v>
      </c>
      <c r="B216" t="s">
        <v>149</v>
      </c>
      <c r="C216" t="s">
        <v>29</v>
      </c>
      <c r="D216" t="s">
        <v>64</v>
      </c>
      <c r="E216">
        <v>347.06389999999999</v>
      </c>
      <c r="F216">
        <v>20.71</v>
      </c>
      <c r="G216" t="s">
        <v>146</v>
      </c>
      <c r="H216" t="s">
        <v>16</v>
      </c>
      <c r="J216" s="4">
        <v>1</v>
      </c>
    </row>
    <row r="217" spans="1:10" x14ac:dyDescent="0.25">
      <c r="A217" t="s">
        <v>25</v>
      </c>
      <c r="B217" t="s">
        <v>149</v>
      </c>
      <c r="C217" t="s">
        <v>179</v>
      </c>
      <c r="D217" t="s">
        <v>144</v>
      </c>
      <c r="E217">
        <v>174.11160000000001</v>
      </c>
      <c r="F217">
        <v>35.630000000000003</v>
      </c>
      <c r="G217" t="s">
        <v>146</v>
      </c>
      <c r="H217" t="s">
        <v>13</v>
      </c>
      <c r="I217" t="s">
        <v>17</v>
      </c>
      <c r="J217" s="4">
        <v>1</v>
      </c>
    </row>
    <row r="218" spans="1:10" x14ac:dyDescent="0.25">
      <c r="A218" t="s">
        <v>25</v>
      </c>
      <c r="B218" t="s">
        <v>149</v>
      </c>
      <c r="C218" t="s">
        <v>182</v>
      </c>
      <c r="D218" t="s">
        <v>43</v>
      </c>
      <c r="E218">
        <v>132.05349212484001</v>
      </c>
      <c r="F218">
        <v>21.09</v>
      </c>
      <c r="G218" t="s">
        <v>146</v>
      </c>
      <c r="H218" t="s">
        <v>13</v>
      </c>
      <c r="I218" t="s">
        <v>17</v>
      </c>
      <c r="J218" s="4">
        <v>1</v>
      </c>
    </row>
    <row r="219" spans="1:10" x14ac:dyDescent="0.25">
      <c r="A219" t="s">
        <v>25</v>
      </c>
      <c r="B219" t="s">
        <v>149</v>
      </c>
      <c r="C219" t="s">
        <v>181</v>
      </c>
      <c r="D219" t="s">
        <v>42</v>
      </c>
      <c r="E219">
        <v>133.0377</v>
      </c>
      <c r="F219">
        <v>20.77</v>
      </c>
      <c r="G219" t="s">
        <v>146</v>
      </c>
      <c r="H219" t="s">
        <v>16</v>
      </c>
      <c r="J219" s="4">
        <v>1</v>
      </c>
    </row>
    <row r="220" spans="1:10" x14ac:dyDescent="0.25">
      <c r="A220" t="s">
        <v>25</v>
      </c>
      <c r="B220" t="s">
        <v>149</v>
      </c>
      <c r="C220" t="s">
        <v>180</v>
      </c>
      <c r="D220" t="s">
        <v>47</v>
      </c>
      <c r="E220">
        <v>117.0797</v>
      </c>
      <c r="F220">
        <v>17.350000000000001</v>
      </c>
      <c r="G220" t="s">
        <v>146</v>
      </c>
      <c r="H220" t="s">
        <v>13</v>
      </c>
      <c r="I220" t="s">
        <v>17</v>
      </c>
      <c r="J220" s="4">
        <v>1</v>
      </c>
    </row>
    <row r="221" spans="1:10" x14ac:dyDescent="0.25">
      <c r="A221" t="s">
        <v>25</v>
      </c>
      <c r="B221" t="s">
        <v>149</v>
      </c>
      <c r="C221" t="s">
        <v>164</v>
      </c>
      <c r="D221" t="s">
        <v>113</v>
      </c>
      <c r="E221">
        <v>103.0996</v>
      </c>
      <c r="F221">
        <v>14.61</v>
      </c>
      <c r="G221" t="s">
        <v>146</v>
      </c>
      <c r="H221" t="s">
        <v>13</v>
      </c>
      <c r="I221" t="s">
        <v>17</v>
      </c>
      <c r="J221" s="4">
        <v>1</v>
      </c>
    </row>
    <row r="222" spans="1:10" x14ac:dyDescent="0.25">
      <c r="A222" t="s">
        <v>25</v>
      </c>
      <c r="B222" t="s">
        <v>149</v>
      </c>
      <c r="C222" t="s">
        <v>183</v>
      </c>
      <c r="D222" t="s">
        <v>63</v>
      </c>
      <c r="E222">
        <v>243.08552052911</v>
      </c>
      <c r="F222">
        <v>14.74</v>
      </c>
      <c r="G222" t="s">
        <v>146</v>
      </c>
      <c r="H222" t="s">
        <v>13</v>
      </c>
      <c r="I222" t="s">
        <v>17</v>
      </c>
      <c r="J222" s="4">
        <v>1</v>
      </c>
    </row>
    <row r="223" spans="1:10" x14ac:dyDescent="0.25">
      <c r="A223" t="s">
        <v>25</v>
      </c>
      <c r="B223" t="s">
        <v>149</v>
      </c>
      <c r="C223" t="s">
        <v>184</v>
      </c>
      <c r="D223" t="s">
        <v>40</v>
      </c>
      <c r="E223">
        <v>111.0431</v>
      </c>
      <c r="F223">
        <v>9.5500000000000007</v>
      </c>
      <c r="G223" t="s">
        <v>146</v>
      </c>
      <c r="H223" t="s">
        <v>13</v>
      </c>
      <c r="I223" t="s">
        <v>17</v>
      </c>
      <c r="J223" s="4">
        <v>1</v>
      </c>
    </row>
    <row r="224" spans="1:10" x14ac:dyDescent="0.25">
      <c r="A224" t="s">
        <v>25</v>
      </c>
      <c r="B224" t="s">
        <v>149</v>
      </c>
      <c r="C224" t="s">
        <v>185</v>
      </c>
      <c r="D224" t="s">
        <v>120</v>
      </c>
      <c r="E224">
        <v>294.12279999999998</v>
      </c>
      <c r="F224">
        <v>18.739999999999998</v>
      </c>
      <c r="G224" t="s">
        <v>146</v>
      </c>
      <c r="H224" t="s">
        <v>16</v>
      </c>
      <c r="J224" s="4">
        <v>1</v>
      </c>
    </row>
    <row r="225" spans="1:10" x14ac:dyDescent="0.25">
      <c r="A225" t="s">
        <v>25</v>
      </c>
      <c r="B225" t="s">
        <v>149</v>
      </c>
      <c r="C225" t="s">
        <v>187</v>
      </c>
      <c r="D225" t="s">
        <v>55</v>
      </c>
      <c r="E225">
        <v>180.0633</v>
      </c>
      <c r="F225">
        <v>19.989999999999998</v>
      </c>
      <c r="G225" t="s">
        <v>146</v>
      </c>
      <c r="H225" t="s">
        <v>13</v>
      </c>
      <c r="I225" t="s">
        <v>17</v>
      </c>
      <c r="J225" s="4">
        <v>1</v>
      </c>
    </row>
    <row r="226" spans="1:10" x14ac:dyDescent="0.25">
      <c r="A226" t="s">
        <v>25</v>
      </c>
      <c r="B226" t="s">
        <v>149</v>
      </c>
      <c r="C226" t="s">
        <v>186</v>
      </c>
      <c r="D226" t="s">
        <v>128</v>
      </c>
      <c r="E226">
        <v>268.0806</v>
      </c>
      <c r="F226">
        <v>19.440000000000001</v>
      </c>
      <c r="G226" t="s">
        <v>146</v>
      </c>
      <c r="H226" t="s">
        <v>16</v>
      </c>
      <c r="J226" s="4">
        <v>1</v>
      </c>
    </row>
    <row r="227" spans="1:10" x14ac:dyDescent="0.25">
      <c r="A227" t="s">
        <v>25</v>
      </c>
      <c r="B227" t="s">
        <v>149</v>
      </c>
      <c r="C227" t="s">
        <v>188</v>
      </c>
      <c r="D227" t="s">
        <v>117</v>
      </c>
      <c r="E227">
        <v>254.101</v>
      </c>
      <c r="F227">
        <v>16.71</v>
      </c>
      <c r="G227" t="s">
        <v>146</v>
      </c>
      <c r="H227" t="s">
        <v>16</v>
      </c>
      <c r="J227" s="4">
        <v>1</v>
      </c>
    </row>
    <row r="228" spans="1:10" x14ac:dyDescent="0.25">
      <c r="A228" t="s">
        <v>25</v>
      </c>
      <c r="B228" t="s">
        <v>149</v>
      </c>
      <c r="C228" t="s">
        <v>189</v>
      </c>
      <c r="D228" t="s">
        <v>54</v>
      </c>
      <c r="E228">
        <v>147.05269999999999</v>
      </c>
      <c r="F228">
        <v>20.47</v>
      </c>
      <c r="G228" t="s">
        <v>146</v>
      </c>
      <c r="H228" t="s">
        <v>13</v>
      </c>
      <c r="I228" t="s">
        <v>17</v>
      </c>
      <c r="J228" s="4">
        <v>1</v>
      </c>
    </row>
    <row r="229" spans="1:10" x14ac:dyDescent="0.25">
      <c r="A229" t="s">
        <v>25</v>
      </c>
      <c r="B229" t="s">
        <v>149</v>
      </c>
      <c r="C229" t="s">
        <v>190</v>
      </c>
      <c r="D229" t="s">
        <v>46</v>
      </c>
      <c r="E229">
        <v>146.06970000000001</v>
      </c>
      <c r="F229">
        <v>20.36</v>
      </c>
      <c r="G229" t="s">
        <v>146</v>
      </c>
      <c r="H229" t="s">
        <v>13</v>
      </c>
      <c r="I229" t="s">
        <v>17</v>
      </c>
      <c r="J229" s="4">
        <v>1</v>
      </c>
    </row>
    <row r="230" spans="1:10" x14ac:dyDescent="0.25">
      <c r="A230" t="s">
        <v>25</v>
      </c>
      <c r="B230" t="s">
        <v>149</v>
      </c>
      <c r="C230" t="s">
        <v>193</v>
      </c>
      <c r="D230" t="s">
        <v>59</v>
      </c>
      <c r="E230">
        <v>257.10399999999998</v>
      </c>
      <c r="F230">
        <v>21.38</v>
      </c>
      <c r="G230" t="s">
        <v>146</v>
      </c>
      <c r="H230" t="s">
        <v>16</v>
      </c>
      <c r="J230" s="4">
        <v>1</v>
      </c>
    </row>
    <row r="231" spans="1:10" x14ac:dyDescent="0.25">
      <c r="A231" t="s">
        <v>25</v>
      </c>
      <c r="B231" t="s">
        <v>149</v>
      </c>
      <c r="C231" t="s">
        <v>79</v>
      </c>
      <c r="D231" t="s">
        <v>119</v>
      </c>
      <c r="E231">
        <v>222.10079999999999</v>
      </c>
      <c r="F231">
        <v>17.079999999999998</v>
      </c>
      <c r="G231" t="s">
        <v>146</v>
      </c>
      <c r="H231" t="s">
        <v>16</v>
      </c>
      <c r="J231" s="4">
        <v>1</v>
      </c>
    </row>
    <row r="232" spans="1:10" x14ac:dyDescent="0.25">
      <c r="A232" t="s">
        <v>25</v>
      </c>
      <c r="B232" t="s">
        <v>149</v>
      </c>
      <c r="C232" t="s">
        <v>191</v>
      </c>
      <c r="D232" t="s">
        <v>52</v>
      </c>
      <c r="E232">
        <v>151.0488</v>
      </c>
      <c r="F232">
        <v>14.15</v>
      </c>
      <c r="G232" t="s">
        <v>146</v>
      </c>
      <c r="H232" t="s">
        <v>16</v>
      </c>
      <c r="J232" s="4">
        <v>1</v>
      </c>
    </row>
    <row r="233" spans="1:10" x14ac:dyDescent="0.25">
      <c r="A233" t="s">
        <v>25</v>
      </c>
      <c r="B233" t="s">
        <v>149</v>
      </c>
      <c r="C233" t="s">
        <v>192</v>
      </c>
      <c r="D233" t="s">
        <v>34</v>
      </c>
      <c r="E233">
        <v>283.09140000000002</v>
      </c>
      <c r="F233">
        <v>15.76</v>
      </c>
      <c r="G233" t="s">
        <v>146</v>
      </c>
      <c r="H233" t="s">
        <v>13</v>
      </c>
      <c r="I233" t="s">
        <v>17</v>
      </c>
      <c r="J233" s="4">
        <v>1</v>
      </c>
    </row>
    <row r="234" spans="1:10" x14ac:dyDescent="0.25">
      <c r="A234" t="s">
        <v>25</v>
      </c>
      <c r="B234" t="s">
        <v>149</v>
      </c>
      <c r="C234" t="s">
        <v>80</v>
      </c>
      <c r="D234" t="s">
        <v>122</v>
      </c>
      <c r="E234">
        <v>238.10570000000001</v>
      </c>
      <c r="F234">
        <v>19.23</v>
      </c>
      <c r="G234" t="s">
        <v>146</v>
      </c>
      <c r="H234" t="s">
        <v>13</v>
      </c>
      <c r="I234" t="s">
        <v>17</v>
      </c>
      <c r="J234" s="4">
        <v>1</v>
      </c>
    </row>
    <row r="235" spans="1:10" x14ac:dyDescent="0.25">
      <c r="A235" t="s">
        <v>25</v>
      </c>
      <c r="B235" t="s">
        <v>149</v>
      </c>
      <c r="C235" t="s">
        <v>197</v>
      </c>
      <c r="D235" t="s">
        <v>134</v>
      </c>
      <c r="E235">
        <v>155.06909999999999</v>
      </c>
      <c r="F235">
        <v>21.14</v>
      </c>
      <c r="G235" t="s">
        <v>146</v>
      </c>
      <c r="H235" t="s">
        <v>13</v>
      </c>
      <c r="I235" t="s">
        <v>17</v>
      </c>
      <c r="J235" s="4">
        <v>1</v>
      </c>
    </row>
    <row r="236" spans="1:10" x14ac:dyDescent="0.25">
      <c r="A236" t="s">
        <v>25</v>
      </c>
      <c r="B236" t="s">
        <v>149</v>
      </c>
      <c r="C236" t="s">
        <v>196</v>
      </c>
      <c r="D236" t="s">
        <v>129</v>
      </c>
      <c r="E236">
        <v>197.11660000000001</v>
      </c>
      <c r="F236">
        <v>20.05</v>
      </c>
      <c r="G236" t="s">
        <v>146</v>
      </c>
      <c r="H236" t="s">
        <v>16</v>
      </c>
      <c r="J236" s="4">
        <v>1</v>
      </c>
    </row>
    <row r="237" spans="1:10" x14ac:dyDescent="0.25">
      <c r="A237" t="s">
        <v>25</v>
      </c>
      <c r="B237" t="s">
        <v>149</v>
      </c>
      <c r="C237" t="s">
        <v>82</v>
      </c>
      <c r="D237" t="s">
        <v>125</v>
      </c>
      <c r="E237">
        <v>254.1369</v>
      </c>
      <c r="F237">
        <v>19.36</v>
      </c>
      <c r="G237" t="s">
        <v>146</v>
      </c>
      <c r="H237" t="s">
        <v>16</v>
      </c>
      <c r="J237" s="4">
        <v>1</v>
      </c>
    </row>
    <row r="238" spans="1:10" x14ac:dyDescent="0.25">
      <c r="A238" t="s">
        <v>25</v>
      </c>
      <c r="B238" t="s">
        <v>149</v>
      </c>
      <c r="C238" t="s">
        <v>194</v>
      </c>
      <c r="D238" t="s">
        <v>49</v>
      </c>
      <c r="E238">
        <v>136.0385</v>
      </c>
      <c r="F238">
        <v>9.81</v>
      </c>
      <c r="G238" t="s">
        <v>146</v>
      </c>
      <c r="H238" t="s">
        <v>16</v>
      </c>
      <c r="J238" s="4">
        <v>1</v>
      </c>
    </row>
    <row r="239" spans="1:10" x14ac:dyDescent="0.25">
      <c r="A239" t="s">
        <v>25</v>
      </c>
      <c r="B239" t="s">
        <v>149</v>
      </c>
      <c r="C239" t="s">
        <v>195</v>
      </c>
      <c r="D239" t="s">
        <v>56</v>
      </c>
      <c r="E239">
        <v>131.09450000000001</v>
      </c>
      <c r="F239">
        <v>15.66</v>
      </c>
      <c r="G239" t="s">
        <v>146</v>
      </c>
      <c r="H239" t="s">
        <v>13</v>
      </c>
      <c r="I239" t="s">
        <v>17</v>
      </c>
      <c r="J239" s="4">
        <v>1</v>
      </c>
    </row>
    <row r="240" spans="1:10" x14ac:dyDescent="0.25">
      <c r="A240" t="s">
        <v>25</v>
      </c>
      <c r="B240" t="s">
        <v>149</v>
      </c>
      <c r="C240" t="s">
        <v>199</v>
      </c>
      <c r="D240" t="s">
        <v>56</v>
      </c>
      <c r="E240">
        <v>131.09450000000001</v>
      </c>
      <c r="F240">
        <v>15.14</v>
      </c>
      <c r="G240" t="s">
        <v>146</v>
      </c>
      <c r="H240" t="s">
        <v>13</v>
      </c>
      <c r="I240" t="s">
        <v>17</v>
      </c>
      <c r="J240" s="4">
        <v>1</v>
      </c>
    </row>
    <row r="241" spans="1:10" x14ac:dyDescent="0.25">
      <c r="A241" t="s">
        <v>25</v>
      </c>
      <c r="B241" t="s">
        <v>149</v>
      </c>
      <c r="C241" t="s">
        <v>201</v>
      </c>
      <c r="D241" t="s">
        <v>145</v>
      </c>
      <c r="E241">
        <v>146.1052</v>
      </c>
      <c r="F241">
        <v>36.57</v>
      </c>
      <c r="G241" t="s">
        <v>146</v>
      </c>
      <c r="H241" t="s">
        <v>13</v>
      </c>
      <c r="I241" t="s">
        <v>17</v>
      </c>
      <c r="J241" s="4">
        <v>1</v>
      </c>
    </row>
    <row r="242" spans="1:10" x14ac:dyDescent="0.25">
      <c r="A242" t="s">
        <v>25</v>
      </c>
      <c r="B242" t="s">
        <v>149</v>
      </c>
      <c r="C242" t="s">
        <v>200</v>
      </c>
      <c r="D242" t="s">
        <v>48</v>
      </c>
      <c r="E242">
        <v>149.05019999999999</v>
      </c>
      <c r="F242">
        <v>16.43</v>
      </c>
      <c r="G242" t="s">
        <v>146</v>
      </c>
      <c r="H242" t="s">
        <v>13</v>
      </c>
      <c r="I242" t="s">
        <v>17</v>
      </c>
      <c r="J242" s="4">
        <v>1</v>
      </c>
    </row>
    <row r="243" spans="1:10" x14ac:dyDescent="0.25">
      <c r="A243" t="s">
        <v>25</v>
      </c>
      <c r="B243" t="s">
        <v>149</v>
      </c>
      <c r="C243" t="s">
        <v>198</v>
      </c>
      <c r="D243" t="s">
        <v>102</v>
      </c>
      <c r="E243">
        <v>281.1121</v>
      </c>
      <c r="F243">
        <v>7.38</v>
      </c>
      <c r="G243" t="s">
        <v>146</v>
      </c>
      <c r="H243" t="s">
        <v>13</v>
      </c>
      <c r="I243" t="s">
        <v>17</v>
      </c>
      <c r="J243" s="4">
        <v>1</v>
      </c>
    </row>
    <row r="244" spans="1:10" x14ac:dyDescent="0.25">
      <c r="A244" t="s">
        <v>25</v>
      </c>
      <c r="B244" t="s">
        <v>149</v>
      </c>
      <c r="C244" t="s">
        <v>204</v>
      </c>
      <c r="D244" t="s">
        <v>104</v>
      </c>
      <c r="E244">
        <v>165.06569999999999</v>
      </c>
      <c r="F244">
        <v>9.83</v>
      </c>
      <c r="G244" t="s">
        <v>146</v>
      </c>
      <c r="H244" t="s">
        <v>13</v>
      </c>
      <c r="I244" t="s">
        <v>17</v>
      </c>
      <c r="J244" s="4">
        <v>1</v>
      </c>
    </row>
    <row r="245" spans="1:10" x14ac:dyDescent="0.25">
      <c r="A245" t="s">
        <v>25</v>
      </c>
      <c r="B245" t="s">
        <v>149</v>
      </c>
      <c r="C245" t="s">
        <v>205</v>
      </c>
      <c r="D245" t="s">
        <v>105</v>
      </c>
      <c r="E245">
        <v>297.1071</v>
      </c>
      <c r="F245">
        <v>11.36</v>
      </c>
      <c r="G245" t="s">
        <v>146</v>
      </c>
      <c r="H245" t="s">
        <v>13</v>
      </c>
      <c r="I245" t="s">
        <v>17</v>
      </c>
      <c r="J245" s="4">
        <v>1</v>
      </c>
    </row>
    <row r="246" spans="1:10" x14ac:dyDescent="0.25">
      <c r="A246" t="s">
        <v>25</v>
      </c>
      <c r="B246" t="s">
        <v>149</v>
      </c>
      <c r="C246" t="s">
        <v>202</v>
      </c>
      <c r="D246" t="s">
        <v>66</v>
      </c>
      <c r="E246">
        <v>297.08980000000003</v>
      </c>
      <c r="F246">
        <v>6.78</v>
      </c>
      <c r="G246" t="s">
        <v>146</v>
      </c>
      <c r="H246" t="s">
        <v>13</v>
      </c>
      <c r="I246" t="s">
        <v>17</v>
      </c>
      <c r="J246" s="4">
        <v>1</v>
      </c>
    </row>
    <row r="247" spans="1:10" x14ac:dyDescent="0.25">
      <c r="A247" t="s">
        <v>25</v>
      </c>
      <c r="B247" t="s">
        <v>149</v>
      </c>
      <c r="C247" t="s">
        <v>203</v>
      </c>
      <c r="D247" t="s">
        <v>103</v>
      </c>
      <c r="E247">
        <v>258.08479999999997</v>
      </c>
      <c r="F247">
        <v>8.02</v>
      </c>
      <c r="G247" t="s">
        <v>146</v>
      </c>
      <c r="H247" t="s">
        <v>13</v>
      </c>
      <c r="I247" t="s">
        <v>17</v>
      </c>
      <c r="J247" s="4">
        <v>1</v>
      </c>
    </row>
    <row r="248" spans="1:10" x14ac:dyDescent="0.25">
      <c r="A248" t="s">
        <v>25</v>
      </c>
      <c r="B248" t="s">
        <v>149</v>
      </c>
      <c r="C248" t="s">
        <v>206</v>
      </c>
      <c r="D248" t="s">
        <v>67</v>
      </c>
      <c r="E248">
        <v>122.048</v>
      </c>
      <c r="F248">
        <v>6.26</v>
      </c>
      <c r="G248" t="s">
        <v>146</v>
      </c>
      <c r="H248" t="s">
        <v>13</v>
      </c>
      <c r="I248" t="s">
        <v>17</v>
      </c>
      <c r="J248" s="4">
        <v>1</v>
      </c>
    </row>
    <row r="249" spans="1:10" x14ac:dyDescent="0.25">
      <c r="A249" t="s">
        <v>25</v>
      </c>
      <c r="B249" t="s">
        <v>149</v>
      </c>
      <c r="C249" t="s">
        <v>207</v>
      </c>
      <c r="D249" t="s">
        <v>60</v>
      </c>
      <c r="E249">
        <v>165.07810000000001</v>
      </c>
      <c r="F249">
        <v>14.8</v>
      </c>
      <c r="G249" t="s">
        <v>146</v>
      </c>
      <c r="H249" t="s">
        <v>13</v>
      </c>
      <c r="I249" t="s">
        <v>17</v>
      </c>
      <c r="J249" s="4">
        <v>1</v>
      </c>
    </row>
    <row r="250" spans="1:10" x14ac:dyDescent="0.25">
      <c r="A250" t="s">
        <v>25</v>
      </c>
      <c r="B250" t="s">
        <v>149</v>
      </c>
      <c r="C250" t="s">
        <v>209</v>
      </c>
      <c r="D250" t="s">
        <v>106</v>
      </c>
      <c r="E250">
        <v>121.08914935756999</v>
      </c>
      <c r="F250">
        <v>12.07</v>
      </c>
      <c r="G250" t="s">
        <v>146</v>
      </c>
      <c r="H250" t="s">
        <v>16</v>
      </c>
      <c r="J250" s="4">
        <v>1</v>
      </c>
    </row>
    <row r="251" spans="1:10" x14ac:dyDescent="0.25">
      <c r="A251" t="s">
        <v>25</v>
      </c>
      <c r="B251" t="s">
        <v>149</v>
      </c>
      <c r="C251" t="s">
        <v>210</v>
      </c>
      <c r="D251" t="s">
        <v>53</v>
      </c>
      <c r="E251">
        <v>115.06310000000001</v>
      </c>
      <c r="F251">
        <v>18.22</v>
      </c>
      <c r="G251" t="s">
        <v>146</v>
      </c>
      <c r="H251" t="s">
        <v>13</v>
      </c>
      <c r="I251" t="s">
        <v>17</v>
      </c>
      <c r="J251" s="4">
        <v>1</v>
      </c>
    </row>
    <row r="252" spans="1:10" x14ac:dyDescent="0.25">
      <c r="A252" t="s">
        <v>25</v>
      </c>
      <c r="B252" t="s">
        <v>149</v>
      </c>
      <c r="C252" t="s">
        <v>208</v>
      </c>
      <c r="D252" t="s">
        <v>58</v>
      </c>
      <c r="E252">
        <v>169.07390000000001</v>
      </c>
      <c r="F252">
        <v>7.04</v>
      </c>
      <c r="G252" t="s">
        <v>146</v>
      </c>
      <c r="H252" t="s">
        <v>13</v>
      </c>
      <c r="I252" t="s">
        <v>17</v>
      </c>
      <c r="J252" s="4">
        <v>1</v>
      </c>
    </row>
    <row r="253" spans="1:10" x14ac:dyDescent="0.25">
      <c r="A253" t="s">
        <v>25</v>
      </c>
      <c r="B253" t="s">
        <v>149</v>
      </c>
      <c r="C253" t="s">
        <v>211</v>
      </c>
      <c r="D253" t="s">
        <v>38</v>
      </c>
      <c r="E253">
        <v>105.0424</v>
      </c>
      <c r="F253">
        <v>19.29</v>
      </c>
      <c r="G253" t="s">
        <v>146</v>
      </c>
      <c r="H253" t="s">
        <v>16</v>
      </c>
      <c r="J253" s="4">
        <v>1</v>
      </c>
    </row>
    <row r="254" spans="1:10" x14ac:dyDescent="0.25">
      <c r="A254" t="s">
        <v>25</v>
      </c>
      <c r="B254" t="s">
        <v>149</v>
      </c>
      <c r="C254" t="s">
        <v>215</v>
      </c>
      <c r="D254" t="s">
        <v>41</v>
      </c>
      <c r="E254">
        <v>118.0264</v>
      </c>
      <c r="F254">
        <v>20.38</v>
      </c>
      <c r="G254" t="s">
        <v>146</v>
      </c>
      <c r="H254" t="s">
        <v>16</v>
      </c>
      <c r="J254" s="4">
        <v>1</v>
      </c>
    </row>
    <row r="255" spans="1:10" x14ac:dyDescent="0.25">
      <c r="A255" t="s">
        <v>25</v>
      </c>
      <c r="B255" t="s">
        <v>149</v>
      </c>
      <c r="C255" t="s">
        <v>212</v>
      </c>
      <c r="D255" t="s">
        <v>115</v>
      </c>
      <c r="E255">
        <v>264.10359999999997</v>
      </c>
      <c r="F255">
        <v>14.96</v>
      </c>
      <c r="G255" t="s">
        <v>146</v>
      </c>
      <c r="H255" t="s">
        <v>16</v>
      </c>
      <c r="J255" s="4">
        <v>1</v>
      </c>
    </row>
    <row r="256" spans="1:10" x14ac:dyDescent="0.25">
      <c r="A256" t="s">
        <v>25</v>
      </c>
      <c r="B256" t="s">
        <v>149</v>
      </c>
      <c r="C256" t="s">
        <v>84</v>
      </c>
      <c r="D256" t="s">
        <v>127</v>
      </c>
      <c r="E256">
        <v>190.09549999999999</v>
      </c>
      <c r="F256">
        <v>19.559999999999999</v>
      </c>
      <c r="G256" t="s">
        <v>146</v>
      </c>
      <c r="H256" t="s">
        <v>16</v>
      </c>
      <c r="J256" s="4">
        <v>1</v>
      </c>
    </row>
    <row r="257" spans="1:10" x14ac:dyDescent="0.25">
      <c r="A257" t="s">
        <v>25</v>
      </c>
      <c r="B257" t="s">
        <v>149</v>
      </c>
      <c r="C257" t="s">
        <v>214</v>
      </c>
      <c r="D257" t="s">
        <v>45</v>
      </c>
      <c r="E257">
        <v>119.0574</v>
      </c>
      <c r="F257">
        <v>19.78</v>
      </c>
      <c r="G257" t="s">
        <v>146</v>
      </c>
      <c r="H257" t="s">
        <v>13</v>
      </c>
      <c r="I257" t="s">
        <v>17</v>
      </c>
      <c r="J257" s="4">
        <v>1</v>
      </c>
    </row>
    <row r="258" spans="1:10" x14ac:dyDescent="0.25">
      <c r="A258" t="s">
        <v>25</v>
      </c>
      <c r="B258" t="s">
        <v>149</v>
      </c>
      <c r="C258" t="s">
        <v>81</v>
      </c>
      <c r="D258" t="s">
        <v>123</v>
      </c>
      <c r="E258">
        <v>206.0881</v>
      </c>
      <c r="F258">
        <v>19.38</v>
      </c>
      <c r="G258" t="s">
        <v>146</v>
      </c>
      <c r="H258" t="s">
        <v>16</v>
      </c>
      <c r="J258" s="4">
        <v>1</v>
      </c>
    </row>
    <row r="259" spans="1:10" x14ac:dyDescent="0.25">
      <c r="A259" t="s">
        <v>25</v>
      </c>
      <c r="B259" t="s">
        <v>149</v>
      </c>
      <c r="C259" t="s">
        <v>213</v>
      </c>
      <c r="D259" t="s">
        <v>35</v>
      </c>
      <c r="E259">
        <v>204.08840000000001</v>
      </c>
      <c r="F259">
        <v>15.61</v>
      </c>
      <c r="G259" t="s">
        <v>146</v>
      </c>
      <c r="H259" t="s">
        <v>13</v>
      </c>
      <c r="I259" t="s">
        <v>17</v>
      </c>
      <c r="J259" s="4">
        <v>1</v>
      </c>
    </row>
    <row r="260" spans="1:10" x14ac:dyDescent="0.25">
      <c r="A260" t="s">
        <v>25</v>
      </c>
      <c r="B260" t="s">
        <v>149</v>
      </c>
      <c r="C260" t="s">
        <v>220</v>
      </c>
      <c r="D260" t="s">
        <v>61</v>
      </c>
      <c r="E260">
        <v>181.07320000000001</v>
      </c>
      <c r="F260">
        <v>17.43</v>
      </c>
      <c r="G260" t="s">
        <v>146</v>
      </c>
      <c r="H260" t="s">
        <v>13</v>
      </c>
      <c r="I260" t="s">
        <v>17</v>
      </c>
      <c r="J260" s="4">
        <v>1</v>
      </c>
    </row>
    <row r="261" spans="1:10" x14ac:dyDescent="0.25">
      <c r="A261" t="s">
        <v>25</v>
      </c>
      <c r="B261" t="s">
        <v>149</v>
      </c>
      <c r="C261" t="s">
        <v>216</v>
      </c>
      <c r="D261" t="s">
        <v>39</v>
      </c>
      <c r="E261">
        <v>112.02800000000001</v>
      </c>
      <c r="F261">
        <v>6.98</v>
      </c>
      <c r="G261" t="s">
        <v>146</v>
      </c>
      <c r="H261" t="s">
        <v>16</v>
      </c>
      <c r="J261" s="4">
        <v>1</v>
      </c>
    </row>
    <row r="262" spans="1:10" x14ac:dyDescent="0.25">
      <c r="A262" t="s">
        <v>25</v>
      </c>
      <c r="B262" t="s">
        <v>149</v>
      </c>
      <c r="C262" t="s">
        <v>217</v>
      </c>
      <c r="D262" t="s">
        <v>62</v>
      </c>
      <c r="E262">
        <v>244.06890000000001</v>
      </c>
      <c r="F262">
        <v>9.9499999999999993</v>
      </c>
      <c r="G262" t="s">
        <v>146</v>
      </c>
      <c r="H262" t="s">
        <v>13</v>
      </c>
      <c r="I262" t="s">
        <v>17</v>
      </c>
      <c r="J262" s="4">
        <v>1</v>
      </c>
    </row>
    <row r="263" spans="1:10" x14ac:dyDescent="0.25">
      <c r="A263" t="s">
        <v>25</v>
      </c>
      <c r="B263" t="s">
        <v>149</v>
      </c>
      <c r="C263" t="s">
        <v>85</v>
      </c>
      <c r="D263" t="s">
        <v>65</v>
      </c>
      <c r="E263">
        <v>246.12039999999999</v>
      </c>
      <c r="F263">
        <v>20.059999999999999</v>
      </c>
      <c r="G263" t="s">
        <v>146</v>
      </c>
      <c r="H263" t="s">
        <v>16</v>
      </c>
      <c r="J263" s="4">
        <v>1</v>
      </c>
    </row>
    <row r="264" spans="1:10" x14ac:dyDescent="0.25">
      <c r="A264" t="s">
        <v>25</v>
      </c>
      <c r="B264" t="s">
        <v>149</v>
      </c>
      <c r="C264" t="s">
        <v>219</v>
      </c>
      <c r="D264" t="s">
        <v>47</v>
      </c>
      <c r="E264">
        <v>117.0792</v>
      </c>
      <c r="F264">
        <v>17.21</v>
      </c>
      <c r="G264" t="s">
        <v>146</v>
      </c>
      <c r="H264" t="s">
        <v>13</v>
      </c>
      <c r="I264" t="s">
        <v>17</v>
      </c>
      <c r="J264" s="4">
        <v>1</v>
      </c>
    </row>
    <row r="265" spans="1:10" x14ac:dyDescent="0.25">
      <c r="A265" t="s">
        <v>25</v>
      </c>
      <c r="B265" t="s">
        <v>149</v>
      </c>
      <c r="C265" t="s">
        <v>218</v>
      </c>
      <c r="D265" t="s">
        <v>50</v>
      </c>
      <c r="E265">
        <v>152.03299999999999</v>
      </c>
      <c r="F265">
        <v>10.73</v>
      </c>
      <c r="G265" t="s">
        <v>146</v>
      </c>
      <c r="H265" t="s">
        <v>13</v>
      </c>
      <c r="I265" t="s">
        <v>17</v>
      </c>
      <c r="J265" s="4">
        <v>1</v>
      </c>
    </row>
    <row r="266" spans="1:10" x14ac:dyDescent="0.25">
      <c r="A266" t="s">
        <v>25</v>
      </c>
      <c r="B266" t="s">
        <v>150</v>
      </c>
      <c r="C266" t="s">
        <v>160</v>
      </c>
      <c r="D266" t="s">
        <v>141</v>
      </c>
      <c r="E266">
        <v>245.14940000000001</v>
      </c>
      <c r="F266">
        <v>24.52</v>
      </c>
      <c r="G266" t="s">
        <v>146</v>
      </c>
      <c r="H266" t="s">
        <v>16</v>
      </c>
      <c r="J266" s="4">
        <v>1</v>
      </c>
    </row>
    <row r="267" spans="1:10" x14ac:dyDescent="0.25">
      <c r="A267" t="s">
        <v>25</v>
      </c>
      <c r="B267" t="s">
        <v>150</v>
      </c>
      <c r="C267" t="s">
        <v>159</v>
      </c>
      <c r="D267" t="s">
        <v>142</v>
      </c>
      <c r="E267">
        <v>217.14230000000001</v>
      </c>
      <c r="F267">
        <v>27.03</v>
      </c>
      <c r="G267" t="s">
        <v>146</v>
      </c>
      <c r="H267" t="s">
        <v>16</v>
      </c>
      <c r="J267" s="4">
        <v>1</v>
      </c>
    </row>
    <row r="268" spans="1:10" x14ac:dyDescent="0.25">
      <c r="A268" t="s">
        <v>25</v>
      </c>
      <c r="B268" t="s">
        <v>150</v>
      </c>
      <c r="C268" t="s">
        <v>86</v>
      </c>
      <c r="D268" t="s">
        <v>130</v>
      </c>
      <c r="E268">
        <v>287.19580000000002</v>
      </c>
      <c r="F268">
        <v>20.28</v>
      </c>
      <c r="G268" t="s">
        <v>146</v>
      </c>
      <c r="H268" t="s">
        <v>16</v>
      </c>
      <c r="J268" s="4">
        <v>1</v>
      </c>
    </row>
    <row r="269" spans="1:10" x14ac:dyDescent="0.25">
      <c r="A269" t="s">
        <v>25</v>
      </c>
      <c r="B269" t="s">
        <v>150</v>
      </c>
      <c r="C269" t="s">
        <v>89</v>
      </c>
      <c r="D269" t="s">
        <v>135</v>
      </c>
      <c r="E269">
        <v>259.18939999999998</v>
      </c>
      <c r="F269">
        <v>21.88</v>
      </c>
      <c r="G269" t="s">
        <v>146</v>
      </c>
      <c r="H269" t="s">
        <v>16</v>
      </c>
      <c r="J269" s="4">
        <v>1</v>
      </c>
    </row>
    <row r="270" spans="1:10" x14ac:dyDescent="0.25">
      <c r="A270" t="s">
        <v>25</v>
      </c>
      <c r="B270" t="s">
        <v>150</v>
      </c>
      <c r="C270" t="s">
        <v>161</v>
      </c>
      <c r="D270" t="s">
        <v>108</v>
      </c>
      <c r="E270">
        <v>179.09469999999999</v>
      </c>
      <c r="F270">
        <v>13.12</v>
      </c>
      <c r="G270" t="s">
        <v>146</v>
      </c>
      <c r="H270" t="s">
        <v>22</v>
      </c>
      <c r="I270" t="s">
        <v>21</v>
      </c>
      <c r="J270" s="4">
        <v>1</v>
      </c>
    </row>
    <row r="271" spans="1:10" x14ac:dyDescent="0.25">
      <c r="A271" t="s">
        <v>25</v>
      </c>
      <c r="B271" t="s">
        <v>150</v>
      </c>
      <c r="C271" t="s">
        <v>162</v>
      </c>
      <c r="D271" t="s">
        <v>124</v>
      </c>
      <c r="E271">
        <v>416.15300000000002</v>
      </c>
      <c r="F271">
        <v>19.39</v>
      </c>
      <c r="G271" t="s">
        <v>146</v>
      </c>
      <c r="H271" t="s">
        <v>16</v>
      </c>
      <c r="J271" s="4">
        <v>1</v>
      </c>
    </row>
    <row r="272" spans="1:10" x14ac:dyDescent="0.25">
      <c r="A272" t="s">
        <v>25</v>
      </c>
      <c r="B272" t="s">
        <v>150</v>
      </c>
      <c r="C272" t="s">
        <v>163</v>
      </c>
      <c r="D272" t="s">
        <v>36</v>
      </c>
      <c r="E272">
        <v>342.11770000000001</v>
      </c>
      <c r="F272">
        <v>18.899999999999999</v>
      </c>
      <c r="G272" t="s">
        <v>146</v>
      </c>
      <c r="H272" t="s">
        <v>15</v>
      </c>
      <c r="I272" t="s">
        <v>17</v>
      </c>
      <c r="J272" s="4">
        <v>1</v>
      </c>
    </row>
    <row r="273" spans="1:10" x14ac:dyDescent="0.25">
      <c r="A273" t="s">
        <v>25</v>
      </c>
      <c r="B273" t="s">
        <v>150</v>
      </c>
      <c r="C273" t="s">
        <v>88</v>
      </c>
      <c r="D273" t="s">
        <v>44</v>
      </c>
      <c r="E273">
        <v>103.0633</v>
      </c>
      <c r="F273">
        <v>20.49</v>
      </c>
      <c r="G273" t="s">
        <v>146</v>
      </c>
      <c r="H273" t="s">
        <v>14</v>
      </c>
      <c r="I273" t="s">
        <v>21</v>
      </c>
      <c r="J273" s="4">
        <v>1</v>
      </c>
    </row>
    <row r="274" spans="1:10" x14ac:dyDescent="0.25">
      <c r="A274" t="s">
        <v>25</v>
      </c>
      <c r="B274" t="s">
        <v>150</v>
      </c>
      <c r="C274" t="s">
        <v>98</v>
      </c>
      <c r="D274" t="s">
        <v>142</v>
      </c>
      <c r="E274">
        <v>217.14240000000001</v>
      </c>
      <c r="F274">
        <v>26.23</v>
      </c>
      <c r="G274" t="s">
        <v>146</v>
      </c>
      <c r="H274" t="s">
        <v>16</v>
      </c>
      <c r="J274" s="4">
        <v>1</v>
      </c>
    </row>
    <row r="275" spans="1:10" x14ac:dyDescent="0.25">
      <c r="A275" t="s">
        <v>25</v>
      </c>
      <c r="B275" t="s">
        <v>150</v>
      </c>
      <c r="C275" t="s">
        <v>95</v>
      </c>
      <c r="D275" t="s">
        <v>136</v>
      </c>
      <c r="E275">
        <v>275.15949999999998</v>
      </c>
      <c r="F275">
        <v>22.41</v>
      </c>
      <c r="G275" t="s">
        <v>146</v>
      </c>
      <c r="H275" t="s">
        <v>16</v>
      </c>
      <c r="J275" s="4">
        <v>1</v>
      </c>
    </row>
    <row r="276" spans="1:10" x14ac:dyDescent="0.25">
      <c r="A276" t="s">
        <v>25</v>
      </c>
      <c r="B276" t="s">
        <v>150</v>
      </c>
      <c r="C276" t="s">
        <v>97</v>
      </c>
      <c r="D276" t="s">
        <v>139</v>
      </c>
      <c r="E276">
        <v>247.1523</v>
      </c>
      <c r="F276">
        <v>23.41</v>
      </c>
      <c r="G276" t="s">
        <v>146</v>
      </c>
      <c r="H276" t="s">
        <v>16</v>
      </c>
      <c r="J276" s="4">
        <v>1</v>
      </c>
    </row>
    <row r="277" spans="1:10" x14ac:dyDescent="0.25">
      <c r="A277" t="s">
        <v>25</v>
      </c>
      <c r="B277" t="s">
        <v>150</v>
      </c>
      <c r="C277" t="s">
        <v>96</v>
      </c>
      <c r="D277" t="s">
        <v>137</v>
      </c>
      <c r="E277">
        <v>245.1739</v>
      </c>
      <c r="F277">
        <v>23.35</v>
      </c>
      <c r="G277" t="s">
        <v>146</v>
      </c>
      <c r="H277" t="s">
        <v>16</v>
      </c>
      <c r="J277" s="4">
        <v>1</v>
      </c>
    </row>
    <row r="278" spans="1:10" x14ac:dyDescent="0.25">
      <c r="A278" t="s">
        <v>25</v>
      </c>
      <c r="B278" t="s">
        <v>150</v>
      </c>
      <c r="C278" t="s">
        <v>158</v>
      </c>
      <c r="D278" t="s">
        <v>112</v>
      </c>
      <c r="E278">
        <v>242.12639999999999</v>
      </c>
      <c r="F278">
        <v>14.36</v>
      </c>
      <c r="G278" t="s">
        <v>146</v>
      </c>
      <c r="H278" t="s">
        <v>16</v>
      </c>
      <c r="J278" s="4">
        <v>1</v>
      </c>
    </row>
    <row r="279" spans="1:10" x14ac:dyDescent="0.25">
      <c r="A279" t="s">
        <v>25</v>
      </c>
      <c r="B279" t="s">
        <v>150</v>
      </c>
      <c r="C279" t="s">
        <v>157</v>
      </c>
      <c r="D279" t="s">
        <v>110</v>
      </c>
      <c r="E279">
        <v>276.11149999999998</v>
      </c>
      <c r="F279">
        <v>14.23</v>
      </c>
      <c r="G279" t="s">
        <v>146</v>
      </c>
      <c r="H279" t="s">
        <v>16</v>
      </c>
      <c r="J279" s="4">
        <v>1</v>
      </c>
    </row>
    <row r="280" spans="1:10" x14ac:dyDescent="0.25">
      <c r="A280" t="s">
        <v>25</v>
      </c>
      <c r="B280" t="s">
        <v>150</v>
      </c>
      <c r="C280" t="s">
        <v>165</v>
      </c>
      <c r="D280" t="s">
        <v>100</v>
      </c>
      <c r="E280">
        <v>295.12869999999998</v>
      </c>
      <c r="F280">
        <v>6.77</v>
      </c>
      <c r="G280" t="s">
        <v>146</v>
      </c>
      <c r="H280" t="s">
        <v>22</v>
      </c>
      <c r="I280" t="s">
        <v>21</v>
      </c>
      <c r="J280" s="4">
        <v>1</v>
      </c>
    </row>
    <row r="281" spans="1:10" x14ac:dyDescent="0.25">
      <c r="A281" t="s">
        <v>25</v>
      </c>
      <c r="B281" t="s">
        <v>150</v>
      </c>
      <c r="C281" t="s">
        <v>166</v>
      </c>
      <c r="D281" t="s">
        <v>133</v>
      </c>
      <c r="E281">
        <v>75.032028404269994</v>
      </c>
      <c r="F281">
        <v>20.79</v>
      </c>
      <c r="G281" t="s">
        <v>146</v>
      </c>
      <c r="H281" t="s">
        <v>15</v>
      </c>
      <c r="I281" t="s">
        <v>17</v>
      </c>
      <c r="J281" s="4">
        <v>1</v>
      </c>
    </row>
    <row r="282" spans="1:10" x14ac:dyDescent="0.25">
      <c r="A282" t="s">
        <v>25</v>
      </c>
      <c r="B282" t="s">
        <v>150</v>
      </c>
      <c r="C282" t="s">
        <v>167</v>
      </c>
      <c r="D282" t="s">
        <v>121</v>
      </c>
      <c r="E282">
        <v>656.22829999999999</v>
      </c>
      <c r="F282">
        <v>19.07</v>
      </c>
      <c r="G282" t="s">
        <v>146</v>
      </c>
      <c r="H282" t="s">
        <v>16</v>
      </c>
      <c r="J282" s="4">
        <v>1</v>
      </c>
    </row>
    <row r="283" spans="1:10" x14ac:dyDescent="0.25">
      <c r="A283" t="s">
        <v>25</v>
      </c>
      <c r="B283" t="s">
        <v>150</v>
      </c>
      <c r="C283" t="s">
        <v>169</v>
      </c>
      <c r="D283" t="s">
        <v>143</v>
      </c>
      <c r="E283">
        <v>308.15870000000001</v>
      </c>
      <c r="F283">
        <v>31.95</v>
      </c>
      <c r="G283" t="s">
        <v>146</v>
      </c>
      <c r="H283" t="s">
        <v>15</v>
      </c>
      <c r="I283" t="s">
        <v>17</v>
      </c>
      <c r="J283" s="4">
        <v>1</v>
      </c>
    </row>
    <row r="284" spans="1:10" x14ac:dyDescent="0.25">
      <c r="A284" t="s">
        <v>25</v>
      </c>
      <c r="B284" t="s">
        <v>150</v>
      </c>
      <c r="C284" t="s">
        <v>168</v>
      </c>
      <c r="D284" t="s">
        <v>131</v>
      </c>
      <c r="E284">
        <v>277.07479999999998</v>
      </c>
      <c r="F284">
        <v>20.22</v>
      </c>
      <c r="G284" t="s">
        <v>146</v>
      </c>
      <c r="H284" t="s">
        <v>16</v>
      </c>
      <c r="J284" s="4">
        <v>1</v>
      </c>
    </row>
    <row r="285" spans="1:10" x14ac:dyDescent="0.25">
      <c r="A285" t="s">
        <v>25</v>
      </c>
      <c r="B285" t="s">
        <v>150</v>
      </c>
      <c r="C285" t="s">
        <v>171</v>
      </c>
      <c r="D285" t="s">
        <v>118</v>
      </c>
      <c r="E285">
        <v>220.08580000000001</v>
      </c>
      <c r="F285">
        <v>16.670000000000002</v>
      </c>
      <c r="G285" t="s">
        <v>146</v>
      </c>
      <c r="H285" t="s">
        <v>16</v>
      </c>
      <c r="J285" s="4">
        <v>1</v>
      </c>
    </row>
    <row r="286" spans="1:10" x14ac:dyDescent="0.25">
      <c r="A286" t="s">
        <v>25</v>
      </c>
      <c r="B286" t="s">
        <v>150</v>
      </c>
      <c r="C286" t="s">
        <v>170</v>
      </c>
      <c r="D286" t="s">
        <v>99</v>
      </c>
      <c r="E286">
        <v>159.06870000000001</v>
      </c>
      <c r="F286">
        <v>4.87</v>
      </c>
      <c r="G286" t="s">
        <v>146</v>
      </c>
      <c r="H286" t="s">
        <v>22</v>
      </c>
      <c r="I286" t="s">
        <v>21</v>
      </c>
      <c r="J286" s="4">
        <v>1</v>
      </c>
    </row>
    <row r="287" spans="1:10" x14ac:dyDescent="0.25">
      <c r="A287" t="s">
        <v>25</v>
      </c>
      <c r="B287" t="s">
        <v>150</v>
      </c>
      <c r="C287" t="s">
        <v>172</v>
      </c>
      <c r="D287" t="s">
        <v>107</v>
      </c>
      <c r="E287">
        <v>174.07980000000001</v>
      </c>
      <c r="F287">
        <v>12.71</v>
      </c>
      <c r="G287" t="s">
        <v>146</v>
      </c>
      <c r="H287" t="s">
        <v>16</v>
      </c>
      <c r="J287" s="4">
        <v>1</v>
      </c>
    </row>
    <row r="288" spans="1:10" x14ac:dyDescent="0.25">
      <c r="A288" t="s">
        <v>25</v>
      </c>
      <c r="B288" t="s">
        <v>150</v>
      </c>
      <c r="C288" t="s">
        <v>156</v>
      </c>
      <c r="D288" t="s">
        <v>101</v>
      </c>
      <c r="E288">
        <v>156.08987763355998</v>
      </c>
      <c r="F288">
        <v>6.38</v>
      </c>
      <c r="G288" t="s">
        <v>146</v>
      </c>
      <c r="H288" t="s">
        <v>16</v>
      </c>
      <c r="J288" s="4">
        <v>1</v>
      </c>
    </row>
    <row r="289" spans="1:10" x14ac:dyDescent="0.25">
      <c r="A289" t="s">
        <v>25</v>
      </c>
      <c r="B289" t="s">
        <v>150</v>
      </c>
      <c r="C289" t="s">
        <v>83</v>
      </c>
      <c r="D289" t="s">
        <v>126</v>
      </c>
      <c r="E289">
        <v>321.17840000000001</v>
      </c>
      <c r="F289">
        <v>19.43</v>
      </c>
      <c r="G289" t="s">
        <v>146</v>
      </c>
      <c r="H289" t="s">
        <v>16</v>
      </c>
      <c r="J289" s="4">
        <v>1</v>
      </c>
    </row>
    <row r="290" spans="1:10" x14ac:dyDescent="0.25">
      <c r="A290" t="s">
        <v>25</v>
      </c>
      <c r="B290" t="s">
        <v>150</v>
      </c>
      <c r="C290" t="s">
        <v>87</v>
      </c>
      <c r="D290" t="s">
        <v>132</v>
      </c>
      <c r="E290">
        <v>293.17360000000002</v>
      </c>
      <c r="F290">
        <v>20.74</v>
      </c>
      <c r="G290" t="s">
        <v>146</v>
      </c>
      <c r="H290" t="s">
        <v>16</v>
      </c>
      <c r="J290" s="4">
        <v>1</v>
      </c>
    </row>
    <row r="291" spans="1:10" x14ac:dyDescent="0.25">
      <c r="A291" t="s">
        <v>25</v>
      </c>
      <c r="B291" t="s">
        <v>150</v>
      </c>
      <c r="C291" t="s">
        <v>76</v>
      </c>
      <c r="D291" t="s">
        <v>111</v>
      </c>
      <c r="E291">
        <v>262.13150000000002</v>
      </c>
      <c r="F291">
        <v>14.37</v>
      </c>
      <c r="G291" t="s">
        <v>146</v>
      </c>
      <c r="H291" t="s">
        <v>16</v>
      </c>
      <c r="J291" s="4">
        <v>1</v>
      </c>
    </row>
    <row r="292" spans="1:10" x14ac:dyDescent="0.25">
      <c r="A292" t="s">
        <v>25</v>
      </c>
      <c r="B292" t="s">
        <v>150</v>
      </c>
      <c r="C292" t="s">
        <v>173</v>
      </c>
      <c r="D292" t="s">
        <v>109</v>
      </c>
      <c r="E292">
        <v>120.044</v>
      </c>
      <c r="F292">
        <v>13.54</v>
      </c>
      <c r="G292" t="s">
        <v>146</v>
      </c>
      <c r="H292" t="s">
        <v>16</v>
      </c>
      <c r="J292" s="4">
        <v>1</v>
      </c>
    </row>
    <row r="293" spans="1:10" x14ac:dyDescent="0.25">
      <c r="A293" t="s">
        <v>25</v>
      </c>
      <c r="B293" t="s">
        <v>150</v>
      </c>
      <c r="C293" t="s">
        <v>92</v>
      </c>
      <c r="D293" t="s">
        <v>140</v>
      </c>
      <c r="E293">
        <v>233.13720000000001</v>
      </c>
      <c r="F293">
        <v>24.32</v>
      </c>
      <c r="G293" t="s">
        <v>146</v>
      </c>
      <c r="H293" t="s">
        <v>16</v>
      </c>
      <c r="J293" s="4">
        <v>1</v>
      </c>
    </row>
    <row r="294" spans="1:10" x14ac:dyDescent="0.25">
      <c r="A294" t="s">
        <v>25</v>
      </c>
      <c r="B294" t="s">
        <v>150</v>
      </c>
      <c r="C294" t="s">
        <v>175</v>
      </c>
      <c r="D294" t="s">
        <v>36</v>
      </c>
      <c r="E294">
        <v>342.11621152069995</v>
      </c>
      <c r="F294">
        <v>19.77</v>
      </c>
      <c r="G294" t="s">
        <v>146</v>
      </c>
      <c r="H294" t="s">
        <v>16</v>
      </c>
      <c r="J294" s="4">
        <v>1</v>
      </c>
    </row>
    <row r="295" spans="1:10" x14ac:dyDescent="0.25">
      <c r="A295" t="s">
        <v>25</v>
      </c>
      <c r="B295" t="s">
        <v>150</v>
      </c>
      <c r="C295" t="s">
        <v>91</v>
      </c>
      <c r="D295" t="s">
        <v>138</v>
      </c>
      <c r="E295">
        <v>309.16800000000001</v>
      </c>
      <c r="F295">
        <v>23.16</v>
      </c>
      <c r="G295" t="s">
        <v>146</v>
      </c>
      <c r="H295" t="s">
        <v>16</v>
      </c>
      <c r="J295" s="4">
        <v>1</v>
      </c>
    </row>
    <row r="296" spans="1:10" x14ac:dyDescent="0.25">
      <c r="A296" t="s">
        <v>25</v>
      </c>
      <c r="B296" t="s">
        <v>150</v>
      </c>
      <c r="C296" t="s">
        <v>77</v>
      </c>
      <c r="D296" t="s">
        <v>114</v>
      </c>
      <c r="E296">
        <v>230.16290000000001</v>
      </c>
      <c r="F296">
        <v>14.34</v>
      </c>
      <c r="G296" t="s">
        <v>146</v>
      </c>
      <c r="H296" t="s">
        <v>16</v>
      </c>
      <c r="J296" s="4">
        <v>1</v>
      </c>
    </row>
    <row r="297" spans="1:10" x14ac:dyDescent="0.25">
      <c r="A297" t="s">
        <v>25</v>
      </c>
      <c r="B297" t="s">
        <v>150</v>
      </c>
      <c r="C297" t="s">
        <v>90</v>
      </c>
      <c r="D297" t="s">
        <v>137</v>
      </c>
      <c r="E297">
        <v>245.1738</v>
      </c>
      <c r="F297">
        <v>22.77</v>
      </c>
      <c r="G297" t="s">
        <v>146</v>
      </c>
      <c r="H297" t="s">
        <v>16</v>
      </c>
      <c r="J297" s="4">
        <v>1</v>
      </c>
    </row>
    <row r="298" spans="1:10" x14ac:dyDescent="0.25">
      <c r="A298" t="s">
        <v>25</v>
      </c>
      <c r="B298" t="s">
        <v>150</v>
      </c>
      <c r="C298" t="s">
        <v>78</v>
      </c>
      <c r="D298" t="s">
        <v>116</v>
      </c>
      <c r="E298">
        <v>216.13740000000001</v>
      </c>
      <c r="F298">
        <v>15.29</v>
      </c>
      <c r="G298" t="s">
        <v>146</v>
      </c>
      <c r="H298" t="s">
        <v>16</v>
      </c>
      <c r="J298" s="4">
        <v>1</v>
      </c>
    </row>
    <row r="299" spans="1:10" x14ac:dyDescent="0.25">
      <c r="A299" t="s">
        <v>25</v>
      </c>
      <c r="B299" t="s">
        <v>150</v>
      </c>
      <c r="C299" t="s">
        <v>176</v>
      </c>
      <c r="D299" t="s">
        <v>57</v>
      </c>
      <c r="E299">
        <v>189.06450000000001</v>
      </c>
      <c r="F299">
        <v>20.03</v>
      </c>
      <c r="G299" t="s">
        <v>146</v>
      </c>
      <c r="H299" t="s">
        <v>16</v>
      </c>
      <c r="J299" s="4">
        <v>1</v>
      </c>
    </row>
    <row r="300" spans="1:10" x14ac:dyDescent="0.25">
      <c r="A300" t="s">
        <v>25</v>
      </c>
      <c r="B300" t="s">
        <v>150</v>
      </c>
      <c r="C300" t="s">
        <v>174</v>
      </c>
      <c r="D300" t="s">
        <v>51</v>
      </c>
      <c r="E300">
        <v>135.05529999999999</v>
      </c>
      <c r="F300">
        <v>7.79</v>
      </c>
      <c r="G300" t="s">
        <v>146</v>
      </c>
      <c r="H300" t="s">
        <v>14</v>
      </c>
      <c r="I300" t="s">
        <v>21</v>
      </c>
      <c r="J300" s="4">
        <v>1</v>
      </c>
    </row>
    <row r="301" spans="1:10" x14ac:dyDescent="0.25">
      <c r="A301" t="s">
        <v>25</v>
      </c>
      <c r="B301" t="s">
        <v>150</v>
      </c>
      <c r="C301" t="s">
        <v>177</v>
      </c>
      <c r="D301" t="s">
        <v>33</v>
      </c>
      <c r="E301">
        <v>267.09640000000002</v>
      </c>
      <c r="F301">
        <v>8.4700000000000006</v>
      </c>
      <c r="G301" t="s">
        <v>146</v>
      </c>
      <c r="H301" t="s">
        <v>16</v>
      </c>
      <c r="J301" s="4">
        <v>1</v>
      </c>
    </row>
    <row r="302" spans="1:10" x14ac:dyDescent="0.25">
      <c r="A302" t="s">
        <v>25</v>
      </c>
      <c r="B302" t="s">
        <v>150</v>
      </c>
      <c r="C302" t="s">
        <v>178</v>
      </c>
      <c r="D302" t="s">
        <v>37</v>
      </c>
      <c r="E302">
        <v>89.0471</v>
      </c>
      <c r="F302">
        <v>19.600000000000001</v>
      </c>
      <c r="G302" t="s">
        <v>146</v>
      </c>
      <c r="H302" t="s">
        <v>22</v>
      </c>
      <c r="I302" t="s">
        <v>17</v>
      </c>
      <c r="J302" s="4">
        <v>1</v>
      </c>
    </row>
    <row r="303" spans="1:10" x14ac:dyDescent="0.25">
      <c r="A303" t="s">
        <v>25</v>
      </c>
      <c r="B303" t="s">
        <v>150</v>
      </c>
      <c r="C303" t="s">
        <v>29</v>
      </c>
      <c r="D303" t="s">
        <v>64</v>
      </c>
      <c r="E303">
        <v>347.06389999999999</v>
      </c>
      <c r="F303">
        <v>20.71</v>
      </c>
      <c r="G303" t="s">
        <v>146</v>
      </c>
      <c r="H303" t="s">
        <v>16</v>
      </c>
      <c r="J303" s="4">
        <v>1</v>
      </c>
    </row>
    <row r="304" spans="1:10" x14ac:dyDescent="0.25">
      <c r="A304" t="s">
        <v>25</v>
      </c>
      <c r="B304" t="s">
        <v>150</v>
      </c>
      <c r="C304" t="s">
        <v>179</v>
      </c>
      <c r="D304" t="s">
        <v>144</v>
      </c>
      <c r="E304">
        <v>174.11160000000001</v>
      </c>
      <c r="F304">
        <v>35.630000000000003</v>
      </c>
      <c r="G304" t="s">
        <v>146</v>
      </c>
      <c r="H304" t="s">
        <v>15</v>
      </c>
      <c r="I304" t="s">
        <v>17</v>
      </c>
      <c r="J304" s="4">
        <v>1</v>
      </c>
    </row>
    <row r="305" spans="1:10" x14ac:dyDescent="0.25">
      <c r="A305" t="s">
        <v>25</v>
      </c>
      <c r="B305" t="s">
        <v>150</v>
      </c>
      <c r="C305" t="s">
        <v>182</v>
      </c>
      <c r="D305" t="s">
        <v>43</v>
      </c>
      <c r="E305">
        <v>132.05349212484001</v>
      </c>
      <c r="F305">
        <v>21.09</v>
      </c>
      <c r="G305" t="s">
        <v>146</v>
      </c>
      <c r="H305" t="s">
        <v>15</v>
      </c>
      <c r="I305" t="s">
        <v>17</v>
      </c>
      <c r="J305" s="4">
        <v>1</v>
      </c>
    </row>
    <row r="306" spans="1:10" x14ac:dyDescent="0.25">
      <c r="A306" t="s">
        <v>25</v>
      </c>
      <c r="B306" t="s">
        <v>150</v>
      </c>
      <c r="C306" t="s">
        <v>181</v>
      </c>
      <c r="D306" t="s">
        <v>42</v>
      </c>
      <c r="E306">
        <v>133.0377</v>
      </c>
      <c r="F306">
        <v>20.77</v>
      </c>
      <c r="G306" t="s">
        <v>146</v>
      </c>
      <c r="H306" t="s">
        <v>16</v>
      </c>
      <c r="J306" s="4">
        <v>1</v>
      </c>
    </row>
    <row r="307" spans="1:10" x14ac:dyDescent="0.25">
      <c r="A307" t="s">
        <v>25</v>
      </c>
      <c r="B307" t="s">
        <v>150</v>
      </c>
      <c r="C307" t="s">
        <v>180</v>
      </c>
      <c r="D307" t="s">
        <v>47</v>
      </c>
      <c r="E307">
        <v>117.0797</v>
      </c>
      <c r="F307">
        <v>17.350000000000001</v>
      </c>
      <c r="G307" t="s">
        <v>146</v>
      </c>
      <c r="H307" t="s">
        <v>15</v>
      </c>
      <c r="I307" t="s">
        <v>17</v>
      </c>
      <c r="J307" s="4">
        <v>1</v>
      </c>
    </row>
    <row r="308" spans="1:10" x14ac:dyDescent="0.25">
      <c r="A308" t="s">
        <v>25</v>
      </c>
      <c r="B308" t="s">
        <v>150</v>
      </c>
      <c r="C308" t="s">
        <v>164</v>
      </c>
      <c r="D308" t="s">
        <v>113</v>
      </c>
      <c r="E308">
        <v>103.0996</v>
      </c>
      <c r="F308">
        <v>14.61</v>
      </c>
      <c r="G308" t="s">
        <v>146</v>
      </c>
      <c r="H308" t="s">
        <v>15</v>
      </c>
      <c r="I308" t="s">
        <v>17</v>
      </c>
      <c r="J308" s="4">
        <v>1</v>
      </c>
    </row>
    <row r="309" spans="1:10" x14ac:dyDescent="0.25">
      <c r="A309" t="s">
        <v>25</v>
      </c>
      <c r="B309" t="s">
        <v>150</v>
      </c>
      <c r="C309" t="s">
        <v>183</v>
      </c>
      <c r="D309" t="s">
        <v>63</v>
      </c>
      <c r="E309">
        <v>243.08552052911</v>
      </c>
      <c r="F309">
        <v>14.74</v>
      </c>
      <c r="G309" t="s">
        <v>146</v>
      </c>
      <c r="H309" t="s">
        <v>15</v>
      </c>
      <c r="I309" t="s">
        <v>17</v>
      </c>
      <c r="J309" s="4">
        <v>1</v>
      </c>
    </row>
    <row r="310" spans="1:10" x14ac:dyDescent="0.25">
      <c r="A310" t="s">
        <v>25</v>
      </c>
      <c r="B310" t="s">
        <v>150</v>
      </c>
      <c r="C310" t="s">
        <v>184</v>
      </c>
      <c r="D310" t="s">
        <v>40</v>
      </c>
      <c r="E310">
        <v>111.0431</v>
      </c>
      <c r="F310">
        <v>9.5500000000000007</v>
      </c>
      <c r="G310" t="s">
        <v>146</v>
      </c>
      <c r="H310" t="s">
        <v>22</v>
      </c>
      <c r="I310" t="s">
        <v>21</v>
      </c>
      <c r="J310" s="4">
        <v>1</v>
      </c>
    </row>
    <row r="311" spans="1:10" x14ac:dyDescent="0.25">
      <c r="A311" t="s">
        <v>25</v>
      </c>
      <c r="B311" t="s">
        <v>150</v>
      </c>
      <c r="C311" t="s">
        <v>185</v>
      </c>
      <c r="D311" t="s">
        <v>120</v>
      </c>
      <c r="E311">
        <v>294.12279999999998</v>
      </c>
      <c r="F311">
        <v>18.739999999999998</v>
      </c>
      <c r="G311" t="s">
        <v>146</v>
      </c>
      <c r="H311" t="s">
        <v>16</v>
      </c>
      <c r="J311" s="4">
        <v>1</v>
      </c>
    </row>
    <row r="312" spans="1:10" x14ac:dyDescent="0.25">
      <c r="A312" t="s">
        <v>25</v>
      </c>
      <c r="B312" t="s">
        <v>150</v>
      </c>
      <c r="C312" t="s">
        <v>187</v>
      </c>
      <c r="D312" t="s">
        <v>55</v>
      </c>
      <c r="E312">
        <v>180.0633</v>
      </c>
      <c r="F312">
        <v>19.989999999999998</v>
      </c>
      <c r="G312" t="s">
        <v>146</v>
      </c>
      <c r="H312" t="s">
        <v>15</v>
      </c>
      <c r="I312" t="s">
        <v>17</v>
      </c>
      <c r="J312" s="4">
        <v>1</v>
      </c>
    </row>
    <row r="313" spans="1:10" x14ac:dyDescent="0.25">
      <c r="A313" t="s">
        <v>25</v>
      </c>
      <c r="B313" t="s">
        <v>150</v>
      </c>
      <c r="C313" t="s">
        <v>186</v>
      </c>
      <c r="D313" t="s">
        <v>128</v>
      </c>
      <c r="E313">
        <v>268.0806</v>
      </c>
      <c r="F313">
        <v>19.440000000000001</v>
      </c>
      <c r="G313" t="s">
        <v>146</v>
      </c>
      <c r="H313" t="s">
        <v>16</v>
      </c>
      <c r="J313" s="4">
        <v>1</v>
      </c>
    </row>
    <row r="314" spans="1:10" x14ac:dyDescent="0.25">
      <c r="A314" t="s">
        <v>25</v>
      </c>
      <c r="B314" t="s">
        <v>150</v>
      </c>
      <c r="C314" t="s">
        <v>188</v>
      </c>
      <c r="D314" t="s">
        <v>117</v>
      </c>
      <c r="E314">
        <v>254.101</v>
      </c>
      <c r="F314">
        <v>16.71</v>
      </c>
      <c r="G314" t="s">
        <v>146</v>
      </c>
      <c r="H314" t="s">
        <v>16</v>
      </c>
      <c r="J314" s="4">
        <v>1</v>
      </c>
    </row>
    <row r="315" spans="1:10" x14ac:dyDescent="0.25">
      <c r="A315" t="s">
        <v>25</v>
      </c>
      <c r="B315" t="s">
        <v>150</v>
      </c>
      <c r="C315" t="s">
        <v>189</v>
      </c>
      <c r="D315" t="s">
        <v>54</v>
      </c>
      <c r="E315">
        <v>147.05269999999999</v>
      </c>
      <c r="F315">
        <v>20.47</v>
      </c>
      <c r="G315" t="s">
        <v>146</v>
      </c>
      <c r="H315" t="s">
        <v>14</v>
      </c>
      <c r="I315" t="s">
        <v>21</v>
      </c>
      <c r="J315" s="4">
        <v>1</v>
      </c>
    </row>
    <row r="316" spans="1:10" x14ac:dyDescent="0.25">
      <c r="A316" t="s">
        <v>25</v>
      </c>
      <c r="B316" t="s">
        <v>150</v>
      </c>
      <c r="C316" t="s">
        <v>190</v>
      </c>
      <c r="D316" t="s">
        <v>46</v>
      </c>
      <c r="E316">
        <v>146.06970000000001</v>
      </c>
      <c r="F316">
        <v>20.36</v>
      </c>
      <c r="G316" t="s">
        <v>146</v>
      </c>
      <c r="H316" t="s">
        <v>14</v>
      </c>
      <c r="I316" t="s">
        <v>17</v>
      </c>
      <c r="J316" s="4">
        <v>1</v>
      </c>
    </row>
    <row r="317" spans="1:10" x14ac:dyDescent="0.25">
      <c r="A317" t="s">
        <v>25</v>
      </c>
      <c r="B317" t="s">
        <v>150</v>
      </c>
      <c r="C317" t="s">
        <v>193</v>
      </c>
      <c r="D317" t="s">
        <v>59</v>
      </c>
      <c r="E317">
        <v>257.10399999999998</v>
      </c>
      <c r="F317">
        <v>21.38</v>
      </c>
      <c r="G317" t="s">
        <v>146</v>
      </c>
      <c r="H317" t="s">
        <v>16</v>
      </c>
      <c r="J317" s="4">
        <v>1</v>
      </c>
    </row>
    <row r="318" spans="1:10" x14ac:dyDescent="0.25">
      <c r="A318" t="s">
        <v>25</v>
      </c>
      <c r="B318" t="s">
        <v>150</v>
      </c>
      <c r="C318" t="s">
        <v>79</v>
      </c>
      <c r="D318" t="s">
        <v>119</v>
      </c>
      <c r="E318">
        <v>222.10079999999999</v>
      </c>
      <c r="F318">
        <v>17.079999999999998</v>
      </c>
      <c r="G318" t="s">
        <v>146</v>
      </c>
      <c r="H318" t="s">
        <v>16</v>
      </c>
      <c r="J318" s="4">
        <v>1</v>
      </c>
    </row>
    <row r="319" spans="1:10" x14ac:dyDescent="0.25">
      <c r="A319" t="s">
        <v>25</v>
      </c>
      <c r="B319" t="s">
        <v>150</v>
      </c>
      <c r="C319" t="s">
        <v>191</v>
      </c>
      <c r="D319" t="s">
        <v>52</v>
      </c>
      <c r="E319">
        <v>151.0488</v>
      </c>
      <c r="F319">
        <v>14.15</v>
      </c>
      <c r="G319" t="s">
        <v>146</v>
      </c>
      <c r="H319" t="s">
        <v>16</v>
      </c>
      <c r="J319" s="4">
        <v>1</v>
      </c>
    </row>
    <row r="320" spans="1:10" x14ac:dyDescent="0.25">
      <c r="A320" t="s">
        <v>25</v>
      </c>
      <c r="B320" t="s">
        <v>150</v>
      </c>
      <c r="C320" t="s">
        <v>192</v>
      </c>
      <c r="D320" t="s">
        <v>34</v>
      </c>
      <c r="E320">
        <v>283.09140000000002</v>
      </c>
      <c r="F320">
        <v>15.76</v>
      </c>
      <c r="G320" t="s">
        <v>146</v>
      </c>
      <c r="H320" t="s">
        <v>22</v>
      </c>
      <c r="I320" t="s">
        <v>21</v>
      </c>
      <c r="J320" s="4">
        <v>1</v>
      </c>
    </row>
    <row r="321" spans="1:10" x14ac:dyDescent="0.25">
      <c r="A321" t="s">
        <v>25</v>
      </c>
      <c r="B321" t="s">
        <v>150</v>
      </c>
      <c r="C321" t="s">
        <v>80</v>
      </c>
      <c r="D321" t="s">
        <v>122</v>
      </c>
      <c r="E321">
        <v>238.10570000000001</v>
      </c>
      <c r="F321">
        <v>19.23</v>
      </c>
      <c r="G321" t="s">
        <v>146</v>
      </c>
      <c r="H321" t="s">
        <v>15</v>
      </c>
      <c r="I321" t="s">
        <v>17</v>
      </c>
      <c r="J321" s="4">
        <v>1</v>
      </c>
    </row>
    <row r="322" spans="1:10" x14ac:dyDescent="0.25">
      <c r="A322" t="s">
        <v>25</v>
      </c>
      <c r="B322" t="s">
        <v>150</v>
      </c>
      <c r="C322" t="s">
        <v>197</v>
      </c>
      <c r="D322" t="s">
        <v>134</v>
      </c>
      <c r="E322">
        <v>155.06909999999999</v>
      </c>
      <c r="F322">
        <v>21.14</v>
      </c>
      <c r="G322" t="s">
        <v>146</v>
      </c>
      <c r="H322" t="s">
        <v>15</v>
      </c>
      <c r="I322" t="s">
        <v>17</v>
      </c>
      <c r="J322" s="4">
        <v>1</v>
      </c>
    </row>
    <row r="323" spans="1:10" x14ac:dyDescent="0.25">
      <c r="A323" t="s">
        <v>25</v>
      </c>
      <c r="B323" t="s">
        <v>150</v>
      </c>
      <c r="C323" t="s">
        <v>196</v>
      </c>
      <c r="D323" t="s">
        <v>129</v>
      </c>
      <c r="E323">
        <v>197.11660000000001</v>
      </c>
      <c r="F323">
        <v>20.05</v>
      </c>
      <c r="G323" t="s">
        <v>146</v>
      </c>
      <c r="H323" t="s">
        <v>16</v>
      </c>
      <c r="J323" s="4">
        <v>1</v>
      </c>
    </row>
    <row r="324" spans="1:10" x14ac:dyDescent="0.25">
      <c r="A324" t="s">
        <v>25</v>
      </c>
      <c r="B324" t="s">
        <v>150</v>
      </c>
      <c r="C324" t="s">
        <v>82</v>
      </c>
      <c r="D324" t="s">
        <v>125</v>
      </c>
      <c r="E324">
        <v>254.1369</v>
      </c>
      <c r="F324">
        <v>19.36</v>
      </c>
      <c r="G324" t="s">
        <v>146</v>
      </c>
      <c r="H324" t="s">
        <v>16</v>
      </c>
      <c r="J324" s="4">
        <v>1</v>
      </c>
    </row>
    <row r="325" spans="1:10" x14ac:dyDescent="0.25">
      <c r="A325" t="s">
        <v>25</v>
      </c>
      <c r="B325" t="s">
        <v>150</v>
      </c>
      <c r="C325" t="s">
        <v>194</v>
      </c>
      <c r="D325" t="s">
        <v>49</v>
      </c>
      <c r="E325">
        <v>136.0385</v>
      </c>
      <c r="F325">
        <v>9.81</v>
      </c>
      <c r="G325" t="s">
        <v>146</v>
      </c>
      <c r="H325" t="s">
        <v>16</v>
      </c>
      <c r="J325" s="4">
        <v>1</v>
      </c>
    </row>
    <row r="326" spans="1:10" x14ac:dyDescent="0.25">
      <c r="A326" t="s">
        <v>25</v>
      </c>
      <c r="B326" t="s">
        <v>150</v>
      </c>
      <c r="C326" t="s">
        <v>195</v>
      </c>
      <c r="D326" t="s">
        <v>56</v>
      </c>
      <c r="E326">
        <v>131.09450000000001</v>
      </c>
      <c r="F326">
        <v>15.66</v>
      </c>
      <c r="G326" t="s">
        <v>146</v>
      </c>
      <c r="H326" t="s">
        <v>15</v>
      </c>
      <c r="I326" t="s">
        <v>17</v>
      </c>
      <c r="J326" s="4">
        <v>1</v>
      </c>
    </row>
    <row r="327" spans="1:10" x14ac:dyDescent="0.25">
      <c r="A327" t="s">
        <v>25</v>
      </c>
      <c r="B327" t="s">
        <v>150</v>
      </c>
      <c r="C327" t="s">
        <v>199</v>
      </c>
      <c r="D327" t="s">
        <v>56</v>
      </c>
      <c r="E327">
        <v>131.09450000000001</v>
      </c>
      <c r="F327">
        <v>15.14</v>
      </c>
      <c r="G327" t="s">
        <v>146</v>
      </c>
      <c r="H327" t="s">
        <v>15</v>
      </c>
      <c r="I327" t="s">
        <v>17</v>
      </c>
      <c r="J327" s="4">
        <v>1</v>
      </c>
    </row>
    <row r="328" spans="1:10" x14ac:dyDescent="0.25">
      <c r="A328" t="s">
        <v>25</v>
      </c>
      <c r="B328" t="s">
        <v>150</v>
      </c>
      <c r="C328" t="s">
        <v>201</v>
      </c>
      <c r="D328" t="s">
        <v>145</v>
      </c>
      <c r="E328">
        <v>146.1052</v>
      </c>
      <c r="F328">
        <v>36.57</v>
      </c>
      <c r="G328" t="s">
        <v>146</v>
      </c>
      <c r="H328" t="s">
        <v>15</v>
      </c>
      <c r="I328" t="s">
        <v>17</v>
      </c>
      <c r="J328" s="4">
        <v>1</v>
      </c>
    </row>
    <row r="329" spans="1:10" x14ac:dyDescent="0.25">
      <c r="A329" t="s">
        <v>25</v>
      </c>
      <c r="B329" t="s">
        <v>150</v>
      </c>
      <c r="C329" t="s">
        <v>200</v>
      </c>
      <c r="D329" t="s">
        <v>48</v>
      </c>
      <c r="E329">
        <v>149.05019999999999</v>
      </c>
      <c r="F329">
        <v>16.43</v>
      </c>
      <c r="G329" t="s">
        <v>146</v>
      </c>
      <c r="H329" t="s">
        <v>15</v>
      </c>
      <c r="I329" t="s">
        <v>17</v>
      </c>
      <c r="J329" s="4">
        <v>1</v>
      </c>
    </row>
    <row r="330" spans="1:10" x14ac:dyDescent="0.25">
      <c r="A330" t="s">
        <v>25</v>
      </c>
      <c r="B330" t="s">
        <v>150</v>
      </c>
      <c r="C330" t="s">
        <v>198</v>
      </c>
      <c r="D330" t="s">
        <v>102</v>
      </c>
      <c r="E330">
        <v>281.1121</v>
      </c>
      <c r="F330">
        <v>7.38</v>
      </c>
      <c r="G330" t="s">
        <v>146</v>
      </c>
      <c r="H330" t="s">
        <v>22</v>
      </c>
      <c r="I330" t="s">
        <v>21</v>
      </c>
      <c r="J330" s="4">
        <v>1</v>
      </c>
    </row>
    <row r="331" spans="1:10" x14ac:dyDescent="0.25">
      <c r="A331" t="s">
        <v>25</v>
      </c>
      <c r="B331" t="s">
        <v>150</v>
      </c>
      <c r="C331" t="s">
        <v>204</v>
      </c>
      <c r="D331" t="s">
        <v>104</v>
      </c>
      <c r="E331">
        <v>165.06569999999999</v>
      </c>
      <c r="F331">
        <v>9.83</v>
      </c>
      <c r="G331" t="s">
        <v>146</v>
      </c>
      <c r="H331" t="s">
        <v>22</v>
      </c>
      <c r="I331" t="s">
        <v>21</v>
      </c>
      <c r="J331" s="4">
        <v>1</v>
      </c>
    </row>
    <row r="332" spans="1:10" x14ac:dyDescent="0.25">
      <c r="A332" t="s">
        <v>25</v>
      </c>
      <c r="B332" t="s">
        <v>150</v>
      </c>
      <c r="C332" t="s">
        <v>205</v>
      </c>
      <c r="D332" t="s">
        <v>105</v>
      </c>
      <c r="E332">
        <v>297.1071</v>
      </c>
      <c r="F332">
        <v>11.36</v>
      </c>
      <c r="G332" t="s">
        <v>146</v>
      </c>
      <c r="H332" t="s">
        <v>22</v>
      </c>
      <c r="I332" t="s">
        <v>21</v>
      </c>
      <c r="J332" s="4">
        <v>1</v>
      </c>
    </row>
    <row r="333" spans="1:10" x14ac:dyDescent="0.25">
      <c r="A333" t="s">
        <v>25</v>
      </c>
      <c r="B333" t="s">
        <v>150</v>
      </c>
      <c r="C333" t="s">
        <v>202</v>
      </c>
      <c r="D333" t="s">
        <v>66</v>
      </c>
      <c r="E333">
        <v>297.08980000000003</v>
      </c>
      <c r="F333">
        <v>6.78</v>
      </c>
      <c r="G333" t="s">
        <v>146</v>
      </c>
      <c r="H333" t="s">
        <v>22</v>
      </c>
      <c r="I333" t="s">
        <v>20</v>
      </c>
      <c r="J333" s="4">
        <v>1</v>
      </c>
    </row>
    <row r="334" spans="1:10" x14ac:dyDescent="0.25">
      <c r="A334" t="s">
        <v>25</v>
      </c>
      <c r="B334" t="s">
        <v>150</v>
      </c>
      <c r="C334" t="s">
        <v>203</v>
      </c>
      <c r="D334" t="s">
        <v>103</v>
      </c>
      <c r="E334">
        <v>258.08479999999997</v>
      </c>
      <c r="F334">
        <v>8.02</v>
      </c>
      <c r="G334" t="s">
        <v>146</v>
      </c>
      <c r="H334" t="s">
        <v>22</v>
      </c>
      <c r="I334" t="s">
        <v>21</v>
      </c>
      <c r="J334" s="4">
        <v>1</v>
      </c>
    </row>
    <row r="335" spans="1:10" x14ac:dyDescent="0.25">
      <c r="A335" t="s">
        <v>25</v>
      </c>
      <c r="B335" t="s">
        <v>150</v>
      </c>
      <c r="C335" t="s">
        <v>206</v>
      </c>
      <c r="D335" t="s">
        <v>67</v>
      </c>
      <c r="E335">
        <v>122.048</v>
      </c>
      <c r="F335">
        <v>6.26</v>
      </c>
      <c r="G335" t="s">
        <v>146</v>
      </c>
      <c r="H335" t="s">
        <v>14</v>
      </c>
      <c r="I335" t="s">
        <v>17</v>
      </c>
      <c r="J335" s="4">
        <v>1</v>
      </c>
    </row>
    <row r="336" spans="1:10" x14ac:dyDescent="0.25">
      <c r="A336" t="s">
        <v>25</v>
      </c>
      <c r="B336" t="s">
        <v>150</v>
      </c>
      <c r="C336" t="s">
        <v>207</v>
      </c>
      <c r="D336" t="s">
        <v>60</v>
      </c>
      <c r="E336">
        <v>165.07810000000001</v>
      </c>
      <c r="F336">
        <v>14.8</v>
      </c>
      <c r="G336" t="s">
        <v>146</v>
      </c>
      <c r="H336" t="s">
        <v>22</v>
      </c>
      <c r="I336" t="s">
        <v>17</v>
      </c>
      <c r="J336" s="4">
        <v>1</v>
      </c>
    </row>
    <row r="337" spans="1:10" x14ac:dyDescent="0.25">
      <c r="A337" t="s">
        <v>25</v>
      </c>
      <c r="B337" t="s">
        <v>150</v>
      </c>
      <c r="C337" t="s">
        <v>209</v>
      </c>
      <c r="D337" t="s">
        <v>106</v>
      </c>
      <c r="E337">
        <v>121.08914935756999</v>
      </c>
      <c r="F337">
        <v>12.07</v>
      </c>
      <c r="G337" t="s">
        <v>146</v>
      </c>
      <c r="H337" t="s">
        <v>16</v>
      </c>
      <c r="J337" s="4">
        <v>1</v>
      </c>
    </row>
    <row r="338" spans="1:10" x14ac:dyDescent="0.25">
      <c r="A338" t="s">
        <v>25</v>
      </c>
      <c r="B338" t="s">
        <v>150</v>
      </c>
      <c r="C338" t="s">
        <v>210</v>
      </c>
      <c r="D338" t="s">
        <v>53</v>
      </c>
      <c r="E338">
        <v>115.06310000000001</v>
      </c>
      <c r="F338">
        <v>18.22</v>
      </c>
      <c r="G338" t="s">
        <v>146</v>
      </c>
      <c r="H338" t="s">
        <v>15</v>
      </c>
      <c r="I338" t="s">
        <v>17</v>
      </c>
      <c r="J338" s="4">
        <v>1</v>
      </c>
    </row>
    <row r="339" spans="1:10" x14ac:dyDescent="0.25">
      <c r="A339" t="s">
        <v>25</v>
      </c>
      <c r="B339" t="s">
        <v>150</v>
      </c>
      <c r="C339" t="s">
        <v>208</v>
      </c>
      <c r="D339" t="s">
        <v>58</v>
      </c>
      <c r="E339">
        <v>169.07390000000001</v>
      </c>
      <c r="F339">
        <v>7.04</v>
      </c>
      <c r="G339" t="s">
        <v>146</v>
      </c>
      <c r="H339" t="s">
        <v>15</v>
      </c>
      <c r="I339" t="s">
        <v>17</v>
      </c>
      <c r="J339" s="4">
        <v>1</v>
      </c>
    </row>
    <row r="340" spans="1:10" x14ac:dyDescent="0.25">
      <c r="A340" t="s">
        <v>25</v>
      </c>
      <c r="B340" t="s">
        <v>150</v>
      </c>
      <c r="C340" t="s">
        <v>211</v>
      </c>
      <c r="D340" t="s">
        <v>38</v>
      </c>
      <c r="E340">
        <v>105.0424</v>
      </c>
      <c r="F340">
        <v>19.29</v>
      </c>
      <c r="G340" t="s">
        <v>146</v>
      </c>
      <c r="H340" t="s">
        <v>16</v>
      </c>
      <c r="J340" s="4">
        <v>1</v>
      </c>
    </row>
    <row r="341" spans="1:10" x14ac:dyDescent="0.25">
      <c r="A341" t="s">
        <v>25</v>
      </c>
      <c r="B341" t="s">
        <v>150</v>
      </c>
      <c r="C341" t="s">
        <v>215</v>
      </c>
      <c r="D341" t="s">
        <v>41</v>
      </c>
      <c r="E341">
        <v>118.0264</v>
      </c>
      <c r="F341">
        <v>20.38</v>
      </c>
      <c r="G341" t="s">
        <v>146</v>
      </c>
      <c r="H341" t="s">
        <v>16</v>
      </c>
      <c r="J341" s="4">
        <v>1</v>
      </c>
    </row>
    <row r="342" spans="1:10" x14ac:dyDescent="0.25">
      <c r="A342" t="s">
        <v>25</v>
      </c>
      <c r="B342" t="s">
        <v>150</v>
      </c>
      <c r="C342" t="s">
        <v>212</v>
      </c>
      <c r="D342" t="s">
        <v>115</v>
      </c>
      <c r="E342">
        <v>264.10359999999997</v>
      </c>
      <c r="F342">
        <v>14.96</v>
      </c>
      <c r="G342" t="s">
        <v>146</v>
      </c>
      <c r="H342" t="s">
        <v>16</v>
      </c>
      <c r="J342" s="4">
        <v>1</v>
      </c>
    </row>
    <row r="343" spans="1:10" x14ac:dyDescent="0.25">
      <c r="A343" t="s">
        <v>25</v>
      </c>
      <c r="B343" t="s">
        <v>150</v>
      </c>
      <c r="C343" t="s">
        <v>84</v>
      </c>
      <c r="D343" t="s">
        <v>127</v>
      </c>
      <c r="E343">
        <v>190.09549999999999</v>
      </c>
      <c r="F343">
        <v>19.559999999999999</v>
      </c>
      <c r="G343" t="s">
        <v>146</v>
      </c>
      <c r="H343" t="s">
        <v>16</v>
      </c>
      <c r="J343" s="4">
        <v>1</v>
      </c>
    </row>
    <row r="344" spans="1:10" x14ac:dyDescent="0.25">
      <c r="A344" t="s">
        <v>25</v>
      </c>
      <c r="B344" t="s">
        <v>150</v>
      </c>
      <c r="C344" t="s">
        <v>214</v>
      </c>
      <c r="D344" t="s">
        <v>45</v>
      </c>
      <c r="E344">
        <v>119.0574</v>
      </c>
      <c r="F344">
        <v>19.78</v>
      </c>
      <c r="G344" t="s">
        <v>146</v>
      </c>
      <c r="H344" t="s">
        <v>15</v>
      </c>
      <c r="I344" t="s">
        <v>17</v>
      </c>
      <c r="J344" s="4">
        <v>1</v>
      </c>
    </row>
    <row r="345" spans="1:10" x14ac:dyDescent="0.25">
      <c r="A345" t="s">
        <v>25</v>
      </c>
      <c r="B345" t="s">
        <v>150</v>
      </c>
      <c r="C345" t="s">
        <v>81</v>
      </c>
      <c r="D345" t="s">
        <v>123</v>
      </c>
      <c r="E345">
        <v>206.0881</v>
      </c>
      <c r="F345">
        <v>19.38</v>
      </c>
      <c r="G345" t="s">
        <v>146</v>
      </c>
      <c r="H345" t="s">
        <v>16</v>
      </c>
      <c r="J345" s="4">
        <v>1</v>
      </c>
    </row>
    <row r="346" spans="1:10" x14ac:dyDescent="0.25">
      <c r="A346" t="s">
        <v>25</v>
      </c>
      <c r="B346" t="s">
        <v>150</v>
      </c>
      <c r="C346" t="s">
        <v>213</v>
      </c>
      <c r="D346" t="s">
        <v>35</v>
      </c>
      <c r="E346">
        <v>204.08840000000001</v>
      </c>
      <c r="F346">
        <v>15.61</v>
      </c>
      <c r="G346" t="s">
        <v>146</v>
      </c>
      <c r="H346" t="s">
        <v>15</v>
      </c>
      <c r="I346" t="s">
        <v>17</v>
      </c>
      <c r="J346" s="4">
        <v>1</v>
      </c>
    </row>
    <row r="347" spans="1:10" x14ac:dyDescent="0.25">
      <c r="A347" t="s">
        <v>25</v>
      </c>
      <c r="B347" t="s">
        <v>150</v>
      </c>
      <c r="C347" t="s">
        <v>220</v>
      </c>
      <c r="D347" t="s">
        <v>61</v>
      </c>
      <c r="E347">
        <v>181.07320000000001</v>
      </c>
      <c r="F347">
        <v>17.43</v>
      </c>
      <c r="G347" t="s">
        <v>146</v>
      </c>
      <c r="H347" t="s">
        <v>15</v>
      </c>
      <c r="I347" t="s">
        <v>17</v>
      </c>
      <c r="J347" s="4">
        <v>1</v>
      </c>
    </row>
    <row r="348" spans="1:10" x14ac:dyDescent="0.25">
      <c r="A348" t="s">
        <v>25</v>
      </c>
      <c r="B348" t="s">
        <v>150</v>
      </c>
      <c r="C348" t="s">
        <v>216</v>
      </c>
      <c r="D348" t="s">
        <v>39</v>
      </c>
      <c r="E348">
        <v>112.02800000000001</v>
      </c>
      <c r="F348">
        <v>6.98</v>
      </c>
      <c r="G348" t="s">
        <v>146</v>
      </c>
      <c r="H348" t="s">
        <v>16</v>
      </c>
      <c r="J348" s="4">
        <v>1</v>
      </c>
    </row>
    <row r="349" spans="1:10" x14ac:dyDescent="0.25">
      <c r="A349" t="s">
        <v>25</v>
      </c>
      <c r="B349" t="s">
        <v>150</v>
      </c>
      <c r="C349" t="s">
        <v>217</v>
      </c>
      <c r="D349" t="s">
        <v>62</v>
      </c>
      <c r="E349">
        <v>244.06890000000001</v>
      </c>
      <c r="F349">
        <v>9.9499999999999993</v>
      </c>
      <c r="G349" t="s">
        <v>146</v>
      </c>
      <c r="H349" t="s">
        <v>22</v>
      </c>
      <c r="I349" t="s">
        <v>21</v>
      </c>
      <c r="J349" s="4">
        <v>1</v>
      </c>
    </row>
    <row r="350" spans="1:10" x14ac:dyDescent="0.25">
      <c r="A350" t="s">
        <v>25</v>
      </c>
      <c r="B350" t="s">
        <v>150</v>
      </c>
      <c r="C350" t="s">
        <v>85</v>
      </c>
      <c r="D350" t="s">
        <v>65</v>
      </c>
      <c r="E350">
        <v>246.12039999999999</v>
      </c>
      <c r="F350">
        <v>20.059999999999999</v>
      </c>
      <c r="G350" t="s">
        <v>146</v>
      </c>
      <c r="H350" t="s">
        <v>16</v>
      </c>
      <c r="J350" s="4">
        <v>1</v>
      </c>
    </row>
    <row r="351" spans="1:10" x14ac:dyDescent="0.25">
      <c r="A351" t="s">
        <v>25</v>
      </c>
      <c r="B351" t="s">
        <v>150</v>
      </c>
      <c r="C351" t="s">
        <v>219</v>
      </c>
      <c r="D351" t="s">
        <v>47</v>
      </c>
      <c r="E351">
        <v>117.0792</v>
      </c>
      <c r="F351">
        <v>17.21</v>
      </c>
      <c r="G351" t="s">
        <v>146</v>
      </c>
      <c r="H351" t="s">
        <v>15</v>
      </c>
      <c r="I351" t="s">
        <v>17</v>
      </c>
      <c r="J351" s="4">
        <v>1</v>
      </c>
    </row>
    <row r="352" spans="1:10" x14ac:dyDescent="0.25">
      <c r="A352" t="s">
        <v>25</v>
      </c>
      <c r="B352" t="s">
        <v>150</v>
      </c>
      <c r="C352" t="s">
        <v>218</v>
      </c>
      <c r="D352" t="s">
        <v>50</v>
      </c>
      <c r="E352">
        <v>152.03299999999999</v>
      </c>
      <c r="F352">
        <v>10.73</v>
      </c>
      <c r="G352" t="s">
        <v>146</v>
      </c>
      <c r="H352" t="s">
        <v>22</v>
      </c>
      <c r="I352" t="s">
        <v>21</v>
      </c>
      <c r="J352" s="4">
        <v>1</v>
      </c>
    </row>
    <row r="353" spans="1:10" x14ac:dyDescent="0.25">
      <c r="A353" t="s">
        <v>25</v>
      </c>
      <c r="B353" t="s">
        <v>151</v>
      </c>
      <c r="C353" t="s">
        <v>160</v>
      </c>
      <c r="D353" t="s">
        <v>141</v>
      </c>
      <c r="E353">
        <v>245.14940000000001</v>
      </c>
      <c r="F353">
        <v>24.52</v>
      </c>
      <c r="G353" t="s">
        <v>146</v>
      </c>
      <c r="H353" t="s">
        <v>13</v>
      </c>
      <c r="I353" t="s">
        <v>17</v>
      </c>
      <c r="J353" s="4">
        <v>1</v>
      </c>
    </row>
    <row r="354" spans="1:10" x14ac:dyDescent="0.25">
      <c r="A354" t="s">
        <v>25</v>
      </c>
      <c r="B354" t="s">
        <v>151</v>
      </c>
      <c r="C354" t="s">
        <v>159</v>
      </c>
      <c r="D354" t="s">
        <v>142</v>
      </c>
      <c r="E354">
        <v>217.14230000000001</v>
      </c>
      <c r="F354">
        <v>27.03</v>
      </c>
      <c r="G354" t="s">
        <v>146</v>
      </c>
      <c r="H354" t="s">
        <v>13</v>
      </c>
      <c r="I354" t="s">
        <v>17</v>
      </c>
      <c r="J354" s="4">
        <v>1</v>
      </c>
    </row>
    <row r="355" spans="1:10" x14ac:dyDescent="0.25">
      <c r="A355" t="s">
        <v>25</v>
      </c>
      <c r="B355" t="s">
        <v>151</v>
      </c>
      <c r="C355" t="s">
        <v>86</v>
      </c>
      <c r="D355" t="s">
        <v>130</v>
      </c>
      <c r="E355">
        <v>287.19580000000002</v>
      </c>
      <c r="F355">
        <v>20.28</v>
      </c>
      <c r="G355" t="s">
        <v>146</v>
      </c>
      <c r="H355" t="s">
        <v>13</v>
      </c>
      <c r="I355" t="s">
        <v>17</v>
      </c>
      <c r="J355" s="4">
        <v>1</v>
      </c>
    </row>
    <row r="356" spans="1:10" x14ac:dyDescent="0.25">
      <c r="A356" t="s">
        <v>25</v>
      </c>
      <c r="B356" t="s">
        <v>151</v>
      </c>
      <c r="C356" t="s">
        <v>89</v>
      </c>
      <c r="D356" t="s">
        <v>135</v>
      </c>
      <c r="E356">
        <v>259.18939999999998</v>
      </c>
      <c r="F356">
        <v>21.88</v>
      </c>
      <c r="G356" t="s">
        <v>146</v>
      </c>
      <c r="H356" t="s">
        <v>13</v>
      </c>
      <c r="I356" t="s">
        <v>17</v>
      </c>
      <c r="J356" s="4">
        <v>1</v>
      </c>
    </row>
    <row r="357" spans="1:10" x14ac:dyDescent="0.25">
      <c r="A357" t="s">
        <v>25</v>
      </c>
      <c r="B357" t="s">
        <v>151</v>
      </c>
      <c r="C357" t="s">
        <v>161</v>
      </c>
      <c r="D357" t="s">
        <v>108</v>
      </c>
      <c r="E357">
        <v>179.09469999999999</v>
      </c>
      <c r="F357">
        <v>13.12</v>
      </c>
      <c r="G357" t="s">
        <v>146</v>
      </c>
      <c r="H357" t="s">
        <v>13</v>
      </c>
      <c r="I357" t="s">
        <v>17</v>
      </c>
      <c r="J357" s="4">
        <v>1</v>
      </c>
    </row>
    <row r="358" spans="1:10" x14ac:dyDescent="0.25">
      <c r="A358" t="s">
        <v>25</v>
      </c>
      <c r="B358" t="s">
        <v>151</v>
      </c>
      <c r="C358" t="s">
        <v>162</v>
      </c>
      <c r="D358" t="s">
        <v>124</v>
      </c>
      <c r="E358">
        <v>416.15300000000002</v>
      </c>
      <c r="F358">
        <v>19.39</v>
      </c>
      <c r="G358" t="s">
        <v>146</v>
      </c>
      <c r="H358" t="s">
        <v>16</v>
      </c>
      <c r="J358" s="4">
        <v>1</v>
      </c>
    </row>
    <row r="359" spans="1:10" x14ac:dyDescent="0.25">
      <c r="A359" t="s">
        <v>25</v>
      </c>
      <c r="B359" t="s">
        <v>151</v>
      </c>
      <c r="C359" t="s">
        <v>163</v>
      </c>
      <c r="D359" t="s">
        <v>36</v>
      </c>
      <c r="E359">
        <v>342.11770000000001</v>
      </c>
      <c r="F359">
        <v>18.899999999999999</v>
      </c>
      <c r="G359" t="s">
        <v>146</v>
      </c>
      <c r="H359" t="s">
        <v>13</v>
      </c>
      <c r="I359" t="s">
        <v>17</v>
      </c>
      <c r="J359" s="4">
        <v>1</v>
      </c>
    </row>
    <row r="360" spans="1:10" x14ac:dyDescent="0.25">
      <c r="A360" t="s">
        <v>25</v>
      </c>
      <c r="B360" t="s">
        <v>151</v>
      </c>
      <c r="C360" t="s">
        <v>88</v>
      </c>
      <c r="D360" t="s">
        <v>44</v>
      </c>
      <c r="E360">
        <v>103.0633</v>
      </c>
      <c r="F360">
        <v>20.49</v>
      </c>
      <c r="G360" t="s">
        <v>146</v>
      </c>
      <c r="H360" t="s">
        <v>13</v>
      </c>
      <c r="I360" t="s">
        <v>17</v>
      </c>
      <c r="J360" s="4">
        <v>1</v>
      </c>
    </row>
    <row r="361" spans="1:10" x14ac:dyDescent="0.25">
      <c r="A361" t="s">
        <v>25</v>
      </c>
      <c r="B361" t="s">
        <v>151</v>
      </c>
      <c r="C361" t="s">
        <v>98</v>
      </c>
      <c r="D361" t="s">
        <v>142</v>
      </c>
      <c r="E361">
        <v>217.14240000000001</v>
      </c>
      <c r="F361">
        <v>26.23</v>
      </c>
      <c r="G361" t="s">
        <v>146</v>
      </c>
      <c r="H361" t="s">
        <v>13</v>
      </c>
      <c r="I361" t="s">
        <v>17</v>
      </c>
      <c r="J361" s="4">
        <v>1</v>
      </c>
    </row>
    <row r="362" spans="1:10" x14ac:dyDescent="0.25">
      <c r="A362" t="s">
        <v>25</v>
      </c>
      <c r="B362" t="s">
        <v>151</v>
      </c>
      <c r="C362" t="s">
        <v>95</v>
      </c>
      <c r="D362" t="s">
        <v>136</v>
      </c>
      <c r="E362">
        <v>275.15949999999998</v>
      </c>
      <c r="F362">
        <v>22.41</v>
      </c>
      <c r="G362" t="s">
        <v>146</v>
      </c>
      <c r="H362" t="s">
        <v>13</v>
      </c>
      <c r="I362" t="s">
        <v>17</v>
      </c>
      <c r="J362" s="4">
        <v>1</v>
      </c>
    </row>
    <row r="363" spans="1:10" x14ac:dyDescent="0.25">
      <c r="A363" t="s">
        <v>25</v>
      </c>
      <c r="B363" t="s">
        <v>151</v>
      </c>
      <c r="C363" t="s">
        <v>97</v>
      </c>
      <c r="D363" t="s">
        <v>139</v>
      </c>
      <c r="E363">
        <v>247.1523</v>
      </c>
      <c r="F363">
        <v>23.41</v>
      </c>
      <c r="G363" t="s">
        <v>146</v>
      </c>
      <c r="H363" t="s">
        <v>13</v>
      </c>
      <c r="I363" t="s">
        <v>17</v>
      </c>
      <c r="J363" s="4">
        <v>1</v>
      </c>
    </row>
    <row r="364" spans="1:10" x14ac:dyDescent="0.25">
      <c r="A364" t="s">
        <v>25</v>
      </c>
      <c r="B364" t="s">
        <v>151</v>
      </c>
      <c r="C364" t="s">
        <v>96</v>
      </c>
      <c r="D364" t="s">
        <v>137</v>
      </c>
      <c r="E364">
        <v>245.1739</v>
      </c>
      <c r="F364">
        <v>23.35</v>
      </c>
      <c r="G364" t="s">
        <v>146</v>
      </c>
      <c r="H364" t="s">
        <v>13</v>
      </c>
      <c r="I364" t="s">
        <v>17</v>
      </c>
      <c r="J364" s="4">
        <v>1</v>
      </c>
    </row>
    <row r="365" spans="1:10" x14ac:dyDescent="0.25">
      <c r="A365" t="s">
        <v>25</v>
      </c>
      <c r="B365" t="s">
        <v>151</v>
      </c>
      <c r="C365" t="s">
        <v>158</v>
      </c>
      <c r="D365" t="s">
        <v>112</v>
      </c>
      <c r="E365">
        <v>242.12639999999999</v>
      </c>
      <c r="F365">
        <v>14.36</v>
      </c>
      <c r="G365" t="s">
        <v>146</v>
      </c>
      <c r="H365" t="s">
        <v>13</v>
      </c>
      <c r="I365" t="s">
        <v>17</v>
      </c>
      <c r="J365" s="4">
        <v>1</v>
      </c>
    </row>
    <row r="366" spans="1:10" x14ac:dyDescent="0.25">
      <c r="A366" t="s">
        <v>25</v>
      </c>
      <c r="B366" t="s">
        <v>151</v>
      </c>
      <c r="C366" t="s">
        <v>157</v>
      </c>
      <c r="D366" t="s">
        <v>110</v>
      </c>
      <c r="E366">
        <v>276.11149999999998</v>
      </c>
      <c r="F366">
        <v>14.23</v>
      </c>
      <c r="G366" t="s">
        <v>146</v>
      </c>
      <c r="H366" t="s">
        <v>13</v>
      </c>
      <c r="I366" t="s">
        <v>17</v>
      </c>
      <c r="J366" s="4">
        <v>1</v>
      </c>
    </row>
    <row r="367" spans="1:10" x14ac:dyDescent="0.25">
      <c r="A367" t="s">
        <v>25</v>
      </c>
      <c r="B367" t="s">
        <v>151</v>
      </c>
      <c r="C367" t="s">
        <v>165</v>
      </c>
      <c r="D367" t="s">
        <v>100</v>
      </c>
      <c r="E367">
        <v>295.12869999999998</v>
      </c>
      <c r="F367">
        <v>6.77</v>
      </c>
      <c r="G367" t="s">
        <v>146</v>
      </c>
      <c r="H367" t="s">
        <v>13</v>
      </c>
      <c r="I367" t="s">
        <v>17</v>
      </c>
      <c r="J367" s="4">
        <v>1</v>
      </c>
    </row>
    <row r="368" spans="1:10" x14ac:dyDescent="0.25">
      <c r="A368" t="s">
        <v>25</v>
      </c>
      <c r="B368" t="s">
        <v>151</v>
      </c>
      <c r="C368" t="s">
        <v>166</v>
      </c>
      <c r="D368" t="s">
        <v>133</v>
      </c>
      <c r="E368">
        <v>75.032028404269994</v>
      </c>
      <c r="F368">
        <v>20.79</v>
      </c>
      <c r="G368" t="s">
        <v>146</v>
      </c>
      <c r="H368" t="s">
        <v>13</v>
      </c>
      <c r="I368" t="s">
        <v>17</v>
      </c>
      <c r="J368" s="4">
        <v>1</v>
      </c>
    </row>
    <row r="369" spans="1:10" x14ac:dyDescent="0.25">
      <c r="A369" t="s">
        <v>25</v>
      </c>
      <c r="B369" t="s">
        <v>151</v>
      </c>
      <c r="C369" t="s">
        <v>167</v>
      </c>
      <c r="D369" t="s">
        <v>121</v>
      </c>
      <c r="E369">
        <v>656.22829999999999</v>
      </c>
      <c r="F369">
        <v>19.07</v>
      </c>
      <c r="G369" t="s">
        <v>146</v>
      </c>
      <c r="H369" t="s">
        <v>13</v>
      </c>
      <c r="I369" t="s">
        <v>17</v>
      </c>
      <c r="J369" s="4">
        <v>1</v>
      </c>
    </row>
    <row r="370" spans="1:10" x14ac:dyDescent="0.25">
      <c r="A370" t="s">
        <v>25</v>
      </c>
      <c r="B370" t="s">
        <v>151</v>
      </c>
      <c r="C370" t="s">
        <v>169</v>
      </c>
      <c r="D370" t="s">
        <v>143</v>
      </c>
      <c r="E370">
        <v>308.15870000000001</v>
      </c>
      <c r="F370">
        <v>31.95</v>
      </c>
      <c r="G370" t="s">
        <v>146</v>
      </c>
      <c r="H370" t="s">
        <v>13</v>
      </c>
      <c r="I370" t="s">
        <v>17</v>
      </c>
      <c r="J370" s="4">
        <v>1</v>
      </c>
    </row>
    <row r="371" spans="1:10" x14ac:dyDescent="0.25">
      <c r="A371" t="s">
        <v>25</v>
      </c>
      <c r="B371" t="s">
        <v>151</v>
      </c>
      <c r="C371" t="s">
        <v>168</v>
      </c>
      <c r="D371" t="s">
        <v>131</v>
      </c>
      <c r="E371">
        <v>277.07479999999998</v>
      </c>
      <c r="F371">
        <v>20.22</v>
      </c>
      <c r="G371" t="s">
        <v>146</v>
      </c>
      <c r="H371" t="s">
        <v>16</v>
      </c>
      <c r="J371" s="4">
        <v>1</v>
      </c>
    </row>
    <row r="372" spans="1:10" x14ac:dyDescent="0.25">
      <c r="A372" t="s">
        <v>25</v>
      </c>
      <c r="B372" t="s">
        <v>151</v>
      </c>
      <c r="C372" t="s">
        <v>171</v>
      </c>
      <c r="D372" t="s">
        <v>118</v>
      </c>
      <c r="E372">
        <v>220.08580000000001</v>
      </c>
      <c r="F372">
        <v>16.670000000000002</v>
      </c>
      <c r="G372" t="s">
        <v>146</v>
      </c>
      <c r="H372" t="s">
        <v>13</v>
      </c>
      <c r="I372" t="s">
        <v>17</v>
      </c>
      <c r="J372" s="4">
        <v>1</v>
      </c>
    </row>
    <row r="373" spans="1:10" x14ac:dyDescent="0.25">
      <c r="A373" t="s">
        <v>25</v>
      </c>
      <c r="B373" t="s">
        <v>151</v>
      </c>
      <c r="C373" t="s">
        <v>170</v>
      </c>
      <c r="D373" t="s">
        <v>99</v>
      </c>
      <c r="E373">
        <v>159.06870000000001</v>
      </c>
      <c r="F373">
        <v>4.87</v>
      </c>
      <c r="G373" t="s">
        <v>146</v>
      </c>
      <c r="H373" t="s">
        <v>13</v>
      </c>
      <c r="I373" t="s">
        <v>17</v>
      </c>
      <c r="J373" s="4">
        <v>1</v>
      </c>
    </row>
    <row r="374" spans="1:10" x14ac:dyDescent="0.25">
      <c r="A374" t="s">
        <v>25</v>
      </c>
      <c r="B374" t="s">
        <v>151</v>
      </c>
      <c r="C374" t="s">
        <v>172</v>
      </c>
      <c r="D374" t="s">
        <v>107</v>
      </c>
      <c r="E374">
        <v>174.07980000000001</v>
      </c>
      <c r="F374">
        <v>12.71</v>
      </c>
      <c r="G374" t="s">
        <v>146</v>
      </c>
      <c r="H374" t="s">
        <v>13</v>
      </c>
      <c r="I374" t="s">
        <v>17</v>
      </c>
      <c r="J374" s="4">
        <v>1</v>
      </c>
    </row>
    <row r="375" spans="1:10" x14ac:dyDescent="0.25">
      <c r="A375" t="s">
        <v>25</v>
      </c>
      <c r="B375" t="s">
        <v>151</v>
      </c>
      <c r="C375" t="s">
        <v>156</v>
      </c>
      <c r="D375" t="s">
        <v>101</v>
      </c>
      <c r="E375">
        <v>156.08987763355998</v>
      </c>
      <c r="F375">
        <v>6.38</v>
      </c>
      <c r="G375" t="s">
        <v>146</v>
      </c>
      <c r="H375" t="s">
        <v>13</v>
      </c>
      <c r="I375" t="s">
        <v>17</v>
      </c>
      <c r="J375" s="4">
        <v>1</v>
      </c>
    </row>
    <row r="376" spans="1:10" x14ac:dyDescent="0.25">
      <c r="A376" t="s">
        <v>25</v>
      </c>
      <c r="B376" t="s">
        <v>151</v>
      </c>
      <c r="C376" t="s">
        <v>83</v>
      </c>
      <c r="D376" t="s">
        <v>126</v>
      </c>
      <c r="E376">
        <v>321.17840000000001</v>
      </c>
      <c r="F376">
        <v>19.43</v>
      </c>
      <c r="G376" t="s">
        <v>146</v>
      </c>
      <c r="H376" t="s">
        <v>13</v>
      </c>
      <c r="I376" t="s">
        <v>17</v>
      </c>
      <c r="J376" s="4">
        <v>1</v>
      </c>
    </row>
    <row r="377" spans="1:10" x14ac:dyDescent="0.25">
      <c r="A377" t="s">
        <v>25</v>
      </c>
      <c r="B377" t="s">
        <v>151</v>
      </c>
      <c r="C377" t="s">
        <v>87</v>
      </c>
      <c r="D377" t="s">
        <v>132</v>
      </c>
      <c r="E377">
        <v>293.17360000000002</v>
      </c>
      <c r="F377">
        <v>20.74</v>
      </c>
      <c r="G377" t="s">
        <v>146</v>
      </c>
      <c r="H377" t="s">
        <v>13</v>
      </c>
      <c r="I377" t="s">
        <v>17</v>
      </c>
      <c r="J377" s="4">
        <v>1</v>
      </c>
    </row>
    <row r="378" spans="1:10" x14ac:dyDescent="0.25">
      <c r="A378" t="s">
        <v>25</v>
      </c>
      <c r="B378" t="s">
        <v>151</v>
      </c>
      <c r="C378" t="s">
        <v>76</v>
      </c>
      <c r="D378" t="s">
        <v>111</v>
      </c>
      <c r="E378">
        <v>262.13150000000002</v>
      </c>
      <c r="F378">
        <v>14.37</v>
      </c>
      <c r="G378" t="s">
        <v>146</v>
      </c>
      <c r="H378" t="s">
        <v>13</v>
      </c>
      <c r="I378" t="s">
        <v>17</v>
      </c>
      <c r="J378" s="4">
        <v>1</v>
      </c>
    </row>
    <row r="379" spans="1:10" x14ac:dyDescent="0.25">
      <c r="A379" t="s">
        <v>25</v>
      </c>
      <c r="B379" t="s">
        <v>151</v>
      </c>
      <c r="C379" t="s">
        <v>173</v>
      </c>
      <c r="D379" t="s">
        <v>109</v>
      </c>
      <c r="E379">
        <v>120.044</v>
      </c>
      <c r="F379">
        <v>13.54</v>
      </c>
      <c r="G379" t="s">
        <v>146</v>
      </c>
      <c r="H379" t="s">
        <v>13</v>
      </c>
      <c r="I379" t="s">
        <v>17</v>
      </c>
      <c r="J379" s="4">
        <v>1</v>
      </c>
    </row>
    <row r="380" spans="1:10" x14ac:dyDescent="0.25">
      <c r="A380" t="s">
        <v>25</v>
      </c>
      <c r="B380" t="s">
        <v>151</v>
      </c>
      <c r="C380" t="s">
        <v>92</v>
      </c>
      <c r="D380" t="s">
        <v>140</v>
      </c>
      <c r="E380">
        <v>233.13720000000001</v>
      </c>
      <c r="F380">
        <v>24.32</v>
      </c>
      <c r="G380" t="s">
        <v>146</v>
      </c>
      <c r="H380" t="s">
        <v>13</v>
      </c>
      <c r="I380" t="s">
        <v>17</v>
      </c>
      <c r="J380" s="4">
        <v>1</v>
      </c>
    </row>
    <row r="381" spans="1:10" x14ac:dyDescent="0.25">
      <c r="A381" t="s">
        <v>25</v>
      </c>
      <c r="B381" t="s">
        <v>151</v>
      </c>
      <c r="C381" t="s">
        <v>175</v>
      </c>
      <c r="D381" t="s">
        <v>36</v>
      </c>
      <c r="E381">
        <v>342.11621152069995</v>
      </c>
      <c r="F381">
        <v>19.77</v>
      </c>
      <c r="G381" t="s">
        <v>146</v>
      </c>
      <c r="H381" t="s">
        <v>13</v>
      </c>
      <c r="I381" t="s">
        <v>17</v>
      </c>
      <c r="J381" s="4">
        <v>1</v>
      </c>
    </row>
    <row r="382" spans="1:10" x14ac:dyDescent="0.25">
      <c r="A382" t="s">
        <v>25</v>
      </c>
      <c r="B382" t="s">
        <v>151</v>
      </c>
      <c r="C382" t="s">
        <v>91</v>
      </c>
      <c r="D382" t="s">
        <v>138</v>
      </c>
      <c r="E382">
        <v>309.16800000000001</v>
      </c>
      <c r="F382">
        <v>23.16</v>
      </c>
      <c r="G382" t="s">
        <v>146</v>
      </c>
      <c r="H382" t="s">
        <v>13</v>
      </c>
      <c r="I382" t="s">
        <v>17</v>
      </c>
      <c r="J382" s="4">
        <v>1</v>
      </c>
    </row>
    <row r="383" spans="1:10" x14ac:dyDescent="0.25">
      <c r="A383" t="s">
        <v>25</v>
      </c>
      <c r="B383" t="s">
        <v>151</v>
      </c>
      <c r="C383" t="s">
        <v>77</v>
      </c>
      <c r="D383" t="s">
        <v>114</v>
      </c>
      <c r="E383">
        <v>230.16290000000001</v>
      </c>
      <c r="F383">
        <v>14.34</v>
      </c>
      <c r="G383" t="s">
        <v>146</v>
      </c>
      <c r="H383" t="s">
        <v>13</v>
      </c>
      <c r="I383" t="s">
        <v>17</v>
      </c>
      <c r="J383" s="4">
        <v>1</v>
      </c>
    </row>
    <row r="384" spans="1:10" x14ac:dyDescent="0.25">
      <c r="A384" t="s">
        <v>25</v>
      </c>
      <c r="B384" t="s">
        <v>151</v>
      </c>
      <c r="C384" t="s">
        <v>90</v>
      </c>
      <c r="D384" t="s">
        <v>137</v>
      </c>
      <c r="E384">
        <v>245.1738</v>
      </c>
      <c r="F384">
        <v>22.77</v>
      </c>
      <c r="G384" t="s">
        <v>146</v>
      </c>
      <c r="H384" t="s">
        <v>13</v>
      </c>
      <c r="I384" t="s">
        <v>17</v>
      </c>
      <c r="J384" s="4">
        <v>1</v>
      </c>
    </row>
    <row r="385" spans="1:10" x14ac:dyDescent="0.25">
      <c r="A385" t="s">
        <v>25</v>
      </c>
      <c r="B385" t="s">
        <v>151</v>
      </c>
      <c r="C385" t="s">
        <v>78</v>
      </c>
      <c r="D385" t="s">
        <v>116</v>
      </c>
      <c r="E385">
        <v>216.13740000000001</v>
      </c>
      <c r="F385">
        <v>15.29</v>
      </c>
      <c r="G385" t="s">
        <v>146</v>
      </c>
      <c r="H385" t="s">
        <v>13</v>
      </c>
      <c r="I385" t="s">
        <v>17</v>
      </c>
      <c r="J385" s="4">
        <v>1</v>
      </c>
    </row>
    <row r="386" spans="1:10" x14ac:dyDescent="0.25">
      <c r="A386" t="s">
        <v>25</v>
      </c>
      <c r="B386" t="s">
        <v>151</v>
      </c>
      <c r="C386" t="s">
        <v>176</v>
      </c>
      <c r="D386" t="s">
        <v>57</v>
      </c>
      <c r="E386">
        <v>189.06450000000001</v>
      </c>
      <c r="F386">
        <v>20.03</v>
      </c>
      <c r="G386" t="s">
        <v>146</v>
      </c>
      <c r="H386" t="s">
        <v>13</v>
      </c>
      <c r="I386" t="s">
        <v>17</v>
      </c>
      <c r="J386" s="4">
        <v>1</v>
      </c>
    </row>
    <row r="387" spans="1:10" x14ac:dyDescent="0.25">
      <c r="A387" t="s">
        <v>25</v>
      </c>
      <c r="B387" t="s">
        <v>151</v>
      </c>
      <c r="C387" t="s">
        <v>174</v>
      </c>
      <c r="D387" t="s">
        <v>51</v>
      </c>
      <c r="E387">
        <v>135.05529999999999</v>
      </c>
      <c r="F387">
        <v>7.79</v>
      </c>
      <c r="G387" t="s">
        <v>146</v>
      </c>
      <c r="H387" t="s">
        <v>13</v>
      </c>
      <c r="I387" t="s">
        <v>17</v>
      </c>
      <c r="J387" s="4">
        <v>1</v>
      </c>
    </row>
    <row r="388" spans="1:10" x14ac:dyDescent="0.25">
      <c r="A388" t="s">
        <v>25</v>
      </c>
      <c r="B388" t="s">
        <v>151</v>
      </c>
      <c r="C388" t="s">
        <v>177</v>
      </c>
      <c r="D388" t="s">
        <v>33</v>
      </c>
      <c r="E388">
        <v>267.09640000000002</v>
      </c>
      <c r="F388">
        <v>8.4700000000000006</v>
      </c>
      <c r="G388" t="s">
        <v>146</v>
      </c>
      <c r="H388" t="s">
        <v>13</v>
      </c>
      <c r="I388" t="s">
        <v>17</v>
      </c>
      <c r="J388" s="4">
        <v>1</v>
      </c>
    </row>
    <row r="389" spans="1:10" x14ac:dyDescent="0.25">
      <c r="A389" t="s">
        <v>25</v>
      </c>
      <c r="B389" t="s">
        <v>151</v>
      </c>
      <c r="C389" t="s">
        <v>178</v>
      </c>
      <c r="D389" t="s">
        <v>37</v>
      </c>
      <c r="E389">
        <v>89.0471</v>
      </c>
      <c r="F389">
        <v>19.600000000000001</v>
      </c>
      <c r="G389" t="s">
        <v>146</v>
      </c>
      <c r="H389" t="s">
        <v>13</v>
      </c>
      <c r="I389" t="s">
        <v>17</v>
      </c>
      <c r="J389" s="4">
        <v>1</v>
      </c>
    </row>
    <row r="390" spans="1:10" x14ac:dyDescent="0.25">
      <c r="A390" t="s">
        <v>25</v>
      </c>
      <c r="B390" t="s">
        <v>151</v>
      </c>
      <c r="C390" t="s">
        <v>29</v>
      </c>
      <c r="D390" t="s">
        <v>64</v>
      </c>
      <c r="E390">
        <v>347.06389999999999</v>
      </c>
      <c r="F390">
        <v>20.71</v>
      </c>
      <c r="G390" t="s">
        <v>146</v>
      </c>
      <c r="H390" t="s">
        <v>13</v>
      </c>
      <c r="I390" t="s">
        <v>17</v>
      </c>
      <c r="J390" s="4">
        <v>1</v>
      </c>
    </row>
    <row r="391" spans="1:10" x14ac:dyDescent="0.25">
      <c r="A391" t="s">
        <v>25</v>
      </c>
      <c r="B391" t="s">
        <v>151</v>
      </c>
      <c r="C391" t="s">
        <v>179</v>
      </c>
      <c r="D391" t="s">
        <v>144</v>
      </c>
      <c r="E391">
        <v>174.11160000000001</v>
      </c>
      <c r="F391">
        <v>35.630000000000003</v>
      </c>
      <c r="G391" t="s">
        <v>146</v>
      </c>
      <c r="H391" t="s">
        <v>13</v>
      </c>
      <c r="I391" t="s">
        <v>17</v>
      </c>
      <c r="J391" s="4">
        <v>1</v>
      </c>
    </row>
    <row r="392" spans="1:10" x14ac:dyDescent="0.25">
      <c r="A392" t="s">
        <v>25</v>
      </c>
      <c r="B392" t="s">
        <v>151</v>
      </c>
      <c r="C392" t="s">
        <v>182</v>
      </c>
      <c r="D392" t="s">
        <v>43</v>
      </c>
      <c r="E392">
        <v>132.05349212484001</v>
      </c>
      <c r="F392">
        <v>21.09</v>
      </c>
      <c r="G392" t="s">
        <v>146</v>
      </c>
      <c r="H392" t="s">
        <v>13</v>
      </c>
      <c r="I392" t="s">
        <v>17</v>
      </c>
      <c r="J392" s="4">
        <v>1</v>
      </c>
    </row>
    <row r="393" spans="1:10" x14ac:dyDescent="0.25">
      <c r="A393" t="s">
        <v>25</v>
      </c>
      <c r="B393" t="s">
        <v>151</v>
      </c>
      <c r="C393" t="s">
        <v>181</v>
      </c>
      <c r="D393" t="s">
        <v>42</v>
      </c>
      <c r="E393">
        <v>133.0377</v>
      </c>
      <c r="F393">
        <v>20.77</v>
      </c>
      <c r="G393" t="s">
        <v>146</v>
      </c>
      <c r="H393" t="s">
        <v>13</v>
      </c>
      <c r="I393" t="s">
        <v>17</v>
      </c>
      <c r="J393" s="4">
        <v>1</v>
      </c>
    </row>
    <row r="394" spans="1:10" x14ac:dyDescent="0.25">
      <c r="A394" t="s">
        <v>25</v>
      </c>
      <c r="B394" t="s">
        <v>151</v>
      </c>
      <c r="C394" t="s">
        <v>180</v>
      </c>
      <c r="D394" t="s">
        <v>47</v>
      </c>
      <c r="E394">
        <v>117.0797</v>
      </c>
      <c r="F394">
        <v>17.350000000000001</v>
      </c>
      <c r="G394" t="s">
        <v>146</v>
      </c>
      <c r="H394" t="s">
        <v>13</v>
      </c>
      <c r="I394" t="s">
        <v>17</v>
      </c>
      <c r="J394" s="4">
        <v>1</v>
      </c>
    </row>
    <row r="395" spans="1:10" x14ac:dyDescent="0.25">
      <c r="A395" t="s">
        <v>25</v>
      </c>
      <c r="B395" t="s">
        <v>151</v>
      </c>
      <c r="C395" t="s">
        <v>164</v>
      </c>
      <c r="D395" t="s">
        <v>113</v>
      </c>
      <c r="E395">
        <v>103.0996</v>
      </c>
      <c r="F395">
        <v>14.61</v>
      </c>
      <c r="G395" t="s">
        <v>146</v>
      </c>
      <c r="H395" t="s">
        <v>13</v>
      </c>
      <c r="I395" t="s">
        <v>17</v>
      </c>
      <c r="J395" s="4">
        <v>1</v>
      </c>
    </row>
    <row r="396" spans="1:10" x14ac:dyDescent="0.25">
      <c r="A396" t="s">
        <v>25</v>
      </c>
      <c r="B396" t="s">
        <v>151</v>
      </c>
      <c r="C396" t="s">
        <v>183</v>
      </c>
      <c r="D396" t="s">
        <v>63</v>
      </c>
      <c r="E396">
        <v>243.08552052911</v>
      </c>
      <c r="F396">
        <v>14.74</v>
      </c>
      <c r="G396" t="s">
        <v>146</v>
      </c>
      <c r="H396" t="s">
        <v>13</v>
      </c>
      <c r="I396" t="s">
        <v>17</v>
      </c>
      <c r="J396" s="4">
        <v>1</v>
      </c>
    </row>
    <row r="397" spans="1:10" x14ac:dyDescent="0.25">
      <c r="A397" t="s">
        <v>25</v>
      </c>
      <c r="B397" t="s">
        <v>151</v>
      </c>
      <c r="C397" t="s">
        <v>184</v>
      </c>
      <c r="D397" t="s">
        <v>40</v>
      </c>
      <c r="E397">
        <v>111.0431</v>
      </c>
      <c r="F397">
        <v>9.5500000000000007</v>
      </c>
      <c r="G397" t="s">
        <v>146</v>
      </c>
      <c r="H397" t="s">
        <v>13</v>
      </c>
      <c r="I397" t="s">
        <v>17</v>
      </c>
      <c r="J397" s="4">
        <v>1</v>
      </c>
    </row>
    <row r="398" spans="1:10" x14ac:dyDescent="0.25">
      <c r="A398" t="s">
        <v>25</v>
      </c>
      <c r="B398" t="s">
        <v>151</v>
      </c>
      <c r="C398" t="s">
        <v>185</v>
      </c>
      <c r="D398" t="s">
        <v>120</v>
      </c>
      <c r="E398">
        <v>294.12279999999998</v>
      </c>
      <c r="F398">
        <v>18.739999999999998</v>
      </c>
      <c r="G398" t="s">
        <v>146</v>
      </c>
      <c r="H398" t="s">
        <v>16</v>
      </c>
      <c r="J398" s="4">
        <v>1</v>
      </c>
    </row>
    <row r="399" spans="1:10" x14ac:dyDescent="0.25">
      <c r="A399" t="s">
        <v>25</v>
      </c>
      <c r="B399" t="s">
        <v>151</v>
      </c>
      <c r="C399" t="s">
        <v>187</v>
      </c>
      <c r="D399" t="s">
        <v>55</v>
      </c>
      <c r="E399">
        <v>180.0633</v>
      </c>
      <c r="F399">
        <v>19.989999999999998</v>
      </c>
      <c r="G399" t="s">
        <v>146</v>
      </c>
      <c r="H399" t="s">
        <v>13</v>
      </c>
      <c r="I399" t="s">
        <v>17</v>
      </c>
      <c r="J399" s="4">
        <v>1</v>
      </c>
    </row>
    <row r="400" spans="1:10" x14ac:dyDescent="0.25">
      <c r="A400" t="s">
        <v>25</v>
      </c>
      <c r="B400" t="s">
        <v>151</v>
      </c>
      <c r="C400" t="s">
        <v>186</v>
      </c>
      <c r="D400" t="s">
        <v>128</v>
      </c>
      <c r="E400">
        <v>268.0806</v>
      </c>
      <c r="F400">
        <v>19.440000000000001</v>
      </c>
      <c r="G400" t="s">
        <v>146</v>
      </c>
      <c r="H400" t="s">
        <v>16</v>
      </c>
      <c r="J400" s="4">
        <v>1</v>
      </c>
    </row>
    <row r="401" spans="1:10" x14ac:dyDescent="0.25">
      <c r="A401" t="s">
        <v>25</v>
      </c>
      <c r="B401" t="s">
        <v>151</v>
      </c>
      <c r="C401" t="s">
        <v>188</v>
      </c>
      <c r="D401" t="s">
        <v>117</v>
      </c>
      <c r="E401">
        <v>254.101</v>
      </c>
      <c r="F401">
        <v>16.71</v>
      </c>
      <c r="G401" t="s">
        <v>146</v>
      </c>
      <c r="H401" t="s">
        <v>16</v>
      </c>
      <c r="J401" s="4">
        <v>1</v>
      </c>
    </row>
    <row r="402" spans="1:10" x14ac:dyDescent="0.25">
      <c r="A402" t="s">
        <v>25</v>
      </c>
      <c r="B402" t="s">
        <v>151</v>
      </c>
      <c r="C402" t="s">
        <v>189</v>
      </c>
      <c r="D402" t="s">
        <v>54</v>
      </c>
      <c r="E402">
        <v>147.05269999999999</v>
      </c>
      <c r="F402">
        <v>20.47</v>
      </c>
      <c r="G402" t="s">
        <v>146</v>
      </c>
      <c r="H402" t="s">
        <v>13</v>
      </c>
      <c r="I402" t="s">
        <v>17</v>
      </c>
      <c r="J402" s="4">
        <v>1</v>
      </c>
    </row>
    <row r="403" spans="1:10" x14ac:dyDescent="0.25">
      <c r="A403" t="s">
        <v>25</v>
      </c>
      <c r="B403" t="s">
        <v>151</v>
      </c>
      <c r="C403" t="s">
        <v>190</v>
      </c>
      <c r="D403" t="s">
        <v>46</v>
      </c>
      <c r="E403">
        <v>146.06970000000001</v>
      </c>
      <c r="F403">
        <v>20.36</v>
      </c>
      <c r="G403" t="s">
        <v>146</v>
      </c>
      <c r="H403" t="s">
        <v>13</v>
      </c>
      <c r="I403" t="s">
        <v>17</v>
      </c>
      <c r="J403" s="4">
        <v>1</v>
      </c>
    </row>
    <row r="404" spans="1:10" x14ac:dyDescent="0.25">
      <c r="A404" t="s">
        <v>25</v>
      </c>
      <c r="B404" t="s">
        <v>151</v>
      </c>
      <c r="C404" t="s">
        <v>193</v>
      </c>
      <c r="D404" t="s">
        <v>59</v>
      </c>
      <c r="E404">
        <v>257.10399999999998</v>
      </c>
      <c r="F404">
        <v>21.38</v>
      </c>
      <c r="G404" t="s">
        <v>146</v>
      </c>
      <c r="H404" t="s">
        <v>13</v>
      </c>
      <c r="I404" t="s">
        <v>17</v>
      </c>
      <c r="J404" s="4">
        <v>1</v>
      </c>
    </row>
    <row r="405" spans="1:10" x14ac:dyDescent="0.25">
      <c r="A405" t="s">
        <v>25</v>
      </c>
      <c r="B405" t="s">
        <v>151</v>
      </c>
      <c r="C405" t="s">
        <v>79</v>
      </c>
      <c r="D405" t="s">
        <v>119</v>
      </c>
      <c r="E405">
        <v>222.10079999999999</v>
      </c>
      <c r="F405">
        <v>17.079999999999998</v>
      </c>
      <c r="G405" t="s">
        <v>146</v>
      </c>
      <c r="H405" t="s">
        <v>13</v>
      </c>
      <c r="I405" t="s">
        <v>17</v>
      </c>
      <c r="J405" s="4">
        <v>1</v>
      </c>
    </row>
    <row r="406" spans="1:10" x14ac:dyDescent="0.25">
      <c r="A406" t="s">
        <v>25</v>
      </c>
      <c r="B406" t="s">
        <v>151</v>
      </c>
      <c r="C406" t="s">
        <v>191</v>
      </c>
      <c r="D406" t="s">
        <v>52</v>
      </c>
      <c r="E406">
        <v>151.0488</v>
      </c>
      <c r="F406">
        <v>14.15</v>
      </c>
      <c r="G406" t="s">
        <v>146</v>
      </c>
      <c r="H406" t="s">
        <v>13</v>
      </c>
      <c r="I406" t="s">
        <v>17</v>
      </c>
      <c r="J406" s="4">
        <v>1</v>
      </c>
    </row>
    <row r="407" spans="1:10" x14ac:dyDescent="0.25">
      <c r="A407" t="s">
        <v>25</v>
      </c>
      <c r="B407" t="s">
        <v>151</v>
      </c>
      <c r="C407" t="s">
        <v>192</v>
      </c>
      <c r="D407" t="s">
        <v>34</v>
      </c>
      <c r="E407">
        <v>283.09140000000002</v>
      </c>
      <c r="F407">
        <v>15.76</v>
      </c>
      <c r="G407" t="s">
        <v>146</v>
      </c>
      <c r="H407" t="s">
        <v>13</v>
      </c>
      <c r="I407" t="s">
        <v>17</v>
      </c>
      <c r="J407" s="4">
        <v>1</v>
      </c>
    </row>
    <row r="408" spans="1:10" x14ac:dyDescent="0.25">
      <c r="A408" t="s">
        <v>25</v>
      </c>
      <c r="B408" t="s">
        <v>151</v>
      </c>
      <c r="C408" t="s">
        <v>80</v>
      </c>
      <c r="D408" t="s">
        <v>122</v>
      </c>
      <c r="E408">
        <v>238.10570000000001</v>
      </c>
      <c r="F408">
        <v>19.23</v>
      </c>
      <c r="G408" t="s">
        <v>146</v>
      </c>
      <c r="H408" t="s">
        <v>16</v>
      </c>
      <c r="J408" s="4">
        <v>1</v>
      </c>
    </row>
    <row r="409" spans="1:10" x14ac:dyDescent="0.25">
      <c r="A409" t="s">
        <v>25</v>
      </c>
      <c r="B409" t="s">
        <v>151</v>
      </c>
      <c r="C409" t="s">
        <v>197</v>
      </c>
      <c r="D409" t="s">
        <v>134</v>
      </c>
      <c r="E409">
        <v>155.06909999999999</v>
      </c>
      <c r="F409">
        <v>21.14</v>
      </c>
      <c r="G409" t="s">
        <v>146</v>
      </c>
      <c r="H409" t="s">
        <v>13</v>
      </c>
      <c r="I409" t="s">
        <v>17</v>
      </c>
      <c r="J409" s="4">
        <v>1</v>
      </c>
    </row>
    <row r="410" spans="1:10" x14ac:dyDescent="0.25">
      <c r="A410" t="s">
        <v>25</v>
      </c>
      <c r="B410" t="s">
        <v>151</v>
      </c>
      <c r="C410" t="s">
        <v>196</v>
      </c>
      <c r="D410" t="s">
        <v>129</v>
      </c>
      <c r="E410">
        <v>197.11660000000001</v>
      </c>
      <c r="F410">
        <v>20.05</v>
      </c>
      <c r="G410" t="s">
        <v>146</v>
      </c>
      <c r="H410" t="s">
        <v>16</v>
      </c>
      <c r="J410" s="4">
        <v>1</v>
      </c>
    </row>
    <row r="411" spans="1:10" x14ac:dyDescent="0.25">
      <c r="A411" t="s">
        <v>25</v>
      </c>
      <c r="B411" t="s">
        <v>151</v>
      </c>
      <c r="C411" t="s">
        <v>82</v>
      </c>
      <c r="D411" t="s">
        <v>125</v>
      </c>
      <c r="E411">
        <v>254.1369</v>
      </c>
      <c r="F411">
        <v>19.36</v>
      </c>
      <c r="G411" t="s">
        <v>146</v>
      </c>
      <c r="H411" t="s">
        <v>13</v>
      </c>
      <c r="I411" t="s">
        <v>17</v>
      </c>
      <c r="J411" s="4">
        <v>1</v>
      </c>
    </row>
    <row r="412" spans="1:10" x14ac:dyDescent="0.25">
      <c r="A412" t="s">
        <v>25</v>
      </c>
      <c r="B412" t="s">
        <v>151</v>
      </c>
      <c r="C412" t="s">
        <v>194</v>
      </c>
      <c r="D412" t="s">
        <v>49</v>
      </c>
      <c r="E412">
        <v>136.0385</v>
      </c>
      <c r="F412">
        <v>9.81</v>
      </c>
      <c r="G412" t="s">
        <v>146</v>
      </c>
      <c r="H412" t="s">
        <v>13</v>
      </c>
      <c r="I412" t="s">
        <v>17</v>
      </c>
      <c r="J412" s="4">
        <v>1</v>
      </c>
    </row>
    <row r="413" spans="1:10" x14ac:dyDescent="0.25">
      <c r="A413" t="s">
        <v>25</v>
      </c>
      <c r="B413" t="s">
        <v>151</v>
      </c>
      <c r="C413" t="s">
        <v>195</v>
      </c>
      <c r="D413" t="s">
        <v>56</v>
      </c>
      <c r="E413">
        <v>131.09450000000001</v>
      </c>
      <c r="F413">
        <v>15.66</v>
      </c>
      <c r="G413" t="s">
        <v>146</v>
      </c>
      <c r="H413" t="s">
        <v>13</v>
      </c>
      <c r="I413" t="s">
        <v>17</v>
      </c>
      <c r="J413" s="4">
        <v>1</v>
      </c>
    </row>
    <row r="414" spans="1:10" x14ac:dyDescent="0.25">
      <c r="A414" t="s">
        <v>25</v>
      </c>
      <c r="B414" t="s">
        <v>151</v>
      </c>
      <c r="C414" t="s">
        <v>199</v>
      </c>
      <c r="D414" t="s">
        <v>56</v>
      </c>
      <c r="E414">
        <v>131.09450000000001</v>
      </c>
      <c r="F414">
        <v>15.14</v>
      </c>
      <c r="G414" t="s">
        <v>146</v>
      </c>
      <c r="H414" t="s">
        <v>13</v>
      </c>
      <c r="I414" t="s">
        <v>17</v>
      </c>
      <c r="J414" s="4">
        <v>1</v>
      </c>
    </row>
    <row r="415" spans="1:10" x14ac:dyDescent="0.25">
      <c r="A415" t="s">
        <v>25</v>
      </c>
      <c r="B415" t="s">
        <v>151</v>
      </c>
      <c r="C415" t="s">
        <v>201</v>
      </c>
      <c r="D415" t="s">
        <v>145</v>
      </c>
      <c r="E415">
        <v>146.1052</v>
      </c>
      <c r="F415">
        <v>36.57</v>
      </c>
      <c r="G415" t="s">
        <v>146</v>
      </c>
      <c r="H415" t="s">
        <v>13</v>
      </c>
      <c r="I415" t="s">
        <v>17</v>
      </c>
      <c r="J415" s="4">
        <v>1</v>
      </c>
    </row>
    <row r="416" spans="1:10" x14ac:dyDescent="0.25">
      <c r="A416" t="s">
        <v>25</v>
      </c>
      <c r="B416" t="s">
        <v>151</v>
      </c>
      <c r="C416" t="s">
        <v>200</v>
      </c>
      <c r="D416" t="s">
        <v>48</v>
      </c>
      <c r="E416">
        <v>149.05019999999999</v>
      </c>
      <c r="F416">
        <v>16.43</v>
      </c>
      <c r="G416" t="s">
        <v>146</v>
      </c>
      <c r="H416" t="s">
        <v>13</v>
      </c>
      <c r="I416" t="s">
        <v>17</v>
      </c>
      <c r="J416" s="4">
        <v>1</v>
      </c>
    </row>
    <row r="417" spans="1:10" x14ac:dyDescent="0.25">
      <c r="A417" t="s">
        <v>25</v>
      </c>
      <c r="B417" t="s">
        <v>151</v>
      </c>
      <c r="C417" t="s">
        <v>198</v>
      </c>
      <c r="D417" t="s">
        <v>102</v>
      </c>
      <c r="E417">
        <v>281.1121</v>
      </c>
      <c r="F417">
        <v>7.38</v>
      </c>
      <c r="G417" t="s">
        <v>146</v>
      </c>
      <c r="H417" t="s">
        <v>13</v>
      </c>
      <c r="I417" t="s">
        <v>17</v>
      </c>
      <c r="J417" s="4">
        <v>1</v>
      </c>
    </row>
    <row r="418" spans="1:10" x14ac:dyDescent="0.25">
      <c r="A418" t="s">
        <v>25</v>
      </c>
      <c r="B418" t="s">
        <v>151</v>
      </c>
      <c r="C418" t="s">
        <v>204</v>
      </c>
      <c r="D418" t="s">
        <v>104</v>
      </c>
      <c r="E418">
        <v>165.06569999999999</v>
      </c>
      <c r="F418">
        <v>9.83</v>
      </c>
      <c r="G418" t="s">
        <v>146</v>
      </c>
      <c r="H418" t="s">
        <v>13</v>
      </c>
      <c r="I418" t="s">
        <v>17</v>
      </c>
      <c r="J418" s="4">
        <v>1</v>
      </c>
    </row>
    <row r="419" spans="1:10" x14ac:dyDescent="0.25">
      <c r="A419" t="s">
        <v>25</v>
      </c>
      <c r="B419" t="s">
        <v>151</v>
      </c>
      <c r="C419" t="s">
        <v>205</v>
      </c>
      <c r="D419" t="s">
        <v>105</v>
      </c>
      <c r="E419">
        <v>297.1071</v>
      </c>
      <c r="F419">
        <v>11.36</v>
      </c>
      <c r="G419" t="s">
        <v>146</v>
      </c>
      <c r="H419" t="s">
        <v>13</v>
      </c>
      <c r="I419" t="s">
        <v>17</v>
      </c>
      <c r="J419" s="4">
        <v>1</v>
      </c>
    </row>
    <row r="420" spans="1:10" x14ac:dyDescent="0.25">
      <c r="A420" t="s">
        <v>25</v>
      </c>
      <c r="B420" t="s">
        <v>151</v>
      </c>
      <c r="C420" t="s">
        <v>202</v>
      </c>
      <c r="D420" t="s">
        <v>66</v>
      </c>
      <c r="E420">
        <v>297.08980000000003</v>
      </c>
      <c r="F420">
        <v>6.78</v>
      </c>
      <c r="G420" t="s">
        <v>146</v>
      </c>
      <c r="H420" t="s">
        <v>13</v>
      </c>
      <c r="I420" t="s">
        <v>17</v>
      </c>
      <c r="J420" s="4">
        <v>1</v>
      </c>
    </row>
    <row r="421" spans="1:10" x14ac:dyDescent="0.25">
      <c r="A421" t="s">
        <v>25</v>
      </c>
      <c r="B421" t="s">
        <v>151</v>
      </c>
      <c r="C421" t="s">
        <v>203</v>
      </c>
      <c r="D421" t="s">
        <v>103</v>
      </c>
      <c r="E421">
        <v>258.08479999999997</v>
      </c>
      <c r="F421">
        <v>8.02</v>
      </c>
      <c r="G421" t="s">
        <v>146</v>
      </c>
      <c r="H421" t="s">
        <v>13</v>
      </c>
      <c r="I421" t="s">
        <v>17</v>
      </c>
      <c r="J421" s="4">
        <v>1</v>
      </c>
    </row>
    <row r="422" spans="1:10" x14ac:dyDescent="0.25">
      <c r="A422" t="s">
        <v>25</v>
      </c>
      <c r="B422" t="s">
        <v>151</v>
      </c>
      <c r="C422" t="s">
        <v>206</v>
      </c>
      <c r="D422" t="s">
        <v>67</v>
      </c>
      <c r="E422">
        <v>122.048</v>
      </c>
      <c r="F422">
        <v>6.26</v>
      </c>
      <c r="G422" t="s">
        <v>146</v>
      </c>
      <c r="H422" t="s">
        <v>13</v>
      </c>
      <c r="I422" t="s">
        <v>17</v>
      </c>
      <c r="J422" s="4">
        <v>1</v>
      </c>
    </row>
    <row r="423" spans="1:10" x14ac:dyDescent="0.25">
      <c r="A423" t="s">
        <v>25</v>
      </c>
      <c r="B423" t="s">
        <v>151</v>
      </c>
      <c r="C423" t="s">
        <v>207</v>
      </c>
      <c r="D423" t="s">
        <v>60</v>
      </c>
      <c r="E423">
        <v>165.07810000000001</v>
      </c>
      <c r="F423">
        <v>14.8</v>
      </c>
      <c r="G423" t="s">
        <v>146</v>
      </c>
      <c r="H423" t="s">
        <v>13</v>
      </c>
      <c r="I423" t="s">
        <v>17</v>
      </c>
      <c r="J423" s="4">
        <v>1</v>
      </c>
    </row>
    <row r="424" spans="1:10" x14ac:dyDescent="0.25">
      <c r="A424" t="s">
        <v>25</v>
      </c>
      <c r="B424" t="s">
        <v>151</v>
      </c>
      <c r="C424" t="s">
        <v>209</v>
      </c>
      <c r="D424" t="s">
        <v>106</v>
      </c>
      <c r="E424">
        <v>121.08914935756999</v>
      </c>
      <c r="F424">
        <v>12.07</v>
      </c>
      <c r="G424" t="s">
        <v>146</v>
      </c>
      <c r="H424" t="s">
        <v>13</v>
      </c>
      <c r="I424" t="s">
        <v>17</v>
      </c>
      <c r="J424" s="4">
        <v>1</v>
      </c>
    </row>
    <row r="425" spans="1:10" x14ac:dyDescent="0.25">
      <c r="A425" t="s">
        <v>25</v>
      </c>
      <c r="B425" t="s">
        <v>151</v>
      </c>
      <c r="C425" t="s">
        <v>210</v>
      </c>
      <c r="D425" t="s">
        <v>53</v>
      </c>
      <c r="E425">
        <v>115.06310000000001</v>
      </c>
      <c r="F425">
        <v>18.22</v>
      </c>
      <c r="G425" t="s">
        <v>146</v>
      </c>
      <c r="H425" t="s">
        <v>13</v>
      </c>
      <c r="I425" t="s">
        <v>17</v>
      </c>
      <c r="J425" s="4">
        <v>1</v>
      </c>
    </row>
    <row r="426" spans="1:10" x14ac:dyDescent="0.25">
      <c r="A426" t="s">
        <v>25</v>
      </c>
      <c r="B426" t="s">
        <v>151</v>
      </c>
      <c r="C426" t="s">
        <v>208</v>
      </c>
      <c r="D426" t="s">
        <v>58</v>
      </c>
      <c r="E426">
        <v>169.07390000000001</v>
      </c>
      <c r="F426">
        <v>7.04</v>
      </c>
      <c r="G426" t="s">
        <v>146</v>
      </c>
      <c r="H426" t="s">
        <v>13</v>
      </c>
      <c r="I426" t="s">
        <v>17</v>
      </c>
      <c r="J426" s="4">
        <v>1</v>
      </c>
    </row>
    <row r="427" spans="1:10" x14ac:dyDescent="0.25">
      <c r="A427" t="s">
        <v>25</v>
      </c>
      <c r="B427" t="s">
        <v>151</v>
      </c>
      <c r="C427" t="s">
        <v>211</v>
      </c>
      <c r="D427" t="s">
        <v>38</v>
      </c>
      <c r="E427">
        <v>105.0424</v>
      </c>
      <c r="F427">
        <v>19.29</v>
      </c>
      <c r="G427" t="s">
        <v>146</v>
      </c>
      <c r="H427" t="s">
        <v>13</v>
      </c>
      <c r="I427" t="s">
        <v>17</v>
      </c>
      <c r="J427" s="4">
        <v>1</v>
      </c>
    </row>
    <row r="428" spans="1:10" x14ac:dyDescent="0.25">
      <c r="A428" t="s">
        <v>25</v>
      </c>
      <c r="B428" t="s">
        <v>151</v>
      </c>
      <c r="C428" t="s">
        <v>215</v>
      </c>
      <c r="D428" t="s">
        <v>41</v>
      </c>
      <c r="E428">
        <v>118.0264</v>
      </c>
      <c r="F428">
        <v>20.38</v>
      </c>
      <c r="G428" t="s">
        <v>146</v>
      </c>
      <c r="H428" t="s">
        <v>13</v>
      </c>
      <c r="I428" t="s">
        <v>17</v>
      </c>
      <c r="J428" s="4">
        <v>1</v>
      </c>
    </row>
    <row r="429" spans="1:10" x14ac:dyDescent="0.25">
      <c r="A429" t="s">
        <v>25</v>
      </c>
      <c r="B429" t="s">
        <v>151</v>
      </c>
      <c r="C429" t="s">
        <v>212</v>
      </c>
      <c r="D429" t="s">
        <v>115</v>
      </c>
      <c r="E429">
        <v>264.10359999999997</v>
      </c>
      <c r="F429">
        <v>14.96</v>
      </c>
      <c r="G429" t="s">
        <v>146</v>
      </c>
      <c r="H429" t="s">
        <v>13</v>
      </c>
      <c r="I429" t="s">
        <v>17</v>
      </c>
      <c r="J429" s="4">
        <v>1</v>
      </c>
    </row>
    <row r="430" spans="1:10" x14ac:dyDescent="0.25">
      <c r="A430" t="s">
        <v>25</v>
      </c>
      <c r="B430" t="s">
        <v>151</v>
      </c>
      <c r="C430" t="s">
        <v>84</v>
      </c>
      <c r="D430" t="s">
        <v>127</v>
      </c>
      <c r="E430">
        <v>190.09549999999999</v>
      </c>
      <c r="F430">
        <v>19.559999999999999</v>
      </c>
      <c r="G430" t="s">
        <v>146</v>
      </c>
      <c r="H430" t="s">
        <v>13</v>
      </c>
      <c r="I430" t="s">
        <v>17</v>
      </c>
      <c r="J430" s="4">
        <v>1</v>
      </c>
    </row>
    <row r="431" spans="1:10" x14ac:dyDescent="0.25">
      <c r="A431" t="s">
        <v>25</v>
      </c>
      <c r="B431" t="s">
        <v>151</v>
      </c>
      <c r="C431" t="s">
        <v>214</v>
      </c>
      <c r="D431" t="s">
        <v>45</v>
      </c>
      <c r="E431">
        <v>119.0574</v>
      </c>
      <c r="F431">
        <v>19.78</v>
      </c>
      <c r="G431" t="s">
        <v>146</v>
      </c>
      <c r="H431" t="s">
        <v>13</v>
      </c>
      <c r="I431" t="s">
        <v>17</v>
      </c>
      <c r="J431" s="4">
        <v>1</v>
      </c>
    </row>
    <row r="432" spans="1:10" x14ac:dyDescent="0.25">
      <c r="A432" t="s">
        <v>25</v>
      </c>
      <c r="B432" t="s">
        <v>151</v>
      </c>
      <c r="C432" t="s">
        <v>81</v>
      </c>
      <c r="D432" t="s">
        <v>123</v>
      </c>
      <c r="E432">
        <v>206.0881</v>
      </c>
      <c r="F432">
        <v>19.38</v>
      </c>
      <c r="G432" t="s">
        <v>146</v>
      </c>
      <c r="H432" t="s">
        <v>13</v>
      </c>
      <c r="I432" t="s">
        <v>17</v>
      </c>
      <c r="J432" s="4">
        <v>1</v>
      </c>
    </row>
    <row r="433" spans="1:10" x14ac:dyDescent="0.25">
      <c r="A433" t="s">
        <v>25</v>
      </c>
      <c r="B433" t="s">
        <v>151</v>
      </c>
      <c r="C433" t="s">
        <v>213</v>
      </c>
      <c r="D433" t="s">
        <v>35</v>
      </c>
      <c r="E433">
        <v>204.08840000000001</v>
      </c>
      <c r="F433">
        <v>15.61</v>
      </c>
      <c r="G433" t="s">
        <v>146</v>
      </c>
      <c r="H433" t="s">
        <v>13</v>
      </c>
      <c r="I433" t="s">
        <v>17</v>
      </c>
      <c r="J433" s="4">
        <v>1</v>
      </c>
    </row>
    <row r="434" spans="1:10" x14ac:dyDescent="0.25">
      <c r="A434" t="s">
        <v>25</v>
      </c>
      <c r="B434" t="s">
        <v>151</v>
      </c>
      <c r="C434" t="s">
        <v>220</v>
      </c>
      <c r="D434" t="s">
        <v>61</v>
      </c>
      <c r="E434">
        <v>181.07320000000001</v>
      </c>
      <c r="F434">
        <v>17.43</v>
      </c>
      <c r="G434" t="s">
        <v>146</v>
      </c>
      <c r="H434" t="s">
        <v>13</v>
      </c>
      <c r="I434" t="s">
        <v>17</v>
      </c>
      <c r="J434" s="4">
        <v>1</v>
      </c>
    </row>
    <row r="435" spans="1:10" x14ac:dyDescent="0.25">
      <c r="A435" t="s">
        <v>25</v>
      </c>
      <c r="B435" t="s">
        <v>151</v>
      </c>
      <c r="C435" t="s">
        <v>216</v>
      </c>
      <c r="D435" t="s">
        <v>39</v>
      </c>
      <c r="E435">
        <v>112.02800000000001</v>
      </c>
      <c r="F435">
        <v>6.98</v>
      </c>
      <c r="G435" t="s">
        <v>146</v>
      </c>
      <c r="H435" t="s">
        <v>13</v>
      </c>
      <c r="I435" t="s">
        <v>17</v>
      </c>
      <c r="J435" s="4">
        <v>1</v>
      </c>
    </row>
    <row r="436" spans="1:10" x14ac:dyDescent="0.25">
      <c r="A436" t="s">
        <v>25</v>
      </c>
      <c r="B436" t="s">
        <v>151</v>
      </c>
      <c r="C436" t="s">
        <v>217</v>
      </c>
      <c r="D436" t="s">
        <v>62</v>
      </c>
      <c r="E436">
        <v>244.06890000000001</v>
      </c>
      <c r="F436">
        <v>9.9499999999999993</v>
      </c>
      <c r="G436" t="s">
        <v>146</v>
      </c>
      <c r="H436" t="s">
        <v>13</v>
      </c>
      <c r="I436" t="s">
        <v>17</v>
      </c>
      <c r="J436" s="4">
        <v>1</v>
      </c>
    </row>
    <row r="437" spans="1:10" x14ac:dyDescent="0.25">
      <c r="A437" t="s">
        <v>25</v>
      </c>
      <c r="B437" t="s">
        <v>151</v>
      </c>
      <c r="C437" t="s">
        <v>85</v>
      </c>
      <c r="D437" t="s">
        <v>65</v>
      </c>
      <c r="E437">
        <v>246.12039999999999</v>
      </c>
      <c r="F437">
        <v>20.059999999999999</v>
      </c>
      <c r="G437" t="s">
        <v>146</v>
      </c>
      <c r="H437" t="s">
        <v>13</v>
      </c>
      <c r="I437" t="s">
        <v>17</v>
      </c>
      <c r="J437" s="4">
        <v>1</v>
      </c>
    </row>
    <row r="438" spans="1:10" x14ac:dyDescent="0.25">
      <c r="A438" t="s">
        <v>25</v>
      </c>
      <c r="B438" t="s">
        <v>151</v>
      </c>
      <c r="C438" t="s">
        <v>219</v>
      </c>
      <c r="D438" t="s">
        <v>47</v>
      </c>
      <c r="E438">
        <v>117.0792</v>
      </c>
      <c r="F438">
        <v>17.21</v>
      </c>
      <c r="G438" t="s">
        <v>146</v>
      </c>
      <c r="H438" t="s">
        <v>13</v>
      </c>
      <c r="I438" t="s">
        <v>17</v>
      </c>
      <c r="J438" s="4">
        <v>1</v>
      </c>
    </row>
    <row r="439" spans="1:10" x14ac:dyDescent="0.25">
      <c r="A439" t="s">
        <v>25</v>
      </c>
      <c r="B439" t="s">
        <v>151</v>
      </c>
      <c r="C439" t="s">
        <v>218</v>
      </c>
      <c r="D439" t="s">
        <v>50</v>
      </c>
      <c r="E439">
        <v>152.03299999999999</v>
      </c>
      <c r="F439">
        <v>10.73</v>
      </c>
      <c r="G439" t="s">
        <v>146</v>
      </c>
      <c r="H439" t="s">
        <v>13</v>
      </c>
      <c r="I439" t="s">
        <v>17</v>
      </c>
      <c r="J439" s="4">
        <v>1</v>
      </c>
    </row>
    <row r="440" spans="1:10" x14ac:dyDescent="0.25">
      <c r="A440" t="s">
        <v>25</v>
      </c>
      <c r="B440" t="s">
        <v>152</v>
      </c>
      <c r="C440" t="s">
        <v>160</v>
      </c>
      <c r="D440" t="s">
        <v>141</v>
      </c>
      <c r="E440">
        <v>245.14940000000001</v>
      </c>
      <c r="F440">
        <v>24.52</v>
      </c>
      <c r="G440" t="s">
        <v>146</v>
      </c>
      <c r="H440" t="s">
        <v>15</v>
      </c>
      <c r="I440" t="s">
        <v>17</v>
      </c>
      <c r="J440" s="4">
        <v>1</v>
      </c>
    </row>
    <row r="441" spans="1:10" x14ac:dyDescent="0.25">
      <c r="A441" t="s">
        <v>25</v>
      </c>
      <c r="B441" t="s">
        <v>152</v>
      </c>
      <c r="C441" t="s">
        <v>159</v>
      </c>
      <c r="D441" t="s">
        <v>142</v>
      </c>
      <c r="E441">
        <v>217.14230000000001</v>
      </c>
      <c r="F441">
        <v>27.03</v>
      </c>
      <c r="G441" t="s">
        <v>146</v>
      </c>
      <c r="H441" t="s">
        <v>15</v>
      </c>
      <c r="I441" t="s">
        <v>17</v>
      </c>
      <c r="J441" s="4">
        <v>1</v>
      </c>
    </row>
    <row r="442" spans="1:10" x14ac:dyDescent="0.25">
      <c r="A442" t="s">
        <v>25</v>
      </c>
      <c r="B442" t="s">
        <v>152</v>
      </c>
      <c r="C442" t="s">
        <v>86</v>
      </c>
      <c r="D442" t="s">
        <v>130</v>
      </c>
      <c r="E442">
        <v>287.19580000000002</v>
      </c>
      <c r="F442">
        <v>20.28</v>
      </c>
      <c r="G442" t="s">
        <v>146</v>
      </c>
      <c r="H442" t="s">
        <v>15</v>
      </c>
      <c r="I442" t="s">
        <v>17</v>
      </c>
      <c r="J442" s="4">
        <v>1</v>
      </c>
    </row>
    <row r="443" spans="1:10" x14ac:dyDescent="0.25">
      <c r="A443" t="s">
        <v>25</v>
      </c>
      <c r="B443" t="s">
        <v>152</v>
      </c>
      <c r="C443" t="s">
        <v>89</v>
      </c>
      <c r="D443" t="s">
        <v>135</v>
      </c>
      <c r="E443">
        <v>259.18939999999998</v>
      </c>
      <c r="F443">
        <v>21.88</v>
      </c>
      <c r="G443" t="s">
        <v>146</v>
      </c>
      <c r="H443" t="s">
        <v>15</v>
      </c>
      <c r="I443" t="s">
        <v>17</v>
      </c>
      <c r="J443" s="4">
        <v>1</v>
      </c>
    </row>
    <row r="444" spans="1:10" x14ac:dyDescent="0.25">
      <c r="A444" t="s">
        <v>25</v>
      </c>
      <c r="B444" t="s">
        <v>152</v>
      </c>
      <c r="C444" t="s">
        <v>161</v>
      </c>
      <c r="D444" t="s">
        <v>108</v>
      </c>
      <c r="E444">
        <v>179.09469999999999</v>
      </c>
      <c r="F444">
        <v>13.12</v>
      </c>
      <c r="G444" t="s">
        <v>146</v>
      </c>
      <c r="H444" t="s">
        <v>22</v>
      </c>
      <c r="I444" t="s">
        <v>20</v>
      </c>
      <c r="J444" s="4">
        <v>1</v>
      </c>
    </row>
    <row r="445" spans="1:10" x14ac:dyDescent="0.25">
      <c r="A445" t="s">
        <v>25</v>
      </c>
      <c r="B445" t="s">
        <v>152</v>
      </c>
      <c r="C445" t="s">
        <v>162</v>
      </c>
      <c r="D445" t="s">
        <v>124</v>
      </c>
      <c r="E445">
        <v>416.15300000000002</v>
      </c>
      <c r="F445">
        <v>19.39</v>
      </c>
      <c r="G445" t="s">
        <v>146</v>
      </c>
      <c r="H445" t="s">
        <v>16</v>
      </c>
      <c r="J445" s="4">
        <v>1</v>
      </c>
    </row>
    <row r="446" spans="1:10" x14ac:dyDescent="0.25">
      <c r="A446" t="s">
        <v>25</v>
      </c>
      <c r="B446" t="s">
        <v>152</v>
      </c>
      <c r="C446" t="s">
        <v>163</v>
      </c>
      <c r="D446" t="s">
        <v>36</v>
      </c>
      <c r="E446">
        <v>342.11770000000001</v>
      </c>
      <c r="F446">
        <v>18.899999999999999</v>
      </c>
      <c r="G446" t="s">
        <v>146</v>
      </c>
      <c r="H446" t="s">
        <v>15</v>
      </c>
      <c r="I446" t="s">
        <v>17</v>
      </c>
      <c r="J446" s="4">
        <v>1</v>
      </c>
    </row>
    <row r="447" spans="1:10" x14ac:dyDescent="0.25">
      <c r="A447" t="s">
        <v>25</v>
      </c>
      <c r="B447" t="s">
        <v>152</v>
      </c>
      <c r="C447" t="s">
        <v>88</v>
      </c>
      <c r="D447" t="s">
        <v>44</v>
      </c>
      <c r="E447">
        <v>103.0633</v>
      </c>
      <c r="F447">
        <v>20.49</v>
      </c>
      <c r="G447" t="s">
        <v>146</v>
      </c>
      <c r="H447" t="s">
        <v>14</v>
      </c>
      <c r="I447" t="s">
        <v>18</v>
      </c>
      <c r="J447" s="4">
        <v>1</v>
      </c>
    </row>
    <row r="448" spans="1:10" x14ac:dyDescent="0.25">
      <c r="A448" t="s">
        <v>25</v>
      </c>
      <c r="B448" t="s">
        <v>152</v>
      </c>
      <c r="C448" t="s">
        <v>98</v>
      </c>
      <c r="D448" t="s">
        <v>142</v>
      </c>
      <c r="E448">
        <v>217.14240000000001</v>
      </c>
      <c r="F448">
        <v>26.23</v>
      </c>
      <c r="G448" t="s">
        <v>146</v>
      </c>
      <c r="H448" t="s">
        <v>15</v>
      </c>
      <c r="I448" t="s">
        <v>17</v>
      </c>
      <c r="J448" s="4">
        <v>1</v>
      </c>
    </row>
    <row r="449" spans="1:10" x14ac:dyDescent="0.25">
      <c r="A449" t="s">
        <v>25</v>
      </c>
      <c r="B449" t="s">
        <v>152</v>
      </c>
      <c r="C449" t="s">
        <v>95</v>
      </c>
      <c r="D449" t="s">
        <v>136</v>
      </c>
      <c r="E449">
        <v>275.15949999999998</v>
      </c>
      <c r="F449">
        <v>22.41</v>
      </c>
      <c r="G449" t="s">
        <v>146</v>
      </c>
      <c r="H449" t="s">
        <v>15</v>
      </c>
      <c r="I449" t="s">
        <v>17</v>
      </c>
      <c r="J449" s="4">
        <v>1</v>
      </c>
    </row>
    <row r="450" spans="1:10" x14ac:dyDescent="0.25">
      <c r="A450" t="s">
        <v>25</v>
      </c>
      <c r="B450" t="s">
        <v>152</v>
      </c>
      <c r="C450" t="s">
        <v>97</v>
      </c>
      <c r="D450" t="s">
        <v>139</v>
      </c>
      <c r="E450">
        <v>247.1523</v>
      </c>
      <c r="F450">
        <v>23.41</v>
      </c>
      <c r="G450" t="s">
        <v>146</v>
      </c>
      <c r="H450" t="s">
        <v>15</v>
      </c>
      <c r="I450" t="s">
        <v>17</v>
      </c>
      <c r="J450" s="4">
        <v>1</v>
      </c>
    </row>
    <row r="451" spans="1:10" x14ac:dyDescent="0.25">
      <c r="A451" t="s">
        <v>25</v>
      </c>
      <c r="B451" t="s">
        <v>152</v>
      </c>
      <c r="C451" t="s">
        <v>96</v>
      </c>
      <c r="D451" t="s">
        <v>137</v>
      </c>
      <c r="E451">
        <v>245.1739</v>
      </c>
      <c r="F451">
        <v>23.35</v>
      </c>
      <c r="G451" t="s">
        <v>146</v>
      </c>
      <c r="H451" t="s">
        <v>14</v>
      </c>
      <c r="I451" t="s">
        <v>17</v>
      </c>
      <c r="J451" s="4">
        <v>1</v>
      </c>
    </row>
    <row r="452" spans="1:10" x14ac:dyDescent="0.25">
      <c r="A452" t="s">
        <v>25</v>
      </c>
      <c r="B452" t="s">
        <v>152</v>
      </c>
      <c r="C452" t="s">
        <v>158</v>
      </c>
      <c r="D452" t="s">
        <v>112</v>
      </c>
      <c r="E452">
        <v>242.12639999999999</v>
      </c>
      <c r="F452">
        <v>14.36</v>
      </c>
      <c r="G452" t="s">
        <v>146</v>
      </c>
      <c r="H452" t="s">
        <v>15</v>
      </c>
      <c r="I452" t="s">
        <v>17</v>
      </c>
      <c r="J452" s="4">
        <v>1</v>
      </c>
    </row>
    <row r="453" spans="1:10" x14ac:dyDescent="0.25">
      <c r="A453" t="s">
        <v>25</v>
      </c>
      <c r="B453" t="s">
        <v>152</v>
      </c>
      <c r="C453" t="s">
        <v>157</v>
      </c>
      <c r="D453" t="s">
        <v>110</v>
      </c>
      <c r="E453">
        <v>276.11149999999998</v>
      </c>
      <c r="F453">
        <v>14.23</v>
      </c>
      <c r="G453" t="s">
        <v>146</v>
      </c>
      <c r="H453" t="s">
        <v>15</v>
      </c>
      <c r="I453" t="s">
        <v>17</v>
      </c>
      <c r="J453" s="4">
        <v>1</v>
      </c>
    </row>
    <row r="454" spans="1:10" x14ac:dyDescent="0.25">
      <c r="A454" t="s">
        <v>25</v>
      </c>
      <c r="B454" t="s">
        <v>152</v>
      </c>
      <c r="C454" t="s">
        <v>165</v>
      </c>
      <c r="D454" t="s">
        <v>100</v>
      </c>
      <c r="E454">
        <v>295.12869999999998</v>
      </c>
      <c r="F454">
        <v>6.77</v>
      </c>
      <c r="G454" t="s">
        <v>146</v>
      </c>
      <c r="H454" t="s">
        <v>22</v>
      </c>
      <c r="I454" t="s">
        <v>20</v>
      </c>
      <c r="J454" s="4">
        <v>1</v>
      </c>
    </row>
    <row r="455" spans="1:10" x14ac:dyDescent="0.25">
      <c r="A455" t="s">
        <v>25</v>
      </c>
      <c r="B455" t="s">
        <v>152</v>
      </c>
      <c r="C455" t="s">
        <v>166</v>
      </c>
      <c r="D455" t="s">
        <v>133</v>
      </c>
      <c r="E455">
        <v>75.032028404269994</v>
      </c>
      <c r="F455">
        <v>20.79</v>
      </c>
      <c r="G455" t="s">
        <v>146</v>
      </c>
      <c r="H455" t="s">
        <v>15</v>
      </c>
      <c r="I455" t="s">
        <v>17</v>
      </c>
      <c r="J455" s="4">
        <v>1</v>
      </c>
    </row>
    <row r="456" spans="1:10" x14ac:dyDescent="0.25">
      <c r="A456" t="s">
        <v>25</v>
      </c>
      <c r="B456" t="s">
        <v>152</v>
      </c>
      <c r="C456" t="s">
        <v>167</v>
      </c>
      <c r="D456" t="s">
        <v>121</v>
      </c>
      <c r="E456">
        <v>656.22829999999999</v>
      </c>
      <c r="F456">
        <v>19.07</v>
      </c>
      <c r="G456" t="s">
        <v>146</v>
      </c>
      <c r="H456" t="s">
        <v>22</v>
      </c>
      <c r="I456" t="s">
        <v>19</v>
      </c>
      <c r="J456" s="4">
        <v>1</v>
      </c>
    </row>
    <row r="457" spans="1:10" x14ac:dyDescent="0.25">
      <c r="A457" t="s">
        <v>25</v>
      </c>
      <c r="B457" t="s">
        <v>152</v>
      </c>
      <c r="C457" t="s">
        <v>169</v>
      </c>
      <c r="D457" t="s">
        <v>143</v>
      </c>
      <c r="E457">
        <v>308.15870000000001</v>
      </c>
      <c r="F457">
        <v>31.95</v>
      </c>
      <c r="G457" t="s">
        <v>146</v>
      </c>
      <c r="H457" t="s">
        <v>15</v>
      </c>
      <c r="I457" t="s">
        <v>17</v>
      </c>
      <c r="J457" s="4">
        <v>1</v>
      </c>
    </row>
    <row r="458" spans="1:10" x14ac:dyDescent="0.25">
      <c r="A458" t="s">
        <v>25</v>
      </c>
      <c r="B458" t="s">
        <v>152</v>
      </c>
      <c r="C458" t="s">
        <v>168</v>
      </c>
      <c r="D458" t="s">
        <v>131</v>
      </c>
      <c r="E458">
        <v>277.07479999999998</v>
      </c>
      <c r="F458">
        <v>20.22</v>
      </c>
      <c r="G458" t="s">
        <v>146</v>
      </c>
      <c r="H458" t="s">
        <v>16</v>
      </c>
      <c r="J458" s="4">
        <v>1</v>
      </c>
    </row>
    <row r="459" spans="1:10" x14ac:dyDescent="0.25">
      <c r="A459" t="s">
        <v>25</v>
      </c>
      <c r="B459" t="s">
        <v>152</v>
      </c>
      <c r="C459" t="s">
        <v>171</v>
      </c>
      <c r="D459" t="s">
        <v>118</v>
      </c>
      <c r="E459">
        <v>220.08580000000001</v>
      </c>
      <c r="F459">
        <v>16.670000000000002</v>
      </c>
      <c r="G459" t="s">
        <v>146</v>
      </c>
      <c r="H459" t="s">
        <v>15</v>
      </c>
      <c r="I459" t="s">
        <v>17</v>
      </c>
      <c r="J459" s="4">
        <v>1</v>
      </c>
    </row>
    <row r="460" spans="1:10" x14ac:dyDescent="0.25">
      <c r="A460" t="s">
        <v>25</v>
      </c>
      <c r="B460" t="s">
        <v>152</v>
      </c>
      <c r="C460" t="s">
        <v>170</v>
      </c>
      <c r="D460" t="s">
        <v>99</v>
      </c>
      <c r="E460">
        <v>159.06870000000001</v>
      </c>
      <c r="F460">
        <v>4.87</v>
      </c>
      <c r="G460" t="s">
        <v>146</v>
      </c>
      <c r="H460" t="s">
        <v>22</v>
      </c>
      <c r="I460" t="s">
        <v>21</v>
      </c>
      <c r="J460" s="4">
        <v>1</v>
      </c>
    </row>
    <row r="461" spans="1:10" x14ac:dyDescent="0.25">
      <c r="A461" t="s">
        <v>25</v>
      </c>
      <c r="B461" t="s">
        <v>152</v>
      </c>
      <c r="C461" t="s">
        <v>172</v>
      </c>
      <c r="D461" t="s">
        <v>107</v>
      </c>
      <c r="E461">
        <v>174.07980000000001</v>
      </c>
      <c r="F461">
        <v>12.71</v>
      </c>
      <c r="G461" t="s">
        <v>146</v>
      </c>
      <c r="H461" t="s">
        <v>14</v>
      </c>
      <c r="I461" t="s">
        <v>21</v>
      </c>
      <c r="J461" s="4">
        <v>1</v>
      </c>
    </row>
    <row r="462" spans="1:10" x14ac:dyDescent="0.25">
      <c r="A462" t="s">
        <v>25</v>
      </c>
      <c r="B462" t="s">
        <v>152</v>
      </c>
      <c r="C462" t="s">
        <v>156</v>
      </c>
      <c r="D462" t="s">
        <v>101</v>
      </c>
      <c r="E462">
        <v>156.08987763355998</v>
      </c>
      <c r="F462">
        <v>6.38</v>
      </c>
      <c r="G462" t="s">
        <v>146</v>
      </c>
      <c r="H462" t="s">
        <v>22</v>
      </c>
      <c r="I462" t="s">
        <v>21</v>
      </c>
      <c r="J462" s="4">
        <v>1</v>
      </c>
    </row>
    <row r="463" spans="1:10" x14ac:dyDescent="0.25">
      <c r="A463" t="s">
        <v>25</v>
      </c>
      <c r="B463" t="s">
        <v>152</v>
      </c>
      <c r="C463" t="s">
        <v>83</v>
      </c>
      <c r="D463" t="s">
        <v>126</v>
      </c>
      <c r="E463">
        <v>321.17840000000001</v>
      </c>
      <c r="F463">
        <v>19.43</v>
      </c>
      <c r="G463" t="s">
        <v>146</v>
      </c>
      <c r="H463" t="s">
        <v>15</v>
      </c>
      <c r="I463" t="s">
        <v>17</v>
      </c>
      <c r="J463" s="4">
        <v>1</v>
      </c>
    </row>
    <row r="464" spans="1:10" x14ac:dyDescent="0.25">
      <c r="A464" t="s">
        <v>25</v>
      </c>
      <c r="B464" t="s">
        <v>152</v>
      </c>
      <c r="C464" t="s">
        <v>87</v>
      </c>
      <c r="D464" t="s">
        <v>132</v>
      </c>
      <c r="E464">
        <v>293.17360000000002</v>
      </c>
      <c r="F464">
        <v>20.74</v>
      </c>
      <c r="G464" t="s">
        <v>146</v>
      </c>
      <c r="H464" t="s">
        <v>15</v>
      </c>
      <c r="I464" t="s">
        <v>17</v>
      </c>
      <c r="J464" s="4">
        <v>1</v>
      </c>
    </row>
    <row r="465" spans="1:10" x14ac:dyDescent="0.25">
      <c r="A465" t="s">
        <v>25</v>
      </c>
      <c r="B465" t="s">
        <v>152</v>
      </c>
      <c r="C465" t="s">
        <v>76</v>
      </c>
      <c r="D465" t="s">
        <v>111</v>
      </c>
      <c r="E465">
        <v>262.13150000000002</v>
      </c>
      <c r="F465">
        <v>14.37</v>
      </c>
      <c r="G465" t="s">
        <v>146</v>
      </c>
      <c r="H465" t="s">
        <v>15</v>
      </c>
      <c r="I465" t="s">
        <v>17</v>
      </c>
      <c r="J465" s="4">
        <v>1</v>
      </c>
    </row>
    <row r="466" spans="1:10" x14ac:dyDescent="0.25">
      <c r="A466" t="s">
        <v>25</v>
      </c>
      <c r="B466" t="s">
        <v>152</v>
      </c>
      <c r="C466" t="s">
        <v>173</v>
      </c>
      <c r="D466" t="s">
        <v>109</v>
      </c>
      <c r="E466">
        <v>120.044</v>
      </c>
      <c r="F466">
        <v>13.54</v>
      </c>
      <c r="G466" t="s">
        <v>146</v>
      </c>
      <c r="H466" t="s">
        <v>15</v>
      </c>
      <c r="I466" t="s">
        <v>17</v>
      </c>
      <c r="J466" s="4">
        <v>1</v>
      </c>
    </row>
    <row r="467" spans="1:10" x14ac:dyDescent="0.25">
      <c r="A467" t="s">
        <v>25</v>
      </c>
      <c r="B467" t="s">
        <v>152</v>
      </c>
      <c r="C467" t="s">
        <v>92</v>
      </c>
      <c r="D467" t="s">
        <v>140</v>
      </c>
      <c r="E467">
        <v>233.13720000000001</v>
      </c>
      <c r="F467">
        <v>24.32</v>
      </c>
      <c r="G467" t="s">
        <v>146</v>
      </c>
      <c r="H467" t="s">
        <v>15</v>
      </c>
      <c r="I467" t="s">
        <v>17</v>
      </c>
      <c r="J467" s="4">
        <v>1</v>
      </c>
    </row>
    <row r="468" spans="1:10" x14ac:dyDescent="0.25">
      <c r="A468" t="s">
        <v>25</v>
      </c>
      <c r="B468" t="s">
        <v>152</v>
      </c>
      <c r="C468" t="s">
        <v>175</v>
      </c>
      <c r="D468" t="s">
        <v>36</v>
      </c>
      <c r="E468">
        <v>342.11621152069995</v>
      </c>
      <c r="F468">
        <v>19.77</v>
      </c>
      <c r="G468" t="s">
        <v>146</v>
      </c>
      <c r="H468" t="s">
        <v>14</v>
      </c>
      <c r="I468" t="s">
        <v>17</v>
      </c>
      <c r="J468" s="4">
        <v>1</v>
      </c>
    </row>
    <row r="469" spans="1:10" x14ac:dyDescent="0.25">
      <c r="A469" t="s">
        <v>25</v>
      </c>
      <c r="B469" t="s">
        <v>152</v>
      </c>
      <c r="C469" t="s">
        <v>91</v>
      </c>
      <c r="D469" t="s">
        <v>138</v>
      </c>
      <c r="E469">
        <v>309.16800000000001</v>
      </c>
      <c r="F469">
        <v>23.16</v>
      </c>
      <c r="G469" t="s">
        <v>146</v>
      </c>
      <c r="H469" t="s">
        <v>15</v>
      </c>
      <c r="I469" t="s">
        <v>17</v>
      </c>
      <c r="J469" s="4">
        <v>1</v>
      </c>
    </row>
    <row r="470" spans="1:10" x14ac:dyDescent="0.25">
      <c r="A470" t="s">
        <v>25</v>
      </c>
      <c r="B470" t="s">
        <v>152</v>
      </c>
      <c r="C470" t="s">
        <v>77</v>
      </c>
      <c r="D470" t="s">
        <v>114</v>
      </c>
      <c r="E470">
        <v>230.16290000000001</v>
      </c>
      <c r="F470">
        <v>14.34</v>
      </c>
      <c r="G470" t="s">
        <v>146</v>
      </c>
      <c r="H470" t="s">
        <v>15</v>
      </c>
      <c r="I470" t="s">
        <v>17</v>
      </c>
      <c r="J470" s="4">
        <v>1</v>
      </c>
    </row>
    <row r="471" spans="1:10" x14ac:dyDescent="0.25">
      <c r="A471" t="s">
        <v>25</v>
      </c>
      <c r="B471" t="s">
        <v>152</v>
      </c>
      <c r="C471" t="s">
        <v>90</v>
      </c>
      <c r="D471" t="s">
        <v>137</v>
      </c>
      <c r="E471">
        <v>245.1738</v>
      </c>
      <c r="F471">
        <v>22.77</v>
      </c>
      <c r="G471" t="s">
        <v>146</v>
      </c>
      <c r="H471" t="s">
        <v>15</v>
      </c>
      <c r="I471" t="s">
        <v>17</v>
      </c>
      <c r="J471" s="4">
        <v>1</v>
      </c>
    </row>
    <row r="472" spans="1:10" x14ac:dyDescent="0.25">
      <c r="A472" t="s">
        <v>25</v>
      </c>
      <c r="B472" t="s">
        <v>152</v>
      </c>
      <c r="C472" t="s">
        <v>78</v>
      </c>
      <c r="D472" t="s">
        <v>116</v>
      </c>
      <c r="E472">
        <v>216.13740000000001</v>
      </c>
      <c r="F472">
        <v>15.29</v>
      </c>
      <c r="G472" t="s">
        <v>146</v>
      </c>
      <c r="H472" t="s">
        <v>15</v>
      </c>
      <c r="I472" t="s">
        <v>17</v>
      </c>
      <c r="J472" s="4">
        <v>1</v>
      </c>
    </row>
    <row r="473" spans="1:10" x14ac:dyDescent="0.25">
      <c r="A473" t="s">
        <v>25</v>
      </c>
      <c r="B473" t="s">
        <v>152</v>
      </c>
      <c r="C473" t="s">
        <v>176</v>
      </c>
      <c r="D473" t="s">
        <v>57</v>
      </c>
      <c r="E473">
        <v>189.06450000000001</v>
      </c>
      <c r="F473">
        <v>20.03</v>
      </c>
      <c r="G473" t="s">
        <v>146</v>
      </c>
      <c r="H473" t="s">
        <v>15</v>
      </c>
      <c r="I473" t="s">
        <v>17</v>
      </c>
      <c r="J473" s="4">
        <v>1</v>
      </c>
    </row>
    <row r="474" spans="1:10" x14ac:dyDescent="0.25">
      <c r="A474" t="s">
        <v>25</v>
      </c>
      <c r="B474" t="s">
        <v>152</v>
      </c>
      <c r="C474" t="s">
        <v>174</v>
      </c>
      <c r="D474" t="s">
        <v>51</v>
      </c>
      <c r="E474">
        <v>135.05529999999999</v>
      </c>
      <c r="F474">
        <v>7.79</v>
      </c>
      <c r="G474" t="s">
        <v>146</v>
      </c>
      <c r="H474" t="s">
        <v>14</v>
      </c>
      <c r="I474" t="s">
        <v>21</v>
      </c>
      <c r="J474" s="4">
        <v>1</v>
      </c>
    </row>
    <row r="475" spans="1:10" x14ac:dyDescent="0.25">
      <c r="A475" t="s">
        <v>25</v>
      </c>
      <c r="B475" t="s">
        <v>152</v>
      </c>
      <c r="C475" t="s">
        <v>177</v>
      </c>
      <c r="D475" t="s">
        <v>33</v>
      </c>
      <c r="E475">
        <v>267.09640000000002</v>
      </c>
      <c r="F475">
        <v>8.4700000000000006</v>
      </c>
      <c r="G475" t="s">
        <v>146</v>
      </c>
      <c r="H475" t="s">
        <v>14</v>
      </c>
      <c r="I475" t="s">
        <v>17</v>
      </c>
      <c r="J475" s="4">
        <v>1</v>
      </c>
    </row>
    <row r="476" spans="1:10" x14ac:dyDescent="0.25">
      <c r="A476" t="s">
        <v>25</v>
      </c>
      <c r="B476" t="s">
        <v>152</v>
      </c>
      <c r="C476" t="s">
        <v>178</v>
      </c>
      <c r="D476" t="s">
        <v>37</v>
      </c>
      <c r="E476">
        <v>89.0471</v>
      </c>
      <c r="F476">
        <v>19.600000000000001</v>
      </c>
      <c r="G476" t="s">
        <v>146</v>
      </c>
      <c r="H476" t="s">
        <v>15</v>
      </c>
      <c r="I476" t="s">
        <v>17</v>
      </c>
      <c r="J476" s="4">
        <v>1</v>
      </c>
    </row>
    <row r="477" spans="1:10" x14ac:dyDescent="0.25">
      <c r="A477" t="s">
        <v>25</v>
      </c>
      <c r="B477" t="s">
        <v>152</v>
      </c>
      <c r="C477" t="s">
        <v>29</v>
      </c>
      <c r="D477" t="s">
        <v>64</v>
      </c>
      <c r="E477">
        <v>347.06389999999999</v>
      </c>
      <c r="F477">
        <v>20.71</v>
      </c>
      <c r="G477" t="s">
        <v>146</v>
      </c>
      <c r="H477" t="s">
        <v>22</v>
      </c>
      <c r="I477" t="s">
        <v>18</v>
      </c>
      <c r="J477" s="4">
        <v>1</v>
      </c>
    </row>
    <row r="478" spans="1:10" x14ac:dyDescent="0.25">
      <c r="A478" t="s">
        <v>25</v>
      </c>
      <c r="B478" t="s">
        <v>152</v>
      </c>
      <c r="C478" t="s">
        <v>179</v>
      </c>
      <c r="D478" t="s">
        <v>144</v>
      </c>
      <c r="E478">
        <v>174.11160000000001</v>
      </c>
      <c r="F478">
        <v>35.630000000000003</v>
      </c>
      <c r="G478" t="s">
        <v>146</v>
      </c>
      <c r="H478" t="s">
        <v>15</v>
      </c>
      <c r="I478" t="s">
        <v>17</v>
      </c>
      <c r="J478" s="4">
        <v>1</v>
      </c>
    </row>
    <row r="479" spans="1:10" x14ac:dyDescent="0.25">
      <c r="A479" t="s">
        <v>25</v>
      </c>
      <c r="B479" t="s">
        <v>152</v>
      </c>
      <c r="C479" t="s">
        <v>182</v>
      </c>
      <c r="D479" t="s">
        <v>43</v>
      </c>
      <c r="E479">
        <v>132.05349212484001</v>
      </c>
      <c r="F479">
        <v>21.09</v>
      </c>
      <c r="G479" t="s">
        <v>146</v>
      </c>
      <c r="H479" t="s">
        <v>15</v>
      </c>
      <c r="I479" t="s">
        <v>17</v>
      </c>
      <c r="J479" s="4">
        <v>1</v>
      </c>
    </row>
    <row r="480" spans="1:10" x14ac:dyDescent="0.25">
      <c r="A480" t="s">
        <v>25</v>
      </c>
      <c r="B480" t="s">
        <v>152</v>
      </c>
      <c r="C480" t="s">
        <v>181</v>
      </c>
      <c r="D480" t="s">
        <v>42</v>
      </c>
      <c r="E480">
        <v>133.0377</v>
      </c>
      <c r="F480">
        <v>20.77</v>
      </c>
      <c r="G480" t="s">
        <v>146</v>
      </c>
      <c r="H480" t="s">
        <v>22</v>
      </c>
      <c r="I480" t="s">
        <v>18</v>
      </c>
      <c r="J480" s="4">
        <v>1</v>
      </c>
    </row>
    <row r="481" spans="1:10" x14ac:dyDescent="0.25">
      <c r="A481" t="s">
        <v>25</v>
      </c>
      <c r="B481" t="s">
        <v>152</v>
      </c>
      <c r="C481" t="s">
        <v>180</v>
      </c>
      <c r="D481" t="s">
        <v>47</v>
      </c>
      <c r="E481">
        <v>117.0797</v>
      </c>
      <c r="F481">
        <v>17.350000000000001</v>
      </c>
      <c r="G481" t="s">
        <v>146</v>
      </c>
      <c r="H481" t="s">
        <v>15</v>
      </c>
      <c r="I481" t="s">
        <v>17</v>
      </c>
      <c r="J481" s="4">
        <v>1</v>
      </c>
    </row>
    <row r="482" spans="1:10" x14ac:dyDescent="0.25">
      <c r="A482" t="s">
        <v>25</v>
      </c>
      <c r="B482" t="s">
        <v>152</v>
      </c>
      <c r="C482" t="s">
        <v>164</v>
      </c>
      <c r="D482" t="s">
        <v>113</v>
      </c>
      <c r="E482">
        <v>103.0996</v>
      </c>
      <c r="F482">
        <v>14.61</v>
      </c>
      <c r="G482" t="s">
        <v>146</v>
      </c>
      <c r="H482" t="s">
        <v>14</v>
      </c>
      <c r="I482" t="s">
        <v>21</v>
      </c>
      <c r="J482" s="4">
        <v>1</v>
      </c>
    </row>
    <row r="483" spans="1:10" x14ac:dyDescent="0.25">
      <c r="A483" t="s">
        <v>25</v>
      </c>
      <c r="B483" t="s">
        <v>152</v>
      </c>
      <c r="C483" t="s">
        <v>183</v>
      </c>
      <c r="D483" t="s">
        <v>63</v>
      </c>
      <c r="E483">
        <v>243.08552052911</v>
      </c>
      <c r="F483">
        <v>14.74</v>
      </c>
      <c r="G483" t="s">
        <v>146</v>
      </c>
      <c r="H483" t="s">
        <v>22</v>
      </c>
      <c r="I483" t="s">
        <v>21</v>
      </c>
      <c r="J483" s="4">
        <v>1</v>
      </c>
    </row>
    <row r="484" spans="1:10" x14ac:dyDescent="0.25">
      <c r="A484" t="s">
        <v>25</v>
      </c>
      <c r="B484" t="s">
        <v>152</v>
      </c>
      <c r="C484" t="s">
        <v>184</v>
      </c>
      <c r="D484" t="s">
        <v>40</v>
      </c>
      <c r="E484">
        <v>111.0431</v>
      </c>
      <c r="F484">
        <v>9.5500000000000007</v>
      </c>
      <c r="G484" t="s">
        <v>146</v>
      </c>
      <c r="H484" t="s">
        <v>22</v>
      </c>
      <c r="I484" t="s">
        <v>21</v>
      </c>
      <c r="J484" s="4">
        <v>1</v>
      </c>
    </row>
    <row r="485" spans="1:10" x14ac:dyDescent="0.25">
      <c r="A485" t="s">
        <v>25</v>
      </c>
      <c r="B485" t="s">
        <v>152</v>
      </c>
      <c r="C485" t="s">
        <v>185</v>
      </c>
      <c r="D485" t="s">
        <v>120</v>
      </c>
      <c r="E485">
        <v>294.12279999999998</v>
      </c>
      <c r="F485">
        <v>18.739999999999998</v>
      </c>
      <c r="G485" t="s">
        <v>146</v>
      </c>
      <c r="H485" t="s">
        <v>16</v>
      </c>
      <c r="J485" s="4">
        <v>1</v>
      </c>
    </row>
    <row r="486" spans="1:10" x14ac:dyDescent="0.25">
      <c r="A486" t="s">
        <v>25</v>
      </c>
      <c r="B486" t="s">
        <v>152</v>
      </c>
      <c r="C486" t="s">
        <v>187</v>
      </c>
      <c r="D486" t="s">
        <v>55</v>
      </c>
      <c r="E486">
        <v>180.0633</v>
      </c>
      <c r="F486">
        <v>19.989999999999998</v>
      </c>
      <c r="G486" t="s">
        <v>146</v>
      </c>
      <c r="H486" t="s">
        <v>15</v>
      </c>
      <c r="I486" t="s">
        <v>17</v>
      </c>
      <c r="J486" s="4">
        <v>1</v>
      </c>
    </row>
    <row r="487" spans="1:10" x14ac:dyDescent="0.25">
      <c r="A487" t="s">
        <v>25</v>
      </c>
      <c r="B487" t="s">
        <v>152</v>
      </c>
      <c r="C487" t="s">
        <v>186</v>
      </c>
      <c r="D487" t="s">
        <v>128</v>
      </c>
      <c r="E487">
        <v>268.0806</v>
      </c>
      <c r="F487">
        <v>19.440000000000001</v>
      </c>
      <c r="G487" t="s">
        <v>146</v>
      </c>
      <c r="H487" t="s">
        <v>16</v>
      </c>
      <c r="J487" s="4">
        <v>1</v>
      </c>
    </row>
    <row r="488" spans="1:10" x14ac:dyDescent="0.25">
      <c r="A488" t="s">
        <v>25</v>
      </c>
      <c r="B488" t="s">
        <v>152</v>
      </c>
      <c r="C488" t="s">
        <v>188</v>
      </c>
      <c r="D488" t="s">
        <v>117</v>
      </c>
      <c r="E488">
        <v>254.101</v>
      </c>
      <c r="F488">
        <v>16.71</v>
      </c>
      <c r="G488" t="s">
        <v>146</v>
      </c>
      <c r="H488" t="s">
        <v>16</v>
      </c>
      <c r="J488" s="4">
        <v>1</v>
      </c>
    </row>
    <row r="489" spans="1:10" x14ac:dyDescent="0.25">
      <c r="A489" t="s">
        <v>25</v>
      </c>
      <c r="B489" t="s">
        <v>152</v>
      </c>
      <c r="C489" t="s">
        <v>189</v>
      </c>
      <c r="D489" t="s">
        <v>54</v>
      </c>
      <c r="E489">
        <v>147.05269999999999</v>
      </c>
      <c r="F489">
        <v>20.47</v>
      </c>
      <c r="G489" t="s">
        <v>146</v>
      </c>
      <c r="H489" t="s">
        <v>14</v>
      </c>
      <c r="I489" t="s">
        <v>19</v>
      </c>
      <c r="J489" s="4">
        <v>1</v>
      </c>
    </row>
    <row r="490" spans="1:10" x14ac:dyDescent="0.25">
      <c r="A490" t="s">
        <v>25</v>
      </c>
      <c r="B490" t="s">
        <v>152</v>
      </c>
      <c r="C490" t="s">
        <v>190</v>
      </c>
      <c r="D490" t="s">
        <v>46</v>
      </c>
      <c r="E490">
        <v>146.06970000000001</v>
      </c>
      <c r="F490">
        <v>20.36</v>
      </c>
      <c r="G490" t="s">
        <v>146</v>
      </c>
      <c r="H490" t="s">
        <v>15</v>
      </c>
      <c r="I490" t="s">
        <v>17</v>
      </c>
      <c r="J490" s="4">
        <v>1</v>
      </c>
    </row>
    <row r="491" spans="1:10" x14ac:dyDescent="0.25">
      <c r="A491" t="s">
        <v>25</v>
      </c>
      <c r="B491" t="s">
        <v>152</v>
      </c>
      <c r="C491" t="s">
        <v>193</v>
      </c>
      <c r="D491" t="s">
        <v>59</v>
      </c>
      <c r="E491">
        <v>257.10399999999998</v>
      </c>
      <c r="F491">
        <v>21.38</v>
      </c>
      <c r="G491" t="s">
        <v>146</v>
      </c>
      <c r="H491" t="s">
        <v>15</v>
      </c>
      <c r="I491" t="s">
        <v>17</v>
      </c>
      <c r="J491" s="4">
        <v>1</v>
      </c>
    </row>
    <row r="492" spans="1:10" x14ac:dyDescent="0.25">
      <c r="A492" t="s">
        <v>25</v>
      </c>
      <c r="B492" t="s">
        <v>152</v>
      </c>
      <c r="C492" t="s">
        <v>79</v>
      </c>
      <c r="D492" t="s">
        <v>119</v>
      </c>
      <c r="E492">
        <v>222.10079999999999</v>
      </c>
      <c r="F492">
        <v>17.079999999999998</v>
      </c>
      <c r="G492" t="s">
        <v>146</v>
      </c>
      <c r="H492" t="s">
        <v>15</v>
      </c>
      <c r="I492" t="s">
        <v>17</v>
      </c>
      <c r="J492" s="4">
        <v>1</v>
      </c>
    </row>
    <row r="493" spans="1:10" x14ac:dyDescent="0.25">
      <c r="A493" t="s">
        <v>25</v>
      </c>
      <c r="B493" t="s">
        <v>152</v>
      </c>
      <c r="C493" t="s">
        <v>191</v>
      </c>
      <c r="D493" t="s">
        <v>52</v>
      </c>
      <c r="E493">
        <v>151.0488</v>
      </c>
      <c r="F493">
        <v>14.15</v>
      </c>
      <c r="G493" t="s">
        <v>146</v>
      </c>
      <c r="H493" t="s">
        <v>15</v>
      </c>
      <c r="I493" t="s">
        <v>17</v>
      </c>
      <c r="J493" s="4">
        <v>1</v>
      </c>
    </row>
    <row r="494" spans="1:10" x14ac:dyDescent="0.25">
      <c r="A494" t="s">
        <v>25</v>
      </c>
      <c r="B494" t="s">
        <v>152</v>
      </c>
      <c r="C494" t="s">
        <v>192</v>
      </c>
      <c r="D494" t="s">
        <v>34</v>
      </c>
      <c r="E494">
        <v>283.09140000000002</v>
      </c>
      <c r="F494">
        <v>15.76</v>
      </c>
      <c r="G494" t="s">
        <v>146</v>
      </c>
      <c r="H494" t="s">
        <v>22</v>
      </c>
      <c r="I494" t="s">
        <v>18</v>
      </c>
      <c r="J494" s="4">
        <v>1</v>
      </c>
    </row>
    <row r="495" spans="1:10" x14ac:dyDescent="0.25">
      <c r="A495" t="s">
        <v>25</v>
      </c>
      <c r="B495" t="s">
        <v>152</v>
      </c>
      <c r="C495" t="s">
        <v>80</v>
      </c>
      <c r="D495" t="s">
        <v>122</v>
      </c>
      <c r="E495">
        <v>238.10570000000001</v>
      </c>
      <c r="F495">
        <v>19.23</v>
      </c>
      <c r="G495" t="s">
        <v>146</v>
      </c>
      <c r="H495" t="s">
        <v>16</v>
      </c>
      <c r="J495" s="4">
        <v>1</v>
      </c>
    </row>
    <row r="496" spans="1:10" x14ac:dyDescent="0.25">
      <c r="A496" t="s">
        <v>25</v>
      </c>
      <c r="B496" t="s">
        <v>152</v>
      </c>
      <c r="C496" t="s">
        <v>197</v>
      </c>
      <c r="D496" t="s">
        <v>134</v>
      </c>
      <c r="E496">
        <v>155.06909999999999</v>
      </c>
      <c r="F496">
        <v>21.14</v>
      </c>
      <c r="G496" t="s">
        <v>146</v>
      </c>
      <c r="H496" t="s">
        <v>22</v>
      </c>
      <c r="I496" t="s">
        <v>17</v>
      </c>
      <c r="J496" s="4">
        <v>1</v>
      </c>
    </row>
    <row r="497" spans="1:10" x14ac:dyDescent="0.25">
      <c r="A497" t="s">
        <v>25</v>
      </c>
      <c r="B497" t="s">
        <v>152</v>
      </c>
      <c r="C497" t="s">
        <v>196</v>
      </c>
      <c r="D497" t="s">
        <v>129</v>
      </c>
      <c r="E497">
        <v>197.11660000000001</v>
      </c>
      <c r="F497">
        <v>20.05</v>
      </c>
      <c r="G497" t="s">
        <v>146</v>
      </c>
      <c r="H497" t="s">
        <v>16</v>
      </c>
      <c r="J497" s="4">
        <v>1</v>
      </c>
    </row>
    <row r="498" spans="1:10" x14ac:dyDescent="0.25">
      <c r="A498" t="s">
        <v>25</v>
      </c>
      <c r="B498" t="s">
        <v>152</v>
      </c>
      <c r="C498" t="s">
        <v>82</v>
      </c>
      <c r="D498" t="s">
        <v>125</v>
      </c>
      <c r="E498">
        <v>254.1369</v>
      </c>
      <c r="F498">
        <v>19.36</v>
      </c>
      <c r="G498" t="s">
        <v>146</v>
      </c>
      <c r="H498" t="s">
        <v>15</v>
      </c>
      <c r="I498" t="s">
        <v>17</v>
      </c>
      <c r="J498" s="4">
        <v>1</v>
      </c>
    </row>
    <row r="499" spans="1:10" x14ac:dyDescent="0.25">
      <c r="A499" t="s">
        <v>25</v>
      </c>
      <c r="B499" t="s">
        <v>152</v>
      </c>
      <c r="C499" t="s">
        <v>194</v>
      </c>
      <c r="D499" t="s">
        <v>49</v>
      </c>
      <c r="E499">
        <v>136.0385</v>
      </c>
      <c r="F499">
        <v>9.81</v>
      </c>
      <c r="G499" t="s">
        <v>146</v>
      </c>
      <c r="H499" t="s">
        <v>15</v>
      </c>
      <c r="I499" t="s">
        <v>17</v>
      </c>
      <c r="J499" s="4">
        <v>1</v>
      </c>
    </row>
    <row r="500" spans="1:10" x14ac:dyDescent="0.25">
      <c r="A500" t="s">
        <v>25</v>
      </c>
      <c r="B500" t="s">
        <v>152</v>
      </c>
      <c r="C500" t="s">
        <v>195</v>
      </c>
      <c r="D500" t="s">
        <v>56</v>
      </c>
      <c r="E500">
        <v>131.09450000000001</v>
      </c>
      <c r="F500">
        <v>15.66</v>
      </c>
      <c r="G500" t="s">
        <v>146</v>
      </c>
      <c r="H500" t="s">
        <v>15</v>
      </c>
      <c r="I500" t="s">
        <v>17</v>
      </c>
      <c r="J500" s="4">
        <v>1</v>
      </c>
    </row>
    <row r="501" spans="1:10" x14ac:dyDescent="0.25">
      <c r="A501" t="s">
        <v>25</v>
      </c>
      <c r="B501" t="s">
        <v>152</v>
      </c>
      <c r="C501" t="s">
        <v>199</v>
      </c>
      <c r="D501" t="s">
        <v>56</v>
      </c>
      <c r="E501">
        <v>131.09450000000001</v>
      </c>
      <c r="F501">
        <v>15.14</v>
      </c>
      <c r="G501" t="s">
        <v>146</v>
      </c>
      <c r="H501" t="s">
        <v>15</v>
      </c>
      <c r="I501" t="s">
        <v>17</v>
      </c>
      <c r="J501" s="4">
        <v>1</v>
      </c>
    </row>
    <row r="502" spans="1:10" x14ac:dyDescent="0.25">
      <c r="A502" t="s">
        <v>25</v>
      </c>
      <c r="B502" t="s">
        <v>152</v>
      </c>
      <c r="C502" t="s">
        <v>201</v>
      </c>
      <c r="D502" t="s">
        <v>145</v>
      </c>
      <c r="E502">
        <v>146.1052</v>
      </c>
      <c r="F502">
        <v>36.57</v>
      </c>
      <c r="G502" t="s">
        <v>146</v>
      </c>
      <c r="H502" t="s">
        <v>15</v>
      </c>
      <c r="I502" t="s">
        <v>17</v>
      </c>
      <c r="J502" s="4">
        <v>1</v>
      </c>
    </row>
    <row r="503" spans="1:10" x14ac:dyDescent="0.25">
      <c r="A503" t="s">
        <v>25</v>
      </c>
      <c r="B503" t="s">
        <v>152</v>
      </c>
      <c r="C503" t="s">
        <v>200</v>
      </c>
      <c r="D503" t="s">
        <v>48</v>
      </c>
      <c r="E503">
        <v>149.05019999999999</v>
      </c>
      <c r="F503">
        <v>16.43</v>
      </c>
      <c r="G503" t="s">
        <v>146</v>
      </c>
      <c r="H503" t="s">
        <v>14</v>
      </c>
      <c r="I503" t="s">
        <v>17</v>
      </c>
      <c r="J503" s="4">
        <v>1</v>
      </c>
    </row>
    <row r="504" spans="1:10" x14ac:dyDescent="0.25">
      <c r="A504" t="s">
        <v>25</v>
      </c>
      <c r="B504" t="s">
        <v>152</v>
      </c>
      <c r="C504" t="s">
        <v>198</v>
      </c>
      <c r="D504" t="s">
        <v>102</v>
      </c>
      <c r="E504">
        <v>281.1121</v>
      </c>
      <c r="F504">
        <v>7.38</v>
      </c>
      <c r="G504" t="s">
        <v>146</v>
      </c>
      <c r="H504" t="s">
        <v>22</v>
      </c>
      <c r="I504" t="s">
        <v>17</v>
      </c>
      <c r="J504" s="4">
        <v>1</v>
      </c>
    </row>
    <row r="505" spans="1:10" x14ac:dyDescent="0.25">
      <c r="A505" t="s">
        <v>25</v>
      </c>
      <c r="B505" t="s">
        <v>152</v>
      </c>
      <c r="C505" t="s">
        <v>204</v>
      </c>
      <c r="D505" t="s">
        <v>104</v>
      </c>
      <c r="E505">
        <v>165.06569999999999</v>
      </c>
      <c r="F505">
        <v>9.83</v>
      </c>
      <c r="G505" t="s">
        <v>146</v>
      </c>
      <c r="H505" t="s">
        <v>15</v>
      </c>
      <c r="I505" t="s">
        <v>17</v>
      </c>
      <c r="J505" s="4">
        <v>1</v>
      </c>
    </row>
    <row r="506" spans="1:10" x14ac:dyDescent="0.25">
      <c r="A506" t="s">
        <v>25</v>
      </c>
      <c r="B506" t="s">
        <v>152</v>
      </c>
      <c r="C506" t="s">
        <v>205</v>
      </c>
      <c r="D506" t="s">
        <v>105</v>
      </c>
      <c r="E506">
        <v>297.1071</v>
      </c>
      <c r="F506">
        <v>11.36</v>
      </c>
      <c r="G506" t="s">
        <v>146</v>
      </c>
      <c r="H506" t="s">
        <v>22</v>
      </c>
      <c r="I506" t="s">
        <v>18</v>
      </c>
      <c r="J506" s="4">
        <v>1</v>
      </c>
    </row>
    <row r="507" spans="1:10" x14ac:dyDescent="0.25">
      <c r="A507" t="s">
        <v>25</v>
      </c>
      <c r="B507" t="s">
        <v>152</v>
      </c>
      <c r="C507" t="s">
        <v>202</v>
      </c>
      <c r="D507" t="s">
        <v>66</v>
      </c>
      <c r="E507">
        <v>297.08980000000003</v>
      </c>
      <c r="F507">
        <v>6.78</v>
      </c>
      <c r="G507" t="s">
        <v>146</v>
      </c>
      <c r="H507" t="s">
        <v>14</v>
      </c>
      <c r="I507" t="s">
        <v>21</v>
      </c>
      <c r="J507" s="4">
        <v>1</v>
      </c>
    </row>
    <row r="508" spans="1:10" x14ac:dyDescent="0.25">
      <c r="A508" t="s">
        <v>25</v>
      </c>
      <c r="B508" t="s">
        <v>152</v>
      </c>
      <c r="C508" t="s">
        <v>203</v>
      </c>
      <c r="D508" t="s">
        <v>103</v>
      </c>
      <c r="E508">
        <v>258.08479999999997</v>
      </c>
      <c r="F508">
        <v>8.02</v>
      </c>
      <c r="G508" t="s">
        <v>146</v>
      </c>
      <c r="H508" t="s">
        <v>22</v>
      </c>
      <c r="I508" t="s">
        <v>20</v>
      </c>
      <c r="J508" s="4">
        <v>1</v>
      </c>
    </row>
    <row r="509" spans="1:10" x14ac:dyDescent="0.25">
      <c r="A509" t="s">
        <v>25</v>
      </c>
      <c r="B509" t="s">
        <v>152</v>
      </c>
      <c r="C509" t="s">
        <v>206</v>
      </c>
      <c r="D509" t="s">
        <v>67</v>
      </c>
      <c r="E509">
        <v>122.048</v>
      </c>
      <c r="F509">
        <v>6.26</v>
      </c>
      <c r="G509" t="s">
        <v>146</v>
      </c>
      <c r="H509" t="s">
        <v>14</v>
      </c>
      <c r="I509" t="s">
        <v>20</v>
      </c>
      <c r="J509" s="4">
        <v>1</v>
      </c>
    </row>
    <row r="510" spans="1:10" x14ac:dyDescent="0.25">
      <c r="A510" t="s">
        <v>25</v>
      </c>
      <c r="B510" t="s">
        <v>152</v>
      </c>
      <c r="C510" t="s">
        <v>207</v>
      </c>
      <c r="D510" t="s">
        <v>60</v>
      </c>
      <c r="E510">
        <v>165.07810000000001</v>
      </c>
      <c r="F510">
        <v>14.8</v>
      </c>
      <c r="G510" t="s">
        <v>146</v>
      </c>
      <c r="H510" t="s">
        <v>15</v>
      </c>
      <c r="I510" t="s">
        <v>17</v>
      </c>
      <c r="J510" s="4">
        <v>1</v>
      </c>
    </row>
    <row r="511" spans="1:10" x14ac:dyDescent="0.25">
      <c r="A511" t="s">
        <v>25</v>
      </c>
      <c r="B511" t="s">
        <v>152</v>
      </c>
      <c r="C511" t="s">
        <v>209</v>
      </c>
      <c r="D511" t="s">
        <v>106</v>
      </c>
      <c r="E511">
        <v>121.08914935756999</v>
      </c>
      <c r="F511">
        <v>12.07</v>
      </c>
      <c r="G511" t="s">
        <v>146</v>
      </c>
      <c r="H511" t="s">
        <v>15</v>
      </c>
      <c r="I511" t="s">
        <v>17</v>
      </c>
      <c r="J511" s="4">
        <v>1</v>
      </c>
    </row>
    <row r="512" spans="1:10" x14ac:dyDescent="0.25">
      <c r="A512" t="s">
        <v>25</v>
      </c>
      <c r="B512" t="s">
        <v>152</v>
      </c>
      <c r="C512" t="s">
        <v>210</v>
      </c>
      <c r="D512" t="s">
        <v>53</v>
      </c>
      <c r="E512">
        <v>115.06310000000001</v>
      </c>
      <c r="F512">
        <v>18.22</v>
      </c>
      <c r="G512" t="s">
        <v>146</v>
      </c>
      <c r="H512" t="s">
        <v>15</v>
      </c>
      <c r="I512" t="s">
        <v>17</v>
      </c>
      <c r="J512" s="4">
        <v>1</v>
      </c>
    </row>
    <row r="513" spans="1:10" x14ac:dyDescent="0.25">
      <c r="A513" t="s">
        <v>25</v>
      </c>
      <c r="B513" t="s">
        <v>152</v>
      </c>
      <c r="C513" t="s">
        <v>208</v>
      </c>
      <c r="D513" t="s">
        <v>58</v>
      </c>
      <c r="E513">
        <v>169.07390000000001</v>
      </c>
      <c r="F513">
        <v>7.04</v>
      </c>
      <c r="G513" t="s">
        <v>146</v>
      </c>
      <c r="H513" t="s">
        <v>15</v>
      </c>
      <c r="I513" t="s">
        <v>17</v>
      </c>
      <c r="J513" s="4">
        <v>1</v>
      </c>
    </row>
    <row r="514" spans="1:10" x14ac:dyDescent="0.25">
      <c r="A514" t="s">
        <v>25</v>
      </c>
      <c r="B514" t="s">
        <v>152</v>
      </c>
      <c r="C514" t="s">
        <v>211</v>
      </c>
      <c r="D514" t="s">
        <v>38</v>
      </c>
      <c r="E514">
        <v>105.0424</v>
      </c>
      <c r="F514">
        <v>19.29</v>
      </c>
      <c r="G514" t="s">
        <v>146</v>
      </c>
      <c r="H514" t="s">
        <v>15</v>
      </c>
      <c r="I514" t="s">
        <v>17</v>
      </c>
      <c r="J514" s="4">
        <v>1</v>
      </c>
    </row>
    <row r="515" spans="1:10" x14ac:dyDescent="0.25">
      <c r="A515" t="s">
        <v>25</v>
      </c>
      <c r="B515" t="s">
        <v>152</v>
      </c>
      <c r="C515" t="s">
        <v>215</v>
      </c>
      <c r="D515" t="s">
        <v>41</v>
      </c>
      <c r="E515">
        <v>118.0264</v>
      </c>
      <c r="F515">
        <v>20.38</v>
      </c>
      <c r="G515" t="s">
        <v>146</v>
      </c>
      <c r="H515" t="s">
        <v>15</v>
      </c>
      <c r="I515" t="s">
        <v>17</v>
      </c>
      <c r="J515" s="4">
        <v>1</v>
      </c>
    </row>
    <row r="516" spans="1:10" x14ac:dyDescent="0.25">
      <c r="A516" t="s">
        <v>25</v>
      </c>
      <c r="B516" t="s">
        <v>152</v>
      </c>
      <c r="C516" t="s">
        <v>212</v>
      </c>
      <c r="D516" t="s">
        <v>115</v>
      </c>
      <c r="E516">
        <v>264.10359999999997</v>
      </c>
      <c r="F516">
        <v>14.96</v>
      </c>
      <c r="G516" t="s">
        <v>146</v>
      </c>
      <c r="H516" t="s">
        <v>14</v>
      </c>
      <c r="I516" t="s">
        <v>21</v>
      </c>
      <c r="J516" s="4">
        <v>1</v>
      </c>
    </row>
    <row r="517" spans="1:10" x14ac:dyDescent="0.25">
      <c r="A517" t="s">
        <v>25</v>
      </c>
      <c r="B517" t="s">
        <v>152</v>
      </c>
      <c r="C517" t="s">
        <v>84</v>
      </c>
      <c r="D517" t="s">
        <v>127</v>
      </c>
      <c r="E517">
        <v>190.09549999999999</v>
      </c>
      <c r="F517">
        <v>19.559999999999999</v>
      </c>
      <c r="G517" t="s">
        <v>146</v>
      </c>
      <c r="H517" t="s">
        <v>15</v>
      </c>
      <c r="I517" t="s">
        <v>17</v>
      </c>
      <c r="J517" s="4">
        <v>1</v>
      </c>
    </row>
    <row r="518" spans="1:10" x14ac:dyDescent="0.25">
      <c r="A518" t="s">
        <v>25</v>
      </c>
      <c r="B518" t="s">
        <v>152</v>
      </c>
      <c r="C518" t="s">
        <v>214</v>
      </c>
      <c r="D518" t="s">
        <v>45</v>
      </c>
      <c r="E518">
        <v>119.0574</v>
      </c>
      <c r="F518">
        <v>19.78</v>
      </c>
      <c r="G518" t="s">
        <v>146</v>
      </c>
      <c r="H518" t="s">
        <v>15</v>
      </c>
      <c r="I518" t="s">
        <v>17</v>
      </c>
      <c r="J518" s="4">
        <v>1</v>
      </c>
    </row>
    <row r="519" spans="1:10" x14ac:dyDescent="0.25">
      <c r="A519" t="s">
        <v>25</v>
      </c>
      <c r="B519" t="s">
        <v>152</v>
      </c>
      <c r="C519" t="s">
        <v>81</v>
      </c>
      <c r="D519" t="s">
        <v>123</v>
      </c>
      <c r="E519">
        <v>206.0881</v>
      </c>
      <c r="F519">
        <v>19.38</v>
      </c>
      <c r="G519" t="s">
        <v>146</v>
      </c>
      <c r="H519" t="s">
        <v>15</v>
      </c>
      <c r="I519" t="s">
        <v>17</v>
      </c>
      <c r="J519" s="4">
        <v>1</v>
      </c>
    </row>
    <row r="520" spans="1:10" x14ac:dyDescent="0.25">
      <c r="A520" t="s">
        <v>25</v>
      </c>
      <c r="B520" t="s">
        <v>152</v>
      </c>
      <c r="C520" t="s">
        <v>213</v>
      </c>
      <c r="D520" t="s">
        <v>35</v>
      </c>
      <c r="E520">
        <v>204.08840000000001</v>
      </c>
      <c r="F520">
        <v>15.61</v>
      </c>
      <c r="G520" t="s">
        <v>146</v>
      </c>
      <c r="H520" t="s">
        <v>14</v>
      </c>
      <c r="I520" t="s">
        <v>17</v>
      </c>
      <c r="J520" s="4">
        <v>1</v>
      </c>
    </row>
    <row r="521" spans="1:10" x14ac:dyDescent="0.25">
      <c r="A521" t="s">
        <v>25</v>
      </c>
      <c r="B521" t="s">
        <v>152</v>
      </c>
      <c r="C521" t="s">
        <v>220</v>
      </c>
      <c r="D521" t="s">
        <v>61</v>
      </c>
      <c r="E521">
        <v>181.07320000000001</v>
      </c>
      <c r="F521">
        <v>17.43</v>
      </c>
      <c r="G521" t="s">
        <v>146</v>
      </c>
      <c r="H521" t="s">
        <v>15</v>
      </c>
      <c r="I521" t="s">
        <v>17</v>
      </c>
      <c r="J521" s="4">
        <v>1</v>
      </c>
    </row>
    <row r="522" spans="1:10" x14ac:dyDescent="0.25">
      <c r="A522" t="s">
        <v>25</v>
      </c>
      <c r="B522" t="s">
        <v>152</v>
      </c>
      <c r="C522" t="s">
        <v>216</v>
      </c>
      <c r="D522" t="s">
        <v>39</v>
      </c>
      <c r="E522">
        <v>112.02800000000001</v>
      </c>
      <c r="F522">
        <v>6.98</v>
      </c>
      <c r="G522" t="s">
        <v>146</v>
      </c>
      <c r="H522" t="s">
        <v>14</v>
      </c>
      <c r="I522" t="s">
        <v>18</v>
      </c>
      <c r="J522" s="4">
        <v>1</v>
      </c>
    </row>
    <row r="523" spans="1:10" x14ac:dyDescent="0.25">
      <c r="A523" t="s">
        <v>25</v>
      </c>
      <c r="B523" t="s">
        <v>152</v>
      </c>
      <c r="C523" t="s">
        <v>217</v>
      </c>
      <c r="D523" t="s">
        <v>62</v>
      </c>
      <c r="E523">
        <v>244.06890000000001</v>
      </c>
      <c r="F523">
        <v>9.9499999999999993</v>
      </c>
      <c r="G523" t="s">
        <v>146</v>
      </c>
      <c r="H523" t="s">
        <v>15</v>
      </c>
      <c r="I523" t="s">
        <v>17</v>
      </c>
      <c r="J523" s="4">
        <v>1</v>
      </c>
    </row>
    <row r="524" spans="1:10" x14ac:dyDescent="0.25">
      <c r="A524" t="s">
        <v>25</v>
      </c>
      <c r="B524" t="s">
        <v>152</v>
      </c>
      <c r="C524" t="s">
        <v>85</v>
      </c>
      <c r="D524" t="s">
        <v>65</v>
      </c>
      <c r="E524">
        <v>246.12039999999999</v>
      </c>
      <c r="F524">
        <v>20.059999999999999</v>
      </c>
      <c r="G524" t="s">
        <v>146</v>
      </c>
      <c r="H524" t="s">
        <v>14</v>
      </c>
      <c r="I524" t="s">
        <v>17</v>
      </c>
      <c r="J524" s="4">
        <v>1</v>
      </c>
    </row>
    <row r="525" spans="1:10" x14ac:dyDescent="0.25">
      <c r="A525" t="s">
        <v>25</v>
      </c>
      <c r="B525" t="s">
        <v>152</v>
      </c>
      <c r="C525" t="s">
        <v>219</v>
      </c>
      <c r="D525" t="s">
        <v>47</v>
      </c>
      <c r="E525">
        <v>117.0792</v>
      </c>
      <c r="F525">
        <v>17.21</v>
      </c>
      <c r="G525" t="s">
        <v>146</v>
      </c>
      <c r="H525" t="s">
        <v>15</v>
      </c>
      <c r="I525" t="s">
        <v>17</v>
      </c>
      <c r="J525" s="4">
        <v>1</v>
      </c>
    </row>
    <row r="526" spans="1:10" x14ac:dyDescent="0.25">
      <c r="A526" t="s">
        <v>25</v>
      </c>
      <c r="B526" t="s">
        <v>152</v>
      </c>
      <c r="C526" t="s">
        <v>218</v>
      </c>
      <c r="D526" t="s">
        <v>50</v>
      </c>
      <c r="E526">
        <v>152.03299999999999</v>
      </c>
      <c r="F526">
        <v>10.73</v>
      </c>
      <c r="G526" t="s">
        <v>146</v>
      </c>
      <c r="H526" t="s">
        <v>15</v>
      </c>
      <c r="I526" t="s">
        <v>17</v>
      </c>
      <c r="J526" s="4">
        <v>1</v>
      </c>
    </row>
    <row r="527" spans="1:10" x14ac:dyDescent="0.25">
      <c r="A527" t="s">
        <v>25</v>
      </c>
      <c r="B527" t="s">
        <v>153</v>
      </c>
      <c r="C527" t="s">
        <v>160</v>
      </c>
      <c r="D527" t="s">
        <v>141</v>
      </c>
      <c r="E527">
        <v>245.14940000000001</v>
      </c>
      <c r="F527">
        <v>24.52</v>
      </c>
      <c r="G527" t="s">
        <v>146</v>
      </c>
      <c r="H527" t="s">
        <v>16</v>
      </c>
      <c r="J527" s="4">
        <v>1</v>
      </c>
    </row>
    <row r="528" spans="1:10" x14ac:dyDescent="0.25">
      <c r="A528" t="s">
        <v>25</v>
      </c>
      <c r="B528" t="s">
        <v>153</v>
      </c>
      <c r="C528" t="s">
        <v>159</v>
      </c>
      <c r="D528" t="s">
        <v>142</v>
      </c>
      <c r="E528">
        <v>217.14230000000001</v>
      </c>
      <c r="F528">
        <v>27.03</v>
      </c>
      <c r="G528" t="s">
        <v>146</v>
      </c>
      <c r="H528" t="s">
        <v>16</v>
      </c>
      <c r="J528" s="4">
        <v>1</v>
      </c>
    </row>
    <row r="529" spans="1:10" x14ac:dyDescent="0.25">
      <c r="A529" t="s">
        <v>25</v>
      </c>
      <c r="B529" t="s">
        <v>153</v>
      </c>
      <c r="C529" t="s">
        <v>86</v>
      </c>
      <c r="D529" t="s">
        <v>130</v>
      </c>
      <c r="E529">
        <v>287.19580000000002</v>
      </c>
      <c r="F529">
        <v>20.28</v>
      </c>
      <c r="G529" t="s">
        <v>146</v>
      </c>
      <c r="H529" t="s">
        <v>16</v>
      </c>
      <c r="J529" s="4">
        <v>1</v>
      </c>
    </row>
    <row r="530" spans="1:10" x14ac:dyDescent="0.25">
      <c r="A530" t="s">
        <v>25</v>
      </c>
      <c r="B530" t="s">
        <v>153</v>
      </c>
      <c r="C530" t="s">
        <v>89</v>
      </c>
      <c r="D530" t="s">
        <v>135</v>
      </c>
      <c r="E530">
        <v>259.18939999999998</v>
      </c>
      <c r="F530">
        <v>21.88</v>
      </c>
      <c r="G530" t="s">
        <v>146</v>
      </c>
      <c r="H530" t="s">
        <v>16</v>
      </c>
      <c r="J530" s="4">
        <v>1</v>
      </c>
    </row>
    <row r="531" spans="1:10" x14ac:dyDescent="0.25">
      <c r="A531" t="s">
        <v>25</v>
      </c>
      <c r="B531" t="s">
        <v>153</v>
      </c>
      <c r="C531" t="s">
        <v>161</v>
      </c>
      <c r="D531" t="s">
        <v>108</v>
      </c>
      <c r="E531">
        <v>179.09469999999999</v>
      </c>
      <c r="F531">
        <v>13.12</v>
      </c>
      <c r="G531" t="s">
        <v>146</v>
      </c>
      <c r="H531" t="s">
        <v>13</v>
      </c>
      <c r="I531" t="s">
        <v>17</v>
      </c>
      <c r="J531" s="4">
        <v>1</v>
      </c>
    </row>
    <row r="532" spans="1:10" x14ac:dyDescent="0.25">
      <c r="A532" t="s">
        <v>25</v>
      </c>
      <c r="B532" t="s">
        <v>153</v>
      </c>
      <c r="C532" t="s">
        <v>162</v>
      </c>
      <c r="D532" t="s">
        <v>124</v>
      </c>
      <c r="E532">
        <v>416.15300000000002</v>
      </c>
      <c r="F532">
        <v>19.39</v>
      </c>
      <c r="G532" t="s">
        <v>146</v>
      </c>
      <c r="H532" t="s">
        <v>13</v>
      </c>
      <c r="I532" t="s">
        <v>17</v>
      </c>
      <c r="J532" s="4">
        <v>1</v>
      </c>
    </row>
    <row r="533" spans="1:10" x14ac:dyDescent="0.25">
      <c r="A533" t="s">
        <v>25</v>
      </c>
      <c r="B533" t="s">
        <v>153</v>
      </c>
      <c r="C533" t="s">
        <v>163</v>
      </c>
      <c r="D533" t="s">
        <v>36</v>
      </c>
      <c r="E533">
        <v>342.11770000000001</v>
      </c>
      <c r="F533">
        <v>18.899999999999999</v>
      </c>
      <c r="G533" t="s">
        <v>146</v>
      </c>
      <c r="H533" t="s">
        <v>13</v>
      </c>
      <c r="I533" t="s">
        <v>17</v>
      </c>
      <c r="J533" s="4">
        <v>1</v>
      </c>
    </row>
    <row r="534" spans="1:10" x14ac:dyDescent="0.25">
      <c r="A534" t="s">
        <v>25</v>
      </c>
      <c r="B534" t="s">
        <v>153</v>
      </c>
      <c r="C534" t="s">
        <v>88</v>
      </c>
      <c r="D534" t="s">
        <v>44</v>
      </c>
      <c r="E534">
        <v>103.0633</v>
      </c>
      <c r="F534">
        <v>20.49</v>
      </c>
      <c r="G534" t="s">
        <v>146</v>
      </c>
      <c r="H534" t="s">
        <v>13</v>
      </c>
      <c r="I534" t="s">
        <v>17</v>
      </c>
      <c r="J534" s="4">
        <v>1</v>
      </c>
    </row>
    <row r="535" spans="1:10" x14ac:dyDescent="0.25">
      <c r="A535" t="s">
        <v>25</v>
      </c>
      <c r="B535" t="s">
        <v>153</v>
      </c>
      <c r="C535" t="s">
        <v>98</v>
      </c>
      <c r="D535" t="s">
        <v>142</v>
      </c>
      <c r="E535">
        <v>217.14240000000001</v>
      </c>
      <c r="F535">
        <v>26.23</v>
      </c>
      <c r="G535" t="s">
        <v>146</v>
      </c>
      <c r="H535" t="s">
        <v>16</v>
      </c>
      <c r="J535" s="4">
        <v>1</v>
      </c>
    </row>
    <row r="536" spans="1:10" x14ac:dyDescent="0.25">
      <c r="A536" t="s">
        <v>25</v>
      </c>
      <c r="B536" t="s">
        <v>153</v>
      </c>
      <c r="C536" t="s">
        <v>95</v>
      </c>
      <c r="D536" t="s">
        <v>136</v>
      </c>
      <c r="E536">
        <v>275.15949999999998</v>
      </c>
      <c r="F536">
        <v>22.41</v>
      </c>
      <c r="G536" t="s">
        <v>146</v>
      </c>
      <c r="H536" t="s">
        <v>16</v>
      </c>
      <c r="J536" s="4">
        <v>1</v>
      </c>
    </row>
    <row r="537" spans="1:10" x14ac:dyDescent="0.25">
      <c r="A537" t="s">
        <v>25</v>
      </c>
      <c r="B537" t="s">
        <v>153</v>
      </c>
      <c r="C537" t="s">
        <v>97</v>
      </c>
      <c r="D537" t="s">
        <v>139</v>
      </c>
      <c r="E537">
        <v>247.1523</v>
      </c>
      <c r="F537">
        <v>23.41</v>
      </c>
      <c r="G537" t="s">
        <v>146</v>
      </c>
      <c r="H537" t="s">
        <v>16</v>
      </c>
      <c r="J537" s="4">
        <v>1</v>
      </c>
    </row>
    <row r="538" spans="1:10" x14ac:dyDescent="0.25">
      <c r="A538" t="s">
        <v>25</v>
      </c>
      <c r="B538" t="s">
        <v>153</v>
      </c>
      <c r="C538" t="s">
        <v>96</v>
      </c>
      <c r="D538" t="s">
        <v>137</v>
      </c>
      <c r="E538">
        <v>245.1739</v>
      </c>
      <c r="F538">
        <v>23.35</v>
      </c>
      <c r="G538" t="s">
        <v>146</v>
      </c>
      <c r="H538" t="s">
        <v>16</v>
      </c>
      <c r="J538" s="4">
        <v>1</v>
      </c>
    </row>
    <row r="539" spans="1:10" x14ac:dyDescent="0.25">
      <c r="A539" t="s">
        <v>25</v>
      </c>
      <c r="B539" t="s">
        <v>153</v>
      </c>
      <c r="C539" t="s">
        <v>158</v>
      </c>
      <c r="D539" t="s">
        <v>112</v>
      </c>
      <c r="E539">
        <v>242.12639999999999</v>
      </c>
      <c r="F539">
        <v>14.36</v>
      </c>
      <c r="G539" t="s">
        <v>146</v>
      </c>
      <c r="H539" t="s">
        <v>16</v>
      </c>
      <c r="J539" s="4">
        <v>1</v>
      </c>
    </row>
    <row r="540" spans="1:10" x14ac:dyDescent="0.25">
      <c r="A540" t="s">
        <v>25</v>
      </c>
      <c r="B540" t="s">
        <v>153</v>
      </c>
      <c r="C540" t="s">
        <v>157</v>
      </c>
      <c r="D540" t="s">
        <v>110</v>
      </c>
      <c r="E540">
        <v>276.11149999999998</v>
      </c>
      <c r="F540">
        <v>14.23</v>
      </c>
      <c r="G540" t="s">
        <v>146</v>
      </c>
      <c r="H540" t="s">
        <v>16</v>
      </c>
      <c r="J540" s="4">
        <v>1</v>
      </c>
    </row>
    <row r="541" spans="1:10" x14ac:dyDescent="0.25">
      <c r="A541" t="s">
        <v>25</v>
      </c>
      <c r="B541" t="s">
        <v>153</v>
      </c>
      <c r="C541" t="s">
        <v>165</v>
      </c>
      <c r="D541" t="s">
        <v>100</v>
      </c>
      <c r="E541">
        <v>295.12869999999998</v>
      </c>
      <c r="F541">
        <v>6.77</v>
      </c>
      <c r="G541" t="s">
        <v>146</v>
      </c>
      <c r="H541" t="s">
        <v>13</v>
      </c>
      <c r="I541" t="s">
        <v>17</v>
      </c>
      <c r="J541" s="4">
        <v>1</v>
      </c>
    </row>
    <row r="542" spans="1:10" x14ac:dyDescent="0.25">
      <c r="A542" t="s">
        <v>25</v>
      </c>
      <c r="B542" t="s">
        <v>153</v>
      </c>
      <c r="C542" t="s">
        <v>166</v>
      </c>
      <c r="D542" t="s">
        <v>133</v>
      </c>
      <c r="E542">
        <v>75.032028404269994</v>
      </c>
      <c r="F542">
        <v>20.79</v>
      </c>
      <c r="G542" t="s">
        <v>146</v>
      </c>
      <c r="H542" t="s">
        <v>13</v>
      </c>
      <c r="I542" t="s">
        <v>17</v>
      </c>
      <c r="J542" s="4">
        <v>1</v>
      </c>
    </row>
    <row r="543" spans="1:10" x14ac:dyDescent="0.25">
      <c r="A543" t="s">
        <v>25</v>
      </c>
      <c r="B543" t="s">
        <v>153</v>
      </c>
      <c r="C543" t="s">
        <v>167</v>
      </c>
      <c r="D543" t="s">
        <v>121</v>
      </c>
      <c r="E543">
        <v>656.22829999999999</v>
      </c>
      <c r="F543">
        <v>19.07</v>
      </c>
      <c r="G543" t="s">
        <v>146</v>
      </c>
      <c r="H543" t="s">
        <v>13</v>
      </c>
      <c r="I543" t="s">
        <v>17</v>
      </c>
      <c r="J543" s="4">
        <v>1</v>
      </c>
    </row>
    <row r="544" spans="1:10" x14ac:dyDescent="0.25">
      <c r="A544" t="s">
        <v>25</v>
      </c>
      <c r="B544" t="s">
        <v>153</v>
      </c>
      <c r="C544" t="s">
        <v>169</v>
      </c>
      <c r="D544" t="s">
        <v>143</v>
      </c>
      <c r="E544">
        <v>308.15870000000001</v>
      </c>
      <c r="F544">
        <v>31.95</v>
      </c>
      <c r="G544" t="s">
        <v>146</v>
      </c>
      <c r="H544" t="s">
        <v>16</v>
      </c>
      <c r="J544" s="4">
        <v>1</v>
      </c>
    </row>
    <row r="545" spans="1:10" x14ac:dyDescent="0.25">
      <c r="A545" t="s">
        <v>25</v>
      </c>
      <c r="B545" t="s">
        <v>153</v>
      </c>
      <c r="C545" t="s">
        <v>168</v>
      </c>
      <c r="D545" t="s">
        <v>131</v>
      </c>
      <c r="E545">
        <v>277.07479999999998</v>
      </c>
      <c r="F545">
        <v>20.22</v>
      </c>
      <c r="G545" t="s">
        <v>146</v>
      </c>
      <c r="H545" t="s">
        <v>13</v>
      </c>
      <c r="I545" t="s">
        <v>17</v>
      </c>
      <c r="J545" s="4">
        <v>1</v>
      </c>
    </row>
    <row r="546" spans="1:10" x14ac:dyDescent="0.25">
      <c r="A546" t="s">
        <v>25</v>
      </c>
      <c r="B546" t="s">
        <v>153</v>
      </c>
      <c r="C546" t="s">
        <v>171</v>
      </c>
      <c r="D546" t="s">
        <v>118</v>
      </c>
      <c r="E546">
        <v>220.08580000000001</v>
      </c>
      <c r="F546">
        <v>16.670000000000002</v>
      </c>
      <c r="G546" t="s">
        <v>146</v>
      </c>
      <c r="H546" t="s">
        <v>16</v>
      </c>
      <c r="J546" s="4">
        <v>1</v>
      </c>
    </row>
    <row r="547" spans="1:10" x14ac:dyDescent="0.25">
      <c r="A547" t="s">
        <v>25</v>
      </c>
      <c r="B547" t="s">
        <v>153</v>
      </c>
      <c r="C547" t="s">
        <v>170</v>
      </c>
      <c r="D547" t="s">
        <v>99</v>
      </c>
      <c r="E547">
        <v>159.06870000000001</v>
      </c>
      <c r="F547">
        <v>4.87</v>
      </c>
      <c r="G547" t="s">
        <v>146</v>
      </c>
      <c r="H547" t="s">
        <v>13</v>
      </c>
      <c r="I547" t="s">
        <v>17</v>
      </c>
      <c r="J547" s="4">
        <v>1</v>
      </c>
    </row>
    <row r="548" spans="1:10" x14ac:dyDescent="0.25">
      <c r="A548" t="s">
        <v>25</v>
      </c>
      <c r="B548" t="s">
        <v>153</v>
      </c>
      <c r="C548" t="s">
        <v>172</v>
      </c>
      <c r="D548" t="s">
        <v>107</v>
      </c>
      <c r="E548">
        <v>174.07980000000001</v>
      </c>
      <c r="F548">
        <v>12.71</v>
      </c>
      <c r="G548" t="s">
        <v>146</v>
      </c>
      <c r="H548" t="s">
        <v>16</v>
      </c>
      <c r="J548" s="4">
        <v>1</v>
      </c>
    </row>
    <row r="549" spans="1:10" x14ac:dyDescent="0.25">
      <c r="A549" t="s">
        <v>25</v>
      </c>
      <c r="B549" t="s">
        <v>153</v>
      </c>
      <c r="C549" t="s">
        <v>156</v>
      </c>
      <c r="D549" t="s">
        <v>101</v>
      </c>
      <c r="E549">
        <v>156.08987763355998</v>
      </c>
      <c r="F549">
        <v>6.38</v>
      </c>
      <c r="G549" t="s">
        <v>146</v>
      </c>
      <c r="H549" t="s">
        <v>13</v>
      </c>
      <c r="I549" t="s">
        <v>17</v>
      </c>
      <c r="J549" s="4">
        <v>1</v>
      </c>
    </row>
    <row r="550" spans="1:10" x14ac:dyDescent="0.25">
      <c r="A550" t="s">
        <v>25</v>
      </c>
      <c r="B550" t="s">
        <v>153</v>
      </c>
      <c r="C550" t="s">
        <v>83</v>
      </c>
      <c r="D550" t="s">
        <v>126</v>
      </c>
      <c r="E550">
        <v>321.17840000000001</v>
      </c>
      <c r="F550">
        <v>19.43</v>
      </c>
      <c r="G550" t="s">
        <v>146</v>
      </c>
      <c r="H550" t="s">
        <v>16</v>
      </c>
      <c r="J550" s="4">
        <v>1</v>
      </c>
    </row>
    <row r="551" spans="1:10" x14ac:dyDescent="0.25">
      <c r="A551" t="s">
        <v>25</v>
      </c>
      <c r="B551" t="s">
        <v>153</v>
      </c>
      <c r="C551" t="s">
        <v>87</v>
      </c>
      <c r="D551" t="s">
        <v>132</v>
      </c>
      <c r="E551">
        <v>293.17360000000002</v>
      </c>
      <c r="F551">
        <v>20.74</v>
      </c>
      <c r="G551" t="s">
        <v>146</v>
      </c>
      <c r="H551" t="s">
        <v>16</v>
      </c>
      <c r="J551" s="4">
        <v>1</v>
      </c>
    </row>
    <row r="552" spans="1:10" x14ac:dyDescent="0.25">
      <c r="A552" t="s">
        <v>25</v>
      </c>
      <c r="B552" t="s">
        <v>153</v>
      </c>
      <c r="C552" t="s">
        <v>76</v>
      </c>
      <c r="D552" t="s">
        <v>111</v>
      </c>
      <c r="E552">
        <v>262.13150000000002</v>
      </c>
      <c r="F552">
        <v>14.37</v>
      </c>
      <c r="G552" t="s">
        <v>146</v>
      </c>
      <c r="H552" t="s">
        <v>16</v>
      </c>
      <c r="J552" s="4">
        <v>1</v>
      </c>
    </row>
    <row r="553" spans="1:10" x14ac:dyDescent="0.25">
      <c r="A553" t="s">
        <v>25</v>
      </c>
      <c r="B553" t="s">
        <v>153</v>
      </c>
      <c r="C553" t="s">
        <v>173</v>
      </c>
      <c r="D553" t="s">
        <v>109</v>
      </c>
      <c r="E553">
        <v>120.044</v>
      </c>
      <c r="F553">
        <v>13.54</v>
      </c>
      <c r="G553" t="s">
        <v>146</v>
      </c>
      <c r="H553" t="s">
        <v>16</v>
      </c>
      <c r="J553" s="4">
        <v>1</v>
      </c>
    </row>
    <row r="554" spans="1:10" x14ac:dyDescent="0.25">
      <c r="A554" t="s">
        <v>25</v>
      </c>
      <c r="B554" t="s">
        <v>153</v>
      </c>
      <c r="C554" t="s">
        <v>92</v>
      </c>
      <c r="D554" t="s">
        <v>140</v>
      </c>
      <c r="E554">
        <v>233.13720000000001</v>
      </c>
      <c r="F554">
        <v>24.32</v>
      </c>
      <c r="G554" t="s">
        <v>146</v>
      </c>
      <c r="H554" t="s">
        <v>16</v>
      </c>
      <c r="J554" s="4">
        <v>1</v>
      </c>
    </row>
    <row r="555" spans="1:10" x14ac:dyDescent="0.25">
      <c r="A555" t="s">
        <v>25</v>
      </c>
      <c r="B555" t="s">
        <v>153</v>
      </c>
      <c r="C555" t="s">
        <v>175</v>
      </c>
      <c r="D555" t="s">
        <v>36</v>
      </c>
      <c r="E555">
        <v>342.11621152069995</v>
      </c>
      <c r="F555">
        <v>19.77</v>
      </c>
      <c r="G555" t="s">
        <v>146</v>
      </c>
      <c r="H555" t="s">
        <v>16</v>
      </c>
      <c r="J555" s="4">
        <v>1</v>
      </c>
    </row>
    <row r="556" spans="1:10" x14ac:dyDescent="0.25">
      <c r="A556" t="s">
        <v>25</v>
      </c>
      <c r="B556" t="s">
        <v>153</v>
      </c>
      <c r="C556" t="s">
        <v>91</v>
      </c>
      <c r="D556" t="s">
        <v>138</v>
      </c>
      <c r="E556">
        <v>309.16800000000001</v>
      </c>
      <c r="F556">
        <v>23.16</v>
      </c>
      <c r="G556" t="s">
        <v>146</v>
      </c>
      <c r="H556" t="s">
        <v>16</v>
      </c>
      <c r="J556" s="4">
        <v>1</v>
      </c>
    </row>
    <row r="557" spans="1:10" x14ac:dyDescent="0.25">
      <c r="A557" t="s">
        <v>25</v>
      </c>
      <c r="B557" t="s">
        <v>153</v>
      </c>
      <c r="C557" t="s">
        <v>77</v>
      </c>
      <c r="D557" t="s">
        <v>114</v>
      </c>
      <c r="E557">
        <v>230.16290000000001</v>
      </c>
      <c r="F557">
        <v>14.34</v>
      </c>
      <c r="G557" t="s">
        <v>146</v>
      </c>
      <c r="H557" t="s">
        <v>16</v>
      </c>
      <c r="J557" s="4">
        <v>1</v>
      </c>
    </row>
    <row r="558" spans="1:10" x14ac:dyDescent="0.25">
      <c r="A558" t="s">
        <v>25</v>
      </c>
      <c r="B558" t="s">
        <v>153</v>
      </c>
      <c r="C558" t="s">
        <v>90</v>
      </c>
      <c r="D558" t="s">
        <v>137</v>
      </c>
      <c r="E558">
        <v>245.1738</v>
      </c>
      <c r="F558">
        <v>22.77</v>
      </c>
      <c r="G558" t="s">
        <v>146</v>
      </c>
      <c r="H558" t="s">
        <v>16</v>
      </c>
      <c r="J558" s="4">
        <v>1</v>
      </c>
    </row>
    <row r="559" spans="1:10" x14ac:dyDescent="0.25">
      <c r="A559" t="s">
        <v>25</v>
      </c>
      <c r="B559" t="s">
        <v>153</v>
      </c>
      <c r="C559" t="s">
        <v>78</v>
      </c>
      <c r="D559" t="s">
        <v>116</v>
      </c>
      <c r="E559">
        <v>216.13740000000001</v>
      </c>
      <c r="F559">
        <v>15.29</v>
      </c>
      <c r="G559" t="s">
        <v>146</v>
      </c>
      <c r="H559" t="s">
        <v>16</v>
      </c>
      <c r="J559" s="4">
        <v>1</v>
      </c>
    </row>
    <row r="560" spans="1:10" x14ac:dyDescent="0.25">
      <c r="A560" t="s">
        <v>25</v>
      </c>
      <c r="B560" t="s">
        <v>153</v>
      </c>
      <c r="C560" t="s">
        <v>176</v>
      </c>
      <c r="D560" t="s">
        <v>57</v>
      </c>
      <c r="E560">
        <v>189.06450000000001</v>
      </c>
      <c r="F560">
        <v>20.03</v>
      </c>
      <c r="G560" t="s">
        <v>146</v>
      </c>
      <c r="H560" t="s">
        <v>13</v>
      </c>
      <c r="I560" t="s">
        <v>17</v>
      </c>
      <c r="J560" s="4">
        <v>1</v>
      </c>
    </row>
    <row r="561" spans="1:10" x14ac:dyDescent="0.25">
      <c r="A561" t="s">
        <v>25</v>
      </c>
      <c r="B561" t="s">
        <v>153</v>
      </c>
      <c r="C561" t="s">
        <v>174</v>
      </c>
      <c r="D561" t="s">
        <v>51</v>
      </c>
      <c r="E561">
        <v>135.05529999999999</v>
      </c>
      <c r="F561">
        <v>7.79</v>
      </c>
      <c r="G561" t="s">
        <v>146</v>
      </c>
      <c r="H561" t="s">
        <v>13</v>
      </c>
      <c r="I561" t="s">
        <v>17</v>
      </c>
      <c r="J561" s="4">
        <v>1</v>
      </c>
    </row>
    <row r="562" spans="1:10" x14ac:dyDescent="0.25">
      <c r="A562" t="s">
        <v>25</v>
      </c>
      <c r="B562" t="s">
        <v>153</v>
      </c>
      <c r="C562" t="s">
        <v>177</v>
      </c>
      <c r="D562" t="s">
        <v>33</v>
      </c>
      <c r="E562">
        <v>267.09640000000002</v>
      </c>
      <c r="F562">
        <v>8.4700000000000006</v>
      </c>
      <c r="G562" t="s">
        <v>146</v>
      </c>
      <c r="H562" t="s">
        <v>13</v>
      </c>
      <c r="I562" t="s">
        <v>17</v>
      </c>
      <c r="J562" s="4">
        <v>1</v>
      </c>
    </row>
    <row r="563" spans="1:10" x14ac:dyDescent="0.25">
      <c r="A563" t="s">
        <v>25</v>
      </c>
      <c r="B563" t="s">
        <v>153</v>
      </c>
      <c r="C563" t="s">
        <v>178</v>
      </c>
      <c r="D563" t="s">
        <v>37</v>
      </c>
      <c r="E563">
        <v>89.0471</v>
      </c>
      <c r="F563">
        <v>19.600000000000001</v>
      </c>
      <c r="G563" t="s">
        <v>146</v>
      </c>
      <c r="H563" t="s">
        <v>13</v>
      </c>
      <c r="I563" t="s">
        <v>17</v>
      </c>
      <c r="J563" s="4">
        <v>1</v>
      </c>
    </row>
    <row r="564" spans="1:10" x14ac:dyDescent="0.25">
      <c r="A564" t="s">
        <v>25</v>
      </c>
      <c r="B564" t="s">
        <v>153</v>
      </c>
      <c r="C564" t="s">
        <v>29</v>
      </c>
      <c r="D564" t="s">
        <v>64</v>
      </c>
      <c r="E564">
        <v>347.06389999999999</v>
      </c>
      <c r="F564">
        <v>20.71</v>
      </c>
      <c r="G564" t="s">
        <v>146</v>
      </c>
      <c r="H564" t="s">
        <v>16</v>
      </c>
      <c r="J564" s="4">
        <v>1</v>
      </c>
    </row>
    <row r="565" spans="1:10" x14ac:dyDescent="0.25">
      <c r="A565" t="s">
        <v>25</v>
      </c>
      <c r="B565" t="s">
        <v>153</v>
      </c>
      <c r="C565" t="s">
        <v>179</v>
      </c>
      <c r="D565" t="s">
        <v>144</v>
      </c>
      <c r="E565">
        <v>174.11160000000001</v>
      </c>
      <c r="F565">
        <v>35.630000000000003</v>
      </c>
      <c r="G565" t="s">
        <v>146</v>
      </c>
      <c r="H565" t="s">
        <v>13</v>
      </c>
      <c r="I565" t="s">
        <v>17</v>
      </c>
      <c r="J565" s="4">
        <v>1</v>
      </c>
    </row>
    <row r="566" spans="1:10" x14ac:dyDescent="0.25">
      <c r="A566" t="s">
        <v>25</v>
      </c>
      <c r="B566" t="s">
        <v>153</v>
      </c>
      <c r="C566" t="s">
        <v>182</v>
      </c>
      <c r="D566" t="s">
        <v>43</v>
      </c>
      <c r="E566">
        <v>132.05349212484001</v>
      </c>
      <c r="F566">
        <v>21.09</v>
      </c>
      <c r="G566" t="s">
        <v>146</v>
      </c>
      <c r="H566" t="s">
        <v>16</v>
      </c>
      <c r="J566" s="4">
        <v>1</v>
      </c>
    </row>
    <row r="567" spans="1:10" x14ac:dyDescent="0.25">
      <c r="A567" t="s">
        <v>25</v>
      </c>
      <c r="B567" t="s">
        <v>153</v>
      </c>
      <c r="C567" t="s">
        <v>181</v>
      </c>
      <c r="D567" t="s">
        <v>42</v>
      </c>
      <c r="E567">
        <v>133.0377</v>
      </c>
      <c r="F567">
        <v>20.77</v>
      </c>
      <c r="G567" t="s">
        <v>146</v>
      </c>
      <c r="H567" t="s">
        <v>16</v>
      </c>
      <c r="J567" s="4">
        <v>1</v>
      </c>
    </row>
    <row r="568" spans="1:10" x14ac:dyDescent="0.25">
      <c r="A568" t="s">
        <v>25</v>
      </c>
      <c r="B568" t="s">
        <v>153</v>
      </c>
      <c r="C568" t="s">
        <v>180</v>
      </c>
      <c r="D568" t="s">
        <v>47</v>
      </c>
      <c r="E568">
        <v>117.0797</v>
      </c>
      <c r="F568">
        <v>17.350000000000001</v>
      </c>
      <c r="G568" t="s">
        <v>146</v>
      </c>
      <c r="H568" t="s">
        <v>13</v>
      </c>
      <c r="I568" t="s">
        <v>17</v>
      </c>
      <c r="J568" s="4">
        <v>1</v>
      </c>
    </row>
    <row r="569" spans="1:10" x14ac:dyDescent="0.25">
      <c r="A569" t="s">
        <v>25</v>
      </c>
      <c r="B569" t="s">
        <v>153</v>
      </c>
      <c r="C569" t="s">
        <v>164</v>
      </c>
      <c r="D569" t="s">
        <v>113</v>
      </c>
      <c r="E569">
        <v>103.0996</v>
      </c>
      <c r="F569">
        <v>14.61</v>
      </c>
      <c r="G569" t="s">
        <v>146</v>
      </c>
      <c r="H569" t="s">
        <v>13</v>
      </c>
      <c r="I569" t="s">
        <v>17</v>
      </c>
      <c r="J569" s="4">
        <v>1</v>
      </c>
    </row>
    <row r="570" spans="1:10" x14ac:dyDescent="0.25">
      <c r="A570" t="s">
        <v>25</v>
      </c>
      <c r="B570" t="s">
        <v>153</v>
      </c>
      <c r="C570" t="s">
        <v>183</v>
      </c>
      <c r="D570" t="s">
        <v>63</v>
      </c>
      <c r="E570">
        <v>243.08552052911</v>
      </c>
      <c r="F570">
        <v>14.74</v>
      </c>
      <c r="G570" t="s">
        <v>146</v>
      </c>
      <c r="H570" t="s">
        <v>13</v>
      </c>
      <c r="I570" t="s">
        <v>17</v>
      </c>
      <c r="J570" s="4">
        <v>1</v>
      </c>
    </row>
    <row r="571" spans="1:10" x14ac:dyDescent="0.25">
      <c r="A571" t="s">
        <v>25</v>
      </c>
      <c r="B571" t="s">
        <v>153</v>
      </c>
      <c r="C571" t="s">
        <v>184</v>
      </c>
      <c r="D571" t="s">
        <v>40</v>
      </c>
      <c r="E571">
        <v>111.0431</v>
      </c>
      <c r="F571">
        <v>9.5500000000000007</v>
      </c>
      <c r="G571" t="s">
        <v>146</v>
      </c>
      <c r="H571" t="s">
        <v>13</v>
      </c>
      <c r="I571" t="s">
        <v>17</v>
      </c>
      <c r="J571" s="4">
        <v>1</v>
      </c>
    </row>
    <row r="572" spans="1:10" x14ac:dyDescent="0.25">
      <c r="A572" t="s">
        <v>25</v>
      </c>
      <c r="B572" t="s">
        <v>153</v>
      </c>
      <c r="C572" t="s">
        <v>185</v>
      </c>
      <c r="D572" t="s">
        <v>120</v>
      </c>
      <c r="E572">
        <v>294.12279999999998</v>
      </c>
      <c r="F572">
        <v>18.739999999999998</v>
      </c>
      <c r="G572" t="s">
        <v>146</v>
      </c>
      <c r="H572" t="s">
        <v>13</v>
      </c>
      <c r="I572" t="s">
        <v>17</v>
      </c>
      <c r="J572" s="4">
        <v>1</v>
      </c>
    </row>
    <row r="573" spans="1:10" x14ac:dyDescent="0.25">
      <c r="A573" t="s">
        <v>25</v>
      </c>
      <c r="B573" t="s">
        <v>153</v>
      </c>
      <c r="C573" t="s">
        <v>187</v>
      </c>
      <c r="D573" t="s">
        <v>55</v>
      </c>
      <c r="E573">
        <v>180.0633</v>
      </c>
      <c r="F573">
        <v>19.989999999999998</v>
      </c>
      <c r="G573" t="s">
        <v>146</v>
      </c>
      <c r="H573" t="s">
        <v>16</v>
      </c>
      <c r="J573" s="4">
        <v>1</v>
      </c>
    </row>
    <row r="574" spans="1:10" x14ac:dyDescent="0.25">
      <c r="A574" t="s">
        <v>25</v>
      </c>
      <c r="B574" t="s">
        <v>153</v>
      </c>
      <c r="C574" t="s">
        <v>186</v>
      </c>
      <c r="D574" t="s">
        <v>128</v>
      </c>
      <c r="E574">
        <v>268.0806</v>
      </c>
      <c r="F574">
        <v>19.440000000000001</v>
      </c>
      <c r="G574" t="s">
        <v>146</v>
      </c>
      <c r="H574" t="s">
        <v>13</v>
      </c>
      <c r="I574" t="s">
        <v>17</v>
      </c>
      <c r="J574" s="4">
        <v>1</v>
      </c>
    </row>
    <row r="575" spans="1:10" x14ac:dyDescent="0.25">
      <c r="A575" t="s">
        <v>25</v>
      </c>
      <c r="B575" t="s">
        <v>153</v>
      </c>
      <c r="C575" t="s">
        <v>188</v>
      </c>
      <c r="D575" t="s">
        <v>117</v>
      </c>
      <c r="E575">
        <v>254.101</v>
      </c>
      <c r="F575">
        <v>16.71</v>
      </c>
      <c r="G575" t="s">
        <v>146</v>
      </c>
      <c r="H575" t="s">
        <v>13</v>
      </c>
      <c r="I575" t="s">
        <v>17</v>
      </c>
      <c r="J575" s="4">
        <v>1</v>
      </c>
    </row>
    <row r="576" spans="1:10" x14ac:dyDescent="0.25">
      <c r="A576" t="s">
        <v>25</v>
      </c>
      <c r="B576" t="s">
        <v>153</v>
      </c>
      <c r="C576" t="s">
        <v>189</v>
      </c>
      <c r="D576" t="s">
        <v>54</v>
      </c>
      <c r="E576">
        <v>147.05269999999999</v>
      </c>
      <c r="F576">
        <v>20.47</v>
      </c>
      <c r="G576" t="s">
        <v>146</v>
      </c>
      <c r="H576" t="s">
        <v>13</v>
      </c>
      <c r="I576" t="s">
        <v>17</v>
      </c>
      <c r="J576" s="4">
        <v>1</v>
      </c>
    </row>
    <row r="577" spans="1:10" x14ac:dyDescent="0.25">
      <c r="A577" t="s">
        <v>25</v>
      </c>
      <c r="B577" t="s">
        <v>153</v>
      </c>
      <c r="C577" t="s">
        <v>190</v>
      </c>
      <c r="D577" t="s">
        <v>46</v>
      </c>
      <c r="E577">
        <v>146.06970000000001</v>
      </c>
      <c r="F577">
        <v>20.36</v>
      </c>
      <c r="G577" t="s">
        <v>146</v>
      </c>
      <c r="H577" t="s">
        <v>13</v>
      </c>
      <c r="I577" t="s">
        <v>17</v>
      </c>
      <c r="J577" s="4">
        <v>1</v>
      </c>
    </row>
    <row r="578" spans="1:10" x14ac:dyDescent="0.25">
      <c r="A578" t="s">
        <v>25</v>
      </c>
      <c r="B578" t="s">
        <v>153</v>
      </c>
      <c r="C578" t="s">
        <v>193</v>
      </c>
      <c r="D578" t="s">
        <v>59</v>
      </c>
      <c r="E578">
        <v>257.10399999999998</v>
      </c>
      <c r="F578">
        <v>21.38</v>
      </c>
      <c r="G578" t="s">
        <v>146</v>
      </c>
      <c r="H578" t="s">
        <v>16</v>
      </c>
      <c r="J578" s="4">
        <v>1</v>
      </c>
    </row>
    <row r="579" spans="1:10" x14ac:dyDescent="0.25">
      <c r="A579" t="s">
        <v>25</v>
      </c>
      <c r="B579" t="s">
        <v>153</v>
      </c>
      <c r="C579" t="s">
        <v>79</v>
      </c>
      <c r="D579" t="s">
        <v>119</v>
      </c>
      <c r="E579">
        <v>222.10079999999999</v>
      </c>
      <c r="F579">
        <v>17.079999999999998</v>
      </c>
      <c r="G579" t="s">
        <v>146</v>
      </c>
      <c r="H579" t="s">
        <v>16</v>
      </c>
      <c r="J579" s="4">
        <v>1</v>
      </c>
    </row>
    <row r="580" spans="1:10" x14ac:dyDescent="0.25">
      <c r="A580" t="s">
        <v>25</v>
      </c>
      <c r="B580" t="s">
        <v>153</v>
      </c>
      <c r="C580" t="s">
        <v>191</v>
      </c>
      <c r="D580" t="s">
        <v>52</v>
      </c>
      <c r="E580">
        <v>151.0488</v>
      </c>
      <c r="F580">
        <v>14.15</v>
      </c>
      <c r="G580" t="s">
        <v>146</v>
      </c>
      <c r="H580" t="s">
        <v>16</v>
      </c>
      <c r="J580" s="4">
        <v>1</v>
      </c>
    </row>
    <row r="581" spans="1:10" x14ac:dyDescent="0.25">
      <c r="A581" t="s">
        <v>25</v>
      </c>
      <c r="B581" t="s">
        <v>153</v>
      </c>
      <c r="C581" t="s">
        <v>192</v>
      </c>
      <c r="D581" t="s">
        <v>34</v>
      </c>
      <c r="E581">
        <v>283.09140000000002</v>
      </c>
      <c r="F581">
        <v>15.76</v>
      </c>
      <c r="G581" t="s">
        <v>146</v>
      </c>
      <c r="H581" t="s">
        <v>13</v>
      </c>
      <c r="I581" t="s">
        <v>17</v>
      </c>
      <c r="J581" s="4">
        <v>1</v>
      </c>
    </row>
    <row r="582" spans="1:10" x14ac:dyDescent="0.25">
      <c r="A582" t="s">
        <v>25</v>
      </c>
      <c r="B582" t="s">
        <v>153</v>
      </c>
      <c r="C582" t="s">
        <v>80</v>
      </c>
      <c r="D582" t="s">
        <v>122</v>
      </c>
      <c r="E582">
        <v>238.10570000000001</v>
      </c>
      <c r="F582">
        <v>19.23</v>
      </c>
      <c r="G582" t="s">
        <v>146</v>
      </c>
      <c r="H582" t="s">
        <v>16</v>
      </c>
      <c r="J582" s="4">
        <v>1</v>
      </c>
    </row>
    <row r="583" spans="1:10" x14ac:dyDescent="0.25">
      <c r="A583" t="s">
        <v>25</v>
      </c>
      <c r="B583" t="s">
        <v>153</v>
      </c>
      <c r="C583" t="s">
        <v>197</v>
      </c>
      <c r="D583" t="s">
        <v>134</v>
      </c>
      <c r="E583">
        <v>155.06909999999999</v>
      </c>
      <c r="F583">
        <v>21.14</v>
      </c>
      <c r="G583" t="s">
        <v>146</v>
      </c>
      <c r="H583" t="s">
        <v>16</v>
      </c>
      <c r="J583" s="4">
        <v>1</v>
      </c>
    </row>
    <row r="584" spans="1:10" x14ac:dyDescent="0.25">
      <c r="A584" t="s">
        <v>25</v>
      </c>
      <c r="B584" t="s">
        <v>153</v>
      </c>
      <c r="C584" t="s">
        <v>196</v>
      </c>
      <c r="D584" t="s">
        <v>129</v>
      </c>
      <c r="E584">
        <v>197.11660000000001</v>
      </c>
      <c r="F584">
        <v>20.05</v>
      </c>
      <c r="G584" t="s">
        <v>146</v>
      </c>
      <c r="H584" t="s">
        <v>13</v>
      </c>
      <c r="I584" t="s">
        <v>17</v>
      </c>
      <c r="J584" s="4">
        <v>1</v>
      </c>
    </row>
    <row r="585" spans="1:10" x14ac:dyDescent="0.25">
      <c r="A585" t="s">
        <v>25</v>
      </c>
      <c r="B585" t="s">
        <v>153</v>
      </c>
      <c r="C585" t="s">
        <v>82</v>
      </c>
      <c r="D585" t="s">
        <v>125</v>
      </c>
      <c r="E585">
        <v>254.1369</v>
      </c>
      <c r="F585">
        <v>19.36</v>
      </c>
      <c r="G585" t="s">
        <v>146</v>
      </c>
      <c r="H585" t="s">
        <v>16</v>
      </c>
      <c r="J585" s="4">
        <v>1</v>
      </c>
    </row>
    <row r="586" spans="1:10" x14ac:dyDescent="0.25">
      <c r="A586" t="s">
        <v>25</v>
      </c>
      <c r="B586" t="s">
        <v>153</v>
      </c>
      <c r="C586" t="s">
        <v>194</v>
      </c>
      <c r="D586" t="s">
        <v>49</v>
      </c>
      <c r="E586">
        <v>136.0385</v>
      </c>
      <c r="F586">
        <v>9.81</v>
      </c>
      <c r="G586" t="s">
        <v>146</v>
      </c>
      <c r="H586" t="s">
        <v>16</v>
      </c>
      <c r="J586" s="4">
        <v>1</v>
      </c>
    </row>
    <row r="587" spans="1:10" x14ac:dyDescent="0.25">
      <c r="A587" t="s">
        <v>25</v>
      </c>
      <c r="B587" t="s">
        <v>153</v>
      </c>
      <c r="C587" t="s">
        <v>195</v>
      </c>
      <c r="D587" t="s">
        <v>56</v>
      </c>
      <c r="E587">
        <v>131.09450000000001</v>
      </c>
      <c r="F587">
        <v>15.66</v>
      </c>
      <c r="G587" t="s">
        <v>146</v>
      </c>
      <c r="H587" t="s">
        <v>13</v>
      </c>
      <c r="I587" t="s">
        <v>17</v>
      </c>
      <c r="J587" s="4">
        <v>1</v>
      </c>
    </row>
    <row r="588" spans="1:10" x14ac:dyDescent="0.25">
      <c r="A588" t="s">
        <v>25</v>
      </c>
      <c r="B588" t="s">
        <v>153</v>
      </c>
      <c r="C588" t="s">
        <v>199</v>
      </c>
      <c r="D588" t="s">
        <v>56</v>
      </c>
      <c r="E588">
        <v>131.09450000000001</v>
      </c>
      <c r="F588">
        <v>15.14</v>
      </c>
      <c r="G588" t="s">
        <v>146</v>
      </c>
      <c r="H588" t="s">
        <v>13</v>
      </c>
      <c r="I588" t="s">
        <v>17</v>
      </c>
      <c r="J588" s="4">
        <v>1</v>
      </c>
    </row>
    <row r="589" spans="1:10" x14ac:dyDescent="0.25">
      <c r="A589" t="s">
        <v>25</v>
      </c>
      <c r="B589" t="s">
        <v>153</v>
      </c>
      <c r="C589" t="s">
        <v>201</v>
      </c>
      <c r="D589" t="s">
        <v>145</v>
      </c>
      <c r="E589">
        <v>146.1052</v>
      </c>
      <c r="F589">
        <v>36.57</v>
      </c>
      <c r="G589" t="s">
        <v>146</v>
      </c>
      <c r="H589" t="s">
        <v>13</v>
      </c>
      <c r="I589" t="s">
        <v>17</v>
      </c>
      <c r="J589" s="4">
        <v>1</v>
      </c>
    </row>
    <row r="590" spans="1:10" x14ac:dyDescent="0.25">
      <c r="A590" t="s">
        <v>25</v>
      </c>
      <c r="B590" t="s">
        <v>153</v>
      </c>
      <c r="C590" t="s">
        <v>200</v>
      </c>
      <c r="D590" t="s">
        <v>48</v>
      </c>
      <c r="E590">
        <v>149.05019999999999</v>
      </c>
      <c r="F590">
        <v>16.43</v>
      </c>
      <c r="G590" t="s">
        <v>146</v>
      </c>
      <c r="H590" t="s">
        <v>13</v>
      </c>
      <c r="I590" t="s">
        <v>17</v>
      </c>
      <c r="J590" s="4">
        <v>1</v>
      </c>
    </row>
    <row r="591" spans="1:10" x14ac:dyDescent="0.25">
      <c r="A591" t="s">
        <v>25</v>
      </c>
      <c r="B591" t="s">
        <v>153</v>
      </c>
      <c r="C591" t="s">
        <v>198</v>
      </c>
      <c r="D591" t="s">
        <v>102</v>
      </c>
      <c r="E591">
        <v>281.1121</v>
      </c>
      <c r="F591">
        <v>7.38</v>
      </c>
      <c r="G591" t="s">
        <v>146</v>
      </c>
      <c r="H591" t="s">
        <v>13</v>
      </c>
      <c r="I591" t="s">
        <v>17</v>
      </c>
      <c r="J591" s="4">
        <v>1</v>
      </c>
    </row>
    <row r="592" spans="1:10" x14ac:dyDescent="0.25">
      <c r="A592" t="s">
        <v>25</v>
      </c>
      <c r="B592" t="s">
        <v>153</v>
      </c>
      <c r="C592" t="s">
        <v>204</v>
      </c>
      <c r="D592" t="s">
        <v>104</v>
      </c>
      <c r="E592">
        <v>165.06569999999999</v>
      </c>
      <c r="F592">
        <v>9.83</v>
      </c>
      <c r="G592" t="s">
        <v>146</v>
      </c>
      <c r="H592" t="s">
        <v>13</v>
      </c>
      <c r="I592" t="s">
        <v>17</v>
      </c>
      <c r="J592" s="4">
        <v>1</v>
      </c>
    </row>
    <row r="593" spans="1:10" x14ac:dyDescent="0.25">
      <c r="A593" t="s">
        <v>25</v>
      </c>
      <c r="B593" t="s">
        <v>153</v>
      </c>
      <c r="C593" t="s">
        <v>205</v>
      </c>
      <c r="D593" t="s">
        <v>105</v>
      </c>
      <c r="E593">
        <v>297.1071</v>
      </c>
      <c r="F593">
        <v>11.36</v>
      </c>
      <c r="G593" t="s">
        <v>146</v>
      </c>
      <c r="H593" t="s">
        <v>13</v>
      </c>
      <c r="I593" t="s">
        <v>17</v>
      </c>
      <c r="J593" s="4">
        <v>1</v>
      </c>
    </row>
    <row r="594" spans="1:10" x14ac:dyDescent="0.25">
      <c r="A594" t="s">
        <v>25</v>
      </c>
      <c r="B594" t="s">
        <v>153</v>
      </c>
      <c r="C594" t="s">
        <v>202</v>
      </c>
      <c r="D594" t="s">
        <v>66</v>
      </c>
      <c r="E594">
        <v>297.08980000000003</v>
      </c>
      <c r="F594">
        <v>6.78</v>
      </c>
      <c r="G594" t="s">
        <v>146</v>
      </c>
      <c r="H594" t="s">
        <v>13</v>
      </c>
      <c r="I594" t="s">
        <v>17</v>
      </c>
      <c r="J594" s="4">
        <v>1</v>
      </c>
    </row>
    <row r="595" spans="1:10" x14ac:dyDescent="0.25">
      <c r="A595" t="s">
        <v>25</v>
      </c>
      <c r="B595" t="s">
        <v>153</v>
      </c>
      <c r="C595" t="s">
        <v>203</v>
      </c>
      <c r="D595" t="s">
        <v>103</v>
      </c>
      <c r="E595">
        <v>258.08479999999997</v>
      </c>
      <c r="F595">
        <v>8.02</v>
      </c>
      <c r="G595" t="s">
        <v>146</v>
      </c>
      <c r="H595" t="s">
        <v>13</v>
      </c>
      <c r="I595" t="s">
        <v>17</v>
      </c>
      <c r="J595" s="4">
        <v>1</v>
      </c>
    </row>
    <row r="596" spans="1:10" x14ac:dyDescent="0.25">
      <c r="A596" t="s">
        <v>25</v>
      </c>
      <c r="B596" t="s">
        <v>153</v>
      </c>
      <c r="C596" t="s">
        <v>206</v>
      </c>
      <c r="D596" t="s">
        <v>67</v>
      </c>
      <c r="E596">
        <v>122.048</v>
      </c>
      <c r="F596">
        <v>6.26</v>
      </c>
      <c r="G596" t="s">
        <v>146</v>
      </c>
      <c r="H596" t="s">
        <v>13</v>
      </c>
      <c r="I596" t="s">
        <v>17</v>
      </c>
      <c r="J596" s="4">
        <v>1</v>
      </c>
    </row>
    <row r="597" spans="1:10" x14ac:dyDescent="0.25">
      <c r="A597" t="s">
        <v>25</v>
      </c>
      <c r="B597" t="s">
        <v>153</v>
      </c>
      <c r="C597" t="s">
        <v>207</v>
      </c>
      <c r="D597" t="s">
        <v>60</v>
      </c>
      <c r="E597">
        <v>165.07810000000001</v>
      </c>
      <c r="F597">
        <v>14.8</v>
      </c>
      <c r="G597" t="s">
        <v>146</v>
      </c>
      <c r="H597" t="s">
        <v>13</v>
      </c>
      <c r="I597" t="s">
        <v>17</v>
      </c>
      <c r="J597" s="4">
        <v>1</v>
      </c>
    </row>
    <row r="598" spans="1:10" x14ac:dyDescent="0.25">
      <c r="A598" t="s">
        <v>25</v>
      </c>
      <c r="B598" t="s">
        <v>153</v>
      </c>
      <c r="C598" t="s">
        <v>209</v>
      </c>
      <c r="D598" t="s">
        <v>106</v>
      </c>
      <c r="E598">
        <v>121.08914935756999</v>
      </c>
      <c r="F598">
        <v>12.07</v>
      </c>
      <c r="G598" t="s">
        <v>146</v>
      </c>
      <c r="H598" t="s">
        <v>16</v>
      </c>
      <c r="J598" s="4">
        <v>1</v>
      </c>
    </row>
    <row r="599" spans="1:10" x14ac:dyDescent="0.25">
      <c r="A599" t="s">
        <v>25</v>
      </c>
      <c r="B599" t="s">
        <v>153</v>
      </c>
      <c r="C599" t="s">
        <v>210</v>
      </c>
      <c r="D599" t="s">
        <v>53</v>
      </c>
      <c r="E599">
        <v>115.06310000000001</v>
      </c>
      <c r="F599">
        <v>18.22</v>
      </c>
      <c r="G599" t="s">
        <v>146</v>
      </c>
      <c r="H599" t="s">
        <v>13</v>
      </c>
      <c r="I599" t="s">
        <v>17</v>
      </c>
      <c r="J599" s="4">
        <v>1</v>
      </c>
    </row>
    <row r="600" spans="1:10" x14ac:dyDescent="0.25">
      <c r="A600" t="s">
        <v>25</v>
      </c>
      <c r="B600" t="s">
        <v>153</v>
      </c>
      <c r="C600" t="s">
        <v>208</v>
      </c>
      <c r="D600" t="s">
        <v>58</v>
      </c>
      <c r="E600">
        <v>169.07390000000001</v>
      </c>
      <c r="F600">
        <v>7.04</v>
      </c>
      <c r="G600" t="s">
        <v>146</v>
      </c>
      <c r="H600" t="s">
        <v>16</v>
      </c>
      <c r="J600" s="4">
        <v>1</v>
      </c>
    </row>
    <row r="601" spans="1:10" x14ac:dyDescent="0.25">
      <c r="A601" t="s">
        <v>25</v>
      </c>
      <c r="B601" t="s">
        <v>153</v>
      </c>
      <c r="C601" t="s">
        <v>211</v>
      </c>
      <c r="D601" t="s">
        <v>38</v>
      </c>
      <c r="E601">
        <v>105.0424</v>
      </c>
      <c r="F601">
        <v>19.29</v>
      </c>
      <c r="G601" t="s">
        <v>146</v>
      </c>
      <c r="H601" t="s">
        <v>16</v>
      </c>
      <c r="J601" s="4">
        <v>1</v>
      </c>
    </row>
    <row r="602" spans="1:10" x14ac:dyDescent="0.25">
      <c r="A602" t="s">
        <v>25</v>
      </c>
      <c r="B602" t="s">
        <v>153</v>
      </c>
      <c r="C602" t="s">
        <v>215</v>
      </c>
      <c r="D602" t="s">
        <v>41</v>
      </c>
      <c r="E602">
        <v>118.0264</v>
      </c>
      <c r="F602">
        <v>20.38</v>
      </c>
      <c r="G602" t="s">
        <v>146</v>
      </c>
      <c r="H602" t="s">
        <v>13</v>
      </c>
      <c r="I602" t="s">
        <v>17</v>
      </c>
      <c r="J602" s="4">
        <v>1</v>
      </c>
    </row>
    <row r="603" spans="1:10" x14ac:dyDescent="0.25">
      <c r="A603" t="s">
        <v>25</v>
      </c>
      <c r="B603" t="s">
        <v>153</v>
      </c>
      <c r="C603" t="s">
        <v>212</v>
      </c>
      <c r="D603" t="s">
        <v>115</v>
      </c>
      <c r="E603">
        <v>264.10359999999997</v>
      </c>
      <c r="F603">
        <v>14.96</v>
      </c>
      <c r="G603" t="s">
        <v>146</v>
      </c>
      <c r="H603" t="s">
        <v>16</v>
      </c>
      <c r="J603" s="4">
        <v>1</v>
      </c>
    </row>
    <row r="604" spans="1:10" x14ac:dyDescent="0.25">
      <c r="A604" t="s">
        <v>25</v>
      </c>
      <c r="B604" t="s">
        <v>153</v>
      </c>
      <c r="C604" t="s">
        <v>84</v>
      </c>
      <c r="D604" t="s">
        <v>127</v>
      </c>
      <c r="E604">
        <v>190.09549999999999</v>
      </c>
      <c r="F604">
        <v>19.559999999999999</v>
      </c>
      <c r="G604" t="s">
        <v>146</v>
      </c>
      <c r="H604" t="s">
        <v>16</v>
      </c>
      <c r="J604" s="4">
        <v>1</v>
      </c>
    </row>
    <row r="605" spans="1:10" x14ac:dyDescent="0.25">
      <c r="A605" t="s">
        <v>25</v>
      </c>
      <c r="B605" t="s">
        <v>153</v>
      </c>
      <c r="C605" t="s">
        <v>214</v>
      </c>
      <c r="D605" t="s">
        <v>45</v>
      </c>
      <c r="E605">
        <v>119.0574</v>
      </c>
      <c r="F605">
        <v>19.78</v>
      </c>
      <c r="G605" t="s">
        <v>146</v>
      </c>
      <c r="H605" t="s">
        <v>16</v>
      </c>
      <c r="J605" s="4">
        <v>1</v>
      </c>
    </row>
    <row r="606" spans="1:10" x14ac:dyDescent="0.25">
      <c r="A606" t="s">
        <v>25</v>
      </c>
      <c r="B606" t="s">
        <v>153</v>
      </c>
      <c r="C606" t="s">
        <v>81</v>
      </c>
      <c r="D606" t="s">
        <v>123</v>
      </c>
      <c r="E606">
        <v>206.0881</v>
      </c>
      <c r="F606">
        <v>19.38</v>
      </c>
      <c r="G606" t="s">
        <v>146</v>
      </c>
      <c r="H606" t="s">
        <v>16</v>
      </c>
      <c r="J606" s="4">
        <v>1</v>
      </c>
    </row>
    <row r="607" spans="1:10" x14ac:dyDescent="0.25">
      <c r="A607" t="s">
        <v>25</v>
      </c>
      <c r="B607" t="s">
        <v>153</v>
      </c>
      <c r="C607" t="s">
        <v>213</v>
      </c>
      <c r="D607" t="s">
        <v>35</v>
      </c>
      <c r="E607">
        <v>204.08840000000001</v>
      </c>
      <c r="F607">
        <v>15.61</v>
      </c>
      <c r="G607" t="s">
        <v>146</v>
      </c>
      <c r="H607" t="s">
        <v>13</v>
      </c>
      <c r="I607" t="s">
        <v>17</v>
      </c>
      <c r="J607" s="4">
        <v>1</v>
      </c>
    </row>
    <row r="608" spans="1:10" x14ac:dyDescent="0.25">
      <c r="A608" t="s">
        <v>25</v>
      </c>
      <c r="B608" t="s">
        <v>153</v>
      </c>
      <c r="C608" t="s">
        <v>220</v>
      </c>
      <c r="D608" t="s">
        <v>61</v>
      </c>
      <c r="E608">
        <v>181.07320000000001</v>
      </c>
      <c r="F608">
        <v>17.43</v>
      </c>
      <c r="G608" t="s">
        <v>146</v>
      </c>
      <c r="H608" t="s">
        <v>13</v>
      </c>
      <c r="I608" t="s">
        <v>17</v>
      </c>
      <c r="J608" s="4">
        <v>1</v>
      </c>
    </row>
    <row r="609" spans="1:10" x14ac:dyDescent="0.25">
      <c r="A609" t="s">
        <v>25</v>
      </c>
      <c r="B609" t="s">
        <v>153</v>
      </c>
      <c r="C609" t="s">
        <v>216</v>
      </c>
      <c r="D609" t="s">
        <v>39</v>
      </c>
      <c r="E609">
        <v>112.02800000000001</v>
      </c>
      <c r="F609">
        <v>6.98</v>
      </c>
      <c r="G609" t="s">
        <v>146</v>
      </c>
      <c r="H609" t="s">
        <v>13</v>
      </c>
      <c r="I609" t="s">
        <v>17</v>
      </c>
      <c r="J609" s="4">
        <v>1</v>
      </c>
    </row>
    <row r="610" spans="1:10" x14ac:dyDescent="0.25">
      <c r="A610" t="s">
        <v>25</v>
      </c>
      <c r="B610" t="s">
        <v>153</v>
      </c>
      <c r="C610" t="s">
        <v>217</v>
      </c>
      <c r="D610" t="s">
        <v>62</v>
      </c>
      <c r="E610">
        <v>244.06890000000001</v>
      </c>
      <c r="F610">
        <v>9.9499999999999993</v>
      </c>
      <c r="G610" t="s">
        <v>146</v>
      </c>
      <c r="H610" t="s">
        <v>13</v>
      </c>
      <c r="I610" t="s">
        <v>17</v>
      </c>
      <c r="J610" s="4">
        <v>1</v>
      </c>
    </row>
    <row r="611" spans="1:10" x14ac:dyDescent="0.25">
      <c r="A611" t="s">
        <v>25</v>
      </c>
      <c r="B611" t="s">
        <v>153</v>
      </c>
      <c r="C611" t="s">
        <v>85</v>
      </c>
      <c r="D611" t="s">
        <v>65</v>
      </c>
      <c r="E611">
        <v>246.12039999999999</v>
      </c>
      <c r="F611">
        <v>20.059999999999999</v>
      </c>
      <c r="G611" t="s">
        <v>146</v>
      </c>
      <c r="H611" t="s">
        <v>16</v>
      </c>
      <c r="J611" s="4">
        <v>1</v>
      </c>
    </row>
    <row r="612" spans="1:10" x14ac:dyDescent="0.25">
      <c r="A612" t="s">
        <v>25</v>
      </c>
      <c r="B612" t="s">
        <v>153</v>
      </c>
      <c r="C612" t="s">
        <v>219</v>
      </c>
      <c r="D612" t="s">
        <v>47</v>
      </c>
      <c r="E612">
        <v>117.0792</v>
      </c>
      <c r="F612">
        <v>17.21</v>
      </c>
      <c r="G612" t="s">
        <v>146</v>
      </c>
      <c r="H612" t="s">
        <v>13</v>
      </c>
      <c r="I612" t="s">
        <v>17</v>
      </c>
      <c r="J612" s="4">
        <v>1</v>
      </c>
    </row>
    <row r="613" spans="1:10" x14ac:dyDescent="0.25">
      <c r="A613" t="s">
        <v>25</v>
      </c>
      <c r="B613" t="s">
        <v>153</v>
      </c>
      <c r="C613" t="s">
        <v>218</v>
      </c>
      <c r="D613" t="s">
        <v>50</v>
      </c>
      <c r="E613">
        <v>152.03299999999999</v>
      </c>
      <c r="F613">
        <v>10.73</v>
      </c>
      <c r="G613" t="s">
        <v>146</v>
      </c>
      <c r="H613" t="s">
        <v>13</v>
      </c>
      <c r="I613" t="s">
        <v>17</v>
      </c>
      <c r="J613" s="4">
        <v>1</v>
      </c>
    </row>
    <row r="614" spans="1:10" x14ac:dyDescent="0.25">
      <c r="A614" t="s">
        <v>25</v>
      </c>
      <c r="B614" t="s">
        <v>154</v>
      </c>
      <c r="C614" t="s">
        <v>160</v>
      </c>
      <c r="D614" t="s">
        <v>141</v>
      </c>
      <c r="E614">
        <v>245.14940000000001</v>
      </c>
      <c r="F614">
        <v>24.52</v>
      </c>
      <c r="G614" t="s">
        <v>146</v>
      </c>
      <c r="H614" t="s">
        <v>16</v>
      </c>
      <c r="J614" s="4">
        <v>1</v>
      </c>
    </row>
    <row r="615" spans="1:10" x14ac:dyDescent="0.25">
      <c r="A615" t="s">
        <v>25</v>
      </c>
      <c r="B615" t="s">
        <v>154</v>
      </c>
      <c r="C615" t="s">
        <v>159</v>
      </c>
      <c r="D615" t="s">
        <v>142</v>
      </c>
      <c r="E615">
        <v>217.14230000000001</v>
      </c>
      <c r="F615">
        <v>27.03</v>
      </c>
      <c r="G615" t="s">
        <v>146</v>
      </c>
      <c r="H615" t="s">
        <v>16</v>
      </c>
      <c r="J615" s="4">
        <v>1</v>
      </c>
    </row>
    <row r="616" spans="1:10" x14ac:dyDescent="0.25">
      <c r="A616" t="s">
        <v>25</v>
      </c>
      <c r="B616" t="s">
        <v>154</v>
      </c>
      <c r="C616" t="s">
        <v>86</v>
      </c>
      <c r="D616" t="s">
        <v>130</v>
      </c>
      <c r="E616">
        <v>287.19580000000002</v>
      </c>
      <c r="F616">
        <v>20.28</v>
      </c>
      <c r="G616" t="s">
        <v>146</v>
      </c>
      <c r="H616" t="s">
        <v>16</v>
      </c>
      <c r="J616" s="4">
        <v>1</v>
      </c>
    </row>
    <row r="617" spans="1:10" x14ac:dyDescent="0.25">
      <c r="A617" t="s">
        <v>25</v>
      </c>
      <c r="B617" t="s">
        <v>154</v>
      </c>
      <c r="C617" t="s">
        <v>89</v>
      </c>
      <c r="D617" t="s">
        <v>135</v>
      </c>
      <c r="E617">
        <v>259.18939999999998</v>
      </c>
      <c r="F617">
        <v>21.88</v>
      </c>
      <c r="G617" t="s">
        <v>146</v>
      </c>
      <c r="H617" t="s">
        <v>16</v>
      </c>
      <c r="J617" s="4">
        <v>1</v>
      </c>
    </row>
    <row r="618" spans="1:10" x14ac:dyDescent="0.25">
      <c r="A618" t="s">
        <v>25</v>
      </c>
      <c r="B618" t="s">
        <v>154</v>
      </c>
      <c r="C618" t="s">
        <v>161</v>
      </c>
      <c r="D618" t="s">
        <v>108</v>
      </c>
      <c r="E618">
        <v>179.09469999999999</v>
      </c>
      <c r="F618">
        <v>13.12</v>
      </c>
      <c r="G618" t="s">
        <v>146</v>
      </c>
      <c r="H618" t="s">
        <v>22</v>
      </c>
      <c r="I618" t="s">
        <v>18</v>
      </c>
      <c r="J618" s="4">
        <v>1</v>
      </c>
    </row>
    <row r="619" spans="1:10" x14ac:dyDescent="0.25">
      <c r="A619" t="s">
        <v>25</v>
      </c>
      <c r="B619" t="s">
        <v>154</v>
      </c>
      <c r="C619" t="s">
        <v>162</v>
      </c>
      <c r="D619" t="s">
        <v>124</v>
      </c>
      <c r="E619">
        <v>416.15300000000002</v>
      </c>
      <c r="F619">
        <v>19.39</v>
      </c>
      <c r="G619" t="s">
        <v>146</v>
      </c>
      <c r="H619" t="s">
        <v>15</v>
      </c>
      <c r="I619" t="s">
        <v>17</v>
      </c>
      <c r="J619" s="4">
        <v>1</v>
      </c>
    </row>
    <row r="620" spans="1:10" x14ac:dyDescent="0.25">
      <c r="A620" t="s">
        <v>25</v>
      </c>
      <c r="B620" t="s">
        <v>154</v>
      </c>
      <c r="C620" t="s">
        <v>163</v>
      </c>
      <c r="D620" t="s">
        <v>36</v>
      </c>
      <c r="E620">
        <v>342.11770000000001</v>
      </c>
      <c r="F620">
        <v>18.899999999999999</v>
      </c>
      <c r="G620" t="s">
        <v>146</v>
      </c>
      <c r="H620" t="s">
        <v>14</v>
      </c>
      <c r="I620" t="s">
        <v>17</v>
      </c>
      <c r="J620" s="4">
        <v>1</v>
      </c>
    </row>
    <row r="621" spans="1:10" x14ac:dyDescent="0.25">
      <c r="A621" t="s">
        <v>25</v>
      </c>
      <c r="B621" t="s">
        <v>154</v>
      </c>
      <c r="C621" t="s">
        <v>88</v>
      </c>
      <c r="D621" t="s">
        <v>44</v>
      </c>
      <c r="E621">
        <v>103.0633</v>
      </c>
      <c r="F621">
        <v>20.49</v>
      </c>
      <c r="G621" t="s">
        <v>146</v>
      </c>
      <c r="H621" t="s">
        <v>14</v>
      </c>
      <c r="I621" t="s">
        <v>21</v>
      </c>
      <c r="J621" s="4">
        <v>1</v>
      </c>
    </row>
    <row r="622" spans="1:10" x14ac:dyDescent="0.25">
      <c r="A622" t="s">
        <v>25</v>
      </c>
      <c r="B622" t="s">
        <v>154</v>
      </c>
      <c r="C622" t="s">
        <v>98</v>
      </c>
      <c r="D622" t="s">
        <v>142</v>
      </c>
      <c r="E622">
        <v>217.14240000000001</v>
      </c>
      <c r="F622">
        <v>26.23</v>
      </c>
      <c r="G622" t="s">
        <v>146</v>
      </c>
      <c r="H622" t="s">
        <v>16</v>
      </c>
      <c r="J622" s="4">
        <v>1</v>
      </c>
    </row>
    <row r="623" spans="1:10" x14ac:dyDescent="0.25">
      <c r="A623" t="s">
        <v>25</v>
      </c>
      <c r="B623" t="s">
        <v>154</v>
      </c>
      <c r="C623" t="s">
        <v>95</v>
      </c>
      <c r="D623" t="s">
        <v>136</v>
      </c>
      <c r="E623">
        <v>275.15949999999998</v>
      </c>
      <c r="F623">
        <v>22.41</v>
      </c>
      <c r="G623" t="s">
        <v>146</v>
      </c>
      <c r="H623" t="s">
        <v>16</v>
      </c>
      <c r="J623" s="4">
        <v>1</v>
      </c>
    </row>
    <row r="624" spans="1:10" x14ac:dyDescent="0.25">
      <c r="A624" t="s">
        <v>25</v>
      </c>
      <c r="B624" t="s">
        <v>154</v>
      </c>
      <c r="C624" t="s">
        <v>97</v>
      </c>
      <c r="D624" t="s">
        <v>139</v>
      </c>
      <c r="E624">
        <v>247.1523</v>
      </c>
      <c r="F624">
        <v>23.41</v>
      </c>
      <c r="G624" t="s">
        <v>146</v>
      </c>
      <c r="H624" t="s">
        <v>16</v>
      </c>
      <c r="J624" s="4">
        <v>1</v>
      </c>
    </row>
    <row r="625" spans="1:10" x14ac:dyDescent="0.25">
      <c r="A625" t="s">
        <v>25</v>
      </c>
      <c r="B625" t="s">
        <v>154</v>
      </c>
      <c r="C625" t="s">
        <v>96</v>
      </c>
      <c r="D625" t="s">
        <v>137</v>
      </c>
      <c r="E625">
        <v>245.1739</v>
      </c>
      <c r="F625">
        <v>23.35</v>
      </c>
      <c r="G625" t="s">
        <v>146</v>
      </c>
      <c r="H625" t="s">
        <v>16</v>
      </c>
      <c r="J625" s="4">
        <v>1</v>
      </c>
    </row>
    <row r="626" spans="1:10" x14ac:dyDescent="0.25">
      <c r="A626" t="s">
        <v>25</v>
      </c>
      <c r="B626" t="s">
        <v>154</v>
      </c>
      <c r="C626" t="s">
        <v>158</v>
      </c>
      <c r="D626" t="s">
        <v>112</v>
      </c>
      <c r="E626">
        <v>242.12639999999999</v>
      </c>
      <c r="F626">
        <v>14.36</v>
      </c>
      <c r="G626" t="s">
        <v>146</v>
      </c>
      <c r="H626" t="s">
        <v>16</v>
      </c>
      <c r="J626" s="4">
        <v>1</v>
      </c>
    </row>
    <row r="627" spans="1:10" x14ac:dyDescent="0.25">
      <c r="A627" t="s">
        <v>25</v>
      </c>
      <c r="B627" t="s">
        <v>154</v>
      </c>
      <c r="C627" t="s">
        <v>157</v>
      </c>
      <c r="D627" t="s">
        <v>110</v>
      </c>
      <c r="E627">
        <v>276.11149999999998</v>
      </c>
      <c r="F627">
        <v>14.23</v>
      </c>
      <c r="G627" t="s">
        <v>146</v>
      </c>
      <c r="H627" t="s">
        <v>16</v>
      </c>
      <c r="J627" s="4">
        <v>1</v>
      </c>
    </row>
    <row r="628" spans="1:10" x14ac:dyDescent="0.25">
      <c r="A628" t="s">
        <v>25</v>
      </c>
      <c r="B628" t="s">
        <v>154</v>
      </c>
      <c r="C628" t="s">
        <v>165</v>
      </c>
      <c r="D628" t="s">
        <v>100</v>
      </c>
      <c r="E628">
        <v>295.12869999999998</v>
      </c>
      <c r="F628">
        <v>6.77</v>
      </c>
      <c r="G628" t="s">
        <v>146</v>
      </c>
      <c r="H628" t="s">
        <v>22</v>
      </c>
      <c r="I628" t="s">
        <v>19</v>
      </c>
      <c r="J628" s="4">
        <v>1</v>
      </c>
    </row>
    <row r="629" spans="1:10" x14ac:dyDescent="0.25">
      <c r="A629" t="s">
        <v>25</v>
      </c>
      <c r="B629" t="s">
        <v>154</v>
      </c>
      <c r="C629" t="s">
        <v>166</v>
      </c>
      <c r="D629" t="s">
        <v>133</v>
      </c>
      <c r="E629">
        <v>75.032028404269994</v>
      </c>
      <c r="F629">
        <v>20.79</v>
      </c>
      <c r="G629" t="s">
        <v>146</v>
      </c>
      <c r="H629" t="s">
        <v>15</v>
      </c>
      <c r="I629" t="s">
        <v>17</v>
      </c>
      <c r="J629" s="4">
        <v>1</v>
      </c>
    </row>
    <row r="630" spans="1:10" x14ac:dyDescent="0.25">
      <c r="A630" t="s">
        <v>25</v>
      </c>
      <c r="B630" t="s">
        <v>154</v>
      </c>
      <c r="C630" t="s">
        <v>167</v>
      </c>
      <c r="D630" t="s">
        <v>121</v>
      </c>
      <c r="E630">
        <v>656.22829999999999</v>
      </c>
      <c r="F630">
        <v>19.07</v>
      </c>
      <c r="G630" t="s">
        <v>146</v>
      </c>
      <c r="H630" t="s">
        <v>14</v>
      </c>
      <c r="I630" t="s">
        <v>19</v>
      </c>
      <c r="J630" s="4">
        <v>1</v>
      </c>
    </row>
    <row r="631" spans="1:10" x14ac:dyDescent="0.25">
      <c r="A631" t="s">
        <v>25</v>
      </c>
      <c r="B631" t="s">
        <v>154</v>
      </c>
      <c r="C631" t="s">
        <v>169</v>
      </c>
      <c r="D631" t="s">
        <v>143</v>
      </c>
      <c r="E631">
        <v>308.15870000000001</v>
      </c>
      <c r="F631">
        <v>31.95</v>
      </c>
      <c r="G631" t="s">
        <v>146</v>
      </c>
      <c r="H631" t="s">
        <v>16</v>
      </c>
      <c r="J631" s="4">
        <v>1</v>
      </c>
    </row>
    <row r="632" spans="1:10" x14ac:dyDescent="0.25">
      <c r="A632" t="s">
        <v>25</v>
      </c>
      <c r="B632" t="s">
        <v>154</v>
      </c>
      <c r="C632" t="s">
        <v>168</v>
      </c>
      <c r="D632" t="s">
        <v>131</v>
      </c>
      <c r="E632">
        <v>277.07479999999998</v>
      </c>
      <c r="F632">
        <v>20.22</v>
      </c>
      <c r="G632" t="s">
        <v>146</v>
      </c>
      <c r="H632" t="s">
        <v>15</v>
      </c>
      <c r="I632" t="s">
        <v>17</v>
      </c>
      <c r="J632" s="4">
        <v>1</v>
      </c>
    </row>
    <row r="633" spans="1:10" x14ac:dyDescent="0.25">
      <c r="A633" t="s">
        <v>25</v>
      </c>
      <c r="B633" t="s">
        <v>154</v>
      </c>
      <c r="C633" t="s">
        <v>171</v>
      </c>
      <c r="D633" t="s">
        <v>118</v>
      </c>
      <c r="E633">
        <v>220.08580000000001</v>
      </c>
      <c r="F633">
        <v>16.670000000000002</v>
      </c>
      <c r="G633" t="s">
        <v>146</v>
      </c>
      <c r="H633" t="s">
        <v>16</v>
      </c>
      <c r="J633" s="4">
        <v>1</v>
      </c>
    </row>
    <row r="634" spans="1:10" x14ac:dyDescent="0.25">
      <c r="A634" t="s">
        <v>25</v>
      </c>
      <c r="B634" t="s">
        <v>154</v>
      </c>
      <c r="C634" t="s">
        <v>170</v>
      </c>
      <c r="D634" t="s">
        <v>99</v>
      </c>
      <c r="E634">
        <v>159.06870000000001</v>
      </c>
      <c r="F634">
        <v>4.87</v>
      </c>
      <c r="G634" t="s">
        <v>146</v>
      </c>
      <c r="H634" t="s">
        <v>22</v>
      </c>
      <c r="I634" t="s">
        <v>21</v>
      </c>
      <c r="J634" s="4">
        <v>1</v>
      </c>
    </row>
    <row r="635" spans="1:10" x14ac:dyDescent="0.25">
      <c r="A635" t="s">
        <v>25</v>
      </c>
      <c r="B635" t="s">
        <v>154</v>
      </c>
      <c r="C635" t="s">
        <v>172</v>
      </c>
      <c r="D635" t="s">
        <v>107</v>
      </c>
      <c r="E635">
        <v>174.07980000000001</v>
      </c>
      <c r="F635">
        <v>12.71</v>
      </c>
      <c r="G635" t="s">
        <v>146</v>
      </c>
      <c r="H635" t="s">
        <v>16</v>
      </c>
      <c r="J635" s="4">
        <v>1</v>
      </c>
    </row>
    <row r="636" spans="1:10" x14ac:dyDescent="0.25">
      <c r="A636" t="s">
        <v>25</v>
      </c>
      <c r="B636" t="s">
        <v>154</v>
      </c>
      <c r="C636" t="s">
        <v>156</v>
      </c>
      <c r="D636" t="s">
        <v>101</v>
      </c>
      <c r="E636">
        <v>156.08987763355998</v>
      </c>
      <c r="F636">
        <v>6.38</v>
      </c>
      <c r="G636" t="s">
        <v>146</v>
      </c>
      <c r="H636" t="s">
        <v>22</v>
      </c>
      <c r="I636" t="s">
        <v>20</v>
      </c>
      <c r="J636" s="4">
        <v>1</v>
      </c>
    </row>
    <row r="637" spans="1:10" x14ac:dyDescent="0.25">
      <c r="A637" t="s">
        <v>25</v>
      </c>
      <c r="B637" t="s">
        <v>154</v>
      </c>
      <c r="C637" t="s">
        <v>83</v>
      </c>
      <c r="D637" t="s">
        <v>126</v>
      </c>
      <c r="E637">
        <v>321.17840000000001</v>
      </c>
      <c r="F637">
        <v>19.43</v>
      </c>
      <c r="G637" t="s">
        <v>146</v>
      </c>
      <c r="H637" t="s">
        <v>16</v>
      </c>
      <c r="J637" s="4">
        <v>1</v>
      </c>
    </row>
    <row r="638" spans="1:10" x14ac:dyDescent="0.25">
      <c r="A638" t="s">
        <v>25</v>
      </c>
      <c r="B638" t="s">
        <v>154</v>
      </c>
      <c r="C638" t="s">
        <v>87</v>
      </c>
      <c r="D638" t="s">
        <v>132</v>
      </c>
      <c r="E638">
        <v>293.17360000000002</v>
      </c>
      <c r="F638">
        <v>20.74</v>
      </c>
      <c r="G638" t="s">
        <v>146</v>
      </c>
      <c r="H638" t="s">
        <v>16</v>
      </c>
      <c r="J638" s="4">
        <v>1</v>
      </c>
    </row>
    <row r="639" spans="1:10" x14ac:dyDescent="0.25">
      <c r="A639" t="s">
        <v>25</v>
      </c>
      <c r="B639" t="s">
        <v>154</v>
      </c>
      <c r="C639" t="s">
        <v>76</v>
      </c>
      <c r="D639" t="s">
        <v>111</v>
      </c>
      <c r="E639">
        <v>262.13150000000002</v>
      </c>
      <c r="F639">
        <v>14.37</v>
      </c>
      <c r="G639" t="s">
        <v>146</v>
      </c>
      <c r="H639" t="s">
        <v>16</v>
      </c>
      <c r="J639" s="4">
        <v>1</v>
      </c>
    </row>
    <row r="640" spans="1:10" x14ac:dyDescent="0.25">
      <c r="A640" t="s">
        <v>25</v>
      </c>
      <c r="B640" t="s">
        <v>154</v>
      </c>
      <c r="C640" t="s">
        <v>173</v>
      </c>
      <c r="D640" t="s">
        <v>109</v>
      </c>
      <c r="E640">
        <v>120.044</v>
      </c>
      <c r="F640">
        <v>13.54</v>
      </c>
      <c r="G640" t="s">
        <v>146</v>
      </c>
      <c r="H640" t="s">
        <v>16</v>
      </c>
      <c r="J640" s="4">
        <v>1</v>
      </c>
    </row>
    <row r="641" spans="1:10" x14ac:dyDescent="0.25">
      <c r="A641" t="s">
        <v>25</v>
      </c>
      <c r="B641" t="s">
        <v>154</v>
      </c>
      <c r="C641" t="s">
        <v>92</v>
      </c>
      <c r="D641" t="s">
        <v>140</v>
      </c>
      <c r="E641">
        <v>233.13720000000001</v>
      </c>
      <c r="F641">
        <v>24.32</v>
      </c>
      <c r="G641" t="s">
        <v>146</v>
      </c>
      <c r="H641" t="s">
        <v>16</v>
      </c>
      <c r="J641" s="4">
        <v>1</v>
      </c>
    </row>
    <row r="642" spans="1:10" x14ac:dyDescent="0.25">
      <c r="A642" t="s">
        <v>25</v>
      </c>
      <c r="B642" t="s">
        <v>154</v>
      </c>
      <c r="C642" t="s">
        <v>175</v>
      </c>
      <c r="D642" t="s">
        <v>36</v>
      </c>
      <c r="E642">
        <v>342.11621152069995</v>
      </c>
      <c r="F642">
        <v>19.77</v>
      </c>
      <c r="G642" t="s">
        <v>146</v>
      </c>
      <c r="H642" t="s">
        <v>16</v>
      </c>
      <c r="J642" s="4">
        <v>1</v>
      </c>
    </row>
    <row r="643" spans="1:10" x14ac:dyDescent="0.25">
      <c r="A643" t="s">
        <v>25</v>
      </c>
      <c r="B643" t="s">
        <v>154</v>
      </c>
      <c r="C643" t="s">
        <v>91</v>
      </c>
      <c r="D643" t="s">
        <v>138</v>
      </c>
      <c r="E643">
        <v>309.16800000000001</v>
      </c>
      <c r="F643">
        <v>23.16</v>
      </c>
      <c r="G643" t="s">
        <v>146</v>
      </c>
      <c r="H643" t="s">
        <v>16</v>
      </c>
      <c r="J643" s="4">
        <v>1</v>
      </c>
    </row>
    <row r="644" spans="1:10" x14ac:dyDescent="0.25">
      <c r="A644" t="s">
        <v>25</v>
      </c>
      <c r="B644" t="s">
        <v>154</v>
      </c>
      <c r="C644" t="s">
        <v>77</v>
      </c>
      <c r="D644" t="s">
        <v>114</v>
      </c>
      <c r="E644">
        <v>230.16290000000001</v>
      </c>
      <c r="F644">
        <v>14.34</v>
      </c>
      <c r="G644" t="s">
        <v>146</v>
      </c>
      <c r="H644" t="s">
        <v>16</v>
      </c>
      <c r="J644" s="4">
        <v>1</v>
      </c>
    </row>
    <row r="645" spans="1:10" x14ac:dyDescent="0.25">
      <c r="A645" t="s">
        <v>25</v>
      </c>
      <c r="B645" t="s">
        <v>154</v>
      </c>
      <c r="C645" t="s">
        <v>90</v>
      </c>
      <c r="D645" t="s">
        <v>137</v>
      </c>
      <c r="E645">
        <v>245.1738</v>
      </c>
      <c r="F645">
        <v>22.77</v>
      </c>
      <c r="G645" t="s">
        <v>146</v>
      </c>
      <c r="H645" t="s">
        <v>16</v>
      </c>
      <c r="J645" s="4">
        <v>1</v>
      </c>
    </row>
    <row r="646" spans="1:10" x14ac:dyDescent="0.25">
      <c r="A646" t="s">
        <v>25</v>
      </c>
      <c r="B646" t="s">
        <v>154</v>
      </c>
      <c r="C646" t="s">
        <v>78</v>
      </c>
      <c r="D646" t="s">
        <v>116</v>
      </c>
      <c r="E646">
        <v>216.13740000000001</v>
      </c>
      <c r="F646">
        <v>15.29</v>
      </c>
      <c r="G646" t="s">
        <v>146</v>
      </c>
      <c r="H646" t="s">
        <v>16</v>
      </c>
      <c r="J646" s="4">
        <v>1</v>
      </c>
    </row>
    <row r="647" spans="1:10" x14ac:dyDescent="0.25">
      <c r="A647" t="s">
        <v>25</v>
      </c>
      <c r="B647" t="s">
        <v>154</v>
      </c>
      <c r="C647" t="s">
        <v>176</v>
      </c>
      <c r="D647" t="s">
        <v>57</v>
      </c>
      <c r="E647">
        <v>189.06450000000001</v>
      </c>
      <c r="F647">
        <v>20.03</v>
      </c>
      <c r="G647" t="s">
        <v>146</v>
      </c>
      <c r="H647" t="s">
        <v>15</v>
      </c>
      <c r="I647" t="s">
        <v>17</v>
      </c>
      <c r="J647" s="4">
        <v>1</v>
      </c>
    </row>
    <row r="648" spans="1:10" x14ac:dyDescent="0.25">
      <c r="A648" t="s">
        <v>25</v>
      </c>
      <c r="B648" t="s">
        <v>154</v>
      </c>
      <c r="C648" t="s">
        <v>174</v>
      </c>
      <c r="D648" t="s">
        <v>51</v>
      </c>
      <c r="E648">
        <v>135.05529999999999</v>
      </c>
      <c r="F648">
        <v>7.79</v>
      </c>
      <c r="G648" t="s">
        <v>146</v>
      </c>
      <c r="H648" t="s">
        <v>14</v>
      </c>
      <c r="I648" t="s">
        <v>20</v>
      </c>
      <c r="J648" s="4">
        <v>1</v>
      </c>
    </row>
    <row r="649" spans="1:10" x14ac:dyDescent="0.25">
      <c r="A649" t="s">
        <v>25</v>
      </c>
      <c r="B649" t="s">
        <v>154</v>
      </c>
      <c r="C649" t="s">
        <v>177</v>
      </c>
      <c r="D649" t="s">
        <v>33</v>
      </c>
      <c r="E649">
        <v>267.09640000000002</v>
      </c>
      <c r="F649">
        <v>8.4700000000000006</v>
      </c>
      <c r="G649" t="s">
        <v>146</v>
      </c>
      <c r="H649" t="s">
        <v>14</v>
      </c>
      <c r="I649" t="s">
        <v>18</v>
      </c>
      <c r="J649" s="4">
        <v>1</v>
      </c>
    </row>
    <row r="650" spans="1:10" x14ac:dyDescent="0.25">
      <c r="A650" t="s">
        <v>25</v>
      </c>
      <c r="B650" t="s">
        <v>154</v>
      </c>
      <c r="C650" t="s">
        <v>178</v>
      </c>
      <c r="D650" t="s">
        <v>37</v>
      </c>
      <c r="E650">
        <v>89.0471</v>
      </c>
      <c r="F650">
        <v>19.600000000000001</v>
      </c>
      <c r="G650" t="s">
        <v>146</v>
      </c>
      <c r="H650" t="s">
        <v>22</v>
      </c>
      <c r="I650" t="s">
        <v>18</v>
      </c>
      <c r="J650" s="4">
        <v>1</v>
      </c>
    </row>
    <row r="651" spans="1:10" x14ac:dyDescent="0.25">
      <c r="A651" t="s">
        <v>25</v>
      </c>
      <c r="B651" t="s">
        <v>154</v>
      </c>
      <c r="C651" t="s">
        <v>29</v>
      </c>
      <c r="D651" t="s">
        <v>64</v>
      </c>
      <c r="E651">
        <v>347.06389999999999</v>
      </c>
      <c r="F651">
        <v>20.71</v>
      </c>
      <c r="G651" t="s">
        <v>146</v>
      </c>
      <c r="H651" t="s">
        <v>16</v>
      </c>
      <c r="J651" s="4">
        <v>1</v>
      </c>
    </row>
    <row r="652" spans="1:10" x14ac:dyDescent="0.25">
      <c r="A652" t="s">
        <v>25</v>
      </c>
      <c r="B652" t="s">
        <v>154</v>
      </c>
      <c r="C652" t="s">
        <v>179</v>
      </c>
      <c r="D652" t="s">
        <v>144</v>
      </c>
      <c r="E652">
        <v>174.11160000000001</v>
      </c>
      <c r="F652">
        <v>35.630000000000003</v>
      </c>
      <c r="G652" t="s">
        <v>146</v>
      </c>
      <c r="H652" t="s">
        <v>15</v>
      </c>
      <c r="I652" t="s">
        <v>17</v>
      </c>
      <c r="J652" s="4">
        <v>1</v>
      </c>
    </row>
    <row r="653" spans="1:10" x14ac:dyDescent="0.25">
      <c r="A653" t="s">
        <v>25</v>
      </c>
      <c r="B653" t="s">
        <v>154</v>
      </c>
      <c r="C653" t="s">
        <v>182</v>
      </c>
      <c r="D653" t="s">
        <v>43</v>
      </c>
      <c r="E653">
        <v>132.05349212484001</v>
      </c>
      <c r="F653">
        <v>21.09</v>
      </c>
      <c r="G653" t="s">
        <v>146</v>
      </c>
      <c r="H653" t="s">
        <v>16</v>
      </c>
      <c r="J653" s="4">
        <v>1</v>
      </c>
    </row>
    <row r="654" spans="1:10" x14ac:dyDescent="0.25">
      <c r="A654" t="s">
        <v>25</v>
      </c>
      <c r="B654" t="s">
        <v>154</v>
      </c>
      <c r="C654" t="s">
        <v>181</v>
      </c>
      <c r="D654" t="s">
        <v>42</v>
      </c>
      <c r="E654">
        <v>133.0377</v>
      </c>
      <c r="F654">
        <v>20.77</v>
      </c>
      <c r="G654" t="s">
        <v>146</v>
      </c>
      <c r="H654" t="s">
        <v>16</v>
      </c>
      <c r="J654" s="4">
        <v>1</v>
      </c>
    </row>
    <row r="655" spans="1:10" x14ac:dyDescent="0.25">
      <c r="A655" t="s">
        <v>25</v>
      </c>
      <c r="B655" t="s">
        <v>154</v>
      </c>
      <c r="C655" t="s">
        <v>180</v>
      </c>
      <c r="D655" t="s">
        <v>47</v>
      </c>
      <c r="E655">
        <v>117.0797</v>
      </c>
      <c r="F655">
        <v>17.350000000000001</v>
      </c>
      <c r="G655" t="s">
        <v>146</v>
      </c>
      <c r="H655" t="s">
        <v>22</v>
      </c>
      <c r="I655" t="s">
        <v>20</v>
      </c>
      <c r="J655" s="4">
        <v>1</v>
      </c>
    </row>
    <row r="656" spans="1:10" x14ac:dyDescent="0.25">
      <c r="A656" t="s">
        <v>25</v>
      </c>
      <c r="B656" t="s">
        <v>154</v>
      </c>
      <c r="C656" t="s">
        <v>164</v>
      </c>
      <c r="D656" t="s">
        <v>113</v>
      </c>
      <c r="E656">
        <v>103.0996</v>
      </c>
      <c r="F656">
        <v>14.61</v>
      </c>
      <c r="G656" t="s">
        <v>146</v>
      </c>
      <c r="H656" t="s">
        <v>15</v>
      </c>
      <c r="I656" t="s">
        <v>17</v>
      </c>
      <c r="J656" s="4">
        <v>1</v>
      </c>
    </row>
    <row r="657" spans="1:10" x14ac:dyDescent="0.25">
      <c r="A657" t="s">
        <v>25</v>
      </c>
      <c r="B657" t="s">
        <v>154</v>
      </c>
      <c r="C657" t="s">
        <v>183</v>
      </c>
      <c r="D657" t="s">
        <v>63</v>
      </c>
      <c r="E657">
        <v>243.08552052911</v>
      </c>
      <c r="F657">
        <v>14.74</v>
      </c>
      <c r="G657" t="s">
        <v>146</v>
      </c>
      <c r="H657" t="s">
        <v>22</v>
      </c>
      <c r="I657" t="s">
        <v>21</v>
      </c>
      <c r="J657" s="4">
        <v>1</v>
      </c>
    </row>
    <row r="658" spans="1:10" x14ac:dyDescent="0.25">
      <c r="A658" t="s">
        <v>25</v>
      </c>
      <c r="B658" t="s">
        <v>154</v>
      </c>
      <c r="C658" t="s">
        <v>184</v>
      </c>
      <c r="D658" t="s">
        <v>40</v>
      </c>
      <c r="E658">
        <v>111.0431</v>
      </c>
      <c r="F658">
        <v>9.5500000000000007</v>
      </c>
      <c r="G658" t="s">
        <v>146</v>
      </c>
      <c r="H658" t="s">
        <v>22</v>
      </c>
      <c r="I658" t="s">
        <v>20</v>
      </c>
      <c r="J658" s="4">
        <v>1</v>
      </c>
    </row>
    <row r="659" spans="1:10" x14ac:dyDescent="0.25">
      <c r="A659" t="s">
        <v>25</v>
      </c>
      <c r="B659" t="s">
        <v>154</v>
      </c>
      <c r="C659" t="s">
        <v>185</v>
      </c>
      <c r="D659" t="s">
        <v>120</v>
      </c>
      <c r="E659">
        <v>294.12279999999998</v>
      </c>
      <c r="F659">
        <v>18.739999999999998</v>
      </c>
      <c r="G659" t="s">
        <v>146</v>
      </c>
      <c r="H659" t="s">
        <v>15</v>
      </c>
      <c r="I659" t="s">
        <v>17</v>
      </c>
      <c r="J659" s="4">
        <v>1</v>
      </c>
    </row>
    <row r="660" spans="1:10" x14ac:dyDescent="0.25">
      <c r="A660" t="s">
        <v>25</v>
      </c>
      <c r="B660" t="s">
        <v>154</v>
      </c>
      <c r="C660" t="s">
        <v>187</v>
      </c>
      <c r="D660" t="s">
        <v>55</v>
      </c>
      <c r="E660">
        <v>180.0633</v>
      </c>
      <c r="F660">
        <v>19.989999999999998</v>
      </c>
      <c r="G660" t="s">
        <v>146</v>
      </c>
      <c r="H660" t="s">
        <v>16</v>
      </c>
      <c r="J660" s="4">
        <v>1</v>
      </c>
    </row>
    <row r="661" spans="1:10" x14ac:dyDescent="0.25">
      <c r="A661" t="s">
        <v>25</v>
      </c>
      <c r="B661" t="s">
        <v>154</v>
      </c>
      <c r="C661" t="s">
        <v>186</v>
      </c>
      <c r="D661" t="s">
        <v>128</v>
      </c>
      <c r="E661">
        <v>268.0806</v>
      </c>
      <c r="F661">
        <v>19.440000000000001</v>
      </c>
      <c r="G661" t="s">
        <v>146</v>
      </c>
      <c r="H661" t="s">
        <v>15</v>
      </c>
      <c r="I661" t="s">
        <v>17</v>
      </c>
      <c r="J661" s="4">
        <v>1</v>
      </c>
    </row>
    <row r="662" spans="1:10" x14ac:dyDescent="0.25">
      <c r="A662" t="s">
        <v>25</v>
      </c>
      <c r="B662" t="s">
        <v>154</v>
      </c>
      <c r="C662" t="s">
        <v>188</v>
      </c>
      <c r="D662" t="s">
        <v>117</v>
      </c>
      <c r="E662">
        <v>254.101</v>
      </c>
      <c r="F662">
        <v>16.71</v>
      </c>
      <c r="G662" t="s">
        <v>146</v>
      </c>
      <c r="H662" t="s">
        <v>14</v>
      </c>
      <c r="I662" t="s">
        <v>18</v>
      </c>
      <c r="J662" s="4">
        <v>1</v>
      </c>
    </row>
    <row r="663" spans="1:10" x14ac:dyDescent="0.25">
      <c r="A663" t="s">
        <v>25</v>
      </c>
      <c r="B663" t="s">
        <v>154</v>
      </c>
      <c r="C663" t="s">
        <v>189</v>
      </c>
      <c r="D663" t="s">
        <v>54</v>
      </c>
      <c r="E663">
        <v>147.05269999999999</v>
      </c>
      <c r="F663">
        <v>20.47</v>
      </c>
      <c r="G663" t="s">
        <v>146</v>
      </c>
      <c r="H663" t="s">
        <v>14</v>
      </c>
      <c r="I663" t="s">
        <v>21</v>
      </c>
      <c r="J663" s="4">
        <v>1</v>
      </c>
    </row>
    <row r="664" spans="1:10" x14ac:dyDescent="0.25">
      <c r="A664" t="s">
        <v>25</v>
      </c>
      <c r="B664" t="s">
        <v>154</v>
      </c>
      <c r="C664" t="s">
        <v>190</v>
      </c>
      <c r="D664" t="s">
        <v>46</v>
      </c>
      <c r="E664">
        <v>146.06970000000001</v>
      </c>
      <c r="F664">
        <v>20.36</v>
      </c>
      <c r="G664" t="s">
        <v>146</v>
      </c>
      <c r="H664" t="s">
        <v>15</v>
      </c>
      <c r="I664" t="s">
        <v>17</v>
      </c>
      <c r="J664" s="4">
        <v>1</v>
      </c>
    </row>
    <row r="665" spans="1:10" x14ac:dyDescent="0.25">
      <c r="A665" t="s">
        <v>25</v>
      </c>
      <c r="B665" t="s">
        <v>154</v>
      </c>
      <c r="C665" t="s">
        <v>193</v>
      </c>
      <c r="D665" t="s">
        <v>59</v>
      </c>
      <c r="E665">
        <v>257.10399999999998</v>
      </c>
      <c r="F665">
        <v>21.38</v>
      </c>
      <c r="G665" t="s">
        <v>146</v>
      </c>
      <c r="H665" t="s">
        <v>16</v>
      </c>
      <c r="J665" s="4">
        <v>1</v>
      </c>
    </row>
    <row r="666" spans="1:10" x14ac:dyDescent="0.25">
      <c r="A666" t="s">
        <v>25</v>
      </c>
      <c r="B666" t="s">
        <v>154</v>
      </c>
      <c r="C666" t="s">
        <v>79</v>
      </c>
      <c r="D666" t="s">
        <v>119</v>
      </c>
      <c r="E666">
        <v>222.10079999999999</v>
      </c>
      <c r="F666">
        <v>17.079999999999998</v>
      </c>
      <c r="G666" t="s">
        <v>146</v>
      </c>
      <c r="H666" t="s">
        <v>16</v>
      </c>
      <c r="J666" s="4">
        <v>1</v>
      </c>
    </row>
    <row r="667" spans="1:10" x14ac:dyDescent="0.25">
      <c r="A667" t="s">
        <v>25</v>
      </c>
      <c r="B667" t="s">
        <v>154</v>
      </c>
      <c r="C667" t="s">
        <v>191</v>
      </c>
      <c r="D667" t="s">
        <v>52</v>
      </c>
      <c r="E667">
        <v>151.0488</v>
      </c>
      <c r="F667">
        <v>14.15</v>
      </c>
      <c r="G667" t="s">
        <v>146</v>
      </c>
      <c r="H667" t="s">
        <v>16</v>
      </c>
      <c r="J667" s="4">
        <v>1</v>
      </c>
    </row>
    <row r="668" spans="1:10" x14ac:dyDescent="0.25">
      <c r="A668" t="s">
        <v>25</v>
      </c>
      <c r="B668" t="s">
        <v>154</v>
      </c>
      <c r="C668" t="s">
        <v>192</v>
      </c>
      <c r="D668" t="s">
        <v>34</v>
      </c>
      <c r="E668">
        <v>283.09140000000002</v>
      </c>
      <c r="F668">
        <v>15.76</v>
      </c>
      <c r="G668" t="s">
        <v>146</v>
      </c>
      <c r="H668" t="s">
        <v>22</v>
      </c>
      <c r="I668" t="s">
        <v>20</v>
      </c>
      <c r="J668" s="4">
        <v>1</v>
      </c>
    </row>
    <row r="669" spans="1:10" x14ac:dyDescent="0.25">
      <c r="A669" t="s">
        <v>25</v>
      </c>
      <c r="B669" t="s">
        <v>154</v>
      </c>
      <c r="C669" t="s">
        <v>80</v>
      </c>
      <c r="D669" t="s">
        <v>122</v>
      </c>
      <c r="E669">
        <v>238.10570000000001</v>
      </c>
      <c r="F669">
        <v>19.23</v>
      </c>
      <c r="G669" t="s">
        <v>146</v>
      </c>
      <c r="H669" t="s">
        <v>16</v>
      </c>
      <c r="J669" s="4">
        <v>1</v>
      </c>
    </row>
    <row r="670" spans="1:10" x14ac:dyDescent="0.25">
      <c r="A670" t="s">
        <v>25</v>
      </c>
      <c r="B670" t="s">
        <v>154</v>
      </c>
      <c r="C670" t="s">
        <v>197</v>
      </c>
      <c r="D670" t="s">
        <v>134</v>
      </c>
      <c r="E670">
        <v>155.06909999999999</v>
      </c>
      <c r="F670">
        <v>21.14</v>
      </c>
      <c r="G670" t="s">
        <v>146</v>
      </c>
      <c r="H670" t="s">
        <v>16</v>
      </c>
      <c r="J670" s="4">
        <v>1</v>
      </c>
    </row>
    <row r="671" spans="1:10" x14ac:dyDescent="0.25">
      <c r="A671" t="s">
        <v>25</v>
      </c>
      <c r="B671" t="s">
        <v>154</v>
      </c>
      <c r="C671" t="s">
        <v>196</v>
      </c>
      <c r="D671" t="s">
        <v>129</v>
      </c>
      <c r="E671">
        <v>197.11660000000001</v>
      </c>
      <c r="F671">
        <v>20.05</v>
      </c>
      <c r="G671" t="s">
        <v>146</v>
      </c>
      <c r="H671" t="s">
        <v>15</v>
      </c>
      <c r="I671" t="s">
        <v>17</v>
      </c>
      <c r="J671" s="4">
        <v>1</v>
      </c>
    </row>
    <row r="672" spans="1:10" x14ac:dyDescent="0.25">
      <c r="A672" t="s">
        <v>25</v>
      </c>
      <c r="B672" t="s">
        <v>154</v>
      </c>
      <c r="C672" t="s">
        <v>82</v>
      </c>
      <c r="D672" t="s">
        <v>125</v>
      </c>
      <c r="E672">
        <v>254.1369</v>
      </c>
      <c r="F672">
        <v>19.36</v>
      </c>
      <c r="G672" t="s">
        <v>146</v>
      </c>
      <c r="H672" t="s">
        <v>16</v>
      </c>
      <c r="J672" s="4">
        <v>1</v>
      </c>
    </row>
    <row r="673" spans="1:10" x14ac:dyDescent="0.25">
      <c r="A673" t="s">
        <v>25</v>
      </c>
      <c r="B673" t="s">
        <v>154</v>
      </c>
      <c r="C673" t="s">
        <v>194</v>
      </c>
      <c r="D673" t="s">
        <v>49</v>
      </c>
      <c r="E673">
        <v>136.0385</v>
      </c>
      <c r="F673">
        <v>9.81</v>
      </c>
      <c r="G673" t="s">
        <v>146</v>
      </c>
      <c r="H673" t="s">
        <v>16</v>
      </c>
      <c r="J673" s="4">
        <v>1</v>
      </c>
    </row>
    <row r="674" spans="1:10" x14ac:dyDescent="0.25">
      <c r="A674" t="s">
        <v>25</v>
      </c>
      <c r="B674" t="s">
        <v>154</v>
      </c>
      <c r="C674" t="s">
        <v>195</v>
      </c>
      <c r="D674" t="s">
        <v>56</v>
      </c>
      <c r="E674">
        <v>131.09450000000001</v>
      </c>
      <c r="F674">
        <v>15.66</v>
      </c>
      <c r="G674" t="s">
        <v>146</v>
      </c>
      <c r="H674" t="s">
        <v>22</v>
      </c>
      <c r="I674" t="s">
        <v>20</v>
      </c>
      <c r="J674" s="4">
        <v>1</v>
      </c>
    </row>
    <row r="675" spans="1:10" x14ac:dyDescent="0.25">
      <c r="A675" t="s">
        <v>25</v>
      </c>
      <c r="B675" t="s">
        <v>154</v>
      </c>
      <c r="C675" t="s">
        <v>199</v>
      </c>
      <c r="D675" t="s">
        <v>56</v>
      </c>
      <c r="E675">
        <v>131.09450000000001</v>
      </c>
      <c r="F675">
        <v>15.14</v>
      </c>
      <c r="G675" t="s">
        <v>146</v>
      </c>
      <c r="H675" t="s">
        <v>22</v>
      </c>
      <c r="I675" t="s">
        <v>21</v>
      </c>
      <c r="J675" s="4">
        <v>1</v>
      </c>
    </row>
    <row r="676" spans="1:10" x14ac:dyDescent="0.25">
      <c r="A676" t="s">
        <v>25</v>
      </c>
      <c r="B676" t="s">
        <v>154</v>
      </c>
      <c r="C676" t="s">
        <v>201</v>
      </c>
      <c r="D676" t="s">
        <v>145</v>
      </c>
      <c r="E676">
        <v>146.1052</v>
      </c>
      <c r="F676">
        <v>36.57</v>
      </c>
      <c r="G676" t="s">
        <v>146</v>
      </c>
      <c r="H676" t="s">
        <v>15</v>
      </c>
      <c r="I676" t="s">
        <v>17</v>
      </c>
      <c r="J676" s="4">
        <v>1</v>
      </c>
    </row>
    <row r="677" spans="1:10" x14ac:dyDescent="0.25">
      <c r="A677" t="s">
        <v>25</v>
      </c>
      <c r="B677" t="s">
        <v>154</v>
      </c>
      <c r="C677" t="s">
        <v>200</v>
      </c>
      <c r="D677" t="s">
        <v>48</v>
      </c>
      <c r="E677">
        <v>149.05019999999999</v>
      </c>
      <c r="F677">
        <v>16.43</v>
      </c>
      <c r="G677" t="s">
        <v>146</v>
      </c>
      <c r="H677" t="s">
        <v>22</v>
      </c>
      <c r="I677" t="s">
        <v>19</v>
      </c>
      <c r="J677" s="4">
        <v>1</v>
      </c>
    </row>
    <row r="678" spans="1:10" x14ac:dyDescent="0.25">
      <c r="A678" t="s">
        <v>25</v>
      </c>
      <c r="B678" t="s">
        <v>154</v>
      </c>
      <c r="C678" t="s">
        <v>198</v>
      </c>
      <c r="D678" t="s">
        <v>102</v>
      </c>
      <c r="E678">
        <v>281.1121</v>
      </c>
      <c r="F678">
        <v>7.38</v>
      </c>
      <c r="G678" t="s">
        <v>146</v>
      </c>
      <c r="H678" t="s">
        <v>22</v>
      </c>
      <c r="I678" t="s">
        <v>20</v>
      </c>
      <c r="J678" s="4">
        <v>1</v>
      </c>
    </row>
    <row r="679" spans="1:10" x14ac:dyDescent="0.25">
      <c r="A679" t="s">
        <v>25</v>
      </c>
      <c r="B679" t="s">
        <v>154</v>
      </c>
      <c r="C679" t="s">
        <v>204</v>
      </c>
      <c r="D679" t="s">
        <v>104</v>
      </c>
      <c r="E679">
        <v>165.06569999999999</v>
      </c>
      <c r="F679">
        <v>9.83</v>
      </c>
      <c r="G679" t="s">
        <v>146</v>
      </c>
      <c r="H679" t="s">
        <v>22</v>
      </c>
      <c r="I679" t="s">
        <v>21</v>
      </c>
      <c r="J679" s="4">
        <v>1</v>
      </c>
    </row>
    <row r="680" spans="1:10" x14ac:dyDescent="0.25">
      <c r="A680" t="s">
        <v>25</v>
      </c>
      <c r="B680" t="s">
        <v>154</v>
      </c>
      <c r="C680" t="s">
        <v>205</v>
      </c>
      <c r="D680" t="s">
        <v>105</v>
      </c>
      <c r="E680">
        <v>297.1071</v>
      </c>
      <c r="F680">
        <v>11.36</v>
      </c>
      <c r="G680" t="s">
        <v>146</v>
      </c>
      <c r="H680" t="s">
        <v>22</v>
      </c>
      <c r="I680" t="s">
        <v>20</v>
      </c>
      <c r="J680" s="4">
        <v>1</v>
      </c>
    </row>
    <row r="681" spans="1:10" x14ac:dyDescent="0.25">
      <c r="A681" t="s">
        <v>25</v>
      </c>
      <c r="B681" t="s">
        <v>154</v>
      </c>
      <c r="C681" t="s">
        <v>202</v>
      </c>
      <c r="D681" t="s">
        <v>66</v>
      </c>
      <c r="E681">
        <v>297.08980000000003</v>
      </c>
      <c r="F681">
        <v>6.78</v>
      </c>
      <c r="G681" t="s">
        <v>146</v>
      </c>
      <c r="H681" t="s">
        <v>14</v>
      </c>
      <c r="I681" t="s">
        <v>20</v>
      </c>
      <c r="J681" s="4">
        <v>1</v>
      </c>
    </row>
    <row r="682" spans="1:10" x14ac:dyDescent="0.25">
      <c r="A682" t="s">
        <v>25</v>
      </c>
      <c r="B682" t="s">
        <v>154</v>
      </c>
      <c r="C682" t="s">
        <v>203</v>
      </c>
      <c r="D682" t="s">
        <v>103</v>
      </c>
      <c r="E682">
        <v>258.08479999999997</v>
      </c>
      <c r="F682">
        <v>8.02</v>
      </c>
      <c r="G682" t="s">
        <v>146</v>
      </c>
      <c r="H682" t="s">
        <v>22</v>
      </c>
      <c r="I682" t="s">
        <v>20</v>
      </c>
      <c r="J682" s="4">
        <v>1</v>
      </c>
    </row>
    <row r="683" spans="1:10" x14ac:dyDescent="0.25">
      <c r="A683" t="s">
        <v>25</v>
      </c>
      <c r="B683" t="s">
        <v>154</v>
      </c>
      <c r="C683" t="s">
        <v>206</v>
      </c>
      <c r="D683" t="s">
        <v>67</v>
      </c>
      <c r="E683">
        <v>122.048</v>
      </c>
      <c r="F683">
        <v>6.26</v>
      </c>
      <c r="G683" t="s">
        <v>146</v>
      </c>
      <c r="H683" t="s">
        <v>14</v>
      </c>
      <c r="I683" t="s">
        <v>19</v>
      </c>
      <c r="J683" s="4">
        <v>1</v>
      </c>
    </row>
    <row r="684" spans="1:10" x14ac:dyDescent="0.25">
      <c r="A684" t="s">
        <v>25</v>
      </c>
      <c r="B684" t="s">
        <v>154</v>
      </c>
      <c r="C684" t="s">
        <v>207</v>
      </c>
      <c r="D684" t="s">
        <v>60</v>
      </c>
      <c r="E684">
        <v>165.07810000000001</v>
      </c>
      <c r="F684">
        <v>14.8</v>
      </c>
      <c r="G684" t="s">
        <v>146</v>
      </c>
      <c r="H684" t="s">
        <v>22</v>
      </c>
      <c r="I684" t="s">
        <v>18</v>
      </c>
      <c r="J684" s="4">
        <v>1</v>
      </c>
    </row>
    <row r="685" spans="1:10" x14ac:dyDescent="0.25">
      <c r="A685" t="s">
        <v>25</v>
      </c>
      <c r="B685" t="s">
        <v>154</v>
      </c>
      <c r="C685" t="s">
        <v>209</v>
      </c>
      <c r="D685" t="s">
        <v>106</v>
      </c>
      <c r="E685">
        <v>121.08914935756999</v>
      </c>
      <c r="F685">
        <v>12.07</v>
      </c>
      <c r="G685" t="s">
        <v>146</v>
      </c>
      <c r="H685" t="s">
        <v>16</v>
      </c>
      <c r="J685" s="4">
        <v>1</v>
      </c>
    </row>
    <row r="686" spans="1:10" x14ac:dyDescent="0.25">
      <c r="A686" t="s">
        <v>25</v>
      </c>
      <c r="B686" t="s">
        <v>154</v>
      </c>
      <c r="C686" t="s">
        <v>210</v>
      </c>
      <c r="D686" t="s">
        <v>53</v>
      </c>
      <c r="E686">
        <v>115.06310000000001</v>
      </c>
      <c r="F686">
        <v>18.22</v>
      </c>
      <c r="G686" t="s">
        <v>146</v>
      </c>
      <c r="H686" t="s">
        <v>22</v>
      </c>
      <c r="I686" t="s">
        <v>18</v>
      </c>
      <c r="J686" s="4">
        <v>1</v>
      </c>
    </row>
    <row r="687" spans="1:10" x14ac:dyDescent="0.25">
      <c r="A687" t="s">
        <v>25</v>
      </c>
      <c r="B687" t="s">
        <v>154</v>
      </c>
      <c r="C687" t="s">
        <v>208</v>
      </c>
      <c r="D687" t="s">
        <v>58</v>
      </c>
      <c r="E687">
        <v>169.07390000000001</v>
      </c>
      <c r="F687">
        <v>7.04</v>
      </c>
      <c r="G687" t="s">
        <v>146</v>
      </c>
      <c r="H687" t="s">
        <v>16</v>
      </c>
      <c r="J687" s="4">
        <v>1</v>
      </c>
    </row>
    <row r="688" spans="1:10" x14ac:dyDescent="0.25">
      <c r="A688" t="s">
        <v>25</v>
      </c>
      <c r="B688" t="s">
        <v>154</v>
      </c>
      <c r="C688" t="s">
        <v>211</v>
      </c>
      <c r="D688" t="s">
        <v>38</v>
      </c>
      <c r="E688">
        <v>105.0424</v>
      </c>
      <c r="F688">
        <v>19.29</v>
      </c>
      <c r="G688" t="s">
        <v>146</v>
      </c>
      <c r="H688" t="s">
        <v>16</v>
      </c>
      <c r="J688" s="4">
        <v>1</v>
      </c>
    </row>
    <row r="689" spans="1:10" x14ac:dyDescent="0.25">
      <c r="A689" t="s">
        <v>25</v>
      </c>
      <c r="B689" t="s">
        <v>154</v>
      </c>
      <c r="C689" t="s">
        <v>215</v>
      </c>
      <c r="D689" t="s">
        <v>41</v>
      </c>
      <c r="E689">
        <v>118.0264</v>
      </c>
      <c r="F689">
        <v>20.38</v>
      </c>
      <c r="G689" t="s">
        <v>146</v>
      </c>
      <c r="H689" t="s">
        <v>15</v>
      </c>
      <c r="I689" t="s">
        <v>17</v>
      </c>
      <c r="J689" s="4">
        <v>1</v>
      </c>
    </row>
    <row r="690" spans="1:10" x14ac:dyDescent="0.25">
      <c r="A690" t="s">
        <v>25</v>
      </c>
      <c r="B690" t="s">
        <v>154</v>
      </c>
      <c r="C690" t="s">
        <v>212</v>
      </c>
      <c r="D690" t="s">
        <v>115</v>
      </c>
      <c r="E690">
        <v>264.10359999999997</v>
      </c>
      <c r="F690">
        <v>14.96</v>
      </c>
      <c r="G690" t="s">
        <v>146</v>
      </c>
      <c r="H690" t="s">
        <v>16</v>
      </c>
      <c r="J690" s="4">
        <v>1</v>
      </c>
    </row>
    <row r="691" spans="1:10" x14ac:dyDescent="0.25">
      <c r="A691" t="s">
        <v>25</v>
      </c>
      <c r="B691" t="s">
        <v>154</v>
      </c>
      <c r="C691" t="s">
        <v>84</v>
      </c>
      <c r="D691" t="s">
        <v>127</v>
      </c>
      <c r="E691">
        <v>190.09549999999999</v>
      </c>
      <c r="F691">
        <v>19.559999999999999</v>
      </c>
      <c r="G691" t="s">
        <v>146</v>
      </c>
      <c r="H691" t="s">
        <v>16</v>
      </c>
      <c r="J691" s="4">
        <v>1</v>
      </c>
    </row>
    <row r="692" spans="1:10" x14ac:dyDescent="0.25">
      <c r="A692" t="s">
        <v>25</v>
      </c>
      <c r="B692" t="s">
        <v>154</v>
      </c>
      <c r="C692" t="s">
        <v>214</v>
      </c>
      <c r="D692" t="s">
        <v>45</v>
      </c>
      <c r="E692">
        <v>119.0574</v>
      </c>
      <c r="F692">
        <v>19.78</v>
      </c>
      <c r="G692" t="s">
        <v>146</v>
      </c>
      <c r="H692" t="s">
        <v>16</v>
      </c>
      <c r="J692" s="4">
        <v>1</v>
      </c>
    </row>
    <row r="693" spans="1:10" x14ac:dyDescent="0.25">
      <c r="A693" t="s">
        <v>25</v>
      </c>
      <c r="B693" t="s">
        <v>154</v>
      </c>
      <c r="C693" t="s">
        <v>81</v>
      </c>
      <c r="D693" t="s">
        <v>123</v>
      </c>
      <c r="E693">
        <v>206.0881</v>
      </c>
      <c r="F693">
        <v>19.38</v>
      </c>
      <c r="G693" t="s">
        <v>146</v>
      </c>
      <c r="H693" t="s">
        <v>16</v>
      </c>
      <c r="J693" s="4">
        <v>1</v>
      </c>
    </row>
    <row r="694" spans="1:10" x14ac:dyDescent="0.25">
      <c r="A694" t="s">
        <v>25</v>
      </c>
      <c r="B694" t="s">
        <v>154</v>
      </c>
      <c r="C694" t="s">
        <v>213</v>
      </c>
      <c r="D694" t="s">
        <v>35</v>
      </c>
      <c r="E694">
        <v>204.08840000000001</v>
      </c>
      <c r="F694">
        <v>15.61</v>
      </c>
      <c r="G694" t="s">
        <v>146</v>
      </c>
      <c r="H694" t="s">
        <v>22</v>
      </c>
      <c r="I694" t="s">
        <v>21</v>
      </c>
      <c r="J694" s="4">
        <v>1</v>
      </c>
    </row>
    <row r="695" spans="1:10" x14ac:dyDescent="0.25">
      <c r="A695" t="s">
        <v>25</v>
      </c>
      <c r="B695" t="s">
        <v>154</v>
      </c>
      <c r="C695" t="s">
        <v>220</v>
      </c>
      <c r="D695" t="s">
        <v>61</v>
      </c>
      <c r="E695">
        <v>181.07320000000001</v>
      </c>
      <c r="F695">
        <v>17.43</v>
      </c>
      <c r="G695" t="s">
        <v>146</v>
      </c>
      <c r="H695" t="s">
        <v>15</v>
      </c>
      <c r="I695" t="s">
        <v>17</v>
      </c>
      <c r="J695" s="4">
        <v>1</v>
      </c>
    </row>
    <row r="696" spans="1:10" x14ac:dyDescent="0.25">
      <c r="A696" t="s">
        <v>25</v>
      </c>
      <c r="B696" t="s">
        <v>154</v>
      </c>
      <c r="C696" t="s">
        <v>216</v>
      </c>
      <c r="D696" t="s">
        <v>39</v>
      </c>
      <c r="E696">
        <v>112.02800000000001</v>
      </c>
      <c r="F696">
        <v>6.98</v>
      </c>
      <c r="G696" t="s">
        <v>146</v>
      </c>
      <c r="H696" t="s">
        <v>15</v>
      </c>
      <c r="I696" t="s">
        <v>17</v>
      </c>
      <c r="J696" s="4">
        <v>1</v>
      </c>
    </row>
    <row r="697" spans="1:10" x14ac:dyDescent="0.25">
      <c r="A697" t="s">
        <v>25</v>
      </c>
      <c r="B697" t="s">
        <v>154</v>
      </c>
      <c r="C697" t="s">
        <v>217</v>
      </c>
      <c r="D697" t="s">
        <v>62</v>
      </c>
      <c r="E697">
        <v>244.06890000000001</v>
      </c>
      <c r="F697">
        <v>9.9499999999999993</v>
      </c>
      <c r="G697" t="s">
        <v>146</v>
      </c>
      <c r="H697" t="s">
        <v>22</v>
      </c>
      <c r="I697" t="s">
        <v>20</v>
      </c>
      <c r="J697" s="4">
        <v>1</v>
      </c>
    </row>
    <row r="698" spans="1:10" x14ac:dyDescent="0.25">
      <c r="A698" t="s">
        <v>25</v>
      </c>
      <c r="B698" t="s">
        <v>154</v>
      </c>
      <c r="C698" t="s">
        <v>85</v>
      </c>
      <c r="D698" t="s">
        <v>65</v>
      </c>
      <c r="E698">
        <v>246.12039999999999</v>
      </c>
      <c r="F698">
        <v>20.059999999999999</v>
      </c>
      <c r="G698" t="s">
        <v>146</v>
      </c>
      <c r="H698" t="s">
        <v>16</v>
      </c>
      <c r="J698" s="4">
        <v>1</v>
      </c>
    </row>
    <row r="699" spans="1:10" x14ac:dyDescent="0.25">
      <c r="A699" t="s">
        <v>25</v>
      </c>
      <c r="B699" t="s">
        <v>154</v>
      </c>
      <c r="C699" t="s">
        <v>219</v>
      </c>
      <c r="D699" t="s">
        <v>47</v>
      </c>
      <c r="E699">
        <v>117.0792</v>
      </c>
      <c r="F699">
        <v>17.21</v>
      </c>
      <c r="G699" t="s">
        <v>146</v>
      </c>
      <c r="H699" t="s">
        <v>22</v>
      </c>
      <c r="I699" t="s">
        <v>21</v>
      </c>
      <c r="J699" s="4">
        <v>1</v>
      </c>
    </row>
    <row r="700" spans="1:10" x14ac:dyDescent="0.25">
      <c r="A700" t="s">
        <v>25</v>
      </c>
      <c r="B700" t="s">
        <v>154</v>
      </c>
      <c r="C700" t="s">
        <v>218</v>
      </c>
      <c r="D700" t="s">
        <v>50</v>
      </c>
      <c r="E700">
        <v>152.03299999999999</v>
      </c>
      <c r="F700">
        <v>10.73</v>
      </c>
      <c r="G700" t="s">
        <v>146</v>
      </c>
      <c r="H700" t="s">
        <v>22</v>
      </c>
      <c r="I700" t="s">
        <v>21</v>
      </c>
      <c r="J700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3"/>
  <sheetViews>
    <sheetView tabSelected="1" topLeftCell="A4" workbookViewId="0">
      <selection activeCell="C9" sqref="C9"/>
    </sheetView>
  </sheetViews>
  <sheetFormatPr defaultRowHeight="15" x14ac:dyDescent="0.25"/>
  <cols>
    <col min="2" max="2" width="62" bestFit="1" customWidth="1"/>
    <col min="6" max="6" width="8.42578125" bestFit="1" customWidth="1"/>
    <col min="7" max="7" width="14.5703125" bestFit="1" customWidth="1"/>
    <col min="9" max="9" width="14.5703125" bestFit="1" customWidth="1"/>
  </cols>
  <sheetData>
    <row r="1" spans="1:9" x14ac:dyDescent="0.25">
      <c r="A1" t="str">
        <f>'pivottable2 (update for final)'!B4</f>
        <v>group</v>
      </c>
      <c r="B1" t="str">
        <f>'pivottable2 (update for final)'!C4</f>
        <v>name</v>
      </c>
      <c r="C1" t="str">
        <f>'pivottable2 (update for final)'!D4</f>
        <v>chemical formula</v>
      </c>
      <c r="D1" t="str">
        <f>'pivottable2 (update for final)'!E4</f>
        <v>neutral mass</v>
      </c>
      <c r="E1" t="str">
        <f>'pivottable2 (update for final)'!F4</f>
        <v>rt (min)</v>
      </c>
      <c r="F1" t="str">
        <f>'pivottable2 (update for final)'!G4</f>
        <v>protocol</v>
      </c>
      <c r="G1" t="str">
        <f>'pivottable2 (update for final)'!H4</f>
        <v>assertion value</v>
      </c>
      <c r="H1" t="str">
        <f>I1</f>
        <v>assertion confidence</v>
      </c>
      <c r="I1" t="str">
        <f>'pivottable2 (update for final)'!I4</f>
        <v>assertion confidence</v>
      </c>
    </row>
    <row r="2" spans="1:9" x14ac:dyDescent="0.25">
      <c r="A2" t="str">
        <f>'pivottable2 (update for final)'!B5</f>
        <v>Min_Ctr</v>
      </c>
      <c r="B2" t="str">
        <f>'pivottable2 (update for final)'!C5</f>
        <v>((Ala or beta-Ala or sarcosine)-Arg)</v>
      </c>
      <c r="C2" t="str">
        <f>'pivottable2 (update for final)'!D5</f>
        <v>C9H19N5O3</v>
      </c>
      <c r="D2">
        <f>'pivottable2 (update for final)'!E5</f>
        <v>245.14940000000001</v>
      </c>
      <c r="E2">
        <f>'pivottable2 (update for final)'!F5</f>
        <v>24.52</v>
      </c>
      <c r="F2" t="str">
        <f>'pivottable2 (update for final)'!G5</f>
        <v>10.1039/c1mb05196b</v>
      </c>
      <c r="G2" t="str">
        <f>'pivottable2 (update for final)'!H5</f>
        <v>ND</v>
      </c>
      <c r="H2" t="str">
        <f t="shared" ref="H2:H65" si="0">IF(G2="ND","",I2)</f>
        <v/>
      </c>
      <c r="I2">
        <f>'pivottable2 (update for final)'!I5</f>
        <v>0</v>
      </c>
    </row>
    <row r="3" spans="1:9" x14ac:dyDescent="0.25">
      <c r="A3" t="str">
        <f>'pivottable2 (update for final)'!B6</f>
        <v>Min_Ctr</v>
      </c>
      <c r="B3" t="str">
        <f>'pivottable2 (update for final)'!C6</f>
        <v>((Ala or sarcosine)-Lys)</v>
      </c>
      <c r="C3" t="str">
        <f>'pivottable2 (update for final)'!D6</f>
        <v>C9H19N3O3</v>
      </c>
      <c r="D3">
        <f>'pivottable2 (update for final)'!E6</f>
        <v>217.14230000000001</v>
      </c>
      <c r="E3">
        <f>'pivottable2 (update for final)'!F6</f>
        <v>27.03</v>
      </c>
      <c r="F3" t="str">
        <f>'pivottable2 (update for final)'!G6</f>
        <v>10.1039/c1mb05196b</v>
      </c>
      <c r="G3" t="str">
        <f>'pivottable2 (update for final)'!H6</f>
        <v>ND</v>
      </c>
      <c r="H3" t="str">
        <f t="shared" si="0"/>
        <v/>
      </c>
      <c r="I3">
        <f>'pivottable2 (update for final)'!I6</f>
        <v>0</v>
      </c>
    </row>
    <row r="4" spans="1:9" x14ac:dyDescent="0.25">
      <c r="A4" t="str">
        <f>'pivottable2 (update for final)'!B7</f>
        <v>Min_Ctr</v>
      </c>
      <c r="B4" t="str">
        <f>'pivottable2 (update for final)'!C7</f>
        <v>((Leu or Ile)-Arg)</v>
      </c>
      <c r="C4" t="str">
        <f>'pivottable2 (update for final)'!D7</f>
        <v>C12H25N5O3</v>
      </c>
      <c r="D4">
        <f>'pivottable2 (update for final)'!E7</f>
        <v>287.19580000000002</v>
      </c>
      <c r="E4">
        <f>'pivottable2 (update for final)'!F7</f>
        <v>20.28</v>
      </c>
      <c r="F4" t="str">
        <f>'pivottable2 (update for final)'!G7</f>
        <v>10.1039/c1mb05196b</v>
      </c>
      <c r="G4" t="str">
        <f>'pivottable2 (update for final)'!H7</f>
        <v>ND</v>
      </c>
      <c r="H4" t="str">
        <f t="shared" si="0"/>
        <v/>
      </c>
      <c r="I4">
        <f>'pivottable2 (update for final)'!I7</f>
        <v>0</v>
      </c>
    </row>
    <row r="5" spans="1:9" x14ac:dyDescent="0.25">
      <c r="A5" t="str">
        <f>'pivottable2 (update for final)'!B8</f>
        <v>Min_Ctr</v>
      </c>
      <c r="B5" t="str">
        <f>'pivottable2 (update for final)'!C8</f>
        <v>((Leu or Ile)-Lys)</v>
      </c>
      <c r="C5" t="str">
        <f>'pivottable2 (update for final)'!D8</f>
        <v>C12H25N3O3</v>
      </c>
      <c r="D5">
        <f>'pivottable2 (update for final)'!E8</f>
        <v>259.18939999999998</v>
      </c>
      <c r="E5">
        <f>'pivottable2 (update for final)'!F8</f>
        <v>21.88</v>
      </c>
      <c r="F5" t="str">
        <f>'pivottable2 (update for final)'!G8</f>
        <v>10.1039/c1mb05196b</v>
      </c>
      <c r="G5" t="str">
        <f>'pivottable2 (update for final)'!H8</f>
        <v>ND</v>
      </c>
      <c r="H5" t="str">
        <f t="shared" si="0"/>
        <v/>
      </c>
      <c r="I5">
        <f>'pivottable2 (update for final)'!I8</f>
        <v>0</v>
      </c>
    </row>
    <row r="6" spans="1:9" x14ac:dyDescent="0.25">
      <c r="A6" t="str">
        <f>'pivottable2 (update for final)'!B9</f>
        <v>Min_Ctr</v>
      </c>
      <c r="B6" t="str">
        <f>'pivottable2 (update for final)'!C9</f>
        <v>((methyl or homo)phenylalanine)</v>
      </c>
      <c r="C6" t="str">
        <f>'pivottable2 (update for final)'!D9</f>
        <v>C10H13NO2</v>
      </c>
      <c r="D6">
        <f>'pivottable2 (update for final)'!E9</f>
        <v>179.09469999999999</v>
      </c>
      <c r="E6">
        <f>'pivottable2 (update for final)'!F9</f>
        <v>13.12</v>
      </c>
      <c r="F6" t="str">
        <f>'pivottable2 (update for final)'!G9</f>
        <v>10.1039/c1mb05196b</v>
      </c>
      <c r="G6" t="str">
        <f>'pivottable2 (update for final)'!H9</f>
        <v>D</v>
      </c>
      <c r="H6" t="str">
        <f t="shared" si="0"/>
        <v>1</v>
      </c>
      <c r="I6" t="str">
        <f>'pivottable2 (update for final)'!I9</f>
        <v>1</v>
      </c>
    </row>
    <row r="7" spans="1:9" x14ac:dyDescent="0.25">
      <c r="A7" t="str">
        <f>'pivottable2 (update for final)'!B10</f>
        <v>Min_Ctr</v>
      </c>
      <c r="B7" t="str">
        <f>'pivottable2 (update for final)'!C10</f>
        <v>(2hexoses + glycerol minus 2H2O)</v>
      </c>
      <c r="C7" t="str">
        <f>'pivottable2 (update for final)'!D10</f>
        <v>C15H28O13</v>
      </c>
      <c r="D7">
        <f>'pivottable2 (update for final)'!E10</f>
        <v>416.15300000000002</v>
      </c>
      <c r="E7">
        <f>'pivottable2 (update for final)'!F10</f>
        <v>19.39</v>
      </c>
      <c r="F7" t="str">
        <f>'pivottable2 (update for final)'!G10</f>
        <v>10.1039/c1mb05196b</v>
      </c>
      <c r="G7" t="str">
        <f>'pivottable2 (update for final)'!H10</f>
        <v>ND</v>
      </c>
      <c r="H7" t="str">
        <f t="shared" si="0"/>
        <v/>
      </c>
      <c r="I7">
        <f>'pivottable2 (update for final)'!I10</f>
        <v>0</v>
      </c>
    </row>
    <row r="8" spans="1:9" x14ac:dyDescent="0.25">
      <c r="A8" t="str">
        <f>'pivottable2 (update for final)'!B11</f>
        <v>Min_Ctr</v>
      </c>
      <c r="B8" t="str">
        <f>'pivottable2 (update for final)'!C11</f>
        <v>(2hexoses minus H2O)</v>
      </c>
      <c r="C8" t="str">
        <f>'pivottable2 (update for final)'!D11</f>
        <v>C12H22O11</v>
      </c>
      <c r="D8">
        <f>'pivottable2 (update for final)'!E11</f>
        <v>342.11770000000001</v>
      </c>
      <c r="E8">
        <f>'pivottable2 (update for final)'!F11</f>
        <v>18.899999999999999</v>
      </c>
      <c r="F8" t="str">
        <f>'pivottable2 (update for final)'!G11</f>
        <v>10.1039/c1mb05196b</v>
      </c>
      <c r="G8" t="str">
        <f>'pivottable2 (update for final)'!H11</f>
        <v>D</v>
      </c>
      <c r="H8" t="str">
        <f t="shared" si="0"/>
        <v>1</v>
      </c>
      <c r="I8" t="str">
        <f>'pivottable2 (update for final)'!I11</f>
        <v>1</v>
      </c>
    </row>
    <row r="9" spans="1:9" x14ac:dyDescent="0.25">
      <c r="A9" t="str">
        <f>'pivottable2 (update for final)'!B12</f>
        <v>Min_Ctr</v>
      </c>
      <c r="B9" t="str">
        <f>'pivottable2 (update for final)'!C12</f>
        <v>(4-aminobutyric acid)</v>
      </c>
      <c r="C9" t="str">
        <f>'pivottable2 (update for final)'!D12</f>
        <v>C4H9NO2</v>
      </c>
      <c r="D9">
        <f>'pivottable2 (update for final)'!E12</f>
        <v>103.0633</v>
      </c>
      <c r="E9">
        <f>'pivottable2 (update for final)'!F12</f>
        <v>20.49</v>
      </c>
      <c r="F9" t="str">
        <f>'pivottable2 (update for final)'!G12</f>
        <v>10.1039/c1mb05196b</v>
      </c>
      <c r="G9" t="str">
        <f>'pivottable2 (update for final)'!H12</f>
        <v>ND</v>
      </c>
      <c r="H9" t="str">
        <f t="shared" si="0"/>
        <v/>
      </c>
      <c r="I9">
        <f>'pivottable2 (update for final)'!I12</f>
        <v>0</v>
      </c>
    </row>
    <row r="10" spans="1:9" x14ac:dyDescent="0.25">
      <c r="A10" t="str">
        <f>'pivottable2 (update for final)'!B13</f>
        <v>Min_Ctr</v>
      </c>
      <c r="B10" t="str">
        <f>'pivottable2 (update for final)'!C13</f>
        <v>(C3H7NO2+Lys-H2O)</v>
      </c>
      <c r="C10" t="str">
        <f>'pivottable2 (update for final)'!D13</f>
        <v>C9H19N3O3</v>
      </c>
      <c r="D10">
        <f>'pivottable2 (update for final)'!E13</f>
        <v>217.14240000000001</v>
      </c>
      <c r="E10">
        <f>'pivottable2 (update for final)'!F13</f>
        <v>26.23</v>
      </c>
      <c r="F10" t="str">
        <f>'pivottable2 (update for final)'!G13</f>
        <v>10.1039/c1mb05196b</v>
      </c>
      <c r="G10" t="str">
        <f>'pivottable2 (update for final)'!H13</f>
        <v>ND</v>
      </c>
      <c r="H10" t="str">
        <f t="shared" si="0"/>
        <v/>
      </c>
      <c r="I10">
        <f>'pivottable2 (update for final)'!I13</f>
        <v>0</v>
      </c>
    </row>
    <row r="11" spans="1:9" x14ac:dyDescent="0.25">
      <c r="A11" t="str">
        <f>'pivottable2 (update for final)'!B14</f>
        <v>Min_Ctr</v>
      </c>
      <c r="B11" t="str">
        <f>'pivottable2 (update for final)'!C14</f>
        <v>(C4H9NO3+Arg-H2O)</v>
      </c>
      <c r="C11" t="str">
        <f>'pivottable2 (update for final)'!D14</f>
        <v>C10H21N5O4</v>
      </c>
      <c r="D11">
        <f>'pivottable2 (update for final)'!E14</f>
        <v>275.15949999999998</v>
      </c>
      <c r="E11">
        <f>'pivottable2 (update for final)'!F14</f>
        <v>22.41</v>
      </c>
      <c r="F11" t="str">
        <f>'pivottable2 (update for final)'!G14</f>
        <v>10.1039/c1mb05196b</v>
      </c>
      <c r="G11" t="str">
        <f>'pivottable2 (update for final)'!H14</f>
        <v>ND</v>
      </c>
      <c r="H11" t="str">
        <f t="shared" si="0"/>
        <v/>
      </c>
      <c r="I11">
        <f>'pivottable2 (update for final)'!I14</f>
        <v>0</v>
      </c>
    </row>
    <row r="12" spans="1:9" x14ac:dyDescent="0.25">
      <c r="A12" t="str">
        <f>'pivottable2 (update for final)'!B15</f>
        <v>Min_Ctr</v>
      </c>
      <c r="B12" t="str">
        <f>'pivottable2 (update for final)'!C15</f>
        <v>(C4H9NO3+Lys-H2O)</v>
      </c>
      <c r="C12" t="str">
        <f>'pivottable2 (update for final)'!D15</f>
        <v>C10H21N3O4</v>
      </c>
      <c r="D12">
        <f>'pivottable2 (update for final)'!E15</f>
        <v>247.1523</v>
      </c>
      <c r="E12">
        <f>'pivottable2 (update for final)'!F15</f>
        <v>23.41</v>
      </c>
      <c r="F12" t="str">
        <f>'pivottable2 (update for final)'!G15</f>
        <v>10.1039/c1mb05196b</v>
      </c>
      <c r="G12" t="str">
        <f>'pivottable2 (update for final)'!H15</f>
        <v>ND</v>
      </c>
      <c r="H12" t="str">
        <f t="shared" si="0"/>
        <v/>
      </c>
      <c r="I12">
        <f>'pivottable2 (update for final)'!I15</f>
        <v>0</v>
      </c>
    </row>
    <row r="13" spans="1:9" x14ac:dyDescent="0.25">
      <c r="A13" t="str">
        <f>'pivottable2 (update for final)'!B16</f>
        <v>Min_Ctr</v>
      </c>
      <c r="B13" t="str">
        <f>'pivottable2 (update for final)'!C16</f>
        <v>(C5H11NO2+Lys-H2O)</v>
      </c>
      <c r="C13" t="str">
        <f>'pivottable2 (update for final)'!D16</f>
        <v>C11H23N3O3</v>
      </c>
      <c r="D13">
        <f>'pivottable2 (update for final)'!E16</f>
        <v>245.1739</v>
      </c>
      <c r="E13">
        <f>'pivottable2 (update for final)'!F16</f>
        <v>23.35</v>
      </c>
      <c r="F13" t="str">
        <f>'pivottable2 (update for final)'!G16</f>
        <v>10.1039/c1mb05196b</v>
      </c>
      <c r="G13" t="str">
        <f>'pivottable2 (update for final)'!H16</f>
        <v>ND</v>
      </c>
      <c r="H13" t="str">
        <f t="shared" si="0"/>
        <v/>
      </c>
      <c r="I13">
        <f>'pivottable2 (update for final)'!I16</f>
        <v>0</v>
      </c>
    </row>
    <row r="14" spans="1:9" x14ac:dyDescent="0.25">
      <c r="A14" t="str">
        <f>'pivottable2 (update for final)'!B17</f>
        <v>Min_Ctr</v>
      </c>
      <c r="B14" t="str">
        <f>'pivottable2 (update for final)'!C17</f>
        <v>(C5H7NO3 + (Leu or Ile) minus H2O)</v>
      </c>
      <c r="C14" t="str">
        <f>'pivottable2 (update for final)'!D17</f>
        <v>C11H18N2O4</v>
      </c>
      <c r="D14">
        <f>'pivottable2 (update for final)'!E17</f>
        <v>242.12639999999999</v>
      </c>
      <c r="E14">
        <f>'pivottable2 (update for final)'!F17</f>
        <v>14.36</v>
      </c>
      <c r="F14" t="str">
        <f>'pivottable2 (update for final)'!G17</f>
        <v>10.1039/c1mb05196b</v>
      </c>
      <c r="G14" t="str">
        <f>'pivottable2 (update for final)'!H17</f>
        <v>ND</v>
      </c>
      <c r="H14" t="str">
        <f t="shared" si="0"/>
        <v/>
      </c>
      <c r="I14">
        <f>'pivottable2 (update for final)'!I17</f>
        <v>0</v>
      </c>
    </row>
    <row r="15" spans="1:9" x14ac:dyDescent="0.25">
      <c r="A15" t="str">
        <f>'pivottable2 (update for final)'!B18</f>
        <v>Min_Ctr</v>
      </c>
      <c r="B15" t="str">
        <f>'pivottable2 (update for final)'!C18</f>
        <v>(C5H7NO3 + Phe minus H2O)</v>
      </c>
      <c r="C15" t="str">
        <f>'pivottable2 (update for final)'!D18</f>
        <v>C14H16N2O4</v>
      </c>
      <c r="D15">
        <f>'pivottable2 (update for final)'!E18</f>
        <v>276.11149999999998</v>
      </c>
      <c r="E15">
        <f>'pivottable2 (update for final)'!F18</f>
        <v>14.23</v>
      </c>
      <c r="F15" t="str">
        <f>'pivottable2 (update for final)'!G18</f>
        <v>10.1039/c1mb05196b</v>
      </c>
      <c r="G15" t="str">
        <f>'pivottable2 (update for final)'!H18</f>
        <v>ND</v>
      </c>
      <c r="H15" t="str">
        <f t="shared" si="0"/>
        <v/>
      </c>
      <c r="I15">
        <f>'pivottable2 (update for final)'!I18</f>
        <v>0</v>
      </c>
    </row>
    <row r="16" spans="1:9" x14ac:dyDescent="0.25">
      <c r="A16" t="str">
        <f>'pivottable2 (update for final)'!B19</f>
        <v>Min_Ctr</v>
      </c>
      <c r="B16" t="str">
        <f>'pivottable2 (update for final)'!C19</f>
        <v>(dimethyladenosine)</v>
      </c>
      <c r="C16" t="str">
        <f>'pivottable2 (update for final)'!D19</f>
        <v>C12H17N5O4</v>
      </c>
      <c r="D16">
        <f>'pivottable2 (update for final)'!E19</f>
        <v>295.12869999999998</v>
      </c>
      <c r="E16">
        <f>'pivottable2 (update for final)'!F19</f>
        <v>6.77</v>
      </c>
      <c r="F16" t="str">
        <f>'pivottable2 (update for final)'!G19</f>
        <v>10.1039/c1mb05196b</v>
      </c>
      <c r="G16" t="str">
        <f>'pivottable2 (update for final)'!H19</f>
        <v>D</v>
      </c>
      <c r="H16" t="str">
        <f t="shared" si="0"/>
        <v>1</v>
      </c>
      <c r="I16" t="str">
        <f>'pivottable2 (update for final)'!I19</f>
        <v>1</v>
      </c>
    </row>
    <row r="17" spans="1:9" x14ac:dyDescent="0.25">
      <c r="A17" t="str">
        <f>'pivottable2 (update for final)'!B20</f>
        <v>Min_Ctr</v>
      </c>
      <c r="B17" t="str">
        <f>'pivottable2 (update for final)'!C20</f>
        <v>(glycine)</v>
      </c>
      <c r="C17" t="str">
        <f>'pivottable2 (update for final)'!D20</f>
        <v>(C2H5NO2)</v>
      </c>
      <c r="D17">
        <f>'pivottable2 (update for final)'!E20</f>
        <v>75.032028404269994</v>
      </c>
      <c r="E17">
        <f>'pivottable2 (update for final)'!F20</f>
        <v>20.79</v>
      </c>
      <c r="F17" t="str">
        <f>'pivottable2 (update for final)'!G20</f>
        <v>10.1039/c1mb05196b</v>
      </c>
      <c r="G17" t="str">
        <f>'pivottable2 (update for final)'!H20</f>
        <v>D</v>
      </c>
      <c r="H17" t="str">
        <f t="shared" si="0"/>
        <v>1</v>
      </c>
      <c r="I17" t="str">
        <f>'pivottable2 (update for final)'!I20</f>
        <v>1</v>
      </c>
    </row>
    <row r="18" spans="1:9" x14ac:dyDescent="0.25">
      <c r="A18" t="str">
        <f>'pivottable2 (update for final)'!B21</f>
        <v>Min_Ctr</v>
      </c>
      <c r="B18" t="str">
        <f>'pivottable2 (update for final)'!C21</f>
        <v>(hexos(amine) trisaccharide)</v>
      </c>
      <c r="C18" t="str">
        <f>'pivottable2 (update for final)'!D21</f>
        <v>C25H40N2O18</v>
      </c>
      <c r="D18">
        <f>'pivottable2 (update for final)'!E21</f>
        <v>656.22829999999999</v>
      </c>
      <c r="E18">
        <f>'pivottable2 (update for final)'!F21</f>
        <v>19.07</v>
      </c>
      <c r="F18" t="str">
        <f>'pivottable2 (update for final)'!G21</f>
        <v>10.1039/c1mb05196b</v>
      </c>
      <c r="G18" t="str">
        <f>'pivottable2 (update for final)'!H21</f>
        <v>D</v>
      </c>
      <c r="H18" t="str">
        <f t="shared" si="0"/>
        <v>1</v>
      </c>
      <c r="I18" t="str">
        <f>'pivottable2 (update for final)'!I21</f>
        <v>1</v>
      </c>
    </row>
    <row r="19" spans="1:9" x14ac:dyDescent="0.25">
      <c r="A19" t="str">
        <f>'pivottable2 (update for final)'!B22</f>
        <v>Min_Ctr</v>
      </c>
      <c r="B19" t="str">
        <f>'pivottable2 (update for final)'!C22</f>
        <v>(hexose-Lys)</v>
      </c>
      <c r="C19" t="str">
        <f>'pivottable2 (update for final)'!D22</f>
        <v>(C12H24N2O7)</v>
      </c>
      <c r="D19">
        <f>'pivottable2 (update for final)'!E22</f>
        <v>308.15870000000001</v>
      </c>
      <c r="E19">
        <f>'pivottable2 (update for final)'!F22</f>
        <v>31.95</v>
      </c>
      <c r="F19" t="str">
        <f>'pivottable2 (update for final)'!G22</f>
        <v>10.1039/c1mb05196b</v>
      </c>
      <c r="G19" t="str">
        <f>'pivottable2 (update for final)'!H22</f>
        <v>ND</v>
      </c>
      <c r="H19" t="str">
        <f t="shared" si="0"/>
        <v/>
      </c>
      <c r="I19">
        <f>'pivottable2 (update for final)'!I22</f>
        <v>0</v>
      </c>
    </row>
    <row r="20" spans="1:9" x14ac:dyDescent="0.25">
      <c r="A20" t="str">
        <f>'pivottable2 (update for final)'!B23</f>
        <v>Min_Ctr</v>
      </c>
      <c r="B20" t="str">
        <f>'pivottable2 (update for final)'!C23</f>
        <v>(histidine betaine sulfonic acid)</v>
      </c>
      <c r="C20" t="str">
        <f>'pivottable2 (update for final)'!D23</f>
        <v>C9H15N3O5S</v>
      </c>
      <c r="D20">
        <f>'pivottable2 (update for final)'!E23</f>
        <v>277.07479999999998</v>
      </c>
      <c r="E20">
        <f>'pivottable2 (update for final)'!F23</f>
        <v>20.22</v>
      </c>
      <c r="F20" t="str">
        <f>'pivottable2 (update for final)'!G23</f>
        <v>10.1039/c1mb05196b</v>
      </c>
      <c r="G20" t="str">
        <f>'pivottable2 (update for final)'!H23</f>
        <v>ND</v>
      </c>
      <c r="H20" t="str">
        <f t="shared" si="0"/>
        <v/>
      </c>
      <c r="I20">
        <f>'pivottable2 (update for final)'!I23</f>
        <v>0</v>
      </c>
    </row>
    <row r="21" spans="1:9" x14ac:dyDescent="0.25">
      <c r="A21" t="str">
        <f>'pivottable2 (update for final)'!B24</f>
        <v>Min_Ctr</v>
      </c>
      <c r="B21" t="str">
        <f>'pivottable2 (update for final)'!C24</f>
        <v>(hydroxytryptophan)</v>
      </c>
      <c r="C21" t="str">
        <f>'pivottable2 (update for final)'!D24</f>
        <v>C11H12N2O3</v>
      </c>
      <c r="D21">
        <f>'pivottable2 (update for final)'!E24</f>
        <v>220.08580000000001</v>
      </c>
      <c r="E21">
        <f>'pivottable2 (update for final)'!F24</f>
        <v>16.670000000000002</v>
      </c>
      <c r="F21" t="str">
        <f>'pivottable2 (update for final)'!G24</f>
        <v>10.1039/c1mb05196b</v>
      </c>
      <c r="G21" t="str">
        <f>'pivottable2 (update for final)'!H24</f>
        <v>ND</v>
      </c>
      <c r="H21" t="str">
        <f t="shared" si="0"/>
        <v/>
      </c>
      <c r="I21">
        <f>'pivottable2 (update for final)'!I24</f>
        <v>0</v>
      </c>
    </row>
    <row r="22" spans="1:9" x14ac:dyDescent="0.25">
      <c r="A22" t="str">
        <f>'pivottable2 (update for final)'!B25</f>
        <v>Min_Ctr</v>
      </c>
      <c r="B22" t="str">
        <f>'pivottable2 (update for final)'!C25</f>
        <v>(indole-3-acetaldehyde)</v>
      </c>
      <c r="C22" t="str">
        <f>'pivottable2 (update for final)'!D25</f>
        <v>C10H9NO</v>
      </c>
      <c r="D22">
        <f>'pivottable2 (update for final)'!E25</f>
        <v>159.06870000000001</v>
      </c>
      <c r="E22">
        <f>'pivottable2 (update for final)'!F25</f>
        <v>4.87</v>
      </c>
      <c r="F22" t="str">
        <f>'pivottable2 (update for final)'!G25</f>
        <v>10.1039/c1mb05196b</v>
      </c>
      <c r="G22" t="str">
        <f>'pivottable2 (update for final)'!H25</f>
        <v>ND</v>
      </c>
      <c r="H22" t="str">
        <f t="shared" si="0"/>
        <v/>
      </c>
      <c r="I22">
        <f>'pivottable2 (update for final)'!I25</f>
        <v>0</v>
      </c>
    </row>
    <row r="23" spans="1:9" x14ac:dyDescent="0.25">
      <c r="A23" t="str">
        <f>'pivottable2 (update for final)'!B26</f>
        <v>Min_Ctr</v>
      </c>
      <c r="B23" t="str">
        <f>'pivottable2 (update for final)'!C26</f>
        <v>(indole-3-acetamide)</v>
      </c>
      <c r="C23" t="str">
        <f>'pivottable2 (update for final)'!D26</f>
        <v>C10H10N2O</v>
      </c>
      <c r="D23">
        <f>'pivottable2 (update for final)'!E26</f>
        <v>174.07980000000001</v>
      </c>
      <c r="E23">
        <f>'pivottable2 (update for final)'!F26</f>
        <v>12.71</v>
      </c>
      <c r="F23" t="str">
        <f>'pivottable2 (update for final)'!G26</f>
        <v>10.1039/c1mb05196b</v>
      </c>
      <c r="G23" t="str">
        <f>'pivottable2 (update for final)'!H26</f>
        <v>ND</v>
      </c>
      <c r="H23" t="str">
        <f t="shared" si="0"/>
        <v/>
      </c>
      <c r="I23">
        <f>'pivottable2 (update for final)'!I26</f>
        <v>0</v>
      </c>
    </row>
    <row r="24" spans="1:9" x14ac:dyDescent="0.25">
      <c r="A24" t="str">
        <f>'pivottable2 (update for final)'!B27</f>
        <v>Min_Ctr</v>
      </c>
      <c r="B24" t="str">
        <f>'pivottable2 (update for final)'!C27</f>
        <v>(N-acetylornithine minus H2O)</v>
      </c>
      <c r="C24" t="str">
        <f>'pivottable2 (update for final)'!D27</f>
        <v>C7H12N2O2</v>
      </c>
      <c r="D24">
        <f>'pivottable2 (update for final)'!E27</f>
        <v>156.08987763355998</v>
      </c>
      <c r="E24">
        <f>'pivottable2 (update for final)'!F27</f>
        <v>6.38</v>
      </c>
      <c r="F24" t="str">
        <f>'pivottable2 (update for final)'!G27</f>
        <v>10.1039/c1mb05196b</v>
      </c>
      <c r="G24" t="str">
        <f>'pivottable2 (update for final)'!H27</f>
        <v>ND</v>
      </c>
      <c r="H24" t="str">
        <f t="shared" si="0"/>
        <v/>
      </c>
      <c r="I24">
        <f>'pivottable2 (update for final)'!I27</f>
        <v>0</v>
      </c>
    </row>
    <row r="25" spans="1:9" x14ac:dyDescent="0.25">
      <c r="A25" t="str">
        <f>'pivottable2 (update for final)'!B28</f>
        <v>Min_Ctr</v>
      </c>
      <c r="B25" t="str">
        <f>'pivottable2 (update for final)'!C28</f>
        <v>(Phe-Arg)</v>
      </c>
      <c r="C25" t="str">
        <f>'pivottable2 (update for final)'!D28</f>
        <v>C15H23N5O3</v>
      </c>
      <c r="D25">
        <f>'pivottable2 (update for final)'!E28</f>
        <v>321.17840000000001</v>
      </c>
      <c r="E25">
        <f>'pivottable2 (update for final)'!F28</f>
        <v>19.43</v>
      </c>
      <c r="F25" t="str">
        <f>'pivottable2 (update for final)'!G28</f>
        <v>10.1039/c1mb05196b</v>
      </c>
      <c r="G25" t="str">
        <f>'pivottable2 (update for final)'!H28</f>
        <v>ND</v>
      </c>
      <c r="H25" t="str">
        <f t="shared" si="0"/>
        <v/>
      </c>
      <c r="I25">
        <f>'pivottable2 (update for final)'!I28</f>
        <v>0</v>
      </c>
    </row>
    <row r="26" spans="1:9" x14ac:dyDescent="0.25">
      <c r="A26" t="str">
        <f>'pivottable2 (update for final)'!B29</f>
        <v>Min_Ctr</v>
      </c>
      <c r="B26" t="str">
        <f>'pivottable2 (update for final)'!C29</f>
        <v>(Phe-Lys)</v>
      </c>
      <c r="C26" t="str">
        <f>'pivottable2 (update for final)'!D29</f>
        <v>C15H23N3O3</v>
      </c>
      <c r="D26">
        <f>'pivottable2 (update for final)'!E29</f>
        <v>293.17360000000002</v>
      </c>
      <c r="E26">
        <f>'pivottable2 (update for final)'!F29</f>
        <v>20.74</v>
      </c>
      <c r="F26" t="str">
        <f>'pivottable2 (update for final)'!G29</f>
        <v>10.1039/c1mb05196b</v>
      </c>
      <c r="G26" t="str">
        <f>'pivottable2 (update for final)'!H29</f>
        <v>ND</v>
      </c>
      <c r="H26" t="str">
        <f t="shared" si="0"/>
        <v/>
      </c>
      <c r="I26">
        <f>'pivottable2 (update for final)'!I29</f>
        <v>0</v>
      </c>
    </row>
    <row r="27" spans="1:9" x14ac:dyDescent="0.25">
      <c r="A27" t="str">
        <f>'pivottable2 (update for final)'!B30</f>
        <v>Min_Ctr</v>
      </c>
      <c r="B27" t="str">
        <f>'pivottable2 (update for final)'!C30</f>
        <v>(Phe-Pro)</v>
      </c>
      <c r="C27" t="str">
        <f>'pivottable2 (update for final)'!D30</f>
        <v>C14H18N2O3</v>
      </c>
      <c r="D27">
        <f>'pivottable2 (update for final)'!E30</f>
        <v>262.13150000000002</v>
      </c>
      <c r="E27">
        <f>'pivottable2 (update for final)'!F30</f>
        <v>14.37</v>
      </c>
      <c r="F27" t="str">
        <f>'pivottable2 (update for final)'!G30</f>
        <v>10.1039/c1mb05196b</v>
      </c>
      <c r="G27" t="str">
        <f>'pivottable2 (update for final)'!H30</f>
        <v>ND</v>
      </c>
      <c r="H27" t="str">
        <f t="shared" si="0"/>
        <v/>
      </c>
      <c r="I27">
        <f>'pivottable2 (update for final)'!I30</f>
        <v>0</v>
      </c>
    </row>
    <row r="28" spans="1:9" x14ac:dyDescent="0.25">
      <c r="A28" t="str">
        <f>'pivottable2 (update for final)'!B31</f>
        <v>Min_Ctr</v>
      </c>
      <c r="B28" t="str">
        <f>'pivottable2 (update for final)'!C31</f>
        <v>(purine)</v>
      </c>
      <c r="C28" t="str">
        <f>'pivottable2 (update for final)'!D31</f>
        <v>C5H4N4</v>
      </c>
      <c r="D28">
        <f>'pivottable2 (update for final)'!E31</f>
        <v>120.044</v>
      </c>
      <c r="E28">
        <f>'pivottable2 (update for final)'!F31</f>
        <v>13.54</v>
      </c>
      <c r="F28" t="str">
        <f>'pivottable2 (update for final)'!G31</f>
        <v>10.1039/c1mb05196b</v>
      </c>
      <c r="G28" t="str">
        <f>'pivottable2 (update for final)'!H31</f>
        <v>ND</v>
      </c>
      <c r="H28" t="str">
        <f t="shared" si="0"/>
        <v/>
      </c>
      <c r="I28">
        <f>'pivottable2 (update for final)'!I31</f>
        <v>0</v>
      </c>
    </row>
    <row r="29" spans="1:9" x14ac:dyDescent="0.25">
      <c r="A29" t="str">
        <f>'pivottable2 (update for final)'!B32</f>
        <v>Min_Ctr</v>
      </c>
      <c r="B29" t="str">
        <f>'pivottable2 (update for final)'!C32</f>
        <v>(Ser-Lys)</v>
      </c>
      <c r="C29" t="str">
        <f>'pivottable2 (update for final)'!D32</f>
        <v>C9H19N3O4</v>
      </c>
      <c r="D29">
        <f>'pivottable2 (update for final)'!E32</f>
        <v>233.13720000000001</v>
      </c>
      <c r="E29">
        <f>'pivottable2 (update for final)'!F32</f>
        <v>24.32</v>
      </c>
      <c r="F29" t="str">
        <f>'pivottable2 (update for final)'!G32</f>
        <v>10.1039/c1mb05196b</v>
      </c>
      <c r="G29" t="str">
        <f>'pivottable2 (update for final)'!H32</f>
        <v>ND</v>
      </c>
      <c r="H29" t="str">
        <f t="shared" si="0"/>
        <v/>
      </c>
      <c r="I29">
        <f>'pivottable2 (update for final)'!I32</f>
        <v>0</v>
      </c>
    </row>
    <row r="30" spans="1:9" x14ac:dyDescent="0.25">
      <c r="A30" t="str">
        <f>'pivottable2 (update for final)'!B33</f>
        <v>Min_Ctr</v>
      </c>
      <c r="B30" t="str">
        <f>'pivottable2 (update for final)'!C33</f>
        <v>(trehalose)</v>
      </c>
      <c r="C30" t="str">
        <f>'pivottable2 (update for final)'!D33</f>
        <v>C12H22O11</v>
      </c>
      <c r="D30">
        <f>'pivottable2 (update for final)'!E33</f>
        <v>342.11621152069995</v>
      </c>
      <c r="E30">
        <f>'pivottable2 (update for final)'!F33</f>
        <v>19.77</v>
      </c>
      <c r="F30" t="str">
        <f>'pivottable2 (update for final)'!G33</f>
        <v>10.1039/c1mb05196b</v>
      </c>
      <c r="G30" t="str">
        <f>'pivottable2 (update for final)'!H33</f>
        <v>ND</v>
      </c>
      <c r="H30" t="str">
        <f t="shared" si="0"/>
        <v/>
      </c>
      <c r="I30">
        <f>'pivottable2 (update for final)'!I33</f>
        <v>0</v>
      </c>
    </row>
    <row r="31" spans="1:9" x14ac:dyDescent="0.25">
      <c r="A31" t="str">
        <f>'pivottable2 (update for final)'!B34</f>
        <v>Min_Ctr</v>
      </c>
      <c r="B31" t="str">
        <f>'pivottable2 (update for final)'!C34</f>
        <v>(Tyr-Lys)</v>
      </c>
      <c r="C31" t="str">
        <f>'pivottable2 (update for final)'!D34</f>
        <v>(C15H23N3O4)</v>
      </c>
      <c r="D31">
        <f>'pivottable2 (update for final)'!E34</f>
        <v>309.16800000000001</v>
      </c>
      <c r="E31">
        <f>'pivottable2 (update for final)'!F34</f>
        <v>23.16</v>
      </c>
      <c r="F31" t="str">
        <f>'pivottable2 (update for final)'!G34</f>
        <v>10.1039/c1mb05196b</v>
      </c>
      <c r="G31" t="str">
        <f>'pivottable2 (update for final)'!H34</f>
        <v>ND</v>
      </c>
      <c r="H31" t="str">
        <f t="shared" si="0"/>
        <v/>
      </c>
      <c r="I31">
        <f>'pivottable2 (update for final)'!I34</f>
        <v>0</v>
      </c>
    </row>
    <row r="32" spans="1:9" x14ac:dyDescent="0.25">
      <c r="A32" t="str">
        <f>'pivottable2 (update for final)'!B35</f>
        <v>Min_Ctr</v>
      </c>
      <c r="B32" t="str">
        <f>'pivottable2 (update for final)'!C35</f>
        <v>(Val-(Leu or Ile))</v>
      </c>
      <c r="C32" t="str">
        <f>'pivottable2 (update for final)'!D35</f>
        <v>C11H22N2O3</v>
      </c>
      <c r="D32">
        <f>'pivottable2 (update for final)'!E35</f>
        <v>230.16290000000001</v>
      </c>
      <c r="E32">
        <f>'pivottable2 (update for final)'!F35</f>
        <v>14.34</v>
      </c>
      <c r="F32" t="str">
        <f>'pivottable2 (update for final)'!G35</f>
        <v>10.1039/c1mb05196b</v>
      </c>
      <c r="G32" t="str">
        <f>'pivottable2 (update for final)'!H35</f>
        <v>ND</v>
      </c>
      <c r="H32" t="str">
        <f t="shared" si="0"/>
        <v/>
      </c>
      <c r="I32">
        <f>'pivottable2 (update for final)'!I35</f>
        <v>0</v>
      </c>
    </row>
    <row r="33" spans="1:9" x14ac:dyDescent="0.25">
      <c r="A33" t="str">
        <f>'pivottable2 (update for final)'!B36</f>
        <v>Min_Ctr</v>
      </c>
      <c r="B33" t="str">
        <f>'pivottable2 (update for final)'!C36</f>
        <v>(Val-Lys)</v>
      </c>
      <c r="C33" t="str">
        <f>'pivottable2 (update for final)'!D36</f>
        <v>C11H23N3O3</v>
      </c>
      <c r="D33">
        <f>'pivottable2 (update for final)'!E36</f>
        <v>245.1738</v>
      </c>
      <c r="E33">
        <f>'pivottable2 (update for final)'!F36</f>
        <v>22.77</v>
      </c>
      <c r="F33" t="str">
        <f>'pivottable2 (update for final)'!G36</f>
        <v>10.1039/c1mb05196b</v>
      </c>
      <c r="G33" t="str">
        <f>'pivottable2 (update for final)'!H36</f>
        <v>ND</v>
      </c>
      <c r="H33" t="str">
        <f t="shared" si="0"/>
        <v/>
      </c>
      <c r="I33">
        <f>'pivottable2 (update for final)'!I36</f>
        <v>0</v>
      </c>
    </row>
    <row r="34" spans="1:9" x14ac:dyDescent="0.25">
      <c r="A34" t="str">
        <f>'pivottable2 (update for final)'!B37</f>
        <v>Min_Ctr</v>
      </c>
      <c r="B34" t="str">
        <f>'pivottable2 (update for final)'!C37</f>
        <v>(Val-Val)</v>
      </c>
      <c r="C34" t="str">
        <f>'pivottable2 (update for final)'!D37</f>
        <v>C10H20N2O3</v>
      </c>
      <c r="D34">
        <f>'pivottable2 (update for final)'!E37</f>
        <v>216.13740000000001</v>
      </c>
      <c r="E34">
        <f>'pivottable2 (update for final)'!F37</f>
        <v>15.29</v>
      </c>
      <c r="F34" t="str">
        <f>'pivottable2 (update for final)'!G37</f>
        <v>10.1039/c1mb05196b</v>
      </c>
      <c r="G34" t="str">
        <f>'pivottable2 (update for final)'!H37</f>
        <v>ND</v>
      </c>
      <c r="H34" t="str">
        <f t="shared" si="0"/>
        <v/>
      </c>
      <c r="I34">
        <f>'pivottable2 (update for final)'!I37</f>
        <v>0</v>
      </c>
    </row>
    <row r="35" spans="1:9" x14ac:dyDescent="0.25">
      <c r="A35" t="str">
        <f>'pivottable2 (update for final)'!B38</f>
        <v>Min_Ctr</v>
      </c>
      <c r="B35" t="str">
        <f>'pivottable2 (update for final)'!C38</f>
        <v>acetylglutamate</v>
      </c>
      <c r="C35" t="str">
        <f>'pivottable2 (update for final)'!D38</f>
        <v>C7H11NO5</v>
      </c>
      <c r="D35">
        <f>'pivottable2 (update for final)'!E38</f>
        <v>189.06450000000001</v>
      </c>
      <c r="E35">
        <f>'pivottable2 (update for final)'!F38</f>
        <v>20.03</v>
      </c>
      <c r="F35" t="str">
        <f>'pivottable2 (update for final)'!G38</f>
        <v>10.1039/c1mb05196b</v>
      </c>
      <c r="G35" t="str">
        <f>'pivottable2 (update for final)'!H38</f>
        <v>ND</v>
      </c>
      <c r="H35" t="str">
        <f t="shared" si="0"/>
        <v/>
      </c>
      <c r="I35">
        <f>'pivottable2 (update for final)'!I38</f>
        <v>0</v>
      </c>
    </row>
    <row r="36" spans="1:9" x14ac:dyDescent="0.25">
      <c r="A36" t="str">
        <f>'pivottable2 (update for final)'!B39</f>
        <v>Min_Ctr</v>
      </c>
      <c r="B36" t="str">
        <f>'pivottable2 (update for final)'!C39</f>
        <v>adenine</v>
      </c>
      <c r="C36" t="str">
        <f>'pivottable2 (update for final)'!D39</f>
        <v>C5H5N5</v>
      </c>
      <c r="D36">
        <f>'pivottable2 (update for final)'!E39</f>
        <v>135.05529999999999</v>
      </c>
      <c r="E36">
        <f>'pivottable2 (update for final)'!F39</f>
        <v>7.79</v>
      </c>
      <c r="F36" t="str">
        <f>'pivottable2 (update for final)'!G39</f>
        <v>10.1039/c1mb05196b</v>
      </c>
      <c r="G36" t="str">
        <f>'pivottable2 (update for final)'!H39</f>
        <v>ND</v>
      </c>
      <c r="H36" t="str">
        <f t="shared" si="0"/>
        <v/>
      </c>
      <c r="I36">
        <f>'pivottable2 (update for final)'!I39</f>
        <v>0</v>
      </c>
    </row>
    <row r="37" spans="1:9" x14ac:dyDescent="0.25">
      <c r="A37" t="str">
        <f>'pivottable2 (update for final)'!B40</f>
        <v>Min_Ctr</v>
      </c>
      <c r="B37" t="str">
        <f>'pivottable2 (update for final)'!C40</f>
        <v>adenosine</v>
      </c>
      <c r="C37" t="str">
        <f>'pivottable2 (update for final)'!D40</f>
        <v>C10H13N5O4</v>
      </c>
      <c r="D37">
        <f>'pivottable2 (update for final)'!E40</f>
        <v>267.09640000000002</v>
      </c>
      <c r="E37">
        <f>'pivottable2 (update for final)'!F40</f>
        <v>8.4700000000000006</v>
      </c>
      <c r="F37" t="str">
        <f>'pivottable2 (update for final)'!G40</f>
        <v>10.1039/c1mb05196b</v>
      </c>
      <c r="G37" t="str">
        <f>'pivottable2 (update for final)'!H40</f>
        <v>ND</v>
      </c>
      <c r="H37" t="str">
        <f t="shared" si="0"/>
        <v/>
      </c>
      <c r="I37">
        <f>'pivottable2 (update for final)'!I40</f>
        <v>0</v>
      </c>
    </row>
    <row r="38" spans="1:9" x14ac:dyDescent="0.25">
      <c r="A38" t="str">
        <f>'pivottable2 (update for final)'!B41</f>
        <v>Min_Ctr</v>
      </c>
      <c r="B38" t="str">
        <f>'pivottable2 (update for final)'!C41</f>
        <v>alanine</v>
      </c>
      <c r="C38" t="str">
        <f>'pivottable2 (update for final)'!D41</f>
        <v>C3H7NO2</v>
      </c>
      <c r="D38">
        <f>'pivottable2 (update for final)'!E41</f>
        <v>89.0471</v>
      </c>
      <c r="E38">
        <f>'pivottable2 (update for final)'!F41</f>
        <v>19.600000000000001</v>
      </c>
      <c r="F38" t="str">
        <f>'pivottable2 (update for final)'!G41</f>
        <v>10.1039/c1mb05196b</v>
      </c>
      <c r="G38" t="str">
        <f>'pivottable2 (update for final)'!H41</f>
        <v>D</v>
      </c>
      <c r="H38" t="str">
        <f t="shared" si="0"/>
        <v>1</v>
      </c>
      <c r="I38" t="str">
        <f>'pivottable2 (update for final)'!I41</f>
        <v>1</v>
      </c>
    </row>
    <row r="39" spans="1:9" x14ac:dyDescent="0.25">
      <c r="A39" t="str">
        <f>'pivottable2 (update for final)'!B42</f>
        <v>Min_Ctr</v>
      </c>
      <c r="B39" t="str">
        <f>'pivottable2 (update for final)'!C42</f>
        <v>AMP</v>
      </c>
      <c r="C39" t="str">
        <f>'pivottable2 (update for final)'!D42</f>
        <v>C10H14N5O7P</v>
      </c>
      <c r="D39">
        <f>'pivottable2 (update for final)'!E42</f>
        <v>347.06389999999999</v>
      </c>
      <c r="E39">
        <f>'pivottable2 (update for final)'!F42</f>
        <v>20.71</v>
      </c>
      <c r="F39" t="str">
        <f>'pivottable2 (update for final)'!G42</f>
        <v>10.1039/c1mb05196b</v>
      </c>
      <c r="G39" t="str">
        <f>'pivottable2 (update for final)'!H42</f>
        <v>ND</v>
      </c>
      <c r="H39" t="str">
        <f t="shared" si="0"/>
        <v/>
      </c>
      <c r="I39">
        <f>'pivottable2 (update for final)'!I42</f>
        <v>0</v>
      </c>
    </row>
    <row r="40" spans="1:9" x14ac:dyDescent="0.25">
      <c r="A40" t="str">
        <f>'pivottable2 (update for final)'!B43</f>
        <v>Min_Ctr</v>
      </c>
      <c r="B40" t="str">
        <f>'pivottable2 (update for final)'!C43</f>
        <v>arginine</v>
      </c>
      <c r="C40" t="str">
        <f>'pivottable2 (update for final)'!D43</f>
        <v>C6H14N4O2</v>
      </c>
      <c r="D40">
        <f>'pivottable2 (update for final)'!E43</f>
        <v>174.11160000000001</v>
      </c>
      <c r="E40">
        <f>'pivottable2 (update for final)'!F43</f>
        <v>35.630000000000003</v>
      </c>
      <c r="F40" t="str">
        <f>'pivottable2 (update for final)'!G43</f>
        <v>10.1039/c1mb05196b</v>
      </c>
      <c r="G40" t="str">
        <f>'pivottable2 (update for final)'!H43</f>
        <v>ND</v>
      </c>
      <c r="H40" t="str">
        <f t="shared" si="0"/>
        <v/>
      </c>
      <c r="I40">
        <f>'pivottable2 (update for final)'!I43</f>
        <v>0</v>
      </c>
    </row>
    <row r="41" spans="1:9" x14ac:dyDescent="0.25">
      <c r="A41" t="str">
        <f>'pivottable2 (update for final)'!B44</f>
        <v>Min_Ctr</v>
      </c>
      <c r="B41" t="str">
        <f>'pivottable2 (update for final)'!C44</f>
        <v>asparagine</v>
      </c>
      <c r="C41" t="str">
        <f>'pivottable2 (update for final)'!D44</f>
        <v>C4H8N2O3</v>
      </c>
      <c r="D41">
        <f>'pivottable2 (update for final)'!E44</f>
        <v>132.05349212484001</v>
      </c>
      <c r="E41">
        <f>'pivottable2 (update for final)'!F44</f>
        <v>21.09</v>
      </c>
      <c r="F41" t="str">
        <f>'pivottable2 (update for final)'!G44</f>
        <v>10.1039/c1mb05196b</v>
      </c>
      <c r="G41" t="str">
        <f>'pivottable2 (update for final)'!H44</f>
        <v>ND</v>
      </c>
      <c r="H41" t="str">
        <f t="shared" si="0"/>
        <v/>
      </c>
      <c r="I41">
        <f>'pivottable2 (update for final)'!I44</f>
        <v>0</v>
      </c>
    </row>
    <row r="42" spans="1:9" x14ac:dyDescent="0.25">
      <c r="A42" t="str">
        <f>'pivottable2 (update for final)'!B45</f>
        <v>Min_Ctr</v>
      </c>
      <c r="B42" t="str">
        <f>'pivottable2 (update for final)'!C45</f>
        <v>aspartate</v>
      </c>
      <c r="C42" t="str">
        <f>'pivottable2 (update for final)'!D45</f>
        <v>C4H7NO4</v>
      </c>
      <c r="D42">
        <f>'pivottable2 (update for final)'!E45</f>
        <v>133.0377</v>
      </c>
      <c r="E42">
        <f>'pivottable2 (update for final)'!F45</f>
        <v>20.77</v>
      </c>
      <c r="F42" t="str">
        <f>'pivottable2 (update for final)'!G45</f>
        <v>10.1039/c1mb05196b</v>
      </c>
      <c r="G42" t="str">
        <f>'pivottable2 (update for final)'!H45</f>
        <v>ND</v>
      </c>
      <c r="H42" t="str">
        <f t="shared" si="0"/>
        <v/>
      </c>
      <c r="I42">
        <f>'pivottable2 (update for final)'!I45</f>
        <v>0</v>
      </c>
    </row>
    <row r="43" spans="1:9" x14ac:dyDescent="0.25">
      <c r="A43" t="str">
        <f>'pivottable2 (update for final)'!B46</f>
        <v>Min_Ctr</v>
      </c>
      <c r="B43" t="str">
        <f>'pivottable2 (update for final)'!C46</f>
        <v>betaine</v>
      </c>
      <c r="C43" t="str">
        <f>'pivottable2 (update for final)'!D46</f>
        <v>C5H11NO2</v>
      </c>
      <c r="D43">
        <f>'pivottable2 (update for final)'!E46</f>
        <v>117.0797</v>
      </c>
      <c r="E43">
        <f>'pivottable2 (update for final)'!F46</f>
        <v>17.350000000000001</v>
      </c>
      <c r="F43" t="str">
        <f>'pivottable2 (update for final)'!G46</f>
        <v>10.1039/c1mb05196b</v>
      </c>
      <c r="G43" t="str">
        <f>'pivottable2 (update for final)'!H46</f>
        <v>D</v>
      </c>
      <c r="H43" t="str">
        <f t="shared" si="0"/>
        <v>1</v>
      </c>
      <c r="I43" t="str">
        <f>'pivottable2 (update for final)'!I46</f>
        <v>1</v>
      </c>
    </row>
    <row r="44" spans="1:9" x14ac:dyDescent="0.25">
      <c r="A44" t="str">
        <f>'pivottable2 (update for final)'!B47</f>
        <v>Min_Ctr</v>
      </c>
      <c r="B44" t="str">
        <f>'pivottable2 (update for final)'!C47</f>
        <v>choline</v>
      </c>
      <c r="C44" t="str">
        <f>'pivottable2 (update for final)'!D47</f>
        <v>C5H13NO</v>
      </c>
      <c r="D44">
        <f>'pivottable2 (update for final)'!E47</f>
        <v>103.0996</v>
      </c>
      <c r="E44">
        <f>'pivottable2 (update for final)'!F47</f>
        <v>14.61</v>
      </c>
      <c r="F44" t="str">
        <f>'pivottable2 (update for final)'!G47</f>
        <v>10.1039/c1mb05196b</v>
      </c>
      <c r="G44" t="str">
        <f>'pivottable2 (update for final)'!H47</f>
        <v>D</v>
      </c>
      <c r="H44" t="str">
        <f t="shared" si="0"/>
        <v>1</v>
      </c>
      <c r="I44" t="str">
        <f>'pivottable2 (update for final)'!I47</f>
        <v>1</v>
      </c>
    </row>
    <row r="45" spans="1:9" x14ac:dyDescent="0.25">
      <c r="A45" t="str">
        <f>'pivottable2 (update for final)'!B48</f>
        <v>Min_Ctr</v>
      </c>
      <c r="B45" t="str">
        <f>'pivottable2 (update for final)'!C48</f>
        <v>cytidine</v>
      </c>
      <c r="C45" t="str">
        <f>'pivottable2 (update for final)'!D48</f>
        <v>C9H13N3O5</v>
      </c>
      <c r="D45">
        <f>'pivottable2 (update for final)'!E48</f>
        <v>243.08552052911</v>
      </c>
      <c r="E45">
        <f>'pivottable2 (update for final)'!F48</f>
        <v>14.74</v>
      </c>
      <c r="F45" t="str">
        <f>'pivottable2 (update for final)'!G48</f>
        <v>10.1039/c1mb05196b</v>
      </c>
      <c r="G45" t="str">
        <f>'pivottable2 (update for final)'!H48</f>
        <v>D</v>
      </c>
      <c r="H45" t="str">
        <f t="shared" si="0"/>
        <v>1</v>
      </c>
      <c r="I45" t="str">
        <f>'pivottable2 (update for final)'!I48</f>
        <v>1</v>
      </c>
    </row>
    <row r="46" spans="1:9" x14ac:dyDescent="0.25">
      <c r="A46" t="str">
        <f>'pivottable2 (update for final)'!B49</f>
        <v>Min_Ctr</v>
      </c>
      <c r="B46" t="str">
        <f>'pivottable2 (update for final)'!C49</f>
        <v>cytosine</v>
      </c>
      <c r="C46" t="str">
        <f>'pivottable2 (update for final)'!D49</f>
        <v>C4H5N3O</v>
      </c>
      <c r="D46">
        <f>'pivottable2 (update for final)'!E49</f>
        <v>111.0431</v>
      </c>
      <c r="E46">
        <f>'pivottable2 (update for final)'!F49</f>
        <v>9.5500000000000007</v>
      </c>
      <c r="F46" t="str">
        <f>'pivottable2 (update for final)'!G49</f>
        <v>10.1039/c1mb05196b</v>
      </c>
      <c r="G46" t="str">
        <f>'pivottable2 (update for final)'!H49</f>
        <v>D</v>
      </c>
      <c r="H46" t="str">
        <f t="shared" si="0"/>
        <v>1</v>
      </c>
      <c r="I46" t="str">
        <f>'pivottable2 (update for final)'!I49</f>
        <v>1</v>
      </c>
    </row>
    <row r="47" spans="1:9" x14ac:dyDescent="0.25">
      <c r="A47" t="str">
        <f>'pivottable2 (update for final)'!B50</f>
        <v>Min_Ctr</v>
      </c>
      <c r="B47" t="str">
        <f>'pivottable2 (update for final)'!C50</f>
        <v>gamma-Glu-Phe</v>
      </c>
      <c r="C47" t="str">
        <f>'pivottable2 (update for final)'!D50</f>
        <v>C14H18N2O5</v>
      </c>
      <c r="D47">
        <f>'pivottable2 (update for final)'!E50</f>
        <v>294.12279999999998</v>
      </c>
      <c r="E47">
        <f>'pivottable2 (update for final)'!F50</f>
        <v>18.739999999999998</v>
      </c>
      <c r="F47" t="str">
        <f>'pivottable2 (update for final)'!G50</f>
        <v>10.1039/c1mb05196b</v>
      </c>
      <c r="G47" t="str">
        <f>'pivottable2 (update for final)'!H50</f>
        <v>ND</v>
      </c>
      <c r="H47" t="str">
        <f t="shared" si="0"/>
        <v/>
      </c>
      <c r="I47">
        <f>'pivottable2 (update for final)'!I50</f>
        <v>0</v>
      </c>
    </row>
    <row r="48" spans="1:9" x14ac:dyDescent="0.25">
      <c r="A48" t="str">
        <f>'pivottable2 (update for final)'!B51</f>
        <v>Min_Ctr</v>
      </c>
      <c r="B48" t="str">
        <f>'pivottable2 (update for final)'!C51</f>
        <v>glucose</v>
      </c>
      <c r="C48" t="str">
        <f>'pivottable2 (update for final)'!D51</f>
        <v>C6H12O6</v>
      </c>
      <c r="D48">
        <f>'pivottable2 (update for final)'!E51</f>
        <v>180.0633</v>
      </c>
      <c r="E48">
        <f>'pivottable2 (update for final)'!F51</f>
        <v>19.989999999999998</v>
      </c>
      <c r="F48" t="str">
        <f>'pivottable2 (update for final)'!G51</f>
        <v>10.1039/c1mb05196b</v>
      </c>
      <c r="G48" t="str">
        <f>'pivottable2 (update for final)'!H51</f>
        <v>ND</v>
      </c>
      <c r="H48" t="str">
        <f t="shared" si="0"/>
        <v/>
      </c>
      <c r="I48">
        <f>'pivottable2 (update for final)'!I51</f>
        <v>0</v>
      </c>
    </row>
    <row r="49" spans="1:9" x14ac:dyDescent="0.25">
      <c r="A49" t="str">
        <f>'pivottable2 (update for final)'!B52</f>
        <v>Min_Ctr</v>
      </c>
      <c r="B49" t="str">
        <f>'pivottable2 (update for final)'!C52</f>
        <v>glucosylglycerate</v>
      </c>
      <c r="C49" t="str">
        <f>'pivottable2 (update for final)'!D52</f>
        <v>C9H16O9</v>
      </c>
      <c r="D49">
        <f>'pivottable2 (update for final)'!E52</f>
        <v>268.0806</v>
      </c>
      <c r="E49">
        <f>'pivottable2 (update for final)'!F52</f>
        <v>19.440000000000001</v>
      </c>
      <c r="F49" t="str">
        <f>'pivottable2 (update for final)'!G52</f>
        <v>10.1039/c1mb05196b</v>
      </c>
      <c r="G49" t="str">
        <f>'pivottable2 (update for final)'!H52</f>
        <v>ND</v>
      </c>
      <c r="H49" t="str">
        <f t="shared" si="0"/>
        <v/>
      </c>
      <c r="I49">
        <f>'pivottable2 (update for final)'!I52</f>
        <v>0</v>
      </c>
    </row>
    <row r="50" spans="1:9" x14ac:dyDescent="0.25">
      <c r="A50" t="str">
        <f>'pivottable2 (update for final)'!B53</f>
        <v>Min_Ctr</v>
      </c>
      <c r="B50" t="str">
        <f>'pivottable2 (update for final)'!C53</f>
        <v>glucosylglycerol</v>
      </c>
      <c r="C50" t="str">
        <f>'pivottable2 (update for final)'!D53</f>
        <v>C9H18O8</v>
      </c>
      <c r="D50">
        <f>'pivottable2 (update for final)'!E53</f>
        <v>254.101</v>
      </c>
      <c r="E50">
        <f>'pivottable2 (update for final)'!F53</f>
        <v>16.71</v>
      </c>
      <c r="F50" t="str">
        <f>'pivottable2 (update for final)'!G53</f>
        <v>10.1039/c1mb05196b</v>
      </c>
      <c r="G50" t="str">
        <f>'pivottable2 (update for final)'!H53</f>
        <v>ND</v>
      </c>
      <c r="H50" t="str">
        <f t="shared" si="0"/>
        <v/>
      </c>
      <c r="I50">
        <f>'pivottable2 (update for final)'!I53</f>
        <v>0</v>
      </c>
    </row>
    <row r="51" spans="1:9" x14ac:dyDescent="0.25">
      <c r="A51" t="str">
        <f>'pivottable2 (update for final)'!B54</f>
        <v>Min_Ctr</v>
      </c>
      <c r="B51" t="str">
        <f>'pivottable2 (update for final)'!C54</f>
        <v>glutamate</v>
      </c>
      <c r="C51" t="str">
        <f>'pivottable2 (update for final)'!D54</f>
        <v>C5H9NO4</v>
      </c>
      <c r="D51">
        <f>'pivottable2 (update for final)'!E54</f>
        <v>147.05269999999999</v>
      </c>
      <c r="E51">
        <f>'pivottable2 (update for final)'!F54</f>
        <v>20.47</v>
      </c>
      <c r="F51" t="str">
        <f>'pivottable2 (update for final)'!G54</f>
        <v>10.1039/c1mb05196b</v>
      </c>
      <c r="G51" t="str">
        <f>'pivottable2 (update for final)'!H54</f>
        <v>ND</v>
      </c>
      <c r="H51" t="str">
        <f t="shared" si="0"/>
        <v/>
      </c>
      <c r="I51">
        <f>'pivottable2 (update for final)'!I54</f>
        <v>0</v>
      </c>
    </row>
    <row r="52" spans="1:9" x14ac:dyDescent="0.25">
      <c r="A52" t="str">
        <f>'pivottable2 (update for final)'!B55</f>
        <v>Min_Ctr</v>
      </c>
      <c r="B52" t="str">
        <f>'pivottable2 (update for final)'!C55</f>
        <v>glutamine</v>
      </c>
      <c r="C52" t="str">
        <f>'pivottable2 (update for final)'!D55</f>
        <v>C5H10N2O3</v>
      </c>
      <c r="D52">
        <f>'pivottable2 (update for final)'!E55</f>
        <v>146.06970000000001</v>
      </c>
      <c r="E52">
        <f>'pivottable2 (update for final)'!F55</f>
        <v>20.36</v>
      </c>
      <c r="F52" t="str">
        <f>'pivottable2 (update for final)'!G55</f>
        <v>10.1039/c1mb05196b</v>
      </c>
      <c r="G52" t="str">
        <f>'pivottable2 (update for final)'!H55</f>
        <v>ND</v>
      </c>
      <c r="H52" t="str">
        <f t="shared" si="0"/>
        <v/>
      </c>
      <c r="I52">
        <f>'pivottable2 (update for final)'!I55</f>
        <v>0</v>
      </c>
    </row>
    <row r="53" spans="1:9" x14ac:dyDescent="0.25">
      <c r="A53" t="str">
        <f>'pivottable2 (update for final)'!B56</f>
        <v>Min_Ctr</v>
      </c>
      <c r="B53" t="str">
        <f>'pivottable2 (update for final)'!C56</f>
        <v>glycerophosphocholine</v>
      </c>
      <c r="C53" t="str">
        <f>'pivottable2 (update for final)'!D56</f>
        <v>C8H20NO6P</v>
      </c>
      <c r="D53">
        <f>'pivottable2 (update for final)'!E56</f>
        <v>257.10399999999998</v>
      </c>
      <c r="E53">
        <f>'pivottable2 (update for final)'!F56</f>
        <v>21.38</v>
      </c>
      <c r="F53" t="str">
        <f>'pivottable2 (update for final)'!G56</f>
        <v>10.1039/c1mb05196b</v>
      </c>
      <c r="G53" t="str">
        <f>'pivottable2 (update for final)'!H56</f>
        <v>ND</v>
      </c>
      <c r="H53" t="str">
        <f t="shared" si="0"/>
        <v/>
      </c>
      <c r="I53">
        <f>'pivottable2 (update for final)'!I56</f>
        <v>0</v>
      </c>
    </row>
    <row r="54" spans="1:9" x14ac:dyDescent="0.25">
      <c r="A54" t="str">
        <f>'pivottable2 (update for final)'!B57</f>
        <v>Min_Ctr</v>
      </c>
      <c r="B54" t="str">
        <f>'pivottable2 (update for final)'!C57</f>
        <v>Gly-Phe</v>
      </c>
      <c r="C54" t="str">
        <f>'pivottable2 (update for final)'!D57</f>
        <v>C11H14N2O3</v>
      </c>
      <c r="D54">
        <f>'pivottable2 (update for final)'!E57</f>
        <v>222.10079999999999</v>
      </c>
      <c r="E54">
        <f>'pivottable2 (update for final)'!F57</f>
        <v>17.079999999999998</v>
      </c>
      <c r="F54" t="str">
        <f>'pivottable2 (update for final)'!G57</f>
        <v>10.1039/c1mb05196b</v>
      </c>
      <c r="G54" t="str">
        <f>'pivottable2 (update for final)'!H57</f>
        <v>ND</v>
      </c>
      <c r="H54" t="str">
        <f t="shared" si="0"/>
        <v/>
      </c>
      <c r="I54">
        <f>'pivottable2 (update for final)'!I57</f>
        <v>0</v>
      </c>
    </row>
    <row r="55" spans="1:9" x14ac:dyDescent="0.25">
      <c r="A55" t="str">
        <f>'pivottable2 (update for final)'!B58</f>
        <v>Min_Ctr</v>
      </c>
      <c r="B55" t="str">
        <f>'pivottable2 (update for final)'!C58</f>
        <v>guanine</v>
      </c>
      <c r="C55" t="str">
        <f>'pivottable2 (update for final)'!D58</f>
        <v>C5H5N5O</v>
      </c>
      <c r="D55">
        <f>'pivottable2 (update for final)'!E58</f>
        <v>151.0488</v>
      </c>
      <c r="E55">
        <f>'pivottable2 (update for final)'!F58</f>
        <v>14.15</v>
      </c>
      <c r="F55" t="str">
        <f>'pivottable2 (update for final)'!G58</f>
        <v>10.1039/c1mb05196b</v>
      </c>
      <c r="G55" t="str">
        <f>'pivottable2 (update for final)'!H58</f>
        <v>ND</v>
      </c>
      <c r="H55" t="str">
        <f t="shared" si="0"/>
        <v/>
      </c>
      <c r="I55">
        <f>'pivottable2 (update for final)'!I58</f>
        <v>0</v>
      </c>
    </row>
    <row r="56" spans="1:9" x14ac:dyDescent="0.25">
      <c r="A56" t="str">
        <f>'pivottable2 (update for final)'!B59</f>
        <v>Min_Ctr</v>
      </c>
      <c r="B56" t="str">
        <f>'pivottable2 (update for final)'!C59</f>
        <v>guanosine</v>
      </c>
      <c r="C56" t="str">
        <f>'pivottable2 (update for final)'!D59</f>
        <v>C10H13N5O5</v>
      </c>
      <c r="D56">
        <f>'pivottable2 (update for final)'!E59</f>
        <v>283.09140000000002</v>
      </c>
      <c r="E56">
        <f>'pivottable2 (update for final)'!F59</f>
        <v>15.76</v>
      </c>
      <c r="F56" t="str">
        <f>'pivottable2 (update for final)'!G59</f>
        <v>10.1039/c1mb05196b</v>
      </c>
      <c r="G56" t="str">
        <f>'pivottable2 (update for final)'!H59</f>
        <v>D</v>
      </c>
      <c r="H56" t="str">
        <f t="shared" si="0"/>
        <v>1</v>
      </c>
      <c r="I56" t="str">
        <f>'pivottable2 (update for final)'!I59</f>
        <v>1</v>
      </c>
    </row>
    <row r="57" spans="1:9" x14ac:dyDescent="0.25">
      <c r="A57" t="str">
        <f>'pivottable2 (update for final)'!B60</f>
        <v>Min_Ctr</v>
      </c>
      <c r="B57" t="str">
        <f>'pivottable2 (update for final)'!C60</f>
        <v>HEPES</v>
      </c>
      <c r="C57" t="str">
        <f>'pivottable2 (update for final)'!D60</f>
        <v>C8H18N2O4S</v>
      </c>
      <c r="D57">
        <f>'pivottable2 (update for final)'!E60</f>
        <v>238.10570000000001</v>
      </c>
      <c r="E57">
        <f>'pivottable2 (update for final)'!F60</f>
        <v>19.23</v>
      </c>
      <c r="F57" t="str">
        <f>'pivottable2 (update for final)'!G60</f>
        <v>10.1039/c1mb05196b</v>
      </c>
      <c r="G57" t="str">
        <f>'pivottable2 (update for final)'!H60</f>
        <v>ND</v>
      </c>
      <c r="H57" t="str">
        <f t="shared" si="0"/>
        <v/>
      </c>
      <c r="I57">
        <f>'pivottable2 (update for final)'!I60</f>
        <v>0</v>
      </c>
    </row>
    <row r="58" spans="1:9" x14ac:dyDescent="0.25">
      <c r="A58" t="str">
        <f>'pivottable2 (update for final)'!B61</f>
        <v>Min_Ctr</v>
      </c>
      <c r="B58" t="str">
        <f>'pivottable2 (update for final)'!C61</f>
        <v>histidine</v>
      </c>
      <c r="C58" t="str">
        <f>'pivottable2 (update for final)'!D61</f>
        <v>C6H9N3O2</v>
      </c>
      <c r="D58">
        <f>'pivottable2 (update for final)'!E61</f>
        <v>155.06909999999999</v>
      </c>
      <c r="E58">
        <f>'pivottable2 (update for final)'!F61</f>
        <v>21.14</v>
      </c>
      <c r="F58" t="str">
        <f>'pivottable2 (update for final)'!G61</f>
        <v>10.1039/c1mb05196b</v>
      </c>
      <c r="G58" t="str">
        <f>'pivottable2 (update for final)'!H61</f>
        <v>ND</v>
      </c>
      <c r="H58" t="str">
        <f t="shared" si="0"/>
        <v/>
      </c>
      <c r="I58">
        <f>'pivottable2 (update for final)'!I61</f>
        <v>0</v>
      </c>
    </row>
    <row r="59" spans="1:9" x14ac:dyDescent="0.25">
      <c r="A59" t="str">
        <f>'pivottable2 (update for final)'!B62</f>
        <v>Min_Ctr</v>
      </c>
      <c r="B59" t="str">
        <f>'pivottable2 (update for final)'!C62</f>
        <v>histidine betaine</v>
      </c>
      <c r="C59" t="str">
        <f>'pivottable2 (update for final)'!D62</f>
        <v>C9H15N3O2</v>
      </c>
      <c r="D59">
        <f>'pivottable2 (update for final)'!E62</f>
        <v>197.11660000000001</v>
      </c>
      <c r="E59">
        <f>'pivottable2 (update for final)'!F62</f>
        <v>20.05</v>
      </c>
      <c r="F59" t="str">
        <f>'pivottable2 (update for final)'!G62</f>
        <v>10.1039/c1mb05196b</v>
      </c>
      <c r="G59" t="str">
        <f>'pivottable2 (update for final)'!H62</f>
        <v>ND</v>
      </c>
      <c r="H59" t="str">
        <f t="shared" si="0"/>
        <v/>
      </c>
      <c r="I59">
        <f>'pivottable2 (update for final)'!I62</f>
        <v>0</v>
      </c>
    </row>
    <row r="60" spans="1:9" x14ac:dyDescent="0.25">
      <c r="A60" t="str">
        <f>'pivottable2 (update for final)'!B63</f>
        <v>Min_Ctr</v>
      </c>
      <c r="B60" t="str">
        <f>'pivottable2 (update for final)'!C63</f>
        <v>His-Val</v>
      </c>
      <c r="C60" t="str">
        <f>'pivottable2 (update for final)'!D63</f>
        <v>C11H18N4O3</v>
      </c>
      <c r="D60">
        <f>'pivottable2 (update for final)'!E63</f>
        <v>254.1369</v>
      </c>
      <c r="E60">
        <f>'pivottable2 (update for final)'!F63</f>
        <v>19.36</v>
      </c>
      <c r="F60" t="str">
        <f>'pivottable2 (update for final)'!G63</f>
        <v>10.1039/c1mb05196b</v>
      </c>
      <c r="G60" t="str">
        <f>'pivottable2 (update for final)'!H63</f>
        <v>ND</v>
      </c>
      <c r="H60" t="str">
        <f t="shared" si="0"/>
        <v/>
      </c>
      <c r="I60">
        <f>'pivottable2 (update for final)'!I63</f>
        <v>0</v>
      </c>
    </row>
    <row r="61" spans="1:9" x14ac:dyDescent="0.25">
      <c r="A61" t="str">
        <f>'pivottable2 (update for final)'!B64</f>
        <v>Min_Ctr</v>
      </c>
      <c r="B61" t="str">
        <f>'pivottable2 (update for final)'!C64</f>
        <v>hypoxanthine</v>
      </c>
      <c r="C61" t="str">
        <f>'pivottable2 (update for final)'!D64</f>
        <v>C5H4N4O</v>
      </c>
      <c r="D61">
        <f>'pivottable2 (update for final)'!E64</f>
        <v>136.0385</v>
      </c>
      <c r="E61">
        <f>'pivottable2 (update for final)'!F64</f>
        <v>9.81</v>
      </c>
      <c r="F61" t="str">
        <f>'pivottable2 (update for final)'!G64</f>
        <v>10.1039/c1mb05196b</v>
      </c>
      <c r="G61" t="str">
        <f>'pivottable2 (update for final)'!H64</f>
        <v>ND</v>
      </c>
      <c r="H61" t="str">
        <f t="shared" si="0"/>
        <v/>
      </c>
      <c r="I61">
        <f>'pivottable2 (update for final)'!I64</f>
        <v>0</v>
      </c>
    </row>
    <row r="62" spans="1:9" x14ac:dyDescent="0.25">
      <c r="A62" t="str">
        <f>'pivottable2 (update for final)'!B65</f>
        <v>Min_Ctr</v>
      </c>
      <c r="B62" t="str">
        <f>'pivottable2 (update for final)'!C65</f>
        <v>isoleucine</v>
      </c>
      <c r="C62" t="str">
        <f>'pivottable2 (update for final)'!D65</f>
        <v>C6H13NO2</v>
      </c>
      <c r="D62">
        <f>'pivottable2 (update for final)'!E65</f>
        <v>131.09450000000001</v>
      </c>
      <c r="E62">
        <f>'pivottable2 (update for final)'!F65</f>
        <v>15.66</v>
      </c>
      <c r="F62" t="str">
        <f>'pivottable2 (update for final)'!G65</f>
        <v>10.1039/c1mb05196b</v>
      </c>
      <c r="G62" t="str">
        <f>'pivottable2 (update for final)'!H65</f>
        <v>D</v>
      </c>
      <c r="H62" t="str">
        <f t="shared" si="0"/>
        <v>1</v>
      </c>
      <c r="I62" t="str">
        <f>'pivottable2 (update for final)'!I65</f>
        <v>1</v>
      </c>
    </row>
    <row r="63" spans="1:9" x14ac:dyDescent="0.25">
      <c r="A63" t="str">
        <f>'pivottable2 (update for final)'!B66</f>
        <v>Min_Ctr</v>
      </c>
      <c r="B63" t="str">
        <f>'pivottable2 (update for final)'!C66</f>
        <v>leucine</v>
      </c>
      <c r="C63" t="str">
        <f>'pivottable2 (update for final)'!D66</f>
        <v>C6H13NO2</v>
      </c>
      <c r="D63">
        <f>'pivottable2 (update for final)'!E66</f>
        <v>131.09450000000001</v>
      </c>
      <c r="E63">
        <f>'pivottable2 (update for final)'!F66</f>
        <v>15.14</v>
      </c>
      <c r="F63" t="str">
        <f>'pivottable2 (update for final)'!G66</f>
        <v>10.1039/c1mb05196b</v>
      </c>
      <c r="G63" t="str">
        <f>'pivottable2 (update for final)'!H66</f>
        <v>D</v>
      </c>
      <c r="H63" t="str">
        <f t="shared" si="0"/>
        <v>1</v>
      </c>
      <c r="I63" t="str">
        <f>'pivottable2 (update for final)'!I66</f>
        <v>1</v>
      </c>
    </row>
    <row r="64" spans="1:9" x14ac:dyDescent="0.25">
      <c r="A64" t="str">
        <f>'pivottable2 (update for final)'!B67</f>
        <v>Min_Ctr</v>
      </c>
      <c r="B64" t="str">
        <f>'pivottable2 (update for final)'!C67</f>
        <v>lysine</v>
      </c>
      <c r="C64" t="str">
        <f>'pivottable2 (update for final)'!D67</f>
        <v>C6H14N2O2</v>
      </c>
      <c r="D64">
        <f>'pivottable2 (update for final)'!E67</f>
        <v>146.1052</v>
      </c>
      <c r="E64">
        <f>'pivottable2 (update for final)'!F67</f>
        <v>36.57</v>
      </c>
      <c r="F64" t="str">
        <f>'pivottable2 (update for final)'!G67</f>
        <v>10.1039/c1mb05196b</v>
      </c>
      <c r="G64" t="str">
        <f>'pivottable2 (update for final)'!H67</f>
        <v>ND</v>
      </c>
      <c r="H64" t="str">
        <f t="shared" si="0"/>
        <v/>
      </c>
      <c r="I64">
        <f>'pivottable2 (update for final)'!I67</f>
        <v>0</v>
      </c>
    </row>
    <row r="65" spans="1:9" x14ac:dyDescent="0.25">
      <c r="A65" t="str">
        <f>'pivottable2 (update for final)'!B68</f>
        <v>Min_Ctr</v>
      </c>
      <c r="B65" t="str">
        <f>'pivottable2 (update for final)'!C68</f>
        <v>methionine</v>
      </c>
      <c r="C65" t="str">
        <f>'pivottable2 (update for final)'!D68</f>
        <v>C5H11NO2S</v>
      </c>
      <c r="D65">
        <f>'pivottable2 (update for final)'!E68</f>
        <v>149.05019999999999</v>
      </c>
      <c r="E65">
        <f>'pivottable2 (update for final)'!F68</f>
        <v>16.43</v>
      </c>
      <c r="F65" t="str">
        <f>'pivottable2 (update for final)'!G68</f>
        <v>10.1039/c1mb05196b</v>
      </c>
      <c r="G65" t="str">
        <f>'pivottable2 (update for final)'!H68</f>
        <v>D</v>
      </c>
      <c r="H65" t="str">
        <f t="shared" si="0"/>
        <v>1</v>
      </c>
      <c r="I65" t="str">
        <f>'pivottable2 (update for final)'!I68</f>
        <v>1</v>
      </c>
    </row>
    <row r="66" spans="1:9" x14ac:dyDescent="0.25">
      <c r="A66" t="str">
        <f>'pivottable2 (update for final)'!B69</f>
        <v>Min_Ctr</v>
      </c>
      <c r="B66" t="str">
        <f>'pivottable2 (update for final)'!C69</f>
        <v>methyladenosine</v>
      </c>
      <c r="C66" t="str">
        <f>'pivottable2 (update for final)'!D69</f>
        <v>C11H15N5O4</v>
      </c>
      <c r="D66">
        <f>'pivottable2 (update for final)'!E69</f>
        <v>281.1121</v>
      </c>
      <c r="E66">
        <f>'pivottable2 (update for final)'!F69</f>
        <v>7.38</v>
      </c>
      <c r="F66" t="str">
        <f>'pivottable2 (update for final)'!G69</f>
        <v>10.1039/c1mb05196b</v>
      </c>
      <c r="G66" t="str">
        <f>'pivottable2 (update for final)'!H69</f>
        <v>D</v>
      </c>
      <c r="H66" t="str">
        <f t="shared" ref="H66:H129" si="1">IF(G66="ND","",I66)</f>
        <v>1</v>
      </c>
      <c r="I66" t="str">
        <f>'pivottable2 (update for final)'!I69</f>
        <v>1</v>
      </c>
    </row>
    <row r="67" spans="1:9" x14ac:dyDescent="0.25">
      <c r="A67" t="str">
        <f>'pivottable2 (update for final)'!B70</f>
        <v>Min_Ctr</v>
      </c>
      <c r="B67" t="str">
        <f>'pivottable2 (update for final)'!C70</f>
        <v>methylguanine</v>
      </c>
      <c r="C67" t="str">
        <f>'pivottable2 (update for final)'!D70</f>
        <v>C6H7N5O</v>
      </c>
      <c r="D67">
        <f>'pivottable2 (update for final)'!E70</f>
        <v>165.06569999999999</v>
      </c>
      <c r="E67">
        <f>'pivottable2 (update for final)'!F70</f>
        <v>9.83</v>
      </c>
      <c r="F67" t="str">
        <f>'pivottable2 (update for final)'!G70</f>
        <v>10.1039/c1mb05196b</v>
      </c>
      <c r="G67" t="str">
        <f>'pivottable2 (update for final)'!H70</f>
        <v>D</v>
      </c>
      <c r="H67" t="str">
        <f t="shared" si="1"/>
        <v>1</v>
      </c>
      <c r="I67" t="str">
        <f>'pivottable2 (update for final)'!I70</f>
        <v>1</v>
      </c>
    </row>
    <row r="68" spans="1:9" x14ac:dyDescent="0.25">
      <c r="A68" t="str">
        <f>'pivottable2 (update for final)'!B71</f>
        <v>Min_Ctr</v>
      </c>
      <c r="B68" t="str">
        <f>'pivottable2 (update for final)'!C71</f>
        <v>methylguanosine</v>
      </c>
      <c r="C68" t="str">
        <f>'pivottable2 (update for final)'!D71</f>
        <v>C11H15N5O5</v>
      </c>
      <c r="D68">
        <f>'pivottable2 (update for final)'!E71</f>
        <v>297.1071</v>
      </c>
      <c r="E68">
        <f>'pivottable2 (update for final)'!F71</f>
        <v>11.36</v>
      </c>
      <c r="F68" t="str">
        <f>'pivottable2 (update for final)'!G71</f>
        <v>10.1039/c1mb05196b</v>
      </c>
      <c r="G68" t="str">
        <f>'pivottable2 (update for final)'!H71</f>
        <v>D</v>
      </c>
      <c r="H68" t="str">
        <f t="shared" si="1"/>
        <v>1</v>
      </c>
      <c r="I68" t="str">
        <f>'pivottable2 (update for final)'!I71</f>
        <v>1</v>
      </c>
    </row>
    <row r="69" spans="1:9" x14ac:dyDescent="0.25">
      <c r="A69" t="str">
        <f>'pivottable2 (update for final)'!B72</f>
        <v>Min_Ctr</v>
      </c>
      <c r="B69" t="str">
        <f>'pivottable2 (update for final)'!C72</f>
        <v>methylthioadenosine</v>
      </c>
      <c r="C69" t="str">
        <f>'pivottable2 (update for final)'!D72</f>
        <v>C11H15N5O3S</v>
      </c>
      <c r="D69">
        <f>'pivottable2 (update for final)'!E72</f>
        <v>297.08980000000003</v>
      </c>
      <c r="E69">
        <f>'pivottable2 (update for final)'!F72</f>
        <v>6.78</v>
      </c>
      <c r="F69" t="str">
        <f>'pivottable2 (update for final)'!G72</f>
        <v>10.1039/c1mb05196b</v>
      </c>
      <c r="G69" t="str">
        <f>'pivottable2 (update for final)'!H72</f>
        <v>ND</v>
      </c>
      <c r="H69" t="str">
        <f t="shared" si="1"/>
        <v/>
      </c>
      <c r="I69">
        <f>'pivottable2 (update for final)'!I72</f>
        <v>0</v>
      </c>
    </row>
    <row r="70" spans="1:9" x14ac:dyDescent="0.25">
      <c r="A70" t="str">
        <f>'pivottable2 (update for final)'!B73</f>
        <v>Min_Ctr</v>
      </c>
      <c r="B70" t="str">
        <f>'pivottable2 (update for final)'!C73</f>
        <v>methyluridine</v>
      </c>
      <c r="C70" t="str">
        <f>'pivottable2 (update for final)'!D73</f>
        <v>C10H14N2O6</v>
      </c>
      <c r="D70">
        <f>'pivottable2 (update for final)'!E73</f>
        <v>258.08479999999997</v>
      </c>
      <c r="E70">
        <f>'pivottable2 (update for final)'!F73</f>
        <v>8.02</v>
      </c>
      <c r="F70" t="str">
        <f>'pivottable2 (update for final)'!G73</f>
        <v>10.1039/c1mb05196b</v>
      </c>
      <c r="G70" t="str">
        <f>'pivottable2 (update for final)'!H73</f>
        <v>D</v>
      </c>
      <c r="H70" t="str">
        <f t="shared" si="1"/>
        <v>1</v>
      </c>
      <c r="I70" t="str">
        <f>'pivottable2 (update for final)'!I73</f>
        <v>1</v>
      </c>
    </row>
    <row r="71" spans="1:9" x14ac:dyDescent="0.25">
      <c r="A71" t="str">
        <f>'pivottable2 (update for final)'!B74</f>
        <v>Min_Ctr</v>
      </c>
      <c r="B71" t="str">
        <f>'pivottable2 (update for final)'!C74</f>
        <v>nicotinamide</v>
      </c>
      <c r="C71" t="str">
        <f>'pivottable2 (update for final)'!D74</f>
        <v>C6H6N2O</v>
      </c>
      <c r="D71">
        <f>'pivottable2 (update for final)'!E74</f>
        <v>122.048</v>
      </c>
      <c r="E71">
        <f>'pivottable2 (update for final)'!F74</f>
        <v>6.26</v>
      </c>
      <c r="F71" t="str">
        <f>'pivottable2 (update for final)'!G74</f>
        <v>10.1039/c1mb05196b</v>
      </c>
      <c r="G71" t="str">
        <f>'pivottable2 (update for final)'!H74</f>
        <v>D</v>
      </c>
      <c r="H71" t="str">
        <f t="shared" si="1"/>
        <v>1</v>
      </c>
      <c r="I71" t="str">
        <f>'pivottable2 (update for final)'!I74</f>
        <v>1</v>
      </c>
    </row>
    <row r="72" spans="1:9" x14ac:dyDescent="0.25">
      <c r="A72" t="str">
        <f>'pivottable2 (update for final)'!B75</f>
        <v>Min_Ctr</v>
      </c>
      <c r="B72" t="str">
        <f>'pivottable2 (update for final)'!C75</f>
        <v>phenylalanine</v>
      </c>
      <c r="C72" t="str">
        <f>'pivottable2 (update for final)'!D75</f>
        <v>C9H11NO2</v>
      </c>
      <c r="D72">
        <f>'pivottable2 (update for final)'!E75</f>
        <v>165.07810000000001</v>
      </c>
      <c r="E72">
        <f>'pivottable2 (update for final)'!F75</f>
        <v>14.8</v>
      </c>
      <c r="F72" t="str">
        <f>'pivottable2 (update for final)'!G75</f>
        <v>10.1039/c1mb05196b</v>
      </c>
      <c r="G72" t="str">
        <f>'pivottable2 (update for final)'!H75</f>
        <v>D</v>
      </c>
      <c r="H72" t="str">
        <f t="shared" si="1"/>
        <v>1</v>
      </c>
      <c r="I72" t="str">
        <f>'pivottable2 (update for final)'!I75</f>
        <v>1</v>
      </c>
    </row>
    <row r="73" spans="1:9" x14ac:dyDescent="0.25">
      <c r="A73" t="str">
        <f>'pivottable2 (update for final)'!B76</f>
        <v>Min_Ctr</v>
      </c>
      <c r="B73" t="str">
        <f>'pivottable2 (update for final)'!C76</f>
        <v>phenylethylamine</v>
      </c>
      <c r="C73" t="str">
        <f>'pivottable2 (update for final)'!D76</f>
        <v>C8H11N</v>
      </c>
      <c r="D73">
        <f>'pivottable2 (update for final)'!E76</f>
        <v>121.08914935756999</v>
      </c>
      <c r="E73">
        <f>'pivottable2 (update for final)'!F76</f>
        <v>12.07</v>
      </c>
      <c r="F73" t="str">
        <f>'pivottable2 (update for final)'!G76</f>
        <v>10.1039/c1mb05196b</v>
      </c>
      <c r="G73" t="str">
        <f>'pivottable2 (update for final)'!H76</f>
        <v>ND</v>
      </c>
      <c r="H73" t="str">
        <f t="shared" si="1"/>
        <v/>
      </c>
      <c r="I73">
        <f>'pivottable2 (update for final)'!I76</f>
        <v>0</v>
      </c>
    </row>
    <row r="74" spans="1:9" x14ac:dyDescent="0.25">
      <c r="A74" t="str">
        <f>'pivottable2 (update for final)'!B77</f>
        <v>Min_Ctr</v>
      </c>
      <c r="B74" t="str">
        <f>'pivottable2 (update for final)'!C77</f>
        <v>proline</v>
      </c>
      <c r="C74" t="str">
        <f>'pivottable2 (update for final)'!D77</f>
        <v>C5H9NO2</v>
      </c>
      <c r="D74">
        <f>'pivottable2 (update for final)'!E77</f>
        <v>115.06310000000001</v>
      </c>
      <c r="E74">
        <f>'pivottable2 (update for final)'!F77</f>
        <v>18.22</v>
      </c>
      <c r="F74" t="str">
        <f>'pivottable2 (update for final)'!G77</f>
        <v>10.1039/c1mb05196b</v>
      </c>
      <c r="G74" t="str">
        <f>'pivottable2 (update for final)'!H77</f>
        <v>D</v>
      </c>
      <c r="H74" t="str">
        <f t="shared" si="1"/>
        <v>1</v>
      </c>
      <c r="I74" t="str">
        <f>'pivottable2 (update for final)'!I77</f>
        <v>1</v>
      </c>
    </row>
    <row r="75" spans="1:9" x14ac:dyDescent="0.25">
      <c r="A75" t="str">
        <f>'pivottable2 (update for final)'!B78</f>
        <v>Min_Ctr</v>
      </c>
      <c r="B75" t="str">
        <f>'pivottable2 (update for final)'!C78</f>
        <v>pyridoxine</v>
      </c>
      <c r="C75" t="str">
        <f>'pivottable2 (update for final)'!D78</f>
        <v>C8H11NO3</v>
      </c>
      <c r="D75">
        <f>'pivottable2 (update for final)'!E78</f>
        <v>169.07390000000001</v>
      </c>
      <c r="E75">
        <f>'pivottable2 (update for final)'!F78</f>
        <v>7.04</v>
      </c>
      <c r="F75" t="str">
        <f>'pivottable2 (update for final)'!G78</f>
        <v>10.1039/c1mb05196b</v>
      </c>
      <c r="G75" t="str">
        <f>'pivottable2 (update for final)'!H78</f>
        <v>ND</v>
      </c>
      <c r="H75" t="str">
        <f t="shared" si="1"/>
        <v/>
      </c>
      <c r="I75">
        <f>'pivottable2 (update for final)'!I78</f>
        <v>0</v>
      </c>
    </row>
    <row r="76" spans="1:9" x14ac:dyDescent="0.25">
      <c r="A76" t="str">
        <f>'pivottable2 (update for final)'!B79</f>
        <v>Min_Ctr</v>
      </c>
      <c r="B76" t="str">
        <f>'pivottable2 (update for final)'!C79</f>
        <v>serine</v>
      </c>
      <c r="C76" t="str">
        <f>'pivottable2 (update for final)'!D79</f>
        <v>C3H7NO3</v>
      </c>
      <c r="D76">
        <f>'pivottable2 (update for final)'!E79</f>
        <v>105.0424</v>
      </c>
      <c r="E76">
        <f>'pivottable2 (update for final)'!F79</f>
        <v>19.29</v>
      </c>
      <c r="F76" t="str">
        <f>'pivottable2 (update for final)'!G79</f>
        <v>10.1039/c1mb05196b</v>
      </c>
      <c r="G76" t="str">
        <f>'pivottable2 (update for final)'!H79</f>
        <v>ND</v>
      </c>
      <c r="H76" t="str">
        <f t="shared" si="1"/>
        <v/>
      </c>
      <c r="I76">
        <f>'pivottable2 (update for final)'!I79</f>
        <v>0</v>
      </c>
    </row>
    <row r="77" spans="1:9" x14ac:dyDescent="0.25">
      <c r="A77" t="str">
        <f>'pivottable2 (update for final)'!B80</f>
        <v>Min_Ctr</v>
      </c>
      <c r="B77" t="str">
        <f>'pivottable2 (update for final)'!C80</f>
        <v>succinate</v>
      </c>
      <c r="C77" t="str">
        <f>'pivottable2 (update for final)'!D80</f>
        <v>C4H6O4</v>
      </c>
      <c r="D77">
        <f>'pivottable2 (update for final)'!E80</f>
        <v>118.0264</v>
      </c>
      <c r="E77">
        <f>'pivottable2 (update for final)'!F80</f>
        <v>20.38</v>
      </c>
      <c r="F77" t="str">
        <f>'pivottable2 (update for final)'!G80</f>
        <v>10.1039/c1mb05196b</v>
      </c>
      <c r="G77" t="str">
        <f>'pivottable2 (update for final)'!H80</f>
        <v>ND</v>
      </c>
      <c r="H77" t="str">
        <f t="shared" si="1"/>
        <v/>
      </c>
      <c r="I77">
        <f>'pivottable2 (update for final)'!I80</f>
        <v>0</v>
      </c>
    </row>
    <row r="78" spans="1:9" x14ac:dyDescent="0.25">
      <c r="A78" t="str">
        <f>'pivottable2 (update for final)'!B81</f>
        <v>Min_Ctr</v>
      </c>
      <c r="B78" t="str">
        <f>'pivottable2 (update for final)'!C81</f>
        <v>thiamine</v>
      </c>
      <c r="C78" t="str">
        <f>'pivottable2 (update for final)'!D81</f>
        <v>C12H16N4OS</v>
      </c>
      <c r="D78">
        <f>'pivottable2 (update for final)'!E81</f>
        <v>264.10359999999997</v>
      </c>
      <c r="E78">
        <f>'pivottable2 (update for final)'!F81</f>
        <v>14.96</v>
      </c>
      <c r="F78" t="str">
        <f>'pivottable2 (update for final)'!G81</f>
        <v>10.1039/c1mb05196b</v>
      </c>
      <c r="G78" t="str">
        <f>'pivottable2 (update for final)'!H81</f>
        <v>ND</v>
      </c>
      <c r="H78" t="str">
        <f t="shared" si="1"/>
        <v/>
      </c>
      <c r="I78">
        <f>'pivottable2 (update for final)'!I81</f>
        <v>0</v>
      </c>
    </row>
    <row r="79" spans="1:9" x14ac:dyDescent="0.25">
      <c r="A79" t="str">
        <f>'pivottable2 (update for final)'!B82</f>
        <v>Min_Ctr</v>
      </c>
      <c r="B79" t="str">
        <f>'pivottable2 (update for final)'!C82</f>
        <v>Thr-Ala</v>
      </c>
      <c r="C79" t="str">
        <f>'pivottable2 (update for final)'!D82</f>
        <v>C7H14N2O4</v>
      </c>
      <c r="D79">
        <f>'pivottable2 (update for final)'!E82</f>
        <v>190.09549999999999</v>
      </c>
      <c r="E79">
        <f>'pivottable2 (update for final)'!F82</f>
        <v>19.559999999999999</v>
      </c>
      <c r="F79" t="str">
        <f>'pivottable2 (update for final)'!G82</f>
        <v>10.1039/c1mb05196b</v>
      </c>
      <c r="G79" t="str">
        <f>'pivottable2 (update for final)'!H82</f>
        <v>ND</v>
      </c>
      <c r="H79" t="str">
        <f t="shared" si="1"/>
        <v/>
      </c>
      <c r="I79">
        <f>'pivottable2 (update for final)'!I82</f>
        <v>0</v>
      </c>
    </row>
    <row r="80" spans="1:9" x14ac:dyDescent="0.25">
      <c r="A80" t="str">
        <f>'pivottable2 (update for final)'!B83</f>
        <v>Min_Ctr</v>
      </c>
      <c r="B80" t="str">
        <f>'pivottable2 (update for final)'!C83</f>
        <v>threonine</v>
      </c>
      <c r="C80" t="str">
        <f>'pivottable2 (update for final)'!D83</f>
        <v>C4H9NO3</v>
      </c>
      <c r="D80">
        <f>'pivottable2 (update for final)'!E83</f>
        <v>119.0574</v>
      </c>
      <c r="E80">
        <f>'pivottable2 (update for final)'!F83</f>
        <v>19.78</v>
      </c>
      <c r="F80" t="str">
        <f>'pivottable2 (update for final)'!G83</f>
        <v>10.1039/c1mb05196b</v>
      </c>
      <c r="G80" t="str">
        <f>'pivottable2 (update for final)'!H83</f>
        <v>ND</v>
      </c>
      <c r="H80" t="str">
        <f t="shared" si="1"/>
        <v/>
      </c>
      <c r="I80">
        <f>'pivottable2 (update for final)'!I83</f>
        <v>0</v>
      </c>
    </row>
    <row r="81" spans="1:9" x14ac:dyDescent="0.25">
      <c r="A81" t="str">
        <f>'pivottable2 (update for final)'!B84</f>
        <v>Min_Ctr</v>
      </c>
      <c r="B81" t="str">
        <f>'pivottable2 (update for final)'!C84</f>
        <v>Thr-Ser</v>
      </c>
      <c r="C81" t="str">
        <f>'pivottable2 (update for final)'!D84</f>
        <v>C7H14N2O5</v>
      </c>
      <c r="D81">
        <f>'pivottable2 (update for final)'!E84</f>
        <v>206.0881</v>
      </c>
      <c r="E81">
        <f>'pivottable2 (update for final)'!F84</f>
        <v>19.38</v>
      </c>
      <c r="F81" t="str">
        <f>'pivottable2 (update for final)'!G84</f>
        <v>10.1039/c1mb05196b</v>
      </c>
      <c r="G81" t="str">
        <f>'pivottable2 (update for final)'!H84</f>
        <v>ND</v>
      </c>
      <c r="H81" t="str">
        <f t="shared" si="1"/>
        <v/>
      </c>
      <c r="I81">
        <f>'pivottable2 (update for final)'!I84</f>
        <v>0</v>
      </c>
    </row>
    <row r="82" spans="1:9" x14ac:dyDescent="0.25">
      <c r="A82" t="str">
        <f>'pivottable2 (update for final)'!B85</f>
        <v>Min_Ctr</v>
      </c>
      <c r="B82" t="str">
        <f>'pivottable2 (update for final)'!C85</f>
        <v>tryptophan</v>
      </c>
      <c r="C82" t="str">
        <f>'pivottable2 (update for final)'!D85</f>
        <v>C11H12N2O2</v>
      </c>
      <c r="D82">
        <f>'pivottable2 (update for final)'!E85</f>
        <v>204.08840000000001</v>
      </c>
      <c r="E82">
        <f>'pivottable2 (update for final)'!F85</f>
        <v>15.61</v>
      </c>
      <c r="F82" t="str">
        <f>'pivottable2 (update for final)'!G85</f>
        <v>10.1039/c1mb05196b</v>
      </c>
      <c r="G82" t="str">
        <f>'pivottable2 (update for final)'!H85</f>
        <v>D</v>
      </c>
      <c r="H82" t="str">
        <f t="shared" si="1"/>
        <v>1</v>
      </c>
      <c r="I82" t="str">
        <f>'pivottable2 (update for final)'!I85</f>
        <v>1</v>
      </c>
    </row>
    <row r="83" spans="1:9" x14ac:dyDescent="0.25">
      <c r="A83" t="str">
        <f>'pivottable2 (update for final)'!B86</f>
        <v>Min_Ctr</v>
      </c>
      <c r="B83" t="str">
        <f>'pivottable2 (update for final)'!C86</f>
        <v>tyrosine</v>
      </c>
      <c r="C83" t="str">
        <f>'pivottable2 (update for final)'!D86</f>
        <v>C9H11NO3</v>
      </c>
      <c r="D83">
        <f>'pivottable2 (update for final)'!E86</f>
        <v>181.07320000000001</v>
      </c>
      <c r="E83">
        <f>'pivottable2 (update for final)'!F86</f>
        <v>17.43</v>
      </c>
      <c r="F83" t="str">
        <f>'pivottable2 (update for final)'!G86</f>
        <v>10.1039/c1mb05196b</v>
      </c>
      <c r="G83" t="str">
        <f>'pivottable2 (update for final)'!H86</f>
        <v>D</v>
      </c>
      <c r="H83" t="str">
        <f t="shared" si="1"/>
        <v>1</v>
      </c>
      <c r="I83" t="str">
        <f>'pivottable2 (update for final)'!I86</f>
        <v>1</v>
      </c>
    </row>
    <row r="84" spans="1:9" x14ac:dyDescent="0.25">
      <c r="A84" t="str">
        <f>'pivottable2 (update for final)'!B87</f>
        <v>Min_Ctr</v>
      </c>
      <c r="B84" t="str">
        <f>'pivottable2 (update for final)'!C87</f>
        <v>uracil</v>
      </c>
      <c r="C84" t="str">
        <f>'pivottable2 (update for final)'!D87</f>
        <v>C4H4N2O2</v>
      </c>
      <c r="D84">
        <f>'pivottable2 (update for final)'!E87</f>
        <v>112.02800000000001</v>
      </c>
      <c r="E84">
        <f>'pivottable2 (update for final)'!F87</f>
        <v>6.98</v>
      </c>
      <c r="F84" t="str">
        <f>'pivottable2 (update for final)'!G87</f>
        <v>10.1039/c1mb05196b</v>
      </c>
      <c r="G84" t="str">
        <f>'pivottable2 (update for final)'!H87</f>
        <v>ND</v>
      </c>
      <c r="H84" t="str">
        <f t="shared" si="1"/>
        <v/>
      </c>
      <c r="I84">
        <f>'pivottable2 (update for final)'!I87</f>
        <v>0</v>
      </c>
    </row>
    <row r="85" spans="1:9" x14ac:dyDescent="0.25">
      <c r="A85" t="str">
        <f>'pivottable2 (update for final)'!B88</f>
        <v>Min_Ctr</v>
      </c>
      <c r="B85" t="str">
        <f>'pivottable2 (update for final)'!C88</f>
        <v>uridine</v>
      </c>
      <c r="C85" t="str">
        <f>'pivottable2 (update for final)'!D88</f>
        <v>C9H12N2O6</v>
      </c>
      <c r="D85">
        <f>'pivottable2 (update for final)'!E88</f>
        <v>244.06890000000001</v>
      </c>
      <c r="E85">
        <f>'pivottable2 (update for final)'!F88</f>
        <v>9.9499999999999993</v>
      </c>
      <c r="F85" t="str">
        <f>'pivottable2 (update for final)'!G88</f>
        <v>10.1039/c1mb05196b</v>
      </c>
      <c r="G85" t="str">
        <f>'pivottable2 (update for final)'!H88</f>
        <v>D</v>
      </c>
      <c r="H85" t="str">
        <f t="shared" si="1"/>
        <v>1</v>
      </c>
      <c r="I85" t="str">
        <f>'pivottable2 (update for final)'!I88</f>
        <v>1</v>
      </c>
    </row>
    <row r="86" spans="1:9" x14ac:dyDescent="0.25">
      <c r="A86" t="str">
        <f>'pivottable2 (update for final)'!B89</f>
        <v>Min_Ctr</v>
      </c>
      <c r="B86" t="str">
        <f>'pivottable2 (update for final)'!C89</f>
        <v>Val-Glu</v>
      </c>
      <c r="C86" t="str">
        <f>'pivottable2 (update for final)'!D89</f>
        <v>C10H18N2O5</v>
      </c>
      <c r="D86">
        <f>'pivottable2 (update for final)'!E89</f>
        <v>246.12039999999999</v>
      </c>
      <c r="E86">
        <f>'pivottable2 (update for final)'!F89</f>
        <v>20.059999999999999</v>
      </c>
      <c r="F86" t="str">
        <f>'pivottable2 (update for final)'!G89</f>
        <v>10.1039/c1mb05196b</v>
      </c>
      <c r="G86" t="str">
        <f>'pivottable2 (update for final)'!H89</f>
        <v>ND</v>
      </c>
      <c r="H86" t="str">
        <f t="shared" si="1"/>
        <v/>
      </c>
      <c r="I86">
        <f>'pivottable2 (update for final)'!I89</f>
        <v>0</v>
      </c>
    </row>
    <row r="87" spans="1:9" x14ac:dyDescent="0.25">
      <c r="A87" t="str">
        <f>'pivottable2 (update for final)'!B90</f>
        <v>Min_Ctr</v>
      </c>
      <c r="B87" t="str">
        <f>'pivottable2 (update for final)'!C90</f>
        <v>valine</v>
      </c>
      <c r="C87" t="str">
        <f>'pivottable2 (update for final)'!D90</f>
        <v>C5H11NO2</v>
      </c>
      <c r="D87">
        <f>'pivottable2 (update for final)'!E90</f>
        <v>117.0792</v>
      </c>
      <c r="E87">
        <f>'pivottable2 (update for final)'!F90</f>
        <v>17.21</v>
      </c>
      <c r="F87" t="str">
        <f>'pivottable2 (update for final)'!G90</f>
        <v>10.1039/c1mb05196b</v>
      </c>
      <c r="G87" t="str">
        <f>'pivottable2 (update for final)'!H90</f>
        <v>D</v>
      </c>
      <c r="H87" t="str">
        <f t="shared" si="1"/>
        <v>1</v>
      </c>
      <c r="I87" t="str">
        <f>'pivottable2 (update for final)'!I90</f>
        <v>1</v>
      </c>
    </row>
    <row r="88" spans="1:9" x14ac:dyDescent="0.25">
      <c r="A88" t="str">
        <f>'pivottable2 (update for final)'!B91</f>
        <v>Min_Ctr</v>
      </c>
      <c r="B88" t="str">
        <f>'pivottable2 (update for final)'!C91</f>
        <v>xanthine</v>
      </c>
      <c r="C88" t="str">
        <f>'pivottable2 (update for final)'!D91</f>
        <v>C5H4N4O2</v>
      </c>
      <c r="D88">
        <f>'pivottable2 (update for final)'!E91</f>
        <v>152.03299999999999</v>
      </c>
      <c r="E88">
        <f>'pivottable2 (update for final)'!F91</f>
        <v>10.73</v>
      </c>
      <c r="F88" t="str">
        <f>'pivottable2 (update for final)'!G91</f>
        <v>10.1039/c1mb05196b</v>
      </c>
      <c r="G88" t="str">
        <f>'pivottable2 (update for final)'!H91</f>
        <v>D</v>
      </c>
      <c r="H88" t="str">
        <f t="shared" si="1"/>
        <v>1</v>
      </c>
      <c r="I88" t="str">
        <f>'pivottable2 (update for final)'!I91</f>
        <v>1</v>
      </c>
    </row>
    <row r="89" spans="1:9" x14ac:dyDescent="0.25">
      <c r="A89" t="str">
        <f>'pivottable2 (update for final)'!B92</f>
        <v>Min_Syn</v>
      </c>
      <c r="B89" t="str">
        <f>'pivottable2 (update for final)'!C92</f>
        <v>((Ala or beta-Ala or sarcosine)-Arg)</v>
      </c>
      <c r="C89" t="str">
        <f>'pivottable2 (update for final)'!D92</f>
        <v>C9H19N5O3</v>
      </c>
      <c r="D89">
        <f>'pivottable2 (update for final)'!E92</f>
        <v>245.14940000000001</v>
      </c>
      <c r="E89">
        <f>'pivottable2 (update for final)'!F92</f>
        <v>24.52</v>
      </c>
      <c r="F89" t="str">
        <f>'pivottable2 (update for final)'!G92</f>
        <v>10.1039/c1mb05196b</v>
      </c>
      <c r="G89" t="str">
        <f>'pivottable2 (update for final)'!H92</f>
        <v>ND</v>
      </c>
      <c r="H89" t="str">
        <f t="shared" si="1"/>
        <v/>
      </c>
      <c r="I89">
        <f>'pivottable2 (update for final)'!I92</f>
        <v>0</v>
      </c>
    </row>
    <row r="90" spans="1:9" x14ac:dyDescent="0.25">
      <c r="A90" t="str">
        <f>'pivottable2 (update for final)'!B93</f>
        <v>Min_Syn</v>
      </c>
      <c r="B90" t="str">
        <f>'pivottable2 (update for final)'!C93</f>
        <v>((Ala or sarcosine)-Lys)</v>
      </c>
      <c r="C90" t="str">
        <f>'pivottable2 (update for final)'!D93</f>
        <v>C9H19N3O3</v>
      </c>
      <c r="D90">
        <f>'pivottable2 (update for final)'!E93</f>
        <v>217.14230000000001</v>
      </c>
      <c r="E90">
        <f>'pivottable2 (update for final)'!F93</f>
        <v>27.03</v>
      </c>
      <c r="F90" t="str">
        <f>'pivottable2 (update for final)'!G93</f>
        <v>10.1039/c1mb05196b</v>
      </c>
      <c r="G90" t="str">
        <f>'pivottable2 (update for final)'!H93</f>
        <v>ND</v>
      </c>
      <c r="H90" t="str">
        <f t="shared" si="1"/>
        <v/>
      </c>
      <c r="I90">
        <f>'pivottable2 (update for final)'!I93</f>
        <v>0</v>
      </c>
    </row>
    <row r="91" spans="1:9" x14ac:dyDescent="0.25">
      <c r="A91" t="str">
        <f>'pivottable2 (update for final)'!B94</f>
        <v>Min_Syn</v>
      </c>
      <c r="B91" t="str">
        <f>'pivottable2 (update for final)'!C94</f>
        <v>((Leu or Ile)-Arg)</v>
      </c>
      <c r="C91" t="str">
        <f>'pivottable2 (update for final)'!D94</f>
        <v>C12H25N5O3</v>
      </c>
      <c r="D91">
        <f>'pivottable2 (update for final)'!E94</f>
        <v>287.19580000000002</v>
      </c>
      <c r="E91">
        <f>'pivottable2 (update for final)'!F94</f>
        <v>20.28</v>
      </c>
      <c r="F91" t="str">
        <f>'pivottable2 (update for final)'!G94</f>
        <v>10.1039/c1mb05196b</v>
      </c>
      <c r="G91" t="str">
        <f>'pivottable2 (update for final)'!H94</f>
        <v>ND</v>
      </c>
      <c r="H91" t="str">
        <f t="shared" si="1"/>
        <v/>
      </c>
      <c r="I91">
        <f>'pivottable2 (update for final)'!I94</f>
        <v>0</v>
      </c>
    </row>
    <row r="92" spans="1:9" x14ac:dyDescent="0.25">
      <c r="A92" t="str">
        <f>'pivottable2 (update for final)'!B95</f>
        <v>Min_Syn</v>
      </c>
      <c r="B92" t="str">
        <f>'pivottable2 (update for final)'!C95</f>
        <v>((Leu or Ile)-Lys)</v>
      </c>
      <c r="C92" t="str">
        <f>'pivottable2 (update for final)'!D95</f>
        <v>C12H25N3O3</v>
      </c>
      <c r="D92">
        <f>'pivottable2 (update for final)'!E95</f>
        <v>259.18939999999998</v>
      </c>
      <c r="E92">
        <f>'pivottable2 (update for final)'!F95</f>
        <v>21.88</v>
      </c>
      <c r="F92" t="str">
        <f>'pivottable2 (update for final)'!G95</f>
        <v>10.1039/c1mb05196b</v>
      </c>
      <c r="G92" t="str">
        <f>'pivottable2 (update for final)'!H95</f>
        <v>ND</v>
      </c>
      <c r="H92" t="str">
        <f t="shared" si="1"/>
        <v/>
      </c>
      <c r="I92">
        <f>'pivottable2 (update for final)'!I95</f>
        <v>0</v>
      </c>
    </row>
    <row r="93" spans="1:9" x14ac:dyDescent="0.25">
      <c r="A93" t="str">
        <f>'pivottable2 (update for final)'!B96</f>
        <v>Min_Syn</v>
      </c>
      <c r="B93" t="str">
        <f>'pivottable2 (update for final)'!C96</f>
        <v>((methyl or homo)phenylalanine)</v>
      </c>
      <c r="C93" t="str">
        <f>'pivottable2 (update for final)'!D96</f>
        <v>C10H13NO2</v>
      </c>
      <c r="D93">
        <f>'pivottable2 (update for final)'!E96</f>
        <v>179.09469999999999</v>
      </c>
      <c r="E93">
        <f>'pivottable2 (update for final)'!F96</f>
        <v>13.12</v>
      </c>
      <c r="F93" t="str">
        <f>'pivottable2 (update for final)'!G96</f>
        <v>10.1039/c1mb05196b</v>
      </c>
      <c r="G93" t="str">
        <f>'pivottable2 (update for final)'!H96</f>
        <v>E</v>
      </c>
      <c r="H93" t="str">
        <f t="shared" si="1"/>
        <v>5</v>
      </c>
      <c r="I93" t="str">
        <f>'pivottable2 (update for final)'!I96</f>
        <v>5</v>
      </c>
    </row>
    <row r="94" spans="1:9" x14ac:dyDescent="0.25">
      <c r="A94" t="str">
        <f>'pivottable2 (update for final)'!B97</f>
        <v>Min_Syn</v>
      </c>
      <c r="B94" t="str">
        <f>'pivottable2 (update for final)'!C97</f>
        <v>(2hexoses + glycerol minus 2H2O)</v>
      </c>
      <c r="C94" t="str">
        <f>'pivottable2 (update for final)'!D97</f>
        <v>C15H28O13</v>
      </c>
      <c r="D94">
        <f>'pivottable2 (update for final)'!E97</f>
        <v>416.15300000000002</v>
      </c>
      <c r="E94">
        <f>'pivottable2 (update for final)'!F97</f>
        <v>19.39</v>
      </c>
      <c r="F94" t="str">
        <f>'pivottable2 (update for final)'!G97</f>
        <v>10.1039/c1mb05196b</v>
      </c>
      <c r="G94" t="str">
        <f>'pivottable2 (update for final)'!H97</f>
        <v>ND</v>
      </c>
      <c r="H94" t="str">
        <f t="shared" si="1"/>
        <v/>
      </c>
      <c r="I94">
        <f>'pivottable2 (update for final)'!I97</f>
        <v>0</v>
      </c>
    </row>
    <row r="95" spans="1:9" x14ac:dyDescent="0.25">
      <c r="A95" t="str">
        <f>'pivottable2 (update for final)'!B98</f>
        <v>Min_Syn</v>
      </c>
      <c r="B95" t="str">
        <f>'pivottable2 (update for final)'!C98</f>
        <v>(2hexoses minus H2O)</v>
      </c>
      <c r="C95" t="str">
        <f>'pivottable2 (update for final)'!D98</f>
        <v>C12H22O11</v>
      </c>
      <c r="D95">
        <f>'pivottable2 (update for final)'!E98</f>
        <v>342.11770000000001</v>
      </c>
      <c r="E95">
        <f>'pivottable2 (update for final)'!F98</f>
        <v>18.899999999999999</v>
      </c>
      <c r="F95" t="str">
        <f>'pivottable2 (update for final)'!G98</f>
        <v>10.1039/c1mb05196b</v>
      </c>
      <c r="G95" t="str">
        <f>'pivottable2 (update for final)'!H98</f>
        <v>N</v>
      </c>
      <c r="H95" t="str">
        <f t="shared" si="1"/>
        <v>1</v>
      </c>
      <c r="I95" t="str">
        <f>'pivottable2 (update for final)'!I98</f>
        <v>1</v>
      </c>
    </row>
    <row r="96" spans="1:9" x14ac:dyDescent="0.25">
      <c r="A96" t="str">
        <f>'pivottable2 (update for final)'!B99</f>
        <v>Min_Syn</v>
      </c>
      <c r="B96" t="str">
        <f>'pivottable2 (update for final)'!C99</f>
        <v>(4-aminobutyric acid)</v>
      </c>
      <c r="C96" t="str">
        <f>'pivottable2 (update for final)'!D99</f>
        <v>C4H9NO2</v>
      </c>
      <c r="D96">
        <f>'pivottable2 (update for final)'!E99</f>
        <v>103.0633</v>
      </c>
      <c r="E96">
        <f>'pivottable2 (update for final)'!F99</f>
        <v>20.49</v>
      </c>
      <c r="F96" t="str">
        <f>'pivottable2 (update for final)'!G99</f>
        <v>10.1039/c1mb05196b</v>
      </c>
      <c r="G96" t="str">
        <f>'pivottable2 (update for final)'!H99</f>
        <v>ND</v>
      </c>
      <c r="H96" t="str">
        <f t="shared" si="1"/>
        <v/>
      </c>
      <c r="I96">
        <f>'pivottable2 (update for final)'!I99</f>
        <v>0</v>
      </c>
    </row>
    <row r="97" spans="1:9" x14ac:dyDescent="0.25">
      <c r="A97" t="str">
        <f>'pivottable2 (update for final)'!B100</f>
        <v>Min_Syn</v>
      </c>
      <c r="B97" t="str">
        <f>'pivottable2 (update for final)'!C100</f>
        <v>(C3H7NO2+Lys-H2O)</v>
      </c>
      <c r="C97" t="str">
        <f>'pivottable2 (update for final)'!D100</f>
        <v>C9H19N3O3</v>
      </c>
      <c r="D97">
        <f>'pivottable2 (update for final)'!E100</f>
        <v>217.14240000000001</v>
      </c>
      <c r="E97">
        <f>'pivottable2 (update for final)'!F100</f>
        <v>26.23</v>
      </c>
      <c r="F97" t="str">
        <f>'pivottable2 (update for final)'!G100</f>
        <v>10.1039/c1mb05196b</v>
      </c>
      <c r="G97" t="str">
        <f>'pivottable2 (update for final)'!H100</f>
        <v>ND</v>
      </c>
      <c r="H97" t="str">
        <f t="shared" si="1"/>
        <v/>
      </c>
      <c r="I97">
        <f>'pivottable2 (update for final)'!I100</f>
        <v>0</v>
      </c>
    </row>
    <row r="98" spans="1:9" x14ac:dyDescent="0.25">
      <c r="A98" t="str">
        <f>'pivottable2 (update for final)'!B101</f>
        <v>Min_Syn</v>
      </c>
      <c r="B98" t="str">
        <f>'pivottable2 (update for final)'!C101</f>
        <v>(C4H9NO3+Arg-H2O)</v>
      </c>
      <c r="C98" t="str">
        <f>'pivottable2 (update for final)'!D101</f>
        <v>C10H21N5O4</v>
      </c>
      <c r="D98">
        <f>'pivottable2 (update for final)'!E101</f>
        <v>275.15949999999998</v>
      </c>
      <c r="E98">
        <f>'pivottable2 (update for final)'!F101</f>
        <v>22.41</v>
      </c>
      <c r="F98" t="str">
        <f>'pivottable2 (update for final)'!G101</f>
        <v>10.1039/c1mb05196b</v>
      </c>
      <c r="G98" t="str">
        <f>'pivottable2 (update for final)'!H101</f>
        <v>ND</v>
      </c>
      <c r="H98" t="str">
        <f t="shared" si="1"/>
        <v/>
      </c>
      <c r="I98">
        <f>'pivottable2 (update for final)'!I101</f>
        <v>0</v>
      </c>
    </row>
    <row r="99" spans="1:9" x14ac:dyDescent="0.25">
      <c r="A99" t="str">
        <f>'pivottable2 (update for final)'!B102</f>
        <v>Min_Syn</v>
      </c>
      <c r="B99" t="str">
        <f>'pivottable2 (update for final)'!C102</f>
        <v>(C4H9NO3+Lys-H2O)</v>
      </c>
      <c r="C99" t="str">
        <f>'pivottable2 (update for final)'!D102</f>
        <v>C10H21N3O4</v>
      </c>
      <c r="D99">
        <f>'pivottable2 (update for final)'!E102</f>
        <v>247.1523</v>
      </c>
      <c r="E99">
        <f>'pivottable2 (update for final)'!F102</f>
        <v>23.41</v>
      </c>
      <c r="F99" t="str">
        <f>'pivottable2 (update for final)'!G102</f>
        <v>10.1039/c1mb05196b</v>
      </c>
      <c r="G99" t="str">
        <f>'pivottable2 (update for final)'!H102</f>
        <v>ND</v>
      </c>
      <c r="H99" t="str">
        <f t="shared" si="1"/>
        <v/>
      </c>
      <c r="I99">
        <f>'pivottable2 (update for final)'!I102</f>
        <v>0</v>
      </c>
    </row>
    <row r="100" spans="1:9" x14ac:dyDescent="0.25">
      <c r="A100" t="str">
        <f>'pivottable2 (update for final)'!B103</f>
        <v>Min_Syn</v>
      </c>
      <c r="B100" t="str">
        <f>'pivottable2 (update for final)'!C103</f>
        <v>(C5H11NO2+Lys-H2O)</v>
      </c>
      <c r="C100" t="str">
        <f>'pivottable2 (update for final)'!D103</f>
        <v>C11H23N3O3</v>
      </c>
      <c r="D100">
        <f>'pivottable2 (update for final)'!E103</f>
        <v>245.1739</v>
      </c>
      <c r="E100">
        <f>'pivottable2 (update for final)'!F103</f>
        <v>23.35</v>
      </c>
      <c r="F100" t="str">
        <f>'pivottable2 (update for final)'!G103</f>
        <v>10.1039/c1mb05196b</v>
      </c>
      <c r="G100" t="str">
        <f>'pivottable2 (update for final)'!H103</f>
        <v>ND</v>
      </c>
      <c r="H100" t="str">
        <f t="shared" si="1"/>
        <v/>
      </c>
      <c r="I100">
        <f>'pivottable2 (update for final)'!I103</f>
        <v>0</v>
      </c>
    </row>
    <row r="101" spans="1:9" x14ac:dyDescent="0.25">
      <c r="A101" t="str">
        <f>'pivottable2 (update for final)'!B104</f>
        <v>Min_Syn</v>
      </c>
      <c r="B101" t="str">
        <f>'pivottable2 (update for final)'!C104</f>
        <v>(C5H7NO3 + (Leu or Ile) minus H2O)</v>
      </c>
      <c r="C101" t="str">
        <f>'pivottable2 (update for final)'!D104</f>
        <v>C11H18N2O4</v>
      </c>
      <c r="D101">
        <f>'pivottable2 (update for final)'!E104</f>
        <v>242.12639999999999</v>
      </c>
      <c r="E101">
        <f>'pivottable2 (update for final)'!F104</f>
        <v>14.36</v>
      </c>
      <c r="F101" t="str">
        <f>'pivottable2 (update for final)'!G104</f>
        <v>10.1039/c1mb05196b</v>
      </c>
      <c r="G101" t="str">
        <f>'pivottable2 (update for final)'!H104</f>
        <v>ND</v>
      </c>
      <c r="H101" t="str">
        <f t="shared" si="1"/>
        <v/>
      </c>
      <c r="I101">
        <f>'pivottable2 (update for final)'!I104</f>
        <v>0</v>
      </c>
    </row>
    <row r="102" spans="1:9" x14ac:dyDescent="0.25">
      <c r="A102" t="str">
        <f>'pivottable2 (update for final)'!B105</f>
        <v>Min_Syn</v>
      </c>
      <c r="B102" t="str">
        <f>'pivottable2 (update for final)'!C105</f>
        <v>(C5H7NO3 + Phe minus H2O)</v>
      </c>
      <c r="C102" t="str">
        <f>'pivottable2 (update for final)'!D105</f>
        <v>C14H16N2O4</v>
      </c>
      <c r="D102">
        <f>'pivottable2 (update for final)'!E105</f>
        <v>276.11149999999998</v>
      </c>
      <c r="E102">
        <f>'pivottable2 (update for final)'!F105</f>
        <v>14.23</v>
      </c>
      <c r="F102" t="str">
        <f>'pivottable2 (update for final)'!G105</f>
        <v>10.1039/c1mb05196b</v>
      </c>
      <c r="G102" t="str">
        <f>'pivottable2 (update for final)'!H105</f>
        <v>ND</v>
      </c>
      <c r="H102" t="str">
        <f t="shared" si="1"/>
        <v/>
      </c>
      <c r="I102">
        <f>'pivottable2 (update for final)'!I105</f>
        <v>0</v>
      </c>
    </row>
    <row r="103" spans="1:9" x14ac:dyDescent="0.25">
      <c r="A103" t="str">
        <f>'pivottable2 (update for final)'!B106</f>
        <v>Min_Syn</v>
      </c>
      <c r="B103" t="str">
        <f>'pivottable2 (update for final)'!C106</f>
        <v>(dimethyladenosine)</v>
      </c>
      <c r="C103" t="str">
        <f>'pivottable2 (update for final)'!D106</f>
        <v>C12H17N5O4</v>
      </c>
      <c r="D103">
        <f>'pivottable2 (update for final)'!E106</f>
        <v>295.12869999999998</v>
      </c>
      <c r="E103">
        <f>'pivottable2 (update for final)'!F106</f>
        <v>6.77</v>
      </c>
      <c r="F103" t="str">
        <f>'pivottable2 (update for final)'!G106</f>
        <v>10.1039/c1mb05196b</v>
      </c>
      <c r="G103" t="str">
        <f>'pivottable2 (update for final)'!H106</f>
        <v>E</v>
      </c>
      <c r="H103" t="str">
        <f t="shared" si="1"/>
        <v>5</v>
      </c>
      <c r="I103" t="str">
        <f>'pivottable2 (update for final)'!I106</f>
        <v>5</v>
      </c>
    </row>
    <row r="104" spans="1:9" x14ac:dyDescent="0.25">
      <c r="A104" t="str">
        <f>'pivottable2 (update for final)'!B107</f>
        <v>Min_Syn</v>
      </c>
      <c r="B104" t="str">
        <f>'pivottable2 (update for final)'!C107</f>
        <v>(glycine)</v>
      </c>
      <c r="C104" t="str">
        <f>'pivottable2 (update for final)'!D107</f>
        <v>(C2H5NO2)</v>
      </c>
      <c r="D104">
        <f>'pivottable2 (update for final)'!E107</f>
        <v>75.032028404269994</v>
      </c>
      <c r="E104">
        <f>'pivottable2 (update for final)'!F107</f>
        <v>20.79</v>
      </c>
      <c r="F104" t="str">
        <f>'pivottable2 (update for final)'!G107</f>
        <v>10.1039/c1mb05196b</v>
      </c>
      <c r="G104" t="str">
        <f>'pivottable2 (update for final)'!H107</f>
        <v>N</v>
      </c>
      <c r="H104" t="str">
        <f t="shared" si="1"/>
        <v>1</v>
      </c>
      <c r="I104" t="str">
        <f>'pivottable2 (update for final)'!I107</f>
        <v>1</v>
      </c>
    </row>
    <row r="105" spans="1:9" x14ac:dyDescent="0.25">
      <c r="A105" t="str">
        <f>'pivottable2 (update for final)'!B108</f>
        <v>Min_Syn</v>
      </c>
      <c r="B105" t="str">
        <f>'pivottable2 (update for final)'!C108</f>
        <v>(hexos(amine) trisaccharide)</v>
      </c>
      <c r="C105" t="str">
        <f>'pivottable2 (update for final)'!D108</f>
        <v>C25H40N2O18</v>
      </c>
      <c r="D105">
        <f>'pivottable2 (update for final)'!E108</f>
        <v>656.22829999999999</v>
      </c>
      <c r="E105">
        <f>'pivottable2 (update for final)'!F108</f>
        <v>19.07</v>
      </c>
      <c r="F105" t="str">
        <f>'pivottable2 (update for final)'!G108</f>
        <v>10.1039/c1mb05196b</v>
      </c>
      <c r="G105" t="str">
        <f>'pivottable2 (update for final)'!H108</f>
        <v>E</v>
      </c>
      <c r="H105" t="str">
        <f t="shared" si="1"/>
        <v>5</v>
      </c>
      <c r="I105" t="str">
        <f>'pivottable2 (update for final)'!I108</f>
        <v>5</v>
      </c>
    </row>
    <row r="106" spans="1:9" x14ac:dyDescent="0.25">
      <c r="A106" t="str">
        <f>'pivottable2 (update for final)'!B109</f>
        <v>Min_Syn</v>
      </c>
      <c r="B106" t="str">
        <f>'pivottable2 (update for final)'!C109</f>
        <v>(hexose-Lys)</v>
      </c>
      <c r="C106" t="str">
        <f>'pivottable2 (update for final)'!D109</f>
        <v>(C12H24N2O7)</v>
      </c>
      <c r="D106">
        <f>'pivottable2 (update for final)'!E109</f>
        <v>308.15870000000001</v>
      </c>
      <c r="E106">
        <f>'pivottable2 (update for final)'!F109</f>
        <v>31.95</v>
      </c>
      <c r="F106" t="str">
        <f>'pivottable2 (update for final)'!G109</f>
        <v>10.1039/c1mb05196b</v>
      </c>
      <c r="G106" t="str">
        <f>'pivottable2 (update for final)'!H109</f>
        <v>ND</v>
      </c>
      <c r="H106" t="str">
        <f t="shared" si="1"/>
        <v/>
      </c>
      <c r="I106">
        <f>'pivottable2 (update for final)'!I109</f>
        <v>0</v>
      </c>
    </row>
    <row r="107" spans="1:9" x14ac:dyDescent="0.25">
      <c r="A107" t="str">
        <f>'pivottable2 (update for final)'!B110</f>
        <v>Min_Syn</v>
      </c>
      <c r="B107" t="str">
        <f>'pivottable2 (update for final)'!C110</f>
        <v>(histidine betaine sulfonic acid)</v>
      </c>
      <c r="C107" t="str">
        <f>'pivottable2 (update for final)'!D110</f>
        <v>C9H15N3O5S</v>
      </c>
      <c r="D107">
        <f>'pivottable2 (update for final)'!E110</f>
        <v>277.07479999999998</v>
      </c>
      <c r="E107">
        <f>'pivottable2 (update for final)'!F110</f>
        <v>20.22</v>
      </c>
      <c r="F107" t="str">
        <f>'pivottable2 (update for final)'!G110</f>
        <v>10.1039/c1mb05196b</v>
      </c>
      <c r="G107" t="str">
        <f>'pivottable2 (update for final)'!H110</f>
        <v>ND</v>
      </c>
      <c r="H107" t="str">
        <f t="shared" si="1"/>
        <v/>
      </c>
      <c r="I107">
        <f>'pivottable2 (update for final)'!I110</f>
        <v>0</v>
      </c>
    </row>
    <row r="108" spans="1:9" x14ac:dyDescent="0.25">
      <c r="A108" t="str">
        <f>'pivottable2 (update for final)'!B111</f>
        <v>Min_Syn</v>
      </c>
      <c r="B108" t="str">
        <f>'pivottable2 (update for final)'!C111</f>
        <v>(hydroxytryptophan)</v>
      </c>
      <c r="C108" t="str">
        <f>'pivottable2 (update for final)'!D111</f>
        <v>C11H12N2O3</v>
      </c>
      <c r="D108">
        <f>'pivottable2 (update for final)'!E111</f>
        <v>220.08580000000001</v>
      </c>
      <c r="E108">
        <f>'pivottable2 (update for final)'!F111</f>
        <v>16.670000000000002</v>
      </c>
      <c r="F108" t="str">
        <f>'pivottable2 (update for final)'!G111</f>
        <v>10.1039/c1mb05196b</v>
      </c>
      <c r="G108" t="str">
        <f>'pivottable2 (update for final)'!H111</f>
        <v>ND</v>
      </c>
      <c r="H108" t="str">
        <f t="shared" si="1"/>
        <v/>
      </c>
      <c r="I108">
        <f>'pivottable2 (update for final)'!I111</f>
        <v>0</v>
      </c>
    </row>
    <row r="109" spans="1:9" x14ac:dyDescent="0.25">
      <c r="A109" t="str">
        <f>'pivottable2 (update for final)'!B112</f>
        <v>Min_Syn</v>
      </c>
      <c r="B109" t="str">
        <f>'pivottable2 (update for final)'!C112</f>
        <v>(indole-3-acetaldehyde)</v>
      </c>
      <c r="C109" t="str">
        <f>'pivottable2 (update for final)'!D112</f>
        <v>C10H9NO</v>
      </c>
      <c r="D109">
        <f>'pivottable2 (update for final)'!E112</f>
        <v>159.06870000000001</v>
      </c>
      <c r="E109">
        <f>'pivottable2 (update for final)'!F112</f>
        <v>4.87</v>
      </c>
      <c r="F109" t="str">
        <f>'pivottable2 (update for final)'!G112</f>
        <v>10.1039/c1mb05196b</v>
      </c>
      <c r="G109" t="str">
        <f>'pivottable2 (update for final)'!H112</f>
        <v>ND</v>
      </c>
      <c r="H109" t="str">
        <f t="shared" si="1"/>
        <v/>
      </c>
      <c r="I109">
        <f>'pivottable2 (update for final)'!I112</f>
        <v>0</v>
      </c>
    </row>
    <row r="110" spans="1:9" x14ac:dyDescent="0.25">
      <c r="A110" t="str">
        <f>'pivottable2 (update for final)'!B113</f>
        <v>Min_Syn</v>
      </c>
      <c r="B110" t="str">
        <f>'pivottable2 (update for final)'!C113</f>
        <v>(indole-3-acetamide)</v>
      </c>
      <c r="C110" t="str">
        <f>'pivottable2 (update for final)'!D113</f>
        <v>C10H10N2O</v>
      </c>
      <c r="D110">
        <f>'pivottable2 (update for final)'!E113</f>
        <v>174.07980000000001</v>
      </c>
      <c r="E110">
        <f>'pivottable2 (update for final)'!F113</f>
        <v>12.71</v>
      </c>
      <c r="F110" t="str">
        <f>'pivottable2 (update for final)'!G113</f>
        <v>10.1039/c1mb05196b</v>
      </c>
      <c r="G110" t="str">
        <f>'pivottable2 (update for final)'!H113</f>
        <v>ND</v>
      </c>
      <c r="H110" t="str">
        <f t="shared" si="1"/>
        <v/>
      </c>
      <c r="I110">
        <f>'pivottable2 (update for final)'!I113</f>
        <v>0</v>
      </c>
    </row>
    <row r="111" spans="1:9" x14ac:dyDescent="0.25">
      <c r="A111" t="str">
        <f>'pivottable2 (update for final)'!B114</f>
        <v>Min_Syn</v>
      </c>
      <c r="B111" t="str">
        <f>'pivottable2 (update for final)'!C114</f>
        <v>(N-acetylornithine minus H2O)</v>
      </c>
      <c r="C111" t="str">
        <f>'pivottable2 (update for final)'!D114</f>
        <v>C7H12N2O2</v>
      </c>
      <c r="D111">
        <f>'pivottable2 (update for final)'!E114</f>
        <v>156.08987763355998</v>
      </c>
      <c r="E111">
        <f>'pivottable2 (update for final)'!F114</f>
        <v>6.38</v>
      </c>
      <c r="F111" t="str">
        <f>'pivottable2 (update for final)'!G114</f>
        <v>10.1039/c1mb05196b</v>
      </c>
      <c r="G111" t="str">
        <f>'pivottable2 (update for final)'!H114</f>
        <v>ND</v>
      </c>
      <c r="H111" t="str">
        <f t="shared" si="1"/>
        <v/>
      </c>
      <c r="I111">
        <f>'pivottable2 (update for final)'!I114</f>
        <v>0</v>
      </c>
    </row>
    <row r="112" spans="1:9" x14ac:dyDescent="0.25">
      <c r="A112" t="str">
        <f>'pivottable2 (update for final)'!B115</f>
        <v>Min_Syn</v>
      </c>
      <c r="B112" t="str">
        <f>'pivottable2 (update for final)'!C115</f>
        <v>(Phe-Arg)</v>
      </c>
      <c r="C112" t="str">
        <f>'pivottable2 (update for final)'!D115</f>
        <v>C15H23N5O3</v>
      </c>
      <c r="D112">
        <f>'pivottable2 (update for final)'!E115</f>
        <v>321.17840000000001</v>
      </c>
      <c r="E112">
        <f>'pivottable2 (update for final)'!F115</f>
        <v>19.43</v>
      </c>
      <c r="F112" t="str">
        <f>'pivottable2 (update for final)'!G115</f>
        <v>10.1039/c1mb05196b</v>
      </c>
      <c r="G112" t="str">
        <f>'pivottable2 (update for final)'!H115</f>
        <v>ND</v>
      </c>
      <c r="H112" t="str">
        <f t="shared" si="1"/>
        <v/>
      </c>
      <c r="I112">
        <f>'pivottable2 (update for final)'!I115</f>
        <v>0</v>
      </c>
    </row>
    <row r="113" spans="1:9" x14ac:dyDescent="0.25">
      <c r="A113" t="str">
        <f>'pivottable2 (update for final)'!B116</f>
        <v>Min_Syn</v>
      </c>
      <c r="B113" t="str">
        <f>'pivottable2 (update for final)'!C116</f>
        <v>(Phe-Lys)</v>
      </c>
      <c r="C113" t="str">
        <f>'pivottable2 (update for final)'!D116</f>
        <v>C15H23N3O3</v>
      </c>
      <c r="D113">
        <f>'pivottable2 (update for final)'!E116</f>
        <v>293.17360000000002</v>
      </c>
      <c r="E113">
        <f>'pivottable2 (update for final)'!F116</f>
        <v>20.74</v>
      </c>
      <c r="F113" t="str">
        <f>'pivottable2 (update for final)'!G116</f>
        <v>10.1039/c1mb05196b</v>
      </c>
      <c r="G113" t="str">
        <f>'pivottable2 (update for final)'!H116</f>
        <v>ND</v>
      </c>
      <c r="H113" t="str">
        <f t="shared" si="1"/>
        <v/>
      </c>
      <c r="I113">
        <f>'pivottable2 (update for final)'!I116</f>
        <v>0</v>
      </c>
    </row>
    <row r="114" spans="1:9" x14ac:dyDescent="0.25">
      <c r="A114" t="str">
        <f>'pivottable2 (update for final)'!B117</f>
        <v>Min_Syn</v>
      </c>
      <c r="B114" t="str">
        <f>'pivottable2 (update for final)'!C117</f>
        <v>(Phe-Pro)</v>
      </c>
      <c r="C114" t="str">
        <f>'pivottable2 (update for final)'!D117</f>
        <v>C14H18N2O3</v>
      </c>
      <c r="D114">
        <f>'pivottable2 (update for final)'!E117</f>
        <v>262.13150000000002</v>
      </c>
      <c r="E114">
        <f>'pivottable2 (update for final)'!F117</f>
        <v>14.37</v>
      </c>
      <c r="F114" t="str">
        <f>'pivottable2 (update for final)'!G117</f>
        <v>10.1039/c1mb05196b</v>
      </c>
      <c r="G114" t="str">
        <f>'pivottable2 (update for final)'!H117</f>
        <v>ND</v>
      </c>
      <c r="H114" t="str">
        <f t="shared" si="1"/>
        <v/>
      </c>
      <c r="I114">
        <f>'pivottable2 (update for final)'!I117</f>
        <v>0</v>
      </c>
    </row>
    <row r="115" spans="1:9" x14ac:dyDescent="0.25">
      <c r="A115" t="str">
        <f>'pivottable2 (update for final)'!B118</f>
        <v>Min_Syn</v>
      </c>
      <c r="B115" t="str">
        <f>'pivottable2 (update for final)'!C118</f>
        <v>(purine)</v>
      </c>
      <c r="C115" t="str">
        <f>'pivottable2 (update for final)'!D118</f>
        <v>C5H4N4</v>
      </c>
      <c r="D115">
        <f>'pivottable2 (update for final)'!E118</f>
        <v>120.044</v>
      </c>
      <c r="E115">
        <f>'pivottable2 (update for final)'!F118</f>
        <v>13.54</v>
      </c>
      <c r="F115" t="str">
        <f>'pivottable2 (update for final)'!G118</f>
        <v>10.1039/c1mb05196b</v>
      </c>
      <c r="G115" t="str">
        <f>'pivottable2 (update for final)'!H118</f>
        <v>ND</v>
      </c>
      <c r="H115" t="str">
        <f t="shared" si="1"/>
        <v/>
      </c>
      <c r="I115">
        <f>'pivottable2 (update for final)'!I118</f>
        <v>0</v>
      </c>
    </row>
    <row r="116" spans="1:9" x14ac:dyDescent="0.25">
      <c r="A116" t="str">
        <f>'pivottable2 (update for final)'!B119</f>
        <v>Min_Syn</v>
      </c>
      <c r="B116" t="str">
        <f>'pivottable2 (update for final)'!C119</f>
        <v>(Ser-Lys)</v>
      </c>
      <c r="C116" t="str">
        <f>'pivottable2 (update for final)'!D119</f>
        <v>C9H19N3O4</v>
      </c>
      <c r="D116">
        <f>'pivottable2 (update for final)'!E119</f>
        <v>233.13720000000001</v>
      </c>
      <c r="E116">
        <f>'pivottable2 (update for final)'!F119</f>
        <v>24.32</v>
      </c>
      <c r="F116" t="str">
        <f>'pivottable2 (update for final)'!G119</f>
        <v>10.1039/c1mb05196b</v>
      </c>
      <c r="G116" t="str">
        <f>'pivottable2 (update for final)'!H119</f>
        <v>ND</v>
      </c>
      <c r="H116" t="str">
        <f t="shared" si="1"/>
        <v/>
      </c>
      <c r="I116">
        <f>'pivottable2 (update for final)'!I119</f>
        <v>0</v>
      </c>
    </row>
    <row r="117" spans="1:9" x14ac:dyDescent="0.25">
      <c r="A117" t="str">
        <f>'pivottable2 (update for final)'!B120</f>
        <v>Min_Syn</v>
      </c>
      <c r="B117" t="str">
        <f>'pivottable2 (update for final)'!C120</f>
        <v>(trehalose)</v>
      </c>
      <c r="C117" t="str">
        <f>'pivottable2 (update for final)'!D120</f>
        <v>C12H22O11</v>
      </c>
      <c r="D117">
        <f>'pivottable2 (update for final)'!E120</f>
        <v>342.11621152069995</v>
      </c>
      <c r="E117">
        <f>'pivottable2 (update for final)'!F120</f>
        <v>19.77</v>
      </c>
      <c r="F117" t="str">
        <f>'pivottable2 (update for final)'!G120</f>
        <v>10.1039/c1mb05196b</v>
      </c>
      <c r="G117" t="str">
        <f>'pivottable2 (update for final)'!H120</f>
        <v>ND</v>
      </c>
      <c r="H117" t="str">
        <f t="shared" si="1"/>
        <v/>
      </c>
      <c r="I117">
        <f>'pivottable2 (update for final)'!I120</f>
        <v>0</v>
      </c>
    </row>
    <row r="118" spans="1:9" x14ac:dyDescent="0.25">
      <c r="A118" t="str">
        <f>'pivottable2 (update for final)'!B121</f>
        <v>Min_Syn</v>
      </c>
      <c r="B118" t="str">
        <f>'pivottable2 (update for final)'!C121</f>
        <v>(Tyr-Lys)</v>
      </c>
      <c r="C118" t="str">
        <f>'pivottable2 (update for final)'!D121</f>
        <v>(C15H23N3O4)</v>
      </c>
      <c r="D118">
        <f>'pivottable2 (update for final)'!E121</f>
        <v>309.16800000000001</v>
      </c>
      <c r="E118">
        <f>'pivottable2 (update for final)'!F121</f>
        <v>23.16</v>
      </c>
      <c r="F118" t="str">
        <f>'pivottable2 (update for final)'!G121</f>
        <v>10.1039/c1mb05196b</v>
      </c>
      <c r="G118" t="str">
        <f>'pivottable2 (update for final)'!H121</f>
        <v>ND</v>
      </c>
      <c r="H118" t="str">
        <f t="shared" si="1"/>
        <v/>
      </c>
      <c r="I118">
        <f>'pivottable2 (update for final)'!I121</f>
        <v>0</v>
      </c>
    </row>
    <row r="119" spans="1:9" x14ac:dyDescent="0.25">
      <c r="A119" t="str">
        <f>'pivottable2 (update for final)'!B122</f>
        <v>Min_Syn</v>
      </c>
      <c r="B119" t="str">
        <f>'pivottable2 (update for final)'!C122</f>
        <v>(Val-(Leu or Ile))</v>
      </c>
      <c r="C119" t="str">
        <f>'pivottable2 (update for final)'!D122</f>
        <v>C11H22N2O3</v>
      </c>
      <c r="D119">
        <f>'pivottable2 (update for final)'!E122</f>
        <v>230.16290000000001</v>
      </c>
      <c r="E119">
        <f>'pivottable2 (update for final)'!F122</f>
        <v>14.34</v>
      </c>
      <c r="F119" t="str">
        <f>'pivottable2 (update for final)'!G122</f>
        <v>10.1039/c1mb05196b</v>
      </c>
      <c r="G119" t="str">
        <f>'pivottable2 (update for final)'!H122</f>
        <v>ND</v>
      </c>
      <c r="H119" t="str">
        <f t="shared" si="1"/>
        <v/>
      </c>
      <c r="I119">
        <f>'pivottable2 (update for final)'!I122</f>
        <v>0</v>
      </c>
    </row>
    <row r="120" spans="1:9" x14ac:dyDescent="0.25">
      <c r="A120" t="str">
        <f>'pivottable2 (update for final)'!B123</f>
        <v>Min_Syn</v>
      </c>
      <c r="B120" t="str">
        <f>'pivottable2 (update for final)'!C123</f>
        <v>(Val-Lys)</v>
      </c>
      <c r="C120" t="str">
        <f>'pivottable2 (update for final)'!D123</f>
        <v>C11H23N3O3</v>
      </c>
      <c r="D120">
        <f>'pivottable2 (update for final)'!E123</f>
        <v>245.1738</v>
      </c>
      <c r="E120">
        <f>'pivottable2 (update for final)'!F123</f>
        <v>22.77</v>
      </c>
      <c r="F120" t="str">
        <f>'pivottable2 (update for final)'!G123</f>
        <v>10.1039/c1mb05196b</v>
      </c>
      <c r="G120" t="str">
        <f>'pivottable2 (update for final)'!H123</f>
        <v>ND</v>
      </c>
      <c r="H120" t="str">
        <f t="shared" si="1"/>
        <v/>
      </c>
      <c r="I120">
        <f>'pivottable2 (update for final)'!I123</f>
        <v>0</v>
      </c>
    </row>
    <row r="121" spans="1:9" x14ac:dyDescent="0.25">
      <c r="A121" t="str">
        <f>'pivottable2 (update for final)'!B124</f>
        <v>Min_Syn</v>
      </c>
      <c r="B121" t="str">
        <f>'pivottable2 (update for final)'!C124</f>
        <v>(Val-Val)</v>
      </c>
      <c r="C121" t="str">
        <f>'pivottable2 (update for final)'!D124</f>
        <v>C10H20N2O3</v>
      </c>
      <c r="D121">
        <f>'pivottable2 (update for final)'!E124</f>
        <v>216.13740000000001</v>
      </c>
      <c r="E121">
        <f>'pivottable2 (update for final)'!F124</f>
        <v>15.29</v>
      </c>
      <c r="F121" t="str">
        <f>'pivottable2 (update for final)'!G124</f>
        <v>10.1039/c1mb05196b</v>
      </c>
      <c r="G121" t="str">
        <f>'pivottable2 (update for final)'!H124</f>
        <v>ND</v>
      </c>
      <c r="H121" t="str">
        <f t="shared" si="1"/>
        <v/>
      </c>
      <c r="I121">
        <f>'pivottable2 (update for final)'!I124</f>
        <v>0</v>
      </c>
    </row>
    <row r="122" spans="1:9" x14ac:dyDescent="0.25">
      <c r="A122" t="str">
        <f>'pivottable2 (update for final)'!B125</f>
        <v>Min_Syn</v>
      </c>
      <c r="B122" t="str">
        <f>'pivottable2 (update for final)'!C125</f>
        <v>acetylglutamate</v>
      </c>
      <c r="C122" t="str">
        <f>'pivottable2 (update for final)'!D125</f>
        <v>C7H11NO5</v>
      </c>
      <c r="D122">
        <f>'pivottable2 (update for final)'!E125</f>
        <v>189.06450000000001</v>
      </c>
      <c r="E122">
        <f>'pivottable2 (update for final)'!F125</f>
        <v>20.03</v>
      </c>
      <c r="F122" t="str">
        <f>'pivottable2 (update for final)'!G125</f>
        <v>10.1039/c1mb05196b</v>
      </c>
      <c r="G122" t="str">
        <f>'pivottable2 (update for final)'!H125</f>
        <v>ND</v>
      </c>
      <c r="H122" t="str">
        <f t="shared" si="1"/>
        <v/>
      </c>
      <c r="I122">
        <f>'pivottable2 (update for final)'!I125</f>
        <v>0</v>
      </c>
    </row>
    <row r="123" spans="1:9" x14ac:dyDescent="0.25">
      <c r="A123" t="str">
        <f>'pivottable2 (update for final)'!B126</f>
        <v>Min_Syn</v>
      </c>
      <c r="B123" t="str">
        <f>'pivottable2 (update for final)'!C126</f>
        <v>adenine</v>
      </c>
      <c r="C123" t="str">
        <f>'pivottable2 (update for final)'!D126</f>
        <v>C5H5N5</v>
      </c>
      <c r="D123">
        <f>'pivottable2 (update for final)'!E126</f>
        <v>135.05529999999999</v>
      </c>
      <c r="E123">
        <f>'pivottable2 (update for final)'!F126</f>
        <v>7.79</v>
      </c>
      <c r="F123" t="str">
        <f>'pivottable2 (update for final)'!G126</f>
        <v>10.1039/c1mb05196b</v>
      </c>
      <c r="G123" t="str">
        <f>'pivottable2 (update for final)'!H126</f>
        <v>ND</v>
      </c>
      <c r="H123" t="str">
        <f t="shared" si="1"/>
        <v/>
      </c>
      <c r="I123">
        <f>'pivottable2 (update for final)'!I126</f>
        <v>0</v>
      </c>
    </row>
    <row r="124" spans="1:9" x14ac:dyDescent="0.25">
      <c r="A124" t="str">
        <f>'pivottable2 (update for final)'!B127</f>
        <v>Min_Syn</v>
      </c>
      <c r="B124" t="str">
        <f>'pivottable2 (update for final)'!C127</f>
        <v>adenosine</v>
      </c>
      <c r="C124" t="str">
        <f>'pivottable2 (update for final)'!D127</f>
        <v>C10H13N5O4</v>
      </c>
      <c r="D124">
        <f>'pivottable2 (update for final)'!E127</f>
        <v>267.09640000000002</v>
      </c>
      <c r="E124">
        <f>'pivottable2 (update for final)'!F127</f>
        <v>8.4700000000000006</v>
      </c>
      <c r="F124" t="str">
        <f>'pivottable2 (update for final)'!G127</f>
        <v>10.1039/c1mb05196b</v>
      </c>
      <c r="G124" t="str">
        <f>'pivottable2 (update for final)'!H127</f>
        <v>ND</v>
      </c>
      <c r="H124" t="str">
        <f t="shared" si="1"/>
        <v/>
      </c>
      <c r="I124">
        <f>'pivottable2 (update for final)'!I127</f>
        <v>0</v>
      </c>
    </row>
    <row r="125" spans="1:9" x14ac:dyDescent="0.25">
      <c r="A125" t="str">
        <f>'pivottable2 (update for final)'!B128</f>
        <v>Min_Syn</v>
      </c>
      <c r="B125" t="str">
        <f>'pivottable2 (update for final)'!C128</f>
        <v>alanine</v>
      </c>
      <c r="C125" t="str">
        <f>'pivottable2 (update for final)'!D128</f>
        <v>C3H7NO2</v>
      </c>
      <c r="D125">
        <f>'pivottable2 (update for final)'!E128</f>
        <v>89.0471</v>
      </c>
      <c r="E125">
        <f>'pivottable2 (update for final)'!F128</f>
        <v>19.600000000000001</v>
      </c>
      <c r="F125" t="str">
        <f>'pivottable2 (update for final)'!G128</f>
        <v>10.1039/c1mb05196b</v>
      </c>
      <c r="G125" t="str">
        <f>'pivottable2 (update for final)'!H128</f>
        <v>E</v>
      </c>
      <c r="H125" t="str">
        <f t="shared" si="1"/>
        <v>5</v>
      </c>
      <c r="I125" t="str">
        <f>'pivottable2 (update for final)'!I128</f>
        <v>5</v>
      </c>
    </row>
    <row r="126" spans="1:9" x14ac:dyDescent="0.25">
      <c r="A126" t="str">
        <f>'pivottable2 (update for final)'!B129</f>
        <v>Min_Syn</v>
      </c>
      <c r="B126" t="str">
        <f>'pivottable2 (update for final)'!C129</f>
        <v>AMP</v>
      </c>
      <c r="C126" t="str">
        <f>'pivottable2 (update for final)'!D129</f>
        <v>C10H14N5O7P</v>
      </c>
      <c r="D126">
        <f>'pivottable2 (update for final)'!E129</f>
        <v>347.06389999999999</v>
      </c>
      <c r="E126">
        <f>'pivottable2 (update for final)'!F129</f>
        <v>20.71</v>
      </c>
      <c r="F126" t="str">
        <f>'pivottable2 (update for final)'!G129</f>
        <v>10.1039/c1mb05196b</v>
      </c>
      <c r="G126" t="str">
        <f>'pivottable2 (update for final)'!H129</f>
        <v>ND</v>
      </c>
      <c r="H126" t="str">
        <f t="shared" si="1"/>
        <v/>
      </c>
      <c r="I126">
        <f>'pivottable2 (update for final)'!I129</f>
        <v>0</v>
      </c>
    </row>
    <row r="127" spans="1:9" x14ac:dyDescent="0.25">
      <c r="A127" t="str">
        <f>'pivottable2 (update for final)'!B130</f>
        <v>Min_Syn</v>
      </c>
      <c r="B127" t="str">
        <f>'pivottable2 (update for final)'!C130</f>
        <v>arginine</v>
      </c>
      <c r="C127" t="str">
        <f>'pivottable2 (update for final)'!D130</f>
        <v>C6H14N4O2</v>
      </c>
      <c r="D127">
        <f>'pivottable2 (update for final)'!E130</f>
        <v>174.11160000000001</v>
      </c>
      <c r="E127">
        <f>'pivottable2 (update for final)'!F130</f>
        <v>35.630000000000003</v>
      </c>
      <c r="F127" t="str">
        <f>'pivottable2 (update for final)'!G130</f>
        <v>10.1039/c1mb05196b</v>
      </c>
      <c r="G127" t="str">
        <f>'pivottable2 (update for final)'!H130</f>
        <v>ND</v>
      </c>
      <c r="H127" t="str">
        <f t="shared" si="1"/>
        <v/>
      </c>
      <c r="I127">
        <f>'pivottable2 (update for final)'!I130</f>
        <v>0</v>
      </c>
    </row>
    <row r="128" spans="1:9" x14ac:dyDescent="0.25">
      <c r="A128" t="str">
        <f>'pivottable2 (update for final)'!B131</f>
        <v>Min_Syn</v>
      </c>
      <c r="B128" t="str">
        <f>'pivottable2 (update for final)'!C131</f>
        <v>asparagine</v>
      </c>
      <c r="C128" t="str">
        <f>'pivottable2 (update for final)'!D131</f>
        <v>C4H8N2O3</v>
      </c>
      <c r="D128">
        <f>'pivottable2 (update for final)'!E131</f>
        <v>132.05349212484001</v>
      </c>
      <c r="E128">
        <f>'pivottable2 (update for final)'!F131</f>
        <v>21.09</v>
      </c>
      <c r="F128" t="str">
        <f>'pivottable2 (update for final)'!G131</f>
        <v>10.1039/c1mb05196b</v>
      </c>
      <c r="G128" t="str">
        <f>'pivottable2 (update for final)'!H131</f>
        <v>ND</v>
      </c>
      <c r="H128" t="str">
        <f t="shared" si="1"/>
        <v/>
      </c>
      <c r="I128">
        <f>'pivottable2 (update for final)'!I131</f>
        <v>0</v>
      </c>
    </row>
    <row r="129" spans="1:9" x14ac:dyDescent="0.25">
      <c r="A129" t="str">
        <f>'pivottable2 (update for final)'!B132</f>
        <v>Min_Syn</v>
      </c>
      <c r="B129" t="str">
        <f>'pivottable2 (update for final)'!C132</f>
        <v>aspartate</v>
      </c>
      <c r="C129" t="str">
        <f>'pivottable2 (update for final)'!D132</f>
        <v>C4H7NO4</v>
      </c>
      <c r="D129">
        <f>'pivottable2 (update for final)'!E132</f>
        <v>133.0377</v>
      </c>
      <c r="E129">
        <f>'pivottable2 (update for final)'!F132</f>
        <v>20.77</v>
      </c>
      <c r="F129" t="str">
        <f>'pivottable2 (update for final)'!G132</f>
        <v>10.1039/c1mb05196b</v>
      </c>
      <c r="G129" t="str">
        <f>'pivottable2 (update for final)'!H132</f>
        <v>ND</v>
      </c>
      <c r="H129" t="str">
        <f t="shared" si="1"/>
        <v/>
      </c>
      <c r="I129">
        <f>'pivottable2 (update for final)'!I132</f>
        <v>0</v>
      </c>
    </row>
    <row r="130" spans="1:9" x14ac:dyDescent="0.25">
      <c r="A130" t="str">
        <f>'pivottable2 (update for final)'!B133</f>
        <v>Min_Syn</v>
      </c>
      <c r="B130" t="str">
        <f>'pivottable2 (update for final)'!C133</f>
        <v>betaine</v>
      </c>
      <c r="C130" t="str">
        <f>'pivottable2 (update for final)'!D133</f>
        <v>C5H11NO2</v>
      </c>
      <c r="D130">
        <f>'pivottable2 (update for final)'!E133</f>
        <v>117.0797</v>
      </c>
      <c r="E130">
        <f>'pivottable2 (update for final)'!F133</f>
        <v>17.350000000000001</v>
      </c>
      <c r="F130" t="str">
        <f>'pivottable2 (update for final)'!G133</f>
        <v>10.1039/c1mb05196b</v>
      </c>
      <c r="G130" t="str">
        <f>'pivottable2 (update for final)'!H133</f>
        <v>N</v>
      </c>
      <c r="H130" t="str">
        <f t="shared" ref="H130:H193" si="2">IF(G130="ND","",I130)</f>
        <v>1</v>
      </c>
      <c r="I130" t="str">
        <f>'pivottable2 (update for final)'!I133</f>
        <v>1</v>
      </c>
    </row>
    <row r="131" spans="1:9" x14ac:dyDescent="0.25">
      <c r="A131" t="str">
        <f>'pivottable2 (update for final)'!B134</f>
        <v>Min_Syn</v>
      </c>
      <c r="B131" t="str">
        <f>'pivottable2 (update for final)'!C134</f>
        <v>choline</v>
      </c>
      <c r="C131" t="str">
        <f>'pivottable2 (update for final)'!D134</f>
        <v>C5H13NO</v>
      </c>
      <c r="D131">
        <f>'pivottable2 (update for final)'!E134</f>
        <v>103.0996</v>
      </c>
      <c r="E131">
        <f>'pivottable2 (update for final)'!F134</f>
        <v>14.61</v>
      </c>
      <c r="F131" t="str">
        <f>'pivottable2 (update for final)'!G134</f>
        <v>10.1039/c1mb05196b</v>
      </c>
      <c r="G131" t="str">
        <f>'pivottable2 (update for final)'!H134</f>
        <v>N</v>
      </c>
      <c r="H131" t="str">
        <f t="shared" si="2"/>
        <v>1</v>
      </c>
      <c r="I131" t="str">
        <f>'pivottable2 (update for final)'!I134</f>
        <v>1</v>
      </c>
    </row>
    <row r="132" spans="1:9" x14ac:dyDescent="0.25">
      <c r="A132" t="str">
        <f>'pivottable2 (update for final)'!B135</f>
        <v>Min_Syn</v>
      </c>
      <c r="B132" t="str">
        <f>'pivottable2 (update for final)'!C135</f>
        <v>cytidine</v>
      </c>
      <c r="C132" t="str">
        <f>'pivottable2 (update for final)'!D135</f>
        <v>C9H13N3O5</v>
      </c>
      <c r="D132">
        <f>'pivottable2 (update for final)'!E135</f>
        <v>243.08552052911</v>
      </c>
      <c r="E132">
        <f>'pivottable2 (update for final)'!F135</f>
        <v>14.74</v>
      </c>
      <c r="F132" t="str">
        <f>'pivottable2 (update for final)'!G135</f>
        <v>10.1039/c1mb05196b</v>
      </c>
      <c r="G132" t="str">
        <f>'pivottable2 (update for final)'!H135</f>
        <v>E</v>
      </c>
      <c r="H132" t="str">
        <f t="shared" si="2"/>
        <v>5</v>
      </c>
      <c r="I132" t="str">
        <f>'pivottable2 (update for final)'!I135</f>
        <v>5</v>
      </c>
    </row>
    <row r="133" spans="1:9" x14ac:dyDescent="0.25">
      <c r="A133" t="str">
        <f>'pivottable2 (update for final)'!B136</f>
        <v>Min_Syn</v>
      </c>
      <c r="B133" t="str">
        <f>'pivottable2 (update for final)'!C136</f>
        <v>cytosine</v>
      </c>
      <c r="C133" t="str">
        <f>'pivottable2 (update for final)'!D136</f>
        <v>C4H5N3O</v>
      </c>
      <c r="D133">
        <f>'pivottable2 (update for final)'!E136</f>
        <v>111.0431</v>
      </c>
      <c r="E133">
        <f>'pivottable2 (update for final)'!F136</f>
        <v>9.5500000000000007</v>
      </c>
      <c r="F133" t="str">
        <f>'pivottable2 (update for final)'!G136</f>
        <v>10.1039/c1mb05196b</v>
      </c>
      <c r="G133" t="str">
        <f>'pivottable2 (update for final)'!H136</f>
        <v>E</v>
      </c>
      <c r="H133" t="str">
        <f t="shared" si="2"/>
        <v>5</v>
      </c>
      <c r="I133" t="str">
        <f>'pivottable2 (update for final)'!I136</f>
        <v>5</v>
      </c>
    </row>
    <row r="134" spans="1:9" x14ac:dyDescent="0.25">
      <c r="A134" t="str">
        <f>'pivottable2 (update for final)'!B137</f>
        <v>Min_Syn</v>
      </c>
      <c r="B134" t="str">
        <f>'pivottable2 (update for final)'!C137</f>
        <v>gamma-Glu-Phe</v>
      </c>
      <c r="C134" t="str">
        <f>'pivottable2 (update for final)'!D137</f>
        <v>C14H18N2O5</v>
      </c>
      <c r="D134">
        <f>'pivottable2 (update for final)'!E137</f>
        <v>294.12279999999998</v>
      </c>
      <c r="E134">
        <f>'pivottable2 (update for final)'!F137</f>
        <v>18.739999999999998</v>
      </c>
      <c r="F134" t="str">
        <f>'pivottable2 (update for final)'!G137</f>
        <v>10.1039/c1mb05196b</v>
      </c>
      <c r="G134" t="str">
        <f>'pivottable2 (update for final)'!H137</f>
        <v>ND</v>
      </c>
      <c r="H134" t="str">
        <f t="shared" si="2"/>
        <v/>
      </c>
      <c r="I134">
        <f>'pivottable2 (update for final)'!I137</f>
        <v>0</v>
      </c>
    </row>
    <row r="135" spans="1:9" x14ac:dyDescent="0.25">
      <c r="A135" t="str">
        <f>'pivottable2 (update for final)'!B138</f>
        <v>Min_Syn</v>
      </c>
      <c r="B135" t="str">
        <f>'pivottable2 (update for final)'!C138</f>
        <v>glucose</v>
      </c>
      <c r="C135" t="str">
        <f>'pivottable2 (update for final)'!D138</f>
        <v>C6H12O6</v>
      </c>
      <c r="D135">
        <f>'pivottable2 (update for final)'!E138</f>
        <v>180.0633</v>
      </c>
      <c r="E135">
        <f>'pivottable2 (update for final)'!F138</f>
        <v>19.989999999999998</v>
      </c>
      <c r="F135" t="str">
        <f>'pivottable2 (update for final)'!G138</f>
        <v>10.1039/c1mb05196b</v>
      </c>
      <c r="G135" t="str">
        <f>'pivottable2 (update for final)'!H138</f>
        <v>ND</v>
      </c>
      <c r="H135" t="str">
        <f t="shared" si="2"/>
        <v/>
      </c>
      <c r="I135">
        <f>'pivottable2 (update for final)'!I138</f>
        <v>0</v>
      </c>
    </row>
    <row r="136" spans="1:9" x14ac:dyDescent="0.25">
      <c r="A136" t="str">
        <f>'pivottable2 (update for final)'!B139</f>
        <v>Min_Syn</v>
      </c>
      <c r="B136" t="str">
        <f>'pivottable2 (update for final)'!C139</f>
        <v>glucosylglycerate</v>
      </c>
      <c r="C136" t="str">
        <f>'pivottable2 (update for final)'!D139</f>
        <v>C9H16O9</v>
      </c>
      <c r="D136">
        <f>'pivottable2 (update for final)'!E139</f>
        <v>268.0806</v>
      </c>
      <c r="E136">
        <f>'pivottable2 (update for final)'!F139</f>
        <v>19.440000000000001</v>
      </c>
      <c r="F136" t="str">
        <f>'pivottable2 (update for final)'!G139</f>
        <v>10.1039/c1mb05196b</v>
      </c>
      <c r="G136" t="str">
        <f>'pivottable2 (update for final)'!H139</f>
        <v>ND</v>
      </c>
      <c r="H136" t="str">
        <f t="shared" si="2"/>
        <v/>
      </c>
      <c r="I136">
        <f>'pivottable2 (update for final)'!I139</f>
        <v>0</v>
      </c>
    </row>
    <row r="137" spans="1:9" x14ac:dyDescent="0.25">
      <c r="A137" t="str">
        <f>'pivottable2 (update for final)'!B140</f>
        <v>Min_Syn</v>
      </c>
      <c r="B137" t="str">
        <f>'pivottable2 (update for final)'!C140</f>
        <v>glucosylglycerol</v>
      </c>
      <c r="C137" t="str">
        <f>'pivottable2 (update for final)'!D140</f>
        <v>C9H18O8</v>
      </c>
      <c r="D137">
        <f>'pivottable2 (update for final)'!E140</f>
        <v>254.101</v>
      </c>
      <c r="E137">
        <f>'pivottable2 (update for final)'!F140</f>
        <v>16.71</v>
      </c>
      <c r="F137" t="str">
        <f>'pivottable2 (update for final)'!G140</f>
        <v>10.1039/c1mb05196b</v>
      </c>
      <c r="G137" t="str">
        <f>'pivottable2 (update for final)'!H140</f>
        <v>ND</v>
      </c>
      <c r="H137" t="str">
        <f t="shared" si="2"/>
        <v/>
      </c>
      <c r="I137">
        <f>'pivottable2 (update for final)'!I140</f>
        <v>0</v>
      </c>
    </row>
    <row r="138" spans="1:9" x14ac:dyDescent="0.25">
      <c r="A138" t="str">
        <f>'pivottable2 (update for final)'!B141</f>
        <v>Min_Syn</v>
      </c>
      <c r="B138" t="str">
        <f>'pivottable2 (update for final)'!C141</f>
        <v>glutamate</v>
      </c>
      <c r="C138" t="str">
        <f>'pivottable2 (update for final)'!D141</f>
        <v>C5H9NO4</v>
      </c>
      <c r="D138">
        <f>'pivottable2 (update for final)'!E141</f>
        <v>147.05269999999999</v>
      </c>
      <c r="E138">
        <f>'pivottable2 (update for final)'!F141</f>
        <v>20.47</v>
      </c>
      <c r="F138" t="str">
        <f>'pivottable2 (update for final)'!G141</f>
        <v>10.1039/c1mb05196b</v>
      </c>
      <c r="G138" t="str">
        <f>'pivottable2 (update for final)'!H141</f>
        <v>ND</v>
      </c>
      <c r="H138" t="str">
        <f t="shared" si="2"/>
        <v/>
      </c>
      <c r="I138">
        <f>'pivottable2 (update for final)'!I141</f>
        <v>0</v>
      </c>
    </row>
    <row r="139" spans="1:9" x14ac:dyDescent="0.25">
      <c r="A139" t="str">
        <f>'pivottable2 (update for final)'!B142</f>
        <v>Min_Syn</v>
      </c>
      <c r="B139" t="str">
        <f>'pivottable2 (update for final)'!C142</f>
        <v>glutamine</v>
      </c>
      <c r="C139" t="str">
        <f>'pivottable2 (update for final)'!D142</f>
        <v>C5H10N2O3</v>
      </c>
      <c r="D139">
        <f>'pivottable2 (update for final)'!E142</f>
        <v>146.06970000000001</v>
      </c>
      <c r="E139">
        <f>'pivottable2 (update for final)'!F142</f>
        <v>20.36</v>
      </c>
      <c r="F139" t="str">
        <f>'pivottable2 (update for final)'!G142</f>
        <v>10.1039/c1mb05196b</v>
      </c>
      <c r="G139" t="str">
        <f>'pivottable2 (update for final)'!H142</f>
        <v>ND</v>
      </c>
      <c r="H139" t="str">
        <f t="shared" si="2"/>
        <v/>
      </c>
      <c r="I139">
        <f>'pivottable2 (update for final)'!I142</f>
        <v>0</v>
      </c>
    </row>
    <row r="140" spans="1:9" x14ac:dyDescent="0.25">
      <c r="A140" t="str">
        <f>'pivottable2 (update for final)'!B143</f>
        <v>Min_Syn</v>
      </c>
      <c r="B140" t="str">
        <f>'pivottable2 (update for final)'!C143</f>
        <v>glycerophosphocholine</v>
      </c>
      <c r="C140" t="str">
        <f>'pivottable2 (update for final)'!D143</f>
        <v>C8H20NO6P</v>
      </c>
      <c r="D140">
        <f>'pivottable2 (update for final)'!E143</f>
        <v>257.10399999999998</v>
      </c>
      <c r="E140">
        <f>'pivottable2 (update for final)'!F143</f>
        <v>21.38</v>
      </c>
      <c r="F140" t="str">
        <f>'pivottable2 (update for final)'!G143</f>
        <v>10.1039/c1mb05196b</v>
      </c>
      <c r="G140" t="str">
        <f>'pivottable2 (update for final)'!H143</f>
        <v>ND</v>
      </c>
      <c r="H140" t="str">
        <f t="shared" si="2"/>
        <v/>
      </c>
      <c r="I140">
        <f>'pivottable2 (update for final)'!I143</f>
        <v>0</v>
      </c>
    </row>
    <row r="141" spans="1:9" x14ac:dyDescent="0.25">
      <c r="A141" t="str">
        <f>'pivottable2 (update for final)'!B144</f>
        <v>Min_Syn</v>
      </c>
      <c r="B141" t="str">
        <f>'pivottable2 (update for final)'!C144</f>
        <v>Gly-Phe</v>
      </c>
      <c r="C141" t="str">
        <f>'pivottable2 (update for final)'!D144</f>
        <v>C11H14N2O3</v>
      </c>
      <c r="D141">
        <f>'pivottable2 (update for final)'!E144</f>
        <v>222.10079999999999</v>
      </c>
      <c r="E141">
        <f>'pivottable2 (update for final)'!F144</f>
        <v>17.079999999999998</v>
      </c>
      <c r="F141" t="str">
        <f>'pivottable2 (update for final)'!G144</f>
        <v>10.1039/c1mb05196b</v>
      </c>
      <c r="G141" t="str">
        <f>'pivottable2 (update for final)'!H144</f>
        <v>ND</v>
      </c>
      <c r="H141" t="str">
        <f t="shared" si="2"/>
        <v/>
      </c>
      <c r="I141">
        <f>'pivottable2 (update for final)'!I144</f>
        <v>0</v>
      </c>
    </row>
    <row r="142" spans="1:9" x14ac:dyDescent="0.25">
      <c r="A142" t="str">
        <f>'pivottable2 (update for final)'!B145</f>
        <v>Min_Syn</v>
      </c>
      <c r="B142" t="str">
        <f>'pivottable2 (update for final)'!C145</f>
        <v>guanine</v>
      </c>
      <c r="C142" t="str">
        <f>'pivottable2 (update for final)'!D145</f>
        <v>C5H5N5O</v>
      </c>
      <c r="D142">
        <f>'pivottable2 (update for final)'!E145</f>
        <v>151.0488</v>
      </c>
      <c r="E142">
        <f>'pivottable2 (update for final)'!F145</f>
        <v>14.15</v>
      </c>
      <c r="F142" t="str">
        <f>'pivottable2 (update for final)'!G145</f>
        <v>10.1039/c1mb05196b</v>
      </c>
      <c r="G142" t="str">
        <f>'pivottable2 (update for final)'!H145</f>
        <v>ND</v>
      </c>
      <c r="H142" t="str">
        <f t="shared" si="2"/>
        <v/>
      </c>
      <c r="I142">
        <f>'pivottable2 (update for final)'!I145</f>
        <v>0</v>
      </c>
    </row>
    <row r="143" spans="1:9" x14ac:dyDescent="0.25">
      <c r="A143" t="str">
        <f>'pivottable2 (update for final)'!B146</f>
        <v>Min_Syn</v>
      </c>
      <c r="B143" t="str">
        <f>'pivottable2 (update for final)'!C146</f>
        <v>guanosine</v>
      </c>
      <c r="C143" t="str">
        <f>'pivottable2 (update for final)'!D146</f>
        <v>C10H13N5O5</v>
      </c>
      <c r="D143">
        <f>'pivottable2 (update for final)'!E146</f>
        <v>283.09140000000002</v>
      </c>
      <c r="E143">
        <f>'pivottable2 (update for final)'!F146</f>
        <v>15.76</v>
      </c>
      <c r="F143" t="str">
        <f>'pivottable2 (update for final)'!G146</f>
        <v>10.1039/c1mb05196b</v>
      </c>
      <c r="G143" t="str">
        <f>'pivottable2 (update for final)'!H146</f>
        <v>E</v>
      </c>
      <c r="H143" t="str">
        <f t="shared" si="2"/>
        <v>5</v>
      </c>
      <c r="I143" t="str">
        <f>'pivottable2 (update for final)'!I146</f>
        <v>5</v>
      </c>
    </row>
    <row r="144" spans="1:9" x14ac:dyDescent="0.25">
      <c r="A144" t="str">
        <f>'pivottable2 (update for final)'!B147</f>
        <v>Min_Syn</v>
      </c>
      <c r="B144" t="str">
        <f>'pivottable2 (update for final)'!C147</f>
        <v>HEPES</v>
      </c>
      <c r="C144" t="str">
        <f>'pivottable2 (update for final)'!D147</f>
        <v>C8H18N2O4S</v>
      </c>
      <c r="D144">
        <f>'pivottable2 (update for final)'!E147</f>
        <v>238.10570000000001</v>
      </c>
      <c r="E144">
        <f>'pivottable2 (update for final)'!F147</f>
        <v>19.23</v>
      </c>
      <c r="F144" t="str">
        <f>'pivottable2 (update for final)'!G147</f>
        <v>10.1039/c1mb05196b</v>
      </c>
      <c r="G144" t="str">
        <f>'pivottable2 (update for final)'!H147</f>
        <v>ND</v>
      </c>
      <c r="H144" t="str">
        <f t="shared" si="2"/>
        <v/>
      </c>
      <c r="I144">
        <f>'pivottable2 (update for final)'!I147</f>
        <v>0</v>
      </c>
    </row>
    <row r="145" spans="1:9" x14ac:dyDescent="0.25">
      <c r="A145" t="str">
        <f>'pivottable2 (update for final)'!B148</f>
        <v>Min_Syn</v>
      </c>
      <c r="B145" t="str">
        <f>'pivottable2 (update for final)'!C148</f>
        <v>histidine</v>
      </c>
      <c r="C145" t="str">
        <f>'pivottable2 (update for final)'!D148</f>
        <v>C6H9N3O2</v>
      </c>
      <c r="D145">
        <f>'pivottable2 (update for final)'!E148</f>
        <v>155.06909999999999</v>
      </c>
      <c r="E145">
        <f>'pivottable2 (update for final)'!F148</f>
        <v>21.14</v>
      </c>
      <c r="F145" t="str">
        <f>'pivottable2 (update for final)'!G148</f>
        <v>10.1039/c1mb05196b</v>
      </c>
      <c r="G145" t="str">
        <f>'pivottable2 (update for final)'!H148</f>
        <v>ND</v>
      </c>
      <c r="H145" t="str">
        <f t="shared" si="2"/>
        <v/>
      </c>
      <c r="I145">
        <f>'pivottable2 (update for final)'!I148</f>
        <v>0</v>
      </c>
    </row>
    <row r="146" spans="1:9" x14ac:dyDescent="0.25">
      <c r="A146" t="str">
        <f>'pivottable2 (update for final)'!B149</f>
        <v>Min_Syn</v>
      </c>
      <c r="B146" t="str">
        <f>'pivottable2 (update for final)'!C149</f>
        <v>histidine betaine</v>
      </c>
      <c r="C146" t="str">
        <f>'pivottable2 (update for final)'!D149</f>
        <v>C9H15N3O2</v>
      </c>
      <c r="D146">
        <f>'pivottable2 (update for final)'!E149</f>
        <v>197.11660000000001</v>
      </c>
      <c r="E146">
        <f>'pivottable2 (update for final)'!F149</f>
        <v>20.05</v>
      </c>
      <c r="F146" t="str">
        <f>'pivottable2 (update for final)'!G149</f>
        <v>10.1039/c1mb05196b</v>
      </c>
      <c r="G146" t="str">
        <f>'pivottable2 (update for final)'!H149</f>
        <v>ND</v>
      </c>
      <c r="H146" t="str">
        <f t="shared" si="2"/>
        <v/>
      </c>
      <c r="I146">
        <f>'pivottable2 (update for final)'!I149</f>
        <v>0</v>
      </c>
    </row>
    <row r="147" spans="1:9" x14ac:dyDescent="0.25">
      <c r="A147" t="str">
        <f>'pivottable2 (update for final)'!B150</f>
        <v>Min_Syn</v>
      </c>
      <c r="B147" t="str">
        <f>'pivottable2 (update for final)'!C150</f>
        <v>His-Val</v>
      </c>
      <c r="C147" t="str">
        <f>'pivottable2 (update for final)'!D150</f>
        <v>C11H18N4O3</v>
      </c>
      <c r="D147">
        <f>'pivottable2 (update for final)'!E150</f>
        <v>254.1369</v>
      </c>
      <c r="E147">
        <f>'pivottable2 (update for final)'!F150</f>
        <v>19.36</v>
      </c>
      <c r="F147" t="str">
        <f>'pivottable2 (update for final)'!G150</f>
        <v>10.1039/c1mb05196b</v>
      </c>
      <c r="G147" t="str">
        <f>'pivottable2 (update for final)'!H150</f>
        <v>ND</v>
      </c>
      <c r="H147" t="str">
        <f t="shared" si="2"/>
        <v/>
      </c>
      <c r="I147">
        <f>'pivottable2 (update for final)'!I150</f>
        <v>0</v>
      </c>
    </row>
    <row r="148" spans="1:9" x14ac:dyDescent="0.25">
      <c r="A148" t="str">
        <f>'pivottable2 (update for final)'!B151</f>
        <v>Min_Syn</v>
      </c>
      <c r="B148" t="str">
        <f>'pivottable2 (update for final)'!C151</f>
        <v>hypoxanthine</v>
      </c>
      <c r="C148" t="str">
        <f>'pivottable2 (update for final)'!D151</f>
        <v>C5H4N4O</v>
      </c>
      <c r="D148">
        <f>'pivottable2 (update for final)'!E151</f>
        <v>136.0385</v>
      </c>
      <c r="E148">
        <f>'pivottable2 (update for final)'!F151</f>
        <v>9.81</v>
      </c>
      <c r="F148" t="str">
        <f>'pivottable2 (update for final)'!G151</f>
        <v>10.1039/c1mb05196b</v>
      </c>
      <c r="G148" t="str">
        <f>'pivottable2 (update for final)'!H151</f>
        <v>ND</v>
      </c>
      <c r="H148" t="str">
        <f t="shared" si="2"/>
        <v/>
      </c>
      <c r="I148">
        <f>'pivottable2 (update for final)'!I151</f>
        <v>0</v>
      </c>
    </row>
    <row r="149" spans="1:9" x14ac:dyDescent="0.25">
      <c r="A149" t="str">
        <f>'pivottable2 (update for final)'!B152</f>
        <v>Min_Syn</v>
      </c>
      <c r="B149" t="str">
        <f>'pivottable2 (update for final)'!C152</f>
        <v>isoleucine</v>
      </c>
      <c r="C149" t="str">
        <f>'pivottable2 (update for final)'!D152</f>
        <v>C6H13NO2</v>
      </c>
      <c r="D149">
        <f>'pivottable2 (update for final)'!E152</f>
        <v>131.09450000000001</v>
      </c>
      <c r="E149">
        <f>'pivottable2 (update for final)'!F152</f>
        <v>15.66</v>
      </c>
      <c r="F149" t="str">
        <f>'pivottable2 (update for final)'!G152</f>
        <v>10.1039/c1mb05196b</v>
      </c>
      <c r="G149" t="str">
        <f>'pivottable2 (update for final)'!H152</f>
        <v>E</v>
      </c>
      <c r="H149" t="str">
        <f t="shared" si="2"/>
        <v>5</v>
      </c>
      <c r="I149" t="str">
        <f>'pivottable2 (update for final)'!I152</f>
        <v>5</v>
      </c>
    </row>
    <row r="150" spans="1:9" x14ac:dyDescent="0.25">
      <c r="A150" t="str">
        <f>'pivottable2 (update for final)'!B153</f>
        <v>Min_Syn</v>
      </c>
      <c r="B150" t="str">
        <f>'pivottable2 (update for final)'!C153</f>
        <v>leucine</v>
      </c>
      <c r="C150" t="str">
        <f>'pivottable2 (update for final)'!D153</f>
        <v>C6H13NO2</v>
      </c>
      <c r="D150">
        <f>'pivottable2 (update for final)'!E153</f>
        <v>131.09450000000001</v>
      </c>
      <c r="E150">
        <f>'pivottable2 (update for final)'!F153</f>
        <v>15.14</v>
      </c>
      <c r="F150" t="str">
        <f>'pivottable2 (update for final)'!G153</f>
        <v>10.1039/c1mb05196b</v>
      </c>
      <c r="G150" t="str">
        <f>'pivottable2 (update for final)'!H153</f>
        <v>E</v>
      </c>
      <c r="H150" t="str">
        <f t="shared" si="2"/>
        <v>5</v>
      </c>
      <c r="I150" t="str">
        <f>'pivottable2 (update for final)'!I153</f>
        <v>5</v>
      </c>
    </row>
    <row r="151" spans="1:9" x14ac:dyDescent="0.25">
      <c r="A151" t="str">
        <f>'pivottable2 (update for final)'!B154</f>
        <v>Min_Syn</v>
      </c>
      <c r="B151" t="str">
        <f>'pivottable2 (update for final)'!C154</f>
        <v>lysine</v>
      </c>
      <c r="C151" t="str">
        <f>'pivottable2 (update for final)'!D154</f>
        <v>C6H14N2O2</v>
      </c>
      <c r="D151">
        <f>'pivottable2 (update for final)'!E154</f>
        <v>146.1052</v>
      </c>
      <c r="E151">
        <f>'pivottable2 (update for final)'!F154</f>
        <v>36.57</v>
      </c>
      <c r="F151" t="str">
        <f>'pivottable2 (update for final)'!G154</f>
        <v>10.1039/c1mb05196b</v>
      </c>
      <c r="G151" t="str">
        <f>'pivottable2 (update for final)'!H154</f>
        <v>ND</v>
      </c>
      <c r="H151" t="str">
        <f t="shared" si="2"/>
        <v/>
      </c>
      <c r="I151">
        <f>'pivottable2 (update for final)'!I154</f>
        <v>0</v>
      </c>
    </row>
    <row r="152" spans="1:9" x14ac:dyDescent="0.25">
      <c r="A152" t="str">
        <f>'pivottable2 (update for final)'!B155</f>
        <v>Min_Syn</v>
      </c>
      <c r="B152" t="str">
        <f>'pivottable2 (update for final)'!C155</f>
        <v>methionine</v>
      </c>
      <c r="C152" t="str">
        <f>'pivottable2 (update for final)'!D155</f>
        <v>C5H11NO2S</v>
      </c>
      <c r="D152">
        <f>'pivottable2 (update for final)'!E155</f>
        <v>149.05019999999999</v>
      </c>
      <c r="E152">
        <f>'pivottable2 (update for final)'!F155</f>
        <v>16.43</v>
      </c>
      <c r="F152" t="str">
        <f>'pivottable2 (update for final)'!G155</f>
        <v>10.1039/c1mb05196b</v>
      </c>
      <c r="G152" t="str">
        <f>'pivottable2 (update for final)'!H155</f>
        <v>E</v>
      </c>
      <c r="H152" t="str">
        <f t="shared" si="2"/>
        <v>5</v>
      </c>
      <c r="I152" t="str">
        <f>'pivottable2 (update for final)'!I155</f>
        <v>5</v>
      </c>
    </row>
    <row r="153" spans="1:9" x14ac:dyDescent="0.25">
      <c r="A153" t="str">
        <f>'pivottable2 (update for final)'!B156</f>
        <v>Min_Syn</v>
      </c>
      <c r="B153" t="str">
        <f>'pivottable2 (update for final)'!C156</f>
        <v>methyladenosine</v>
      </c>
      <c r="C153" t="str">
        <f>'pivottable2 (update for final)'!D156</f>
        <v>C11H15N5O4</v>
      </c>
      <c r="D153">
        <f>'pivottable2 (update for final)'!E156</f>
        <v>281.1121</v>
      </c>
      <c r="E153">
        <f>'pivottable2 (update for final)'!F156</f>
        <v>7.38</v>
      </c>
      <c r="F153" t="str">
        <f>'pivottable2 (update for final)'!G156</f>
        <v>10.1039/c1mb05196b</v>
      </c>
      <c r="G153" t="str">
        <f>'pivottable2 (update for final)'!H156</f>
        <v>E</v>
      </c>
      <c r="H153" t="str">
        <f t="shared" si="2"/>
        <v>5</v>
      </c>
      <c r="I153" t="str">
        <f>'pivottable2 (update for final)'!I156</f>
        <v>5</v>
      </c>
    </row>
    <row r="154" spans="1:9" x14ac:dyDescent="0.25">
      <c r="A154" t="str">
        <f>'pivottable2 (update for final)'!B157</f>
        <v>Min_Syn</v>
      </c>
      <c r="B154" t="str">
        <f>'pivottable2 (update for final)'!C157</f>
        <v>methylguanine</v>
      </c>
      <c r="C154" t="str">
        <f>'pivottable2 (update for final)'!D157</f>
        <v>C6H7N5O</v>
      </c>
      <c r="D154">
        <f>'pivottable2 (update for final)'!E157</f>
        <v>165.06569999999999</v>
      </c>
      <c r="E154">
        <f>'pivottable2 (update for final)'!F157</f>
        <v>9.83</v>
      </c>
      <c r="F154" t="str">
        <f>'pivottable2 (update for final)'!G157</f>
        <v>10.1039/c1mb05196b</v>
      </c>
      <c r="G154" t="str">
        <f>'pivottable2 (update for final)'!H157</f>
        <v>E</v>
      </c>
      <c r="H154" t="str">
        <f t="shared" si="2"/>
        <v>5</v>
      </c>
      <c r="I154" t="str">
        <f>'pivottable2 (update for final)'!I157</f>
        <v>5</v>
      </c>
    </row>
    <row r="155" spans="1:9" x14ac:dyDescent="0.25">
      <c r="A155" t="str">
        <f>'pivottable2 (update for final)'!B158</f>
        <v>Min_Syn</v>
      </c>
      <c r="B155" t="str">
        <f>'pivottable2 (update for final)'!C158</f>
        <v>methylguanosine</v>
      </c>
      <c r="C155" t="str">
        <f>'pivottable2 (update for final)'!D158</f>
        <v>C11H15N5O5</v>
      </c>
      <c r="D155">
        <f>'pivottable2 (update for final)'!E158</f>
        <v>297.1071</v>
      </c>
      <c r="E155">
        <f>'pivottable2 (update for final)'!F158</f>
        <v>11.36</v>
      </c>
      <c r="F155" t="str">
        <f>'pivottable2 (update for final)'!G158</f>
        <v>10.1039/c1mb05196b</v>
      </c>
      <c r="G155" t="str">
        <f>'pivottable2 (update for final)'!H158</f>
        <v>E</v>
      </c>
      <c r="H155" t="str">
        <f t="shared" si="2"/>
        <v>5</v>
      </c>
      <c r="I155" t="str">
        <f>'pivottable2 (update for final)'!I158</f>
        <v>5</v>
      </c>
    </row>
    <row r="156" spans="1:9" x14ac:dyDescent="0.25">
      <c r="A156" t="str">
        <f>'pivottable2 (update for final)'!B159</f>
        <v>Min_Syn</v>
      </c>
      <c r="B156" t="str">
        <f>'pivottable2 (update for final)'!C159</f>
        <v>methylthioadenosine</v>
      </c>
      <c r="C156" t="str">
        <f>'pivottable2 (update for final)'!D159</f>
        <v>C11H15N5O3S</v>
      </c>
      <c r="D156">
        <f>'pivottable2 (update for final)'!E159</f>
        <v>297.08980000000003</v>
      </c>
      <c r="E156">
        <f>'pivottable2 (update for final)'!F159</f>
        <v>6.78</v>
      </c>
      <c r="F156" t="str">
        <f>'pivottable2 (update for final)'!G159</f>
        <v>10.1039/c1mb05196b</v>
      </c>
      <c r="G156" t="str">
        <f>'pivottable2 (update for final)'!H159</f>
        <v>ND</v>
      </c>
      <c r="H156" t="str">
        <f t="shared" si="2"/>
        <v/>
      </c>
      <c r="I156">
        <f>'pivottable2 (update for final)'!I159</f>
        <v>0</v>
      </c>
    </row>
    <row r="157" spans="1:9" x14ac:dyDescent="0.25">
      <c r="A157" t="str">
        <f>'pivottable2 (update for final)'!B160</f>
        <v>Min_Syn</v>
      </c>
      <c r="B157" t="str">
        <f>'pivottable2 (update for final)'!C160</f>
        <v>methyluridine</v>
      </c>
      <c r="C157" t="str">
        <f>'pivottable2 (update for final)'!D160</f>
        <v>C10H14N2O6</v>
      </c>
      <c r="D157">
        <f>'pivottable2 (update for final)'!E160</f>
        <v>258.08479999999997</v>
      </c>
      <c r="E157">
        <f>'pivottable2 (update for final)'!F160</f>
        <v>8.02</v>
      </c>
      <c r="F157" t="str">
        <f>'pivottable2 (update for final)'!G160</f>
        <v>10.1039/c1mb05196b</v>
      </c>
      <c r="G157" t="str">
        <f>'pivottable2 (update for final)'!H160</f>
        <v>E</v>
      </c>
      <c r="H157" t="str">
        <f t="shared" si="2"/>
        <v>5</v>
      </c>
      <c r="I157" t="str">
        <f>'pivottable2 (update for final)'!I160</f>
        <v>5</v>
      </c>
    </row>
    <row r="158" spans="1:9" x14ac:dyDescent="0.25">
      <c r="A158" t="str">
        <f>'pivottable2 (update for final)'!B161</f>
        <v>Min_Syn</v>
      </c>
      <c r="B158" t="str">
        <f>'pivottable2 (update for final)'!C161</f>
        <v>nicotinamide</v>
      </c>
      <c r="C158" t="str">
        <f>'pivottable2 (update for final)'!D161</f>
        <v>C6H6N2O</v>
      </c>
      <c r="D158">
        <f>'pivottable2 (update for final)'!E161</f>
        <v>122.048</v>
      </c>
      <c r="E158">
        <f>'pivottable2 (update for final)'!F161</f>
        <v>6.26</v>
      </c>
      <c r="F158" t="str">
        <f>'pivottable2 (update for final)'!G161</f>
        <v>10.1039/c1mb05196b</v>
      </c>
      <c r="G158" t="str">
        <f>'pivottable2 (update for final)'!H161</f>
        <v>N</v>
      </c>
      <c r="H158" t="str">
        <f t="shared" si="2"/>
        <v>1</v>
      </c>
      <c r="I158" t="str">
        <f>'pivottable2 (update for final)'!I161</f>
        <v>1</v>
      </c>
    </row>
    <row r="159" spans="1:9" x14ac:dyDescent="0.25">
      <c r="A159" t="str">
        <f>'pivottable2 (update for final)'!B162</f>
        <v>Min_Syn</v>
      </c>
      <c r="B159" t="str">
        <f>'pivottable2 (update for final)'!C162</f>
        <v>phenylalanine</v>
      </c>
      <c r="C159" t="str">
        <f>'pivottable2 (update for final)'!D162</f>
        <v>C9H11NO2</v>
      </c>
      <c r="D159">
        <f>'pivottable2 (update for final)'!E162</f>
        <v>165.07810000000001</v>
      </c>
      <c r="E159">
        <f>'pivottable2 (update for final)'!F162</f>
        <v>14.8</v>
      </c>
      <c r="F159" t="str">
        <f>'pivottable2 (update for final)'!G162</f>
        <v>10.1039/c1mb05196b</v>
      </c>
      <c r="G159" t="str">
        <f>'pivottable2 (update for final)'!H162</f>
        <v>E</v>
      </c>
      <c r="H159" t="str">
        <f t="shared" si="2"/>
        <v>5</v>
      </c>
      <c r="I159" t="str">
        <f>'pivottable2 (update for final)'!I162</f>
        <v>5</v>
      </c>
    </row>
    <row r="160" spans="1:9" x14ac:dyDescent="0.25">
      <c r="A160" t="str">
        <f>'pivottable2 (update for final)'!B163</f>
        <v>Min_Syn</v>
      </c>
      <c r="B160" t="str">
        <f>'pivottable2 (update for final)'!C163</f>
        <v>phenylethylamine</v>
      </c>
      <c r="C160" t="str">
        <f>'pivottable2 (update for final)'!D163</f>
        <v>C8H11N</v>
      </c>
      <c r="D160">
        <f>'pivottable2 (update for final)'!E163</f>
        <v>121.08914935756999</v>
      </c>
      <c r="E160">
        <f>'pivottable2 (update for final)'!F163</f>
        <v>12.07</v>
      </c>
      <c r="F160" t="str">
        <f>'pivottable2 (update for final)'!G163</f>
        <v>10.1039/c1mb05196b</v>
      </c>
      <c r="G160" t="str">
        <f>'pivottable2 (update for final)'!H163</f>
        <v>ND</v>
      </c>
      <c r="H160" t="str">
        <f t="shared" si="2"/>
        <v/>
      </c>
      <c r="I160">
        <f>'pivottable2 (update for final)'!I163</f>
        <v>0</v>
      </c>
    </row>
    <row r="161" spans="1:9" x14ac:dyDescent="0.25">
      <c r="A161" t="str">
        <f>'pivottable2 (update for final)'!B164</f>
        <v>Min_Syn</v>
      </c>
      <c r="B161" t="str">
        <f>'pivottable2 (update for final)'!C164</f>
        <v>proline</v>
      </c>
      <c r="C161" t="str">
        <f>'pivottable2 (update for final)'!D164</f>
        <v>C5H9NO2</v>
      </c>
      <c r="D161">
        <f>'pivottable2 (update for final)'!E164</f>
        <v>115.06310000000001</v>
      </c>
      <c r="E161">
        <f>'pivottable2 (update for final)'!F164</f>
        <v>18.22</v>
      </c>
      <c r="F161" t="str">
        <f>'pivottable2 (update for final)'!G164</f>
        <v>10.1039/c1mb05196b</v>
      </c>
      <c r="G161" t="str">
        <f>'pivottable2 (update for final)'!H164</f>
        <v>E</v>
      </c>
      <c r="H161" t="str">
        <f t="shared" si="2"/>
        <v>5</v>
      </c>
      <c r="I161" t="str">
        <f>'pivottable2 (update for final)'!I164</f>
        <v>5</v>
      </c>
    </row>
    <row r="162" spans="1:9" x14ac:dyDescent="0.25">
      <c r="A162" t="str">
        <f>'pivottable2 (update for final)'!B165</f>
        <v>Min_Syn</v>
      </c>
      <c r="B162" t="str">
        <f>'pivottable2 (update for final)'!C165</f>
        <v>pyridoxine</v>
      </c>
      <c r="C162" t="str">
        <f>'pivottable2 (update for final)'!D165</f>
        <v>C8H11NO3</v>
      </c>
      <c r="D162">
        <f>'pivottable2 (update for final)'!E165</f>
        <v>169.07390000000001</v>
      </c>
      <c r="E162">
        <f>'pivottable2 (update for final)'!F165</f>
        <v>7.04</v>
      </c>
      <c r="F162" t="str">
        <f>'pivottable2 (update for final)'!G165</f>
        <v>10.1039/c1mb05196b</v>
      </c>
      <c r="G162" t="str">
        <f>'pivottable2 (update for final)'!H165</f>
        <v>ND</v>
      </c>
      <c r="H162" t="str">
        <f t="shared" si="2"/>
        <v/>
      </c>
      <c r="I162">
        <f>'pivottable2 (update for final)'!I165</f>
        <v>0</v>
      </c>
    </row>
    <row r="163" spans="1:9" x14ac:dyDescent="0.25">
      <c r="A163" t="str">
        <f>'pivottable2 (update for final)'!B166</f>
        <v>Min_Syn</v>
      </c>
      <c r="B163" t="str">
        <f>'pivottable2 (update for final)'!C166</f>
        <v>serine</v>
      </c>
      <c r="C163" t="str">
        <f>'pivottable2 (update for final)'!D166</f>
        <v>C3H7NO3</v>
      </c>
      <c r="D163">
        <f>'pivottable2 (update for final)'!E166</f>
        <v>105.0424</v>
      </c>
      <c r="E163">
        <f>'pivottable2 (update for final)'!F166</f>
        <v>19.29</v>
      </c>
      <c r="F163" t="str">
        <f>'pivottable2 (update for final)'!G166</f>
        <v>10.1039/c1mb05196b</v>
      </c>
      <c r="G163" t="str">
        <f>'pivottable2 (update for final)'!H166</f>
        <v>ND</v>
      </c>
      <c r="H163" t="str">
        <f t="shared" si="2"/>
        <v/>
      </c>
      <c r="I163">
        <f>'pivottable2 (update for final)'!I166</f>
        <v>0</v>
      </c>
    </row>
    <row r="164" spans="1:9" x14ac:dyDescent="0.25">
      <c r="A164" t="str">
        <f>'pivottable2 (update for final)'!B167</f>
        <v>Min_Syn</v>
      </c>
      <c r="B164" t="str">
        <f>'pivottable2 (update for final)'!C167</f>
        <v>succinate</v>
      </c>
      <c r="C164" t="str">
        <f>'pivottable2 (update for final)'!D167</f>
        <v>C4H6O4</v>
      </c>
      <c r="D164">
        <f>'pivottable2 (update for final)'!E167</f>
        <v>118.0264</v>
      </c>
      <c r="E164">
        <f>'pivottable2 (update for final)'!F167</f>
        <v>20.38</v>
      </c>
      <c r="F164" t="str">
        <f>'pivottable2 (update for final)'!G167</f>
        <v>10.1039/c1mb05196b</v>
      </c>
      <c r="G164" t="str">
        <f>'pivottable2 (update for final)'!H167</f>
        <v>ND</v>
      </c>
      <c r="H164" t="str">
        <f t="shared" si="2"/>
        <v/>
      </c>
      <c r="I164">
        <f>'pivottable2 (update for final)'!I167</f>
        <v>0</v>
      </c>
    </row>
    <row r="165" spans="1:9" x14ac:dyDescent="0.25">
      <c r="A165" t="str">
        <f>'pivottable2 (update for final)'!B168</f>
        <v>Min_Syn</v>
      </c>
      <c r="B165" t="str">
        <f>'pivottable2 (update for final)'!C168</f>
        <v>thiamine</v>
      </c>
      <c r="C165" t="str">
        <f>'pivottable2 (update for final)'!D168</f>
        <v>C12H16N4OS</v>
      </c>
      <c r="D165">
        <f>'pivottable2 (update for final)'!E168</f>
        <v>264.10359999999997</v>
      </c>
      <c r="E165">
        <f>'pivottable2 (update for final)'!F168</f>
        <v>14.96</v>
      </c>
      <c r="F165" t="str">
        <f>'pivottable2 (update for final)'!G168</f>
        <v>10.1039/c1mb05196b</v>
      </c>
      <c r="G165" t="str">
        <f>'pivottable2 (update for final)'!H168</f>
        <v>ND</v>
      </c>
      <c r="H165" t="str">
        <f t="shared" si="2"/>
        <v/>
      </c>
      <c r="I165">
        <f>'pivottable2 (update for final)'!I168</f>
        <v>0</v>
      </c>
    </row>
    <row r="166" spans="1:9" x14ac:dyDescent="0.25">
      <c r="A166" t="str">
        <f>'pivottable2 (update for final)'!B169</f>
        <v>Min_Syn</v>
      </c>
      <c r="B166" t="str">
        <f>'pivottable2 (update for final)'!C169</f>
        <v>Thr-Ala</v>
      </c>
      <c r="C166" t="str">
        <f>'pivottable2 (update for final)'!D169</f>
        <v>C7H14N2O4</v>
      </c>
      <c r="D166">
        <f>'pivottable2 (update for final)'!E169</f>
        <v>190.09549999999999</v>
      </c>
      <c r="E166">
        <f>'pivottable2 (update for final)'!F169</f>
        <v>19.559999999999999</v>
      </c>
      <c r="F166" t="str">
        <f>'pivottable2 (update for final)'!G169</f>
        <v>10.1039/c1mb05196b</v>
      </c>
      <c r="G166" t="str">
        <f>'pivottable2 (update for final)'!H169</f>
        <v>ND</v>
      </c>
      <c r="H166" t="str">
        <f t="shared" si="2"/>
        <v/>
      </c>
      <c r="I166">
        <f>'pivottable2 (update for final)'!I169</f>
        <v>0</v>
      </c>
    </row>
    <row r="167" spans="1:9" x14ac:dyDescent="0.25">
      <c r="A167" t="str">
        <f>'pivottable2 (update for final)'!B170</f>
        <v>Min_Syn</v>
      </c>
      <c r="B167" t="str">
        <f>'pivottable2 (update for final)'!C170</f>
        <v>threonine</v>
      </c>
      <c r="C167" t="str">
        <f>'pivottable2 (update for final)'!D170</f>
        <v>C4H9NO3</v>
      </c>
      <c r="D167">
        <f>'pivottable2 (update for final)'!E170</f>
        <v>119.0574</v>
      </c>
      <c r="E167">
        <f>'pivottable2 (update for final)'!F170</f>
        <v>19.78</v>
      </c>
      <c r="F167" t="str">
        <f>'pivottable2 (update for final)'!G170</f>
        <v>10.1039/c1mb05196b</v>
      </c>
      <c r="G167" t="str">
        <f>'pivottable2 (update for final)'!H170</f>
        <v>ND</v>
      </c>
      <c r="H167" t="str">
        <f t="shared" si="2"/>
        <v/>
      </c>
      <c r="I167">
        <f>'pivottable2 (update for final)'!I170</f>
        <v>0</v>
      </c>
    </row>
    <row r="168" spans="1:9" x14ac:dyDescent="0.25">
      <c r="A168" t="str">
        <f>'pivottable2 (update for final)'!B171</f>
        <v>Min_Syn</v>
      </c>
      <c r="B168" t="str">
        <f>'pivottable2 (update for final)'!C171</f>
        <v>Thr-Ser</v>
      </c>
      <c r="C168" t="str">
        <f>'pivottable2 (update for final)'!D171</f>
        <v>C7H14N2O5</v>
      </c>
      <c r="D168">
        <f>'pivottable2 (update for final)'!E171</f>
        <v>206.0881</v>
      </c>
      <c r="E168">
        <f>'pivottable2 (update for final)'!F171</f>
        <v>19.38</v>
      </c>
      <c r="F168" t="str">
        <f>'pivottable2 (update for final)'!G171</f>
        <v>10.1039/c1mb05196b</v>
      </c>
      <c r="G168" t="str">
        <f>'pivottable2 (update for final)'!H171</f>
        <v>ND</v>
      </c>
      <c r="H168" t="str">
        <f t="shared" si="2"/>
        <v/>
      </c>
      <c r="I168">
        <f>'pivottable2 (update for final)'!I171</f>
        <v>0</v>
      </c>
    </row>
    <row r="169" spans="1:9" x14ac:dyDescent="0.25">
      <c r="A169" t="str">
        <f>'pivottable2 (update for final)'!B172</f>
        <v>Min_Syn</v>
      </c>
      <c r="B169" t="str">
        <f>'pivottable2 (update for final)'!C172</f>
        <v>tryptophan</v>
      </c>
      <c r="C169" t="str">
        <f>'pivottable2 (update for final)'!D172</f>
        <v>C11H12N2O2</v>
      </c>
      <c r="D169">
        <f>'pivottable2 (update for final)'!E172</f>
        <v>204.08840000000001</v>
      </c>
      <c r="E169">
        <f>'pivottable2 (update for final)'!F172</f>
        <v>15.61</v>
      </c>
      <c r="F169" t="str">
        <f>'pivottable2 (update for final)'!G172</f>
        <v>10.1039/c1mb05196b</v>
      </c>
      <c r="G169" t="str">
        <f>'pivottable2 (update for final)'!H172</f>
        <v>E</v>
      </c>
      <c r="H169" t="str">
        <f t="shared" si="2"/>
        <v>5</v>
      </c>
      <c r="I169" t="str">
        <f>'pivottable2 (update for final)'!I172</f>
        <v>5</v>
      </c>
    </row>
    <row r="170" spans="1:9" x14ac:dyDescent="0.25">
      <c r="A170" t="str">
        <f>'pivottable2 (update for final)'!B173</f>
        <v>Min_Syn</v>
      </c>
      <c r="B170" t="str">
        <f>'pivottable2 (update for final)'!C173</f>
        <v>tyrosine</v>
      </c>
      <c r="C170" t="str">
        <f>'pivottable2 (update for final)'!D173</f>
        <v>C9H11NO3</v>
      </c>
      <c r="D170">
        <f>'pivottable2 (update for final)'!E173</f>
        <v>181.07320000000001</v>
      </c>
      <c r="E170">
        <f>'pivottable2 (update for final)'!F173</f>
        <v>17.43</v>
      </c>
      <c r="F170" t="str">
        <f>'pivottable2 (update for final)'!G173</f>
        <v>10.1039/c1mb05196b</v>
      </c>
      <c r="G170" t="str">
        <f>'pivottable2 (update for final)'!H173</f>
        <v>E</v>
      </c>
      <c r="H170" t="str">
        <f t="shared" si="2"/>
        <v>2</v>
      </c>
      <c r="I170" t="str">
        <f>'pivottable2 (update for final)'!I173</f>
        <v>2</v>
      </c>
    </row>
    <row r="171" spans="1:9" x14ac:dyDescent="0.25">
      <c r="A171" t="str">
        <f>'pivottable2 (update for final)'!B174</f>
        <v>Min_Syn</v>
      </c>
      <c r="B171" t="str">
        <f>'pivottable2 (update for final)'!C174</f>
        <v>uracil</v>
      </c>
      <c r="C171" t="str">
        <f>'pivottable2 (update for final)'!D174</f>
        <v>C4H4N2O2</v>
      </c>
      <c r="D171">
        <f>'pivottable2 (update for final)'!E174</f>
        <v>112.02800000000001</v>
      </c>
      <c r="E171">
        <f>'pivottable2 (update for final)'!F174</f>
        <v>6.98</v>
      </c>
      <c r="F171" t="str">
        <f>'pivottable2 (update for final)'!G174</f>
        <v>10.1039/c1mb05196b</v>
      </c>
      <c r="G171" t="str">
        <f>'pivottable2 (update for final)'!H174</f>
        <v>ND</v>
      </c>
      <c r="H171" t="str">
        <f t="shared" si="2"/>
        <v/>
      </c>
      <c r="I171">
        <f>'pivottable2 (update for final)'!I174</f>
        <v>0</v>
      </c>
    </row>
    <row r="172" spans="1:9" x14ac:dyDescent="0.25">
      <c r="A172" t="str">
        <f>'pivottable2 (update for final)'!B175</f>
        <v>Min_Syn</v>
      </c>
      <c r="B172" t="str">
        <f>'pivottable2 (update for final)'!C175</f>
        <v>uridine</v>
      </c>
      <c r="C172" t="str">
        <f>'pivottable2 (update for final)'!D175</f>
        <v>C9H12N2O6</v>
      </c>
      <c r="D172">
        <f>'pivottable2 (update for final)'!E175</f>
        <v>244.06890000000001</v>
      </c>
      <c r="E172">
        <f>'pivottable2 (update for final)'!F175</f>
        <v>9.9499999999999993</v>
      </c>
      <c r="F172" t="str">
        <f>'pivottable2 (update for final)'!G175</f>
        <v>10.1039/c1mb05196b</v>
      </c>
      <c r="G172" t="str">
        <f>'pivottable2 (update for final)'!H175</f>
        <v>E</v>
      </c>
      <c r="H172" t="str">
        <f t="shared" si="2"/>
        <v>5</v>
      </c>
      <c r="I172" t="str">
        <f>'pivottable2 (update for final)'!I175</f>
        <v>5</v>
      </c>
    </row>
    <row r="173" spans="1:9" x14ac:dyDescent="0.25">
      <c r="A173" t="str">
        <f>'pivottable2 (update for final)'!B176</f>
        <v>Min_Syn</v>
      </c>
      <c r="B173" t="str">
        <f>'pivottable2 (update for final)'!C176</f>
        <v>Val-Glu</v>
      </c>
      <c r="C173" t="str">
        <f>'pivottable2 (update for final)'!D176</f>
        <v>C10H18N2O5</v>
      </c>
      <c r="D173">
        <f>'pivottable2 (update for final)'!E176</f>
        <v>246.12039999999999</v>
      </c>
      <c r="E173">
        <f>'pivottable2 (update for final)'!F176</f>
        <v>20.059999999999999</v>
      </c>
      <c r="F173" t="str">
        <f>'pivottable2 (update for final)'!G176</f>
        <v>10.1039/c1mb05196b</v>
      </c>
      <c r="G173" t="str">
        <f>'pivottable2 (update for final)'!H176</f>
        <v>ND</v>
      </c>
      <c r="H173" t="str">
        <f t="shared" si="2"/>
        <v/>
      </c>
      <c r="I173">
        <f>'pivottable2 (update for final)'!I176</f>
        <v>0</v>
      </c>
    </row>
    <row r="174" spans="1:9" x14ac:dyDescent="0.25">
      <c r="A174" t="str">
        <f>'pivottable2 (update for final)'!B177</f>
        <v>Min_Syn</v>
      </c>
      <c r="B174" t="str">
        <f>'pivottable2 (update for final)'!C177</f>
        <v>valine</v>
      </c>
      <c r="C174" t="str">
        <f>'pivottable2 (update for final)'!D177</f>
        <v>C5H11NO2</v>
      </c>
      <c r="D174">
        <f>'pivottable2 (update for final)'!E177</f>
        <v>117.0792</v>
      </c>
      <c r="E174">
        <f>'pivottable2 (update for final)'!F177</f>
        <v>17.21</v>
      </c>
      <c r="F174" t="str">
        <f>'pivottable2 (update for final)'!G177</f>
        <v>10.1039/c1mb05196b</v>
      </c>
      <c r="G174" t="str">
        <f>'pivottable2 (update for final)'!H177</f>
        <v>E</v>
      </c>
      <c r="H174" t="str">
        <f t="shared" si="2"/>
        <v>5</v>
      </c>
      <c r="I174" t="str">
        <f>'pivottable2 (update for final)'!I177</f>
        <v>5</v>
      </c>
    </row>
    <row r="175" spans="1:9" x14ac:dyDescent="0.25">
      <c r="A175" t="str">
        <f>'pivottable2 (update for final)'!B178</f>
        <v>Min_Syn</v>
      </c>
      <c r="B175" t="str">
        <f>'pivottable2 (update for final)'!C178</f>
        <v>xanthine</v>
      </c>
      <c r="C175" t="str">
        <f>'pivottable2 (update for final)'!D178</f>
        <v>C5H4N4O2</v>
      </c>
      <c r="D175">
        <f>'pivottable2 (update for final)'!E178</f>
        <v>152.03299999999999</v>
      </c>
      <c r="E175">
        <f>'pivottable2 (update for final)'!F178</f>
        <v>10.73</v>
      </c>
      <c r="F175" t="str">
        <f>'pivottable2 (update for final)'!G178</f>
        <v>10.1039/c1mb05196b</v>
      </c>
      <c r="G175" t="str">
        <f>'pivottable2 (update for final)'!H178</f>
        <v>E</v>
      </c>
      <c r="H175" t="str">
        <f t="shared" si="2"/>
        <v>5</v>
      </c>
      <c r="I175" t="str">
        <f>'pivottable2 (update for final)'!I178</f>
        <v>5</v>
      </c>
    </row>
    <row r="176" spans="1:9" x14ac:dyDescent="0.25">
      <c r="A176" t="str">
        <f>'pivottable2 (update for final)'!B179</f>
        <v>MEBM_Ctr</v>
      </c>
      <c r="B176" t="str">
        <f>'pivottable2 (update for final)'!C179</f>
        <v>((Ala or beta-Ala or sarcosine)-Arg)</v>
      </c>
      <c r="C176" t="str">
        <f>'pivottable2 (update for final)'!D179</f>
        <v>C9H19N5O3</v>
      </c>
      <c r="D176">
        <f>'pivottable2 (update for final)'!E179</f>
        <v>245.14940000000001</v>
      </c>
      <c r="E176">
        <f>'pivottable2 (update for final)'!F179</f>
        <v>24.52</v>
      </c>
      <c r="F176" t="str">
        <f>'pivottable2 (update for final)'!G179</f>
        <v>10.1039/c1mb05196b</v>
      </c>
      <c r="G176" t="str">
        <f>'pivottable2 (update for final)'!H179</f>
        <v>ND</v>
      </c>
      <c r="H176" t="str">
        <f t="shared" si="2"/>
        <v/>
      </c>
      <c r="I176">
        <f>'pivottable2 (update for final)'!I179</f>
        <v>0</v>
      </c>
    </row>
    <row r="177" spans="1:9" x14ac:dyDescent="0.25">
      <c r="A177" t="str">
        <f>'pivottable2 (update for final)'!B180</f>
        <v>MEBM_Ctr</v>
      </c>
      <c r="B177" t="str">
        <f>'pivottable2 (update for final)'!C180</f>
        <v>((Ala or sarcosine)-Lys)</v>
      </c>
      <c r="C177" t="str">
        <f>'pivottable2 (update for final)'!D180</f>
        <v>C9H19N3O3</v>
      </c>
      <c r="D177">
        <f>'pivottable2 (update for final)'!E180</f>
        <v>217.14230000000001</v>
      </c>
      <c r="E177">
        <f>'pivottable2 (update for final)'!F180</f>
        <v>27.03</v>
      </c>
      <c r="F177" t="str">
        <f>'pivottable2 (update for final)'!G180</f>
        <v>10.1039/c1mb05196b</v>
      </c>
      <c r="G177" t="str">
        <f>'pivottable2 (update for final)'!H180</f>
        <v>ND</v>
      </c>
      <c r="H177" t="str">
        <f t="shared" si="2"/>
        <v/>
      </c>
      <c r="I177">
        <f>'pivottable2 (update for final)'!I180</f>
        <v>0</v>
      </c>
    </row>
    <row r="178" spans="1:9" x14ac:dyDescent="0.25">
      <c r="A178" t="str">
        <f>'pivottable2 (update for final)'!B181</f>
        <v>MEBM_Ctr</v>
      </c>
      <c r="B178" t="str">
        <f>'pivottable2 (update for final)'!C181</f>
        <v>((Leu or Ile)-Arg)</v>
      </c>
      <c r="C178" t="str">
        <f>'pivottable2 (update for final)'!D181</f>
        <v>C12H25N5O3</v>
      </c>
      <c r="D178">
        <f>'pivottable2 (update for final)'!E181</f>
        <v>287.19580000000002</v>
      </c>
      <c r="E178">
        <f>'pivottable2 (update for final)'!F181</f>
        <v>20.28</v>
      </c>
      <c r="F178" t="str">
        <f>'pivottable2 (update for final)'!G181</f>
        <v>10.1039/c1mb05196b</v>
      </c>
      <c r="G178" t="str">
        <f>'pivottable2 (update for final)'!H181</f>
        <v>ND</v>
      </c>
      <c r="H178" t="str">
        <f t="shared" si="2"/>
        <v/>
      </c>
      <c r="I178">
        <f>'pivottable2 (update for final)'!I181</f>
        <v>0</v>
      </c>
    </row>
    <row r="179" spans="1:9" x14ac:dyDescent="0.25">
      <c r="A179" t="str">
        <f>'pivottable2 (update for final)'!B182</f>
        <v>MEBM_Ctr</v>
      </c>
      <c r="B179" t="str">
        <f>'pivottable2 (update for final)'!C182</f>
        <v>((Leu or Ile)-Lys)</v>
      </c>
      <c r="C179" t="str">
        <f>'pivottable2 (update for final)'!D182</f>
        <v>C12H25N3O3</v>
      </c>
      <c r="D179">
        <f>'pivottable2 (update for final)'!E182</f>
        <v>259.18939999999998</v>
      </c>
      <c r="E179">
        <f>'pivottable2 (update for final)'!F182</f>
        <v>21.88</v>
      </c>
      <c r="F179" t="str">
        <f>'pivottable2 (update for final)'!G182</f>
        <v>10.1039/c1mb05196b</v>
      </c>
      <c r="G179" t="str">
        <f>'pivottable2 (update for final)'!H182</f>
        <v>ND</v>
      </c>
      <c r="H179" t="str">
        <f t="shared" si="2"/>
        <v/>
      </c>
      <c r="I179">
        <f>'pivottable2 (update for final)'!I182</f>
        <v>0</v>
      </c>
    </row>
    <row r="180" spans="1:9" x14ac:dyDescent="0.25">
      <c r="A180" t="str">
        <f>'pivottable2 (update for final)'!B183</f>
        <v>MEBM_Ctr</v>
      </c>
      <c r="B180" t="str">
        <f>'pivottable2 (update for final)'!C183</f>
        <v>((methyl or homo)phenylalanine)</v>
      </c>
      <c r="C180" t="str">
        <f>'pivottable2 (update for final)'!D183</f>
        <v>C10H13NO2</v>
      </c>
      <c r="D180">
        <f>'pivottable2 (update for final)'!E183</f>
        <v>179.09469999999999</v>
      </c>
      <c r="E180">
        <f>'pivottable2 (update for final)'!F183</f>
        <v>13.12</v>
      </c>
      <c r="F180" t="str">
        <f>'pivottable2 (update for final)'!G183</f>
        <v>10.1039/c1mb05196b</v>
      </c>
      <c r="G180" t="str">
        <f>'pivottable2 (update for final)'!H183</f>
        <v>D</v>
      </c>
      <c r="H180" t="str">
        <f t="shared" si="2"/>
        <v>1</v>
      </c>
      <c r="I180" t="str">
        <f>'pivottable2 (update for final)'!I183</f>
        <v>1</v>
      </c>
    </row>
    <row r="181" spans="1:9" x14ac:dyDescent="0.25">
      <c r="A181" t="str">
        <f>'pivottable2 (update for final)'!B184</f>
        <v>MEBM_Ctr</v>
      </c>
      <c r="B181" t="str">
        <f>'pivottable2 (update for final)'!C184</f>
        <v>(2hexoses + glycerol minus 2H2O)</v>
      </c>
      <c r="C181" t="str">
        <f>'pivottable2 (update for final)'!D184</f>
        <v>C15H28O13</v>
      </c>
      <c r="D181">
        <f>'pivottable2 (update for final)'!E184</f>
        <v>416.15300000000002</v>
      </c>
      <c r="E181">
        <f>'pivottable2 (update for final)'!F184</f>
        <v>19.39</v>
      </c>
      <c r="F181" t="str">
        <f>'pivottable2 (update for final)'!G184</f>
        <v>10.1039/c1mb05196b</v>
      </c>
      <c r="G181" t="str">
        <f>'pivottable2 (update for final)'!H184</f>
        <v>ND</v>
      </c>
      <c r="H181" t="str">
        <f t="shared" si="2"/>
        <v/>
      </c>
      <c r="I181">
        <f>'pivottable2 (update for final)'!I184</f>
        <v>0</v>
      </c>
    </row>
    <row r="182" spans="1:9" x14ac:dyDescent="0.25">
      <c r="A182" t="str">
        <f>'pivottable2 (update for final)'!B185</f>
        <v>MEBM_Ctr</v>
      </c>
      <c r="B182" t="str">
        <f>'pivottable2 (update for final)'!C185</f>
        <v>(2hexoses minus H2O)</v>
      </c>
      <c r="C182" t="str">
        <f>'pivottable2 (update for final)'!D185</f>
        <v>C12H22O11</v>
      </c>
      <c r="D182">
        <f>'pivottable2 (update for final)'!E185</f>
        <v>342.11770000000001</v>
      </c>
      <c r="E182">
        <f>'pivottable2 (update for final)'!F185</f>
        <v>18.899999999999999</v>
      </c>
      <c r="F182" t="str">
        <f>'pivottable2 (update for final)'!G185</f>
        <v>10.1039/c1mb05196b</v>
      </c>
      <c r="G182" t="str">
        <f>'pivottable2 (update for final)'!H185</f>
        <v>D</v>
      </c>
      <c r="H182" t="str">
        <f t="shared" si="2"/>
        <v>1</v>
      </c>
      <c r="I182" t="str">
        <f>'pivottable2 (update for final)'!I185</f>
        <v>1</v>
      </c>
    </row>
    <row r="183" spans="1:9" x14ac:dyDescent="0.25">
      <c r="A183" t="str">
        <f>'pivottable2 (update for final)'!B186</f>
        <v>MEBM_Ctr</v>
      </c>
      <c r="B183" t="str">
        <f>'pivottable2 (update for final)'!C186</f>
        <v>(4-aminobutyric acid)</v>
      </c>
      <c r="C183" t="str">
        <f>'pivottable2 (update for final)'!D186</f>
        <v>C4H9NO2</v>
      </c>
      <c r="D183">
        <f>'pivottable2 (update for final)'!E186</f>
        <v>103.0633</v>
      </c>
      <c r="E183">
        <f>'pivottable2 (update for final)'!F186</f>
        <v>20.49</v>
      </c>
      <c r="F183" t="str">
        <f>'pivottable2 (update for final)'!G186</f>
        <v>10.1039/c1mb05196b</v>
      </c>
      <c r="G183" t="str">
        <f>'pivottable2 (update for final)'!H186</f>
        <v>D</v>
      </c>
      <c r="H183" t="str">
        <f t="shared" si="2"/>
        <v>1</v>
      </c>
      <c r="I183" t="str">
        <f>'pivottable2 (update for final)'!I186</f>
        <v>1</v>
      </c>
    </row>
    <row r="184" spans="1:9" x14ac:dyDescent="0.25">
      <c r="A184" t="str">
        <f>'pivottable2 (update for final)'!B187</f>
        <v>MEBM_Ctr</v>
      </c>
      <c r="B184" t="str">
        <f>'pivottable2 (update for final)'!C187</f>
        <v>(C3H7NO2+Lys-H2O)</v>
      </c>
      <c r="C184" t="str">
        <f>'pivottable2 (update for final)'!D187</f>
        <v>C9H19N3O3</v>
      </c>
      <c r="D184">
        <f>'pivottable2 (update for final)'!E187</f>
        <v>217.14240000000001</v>
      </c>
      <c r="E184">
        <f>'pivottable2 (update for final)'!F187</f>
        <v>26.23</v>
      </c>
      <c r="F184" t="str">
        <f>'pivottable2 (update for final)'!G187</f>
        <v>10.1039/c1mb05196b</v>
      </c>
      <c r="G184" t="str">
        <f>'pivottable2 (update for final)'!H187</f>
        <v>ND</v>
      </c>
      <c r="H184" t="str">
        <f t="shared" si="2"/>
        <v/>
      </c>
      <c r="I184">
        <f>'pivottable2 (update for final)'!I187</f>
        <v>0</v>
      </c>
    </row>
    <row r="185" spans="1:9" x14ac:dyDescent="0.25">
      <c r="A185" t="str">
        <f>'pivottable2 (update for final)'!B188</f>
        <v>MEBM_Ctr</v>
      </c>
      <c r="B185" t="str">
        <f>'pivottable2 (update for final)'!C188</f>
        <v>(C4H9NO3+Arg-H2O)</v>
      </c>
      <c r="C185" t="str">
        <f>'pivottable2 (update for final)'!D188</f>
        <v>C10H21N5O4</v>
      </c>
      <c r="D185">
        <f>'pivottable2 (update for final)'!E188</f>
        <v>275.15949999999998</v>
      </c>
      <c r="E185">
        <f>'pivottable2 (update for final)'!F188</f>
        <v>22.41</v>
      </c>
      <c r="F185" t="str">
        <f>'pivottable2 (update for final)'!G188</f>
        <v>10.1039/c1mb05196b</v>
      </c>
      <c r="G185" t="str">
        <f>'pivottable2 (update for final)'!H188</f>
        <v>ND</v>
      </c>
      <c r="H185" t="str">
        <f t="shared" si="2"/>
        <v/>
      </c>
      <c r="I185">
        <f>'pivottable2 (update for final)'!I188</f>
        <v>0</v>
      </c>
    </row>
    <row r="186" spans="1:9" x14ac:dyDescent="0.25">
      <c r="A186" t="str">
        <f>'pivottable2 (update for final)'!B189</f>
        <v>MEBM_Ctr</v>
      </c>
      <c r="B186" t="str">
        <f>'pivottable2 (update for final)'!C189</f>
        <v>(C4H9NO3+Lys-H2O)</v>
      </c>
      <c r="C186" t="str">
        <f>'pivottable2 (update for final)'!D189</f>
        <v>C10H21N3O4</v>
      </c>
      <c r="D186">
        <f>'pivottable2 (update for final)'!E189</f>
        <v>247.1523</v>
      </c>
      <c r="E186">
        <f>'pivottable2 (update for final)'!F189</f>
        <v>23.41</v>
      </c>
      <c r="F186" t="str">
        <f>'pivottable2 (update for final)'!G189</f>
        <v>10.1039/c1mb05196b</v>
      </c>
      <c r="G186" t="str">
        <f>'pivottable2 (update for final)'!H189</f>
        <v>ND</v>
      </c>
      <c r="H186" t="str">
        <f t="shared" si="2"/>
        <v/>
      </c>
      <c r="I186">
        <f>'pivottable2 (update for final)'!I189</f>
        <v>0</v>
      </c>
    </row>
    <row r="187" spans="1:9" x14ac:dyDescent="0.25">
      <c r="A187" t="str">
        <f>'pivottable2 (update for final)'!B190</f>
        <v>MEBM_Ctr</v>
      </c>
      <c r="B187" t="str">
        <f>'pivottable2 (update for final)'!C190</f>
        <v>(C5H11NO2+Lys-H2O)</v>
      </c>
      <c r="C187" t="str">
        <f>'pivottable2 (update for final)'!D190</f>
        <v>C11H23N3O3</v>
      </c>
      <c r="D187">
        <f>'pivottable2 (update for final)'!E190</f>
        <v>245.1739</v>
      </c>
      <c r="E187">
        <f>'pivottable2 (update for final)'!F190</f>
        <v>23.35</v>
      </c>
      <c r="F187" t="str">
        <f>'pivottable2 (update for final)'!G190</f>
        <v>10.1039/c1mb05196b</v>
      </c>
      <c r="G187" t="str">
        <f>'pivottable2 (update for final)'!H190</f>
        <v>ND</v>
      </c>
      <c r="H187" t="str">
        <f t="shared" si="2"/>
        <v/>
      </c>
      <c r="I187">
        <f>'pivottable2 (update for final)'!I190</f>
        <v>0</v>
      </c>
    </row>
    <row r="188" spans="1:9" x14ac:dyDescent="0.25">
      <c r="A188" t="str">
        <f>'pivottable2 (update for final)'!B191</f>
        <v>MEBM_Ctr</v>
      </c>
      <c r="B188" t="str">
        <f>'pivottable2 (update for final)'!C191</f>
        <v>(C5H7NO3 + (Leu or Ile) minus H2O)</v>
      </c>
      <c r="C188" t="str">
        <f>'pivottable2 (update for final)'!D191</f>
        <v>C11H18N2O4</v>
      </c>
      <c r="D188">
        <f>'pivottable2 (update for final)'!E191</f>
        <v>242.12639999999999</v>
      </c>
      <c r="E188">
        <f>'pivottable2 (update for final)'!F191</f>
        <v>14.36</v>
      </c>
      <c r="F188" t="str">
        <f>'pivottable2 (update for final)'!G191</f>
        <v>10.1039/c1mb05196b</v>
      </c>
      <c r="G188" t="str">
        <f>'pivottable2 (update for final)'!H191</f>
        <v>ND</v>
      </c>
      <c r="H188" t="str">
        <f t="shared" si="2"/>
        <v/>
      </c>
      <c r="I188">
        <f>'pivottable2 (update for final)'!I191</f>
        <v>0</v>
      </c>
    </row>
    <row r="189" spans="1:9" x14ac:dyDescent="0.25">
      <c r="A189" t="str">
        <f>'pivottable2 (update for final)'!B192</f>
        <v>MEBM_Ctr</v>
      </c>
      <c r="B189" t="str">
        <f>'pivottable2 (update for final)'!C192</f>
        <v>(C5H7NO3 + Phe minus H2O)</v>
      </c>
      <c r="C189" t="str">
        <f>'pivottable2 (update for final)'!D192</f>
        <v>C14H16N2O4</v>
      </c>
      <c r="D189">
        <f>'pivottable2 (update for final)'!E192</f>
        <v>276.11149999999998</v>
      </c>
      <c r="E189">
        <f>'pivottable2 (update for final)'!F192</f>
        <v>14.23</v>
      </c>
      <c r="F189" t="str">
        <f>'pivottable2 (update for final)'!G192</f>
        <v>10.1039/c1mb05196b</v>
      </c>
      <c r="G189" t="str">
        <f>'pivottable2 (update for final)'!H192</f>
        <v>ND</v>
      </c>
      <c r="H189" t="str">
        <f t="shared" si="2"/>
        <v/>
      </c>
      <c r="I189">
        <f>'pivottable2 (update for final)'!I192</f>
        <v>0</v>
      </c>
    </row>
    <row r="190" spans="1:9" x14ac:dyDescent="0.25">
      <c r="A190" t="str">
        <f>'pivottable2 (update for final)'!B193</f>
        <v>MEBM_Ctr</v>
      </c>
      <c r="B190" t="str">
        <f>'pivottable2 (update for final)'!C193</f>
        <v>(dimethyladenosine)</v>
      </c>
      <c r="C190" t="str">
        <f>'pivottable2 (update for final)'!D193</f>
        <v>C12H17N5O4</v>
      </c>
      <c r="D190">
        <f>'pivottable2 (update for final)'!E193</f>
        <v>295.12869999999998</v>
      </c>
      <c r="E190">
        <f>'pivottable2 (update for final)'!F193</f>
        <v>6.77</v>
      </c>
      <c r="F190" t="str">
        <f>'pivottable2 (update for final)'!G193</f>
        <v>10.1039/c1mb05196b</v>
      </c>
      <c r="G190" t="str">
        <f>'pivottable2 (update for final)'!H193</f>
        <v>D</v>
      </c>
      <c r="H190" t="str">
        <f t="shared" si="2"/>
        <v>1</v>
      </c>
      <c r="I190" t="str">
        <f>'pivottable2 (update for final)'!I193</f>
        <v>1</v>
      </c>
    </row>
    <row r="191" spans="1:9" x14ac:dyDescent="0.25">
      <c r="A191" t="str">
        <f>'pivottable2 (update for final)'!B194</f>
        <v>MEBM_Ctr</v>
      </c>
      <c r="B191" t="str">
        <f>'pivottable2 (update for final)'!C194</f>
        <v>(glycine)</v>
      </c>
      <c r="C191" t="str">
        <f>'pivottable2 (update for final)'!D194</f>
        <v>(C2H5NO2)</v>
      </c>
      <c r="D191">
        <f>'pivottable2 (update for final)'!E194</f>
        <v>75.032028404269994</v>
      </c>
      <c r="E191">
        <f>'pivottable2 (update for final)'!F194</f>
        <v>20.79</v>
      </c>
      <c r="F191" t="str">
        <f>'pivottable2 (update for final)'!G194</f>
        <v>10.1039/c1mb05196b</v>
      </c>
      <c r="G191" t="str">
        <f>'pivottable2 (update for final)'!H194</f>
        <v>D</v>
      </c>
      <c r="H191" t="str">
        <f t="shared" si="2"/>
        <v>1</v>
      </c>
      <c r="I191" t="str">
        <f>'pivottable2 (update for final)'!I194</f>
        <v>1</v>
      </c>
    </row>
    <row r="192" spans="1:9" x14ac:dyDescent="0.25">
      <c r="A192" t="str">
        <f>'pivottable2 (update for final)'!B195</f>
        <v>MEBM_Ctr</v>
      </c>
      <c r="B192" t="str">
        <f>'pivottable2 (update for final)'!C195</f>
        <v>(hexos(amine) trisaccharide)</v>
      </c>
      <c r="C192" t="str">
        <f>'pivottable2 (update for final)'!D195</f>
        <v>C25H40N2O18</v>
      </c>
      <c r="D192">
        <f>'pivottable2 (update for final)'!E195</f>
        <v>656.22829999999999</v>
      </c>
      <c r="E192">
        <f>'pivottable2 (update for final)'!F195</f>
        <v>19.07</v>
      </c>
      <c r="F192" t="str">
        <f>'pivottable2 (update for final)'!G195</f>
        <v>10.1039/c1mb05196b</v>
      </c>
      <c r="G192" t="str">
        <f>'pivottable2 (update for final)'!H195</f>
        <v>ND</v>
      </c>
      <c r="H192" t="str">
        <f t="shared" si="2"/>
        <v/>
      </c>
      <c r="I192">
        <f>'pivottable2 (update for final)'!I195</f>
        <v>0</v>
      </c>
    </row>
    <row r="193" spans="1:9" x14ac:dyDescent="0.25">
      <c r="A193" t="str">
        <f>'pivottable2 (update for final)'!B196</f>
        <v>MEBM_Ctr</v>
      </c>
      <c r="B193" t="str">
        <f>'pivottable2 (update for final)'!C196</f>
        <v>(hexose-Lys)</v>
      </c>
      <c r="C193" t="str">
        <f>'pivottable2 (update for final)'!D196</f>
        <v>(C12H24N2O7)</v>
      </c>
      <c r="D193">
        <f>'pivottable2 (update for final)'!E196</f>
        <v>308.15870000000001</v>
      </c>
      <c r="E193">
        <f>'pivottable2 (update for final)'!F196</f>
        <v>31.95</v>
      </c>
      <c r="F193" t="str">
        <f>'pivottable2 (update for final)'!G196</f>
        <v>10.1039/c1mb05196b</v>
      </c>
      <c r="G193" t="str">
        <f>'pivottable2 (update for final)'!H196</f>
        <v>D</v>
      </c>
      <c r="H193" t="str">
        <f t="shared" si="2"/>
        <v>1</v>
      </c>
      <c r="I193" t="str">
        <f>'pivottable2 (update for final)'!I196</f>
        <v>1</v>
      </c>
    </row>
    <row r="194" spans="1:9" x14ac:dyDescent="0.25">
      <c r="A194" t="str">
        <f>'pivottable2 (update for final)'!B197</f>
        <v>MEBM_Ctr</v>
      </c>
      <c r="B194" t="str">
        <f>'pivottable2 (update for final)'!C197</f>
        <v>(histidine betaine sulfonic acid)</v>
      </c>
      <c r="C194" t="str">
        <f>'pivottable2 (update for final)'!D197</f>
        <v>C9H15N3O5S</v>
      </c>
      <c r="D194">
        <f>'pivottable2 (update for final)'!E197</f>
        <v>277.07479999999998</v>
      </c>
      <c r="E194">
        <f>'pivottable2 (update for final)'!F197</f>
        <v>20.22</v>
      </c>
      <c r="F194" t="str">
        <f>'pivottable2 (update for final)'!G197</f>
        <v>10.1039/c1mb05196b</v>
      </c>
      <c r="G194" t="str">
        <f>'pivottable2 (update for final)'!H197</f>
        <v>ND</v>
      </c>
      <c r="H194" t="str">
        <f t="shared" ref="H194:H257" si="3">IF(G194="ND","",I194)</f>
        <v/>
      </c>
      <c r="I194">
        <f>'pivottable2 (update for final)'!I197</f>
        <v>0</v>
      </c>
    </row>
    <row r="195" spans="1:9" x14ac:dyDescent="0.25">
      <c r="A195" t="str">
        <f>'pivottable2 (update for final)'!B198</f>
        <v>MEBM_Ctr</v>
      </c>
      <c r="B195" t="str">
        <f>'pivottable2 (update for final)'!C198</f>
        <v>(hydroxytryptophan)</v>
      </c>
      <c r="C195" t="str">
        <f>'pivottable2 (update for final)'!D198</f>
        <v>C11H12N2O3</v>
      </c>
      <c r="D195">
        <f>'pivottable2 (update for final)'!E198</f>
        <v>220.08580000000001</v>
      </c>
      <c r="E195">
        <f>'pivottable2 (update for final)'!F198</f>
        <v>16.670000000000002</v>
      </c>
      <c r="F195" t="str">
        <f>'pivottable2 (update for final)'!G198</f>
        <v>10.1039/c1mb05196b</v>
      </c>
      <c r="G195" t="str">
        <f>'pivottable2 (update for final)'!H198</f>
        <v>ND</v>
      </c>
      <c r="H195" t="str">
        <f t="shared" si="3"/>
        <v/>
      </c>
      <c r="I195">
        <f>'pivottable2 (update for final)'!I198</f>
        <v>0</v>
      </c>
    </row>
    <row r="196" spans="1:9" x14ac:dyDescent="0.25">
      <c r="A196" t="str">
        <f>'pivottable2 (update for final)'!B199</f>
        <v>MEBM_Ctr</v>
      </c>
      <c r="B196" t="str">
        <f>'pivottable2 (update for final)'!C199</f>
        <v>(indole-3-acetaldehyde)</v>
      </c>
      <c r="C196" t="str">
        <f>'pivottable2 (update for final)'!D199</f>
        <v>C10H9NO</v>
      </c>
      <c r="D196">
        <f>'pivottable2 (update for final)'!E199</f>
        <v>159.06870000000001</v>
      </c>
      <c r="E196">
        <f>'pivottable2 (update for final)'!F199</f>
        <v>4.87</v>
      </c>
      <c r="F196" t="str">
        <f>'pivottable2 (update for final)'!G199</f>
        <v>10.1039/c1mb05196b</v>
      </c>
      <c r="G196" t="str">
        <f>'pivottable2 (update for final)'!H199</f>
        <v>D</v>
      </c>
      <c r="H196" t="str">
        <f t="shared" si="3"/>
        <v>1</v>
      </c>
      <c r="I196" t="str">
        <f>'pivottable2 (update for final)'!I199</f>
        <v>1</v>
      </c>
    </row>
    <row r="197" spans="1:9" x14ac:dyDescent="0.25">
      <c r="A197" t="str">
        <f>'pivottable2 (update for final)'!B200</f>
        <v>MEBM_Ctr</v>
      </c>
      <c r="B197" t="str">
        <f>'pivottable2 (update for final)'!C200</f>
        <v>(indole-3-acetamide)</v>
      </c>
      <c r="C197" t="str">
        <f>'pivottable2 (update for final)'!D200</f>
        <v>C10H10N2O</v>
      </c>
      <c r="D197">
        <f>'pivottable2 (update for final)'!E200</f>
        <v>174.07980000000001</v>
      </c>
      <c r="E197">
        <f>'pivottable2 (update for final)'!F200</f>
        <v>12.71</v>
      </c>
      <c r="F197" t="str">
        <f>'pivottable2 (update for final)'!G200</f>
        <v>10.1039/c1mb05196b</v>
      </c>
      <c r="G197" t="str">
        <f>'pivottable2 (update for final)'!H200</f>
        <v>ND</v>
      </c>
      <c r="H197" t="str">
        <f t="shared" si="3"/>
        <v/>
      </c>
      <c r="I197">
        <f>'pivottable2 (update for final)'!I200</f>
        <v>0</v>
      </c>
    </row>
    <row r="198" spans="1:9" x14ac:dyDescent="0.25">
      <c r="A198" t="str">
        <f>'pivottable2 (update for final)'!B201</f>
        <v>MEBM_Ctr</v>
      </c>
      <c r="B198" t="str">
        <f>'pivottable2 (update for final)'!C201</f>
        <v>(N-acetylornithine minus H2O)</v>
      </c>
      <c r="C198" t="str">
        <f>'pivottable2 (update for final)'!D201</f>
        <v>C7H12N2O2</v>
      </c>
      <c r="D198">
        <f>'pivottable2 (update for final)'!E201</f>
        <v>156.08987763355998</v>
      </c>
      <c r="E198">
        <f>'pivottable2 (update for final)'!F201</f>
        <v>6.38</v>
      </c>
      <c r="F198" t="str">
        <f>'pivottable2 (update for final)'!G201</f>
        <v>10.1039/c1mb05196b</v>
      </c>
      <c r="G198" t="str">
        <f>'pivottable2 (update for final)'!H201</f>
        <v>ND</v>
      </c>
      <c r="H198" t="str">
        <f t="shared" si="3"/>
        <v/>
      </c>
      <c r="I198">
        <f>'pivottable2 (update for final)'!I201</f>
        <v>0</v>
      </c>
    </row>
    <row r="199" spans="1:9" x14ac:dyDescent="0.25">
      <c r="A199" t="str">
        <f>'pivottable2 (update for final)'!B202</f>
        <v>MEBM_Ctr</v>
      </c>
      <c r="B199" t="str">
        <f>'pivottable2 (update for final)'!C202</f>
        <v>(Phe-Arg)</v>
      </c>
      <c r="C199" t="str">
        <f>'pivottable2 (update for final)'!D202</f>
        <v>C15H23N5O3</v>
      </c>
      <c r="D199">
        <f>'pivottable2 (update for final)'!E202</f>
        <v>321.17840000000001</v>
      </c>
      <c r="E199">
        <f>'pivottable2 (update for final)'!F202</f>
        <v>19.43</v>
      </c>
      <c r="F199" t="str">
        <f>'pivottable2 (update for final)'!G202</f>
        <v>10.1039/c1mb05196b</v>
      </c>
      <c r="G199" t="str">
        <f>'pivottable2 (update for final)'!H202</f>
        <v>ND</v>
      </c>
      <c r="H199" t="str">
        <f t="shared" si="3"/>
        <v/>
      </c>
      <c r="I199">
        <f>'pivottable2 (update for final)'!I202</f>
        <v>0</v>
      </c>
    </row>
    <row r="200" spans="1:9" x14ac:dyDescent="0.25">
      <c r="A200" t="str">
        <f>'pivottable2 (update for final)'!B203</f>
        <v>MEBM_Ctr</v>
      </c>
      <c r="B200" t="str">
        <f>'pivottable2 (update for final)'!C203</f>
        <v>(Phe-Lys)</v>
      </c>
      <c r="C200" t="str">
        <f>'pivottable2 (update for final)'!D203</f>
        <v>C15H23N3O3</v>
      </c>
      <c r="D200">
        <f>'pivottable2 (update for final)'!E203</f>
        <v>293.17360000000002</v>
      </c>
      <c r="E200">
        <f>'pivottable2 (update for final)'!F203</f>
        <v>20.74</v>
      </c>
      <c r="F200" t="str">
        <f>'pivottable2 (update for final)'!G203</f>
        <v>10.1039/c1mb05196b</v>
      </c>
      <c r="G200" t="str">
        <f>'pivottable2 (update for final)'!H203</f>
        <v>ND</v>
      </c>
      <c r="H200" t="str">
        <f t="shared" si="3"/>
        <v/>
      </c>
      <c r="I200">
        <f>'pivottable2 (update for final)'!I203</f>
        <v>0</v>
      </c>
    </row>
    <row r="201" spans="1:9" x14ac:dyDescent="0.25">
      <c r="A201" t="str">
        <f>'pivottable2 (update for final)'!B204</f>
        <v>MEBM_Ctr</v>
      </c>
      <c r="B201" t="str">
        <f>'pivottable2 (update for final)'!C204</f>
        <v>(Phe-Pro)</v>
      </c>
      <c r="C201" t="str">
        <f>'pivottable2 (update for final)'!D204</f>
        <v>C14H18N2O3</v>
      </c>
      <c r="D201">
        <f>'pivottable2 (update for final)'!E204</f>
        <v>262.13150000000002</v>
      </c>
      <c r="E201">
        <f>'pivottable2 (update for final)'!F204</f>
        <v>14.37</v>
      </c>
      <c r="F201" t="str">
        <f>'pivottable2 (update for final)'!G204</f>
        <v>10.1039/c1mb05196b</v>
      </c>
      <c r="G201" t="str">
        <f>'pivottable2 (update for final)'!H204</f>
        <v>ND</v>
      </c>
      <c r="H201" t="str">
        <f t="shared" si="3"/>
        <v/>
      </c>
      <c r="I201">
        <f>'pivottable2 (update for final)'!I204</f>
        <v>0</v>
      </c>
    </row>
    <row r="202" spans="1:9" x14ac:dyDescent="0.25">
      <c r="A202" t="str">
        <f>'pivottable2 (update for final)'!B205</f>
        <v>MEBM_Ctr</v>
      </c>
      <c r="B202" t="str">
        <f>'pivottable2 (update for final)'!C205</f>
        <v>(purine)</v>
      </c>
      <c r="C202" t="str">
        <f>'pivottable2 (update for final)'!D205</f>
        <v>C5H4N4</v>
      </c>
      <c r="D202">
        <f>'pivottable2 (update for final)'!E205</f>
        <v>120.044</v>
      </c>
      <c r="E202">
        <f>'pivottable2 (update for final)'!F205</f>
        <v>13.54</v>
      </c>
      <c r="F202" t="str">
        <f>'pivottable2 (update for final)'!G205</f>
        <v>10.1039/c1mb05196b</v>
      </c>
      <c r="G202" t="str">
        <f>'pivottable2 (update for final)'!H205</f>
        <v>ND</v>
      </c>
      <c r="H202" t="str">
        <f t="shared" si="3"/>
        <v/>
      </c>
      <c r="I202">
        <f>'pivottable2 (update for final)'!I205</f>
        <v>0</v>
      </c>
    </row>
    <row r="203" spans="1:9" x14ac:dyDescent="0.25">
      <c r="A203" t="str">
        <f>'pivottable2 (update for final)'!B206</f>
        <v>MEBM_Ctr</v>
      </c>
      <c r="B203" t="str">
        <f>'pivottable2 (update for final)'!C206</f>
        <v>(Ser-Lys)</v>
      </c>
      <c r="C203" t="str">
        <f>'pivottable2 (update for final)'!D206</f>
        <v>C9H19N3O4</v>
      </c>
      <c r="D203">
        <f>'pivottable2 (update for final)'!E206</f>
        <v>233.13720000000001</v>
      </c>
      <c r="E203">
        <f>'pivottable2 (update for final)'!F206</f>
        <v>24.32</v>
      </c>
      <c r="F203" t="str">
        <f>'pivottable2 (update for final)'!G206</f>
        <v>10.1039/c1mb05196b</v>
      </c>
      <c r="G203" t="str">
        <f>'pivottable2 (update for final)'!H206</f>
        <v>ND</v>
      </c>
      <c r="H203" t="str">
        <f t="shared" si="3"/>
        <v/>
      </c>
      <c r="I203">
        <f>'pivottable2 (update for final)'!I206</f>
        <v>0</v>
      </c>
    </row>
    <row r="204" spans="1:9" x14ac:dyDescent="0.25">
      <c r="A204" t="str">
        <f>'pivottable2 (update for final)'!B207</f>
        <v>MEBM_Ctr</v>
      </c>
      <c r="B204" t="str">
        <f>'pivottable2 (update for final)'!C207</f>
        <v>(trehalose)</v>
      </c>
      <c r="C204" t="str">
        <f>'pivottable2 (update for final)'!D207</f>
        <v>C12H22O11</v>
      </c>
      <c r="D204">
        <f>'pivottable2 (update for final)'!E207</f>
        <v>342.11621152069995</v>
      </c>
      <c r="E204">
        <f>'pivottable2 (update for final)'!F207</f>
        <v>19.77</v>
      </c>
      <c r="F204" t="str">
        <f>'pivottable2 (update for final)'!G207</f>
        <v>10.1039/c1mb05196b</v>
      </c>
      <c r="G204" t="str">
        <f>'pivottable2 (update for final)'!H207</f>
        <v>ND</v>
      </c>
      <c r="H204" t="str">
        <f t="shared" si="3"/>
        <v/>
      </c>
      <c r="I204">
        <f>'pivottable2 (update for final)'!I207</f>
        <v>0</v>
      </c>
    </row>
    <row r="205" spans="1:9" x14ac:dyDescent="0.25">
      <c r="A205" t="str">
        <f>'pivottable2 (update for final)'!B208</f>
        <v>MEBM_Ctr</v>
      </c>
      <c r="B205" t="str">
        <f>'pivottable2 (update for final)'!C208</f>
        <v>(Tyr-Lys)</v>
      </c>
      <c r="C205" t="str">
        <f>'pivottable2 (update for final)'!D208</f>
        <v>(C15H23N3O4)</v>
      </c>
      <c r="D205">
        <f>'pivottable2 (update for final)'!E208</f>
        <v>309.16800000000001</v>
      </c>
      <c r="E205">
        <f>'pivottable2 (update for final)'!F208</f>
        <v>23.16</v>
      </c>
      <c r="F205" t="str">
        <f>'pivottable2 (update for final)'!G208</f>
        <v>10.1039/c1mb05196b</v>
      </c>
      <c r="G205" t="str">
        <f>'pivottable2 (update for final)'!H208</f>
        <v>ND</v>
      </c>
      <c r="H205" t="str">
        <f t="shared" si="3"/>
        <v/>
      </c>
      <c r="I205">
        <f>'pivottable2 (update for final)'!I208</f>
        <v>0</v>
      </c>
    </row>
    <row r="206" spans="1:9" x14ac:dyDescent="0.25">
      <c r="A206" t="str">
        <f>'pivottable2 (update for final)'!B209</f>
        <v>MEBM_Ctr</v>
      </c>
      <c r="B206" t="str">
        <f>'pivottable2 (update for final)'!C209</f>
        <v>(Val-(Leu or Ile))</v>
      </c>
      <c r="C206" t="str">
        <f>'pivottable2 (update for final)'!D209</f>
        <v>C11H22N2O3</v>
      </c>
      <c r="D206">
        <f>'pivottable2 (update for final)'!E209</f>
        <v>230.16290000000001</v>
      </c>
      <c r="E206">
        <f>'pivottable2 (update for final)'!F209</f>
        <v>14.34</v>
      </c>
      <c r="F206" t="str">
        <f>'pivottable2 (update for final)'!G209</f>
        <v>10.1039/c1mb05196b</v>
      </c>
      <c r="G206" t="str">
        <f>'pivottable2 (update for final)'!H209</f>
        <v>ND</v>
      </c>
      <c r="H206" t="str">
        <f t="shared" si="3"/>
        <v/>
      </c>
      <c r="I206">
        <f>'pivottable2 (update for final)'!I209</f>
        <v>0</v>
      </c>
    </row>
    <row r="207" spans="1:9" x14ac:dyDescent="0.25">
      <c r="A207" t="str">
        <f>'pivottable2 (update for final)'!B210</f>
        <v>MEBM_Ctr</v>
      </c>
      <c r="B207" t="str">
        <f>'pivottable2 (update for final)'!C210</f>
        <v>(Val-Lys)</v>
      </c>
      <c r="C207" t="str">
        <f>'pivottable2 (update for final)'!D210</f>
        <v>C11H23N3O3</v>
      </c>
      <c r="D207">
        <f>'pivottable2 (update for final)'!E210</f>
        <v>245.1738</v>
      </c>
      <c r="E207">
        <f>'pivottable2 (update for final)'!F210</f>
        <v>22.77</v>
      </c>
      <c r="F207" t="str">
        <f>'pivottable2 (update for final)'!G210</f>
        <v>10.1039/c1mb05196b</v>
      </c>
      <c r="G207" t="str">
        <f>'pivottable2 (update for final)'!H210</f>
        <v>ND</v>
      </c>
      <c r="H207" t="str">
        <f t="shared" si="3"/>
        <v/>
      </c>
      <c r="I207">
        <f>'pivottable2 (update for final)'!I210</f>
        <v>0</v>
      </c>
    </row>
    <row r="208" spans="1:9" x14ac:dyDescent="0.25">
      <c r="A208" t="str">
        <f>'pivottable2 (update for final)'!B211</f>
        <v>MEBM_Ctr</v>
      </c>
      <c r="B208" t="str">
        <f>'pivottable2 (update for final)'!C211</f>
        <v>(Val-Val)</v>
      </c>
      <c r="C208" t="str">
        <f>'pivottable2 (update for final)'!D211</f>
        <v>C10H20N2O3</v>
      </c>
      <c r="D208">
        <f>'pivottable2 (update for final)'!E211</f>
        <v>216.13740000000001</v>
      </c>
      <c r="E208">
        <f>'pivottable2 (update for final)'!F211</f>
        <v>15.29</v>
      </c>
      <c r="F208" t="str">
        <f>'pivottable2 (update for final)'!G211</f>
        <v>10.1039/c1mb05196b</v>
      </c>
      <c r="G208" t="str">
        <f>'pivottable2 (update for final)'!H211</f>
        <v>ND</v>
      </c>
      <c r="H208" t="str">
        <f t="shared" si="3"/>
        <v/>
      </c>
      <c r="I208">
        <f>'pivottable2 (update for final)'!I211</f>
        <v>0</v>
      </c>
    </row>
    <row r="209" spans="1:9" x14ac:dyDescent="0.25">
      <c r="A209" t="str">
        <f>'pivottable2 (update for final)'!B212</f>
        <v>MEBM_Ctr</v>
      </c>
      <c r="B209" t="str">
        <f>'pivottable2 (update for final)'!C212</f>
        <v>acetylglutamate</v>
      </c>
      <c r="C209" t="str">
        <f>'pivottable2 (update for final)'!D212</f>
        <v>C7H11NO5</v>
      </c>
      <c r="D209">
        <f>'pivottable2 (update for final)'!E212</f>
        <v>189.06450000000001</v>
      </c>
      <c r="E209">
        <f>'pivottable2 (update for final)'!F212</f>
        <v>20.03</v>
      </c>
      <c r="F209" t="str">
        <f>'pivottable2 (update for final)'!G212</f>
        <v>10.1039/c1mb05196b</v>
      </c>
      <c r="G209" t="str">
        <f>'pivottable2 (update for final)'!H212</f>
        <v>ND</v>
      </c>
      <c r="H209" t="str">
        <f t="shared" si="3"/>
        <v/>
      </c>
      <c r="I209">
        <f>'pivottable2 (update for final)'!I212</f>
        <v>0</v>
      </c>
    </row>
    <row r="210" spans="1:9" x14ac:dyDescent="0.25">
      <c r="A210" t="str">
        <f>'pivottable2 (update for final)'!B213</f>
        <v>MEBM_Ctr</v>
      </c>
      <c r="B210" t="str">
        <f>'pivottable2 (update for final)'!C213</f>
        <v>adenine</v>
      </c>
      <c r="C210" t="str">
        <f>'pivottable2 (update for final)'!D213</f>
        <v>C5H5N5</v>
      </c>
      <c r="D210">
        <f>'pivottable2 (update for final)'!E213</f>
        <v>135.05529999999999</v>
      </c>
      <c r="E210">
        <f>'pivottable2 (update for final)'!F213</f>
        <v>7.79</v>
      </c>
      <c r="F210" t="str">
        <f>'pivottable2 (update for final)'!G213</f>
        <v>10.1039/c1mb05196b</v>
      </c>
      <c r="G210" t="str">
        <f>'pivottable2 (update for final)'!H213</f>
        <v>D</v>
      </c>
      <c r="H210" t="str">
        <f t="shared" si="3"/>
        <v>1</v>
      </c>
      <c r="I210" t="str">
        <f>'pivottable2 (update for final)'!I213</f>
        <v>1</v>
      </c>
    </row>
    <row r="211" spans="1:9" x14ac:dyDescent="0.25">
      <c r="A211" t="str">
        <f>'pivottable2 (update for final)'!B214</f>
        <v>MEBM_Ctr</v>
      </c>
      <c r="B211" t="str">
        <f>'pivottable2 (update for final)'!C214</f>
        <v>adenosine</v>
      </c>
      <c r="C211" t="str">
        <f>'pivottable2 (update for final)'!D214</f>
        <v>C10H13N5O4</v>
      </c>
      <c r="D211">
        <f>'pivottable2 (update for final)'!E214</f>
        <v>267.09640000000002</v>
      </c>
      <c r="E211">
        <f>'pivottable2 (update for final)'!F214</f>
        <v>8.4700000000000006</v>
      </c>
      <c r="F211" t="str">
        <f>'pivottable2 (update for final)'!G214</f>
        <v>10.1039/c1mb05196b</v>
      </c>
      <c r="G211" t="str">
        <f>'pivottable2 (update for final)'!H214</f>
        <v>ND</v>
      </c>
      <c r="H211" t="str">
        <f t="shared" si="3"/>
        <v/>
      </c>
      <c r="I211">
        <f>'pivottable2 (update for final)'!I214</f>
        <v>0</v>
      </c>
    </row>
    <row r="212" spans="1:9" x14ac:dyDescent="0.25">
      <c r="A212" t="str">
        <f>'pivottable2 (update for final)'!B215</f>
        <v>MEBM_Ctr</v>
      </c>
      <c r="B212" t="str">
        <f>'pivottable2 (update for final)'!C215</f>
        <v>alanine</v>
      </c>
      <c r="C212" t="str">
        <f>'pivottable2 (update for final)'!D215</f>
        <v>C3H7NO2</v>
      </c>
      <c r="D212">
        <f>'pivottable2 (update for final)'!E215</f>
        <v>89.0471</v>
      </c>
      <c r="E212">
        <f>'pivottable2 (update for final)'!F215</f>
        <v>19.600000000000001</v>
      </c>
      <c r="F212" t="str">
        <f>'pivottable2 (update for final)'!G215</f>
        <v>10.1039/c1mb05196b</v>
      </c>
      <c r="G212" t="str">
        <f>'pivottable2 (update for final)'!H215</f>
        <v>D</v>
      </c>
      <c r="H212" t="str">
        <f t="shared" si="3"/>
        <v>1</v>
      </c>
      <c r="I212" t="str">
        <f>'pivottable2 (update for final)'!I215</f>
        <v>1</v>
      </c>
    </row>
    <row r="213" spans="1:9" x14ac:dyDescent="0.25">
      <c r="A213" t="str">
        <f>'pivottable2 (update for final)'!B216</f>
        <v>MEBM_Ctr</v>
      </c>
      <c r="B213" t="str">
        <f>'pivottable2 (update for final)'!C216</f>
        <v>AMP</v>
      </c>
      <c r="C213" t="str">
        <f>'pivottable2 (update for final)'!D216</f>
        <v>C10H14N5O7P</v>
      </c>
      <c r="D213">
        <f>'pivottable2 (update for final)'!E216</f>
        <v>347.06389999999999</v>
      </c>
      <c r="E213">
        <f>'pivottable2 (update for final)'!F216</f>
        <v>20.71</v>
      </c>
      <c r="F213" t="str">
        <f>'pivottable2 (update for final)'!G216</f>
        <v>10.1039/c1mb05196b</v>
      </c>
      <c r="G213" t="str">
        <f>'pivottable2 (update for final)'!H216</f>
        <v>ND</v>
      </c>
      <c r="H213" t="str">
        <f t="shared" si="3"/>
        <v/>
      </c>
      <c r="I213">
        <f>'pivottable2 (update for final)'!I216</f>
        <v>0</v>
      </c>
    </row>
    <row r="214" spans="1:9" x14ac:dyDescent="0.25">
      <c r="A214" t="str">
        <f>'pivottable2 (update for final)'!B217</f>
        <v>MEBM_Ctr</v>
      </c>
      <c r="B214" t="str">
        <f>'pivottable2 (update for final)'!C217</f>
        <v>arginine</v>
      </c>
      <c r="C214" t="str">
        <f>'pivottable2 (update for final)'!D217</f>
        <v>C6H14N4O2</v>
      </c>
      <c r="D214">
        <f>'pivottable2 (update for final)'!E217</f>
        <v>174.11160000000001</v>
      </c>
      <c r="E214">
        <f>'pivottable2 (update for final)'!F217</f>
        <v>35.630000000000003</v>
      </c>
      <c r="F214" t="str">
        <f>'pivottable2 (update for final)'!G217</f>
        <v>10.1039/c1mb05196b</v>
      </c>
      <c r="G214" t="str">
        <f>'pivottable2 (update for final)'!H217</f>
        <v>D</v>
      </c>
      <c r="H214" t="str">
        <f t="shared" si="3"/>
        <v>1</v>
      </c>
      <c r="I214" t="str">
        <f>'pivottable2 (update for final)'!I217</f>
        <v>1</v>
      </c>
    </row>
    <row r="215" spans="1:9" x14ac:dyDescent="0.25">
      <c r="A215" t="str">
        <f>'pivottable2 (update for final)'!B218</f>
        <v>MEBM_Ctr</v>
      </c>
      <c r="B215" t="str">
        <f>'pivottable2 (update for final)'!C218</f>
        <v>asparagine</v>
      </c>
      <c r="C215" t="str">
        <f>'pivottable2 (update for final)'!D218</f>
        <v>C4H8N2O3</v>
      </c>
      <c r="D215">
        <f>'pivottable2 (update for final)'!E218</f>
        <v>132.05349212484001</v>
      </c>
      <c r="E215">
        <f>'pivottable2 (update for final)'!F218</f>
        <v>21.09</v>
      </c>
      <c r="F215" t="str">
        <f>'pivottable2 (update for final)'!G218</f>
        <v>10.1039/c1mb05196b</v>
      </c>
      <c r="G215" t="str">
        <f>'pivottable2 (update for final)'!H218</f>
        <v>D</v>
      </c>
      <c r="H215" t="str">
        <f t="shared" si="3"/>
        <v>1</v>
      </c>
      <c r="I215" t="str">
        <f>'pivottable2 (update for final)'!I218</f>
        <v>1</v>
      </c>
    </row>
    <row r="216" spans="1:9" x14ac:dyDescent="0.25">
      <c r="A216" t="str">
        <f>'pivottable2 (update for final)'!B219</f>
        <v>MEBM_Ctr</v>
      </c>
      <c r="B216" t="str">
        <f>'pivottable2 (update for final)'!C219</f>
        <v>aspartate</v>
      </c>
      <c r="C216" t="str">
        <f>'pivottable2 (update for final)'!D219</f>
        <v>C4H7NO4</v>
      </c>
      <c r="D216">
        <f>'pivottable2 (update for final)'!E219</f>
        <v>133.0377</v>
      </c>
      <c r="E216">
        <f>'pivottable2 (update for final)'!F219</f>
        <v>20.77</v>
      </c>
      <c r="F216" t="str">
        <f>'pivottable2 (update for final)'!G219</f>
        <v>10.1039/c1mb05196b</v>
      </c>
      <c r="G216" t="str">
        <f>'pivottable2 (update for final)'!H219</f>
        <v>ND</v>
      </c>
      <c r="H216" t="str">
        <f t="shared" si="3"/>
        <v/>
      </c>
      <c r="I216">
        <f>'pivottable2 (update for final)'!I219</f>
        <v>0</v>
      </c>
    </row>
    <row r="217" spans="1:9" x14ac:dyDescent="0.25">
      <c r="A217" t="str">
        <f>'pivottable2 (update for final)'!B220</f>
        <v>MEBM_Ctr</v>
      </c>
      <c r="B217" t="str">
        <f>'pivottable2 (update for final)'!C220</f>
        <v>betaine</v>
      </c>
      <c r="C217" t="str">
        <f>'pivottable2 (update for final)'!D220</f>
        <v>C5H11NO2</v>
      </c>
      <c r="D217">
        <f>'pivottable2 (update for final)'!E220</f>
        <v>117.0797</v>
      </c>
      <c r="E217">
        <f>'pivottable2 (update for final)'!F220</f>
        <v>17.350000000000001</v>
      </c>
      <c r="F217" t="str">
        <f>'pivottable2 (update for final)'!G220</f>
        <v>10.1039/c1mb05196b</v>
      </c>
      <c r="G217" t="str">
        <f>'pivottable2 (update for final)'!H220</f>
        <v>D</v>
      </c>
      <c r="H217" t="str">
        <f t="shared" si="3"/>
        <v>1</v>
      </c>
      <c r="I217" t="str">
        <f>'pivottable2 (update for final)'!I220</f>
        <v>1</v>
      </c>
    </row>
    <row r="218" spans="1:9" x14ac:dyDescent="0.25">
      <c r="A218" t="str">
        <f>'pivottable2 (update for final)'!B221</f>
        <v>MEBM_Ctr</v>
      </c>
      <c r="B218" t="str">
        <f>'pivottable2 (update for final)'!C221</f>
        <v>choline</v>
      </c>
      <c r="C218" t="str">
        <f>'pivottable2 (update for final)'!D221</f>
        <v>C5H13NO</v>
      </c>
      <c r="D218">
        <f>'pivottable2 (update for final)'!E221</f>
        <v>103.0996</v>
      </c>
      <c r="E218">
        <f>'pivottable2 (update for final)'!F221</f>
        <v>14.61</v>
      </c>
      <c r="F218" t="str">
        <f>'pivottable2 (update for final)'!G221</f>
        <v>10.1039/c1mb05196b</v>
      </c>
      <c r="G218" t="str">
        <f>'pivottable2 (update for final)'!H221</f>
        <v>D</v>
      </c>
      <c r="H218" t="str">
        <f t="shared" si="3"/>
        <v>1</v>
      </c>
      <c r="I218" t="str">
        <f>'pivottable2 (update for final)'!I221</f>
        <v>1</v>
      </c>
    </row>
    <row r="219" spans="1:9" x14ac:dyDescent="0.25">
      <c r="A219" t="str">
        <f>'pivottable2 (update for final)'!B222</f>
        <v>MEBM_Ctr</v>
      </c>
      <c r="B219" t="str">
        <f>'pivottable2 (update for final)'!C222</f>
        <v>cytidine</v>
      </c>
      <c r="C219" t="str">
        <f>'pivottable2 (update for final)'!D222</f>
        <v>C9H13N3O5</v>
      </c>
      <c r="D219">
        <f>'pivottable2 (update for final)'!E222</f>
        <v>243.08552052911</v>
      </c>
      <c r="E219">
        <f>'pivottable2 (update for final)'!F222</f>
        <v>14.74</v>
      </c>
      <c r="F219" t="str">
        <f>'pivottable2 (update for final)'!G222</f>
        <v>10.1039/c1mb05196b</v>
      </c>
      <c r="G219" t="str">
        <f>'pivottable2 (update for final)'!H222</f>
        <v>D</v>
      </c>
      <c r="H219" t="str">
        <f t="shared" si="3"/>
        <v>1</v>
      </c>
      <c r="I219" t="str">
        <f>'pivottable2 (update for final)'!I222</f>
        <v>1</v>
      </c>
    </row>
    <row r="220" spans="1:9" x14ac:dyDescent="0.25">
      <c r="A220" t="str">
        <f>'pivottable2 (update for final)'!B223</f>
        <v>MEBM_Ctr</v>
      </c>
      <c r="B220" t="str">
        <f>'pivottable2 (update for final)'!C223</f>
        <v>cytosine</v>
      </c>
      <c r="C220" t="str">
        <f>'pivottable2 (update for final)'!D223</f>
        <v>C4H5N3O</v>
      </c>
      <c r="D220">
        <f>'pivottable2 (update for final)'!E223</f>
        <v>111.0431</v>
      </c>
      <c r="E220">
        <f>'pivottable2 (update for final)'!F223</f>
        <v>9.5500000000000007</v>
      </c>
      <c r="F220" t="str">
        <f>'pivottable2 (update for final)'!G223</f>
        <v>10.1039/c1mb05196b</v>
      </c>
      <c r="G220" t="str">
        <f>'pivottable2 (update for final)'!H223</f>
        <v>D</v>
      </c>
      <c r="H220" t="str">
        <f t="shared" si="3"/>
        <v>1</v>
      </c>
      <c r="I220" t="str">
        <f>'pivottable2 (update for final)'!I223</f>
        <v>1</v>
      </c>
    </row>
    <row r="221" spans="1:9" x14ac:dyDescent="0.25">
      <c r="A221" t="str">
        <f>'pivottable2 (update for final)'!B224</f>
        <v>MEBM_Ctr</v>
      </c>
      <c r="B221" t="str">
        <f>'pivottable2 (update for final)'!C224</f>
        <v>gamma-Glu-Phe</v>
      </c>
      <c r="C221" t="str">
        <f>'pivottable2 (update for final)'!D224</f>
        <v>C14H18N2O5</v>
      </c>
      <c r="D221">
        <f>'pivottable2 (update for final)'!E224</f>
        <v>294.12279999999998</v>
      </c>
      <c r="E221">
        <f>'pivottable2 (update for final)'!F224</f>
        <v>18.739999999999998</v>
      </c>
      <c r="F221" t="str">
        <f>'pivottable2 (update for final)'!G224</f>
        <v>10.1039/c1mb05196b</v>
      </c>
      <c r="G221" t="str">
        <f>'pivottable2 (update for final)'!H224</f>
        <v>ND</v>
      </c>
      <c r="H221" t="str">
        <f t="shared" si="3"/>
        <v/>
      </c>
      <c r="I221">
        <f>'pivottable2 (update for final)'!I224</f>
        <v>0</v>
      </c>
    </row>
    <row r="222" spans="1:9" x14ac:dyDescent="0.25">
      <c r="A222" t="str">
        <f>'pivottable2 (update for final)'!B225</f>
        <v>MEBM_Ctr</v>
      </c>
      <c r="B222" t="str">
        <f>'pivottable2 (update for final)'!C225</f>
        <v>glucose</v>
      </c>
      <c r="C222" t="str">
        <f>'pivottable2 (update for final)'!D225</f>
        <v>C6H12O6</v>
      </c>
      <c r="D222">
        <f>'pivottable2 (update for final)'!E225</f>
        <v>180.0633</v>
      </c>
      <c r="E222">
        <f>'pivottable2 (update for final)'!F225</f>
        <v>19.989999999999998</v>
      </c>
      <c r="F222" t="str">
        <f>'pivottable2 (update for final)'!G225</f>
        <v>10.1039/c1mb05196b</v>
      </c>
      <c r="G222" t="str">
        <f>'pivottable2 (update for final)'!H225</f>
        <v>D</v>
      </c>
      <c r="H222" t="str">
        <f t="shared" si="3"/>
        <v>1</v>
      </c>
      <c r="I222" t="str">
        <f>'pivottable2 (update for final)'!I225</f>
        <v>1</v>
      </c>
    </row>
    <row r="223" spans="1:9" x14ac:dyDescent="0.25">
      <c r="A223" t="str">
        <f>'pivottable2 (update for final)'!B226</f>
        <v>MEBM_Ctr</v>
      </c>
      <c r="B223" t="str">
        <f>'pivottable2 (update for final)'!C226</f>
        <v>glucosylglycerate</v>
      </c>
      <c r="C223" t="str">
        <f>'pivottable2 (update for final)'!D226</f>
        <v>C9H16O9</v>
      </c>
      <c r="D223">
        <f>'pivottable2 (update for final)'!E226</f>
        <v>268.0806</v>
      </c>
      <c r="E223">
        <f>'pivottable2 (update for final)'!F226</f>
        <v>19.440000000000001</v>
      </c>
      <c r="F223" t="str">
        <f>'pivottable2 (update for final)'!G226</f>
        <v>10.1039/c1mb05196b</v>
      </c>
      <c r="G223" t="str">
        <f>'pivottable2 (update for final)'!H226</f>
        <v>ND</v>
      </c>
      <c r="H223" t="str">
        <f t="shared" si="3"/>
        <v/>
      </c>
      <c r="I223">
        <f>'pivottable2 (update for final)'!I226</f>
        <v>0</v>
      </c>
    </row>
    <row r="224" spans="1:9" x14ac:dyDescent="0.25">
      <c r="A224" t="str">
        <f>'pivottable2 (update for final)'!B227</f>
        <v>MEBM_Ctr</v>
      </c>
      <c r="B224" t="str">
        <f>'pivottable2 (update for final)'!C227</f>
        <v>glucosylglycerol</v>
      </c>
      <c r="C224" t="str">
        <f>'pivottable2 (update for final)'!D227</f>
        <v>C9H18O8</v>
      </c>
      <c r="D224">
        <f>'pivottable2 (update for final)'!E227</f>
        <v>254.101</v>
      </c>
      <c r="E224">
        <f>'pivottable2 (update for final)'!F227</f>
        <v>16.71</v>
      </c>
      <c r="F224" t="str">
        <f>'pivottable2 (update for final)'!G227</f>
        <v>10.1039/c1mb05196b</v>
      </c>
      <c r="G224" t="str">
        <f>'pivottable2 (update for final)'!H227</f>
        <v>ND</v>
      </c>
      <c r="H224" t="str">
        <f t="shared" si="3"/>
        <v/>
      </c>
      <c r="I224">
        <f>'pivottable2 (update for final)'!I227</f>
        <v>0</v>
      </c>
    </row>
    <row r="225" spans="1:9" x14ac:dyDescent="0.25">
      <c r="A225" t="str">
        <f>'pivottable2 (update for final)'!B228</f>
        <v>MEBM_Ctr</v>
      </c>
      <c r="B225" t="str">
        <f>'pivottable2 (update for final)'!C228</f>
        <v>glutamate</v>
      </c>
      <c r="C225" t="str">
        <f>'pivottable2 (update for final)'!D228</f>
        <v>C5H9NO4</v>
      </c>
      <c r="D225">
        <f>'pivottable2 (update for final)'!E228</f>
        <v>147.05269999999999</v>
      </c>
      <c r="E225">
        <f>'pivottable2 (update for final)'!F228</f>
        <v>20.47</v>
      </c>
      <c r="F225" t="str">
        <f>'pivottable2 (update for final)'!G228</f>
        <v>10.1039/c1mb05196b</v>
      </c>
      <c r="G225" t="str">
        <f>'pivottable2 (update for final)'!H228</f>
        <v>D</v>
      </c>
      <c r="H225" t="str">
        <f t="shared" si="3"/>
        <v>1</v>
      </c>
      <c r="I225" t="str">
        <f>'pivottable2 (update for final)'!I228</f>
        <v>1</v>
      </c>
    </row>
    <row r="226" spans="1:9" x14ac:dyDescent="0.25">
      <c r="A226" t="str">
        <f>'pivottable2 (update for final)'!B229</f>
        <v>MEBM_Ctr</v>
      </c>
      <c r="B226" t="str">
        <f>'pivottable2 (update for final)'!C229</f>
        <v>glutamine</v>
      </c>
      <c r="C226" t="str">
        <f>'pivottable2 (update for final)'!D229</f>
        <v>C5H10N2O3</v>
      </c>
      <c r="D226">
        <f>'pivottable2 (update for final)'!E229</f>
        <v>146.06970000000001</v>
      </c>
      <c r="E226">
        <f>'pivottable2 (update for final)'!F229</f>
        <v>20.36</v>
      </c>
      <c r="F226" t="str">
        <f>'pivottable2 (update for final)'!G229</f>
        <v>10.1039/c1mb05196b</v>
      </c>
      <c r="G226" t="str">
        <f>'pivottable2 (update for final)'!H229</f>
        <v>D</v>
      </c>
      <c r="H226" t="str">
        <f t="shared" si="3"/>
        <v>1</v>
      </c>
      <c r="I226" t="str">
        <f>'pivottable2 (update for final)'!I229</f>
        <v>1</v>
      </c>
    </row>
    <row r="227" spans="1:9" x14ac:dyDescent="0.25">
      <c r="A227" t="str">
        <f>'pivottable2 (update for final)'!B230</f>
        <v>MEBM_Ctr</v>
      </c>
      <c r="B227" t="str">
        <f>'pivottable2 (update for final)'!C230</f>
        <v>glycerophosphocholine</v>
      </c>
      <c r="C227" t="str">
        <f>'pivottable2 (update for final)'!D230</f>
        <v>C8H20NO6P</v>
      </c>
      <c r="D227">
        <f>'pivottable2 (update for final)'!E230</f>
        <v>257.10399999999998</v>
      </c>
      <c r="E227">
        <f>'pivottable2 (update for final)'!F230</f>
        <v>21.38</v>
      </c>
      <c r="F227" t="str">
        <f>'pivottable2 (update for final)'!G230</f>
        <v>10.1039/c1mb05196b</v>
      </c>
      <c r="G227" t="str">
        <f>'pivottable2 (update for final)'!H230</f>
        <v>ND</v>
      </c>
      <c r="H227" t="str">
        <f t="shared" si="3"/>
        <v/>
      </c>
      <c r="I227">
        <f>'pivottable2 (update for final)'!I230</f>
        <v>0</v>
      </c>
    </row>
    <row r="228" spans="1:9" x14ac:dyDescent="0.25">
      <c r="A228" t="str">
        <f>'pivottable2 (update for final)'!B231</f>
        <v>MEBM_Ctr</v>
      </c>
      <c r="B228" t="str">
        <f>'pivottable2 (update for final)'!C231</f>
        <v>Gly-Phe</v>
      </c>
      <c r="C228" t="str">
        <f>'pivottable2 (update for final)'!D231</f>
        <v>C11H14N2O3</v>
      </c>
      <c r="D228">
        <f>'pivottable2 (update for final)'!E231</f>
        <v>222.10079999999999</v>
      </c>
      <c r="E228">
        <f>'pivottable2 (update for final)'!F231</f>
        <v>17.079999999999998</v>
      </c>
      <c r="F228" t="str">
        <f>'pivottable2 (update for final)'!G231</f>
        <v>10.1039/c1mb05196b</v>
      </c>
      <c r="G228" t="str">
        <f>'pivottable2 (update for final)'!H231</f>
        <v>ND</v>
      </c>
      <c r="H228" t="str">
        <f t="shared" si="3"/>
        <v/>
      </c>
      <c r="I228">
        <f>'pivottable2 (update for final)'!I231</f>
        <v>0</v>
      </c>
    </row>
    <row r="229" spans="1:9" x14ac:dyDescent="0.25">
      <c r="A229" t="str">
        <f>'pivottable2 (update for final)'!B232</f>
        <v>MEBM_Ctr</v>
      </c>
      <c r="B229" t="str">
        <f>'pivottable2 (update for final)'!C232</f>
        <v>guanine</v>
      </c>
      <c r="C229" t="str">
        <f>'pivottable2 (update for final)'!D232</f>
        <v>C5H5N5O</v>
      </c>
      <c r="D229">
        <f>'pivottable2 (update for final)'!E232</f>
        <v>151.0488</v>
      </c>
      <c r="E229">
        <f>'pivottable2 (update for final)'!F232</f>
        <v>14.15</v>
      </c>
      <c r="F229" t="str">
        <f>'pivottable2 (update for final)'!G232</f>
        <v>10.1039/c1mb05196b</v>
      </c>
      <c r="G229" t="str">
        <f>'pivottable2 (update for final)'!H232</f>
        <v>ND</v>
      </c>
      <c r="H229" t="str">
        <f t="shared" si="3"/>
        <v/>
      </c>
      <c r="I229">
        <f>'pivottable2 (update for final)'!I232</f>
        <v>0</v>
      </c>
    </row>
    <row r="230" spans="1:9" x14ac:dyDescent="0.25">
      <c r="A230" t="str">
        <f>'pivottable2 (update for final)'!B233</f>
        <v>MEBM_Ctr</v>
      </c>
      <c r="B230" t="str">
        <f>'pivottable2 (update for final)'!C233</f>
        <v>guanosine</v>
      </c>
      <c r="C230" t="str">
        <f>'pivottable2 (update for final)'!D233</f>
        <v>C10H13N5O5</v>
      </c>
      <c r="D230">
        <f>'pivottable2 (update for final)'!E233</f>
        <v>283.09140000000002</v>
      </c>
      <c r="E230">
        <f>'pivottable2 (update for final)'!F233</f>
        <v>15.76</v>
      </c>
      <c r="F230" t="str">
        <f>'pivottable2 (update for final)'!G233</f>
        <v>10.1039/c1mb05196b</v>
      </c>
      <c r="G230" t="str">
        <f>'pivottable2 (update for final)'!H233</f>
        <v>D</v>
      </c>
      <c r="H230" t="str">
        <f t="shared" si="3"/>
        <v>1</v>
      </c>
      <c r="I230" t="str">
        <f>'pivottable2 (update for final)'!I233</f>
        <v>1</v>
      </c>
    </row>
    <row r="231" spans="1:9" x14ac:dyDescent="0.25">
      <c r="A231" t="str">
        <f>'pivottable2 (update for final)'!B234</f>
        <v>MEBM_Ctr</v>
      </c>
      <c r="B231" t="str">
        <f>'pivottable2 (update for final)'!C234</f>
        <v>HEPES</v>
      </c>
      <c r="C231" t="str">
        <f>'pivottable2 (update for final)'!D234</f>
        <v>C8H18N2O4S</v>
      </c>
      <c r="D231">
        <f>'pivottable2 (update for final)'!E234</f>
        <v>238.10570000000001</v>
      </c>
      <c r="E231">
        <f>'pivottable2 (update for final)'!F234</f>
        <v>19.23</v>
      </c>
      <c r="F231" t="str">
        <f>'pivottable2 (update for final)'!G234</f>
        <v>10.1039/c1mb05196b</v>
      </c>
      <c r="G231" t="str">
        <f>'pivottable2 (update for final)'!H234</f>
        <v>D</v>
      </c>
      <c r="H231" t="str">
        <f t="shared" si="3"/>
        <v>1</v>
      </c>
      <c r="I231" t="str">
        <f>'pivottable2 (update for final)'!I234</f>
        <v>1</v>
      </c>
    </row>
    <row r="232" spans="1:9" x14ac:dyDescent="0.25">
      <c r="A232" t="str">
        <f>'pivottable2 (update for final)'!B235</f>
        <v>MEBM_Ctr</v>
      </c>
      <c r="B232" t="str">
        <f>'pivottable2 (update for final)'!C235</f>
        <v>histidine</v>
      </c>
      <c r="C232" t="str">
        <f>'pivottable2 (update for final)'!D235</f>
        <v>C6H9N3O2</v>
      </c>
      <c r="D232">
        <f>'pivottable2 (update for final)'!E235</f>
        <v>155.06909999999999</v>
      </c>
      <c r="E232">
        <f>'pivottable2 (update for final)'!F235</f>
        <v>21.14</v>
      </c>
      <c r="F232" t="str">
        <f>'pivottable2 (update for final)'!G235</f>
        <v>10.1039/c1mb05196b</v>
      </c>
      <c r="G232" t="str">
        <f>'pivottable2 (update for final)'!H235</f>
        <v>D</v>
      </c>
      <c r="H232" t="str">
        <f t="shared" si="3"/>
        <v>1</v>
      </c>
      <c r="I232" t="str">
        <f>'pivottable2 (update for final)'!I235</f>
        <v>1</v>
      </c>
    </row>
    <row r="233" spans="1:9" x14ac:dyDescent="0.25">
      <c r="A233" t="str">
        <f>'pivottable2 (update for final)'!B236</f>
        <v>MEBM_Ctr</v>
      </c>
      <c r="B233" t="str">
        <f>'pivottable2 (update for final)'!C236</f>
        <v>histidine betaine</v>
      </c>
      <c r="C233" t="str">
        <f>'pivottable2 (update for final)'!D236</f>
        <v>C9H15N3O2</v>
      </c>
      <c r="D233">
        <f>'pivottable2 (update for final)'!E236</f>
        <v>197.11660000000001</v>
      </c>
      <c r="E233">
        <f>'pivottable2 (update for final)'!F236</f>
        <v>20.05</v>
      </c>
      <c r="F233" t="str">
        <f>'pivottable2 (update for final)'!G236</f>
        <v>10.1039/c1mb05196b</v>
      </c>
      <c r="G233" t="str">
        <f>'pivottable2 (update for final)'!H236</f>
        <v>ND</v>
      </c>
      <c r="H233" t="str">
        <f t="shared" si="3"/>
        <v/>
      </c>
      <c r="I233">
        <f>'pivottable2 (update for final)'!I236</f>
        <v>0</v>
      </c>
    </row>
    <row r="234" spans="1:9" x14ac:dyDescent="0.25">
      <c r="A234" t="str">
        <f>'pivottable2 (update for final)'!B237</f>
        <v>MEBM_Ctr</v>
      </c>
      <c r="B234" t="str">
        <f>'pivottable2 (update for final)'!C237</f>
        <v>His-Val</v>
      </c>
      <c r="C234" t="str">
        <f>'pivottable2 (update for final)'!D237</f>
        <v>C11H18N4O3</v>
      </c>
      <c r="D234">
        <f>'pivottable2 (update for final)'!E237</f>
        <v>254.1369</v>
      </c>
      <c r="E234">
        <f>'pivottable2 (update for final)'!F237</f>
        <v>19.36</v>
      </c>
      <c r="F234" t="str">
        <f>'pivottable2 (update for final)'!G237</f>
        <v>10.1039/c1mb05196b</v>
      </c>
      <c r="G234" t="str">
        <f>'pivottable2 (update for final)'!H237</f>
        <v>ND</v>
      </c>
      <c r="H234" t="str">
        <f t="shared" si="3"/>
        <v/>
      </c>
      <c r="I234">
        <f>'pivottable2 (update for final)'!I237</f>
        <v>0</v>
      </c>
    </row>
    <row r="235" spans="1:9" x14ac:dyDescent="0.25">
      <c r="A235" t="str">
        <f>'pivottable2 (update for final)'!B238</f>
        <v>MEBM_Ctr</v>
      </c>
      <c r="B235" t="str">
        <f>'pivottable2 (update for final)'!C238</f>
        <v>hypoxanthine</v>
      </c>
      <c r="C235" t="str">
        <f>'pivottable2 (update for final)'!D238</f>
        <v>C5H4N4O</v>
      </c>
      <c r="D235">
        <f>'pivottable2 (update for final)'!E238</f>
        <v>136.0385</v>
      </c>
      <c r="E235">
        <f>'pivottable2 (update for final)'!F238</f>
        <v>9.81</v>
      </c>
      <c r="F235" t="str">
        <f>'pivottable2 (update for final)'!G238</f>
        <v>10.1039/c1mb05196b</v>
      </c>
      <c r="G235" t="str">
        <f>'pivottable2 (update for final)'!H238</f>
        <v>ND</v>
      </c>
      <c r="H235" t="str">
        <f t="shared" si="3"/>
        <v/>
      </c>
      <c r="I235">
        <f>'pivottable2 (update for final)'!I238</f>
        <v>0</v>
      </c>
    </row>
    <row r="236" spans="1:9" x14ac:dyDescent="0.25">
      <c r="A236" t="str">
        <f>'pivottable2 (update for final)'!B239</f>
        <v>MEBM_Ctr</v>
      </c>
      <c r="B236" t="str">
        <f>'pivottable2 (update for final)'!C239</f>
        <v>isoleucine</v>
      </c>
      <c r="C236" t="str">
        <f>'pivottable2 (update for final)'!D239</f>
        <v>C6H13NO2</v>
      </c>
      <c r="D236">
        <f>'pivottable2 (update for final)'!E239</f>
        <v>131.09450000000001</v>
      </c>
      <c r="E236">
        <f>'pivottable2 (update for final)'!F239</f>
        <v>15.66</v>
      </c>
      <c r="F236" t="str">
        <f>'pivottable2 (update for final)'!G239</f>
        <v>10.1039/c1mb05196b</v>
      </c>
      <c r="G236" t="str">
        <f>'pivottable2 (update for final)'!H239</f>
        <v>D</v>
      </c>
      <c r="H236" t="str">
        <f t="shared" si="3"/>
        <v>1</v>
      </c>
      <c r="I236" t="str">
        <f>'pivottable2 (update for final)'!I239</f>
        <v>1</v>
      </c>
    </row>
    <row r="237" spans="1:9" x14ac:dyDescent="0.25">
      <c r="A237" t="str">
        <f>'pivottable2 (update for final)'!B240</f>
        <v>MEBM_Ctr</v>
      </c>
      <c r="B237" t="str">
        <f>'pivottable2 (update for final)'!C240</f>
        <v>leucine</v>
      </c>
      <c r="C237" t="str">
        <f>'pivottable2 (update for final)'!D240</f>
        <v>C6H13NO2</v>
      </c>
      <c r="D237">
        <f>'pivottable2 (update for final)'!E240</f>
        <v>131.09450000000001</v>
      </c>
      <c r="E237">
        <f>'pivottable2 (update for final)'!F240</f>
        <v>15.14</v>
      </c>
      <c r="F237" t="str">
        <f>'pivottable2 (update for final)'!G240</f>
        <v>10.1039/c1mb05196b</v>
      </c>
      <c r="G237" t="str">
        <f>'pivottable2 (update for final)'!H240</f>
        <v>D</v>
      </c>
      <c r="H237" t="str">
        <f t="shared" si="3"/>
        <v>1</v>
      </c>
      <c r="I237" t="str">
        <f>'pivottable2 (update for final)'!I240</f>
        <v>1</v>
      </c>
    </row>
    <row r="238" spans="1:9" x14ac:dyDescent="0.25">
      <c r="A238" t="str">
        <f>'pivottable2 (update for final)'!B241</f>
        <v>MEBM_Ctr</v>
      </c>
      <c r="B238" t="str">
        <f>'pivottable2 (update for final)'!C241</f>
        <v>lysine</v>
      </c>
      <c r="C238" t="str">
        <f>'pivottable2 (update for final)'!D241</f>
        <v>C6H14N2O2</v>
      </c>
      <c r="D238">
        <f>'pivottable2 (update for final)'!E241</f>
        <v>146.1052</v>
      </c>
      <c r="E238">
        <f>'pivottable2 (update for final)'!F241</f>
        <v>36.57</v>
      </c>
      <c r="F238" t="str">
        <f>'pivottable2 (update for final)'!G241</f>
        <v>10.1039/c1mb05196b</v>
      </c>
      <c r="G238" t="str">
        <f>'pivottable2 (update for final)'!H241</f>
        <v>D</v>
      </c>
      <c r="H238" t="str">
        <f t="shared" si="3"/>
        <v>1</v>
      </c>
      <c r="I238" t="str">
        <f>'pivottable2 (update for final)'!I241</f>
        <v>1</v>
      </c>
    </row>
    <row r="239" spans="1:9" x14ac:dyDescent="0.25">
      <c r="A239" t="str">
        <f>'pivottable2 (update for final)'!B242</f>
        <v>MEBM_Ctr</v>
      </c>
      <c r="B239" t="str">
        <f>'pivottable2 (update for final)'!C242</f>
        <v>methionine</v>
      </c>
      <c r="C239" t="str">
        <f>'pivottable2 (update for final)'!D242</f>
        <v>C5H11NO2S</v>
      </c>
      <c r="D239">
        <f>'pivottable2 (update for final)'!E242</f>
        <v>149.05019999999999</v>
      </c>
      <c r="E239">
        <f>'pivottable2 (update for final)'!F242</f>
        <v>16.43</v>
      </c>
      <c r="F239" t="str">
        <f>'pivottable2 (update for final)'!G242</f>
        <v>10.1039/c1mb05196b</v>
      </c>
      <c r="G239" t="str">
        <f>'pivottable2 (update for final)'!H242</f>
        <v>D</v>
      </c>
      <c r="H239" t="str">
        <f t="shared" si="3"/>
        <v>1</v>
      </c>
      <c r="I239" t="str">
        <f>'pivottable2 (update for final)'!I242</f>
        <v>1</v>
      </c>
    </row>
    <row r="240" spans="1:9" x14ac:dyDescent="0.25">
      <c r="A240" t="str">
        <f>'pivottable2 (update for final)'!B243</f>
        <v>MEBM_Ctr</v>
      </c>
      <c r="B240" t="str">
        <f>'pivottable2 (update for final)'!C243</f>
        <v>methyladenosine</v>
      </c>
      <c r="C240" t="str">
        <f>'pivottable2 (update for final)'!D243</f>
        <v>C11H15N5O4</v>
      </c>
      <c r="D240">
        <f>'pivottable2 (update for final)'!E243</f>
        <v>281.1121</v>
      </c>
      <c r="E240">
        <f>'pivottable2 (update for final)'!F243</f>
        <v>7.38</v>
      </c>
      <c r="F240" t="str">
        <f>'pivottable2 (update for final)'!G243</f>
        <v>10.1039/c1mb05196b</v>
      </c>
      <c r="G240" t="str">
        <f>'pivottable2 (update for final)'!H243</f>
        <v>D</v>
      </c>
      <c r="H240" t="str">
        <f t="shared" si="3"/>
        <v>1</v>
      </c>
      <c r="I240" t="str">
        <f>'pivottable2 (update for final)'!I243</f>
        <v>1</v>
      </c>
    </row>
    <row r="241" spans="1:9" x14ac:dyDescent="0.25">
      <c r="A241" t="str">
        <f>'pivottable2 (update for final)'!B244</f>
        <v>MEBM_Ctr</v>
      </c>
      <c r="B241" t="str">
        <f>'pivottable2 (update for final)'!C244</f>
        <v>methylguanine</v>
      </c>
      <c r="C241" t="str">
        <f>'pivottable2 (update for final)'!D244</f>
        <v>C6H7N5O</v>
      </c>
      <c r="D241">
        <f>'pivottable2 (update for final)'!E244</f>
        <v>165.06569999999999</v>
      </c>
      <c r="E241">
        <f>'pivottable2 (update for final)'!F244</f>
        <v>9.83</v>
      </c>
      <c r="F241" t="str">
        <f>'pivottable2 (update for final)'!G244</f>
        <v>10.1039/c1mb05196b</v>
      </c>
      <c r="G241" t="str">
        <f>'pivottable2 (update for final)'!H244</f>
        <v>D</v>
      </c>
      <c r="H241" t="str">
        <f t="shared" si="3"/>
        <v>1</v>
      </c>
      <c r="I241" t="str">
        <f>'pivottable2 (update for final)'!I244</f>
        <v>1</v>
      </c>
    </row>
    <row r="242" spans="1:9" x14ac:dyDescent="0.25">
      <c r="A242" t="str">
        <f>'pivottable2 (update for final)'!B245</f>
        <v>MEBM_Ctr</v>
      </c>
      <c r="B242" t="str">
        <f>'pivottable2 (update for final)'!C245</f>
        <v>methylguanosine</v>
      </c>
      <c r="C242" t="str">
        <f>'pivottable2 (update for final)'!D245</f>
        <v>C11H15N5O5</v>
      </c>
      <c r="D242">
        <f>'pivottable2 (update for final)'!E245</f>
        <v>297.1071</v>
      </c>
      <c r="E242">
        <f>'pivottable2 (update for final)'!F245</f>
        <v>11.36</v>
      </c>
      <c r="F242" t="str">
        <f>'pivottable2 (update for final)'!G245</f>
        <v>10.1039/c1mb05196b</v>
      </c>
      <c r="G242" t="str">
        <f>'pivottable2 (update for final)'!H245</f>
        <v>D</v>
      </c>
      <c r="H242" t="str">
        <f t="shared" si="3"/>
        <v>1</v>
      </c>
      <c r="I242" t="str">
        <f>'pivottable2 (update for final)'!I245</f>
        <v>1</v>
      </c>
    </row>
    <row r="243" spans="1:9" x14ac:dyDescent="0.25">
      <c r="A243" t="str">
        <f>'pivottable2 (update for final)'!B246</f>
        <v>MEBM_Ctr</v>
      </c>
      <c r="B243" t="str">
        <f>'pivottable2 (update for final)'!C246</f>
        <v>methylthioadenosine</v>
      </c>
      <c r="C243" t="str">
        <f>'pivottable2 (update for final)'!D246</f>
        <v>C11H15N5O3S</v>
      </c>
      <c r="D243">
        <f>'pivottable2 (update for final)'!E246</f>
        <v>297.08980000000003</v>
      </c>
      <c r="E243">
        <f>'pivottable2 (update for final)'!F246</f>
        <v>6.78</v>
      </c>
      <c r="F243" t="str">
        <f>'pivottable2 (update for final)'!G246</f>
        <v>10.1039/c1mb05196b</v>
      </c>
      <c r="G243" t="str">
        <f>'pivottable2 (update for final)'!H246</f>
        <v>D</v>
      </c>
      <c r="H243" t="str">
        <f t="shared" si="3"/>
        <v>1</v>
      </c>
      <c r="I243" t="str">
        <f>'pivottable2 (update for final)'!I246</f>
        <v>1</v>
      </c>
    </row>
    <row r="244" spans="1:9" x14ac:dyDescent="0.25">
      <c r="A244" t="str">
        <f>'pivottable2 (update for final)'!B247</f>
        <v>MEBM_Ctr</v>
      </c>
      <c r="B244" t="str">
        <f>'pivottable2 (update for final)'!C247</f>
        <v>methyluridine</v>
      </c>
      <c r="C244" t="str">
        <f>'pivottable2 (update for final)'!D247</f>
        <v>C10H14N2O6</v>
      </c>
      <c r="D244">
        <f>'pivottable2 (update for final)'!E247</f>
        <v>258.08479999999997</v>
      </c>
      <c r="E244">
        <f>'pivottable2 (update for final)'!F247</f>
        <v>8.02</v>
      </c>
      <c r="F244" t="str">
        <f>'pivottable2 (update for final)'!G247</f>
        <v>10.1039/c1mb05196b</v>
      </c>
      <c r="G244" t="str">
        <f>'pivottable2 (update for final)'!H247</f>
        <v>D</v>
      </c>
      <c r="H244" t="str">
        <f t="shared" si="3"/>
        <v>1</v>
      </c>
      <c r="I244" t="str">
        <f>'pivottable2 (update for final)'!I247</f>
        <v>1</v>
      </c>
    </row>
    <row r="245" spans="1:9" x14ac:dyDescent="0.25">
      <c r="A245" t="str">
        <f>'pivottable2 (update for final)'!B248</f>
        <v>MEBM_Ctr</v>
      </c>
      <c r="B245" t="str">
        <f>'pivottable2 (update for final)'!C248</f>
        <v>nicotinamide</v>
      </c>
      <c r="C245" t="str">
        <f>'pivottable2 (update for final)'!D248</f>
        <v>C6H6N2O</v>
      </c>
      <c r="D245">
        <f>'pivottable2 (update for final)'!E248</f>
        <v>122.048</v>
      </c>
      <c r="E245">
        <f>'pivottable2 (update for final)'!F248</f>
        <v>6.26</v>
      </c>
      <c r="F245" t="str">
        <f>'pivottable2 (update for final)'!G248</f>
        <v>10.1039/c1mb05196b</v>
      </c>
      <c r="G245" t="str">
        <f>'pivottable2 (update for final)'!H248</f>
        <v>D</v>
      </c>
      <c r="H245" t="str">
        <f t="shared" si="3"/>
        <v>1</v>
      </c>
      <c r="I245" t="str">
        <f>'pivottable2 (update for final)'!I248</f>
        <v>1</v>
      </c>
    </row>
    <row r="246" spans="1:9" x14ac:dyDescent="0.25">
      <c r="A246" t="str">
        <f>'pivottable2 (update for final)'!B249</f>
        <v>MEBM_Ctr</v>
      </c>
      <c r="B246" t="str">
        <f>'pivottable2 (update for final)'!C249</f>
        <v>phenylalanine</v>
      </c>
      <c r="C246" t="str">
        <f>'pivottable2 (update for final)'!D249</f>
        <v>C9H11NO2</v>
      </c>
      <c r="D246">
        <f>'pivottable2 (update for final)'!E249</f>
        <v>165.07810000000001</v>
      </c>
      <c r="E246">
        <f>'pivottable2 (update for final)'!F249</f>
        <v>14.8</v>
      </c>
      <c r="F246" t="str">
        <f>'pivottable2 (update for final)'!G249</f>
        <v>10.1039/c1mb05196b</v>
      </c>
      <c r="G246" t="str">
        <f>'pivottable2 (update for final)'!H249</f>
        <v>D</v>
      </c>
      <c r="H246" t="str">
        <f t="shared" si="3"/>
        <v>1</v>
      </c>
      <c r="I246" t="str">
        <f>'pivottable2 (update for final)'!I249</f>
        <v>1</v>
      </c>
    </row>
    <row r="247" spans="1:9" x14ac:dyDescent="0.25">
      <c r="A247" t="str">
        <f>'pivottable2 (update for final)'!B250</f>
        <v>MEBM_Ctr</v>
      </c>
      <c r="B247" t="str">
        <f>'pivottable2 (update for final)'!C250</f>
        <v>phenylethylamine</v>
      </c>
      <c r="C247" t="str">
        <f>'pivottable2 (update for final)'!D250</f>
        <v>C8H11N</v>
      </c>
      <c r="D247">
        <f>'pivottable2 (update for final)'!E250</f>
        <v>121.08914935756999</v>
      </c>
      <c r="E247">
        <f>'pivottable2 (update for final)'!F250</f>
        <v>12.07</v>
      </c>
      <c r="F247" t="str">
        <f>'pivottable2 (update for final)'!G250</f>
        <v>10.1039/c1mb05196b</v>
      </c>
      <c r="G247" t="str">
        <f>'pivottable2 (update for final)'!H250</f>
        <v>ND</v>
      </c>
      <c r="H247" t="str">
        <f t="shared" si="3"/>
        <v/>
      </c>
      <c r="I247">
        <f>'pivottable2 (update for final)'!I250</f>
        <v>0</v>
      </c>
    </row>
    <row r="248" spans="1:9" x14ac:dyDescent="0.25">
      <c r="A248" t="str">
        <f>'pivottable2 (update for final)'!B251</f>
        <v>MEBM_Ctr</v>
      </c>
      <c r="B248" t="str">
        <f>'pivottable2 (update for final)'!C251</f>
        <v>proline</v>
      </c>
      <c r="C248" t="str">
        <f>'pivottable2 (update for final)'!D251</f>
        <v>C5H9NO2</v>
      </c>
      <c r="D248">
        <f>'pivottable2 (update for final)'!E251</f>
        <v>115.06310000000001</v>
      </c>
      <c r="E248">
        <f>'pivottable2 (update for final)'!F251</f>
        <v>18.22</v>
      </c>
      <c r="F248" t="str">
        <f>'pivottable2 (update for final)'!G251</f>
        <v>10.1039/c1mb05196b</v>
      </c>
      <c r="G248" t="str">
        <f>'pivottable2 (update for final)'!H251</f>
        <v>D</v>
      </c>
      <c r="H248" t="str">
        <f t="shared" si="3"/>
        <v>1</v>
      </c>
      <c r="I248" t="str">
        <f>'pivottable2 (update for final)'!I251</f>
        <v>1</v>
      </c>
    </row>
    <row r="249" spans="1:9" x14ac:dyDescent="0.25">
      <c r="A249" t="str">
        <f>'pivottable2 (update for final)'!B252</f>
        <v>MEBM_Ctr</v>
      </c>
      <c r="B249" t="str">
        <f>'pivottable2 (update for final)'!C252</f>
        <v>pyridoxine</v>
      </c>
      <c r="C249" t="str">
        <f>'pivottable2 (update for final)'!D252</f>
        <v>C8H11NO3</v>
      </c>
      <c r="D249">
        <f>'pivottable2 (update for final)'!E252</f>
        <v>169.07390000000001</v>
      </c>
      <c r="E249">
        <f>'pivottable2 (update for final)'!F252</f>
        <v>7.04</v>
      </c>
      <c r="F249" t="str">
        <f>'pivottable2 (update for final)'!G252</f>
        <v>10.1039/c1mb05196b</v>
      </c>
      <c r="G249" t="str">
        <f>'pivottable2 (update for final)'!H252</f>
        <v>D</v>
      </c>
      <c r="H249" t="str">
        <f t="shared" si="3"/>
        <v>1</v>
      </c>
      <c r="I249" t="str">
        <f>'pivottable2 (update for final)'!I252</f>
        <v>1</v>
      </c>
    </row>
    <row r="250" spans="1:9" x14ac:dyDescent="0.25">
      <c r="A250" t="str">
        <f>'pivottable2 (update for final)'!B253</f>
        <v>MEBM_Ctr</v>
      </c>
      <c r="B250" t="str">
        <f>'pivottable2 (update for final)'!C253</f>
        <v>serine</v>
      </c>
      <c r="C250" t="str">
        <f>'pivottable2 (update for final)'!D253</f>
        <v>C3H7NO3</v>
      </c>
      <c r="D250">
        <f>'pivottable2 (update for final)'!E253</f>
        <v>105.0424</v>
      </c>
      <c r="E250">
        <f>'pivottable2 (update for final)'!F253</f>
        <v>19.29</v>
      </c>
      <c r="F250" t="str">
        <f>'pivottable2 (update for final)'!G253</f>
        <v>10.1039/c1mb05196b</v>
      </c>
      <c r="G250" t="str">
        <f>'pivottable2 (update for final)'!H253</f>
        <v>ND</v>
      </c>
      <c r="H250" t="str">
        <f t="shared" si="3"/>
        <v/>
      </c>
      <c r="I250">
        <f>'pivottable2 (update for final)'!I253</f>
        <v>0</v>
      </c>
    </row>
    <row r="251" spans="1:9" x14ac:dyDescent="0.25">
      <c r="A251" t="str">
        <f>'pivottable2 (update for final)'!B254</f>
        <v>MEBM_Ctr</v>
      </c>
      <c r="B251" t="str">
        <f>'pivottable2 (update for final)'!C254</f>
        <v>succinate</v>
      </c>
      <c r="C251" t="str">
        <f>'pivottable2 (update for final)'!D254</f>
        <v>C4H6O4</v>
      </c>
      <c r="D251">
        <f>'pivottable2 (update for final)'!E254</f>
        <v>118.0264</v>
      </c>
      <c r="E251">
        <f>'pivottable2 (update for final)'!F254</f>
        <v>20.38</v>
      </c>
      <c r="F251" t="str">
        <f>'pivottable2 (update for final)'!G254</f>
        <v>10.1039/c1mb05196b</v>
      </c>
      <c r="G251" t="str">
        <f>'pivottable2 (update for final)'!H254</f>
        <v>ND</v>
      </c>
      <c r="H251" t="str">
        <f t="shared" si="3"/>
        <v/>
      </c>
      <c r="I251">
        <f>'pivottable2 (update for final)'!I254</f>
        <v>0</v>
      </c>
    </row>
    <row r="252" spans="1:9" x14ac:dyDescent="0.25">
      <c r="A252" t="str">
        <f>'pivottable2 (update for final)'!B255</f>
        <v>MEBM_Ctr</v>
      </c>
      <c r="B252" t="str">
        <f>'pivottable2 (update for final)'!C255</f>
        <v>thiamine</v>
      </c>
      <c r="C252" t="str">
        <f>'pivottable2 (update for final)'!D255</f>
        <v>C12H16N4OS</v>
      </c>
      <c r="D252">
        <f>'pivottable2 (update for final)'!E255</f>
        <v>264.10359999999997</v>
      </c>
      <c r="E252">
        <f>'pivottable2 (update for final)'!F255</f>
        <v>14.96</v>
      </c>
      <c r="F252" t="str">
        <f>'pivottable2 (update for final)'!G255</f>
        <v>10.1039/c1mb05196b</v>
      </c>
      <c r="G252" t="str">
        <f>'pivottable2 (update for final)'!H255</f>
        <v>ND</v>
      </c>
      <c r="H252" t="str">
        <f t="shared" si="3"/>
        <v/>
      </c>
      <c r="I252">
        <f>'pivottable2 (update for final)'!I255</f>
        <v>0</v>
      </c>
    </row>
    <row r="253" spans="1:9" x14ac:dyDescent="0.25">
      <c r="A253" t="str">
        <f>'pivottable2 (update for final)'!B256</f>
        <v>MEBM_Ctr</v>
      </c>
      <c r="B253" t="str">
        <f>'pivottable2 (update for final)'!C256</f>
        <v>Thr-Ala</v>
      </c>
      <c r="C253" t="str">
        <f>'pivottable2 (update for final)'!D256</f>
        <v>C7H14N2O4</v>
      </c>
      <c r="D253">
        <f>'pivottable2 (update for final)'!E256</f>
        <v>190.09549999999999</v>
      </c>
      <c r="E253">
        <f>'pivottable2 (update for final)'!F256</f>
        <v>19.559999999999999</v>
      </c>
      <c r="F253" t="str">
        <f>'pivottable2 (update for final)'!G256</f>
        <v>10.1039/c1mb05196b</v>
      </c>
      <c r="G253" t="str">
        <f>'pivottable2 (update for final)'!H256</f>
        <v>ND</v>
      </c>
      <c r="H253" t="str">
        <f t="shared" si="3"/>
        <v/>
      </c>
      <c r="I253">
        <f>'pivottable2 (update for final)'!I256</f>
        <v>0</v>
      </c>
    </row>
    <row r="254" spans="1:9" x14ac:dyDescent="0.25">
      <c r="A254" t="str">
        <f>'pivottable2 (update for final)'!B257</f>
        <v>MEBM_Ctr</v>
      </c>
      <c r="B254" t="str">
        <f>'pivottable2 (update for final)'!C257</f>
        <v>threonine</v>
      </c>
      <c r="C254" t="str">
        <f>'pivottable2 (update for final)'!D257</f>
        <v>C4H9NO3</v>
      </c>
      <c r="D254">
        <f>'pivottable2 (update for final)'!E257</f>
        <v>119.0574</v>
      </c>
      <c r="E254">
        <f>'pivottable2 (update for final)'!F257</f>
        <v>19.78</v>
      </c>
      <c r="F254" t="str">
        <f>'pivottable2 (update for final)'!G257</f>
        <v>10.1039/c1mb05196b</v>
      </c>
      <c r="G254" t="str">
        <f>'pivottable2 (update for final)'!H257</f>
        <v>D</v>
      </c>
      <c r="H254" t="str">
        <f t="shared" si="3"/>
        <v>1</v>
      </c>
      <c r="I254" t="str">
        <f>'pivottable2 (update for final)'!I257</f>
        <v>1</v>
      </c>
    </row>
    <row r="255" spans="1:9" x14ac:dyDescent="0.25">
      <c r="A255" t="str">
        <f>'pivottable2 (update for final)'!B258</f>
        <v>MEBM_Ctr</v>
      </c>
      <c r="B255" t="str">
        <f>'pivottable2 (update for final)'!C258</f>
        <v>Thr-Ser</v>
      </c>
      <c r="C255" t="str">
        <f>'pivottable2 (update for final)'!D258</f>
        <v>C7H14N2O5</v>
      </c>
      <c r="D255">
        <f>'pivottable2 (update for final)'!E258</f>
        <v>206.0881</v>
      </c>
      <c r="E255">
        <f>'pivottable2 (update for final)'!F258</f>
        <v>19.38</v>
      </c>
      <c r="F255" t="str">
        <f>'pivottable2 (update for final)'!G258</f>
        <v>10.1039/c1mb05196b</v>
      </c>
      <c r="G255" t="str">
        <f>'pivottable2 (update for final)'!H258</f>
        <v>ND</v>
      </c>
      <c r="H255" t="str">
        <f t="shared" si="3"/>
        <v/>
      </c>
      <c r="I255">
        <f>'pivottable2 (update for final)'!I258</f>
        <v>0</v>
      </c>
    </row>
    <row r="256" spans="1:9" x14ac:dyDescent="0.25">
      <c r="A256" t="str">
        <f>'pivottable2 (update for final)'!B259</f>
        <v>MEBM_Ctr</v>
      </c>
      <c r="B256" t="str">
        <f>'pivottable2 (update for final)'!C259</f>
        <v>tryptophan</v>
      </c>
      <c r="C256" t="str">
        <f>'pivottable2 (update for final)'!D259</f>
        <v>C11H12N2O2</v>
      </c>
      <c r="D256">
        <f>'pivottable2 (update for final)'!E259</f>
        <v>204.08840000000001</v>
      </c>
      <c r="E256">
        <f>'pivottable2 (update for final)'!F259</f>
        <v>15.61</v>
      </c>
      <c r="F256" t="str">
        <f>'pivottable2 (update for final)'!G259</f>
        <v>10.1039/c1mb05196b</v>
      </c>
      <c r="G256" t="str">
        <f>'pivottable2 (update for final)'!H259</f>
        <v>D</v>
      </c>
      <c r="H256" t="str">
        <f t="shared" si="3"/>
        <v>1</v>
      </c>
      <c r="I256" t="str">
        <f>'pivottable2 (update for final)'!I259</f>
        <v>1</v>
      </c>
    </row>
    <row r="257" spans="1:9" x14ac:dyDescent="0.25">
      <c r="A257" t="str">
        <f>'pivottable2 (update for final)'!B260</f>
        <v>MEBM_Ctr</v>
      </c>
      <c r="B257" t="str">
        <f>'pivottable2 (update for final)'!C260</f>
        <v>tyrosine</v>
      </c>
      <c r="C257" t="str">
        <f>'pivottable2 (update for final)'!D260</f>
        <v>C9H11NO3</v>
      </c>
      <c r="D257">
        <f>'pivottable2 (update for final)'!E260</f>
        <v>181.07320000000001</v>
      </c>
      <c r="E257">
        <f>'pivottable2 (update for final)'!F260</f>
        <v>17.43</v>
      </c>
      <c r="F257" t="str">
        <f>'pivottable2 (update for final)'!G260</f>
        <v>10.1039/c1mb05196b</v>
      </c>
      <c r="G257" t="str">
        <f>'pivottable2 (update for final)'!H260</f>
        <v>D</v>
      </c>
      <c r="H257" t="str">
        <f t="shared" si="3"/>
        <v>1</v>
      </c>
      <c r="I257" t="str">
        <f>'pivottable2 (update for final)'!I260</f>
        <v>1</v>
      </c>
    </row>
    <row r="258" spans="1:9" x14ac:dyDescent="0.25">
      <c r="A258" t="str">
        <f>'pivottable2 (update for final)'!B261</f>
        <v>MEBM_Ctr</v>
      </c>
      <c r="B258" t="str">
        <f>'pivottable2 (update for final)'!C261</f>
        <v>uracil</v>
      </c>
      <c r="C258" t="str">
        <f>'pivottable2 (update for final)'!D261</f>
        <v>C4H4N2O2</v>
      </c>
      <c r="D258">
        <f>'pivottable2 (update for final)'!E261</f>
        <v>112.02800000000001</v>
      </c>
      <c r="E258">
        <f>'pivottable2 (update for final)'!F261</f>
        <v>6.98</v>
      </c>
      <c r="F258" t="str">
        <f>'pivottable2 (update for final)'!G261</f>
        <v>10.1039/c1mb05196b</v>
      </c>
      <c r="G258" t="str">
        <f>'pivottable2 (update for final)'!H261</f>
        <v>ND</v>
      </c>
      <c r="H258" t="str">
        <f t="shared" ref="H258:H321" si="4">IF(G258="ND","",I258)</f>
        <v/>
      </c>
      <c r="I258">
        <f>'pivottable2 (update for final)'!I261</f>
        <v>0</v>
      </c>
    </row>
    <row r="259" spans="1:9" x14ac:dyDescent="0.25">
      <c r="A259" t="str">
        <f>'pivottable2 (update for final)'!B262</f>
        <v>MEBM_Ctr</v>
      </c>
      <c r="B259" t="str">
        <f>'pivottable2 (update for final)'!C262</f>
        <v>uridine</v>
      </c>
      <c r="C259" t="str">
        <f>'pivottable2 (update for final)'!D262</f>
        <v>C9H12N2O6</v>
      </c>
      <c r="D259">
        <f>'pivottable2 (update for final)'!E262</f>
        <v>244.06890000000001</v>
      </c>
      <c r="E259">
        <f>'pivottable2 (update for final)'!F262</f>
        <v>9.9499999999999993</v>
      </c>
      <c r="F259" t="str">
        <f>'pivottable2 (update for final)'!G262</f>
        <v>10.1039/c1mb05196b</v>
      </c>
      <c r="G259" t="str">
        <f>'pivottable2 (update for final)'!H262</f>
        <v>D</v>
      </c>
      <c r="H259" t="str">
        <f t="shared" si="4"/>
        <v>1</v>
      </c>
      <c r="I259" t="str">
        <f>'pivottable2 (update for final)'!I262</f>
        <v>1</v>
      </c>
    </row>
    <row r="260" spans="1:9" x14ac:dyDescent="0.25">
      <c r="A260" t="str">
        <f>'pivottable2 (update for final)'!B263</f>
        <v>MEBM_Ctr</v>
      </c>
      <c r="B260" t="str">
        <f>'pivottable2 (update for final)'!C263</f>
        <v>Val-Glu</v>
      </c>
      <c r="C260" t="str">
        <f>'pivottable2 (update for final)'!D263</f>
        <v>C10H18N2O5</v>
      </c>
      <c r="D260">
        <f>'pivottable2 (update for final)'!E263</f>
        <v>246.12039999999999</v>
      </c>
      <c r="E260">
        <f>'pivottable2 (update for final)'!F263</f>
        <v>20.059999999999999</v>
      </c>
      <c r="F260" t="str">
        <f>'pivottable2 (update for final)'!G263</f>
        <v>10.1039/c1mb05196b</v>
      </c>
      <c r="G260" t="str">
        <f>'pivottable2 (update for final)'!H263</f>
        <v>ND</v>
      </c>
      <c r="H260" t="str">
        <f t="shared" si="4"/>
        <v/>
      </c>
      <c r="I260">
        <f>'pivottable2 (update for final)'!I263</f>
        <v>0</v>
      </c>
    </row>
    <row r="261" spans="1:9" x14ac:dyDescent="0.25">
      <c r="A261" t="str">
        <f>'pivottable2 (update for final)'!B264</f>
        <v>MEBM_Ctr</v>
      </c>
      <c r="B261" t="str">
        <f>'pivottable2 (update for final)'!C264</f>
        <v>valine</v>
      </c>
      <c r="C261" t="str">
        <f>'pivottable2 (update for final)'!D264</f>
        <v>C5H11NO2</v>
      </c>
      <c r="D261">
        <f>'pivottable2 (update for final)'!E264</f>
        <v>117.0792</v>
      </c>
      <c r="E261">
        <f>'pivottable2 (update for final)'!F264</f>
        <v>17.21</v>
      </c>
      <c r="F261" t="str">
        <f>'pivottable2 (update for final)'!G264</f>
        <v>10.1039/c1mb05196b</v>
      </c>
      <c r="G261" t="str">
        <f>'pivottable2 (update for final)'!H264</f>
        <v>D</v>
      </c>
      <c r="H261" t="str">
        <f t="shared" si="4"/>
        <v>1</v>
      </c>
      <c r="I261" t="str">
        <f>'pivottable2 (update for final)'!I264</f>
        <v>1</v>
      </c>
    </row>
    <row r="262" spans="1:9" x14ac:dyDescent="0.25">
      <c r="A262" t="str">
        <f>'pivottable2 (update for final)'!B265</f>
        <v>MEBM_Ctr</v>
      </c>
      <c r="B262" t="str">
        <f>'pivottable2 (update for final)'!C265</f>
        <v>xanthine</v>
      </c>
      <c r="C262" t="str">
        <f>'pivottable2 (update for final)'!D265</f>
        <v>C5H4N4O2</v>
      </c>
      <c r="D262">
        <f>'pivottable2 (update for final)'!E265</f>
        <v>152.03299999999999</v>
      </c>
      <c r="E262">
        <f>'pivottable2 (update for final)'!F265</f>
        <v>10.73</v>
      </c>
      <c r="F262" t="str">
        <f>'pivottable2 (update for final)'!G265</f>
        <v>10.1039/c1mb05196b</v>
      </c>
      <c r="G262" t="str">
        <f>'pivottable2 (update for final)'!H265</f>
        <v>D</v>
      </c>
      <c r="H262" t="str">
        <f t="shared" si="4"/>
        <v>1</v>
      </c>
      <c r="I262" t="str">
        <f>'pivottable2 (update for final)'!I265</f>
        <v>1</v>
      </c>
    </row>
    <row r="263" spans="1:9" x14ac:dyDescent="0.25">
      <c r="A263" t="str">
        <f>'pivottable2 (update for final)'!B266</f>
        <v>MEBM_Syn</v>
      </c>
      <c r="B263" t="str">
        <f>'pivottable2 (update for final)'!C266</f>
        <v>((Ala or beta-Ala or sarcosine)-Arg)</v>
      </c>
      <c r="C263" t="str">
        <f>'pivottable2 (update for final)'!D266</f>
        <v>C9H19N5O3</v>
      </c>
      <c r="D263">
        <f>'pivottable2 (update for final)'!E266</f>
        <v>245.14940000000001</v>
      </c>
      <c r="E263">
        <f>'pivottable2 (update for final)'!F266</f>
        <v>24.52</v>
      </c>
      <c r="F263" t="str">
        <f>'pivottable2 (update for final)'!G266</f>
        <v>10.1039/c1mb05196b</v>
      </c>
      <c r="G263" t="str">
        <f>'pivottable2 (update for final)'!H266</f>
        <v>ND</v>
      </c>
      <c r="H263" t="str">
        <f t="shared" si="4"/>
        <v/>
      </c>
      <c r="I263">
        <f>'pivottable2 (update for final)'!I266</f>
        <v>0</v>
      </c>
    </row>
    <row r="264" spans="1:9" x14ac:dyDescent="0.25">
      <c r="A264" t="str">
        <f>'pivottable2 (update for final)'!B267</f>
        <v>MEBM_Syn</v>
      </c>
      <c r="B264" t="str">
        <f>'pivottable2 (update for final)'!C267</f>
        <v>((Ala or sarcosine)-Lys)</v>
      </c>
      <c r="C264" t="str">
        <f>'pivottable2 (update for final)'!D267</f>
        <v>C9H19N3O3</v>
      </c>
      <c r="D264">
        <f>'pivottable2 (update for final)'!E267</f>
        <v>217.14230000000001</v>
      </c>
      <c r="E264">
        <f>'pivottable2 (update for final)'!F267</f>
        <v>27.03</v>
      </c>
      <c r="F264" t="str">
        <f>'pivottable2 (update for final)'!G267</f>
        <v>10.1039/c1mb05196b</v>
      </c>
      <c r="G264" t="str">
        <f>'pivottable2 (update for final)'!H267</f>
        <v>ND</v>
      </c>
      <c r="H264" t="str">
        <f t="shared" si="4"/>
        <v/>
      </c>
      <c r="I264">
        <f>'pivottable2 (update for final)'!I267</f>
        <v>0</v>
      </c>
    </row>
    <row r="265" spans="1:9" x14ac:dyDescent="0.25">
      <c r="A265" t="str">
        <f>'pivottable2 (update for final)'!B268</f>
        <v>MEBM_Syn</v>
      </c>
      <c r="B265" t="str">
        <f>'pivottable2 (update for final)'!C268</f>
        <v>((Leu or Ile)-Arg)</v>
      </c>
      <c r="C265" t="str">
        <f>'pivottable2 (update for final)'!D268</f>
        <v>C12H25N5O3</v>
      </c>
      <c r="D265">
        <f>'pivottable2 (update for final)'!E268</f>
        <v>287.19580000000002</v>
      </c>
      <c r="E265">
        <f>'pivottable2 (update for final)'!F268</f>
        <v>20.28</v>
      </c>
      <c r="F265" t="str">
        <f>'pivottable2 (update for final)'!G268</f>
        <v>10.1039/c1mb05196b</v>
      </c>
      <c r="G265" t="str">
        <f>'pivottable2 (update for final)'!H268</f>
        <v>ND</v>
      </c>
      <c r="H265" t="str">
        <f t="shared" si="4"/>
        <v/>
      </c>
      <c r="I265">
        <f>'pivottable2 (update for final)'!I268</f>
        <v>0</v>
      </c>
    </row>
    <row r="266" spans="1:9" x14ac:dyDescent="0.25">
      <c r="A266" t="str">
        <f>'pivottable2 (update for final)'!B269</f>
        <v>MEBM_Syn</v>
      </c>
      <c r="B266" t="str">
        <f>'pivottable2 (update for final)'!C269</f>
        <v>((Leu or Ile)-Lys)</v>
      </c>
      <c r="C266" t="str">
        <f>'pivottable2 (update for final)'!D269</f>
        <v>C12H25N3O3</v>
      </c>
      <c r="D266">
        <f>'pivottable2 (update for final)'!E269</f>
        <v>259.18939999999998</v>
      </c>
      <c r="E266">
        <f>'pivottable2 (update for final)'!F269</f>
        <v>21.88</v>
      </c>
      <c r="F266" t="str">
        <f>'pivottable2 (update for final)'!G269</f>
        <v>10.1039/c1mb05196b</v>
      </c>
      <c r="G266" t="str">
        <f>'pivottable2 (update for final)'!H269</f>
        <v>ND</v>
      </c>
      <c r="H266" t="str">
        <f t="shared" si="4"/>
        <v/>
      </c>
      <c r="I266">
        <f>'pivottable2 (update for final)'!I269</f>
        <v>0</v>
      </c>
    </row>
    <row r="267" spans="1:9" x14ac:dyDescent="0.25">
      <c r="A267" t="str">
        <f>'pivottable2 (update for final)'!B270</f>
        <v>MEBM_Syn</v>
      </c>
      <c r="B267" t="str">
        <f>'pivottable2 (update for final)'!C270</f>
        <v>((methyl or homo)phenylalanine)</v>
      </c>
      <c r="C267" t="str">
        <f>'pivottable2 (update for final)'!D270</f>
        <v>C10H13NO2</v>
      </c>
      <c r="D267">
        <f>'pivottable2 (update for final)'!E270</f>
        <v>179.09469999999999</v>
      </c>
      <c r="E267">
        <f>'pivottable2 (update for final)'!F270</f>
        <v>13.12</v>
      </c>
      <c r="F267" t="str">
        <f>'pivottable2 (update for final)'!G270</f>
        <v>10.1039/c1mb05196b</v>
      </c>
      <c r="G267" t="str">
        <f>'pivottable2 (update for final)'!H270</f>
        <v>E</v>
      </c>
      <c r="H267" t="str">
        <f t="shared" si="4"/>
        <v>5</v>
      </c>
      <c r="I267" t="str">
        <f>'pivottable2 (update for final)'!I270</f>
        <v>5</v>
      </c>
    </row>
    <row r="268" spans="1:9" x14ac:dyDescent="0.25">
      <c r="A268" t="str">
        <f>'pivottable2 (update for final)'!B271</f>
        <v>MEBM_Syn</v>
      </c>
      <c r="B268" t="str">
        <f>'pivottable2 (update for final)'!C271</f>
        <v>(2hexoses + glycerol minus 2H2O)</v>
      </c>
      <c r="C268" t="str">
        <f>'pivottable2 (update for final)'!D271</f>
        <v>C15H28O13</v>
      </c>
      <c r="D268">
        <f>'pivottable2 (update for final)'!E271</f>
        <v>416.15300000000002</v>
      </c>
      <c r="E268">
        <f>'pivottable2 (update for final)'!F271</f>
        <v>19.39</v>
      </c>
      <c r="F268" t="str">
        <f>'pivottable2 (update for final)'!G271</f>
        <v>10.1039/c1mb05196b</v>
      </c>
      <c r="G268" t="str">
        <f>'pivottable2 (update for final)'!H271</f>
        <v>ND</v>
      </c>
      <c r="H268" t="str">
        <f t="shared" si="4"/>
        <v/>
      </c>
      <c r="I268">
        <f>'pivottable2 (update for final)'!I271</f>
        <v>0</v>
      </c>
    </row>
    <row r="269" spans="1:9" x14ac:dyDescent="0.25">
      <c r="A269" t="str">
        <f>'pivottable2 (update for final)'!B272</f>
        <v>MEBM_Syn</v>
      </c>
      <c r="B269" t="str">
        <f>'pivottable2 (update for final)'!C272</f>
        <v>(2hexoses minus H2O)</v>
      </c>
      <c r="C269" t="str">
        <f>'pivottable2 (update for final)'!D272</f>
        <v>C12H22O11</v>
      </c>
      <c r="D269">
        <f>'pivottable2 (update for final)'!E272</f>
        <v>342.11770000000001</v>
      </c>
      <c r="E269">
        <f>'pivottable2 (update for final)'!F272</f>
        <v>18.899999999999999</v>
      </c>
      <c r="F269" t="str">
        <f>'pivottable2 (update for final)'!G272</f>
        <v>10.1039/c1mb05196b</v>
      </c>
      <c r="G269" t="str">
        <f>'pivottable2 (update for final)'!H272</f>
        <v>N</v>
      </c>
      <c r="H269" t="str">
        <f t="shared" si="4"/>
        <v>1</v>
      </c>
      <c r="I269" t="str">
        <f>'pivottable2 (update for final)'!I272</f>
        <v>1</v>
      </c>
    </row>
    <row r="270" spans="1:9" x14ac:dyDescent="0.25">
      <c r="A270" t="str">
        <f>'pivottable2 (update for final)'!B273</f>
        <v>MEBM_Syn</v>
      </c>
      <c r="B270" t="str">
        <f>'pivottable2 (update for final)'!C273</f>
        <v>(4-aminobutyric acid)</v>
      </c>
      <c r="C270" t="str">
        <f>'pivottable2 (update for final)'!D273</f>
        <v>C4H9NO2</v>
      </c>
      <c r="D270">
        <f>'pivottable2 (update for final)'!E273</f>
        <v>103.0633</v>
      </c>
      <c r="E270">
        <f>'pivottable2 (update for final)'!F273</f>
        <v>20.49</v>
      </c>
      <c r="F270" t="str">
        <f>'pivottable2 (update for final)'!G273</f>
        <v>10.1039/c1mb05196b</v>
      </c>
      <c r="G270" t="str">
        <f>'pivottable2 (update for final)'!H273</f>
        <v>I</v>
      </c>
      <c r="H270" t="str">
        <f t="shared" si="4"/>
        <v>5</v>
      </c>
      <c r="I270" t="str">
        <f>'pivottable2 (update for final)'!I273</f>
        <v>5</v>
      </c>
    </row>
    <row r="271" spans="1:9" x14ac:dyDescent="0.25">
      <c r="A271" t="str">
        <f>'pivottable2 (update for final)'!B274</f>
        <v>MEBM_Syn</v>
      </c>
      <c r="B271" t="str">
        <f>'pivottable2 (update for final)'!C274</f>
        <v>(C3H7NO2+Lys-H2O)</v>
      </c>
      <c r="C271" t="str">
        <f>'pivottable2 (update for final)'!D274</f>
        <v>C9H19N3O3</v>
      </c>
      <c r="D271">
        <f>'pivottable2 (update for final)'!E274</f>
        <v>217.14240000000001</v>
      </c>
      <c r="E271">
        <f>'pivottable2 (update for final)'!F274</f>
        <v>26.23</v>
      </c>
      <c r="F271" t="str">
        <f>'pivottable2 (update for final)'!G274</f>
        <v>10.1039/c1mb05196b</v>
      </c>
      <c r="G271" t="str">
        <f>'pivottable2 (update for final)'!H274</f>
        <v>ND</v>
      </c>
      <c r="H271" t="str">
        <f t="shared" si="4"/>
        <v/>
      </c>
      <c r="I271">
        <f>'pivottable2 (update for final)'!I274</f>
        <v>0</v>
      </c>
    </row>
    <row r="272" spans="1:9" x14ac:dyDescent="0.25">
      <c r="A272" t="str">
        <f>'pivottable2 (update for final)'!B275</f>
        <v>MEBM_Syn</v>
      </c>
      <c r="B272" t="str">
        <f>'pivottable2 (update for final)'!C275</f>
        <v>(C4H9NO3+Arg-H2O)</v>
      </c>
      <c r="C272" t="str">
        <f>'pivottable2 (update for final)'!D275</f>
        <v>C10H21N5O4</v>
      </c>
      <c r="D272">
        <f>'pivottable2 (update for final)'!E275</f>
        <v>275.15949999999998</v>
      </c>
      <c r="E272">
        <f>'pivottable2 (update for final)'!F275</f>
        <v>22.41</v>
      </c>
      <c r="F272" t="str">
        <f>'pivottable2 (update for final)'!G275</f>
        <v>10.1039/c1mb05196b</v>
      </c>
      <c r="G272" t="str">
        <f>'pivottable2 (update for final)'!H275</f>
        <v>ND</v>
      </c>
      <c r="H272" t="str">
        <f t="shared" si="4"/>
        <v/>
      </c>
      <c r="I272">
        <f>'pivottable2 (update for final)'!I275</f>
        <v>0</v>
      </c>
    </row>
    <row r="273" spans="1:9" x14ac:dyDescent="0.25">
      <c r="A273" t="str">
        <f>'pivottable2 (update for final)'!B276</f>
        <v>MEBM_Syn</v>
      </c>
      <c r="B273" t="str">
        <f>'pivottable2 (update for final)'!C276</f>
        <v>(C4H9NO3+Lys-H2O)</v>
      </c>
      <c r="C273" t="str">
        <f>'pivottable2 (update for final)'!D276</f>
        <v>C10H21N3O4</v>
      </c>
      <c r="D273">
        <f>'pivottable2 (update for final)'!E276</f>
        <v>247.1523</v>
      </c>
      <c r="E273">
        <f>'pivottable2 (update for final)'!F276</f>
        <v>23.41</v>
      </c>
      <c r="F273" t="str">
        <f>'pivottable2 (update for final)'!G276</f>
        <v>10.1039/c1mb05196b</v>
      </c>
      <c r="G273" t="str">
        <f>'pivottable2 (update for final)'!H276</f>
        <v>ND</v>
      </c>
      <c r="H273" t="str">
        <f t="shared" si="4"/>
        <v/>
      </c>
      <c r="I273">
        <f>'pivottable2 (update for final)'!I276</f>
        <v>0</v>
      </c>
    </row>
    <row r="274" spans="1:9" x14ac:dyDescent="0.25">
      <c r="A274" t="str">
        <f>'pivottable2 (update for final)'!B277</f>
        <v>MEBM_Syn</v>
      </c>
      <c r="B274" t="str">
        <f>'pivottable2 (update for final)'!C277</f>
        <v>(C5H11NO2+Lys-H2O)</v>
      </c>
      <c r="C274" t="str">
        <f>'pivottable2 (update for final)'!D277</f>
        <v>C11H23N3O3</v>
      </c>
      <c r="D274">
        <f>'pivottable2 (update for final)'!E277</f>
        <v>245.1739</v>
      </c>
      <c r="E274">
        <f>'pivottable2 (update for final)'!F277</f>
        <v>23.35</v>
      </c>
      <c r="F274" t="str">
        <f>'pivottable2 (update for final)'!G277</f>
        <v>10.1039/c1mb05196b</v>
      </c>
      <c r="G274" t="str">
        <f>'pivottable2 (update for final)'!H277</f>
        <v>ND</v>
      </c>
      <c r="H274" t="str">
        <f t="shared" si="4"/>
        <v/>
      </c>
      <c r="I274">
        <f>'pivottable2 (update for final)'!I277</f>
        <v>0</v>
      </c>
    </row>
    <row r="275" spans="1:9" x14ac:dyDescent="0.25">
      <c r="A275" t="str">
        <f>'pivottable2 (update for final)'!B278</f>
        <v>MEBM_Syn</v>
      </c>
      <c r="B275" t="str">
        <f>'pivottable2 (update for final)'!C278</f>
        <v>(C5H7NO3 + (Leu or Ile) minus H2O)</v>
      </c>
      <c r="C275" t="str">
        <f>'pivottable2 (update for final)'!D278</f>
        <v>C11H18N2O4</v>
      </c>
      <c r="D275">
        <f>'pivottable2 (update for final)'!E278</f>
        <v>242.12639999999999</v>
      </c>
      <c r="E275">
        <f>'pivottable2 (update for final)'!F278</f>
        <v>14.36</v>
      </c>
      <c r="F275" t="str">
        <f>'pivottable2 (update for final)'!G278</f>
        <v>10.1039/c1mb05196b</v>
      </c>
      <c r="G275" t="str">
        <f>'pivottable2 (update for final)'!H278</f>
        <v>ND</v>
      </c>
      <c r="H275" t="str">
        <f t="shared" si="4"/>
        <v/>
      </c>
      <c r="I275">
        <f>'pivottable2 (update for final)'!I278</f>
        <v>0</v>
      </c>
    </row>
    <row r="276" spans="1:9" x14ac:dyDescent="0.25">
      <c r="A276" t="str">
        <f>'pivottable2 (update for final)'!B279</f>
        <v>MEBM_Syn</v>
      </c>
      <c r="B276" t="str">
        <f>'pivottable2 (update for final)'!C279</f>
        <v>(C5H7NO3 + Phe minus H2O)</v>
      </c>
      <c r="C276" t="str">
        <f>'pivottable2 (update for final)'!D279</f>
        <v>C14H16N2O4</v>
      </c>
      <c r="D276">
        <f>'pivottable2 (update for final)'!E279</f>
        <v>276.11149999999998</v>
      </c>
      <c r="E276">
        <f>'pivottable2 (update for final)'!F279</f>
        <v>14.23</v>
      </c>
      <c r="F276" t="str">
        <f>'pivottable2 (update for final)'!G279</f>
        <v>10.1039/c1mb05196b</v>
      </c>
      <c r="G276" t="str">
        <f>'pivottable2 (update for final)'!H279</f>
        <v>ND</v>
      </c>
      <c r="H276" t="str">
        <f t="shared" si="4"/>
        <v/>
      </c>
      <c r="I276">
        <f>'pivottable2 (update for final)'!I279</f>
        <v>0</v>
      </c>
    </row>
    <row r="277" spans="1:9" x14ac:dyDescent="0.25">
      <c r="A277" t="str">
        <f>'pivottable2 (update for final)'!B280</f>
        <v>MEBM_Syn</v>
      </c>
      <c r="B277" t="str">
        <f>'pivottable2 (update for final)'!C280</f>
        <v>(dimethyladenosine)</v>
      </c>
      <c r="C277" t="str">
        <f>'pivottable2 (update for final)'!D280</f>
        <v>C12H17N5O4</v>
      </c>
      <c r="D277">
        <f>'pivottable2 (update for final)'!E280</f>
        <v>295.12869999999998</v>
      </c>
      <c r="E277">
        <f>'pivottable2 (update for final)'!F280</f>
        <v>6.77</v>
      </c>
      <c r="F277" t="str">
        <f>'pivottable2 (update for final)'!G280</f>
        <v>10.1039/c1mb05196b</v>
      </c>
      <c r="G277" t="str">
        <f>'pivottable2 (update for final)'!H280</f>
        <v>E</v>
      </c>
      <c r="H277" t="str">
        <f t="shared" si="4"/>
        <v>5</v>
      </c>
      <c r="I277" t="str">
        <f>'pivottable2 (update for final)'!I280</f>
        <v>5</v>
      </c>
    </row>
    <row r="278" spans="1:9" x14ac:dyDescent="0.25">
      <c r="A278" t="str">
        <f>'pivottable2 (update for final)'!B281</f>
        <v>MEBM_Syn</v>
      </c>
      <c r="B278" t="str">
        <f>'pivottable2 (update for final)'!C281</f>
        <v>(glycine)</v>
      </c>
      <c r="C278" t="str">
        <f>'pivottable2 (update for final)'!D281</f>
        <v>(C2H5NO2)</v>
      </c>
      <c r="D278">
        <f>'pivottable2 (update for final)'!E281</f>
        <v>75.032028404269994</v>
      </c>
      <c r="E278">
        <f>'pivottable2 (update for final)'!F281</f>
        <v>20.79</v>
      </c>
      <c r="F278" t="str">
        <f>'pivottable2 (update for final)'!G281</f>
        <v>10.1039/c1mb05196b</v>
      </c>
      <c r="G278" t="str">
        <f>'pivottable2 (update for final)'!H281</f>
        <v>N</v>
      </c>
      <c r="H278" t="str">
        <f t="shared" si="4"/>
        <v>1</v>
      </c>
      <c r="I278" t="str">
        <f>'pivottable2 (update for final)'!I281</f>
        <v>1</v>
      </c>
    </row>
    <row r="279" spans="1:9" x14ac:dyDescent="0.25">
      <c r="A279" t="str">
        <f>'pivottable2 (update for final)'!B282</f>
        <v>MEBM_Syn</v>
      </c>
      <c r="B279" t="str">
        <f>'pivottable2 (update for final)'!C282</f>
        <v>(hexos(amine) trisaccharide)</v>
      </c>
      <c r="C279" t="str">
        <f>'pivottable2 (update for final)'!D282</f>
        <v>C25H40N2O18</v>
      </c>
      <c r="D279">
        <f>'pivottable2 (update for final)'!E282</f>
        <v>656.22829999999999</v>
      </c>
      <c r="E279">
        <f>'pivottable2 (update for final)'!F282</f>
        <v>19.07</v>
      </c>
      <c r="F279" t="str">
        <f>'pivottable2 (update for final)'!G282</f>
        <v>10.1039/c1mb05196b</v>
      </c>
      <c r="G279" t="str">
        <f>'pivottable2 (update for final)'!H282</f>
        <v>ND</v>
      </c>
      <c r="H279" t="str">
        <f t="shared" si="4"/>
        <v/>
      </c>
      <c r="I279">
        <f>'pivottable2 (update for final)'!I282</f>
        <v>0</v>
      </c>
    </row>
    <row r="280" spans="1:9" x14ac:dyDescent="0.25">
      <c r="A280" t="str">
        <f>'pivottable2 (update for final)'!B283</f>
        <v>MEBM_Syn</v>
      </c>
      <c r="B280" t="str">
        <f>'pivottable2 (update for final)'!C283</f>
        <v>(hexose-Lys)</v>
      </c>
      <c r="C280" t="str">
        <f>'pivottable2 (update for final)'!D283</f>
        <v>(C12H24N2O7)</v>
      </c>
      <c r="D280">
        <f>'pivottable2 (update for final)'!E283</f>
        <v>308.15870000000001</v>
      </c>
      <c r="E280">
        <f>'pivottable2 (update for final)'!F283</f>
        <v>31.95</v>
      </c>
      <c r="F280" t="str">
        <f>'pivottable2 (update for final)'!G283</f>
        <v>10.1039/c1mb05196b</v>
      </c>
      <c r="G280" t="str">
        <f>'pivottable2 (update for final)'!H283</f>
        <v>N</v>
      </c>
      <c r="H280" t="str">
        <f t="shared" si="4"/>
        <v>1</v>
      </c>
      <c r="I280" t="str">
        <f>'pivottable2 (update for final)'!I283</f>
        <v>1</v>
      </c>
    </row>
    <row r="281" spans="1:9" x14ac:dyDescent="0.25">
      <c r="A281" t="str">
        <f>'pivottable2 (update for final)'!B284</f>
        <v>MEBM_Syn</v>
      </c>
      <c r="B281" t="str">
        <f>'pivottable2 (update for final)'!C284</f>
        <v>(histidine betaine sulfonic acid)</v>
      </c>
      <c r="C281" t="str">
        <f>'pivottable2 (update for final)'!D284</f>
        <v>C9H15N3O5S</v>
      </c>
      <c r="D281">
        <f>'pivottable2 (update for final)'!E284</f>
        <v>277.07479999999998</v>
      </c>
      <c r="E281">
        <f>'pivottable2 (update for final)'!F284</f>
        <v>20.22</v>
      </c>
      <c r="F281" t="str">
        <f>'pivottable2 (update for final)'!G284</f>
        <v>10.1039/c1mb05196b</v>
      </c>
      <c r="G281" t="str">
        <f>'pivottable2 (update for final)'!H284</f>
        <v>ND</v>
      </c>
      <c r="H281" t="str">
        <f t="shared" si="4"/>
        <v/>
      </c>
      <c r="I281">
        <f>'pivottable2 (update for final)'!I284</f>
        <v>0</v>
      </c>
    </row>
    <row r="282" spans="1:9" x14ac:dyDescent="0.25">
      <c r="A282" t="str">
        <f>'pivottable2 (update for final)'!B285</f>
        <v>MEBM_Syn</v>
      </c>
      <c r="B282" t="str">
        <f>'pivottable2 (update for final)'!C285</f>
        <v>(hydroxytryptophan)</v>
      </c>
      <c r="C282" t="str">
        <f>'pivottable2 (update for final)'!D285</f>
        <v>C11H12N2O3</v>
      </c>
      <c r="D282">
        <f>'pivottable2 (update for final)'!E285</f>
        <v>220.08580000000001</v>
      </c>
      <c r="E282">
        <f>'pivottable2 (update for final)'!F285</f>
        <v>16.670000000000002</v>
      </c>
      <c r="F282" t="str">
        <f>'pivottable2 (update for final)'!G285</f>
        <v>10.1039/c1mb05196b</v>
      </c>
      <c r="G282" t="str">
        <f>'pivottable2 (update for final)'!H285</f>
        <v>ND</v>
      </c>
      <c r="H282" t="str">
        <f t="shared" si="4"/>
        <v/>
      </c>
      <c r="I282">
        <f>'pivottable2 (update for final)'!I285</f>
        <v>0</v>
      </c>
    </row>
    <row r="283" spans="1:9" x14ac:dyDescent="0.25">
      <c r="A283" t="str">
        <f>'pivottable2 (update for final)'!B286</f>
        <v>MEBM_Syn</v>
      </c>
      <c r="B283" t="str">
        <f>'pivottable2 (update for final)'!C286</f>
        <v>(indole-3-acetaldehyde)</v>
      </c>
      <c r="C283" t="str">
        <f>'pivottable2 (update for final)'!D286</f>
        <v>C10H9NO</v>
      </c>
      <c r="D283">
        <f>'pivottable2 (update for final)'!E286</f>
        <v>159.06870000000001</v>
      </c>
      <c r="E283">
        <f>'pivottable2 (update for final)'!F286</f>
        <v>4.87</v>
      </c>
      <c r="F283" t="str">
        <f>'pivottable2 (update for final)'!G286</f>
        <v>10.1039/c1mb05196b</v>
      </c>
      <c r="G283" t="str">
        <f>'pivottable2 (update for final)'!H286</f>
        <v>E</v>
      </c>
      <c r="H283" t="str">
        <f t="shared" si="4"/>
        <v>5</v>
      </c>
      <c r="I283" t="str">
        <f>'pivottable2 (update for final)'!I286</f>
        <v>5</v>
      </c>
    </row>
    <row r="284" spans="1:9" x14ac:dyDescent="0.25">
      <c r="A284" t="str">
        <f>'pivottable2 (update for final)'!B287</f>
        <v>MEBM_Syn</v>
      </c>
      <c r="B284" t="str">
        <f>'pivottable2 (update for final)'!C287</f>
        <v>(indole-3-acetamide)</v>
      </c>
      <c r="C284" t="str">
        <f>'pivottable2 (update for final)'!D287</f>
        <v>C10H10N2O</v>
      </c>
      <c r="D284">
        <f>'pivottable2 (update for final)'!E287</f>
        <v>174.07980000000001</v>
      </c>
      <c r="E284">
        <f>'pivottable2 (update for final)'!F287</f>
        <v>12.71</v>
      </c>
      <c r="F284" t="str">
        <f>'pivottable2 (update for final)'!G287</f>
        <v>10.1039/c1mb05196b</v>
      </c>
      <c r="G284" t="str">
        <f>'pivottable2 (update for final)'!H287</f>
        <v>ND</v>
      </c>
      <c r="H284" t="str">
        <f t="shared" si="4"/>
        <v/>
      </c>
      <c r="I284">
        <f>'pivottable2 (update for final)'!I287</f>
        <v>0</v>
      </c>
    </row>
    <row r="285" spans="1:9" x14ac:dyDescent="0.25">
      <c r="A285" t="str">
        <f>'pivottable2 (update for final)'!B288</f>
        <v>MEBM_Syn</v>
      </c>
      <c r="B285" t="str">
        <f>'pivottable2 (update for final)'!C288</f>
        <v>(N-acetylornithine minus H2O)</v>
      </c>
      <c r="C285" t="str">
        <f>'pivottable2 (update for final)'!D288</f>
        <v>C7H12N2O2</v>
      </c>
      <c r="D285">
        <f>'pivottable2 (update for final)'!E288</f>
        <v>156.08987763355998</v>
      </c>
      <c r="E285">
        <f>'pivottable2 (update for final)'!F288</f>
        <v>6.38</v>
      </c>
      <c r="F285" t="str">
        <f>'pivottable2 (update for final)'!G288</f>
        <v>10.1039/c1mb05196b</v>
      </c>
      <c r="G285" t="str">
        <f>'pivottable2 (update for final)'!H288</f>
        <v>ND</v>
      </c>
      <c r="H285" t="str">
        <f t="shared" si="4"/>
        <v/>
      </c>
      <c r="I285">
        <f>'pivottable2 (update for final)'!I288</f>
        <v>0</v>
      </c>
    </row>
    <row r="286" spans="1:9" x14ac:dyDescent="0.25">
      <c r="A286" t="str">
        <f>'pivottable2 (update for final)'!B289</f>
        <v>MEBM_Syn</v>
      </c>
      <c r="B286" t="str">
        <f>'pivottable2 (update for final)'!C289</f>
        <v>(Phe-Arg)</v>
      </c>
      <c r="C286" t="str">
        <f>'pivottable2 (update for final)'!D289</f>
        <v>C15H23N5O3</v>
      </c>
      <c r="D286">
        <f>'pivottable2 (update for final)'!E289</f>
        <v>321.17840000000001</v>
      </c>
      <c r="E286">
        <f>'pivottable2 (update for final)'!F289</f>
        <v>19.43</v>
      </c>
      <c r="F286" t="str">
        <f>'pivottable2 (update for final)'!G289</f>
        <v>10.1039/c1mb05196b</v>
      </c>
      <c r="G286" t="str">
        <f>'pivottable2 (update for final)'!H289</f>
        <v>ND</v>
      </c>
      <c r="H286" t="str">
        <f t="shared" si="4"/>
        <v/>
      </c>
      <c r="I286">
        <f>'pivottable2 (update for final)'!I289</f>
        <v>0</v>
      </c>
    </row>
    <row r="287" spans="1:9" x14ac:dyDescent="0.25">
      <c r="A287" t="str">
        <f>'pivottable2 (update for final)'!B290</f>
        <v>MEBM_Syn</v>
      </c>
      <c r="B287" t="str">
        <f>'pivottable2 (update for final)'!C290</f>
        <v>(Phe-Lys)</v>
      </c>
      <c r="C287" t="str">
        <f>'pivottable2 (update for final)'!D290</f>
        <v>C15H23N3O3</v>
      </c>
      <c r="D287">
        <f>'pivottable2 (update for final)'!E290</f>
        <v>293.17360000000002</v>
      </c>
      <c r="E287">
        <f>'pivottable2 (update for final)'!F290</f>
        <v>20.74</v>
      </c>
      <c r="F287" t="str">
        <f>'pivottable2 (update for final)'!G290</f>
        <v>10.1039/c1mb05196b</v>
      </c>
      <c r="G287" t="str">
        <f>'pivottable2 (update for final)'!H290</f>
        <v>ND</v>
      </c>
      <c r="H287" t="str">
        <f t="shared" si="4"/>
        <v/>
      </c>
      <c r="I287">
        <f>'pivottable2 (update for final)'!I290</f>
        <v>0</v>
      </c>
    </row>
    <row r="288" spans="1:9" x14ac:dyDescent="0.25">
      <c r="A288" t="str">
        <f>'pivottable2 (update for final)'!B291</f>
        <v>MEBM_Syn</v>
      </c>
      <c r="B288" t="str">
        <f>'pivottable2 (update for final)'!C291</f>
        <v>(Phe-Pro)</v>
      </c>
      <c r="C288" t="str">
        <f>'pivottable2 (update for final)'!D291</f>
        <v>C14H18N2O3</v>
      </c>
      <c r="D288">
        <f>'pivottable2 (update for final)'!E291</f>
        <v>262.13150000000002</v>
      </c>
      <c r="E288">
        <f>'pivottable2 (update for final)'!F291</f>
        <v>14.37</v>
      </c>
      <c r="F288" t="str">
        <f>'pivottable2 (update for final)'!G291</f>
        <v>10.1039/c1mb05196b</v>
      </c>
      <c r="G288" t="str">
        <f>'pivottable2 (update for final)'!H291</f>
        <v>ND</v>
      </c>
      <c r="H288" t="str">
        <f t="shared" si="4"/>
        <v/>
      </c>
      <c r="I288">
        <f>'pivottable2 (update for final)'!I291</f>
        <v>0</v>
      </c>
    </row>
    <row r="289" spans="1:9" x14ac:dyDescent="0.25">
      <c r="A289" t="str">
        <f>'pivottable2 (update for final)'!B292</f>
        <v>MEBM_Syn</v>
      </c>
      <c r="B289" t="str">
        <f>'pivottable2 (update for final)'!C292</f>
        <v>(purine)</v>
      </c>
      <c r="C289" t="str">
        <f>'pivottable2 (update for final)'!D292</f>
        <v>C5H4N4</v>
      </c>
      <c r="D289">
        <f>'pivottable2 (update for final)'!E292</f>
        <v>120.044</v>
      </c>
      <c r="E289">
        <f>'pivottable2 (update for final)'!F292</f>
        <v>13.54</v>
      </c>
      <c r="F289" t="str">
        <f>'pivottable2 (update for final)'!G292</f>
        <v>10.1039/c1mb05196b</v>
      </c>
      <c r="G289" t="str">
        <f>'pivottable2 (update for final)'!H292</f>
        <v>ND</v>
      </c>
      <c r="H289" t="str">
        <f t="shared" si="4"/>
        <v/>
      </c>
      <c r="I289">
        <f>'pivottable2 (update for final)'!I292</f>
        <v>0</v>
      </c>
    </row>
    <row r="290" spans="1:9" x14ac:dyDescent="0.25">
      <c r="A290" t="str">
        <f>'pivottable2 (update for final)'!B293</f>
        <v>MEBM_Syn</v>
      </c>
      <c r="B290" t="str">
        <f>'pivottable2 (update for final)'!C293</f>
        <v>(Ser-Lys)</v>
      </c>
      <c r="C290" t="str">
        <f>'pivottable2 (update for final)'!D293</f>
        <v>C9H19N3O4</v>
      </c>
      <c r="D290">
        <f>'pivottable2 (update for final)'!E293</f>
        <v>233.13720000000001</v>
      </c>
      <c r="E290">
        <f>'pivottable2 (update for final)'!F293</f>
        <v>24.32</v>
      </c>
      <c r="F290" t="str">
        <f>'pivottable2 (update for final)'!G293</f>
        <v>10.1039/c1mb05196b</v>
      </c>
      <c r="G290" t="str">
        <f>'pivottable2 (update for final)'!H293</f>
        <v>ND</v>
      </c>
      <c r="H290" t="str">
        <f t="shared" si="4"/>
        <v/>
      </c>
      <c r="I290">
        <f>'pivottable2 (update for final)'!I293</f>
        <v>0</v>
      </c>
    </row>
    <row r="291" spans="1:9" x14ac:dyDescent="0.25">
      <c r="A291" t="str">
        <f>'pivottable2 (update for final)'!B294</f>
        <v>MEBM_Syn</v>
      </c>
      <c r="B291" t="str">
        <f>'pivottable2 (update for final)'!C294</f>
        <v>(trehalose)</v>
      </c>
      <c r="C291" t="str">
        <f>'pivottable2 (update for final)'!D294</f>
        <v>C12H22O11</v>
      </c>
      <c r="D291">
        <f>'pivottable2 (update for final)'!E294</f>
        <v>342.11621152069995</v>
      </c>
      <c r="E291">
        <f>'pivottable2 (update for final)'!F294</f>
        <v>19.77</v>
      </c>
      <c r="F291" t="str">
        <f>'pivottable2 (update for final)'!G294</f>
        <v>10.1039/c1mb05196b</v>
      </c>
      <c r="G291" t="str">
        <f>'pivottable2 (update for final)'!H294</f>
        <v>ND</v>
      </c>
      <c r="H291" t="str">
        <f t="shared" si="4"/>
        <v/>
      </c>
      <c r="I291">
        <f>'pivottable2 (update for final)'!I294</f>
        <v>0</v>
      </c>
    </row>
    <row r="292" spans="1:9" x14ac:dyDescent="0.25">
      <c r="A292" t="str">
        <f>'pivottable2 (update for final)'!B295</f>
        <v>MEBM_Syn</v>
      </c>
      <c r="B292" t="str">
        <f>'pivottable2 (update for final)'!C295</f>
        <v>(Tyr-Lys)</v>
      </c>
      <c r="C292" t="str">
        <f>'pivottable2 (update for final)'!D295</f>
        <v>(C15H23N3O4)</v>
      </c>
      <c r="D292">
        <f>'pivottable2 (update for final)'!E295</f>
        <v>309.16800000000001</v>
      </c>
      <c r="E292">
        <f>'pivottable2 (update for final)'!F295</f>
        <v>23.16</v>
      </c>
      <c r="F292" t="str">
        <f>'pivottable2 (update for final)'!G295</f>
        <v>10.1039/c1mb05196b</v>
      </c>
      <c r="G292" t="str">
        <f>'pivottable2 (update for final)'!H295</f>
        <v>ND</v>
      </c>
      <c r="H292" t="str">
        <f t="shared" si="4"/>
        <v/>
      </c>
      <c r="I292">
        <f>'pivottable2 (update for final)'!I295</f>
        <v>0</v>
      </c>
    </row>
    <row r="293" spans="1:9" x14ac:dyDescent="0.25">
      <c r="A293" t="str">
        <f>'pivottable2 (update for final)'!B296</f>
        <v>MEBM_Syn</v>
      </c>
      <c r="B293" t="str">
        <f>'pivottable2 (update for final)'!C296</f>
        <v>(Val-(Leu or Ile))</v>
      </c>
      <c r="C293" t="str">
        <f>'pivottable2 (update for final)'!D296</f>
        <v>C11H22N2O3</v>
      </c>
      <c r="D293">
        <f>'pivottable2 (update for final)'!E296</f>
        <v>230.16290000000001</v>
      </c>
      <c r="E293">
        <f>'pivottable2 (update for final)'!F296</f>
        <v>14.34</v>
      </c>
      <c r="F293" t="str">
        <f>'pivottable2 (update for final)'!G296</f>
        <v>10.1039/c1mb05196b</v>
      </c>
      <c r="G293" t="str">
        <f>'pivottable2 (update for final)'!H296</f>
        <v>ND</v>
      </c>
      <c r="H293" t="str">
        <f t="shared" si="4"/>
        <v/>
      </c>
      <c r="I293">
        <f>'pivottable2 (update for final)'!I296</f>
        <v>0</v>
      </c>
    </row>
    <row r="294" spans="1:9" x14ac:dyDescent="0.25">
      <c r="A294" t="str">
        <f>'pivottable2 (update for final)'!B297</f>
        <v>MEBM_Syn</v>
      </c>
      <c r="B294" t="str">
        <f>'pivottable2 (update for final)'!C297</f>
        <v>(Val-Lys)</v>
      </c>
      <c r="C294" t="str">
        <f>'pivottable2 (update for final)'!D297</f>
        <v>C11H23N3O3</v>
      </c>
      <c r="D294">
        <f>'pivottable2 (update for final)'!E297</f>
        <v>245.1738</v>
      </c>
      <c r="E294">
        <f>'pivottable2 (update for final)'!F297</f>
        <v>22.77</v>
      </c>
      <c r="F294" t="str">
        <f>'pivottable2 (update for final)'!G297</f>
        <v>10.1039/c1mb05196b</v>
      </c>
      <c r="G294" t="str">
        <f>'pivottable2 (update for final)'!H297</f>
        <v>ND</v>
      </c>
      <c r="H294" t="str">
        <f t="shared" si="4"/>
        <v/>
      </c>
      <c r="I294">
        <f>'pivottable2 (update for final)'!I297</f>
        <v>0</v>
      </c>
    </row>
    <row r="295" spans="1:9" x14ac:dyDescent="0.25">
      <c r="A295" t="str">
        <f>'pivottable2 (update for final)'!B298</f>
        <v>MEBM_Syn</v>
      </c>
      <c r="B295" t="str">
        <f>'pivottable2 (update for final)'!C298</f>
        <v>(Val-Val)</v>
      </c>
      <c r="C295" t="str">
        <f>'pivottable2 (update for final)'!D298</f>
        <v>C10H20N2O3</v>
      </c>
      <c r="D295">
        <f>'pivottable2 (update for final)'!E298</f>
        <v>216.13740000000001</v>
      </c>
      <c r="E295">
        <f>'pivottable2 (update for final)'!F298</f>
        <v>15.29</v>
      </c>
      <c r="F295" t="str">
        <f>'pivottable2 (update for final)'!G298</f>
        <v>10.1039/c1mb05196b</v>
      </c>
      <c r="G295" t="str">
        <f>'pivottable2 (update for final)'!H298</f>
        <v>ND</v>
      </c>
      <c r="H295" t="str">
        <f t="shared" si="4"/>
        <v/>
      </c>
      <c r="I295">
        <f>'pivottable2 (update for final)'!I298</f>
        <v>0</v>
      </c>
    </row>
    <row r="296" spans="1:9" x14ac:dyDescent="0.25">
      <c r="A296" t="str">
        <f>'pivottable2 (update for final)'!B299</f>
        <v>MEBM_Syn</v>
      </c>
      <c r="B296" t="str">
        <f>'pivottable2 (update for final)'!C299</f>
        <v>acetylglutamate</v>
      </c>
      <c r="C296" t="str">
        <f>'pivottable2 (update for final)'!D299</f>
        <v>C7H11NO5</v>
      </c>
      <c r="D296">
        <f>'pivottable2 (update for final)'!E299</f>
        <v>189.06450000000001</v>
      </c>
      <c r="E296">
        <f>'pivottable2 (update for final)'!F299</f>
        <v>20.03</v>
      </c>
      <c r="F296" t="str">
        <f>'pivottable2 (update for final)'!G299</f>
        <v>10.1039/c1mb05196b</v>
      </c>
      <c r="G296" t="str">
        <f>'pivottable2 (update for final)'!H299</f>
        <v>ND</v>
      </c>
      <c r="H296" t="str">
        <f t="shared" si="4"/>
        <v/>
      </c>
      <c r="I296">
        <f>'pivottable2 (update for final)'!I299</f>
        <v>0</v>
      </c>
    </row>
    <row r="297" spans="1:9" x14ac:dyDescent="0.25">
      <c r="A297" t="str">
        <f>'pivottable2 (update for final)'!B300</f>
        <v>MEBM_Syn</v>
      </c>
      <c r="B297" t="str">
        <f>'pivottable2 (update for final)'!C300</f>
        <v>adenine</v>
      </c>
      <c r="C297" t="str">
        <f>'pivottable2 (update for final)'!D300</f>
        <v>C5H5N5</v>
      </c>
      <c r="D297">
        <f>'pivottable2 (update for final)'!E300</f>
        <v>135.05529999999999</v>
      </c>
      <c r="E297">
        <f>'pivottable2 (update for final)'!F300</f>
        <v>7.79</v>
      </c>
      <c r="F297" t="str">
        <f>'pivottable2 (update for final)'!G300</f>
        <v>10.1039/c1mb05196b</v>
      </c>
      <c r="G297" t="str">
        <f>'pivottable2 (update for final)'!H300</f>
        <v>I</v>
      </c>
      <c r="H297" t="str">
        <f t="shared" si="4"/>
        <v>5</v>
      </c>
      <c r="I297" t="str">
        <f>'pivottable2 (update for final)'!I300</f>
        <v>5</v>
      </c>
    </row>
    <row r="298" spans="1:9" x14ac:dyDescent="0.25">
      <c r="A298" t="str">
        <f>'pivottable2 (update for final)'!B301</f>
        <v>MEBM_Syn</v>
      </c>
      <c r="B298" t="str">
        <f>'pivottable2 (update for final)'!C301</f>
        <v>adenosine</v>
      </c>
      <c r="C298" t="str">
        <f>'pivottable2 (update for final)'!D301</f>
        <v>C10H13N5O4</v>
      </c>
      <c r="D298">
        <f>'pivottable2 (update for final)'!E301</f>
        <v>267.09640000000002</v>
      </c>
      <c r="E298">
        <f>'pivottable2 (update for final)'!F301</f>
        <v>8.4700000000000006</v>
      </c>
      <c r="F298" t="str">
        <f>'pivottable2 (update for final)'!G301</f>
        <v>10.1039/c1mb05196b</v>
      </c>
      <c r="G298" t="str">
        <f>'pivottable2 (update for final)'!H301</f>
        <v>ND</v>
      </c>
      <c r="H298" t="str">
        <f t="shared" si="4"/>
        <v/>
      </c>
      <c r="I298">
        <f>'pivottable2 (update for final)'!I301</f>
        <v>0</v>
      </c>
    </row>
    <row r="299" spans="1:9" x14ac:dyDescent="0.25">
      <c r="A299" t="str">
        <f>'pivottable2 (update for final)'!B302</f>
        <v>MEBM_Syn</v>
      </c>
      <c r="B299" t="str">
        <f>'pivottable2 (update for final)'!C302</f>
        <v>alanine</v>
      </c>
      <c r="C299" t="str">
        <f>'pivottable2 (update for final)'!D302</f>
        <v>C3H7NO2</v>
      </c>
      <c r="D299">
        <f>'pivottable2 (update for final)'!E302</f>
        <v>89.0471</v>
      </c>
      <c r="E299">
        <f>'pivottable2 (update for final)'!F302</f>
        <v>19.600000000000001</v>
      </c>
      <c r="F299" t="str">
        <f>'pivottable2 (update for final)'!G302</f>
        <v>10.1039/c1mb05196b</v>
      </c>
      <c r="G299" t="str">
        <f>'pivottable2 (update for final)'!H302</f>
        <v>E</v>
      </c>
      <c r="H299" t="str">
        <f t="shared" si="4"/>
        <v>1</v>
      </c>
      <c r="I299" t="str">
        <f>'pivottable2 (update for final)'!I302</f>
        <v>1</v>
      </c>
    </row>
    <row r="300" spans="1:9" x14ac:dyDescent="0.25">
      <c r="A300" t="str">
        <f>'pivottable2 (update for final)'!B303</f>
        <v>MEBM_Syn</v>
      </c>
      <c r="B300" t="str">
        <f>'pivottable2 (update for final)'!C303</f>
        <v>AMP</v>
      </c>
      <c r="C300" t="str">
        <f>'pivottable2 (update for final)'!D303</f>
        <v>C10H14N5O7P</v>
      </c>
      <c r="D300">
        <f>'pivottable2 (update for final)'!E303</f>
        <v>347.06389999999999</v>
      </c>
      <c r="E300">
        <f>'pivottable2 (update for final)'!F303</f>
        <v>20.71</v>
      </c>
      <c r="F300" t="str">
        <f>'pivottable2 (update for final)'!G303</f>
        <v>10.1039/c1mb05196b</v>
      </c>
      <c r="G300" t="str">
        <f>'pivottable2 (update for final)'!H303</f>
        <v>ND</v>
      </c>
      <c r="H300" t="str">
        <f t="shared" si="4"/>
        <v/>
      </c>
      <c r="I300">
        <f>'pivottable2 (update for final)'!I303</f>
        <v>0</v>
      </c>
    </row>
    <row r="301" spans="1:9" x14ac:dyDescent="0.25">
      <c r="A301" t="str">
        <f>'pivottable2 (update for final)'!B304</f>
        <v>MEBM_Syn</v>
      </c>
      <c r="B301" t="str">
        <f>'pivottable2 (update for final)'!C304</f>
        <v>arginine</v>
      </c>
      <c r="C301" t="str">
        <f>'pivottable2 (update for final)'!D304</f>
        <v>C6H14N4O2</v>
      </c>
      <c r="D301">
        <f>'pivottable2 (update for final)'!E304</f>
        <v>174.11160000000001</v>
      </c>
      <c r="E301">
        <f>'pivottable2 (update for final)'!F304</f>
        <v>35.630000000000003</v>
      </c>
      <c r="F301" t="str">
        <f>'pivottable2 (update for final)'!G304</f>
        <v>10.1039/c1mb05196b</v>
      </c>
      <c r="G301" t="str">
        <f>'pivottable2 (update for final)'!H304</f>
        <v>N</v>
      </c>
      <c r="H301" t="str">
        <f t="shared" si="4"/>
        <v>1</v>
      </c>
      <c r="I301" t="str">
        <f>'pivottable2 (update for final)'!I304</f>
        <v>1</v>
      </c>
    </row>
    <row r="302" spans="1:9" x14ac:dyDescent="0.25">
      <c r="A302" t="str">
        <f>'pivottable2 (update for final)'!B305</f>
        <v>MEBM_Syn</v>
      </c>
      <c r="B302" t="str">
        <f>'pivottable2 (update for final)'!C305</f>
        <v>asparagine</v>
      </c>
      <c r="C302" t="str">
        <f>'pivottable2 (update for final)'!D305</f>
        <v>C4H8N2O3</v>
      </c>
      <c r="D302">
        <f>'pivottable2 (update for final)'!E305</f>
        <v>132.05349212484001</v>
      </c>
      <c r="E302">
        <f>'pivottable2 (update for final)'!F305</f>
        <v>21.09</v>
      </c>
      <c r="F302" t="str">
        <f>'pivottable2 (update for final)'!G305</f>
        <v>10.1039/c1mb05196b</v>
      </c>
      <c r="G302" t="str">
        <f>'pivottable2 (update for final)'!H305</f>
        <v>N</v>
      </c>
      <c r="H302" t="str">
        <f t="shared" si="4"/>
        <v>1</v>
      </c>
      <c r="I302" t="str">
        <f>'pivottable2 (update for final)'!I305</f>
        <v>1</v>
      </c>
    </row>
    <row r="303" spans="1:9" x14ac:dyDescent="0.25">
      <c r="A303" t="str">
        <f>'pivottable2 (update for final)'!B306</f>
        <v>MEBM_Syn</v>
      </c>
      <c r="B303" t="str">
        <f>'pivottable2 (update for final)'!C306</f>
        <v>aspartate</v>
      </c>
      <c r="C303" t="str">
        <f>'pivottable2 (update for final)'!D306</f>
        <v>C4H7NO4</v>
      </c>
      <c r="D303">
        <f>'pivottable2 (update for final)'!E306</f>
        <v>133.0377</v>
      </c>
      <c r="E303">
        <f>'pivottable2 (update for final)'!F306</f>
        <v>20.77</v>
      </c>
      <c r="F303" t="str">
        <f>'pivottable2 (update for final)'!G306</f>
        <v>10.1039/c1mb05196b</v>
      </c>
      <c r="G303" t="str">
        <f>'pivottable2 (update for final)'!H306</f>
        <v>ND</v>
      </c>
      <c r="H303" t="str">
        <f t="shared" si="4"/>
        <v/>
      </c>
      <c r="I303">
        <f>'pivottable2 (update for final)'!I306</f>
        <v>0</v>
      </c>
    </row>
    <row r="304" spans="1:9" x14ac:dyDescent="0.25">
      <c r="A304" t="str">
        <f>'pivottable2 (update for final)'!B307</f>
        <v>MEBM_Syn</v>
      </c>
      <c r="B304" t="str">
        <f>'pivottable2 (update for final)'!C307</f>
        <v>betaine</v>
      </c>
      <c r="C304" t="str">
        <f>'pivottable2 (update for final)'!D307</f>
        <v>C5H11NO2</v>
      </c>
      <c r="D304">
        <f>'pivottable2 (update for final)'!E307</f>
        <v>117.0797</v>
      </c>
      <c r="E304">
        <f>'pivottable2 (update for final)'!F307</f>
        <v>17.350000000000001</v>
      </c>
      <c r="F304" t="str">
        <f>'pivottable2 (update for final)'!G307</f>
        <v>10.1039/c1mb05196b</v>
      </c>
      <c r="G304" t="str">
        <f>'pivottable2 (update for final)'!H307</f>
        <v>N</v>
      </c>
      <c r="H304" t="str">
        <f t="shared" si="4"/>
        <v>1</v>
      </c>
      <c r="I304" t="str">
        <f>'pivottable2 (update for final)'!I307</f>
        <v>1</v>
      </c>
    </row>
    <row r="305" spans="1:9" x14ac:dyDescent="0.25">
      <c r="A305" t="str">
        <f>'pivottable2 (update for final)'!B308</f>
        <v>MEBM_Syn</v>
      </c>
      <c r="B305" t="str">
        <f>'pivottable2 (update for final)'!C308</f>
        <v>choline</v>
      </c>
      <c r="C305" t="str">
        <f>'pivottable2 (update for final)'!D308</f>
        <v>C5H13NO</v>
      </c>
      <c r="D305">
        <f>'pivottable2 (update for final)'!E308</f>
        <v>103.0996</v>
      </c>
      <c r="E305">
        <f>'pivottable2 (update for final)'!F308</f>
        <v>14.61</v>
      </c>
      <c r="F305" t="str">
        <f>'pivottable2 (update for final)'!G308</f>
        <v>10.1039/c1mb05196b</v>
      </c>
      <c r="G305" t="str">
        <f>'pivottable2 (update for final)'!H308</f>
        <v>N</v>
      </c>
      <c r="H305" t="str">
        <f t="shared" si="4"/>
        <v>1</v>
      </c>
      <c r="I305" t="str">
        <f>'pivottable2 (update for final)'!I308</f>
        <v>1</v>
      </c>
    </row>
    <row r="306" spans="1:9" x14ac:dyDescent="0.25">
      <c r="A306" t="str">
        <f>'pivottable2 (update for final)'!B309</f>
        <v>MEBM_Syn</v>
      </c>
      <c r="B306" t="str">
        <f>'pivottable2 (update for final)'!C309</f>
        <v>cytidine</v>
      </c>
      <c r="C306" t="str">
        <f>'pivottable2 (update for final)'!D309</f>
        <v>C9H13N3O5</v>
      </c>
      <c r="D306">
        <f>'pivottable2 (update for final)'!E309</f>
        <v>243.08552052911</v>
      </c>
      <c r="E306">
        <f>'pivottable2 (update for final)'!F309</f>
        <v>14.74</v>
      </c>
      <c r="F306" t="str">
        <f>'pivottable2 (update for final)'!G309</f>
        <v>10.1039/c1mb05196b</v>
      </c>
      <c r="G306" t="str">
        <f>'pivottable2 (update for final)'!H309</f>
        <v>N</v>
      </c>
      <c r="H306" t="str">
        <f t="shared" si="4"/>
        <v>1</v>
      </c>
      <c r="I306" t="str">
        <f>'pivottable2 (update for final)'!I309</f>
        <v>1</v>
      </c>
    </row>
    <row r="307" spans="1:9" x14ac:dyDescent="0.25">
      <c r="A307" t="str">
        <f>'pivottable2 (update for final)'!B310</f>
        <v>MEBM_Syn</v>
      </c>
      <c r="B307" t="str">
        <f>'pivottable2 (update for final)'!C310</f>
        <v>cytosine</v>
      </c>
      <c r="C307" t="str">
        <f>'pivottable2 (update for final)'!D310</f>
        <v>C4H5N3O</v>
      </c>
      <c r="D307">
        <f>'pivottable2 (update for final)'!E310</f>
        <v>111.0431</v>
      </c>
      <c r="E307">
        <f>'pivottable2 (update for final)'!F310</f>
        <v>9.5500000000000007</v>
      </c>
      <c r="F307" t="str">
        <f>'pivottable2 (update for final)'!G310</f>
        <v>10.1039/c1mb05196b</v>
      </c>
      <c r="G307" t="str">
        <f>'pivottable2 (update for final)'!H310</f>
        <v>E</v>
      </c>
      <c r="H307" t="str">
        <f t="shared" si="4"/>
        <v>5</v>
      </c>
      <c r="I307" t="str">
        <f>'pivottable2 (update for final)'!I310</f>
        <v>5</v>
      </c>
    </row>
    <row r="308" spans="1:9" x14ac:dyDescent="0.25">
      <c r="A308" t="str">
        <f>'pivottable2 (update for final)'!B311</f>
        <v>MEBM_Syn</v>
      </c>
      <c r="B308" t="str">
        <f>'pivottable2 (update for final)'!C311</f>
        <v>gamma-Glu-Phe</v>
      </c>
      <c r="C308" t="str">
        <f>'pivottable2 (update for final)'!D311</f>
        <v>C14H18N2O5</v>
      </c>
      <c r="D308">
        <f>'pivottable2 (update for final)'!E311</f>
        <v>294.12279999999998</v>
      </c>
      <c r="E308">
        <f>'pivottable2 (update for final)'!F311</f>
        <v>18.739999999999998</v>
      </c>
      <c r="F308" t="str">
        <f>'pivottable2 (update for final)'!G311</f>
        <v>10.1039/c1mb05196b</v>
      </c>
      <c r="G308" t="str">
        <f>'pivottable2 (update for final)'!H311</f>
        <v>ND</v>
      </c>
      <c r="H308" t="str">
        <f t="shared" si="4"/>
        <v/>
      </c>
      <c r="I308">
        <f>'pivottable2 (update for final)'!I311</f>
        <v>0</v>
      </c>
    </row>
    <row r="309" spans="1:9" x14ac:dyDescent="0.25">
      <c r="A309" t="str">
        <f>'pivottable2 (update for final)'!B312</f>
        <v>MEBM_Syn</v>
      </c>
      <c r="B309" t="str">
        <f>'pivottable2 (update for final)'!C312</f>
        <v>glucose</v>
      </c>
      <c r="C309" t="str">
        <f>'pivottable2 (update for final)'!D312</f>
        <v>C6H12O6</v>
      </c>
      <c r="D309">
        <f>'pivottable2 (update for final)'!E312</f>
        <v>180.0633</v>
      </c>
      <c r="E309">
        <f>'pivottable2 (update for final)'!F312</f>
        <v>19.989999999999998</v>
      </c>
      <c r="F309" t="str">
        <f>'pivottable2 (update for final)'!G312</f>
        <v>10.1039/c1mb05196b</v>
      </c>
      <c r="G309" t="str">
        <f>'pivottable2 (update for final)'!H312</f>
        <v>N</v>
      </c>
      <c r="H309" t="str">
        <f t="shared" si="4"/>
        <v>1</v>
      </c>
      <c r="I309" t="str">
        <f>'pivottable2 (update for final)'!I312</f>
        <v>1</v>
      </c>
    </row>
    <row r="310" spans="1:9" x14ac:dyDescent="0.25">
      <c r="A310" t="str">
        <f>'pivottable2 (update for final)'!B313</f>
        <v>MEBM_Syn</v>
      </c>
      <c r="B310" t="str">
        <f>'pivottable2 (update for final)'!C313</f>
        <v>glucosylglycerate</v>
      </c>
      <c r="C310" t="str">
        <f>'pivottable2 (update for final)'!D313</f>
        <v>C9H16O9</v>
      </c>
      <c r="D310">
        <f>'pivottable2 (update for final)'!E313</f>
        <v>268.0806</v>
      </c>
      <c r="E310">
        <f>'pivottable2 (update for final)'!F313</f>
        <v>19.440000000000001</v>
      </c>
      <c r="F310" t="str">
        <f>'pivottable2 (update for final)'!G313</f>
        <v>10.1039/c1mb05196b</v>
      </c>
      <c r="G310" t="str">
        <f>'pivottable2 (update for final)'!H313</f>
        <v>ND</v>
      </c>
      <c r="H310" t="str">
        <f t="shared" si="4"/>
        <v/>
      </c>
      <c r="I310">
        <f>'pivottable2 (update for final)'!I313</f>
        <v>0</v>
      </c>
    </row>
    <row r="311" spans="1:9" x14ac:dyDescent="0.25">
      <c r="A311" t="str">
        <f>'pivottable2 (update for final)'!B314</f>
        <v>MEBM_Syn</v>
      </c>
      <c r="B311" t="str">
        <f>'pivottable2 (update for final)'!C314</f>
        <v>glucosylglycerol</v>
      </c>
      <c r="C311" t="str">
        <f>'pivottable2 (update for final)'!D314</f>
        <v>C9H18O8</v>
      </c>
      <c r="D311">
        <f>'pivottable2 (update for final)'!E314</f>
        <v>254.101</v>
      </c>
      <c r="E311">
        <f>'pivottable2 (update for final)'!F314</f>
        <v>16.71</v>
      </c>
      <c r="F311" t="str">
        <f>'pivottable2 (update for final)'!G314</f>
        <v>10.1039/c1mb05196b</v>
      </c>
      <c r="G311" t="str">
        <f>'pivottable2 (update for final)'!H314</f>
        <v>ND</v>
      </c>
      <c r="H311" t="str">
        <f t="shared" si="4"/>
        <v/>
      </c>
      <c r="I311">
        <f>'pivottable2 (update for final)'!I314</f>
        <v>0</v>
      </c>
    </row>
    <row r="312" spans="1:9" x14ac:dyDescent="0.25">
      <c r="A312" t="str">
        <f>'pivottable2 (update for final)'!B315</f>
        <v>MEBM_Syn</v>
      </c>
      <c r="B312" t="str">
        <f>'pivottable2 (update for final)'!C315</f>
        <v>glutamate</v>
      </c>
      <c r="C312" t="str">
        <f>'pivottable2 (update for final)'!D315</f>
        <v>C5H9NO4</v>
      </c>
      <c r="D312">
        <f>'pivottable2 (update for final)'!E315</f>
        <v>147.05269999999999</v>
      </c>
      <c r="E312">
        <f>'pivottable2 (update for final)'!F315</f>
        <v>20.47</v>
      </c>
      <c r="F312" t="str">
        <f>'pivottable2 (update for final)'!G315</f>
        <v>10.1039/c1mb05196b</v>
      </c>
      <c r="G312" t="str">
        <f>'pivottable2 (update for final)'!H315</f>
        <v>I</v>
      </c>
      <c r="H312" t="str">
        <f t="shared" si="4"/>
        <v>5</v>
      </c>
      <c r="I312" t="str">
        <f>'pivottable2 (update for final)'!I315</f>
        <v>5</v>
      </c>
    </row>
    <row r="313" spans="1:9" x14ac:dyDescent="0.25">
      <c r="A313" t="str">
        <f>'pivottable2 (update for final)'!B316</f>
        <v>MEBM_Syn</v>
      </c>
      <c r="B313" t="str">
        <f>'pivottable2 (update for final)'!C316</f>
        <v>glutamine</v>
      </c>
      <c r="C313" t="str">
        <f>'pivottable2 (update for final)'!D316</f>
        <v>C5H10N2O3</v>
      </c>
      <c r="D313">
        <f>'pivottable2 (update for final)'!E316</f>
        <v>146.06970000000001</v>
      </c>
      <c r="E313">
        <f>'pivottable2 (update for final)'!F316</f>
        <v>20.36</v>
      </c>
      <c r="F313" t="str">
        <f>'pivottable2 (update for final)'!G316</f>
        <v>10.1039/c1mb05196b</v>
      </c>
      <c r="G313" t="str">
        <f>'pivottable2 (update for final)'!H316</f>
        <v>I</v>
      </c>
      <c r="H313" t="str">
        <f t="shared" si="4"/>
        <v>1</v>
      </c>
      <c r="I313" t="str">
        <f>'pivottable2 (update for final)'!I316</f>
        <v>1</v>
      </c>
    </row>
    <row r="314" spans="1:9" x14ac:dyDescent="0.25">
      <c r="A314" t="str">
        <f>'pivottable2 (update for final)'!B317</f>
        <v>MEBM_Syn</v>
      </c>
      <c r="B314" t="str">
        <f>'pivottable2 (update for final)'!C317</f>
        <v>glycerophosphocholine</v>
      </c>
      <c r="C314" t="str">
        <f>'pivottable2 (update for final)'!D317</f>
        <v>C8H20NO6P</v>
      </c>
      <c r="D314">
        <f>'pivottable2 (update for final)'!E317</f>
        <v>257.10399999999998</v>
      </c>
      <c r="E314">
        <f>'pivottable2 (update for final)'!F317</f>
        <v>21.38</v>
      </c>
      <c r="F314" t="str">
        <f>'pivottable2 (update for final)'!G317</f>
        <v>10.1039/c1mb05196b</v>
      </c>
      <c r="G314" t="str">
        <f>'pivottable2 (update for final)'!H317</f>
        <v>ND</v>
      </c>
      <c r="H314" t="str">
        <f t="shared" si="4"/>
        <v/>
      </c>
      <c r="I314">
        <f>'pivottable2 (update for final)'!I317</f>
        <v>0</v>
      </c>
    </row>
    <row r="315" spans="1:9" x14ac:dyDescent="0.25">
      <c r="A315" t="str">
        <f>'pivottable2 (update for final)'!B318</f>
        <v>MEBM_Syn</v>
      </c>
      <c r="B315" t="str">
        <f>'pivottable2 (update for final)'!C318</f>
        <v>Gly-Phe</v>
      </c>
      <c r="C315" t="str">
        <f>'pivottable2 (update for final)'!D318</f>
        <v>C11H14N2O3</v>
      </c>
      <c r="D315">
        <f>'pivottable2 (update for final)'!E318</f>
        <v>222.10079999999999</v>
      </c>
      <c r="E315">
        <f>'pivottable2 (update for final)'!F318</f>
        <v>17.079999999999998</v>
      </c>
      <c r="F315" t="str">
        <f>'pivottable2 (update for final)'!G318</f>
        <v>10.1039/c1mb05196b</v>
      </c>
      <c r="G315" t="str">
        <f>'pivottable2 (update for final)'!H318</f>
        <v>ND</v>
      </c>
      <c r="H315" t="str">
        <f t="shared" si="4"/>
        <v/>
      </c>
      <c r="I315">
        <f>'pivottable2 (update for final)'!I318</f>
        <v>0</v>
      </c>
    </row>
    <row r="316" spans="1:9" x14ac:dyDescent="0.25">
      <c r="A316" t="str">
        <f>'pivottable2 (update for final)'!B319</f>
        <v>MEBM_Syn</v>
      </c>
      <c r="B316" t="str">
        <f>'pivottable2 (update for final)'!C319</f>
        <v>guanine</v>
      </c>
      <c r="C316" t="str">
        <f>'pivottable2 (update for final)'!D319</f>
        <v>C5H5N5O</v>
      </c>
      <c r="D316">
        <f>'pivottable2 (update for final)'!E319</f>
        <v>151.0488</v>
      </c>
      <c r="E316">
        <f>'pivottable2 (update for final)'!F319</f>
        <v>14.15</v>
      </c>
      <c r="F316" t="str">
        <f>'pivottable2 (update for final)'!G319</f>
        <v>10.1039/c1mb05196b</v>
      </c>
      <c r="G316" t="str">
        <f>'pivottable2 (update for final)'!H319</f>
        <v>ND</v>
      </c>
      <c r="H316" t="str">
        <f t="shared" si="4"/>
        <v/>
      </c>
      <c r="I316">
        <f>'pivottable2 (update for final)'!I319</f>
        <v>0</v>
      </c>
    </row>
    <row r="317" spans="1:9" x14ac:dyDescent="0.25">
      <c r="A317" t="str">
        <f>'pivottable2 (update for final)'!B320</f>
        <v>MEBM_Syn</v>
      </c>
      <c r="B317" t="str">
        <f>'pivottable2 (update for final)'!C320</f>
        <v>guanosine</v>
      </c>
      <c r="C317" t="str">
        <f>'pivottable2 (update for final)'!D320</f>
        <v>C10H13N5O5</v>
      </c>
      <c r="D317">
        <f>'pivottable2 (update for final)'!E320</f>
        <v>283.09140000000002</v>
      </c>
      <c r="E317">
        <f>'pivottable2 (update for final)'!F320</f>
        <v>15.76</v>
      </c>
      <c r="F317" t="str">
        <f>'pivottable2 (update for final)'!G320</f>
        <v>10.1039/c1mb05196b</v>
      </c>
      <c r="G317" t="str">
        <f>'pivottable2 (update for final)'!H320</f>
        <v>E</v>
      </c>
      <c r="H317" t="str">
        <f t="shared" si="4"/>
        <v>5</v>
      </c>
      <c r="I317" t="str">
        <f>'pivottable2 (update for final)'!I320</f>
        <v>5</v>
      </c>
    </row>
    <row r="318" spans="1:9" x14ac:dyDescent="0.25">
      <c r="A318" t="str">
        <f>'pivottable2 (update for final)'!B321</f>
        <v>MEBM_Syn</v>
      </c>
      <c r="B318" t="str">
        <f>'pivottable2 (update for final)'!C321</f>
        <v>HEPES</v>
      </c>
      <c r="C318" t="str">
        <f>'pivottable2 (update for final)'!D321</f>
        <v>C8H18N2O4S</v>
      </c>
      <c r="D318">
        <f>'pivottable2 (update for final)'!E321</f>
        <v>238.10570000000001</v>
      </c>
      <c r="E318">
        <f>'pivottable2 (update for final)'!F321</f>
        <v>19.23</v>
      </c>
      <c r="F318" t="str">
        <f>'pivottable2 (update for final)'!G321</f>
        <v>10.1039/c1mb05196b</v>
      </c>
      <c r="G318" t="str">
        <f>'pivottable2 (update for final)'!H321</f>
        <v>N</v>
      </c>
      <c r="H318" t="str">
        <f t="shared" si="4"/>
        <v>1</v>
      </c>
      <c r="I318" t="str">
        <f>'pivottable2 (update for final)'!I321</f>
        <v>1</v>
      </c>
    </row>
    <row r="319" spans="1:9" x14ac:dyDescent="0.25">
      <c r="A319" t="str">
        <f>'pivottable2 (update for final)'!B322</f>
        <v>MEBM_Syn</v>
      </c>
      <c r="B319" t="str">
        <f>'pivottable2 (update for final)'!C322</f>
        <v>histidine</v>
      </c>
      <c r="C319" t="str">
        <f>'pivottable2 (update for final)'!D322</f>
        <v>C6H9N3O2</v>
      </c>
      <c r="D319">
        <f>'pivottable2 (update for final)'!E322</f>
        <v>155.06909999999999</v>
      </c>
      <c r="E319">
        <f>'pivottable2 (update for final)'!F322</f>
        <v>21.14</v>
      </c>
      <c r="F319" t="str">
        <f>'pivottable2 (update for final)'!G322</f>
        <v>10.1039/c1mb05196b</v>
      </c>
      <c r="G319" t="str">
        <f>'pivottable2 (update for final)'!H322</f>
        <v>N</v>
      </c>
      <c r="H319" t="str">
        <f t="shared" si="4"/>
        <v>1</v>
      </c>
      <c r="I319" t="str">
        <f>'pivottable2 (update for final)'!I322</f>
        <v>1</v>
      </c>
    </row>
    <row r="320" spans="1:9" x14ac:dyDescent="0.25">
      <c r="A320" t="str">
        <f>'pivottable2 (update for final)'!B323</f>
        <v>MEBM_Syn</v>
      </c>
      <c r="B320" t="str">
        <f>'pivottable2 (update for final)'!C323</f>
        <v>histidine betaine</v>
      </c>
      <c r="C320" t="str">
        <f>'pivottable2 (update for final)'!D323</f>
        <v>C9H15N3O2</v>
      </c>
      <c r="D320">
        <f>'pivottable2 (update for final)'!E323</f>
        <v>197.11660000000001</v>
      </c>
      <c r="E320">
        <f>'pivottable2 (update for final)'!F323</f>
        <v>20.05</v>
      </c>
      <c r="F320" t="str">
        <f>'pivottable2 (update for final)'!G323</f>
        <v>10.1039/c1mb05196b</v>
      </c>
      <c r="G320" t="str">
        <f>'pivottable2 (update for final)'!H323</f>
        <v>ND</v>
      </c>
      <c r="H320" t="str">
        <f t="shared" si="4"/>
        <v/>
      </c>
      <c r="I320">
        <f>'pivottable2 (update for final)'!I323</f>
        <v>0</v>
      </c>
    </row>
    <row r="321" spans="1:9" x14ac:dyDescent="0.25">
      <c r="A321" t="str">
        <f>'pivottable2 (update for final)'!B324</f>
        <v>MEBM_Syn</v>
      </c>
      <c r="B321" t="str">
        <f>'pivottable2 (update for final)'!C324</f>
        <v>His-Val</v>
      </c>
      <c r="C321" t="str">
        <f>'pivottable2 (update for final)'!D324</f>
        <v>C11H18N4O3</v>
      </c>
      <c r="D321">
        <f>'pivottable2 (update for final)'!E324</f>
        <v>254.1369</v>
      </c>
      <c r="E321">
        <f>'pivottable2 (update for final)'!F324</f>
        <v>19.36</v>
      </c>
      <c r="F321" t="str">
        <f>'pivottable2 (update for final)'!G324</f>
        <v>10.1039/c1mb05196b</v>
      </c>
      <c r="G321" t="str">
        <f>'pivottable2 (update for final)'!H324</f>
        <v>ND</v>
      </c>
      <c r="H321" t="str">
        <f t="shared" si="4"/>
        <v/>
      </c>
      <c r="I321">
        <f>'pivottable2 (update for final)'!I324</f>
        <v>0</v>
      </c>
    </row>
    <row r="322" spans="1:9" x14ac:dyDescent="0.25">
      <c r="A322" t="str">
        <f>'pivottable2 (update for final)'!B325</f>
        <v>MEBM_Syn</v>
      </c>
      <c r="B322" t="str">
        <f>'pivottable2 (update for final)'!C325</f>
        <v>hypoxanthine</v>
      </c>
      <c r="C322" t="str">
        <f>'pivottable2 (update for final)'!D325</f>
        <v>C5H4N4O</v>
      </c>
      <c r="D322">
        <f>'pivottable2 (update for final)'!E325</f>
        <v>136.0385</v>
      </c>
      <c r="E322">
        <f>'pivottable2 (update for final)'!F325</f>
        <v>9.81</v>
      </c>
      <c r="F322" t="str">
        <f>'pivottable2 (update for final)'!G325</f>
        <v>10.1039/c1mb05196b</v>
      </c>
      <c r="G322" t="str">
        <f>'pivottable2 (update for final)'!H325</f>
        <v>ND</v>
      </c>
      <c r="H322" t="str">
        <f t="shared" ref="H322:H385" si="5">IF(G322="ND","",I322)</f>
        <v/>
      </c>
      <c r="I322">
        <f>'pivottable2 (update for final)'!I325</f>
        <v>0</v>
      </c>
    </row>
    <row r="323" spans="1:9" x14ac:dyDescent="0.25">
      <c r="A323" t="str">
        <f>'pivottable2 (update for final)'!B326</f>
        <v>MEBM_Syn</v>
      </c>
      <c r="B323" t="str">
        <f>'pivottable2 (update for final)'!C326</f>
        <v>isoleucine</v>
      </c>
      <c r="C323" t="str">
        <f>'pivottable2 (update for final)'!D326</f>
        <v>C6H13NO2</v>
      </c>
      <c r="D323">
        <f>'pivottable2 (update for final)'!E326</f>
        <v>131.09450000000001</v>
      </c>
      <c r="E323">
        <f>'pivottable2 (update for final)'!F326</f>
        <v>15.66</v>
      </c>
      <c r="F323" t="str">
        <f>'pivottable2 (update for final)'!G326</f>
        <v>10.1039/c1mb05196b</v>
      </c>
      <c r="G323" t="str">
        <f>'pivottable2 (update for final)'!H326</f>
        <v>N</v>
      </c>
      <c r="H323" t="str">
        <f t="shared" si="5"/>
        <v>1</v>
      </c>
      <c r="I323" t="str">
        <f>'pivottable2 (update for final)'!I326</f>
        <v>1</v>
      </c>
    </row>
    <row r="324" spans="1:9" x14ac:dyDescent="0.25">
      <c r="A324" t="str">
        <f>'pivottable2 (update for final)'!B327</f>
        <v>MEBM_Syn</v>
      </c>
      <c r="B324" t="str">
        <f>'pivottable2 (update for final)'!C327</f>
        <v>leucine</v>
      </c>
      <c r="C324" t="str">
        <f>'pivottable2 (update for final)'!D327</f>
        <v>C6H13NO2</v>
      </c>
      <c r="D324">
        <f>'pivottable2 (update for final)'!E327</f>
        <v>131.09450000000001</v>
      </c>
      <c r="E324">
        <f>'pivottable2 (update for final)'!F327</f>
        <v>15.14</v>
      </c>
      <c r="F324" t="str">
        <f>'pivottable2 (update for final)'!G327</f>
        <v>10.1039/c1mb05196b</v>
      </c>
      <c r="G324" t="str">
        <f>'pivottable2 (update for final)'!H327</f>
        <v>N</v>
      </c>
      <c r="H324" t="str">
        <f t="shared" si="5"/>
        <v>1</v>
      </c>
      <c r="I324" t="str">
        <f>'pivottable2 (update for final)'!I327</f>
        <v>1</v>
      </c>
    </row>
    <row r="325" spans="1:9" x14ac:dyDescent="0.25">
      <c r="A325" t="str">
        <f>'pivottable2 (update for final)'!B328</f>
        <v>MEBM_Syn</v>
      </c>
      <c r="B325" t="str">
        <f>'pivottable2 (update for final)'!C328</f>
        <v>lysine</v>
      </c>
      <c r="C325" t="str">
        <f>'pivottable2 (update for final)'!D328</f>
        <v>C6H14N2O2</v>
      </c>
      <c r="D325">
        <f>'pivottable2 (update for final)'!E328</f>
        <v>146.1052</v>
      </c>
      <c r="E325">
        <f>'pivottable2 (update for final)'!F328</f>
        <v>36.57</v>
      </c>
      <c r="F325" t="str">
        <f>'pivottable2 (update for final)'!G328</f>
        <v>10.1039/c1mb05196b</v>
      </c>
      <c r="G325" t="str">
        <f>'pivottable2 (update for final)'!H328</f>
        <v>N</v>
      </c>
      <c r="H325" t="str">
        <f t="shared" si="5"/>
        <v>1</v>
      </c>
      <c r="I325" t="str">
        <f>'pivottable2 (update for final)'!I328</f>
        <v>1</v>
      </c>
    </row>
    <row r="326" spans="1:9" x14ac:dyDescent="0.25">
      <c r="A326" t="str">
        <f>'pivottable2 (update for final)'!B329</f>
        <v>MEBM_Syn</v>
      </c>
      <c r="B326" t="str">
        <f>'pivottable2 (update for final)'!C329</f>
        <v>methionine</v>
      </c>
      <c r="C326" t="str">
        <f>'pivottable2 (update for final)'!D329</f>
        <v>C5H11NO2S</v>
      </c>
      <c r="D326">
        <f>'pivottable2 (update for final)'!E329</f>
        <v>149.05019999999999</v>
      </c>
      <c r="E326">
        <f>'pivottable2 (update for final)'!F329</f>
        <v>16.43</v>
      </c>
      <c r="F326" t="str">
        <f>'pivottable2 (update for final)'!G329</f>
        <v>10.1039/c1mb05196b</v>
      </c>
      <c r="G326" t="str">
        <f>'pivottable2 (update for final)'!H329</f>
        <v>N</v>
      </c>
      <c r="H326" t="str">
        <f t="shared" si="5"/>
        <v>1</v>
      </c>
      <c r="I326" t="str">
        <f>'pivottable2 (update for final)'!I329</f>
        <v>1</v>
      </c>
    </row>
    <row r="327" spans="1:9" x14ac:dyDescent="0.25">
      <c r="A327" t="str">
        <f>'pivottable2 (update for final)'!B330</f>
        <v>MEBM_Syn</v>
      </c>
      <c r="B327" t="str">
        <f>'pivottable2 (update for final)'!C330</f>
        <v>methyladenosine</v>
      </c>
      <c r="C327" t="str">
        <f>'pivottable2 (update for final)'!D330</f>
        <v>C11H15N5O4</v>
      </c>
      <c r="D327">
        <f>'pivottable2 (update for final)'!E330</f>
        <v>281.1121</v>
      </c>
      <c r="E327">
        <f>'pivottable2 (update for final)'!F330</f>
        <v>7.38</v>
      </c>
      <c r="F327" t="str">
        <f>'pivottable2 (update for final)'!G330</f>
        <v>10.1039/c1mb05196b</v>
      </c>
      <c r="G327" t="str">
        <f>'pivottable2 (update for final)'!H330</f>
        <v>E</v>
      </c>
      <c r="H327" t="str">
        <f t="shared" si="5"/>
        <v>5</v>
      </c>
      <c r="I327" t="str">
        <f>'pivottable2 (update for final)'!I330</f>
        <v>5</v>
      </c>
    </row>
    <row r="328" spans="1:9" x14ac:dyDescent="0.25">
      <c r="A328" t="str">
        <f>'pivottable2 (update for final)'!B331</f>
        <v>MEBM_Syn</v>
      </c>
      <c r="B328" t="str">
        <f>'pivottable2 (update for final)'!C331</f>
        <v>methylguanine</v>
      </c>
      <c r="C328" t="str">
        <f>'pivottable2 (update for final)'!D331</f>
        <v>C6H7N5O</v>
      </c>
      <c r="D328">
        <f>'pivottable2 (update for final)'!E331</f>
        <v>165.06569999999999</v>
      </c>
      <c r="E328">
        <f>'pivottable2 (update for final)'!F331</f>
        <v>9.83</v>
      </c>
      <c r="F328" t="str">
        <f>'pivottable2 (update for final)'!G331</f>
        <v>10.1039/c1mb05196b</v>
      </c>
      <c r="G328" t="str">
        <f>'pivottable2 (update for final)'!H331</f>
        <v>E</v>
      </c>
      <c r="H328" t="str">
        <f t="shared" si="5"/>
        <v>5</v>
      </c>
      <c r="I328" t="str">
        <f>'pivottable2 (update for final)'!I331</f>
        <v>5</v>
      </c>
    </row>
    <row r="329" spans="1:9" x14ac:dyDescent="0.25">
      <c r="A329" t="str">
        <f>'pivottable2 (update for final)'!B332</f>
        <v>MEBM_Syn</v>
      </c>
      <c r="B329" t="str">
        <f>'pivottable2 (update for final)'!C332</f>
        <v>methylguanosine</v>
      </c>
      <c r="C329" t="str">
        <f>'pivottable2 (update for final)'!D332</f>
        <v>C11H15N5O5</v>
      </c>
      <c r="D329">
        <f>'pivottable2 (update for final)'!E332</f>
        <v>297.1071</v>
      </c>
      <c r="E329">
        <f>'pivottable2 (update for final)'!F332</f>
        <v>11.36</v>
      </c>
      <c r="F329" t="str">
        <f>'pivottable2 (update for final)'!G332</f>
        <v>10.1039/c1mb05196b</v>
      </c>
      <c r="G329" t="str">
        <f>'pivottable2 (update for final)'!H332</f>
        <v>E</v>
      </c>
      <c r="H329" t="str">
        <f t="shared" si="5"/>
        <v>5</v>
      </c>
      <c r="I329" t="str">
        <f>'pivottable2 (update for final)'!I332</f>
        <v>5</v>
      </c>
    </row>
    <row r="330" spans="1:9" x14ac:dyDescent="0.25">
      <c r="A330" t="str">
        <f>'pivottable2 (update for final)'!B333</f>
        <v>MEBM_Syn</v>
      </c>
      <c r="B330" t="str">
        <f>'pivottable2 (update for final)'!C333</f>
        <v>methylthioadenosine</v>
      </c>
      <c r="C330" t="str">
        <f>'pivottable2 (update for final)'!D333</f>
        <v>C11H15N5O3S</v>
      </c>
      <c r="D330">
        <f>'pivottable2 (update for final)'!E333</f>
        <v>297.08980000000003</v>
      </c>
      <c r="E330">
        <f>'pivottable2 (update for final)'!F333</f>
        <v>6.78</v>
      </c>
      <c r="F330" t="str">
        <f>'pivottable2 (update for final)'!G333</f>
        <v>10.1039/c1mb05196b</v>
      </c>
      <c r="G330" t="str">
        <f>'pivottable2 (update for final)'!H333</f>
        <v>E</v>
      </c>
      <c r="H330" t="str">
        <f t="shared" si="5"/>
        <v>4</v>
      </c>
      <c r="I330" t="str">
        <f>'pivottable2 (update for final)'!I333</f>
        <v>4</v>
      </c>
    </row>
    <row r="331" spans="1:9" x14ac:dyDescent="0.25">
      <c r="A331" t="str">
        <f>'pivottable2 (update for final)'!B334</f>
        <v>MEBM_Syn</v>
      </c>
      <c r="B331" t="str">
        <f>'pivottable2 (update for final)'!C334</f>
        <v>methyluridine</v>
      </c>
      <c r="C331" t="str">
        <f>'pivottable2 (update for final)'!D334</f>
        <v>C10H14N2O6</v>
      </c>
      <c r="D331">
        <f>'pivottable2 (update for final)'!E334</f>
        <v>258.08479999999997</v>
      </c>
      <c r="E331">
        <f>'pivottable2 (update for final)'!F334</f>
        <v>8.02</v>
      </c>
      <c r="F331" t="str">
        <f>'pivottable2 (update for final)'!G334</f>
        <v>10.1039/c1mb05196b</v>
      </c>
      <c r="G331" t="str">
        <f>'pivottable2 (update for final)'!H334</f>
        <v>E</v>
      </c>
      <c r="H331" t="str">
        <f t="shared" si="5"/>
        <v>5</v>
      </c>
      <c r="I331" t="str">
        <f>'pivottable2 (update for final)'!I334</f>
        <v>5</v>
      </c>
    </row>
    <row r="332" spans="1:9" x14ac:dyDescent="0.25">
      <c r="A332" t="str">
        <f>'pivottable2 (update for final)'!B335</f>
        <v>MEBM_Syn</v>
      </c>
      <c r="B332" t="str">
        <f>'pivottable2 (update for final)'!C335</f>
        <v>nicotinamide</v>
      </c>
      <c r="C332" t="str">
        <f>'pivottable2 (update for final)'!D335</f>
        <v>C6H6N2O</v>
      </c>
      <c r="D332">
        <f>'pivottable2 (update for final)'!E335</f>
        <v>122.048</v>
      </c>
      <c r="E332">
        <f>'pivottable2 (update for final)'!F335</f>
        <v>6.26</v>
      </c>
      <c r="F332" t="str">
        <f>'pivottable2 (update for final)'!G335</f>
        <v>10.1039/c1mb05196b</v>
      </c>
      <c r="G332" t="str">
        <f>'pivottable2 (update for final)'!H335</f>
        <v>I</v>
      </c>
      <c r="H332" t="str">
        <f t="shared" si="5"/>
        <v>1</v>
      </c>
      <c r="I332" t="str">
        <f>'pivottable2 (update for final)'!I335</f>
        <v>1</v>
      </c>
    </row>
    <row r="333" spans="1:9" x14ac:dyDescent="0.25">
      <c r="A333" t="str">
        <f>'pivottable2 (update for final)'!B336</f>
        <v>MEBM_Syn</v>
      </c>
      <c r="B333" t="str">
        <f>'pivottable2 (update for final)'!C336</f>
        <v>phenylalanine</v>
      </c>
      <c r="C333" t="str">
        <f>'pivottable2 (update for final)'!D336</f>
        <v>C9H11NO2</v>
      </c>
      <c r="D333">
        <f>'pivottable2 (update for final)'!E336</f>
        <v>165.07810000000001</v>
      </c>
      <c r="E333">
        <f>'pivottable2 (update for final)'!F336</f>
        <v>14.8</v>
      </c>
      <c r="F333" t="str">
        <f>'pivottable2 (update for final)'!G336</f>
        <v>10.1039/c1mb05196b</v>
      </c>
      <c r="G333" t="str">
        <f>'pivottable2 (update for final)'!H336</f>
        <v>E</v>
      </c>
      <c r="H333" t="str">
        <f t="shared" si="5"/>
        <v>1</v>
      </c>
      <c r="I333" t="str">
        <f>'pivottable2 (update for final)'!I336</f>
        <v>1</v>
      </c>
    </row>
    <row r="334" spans="1:9" x14ac:dyDescent="0.25">
      <c r="A334" t="str">
        <f>'pivottable2 (update for final)'!B337</f>
        <v>MEBM_Syn</v>
      </c>
      <c r="B334" t="str">
        <f>'pivottable2 (update for final)'!C337</f>
        <v>phenylethylamine</v>
      </c>
      <c r="C334" t="str">
        <f>'pivottable2 (update for final)'!D337</f>
        <v>C8H11N</v>
      </c>
      <c r="D334">
        <f>'pivottable2 (update for final)'!E337</f>
        <v>121.08914935756999</v>
      </c>
      <c r="E334">
        <f>'pivottable2 (update for final)'!F337</f>
        <v>12.07</v>
      </c>
      <c r="F334" t="str">
        <f>'pivottable2 (update for final)'!G337</f>
        <v>10.1039/c1mb05196b</v>
      </c>
      <c r="G334" t="str">
        <f>'pivottable2 (update for final)'!H337</f>
        <v>ND</v>
      </c>
      <c r="H334" t="str">
        <f t="shared" si="5"/>
        <v/>
      </c>
      <c r="I334">
        <f>'pivottable2 (update for final)'!I337</f>
        <v>0</v>
      </c>
    </row>
    <row r="335" spans="1:9" x14ac:dyDescent="0.25">
      <c r="A335" t="str">
        <f>'pivottable2 (update for final)'!B338</f>
        <v>MEBM_Syn</v>
      </c>
      <c r="B335" t="str">
        <f>'pivottable2 (update for final)'!C338</f>
        <v>proline</v>
      </c>
      <c r="C335" t="str">
        <f>'pivottable2 (update for final)'!D338</f>
        <v>C5H9NO2</v>
      </c>
      <c r="D335">
        <f>'pivottable2 (update for final)'!E338</f>
        <v>115.06310000000001</v>
      </c>
      <c r="E335">
        <f>'pivottable2 (update for final)'!F338</f>
        <v>18.22</v>
      </c>
      <c r="F335" t="str">
        <f>'pivottable2 (update for final)'!G338</f>
        <v>10.1039/c1mb05196b</v>
      </c>
      <c r="G335" t="str">
        <f>'pivottable2 (update for final)'!H338</f>
        <v>N</v>
      </c>
      <c r="H335" t="str">
        <f t="shared" si="5"/>
        <v>1</v>
      </c>
      <c r="I335" t="str">
        <f>'pivottable2 (update for final)'!I338</f>
        <v>1</v>
      </c>
    </row>
    <row r="336" spans="1:9" x14ac:dyDescent="0.25">
      <c r="A336" t="str">
        <f>'pivottable2 (update for final)'!B339</f>
        <v>MEBM_Syn</v>
      </c>
      <c r="B336" t="str">
        <f>'pivottable2 (update for final)'!C339</f>
        <v>pyridoxine</v>
      </c>
      <c r="C336" t="str">
        <f>'pivottable2 (update for final)'!D339</f>
        <v>C8H11NO3</v>
      </c>
      <c r="D336">
        <f>'pivottable2 (update for final)'!E339</f>
        <v>169.07390000000001</v>
      </c>
      <c r="E336">
        <f>'pivottable2 (update for final)'!F339</f>
        <v>7.04</v>
      </c>
      <c r="F336" t="str">
        <f>'pivottable2 (update for final)'!G339</f>
        <v>10.1039/c1mb05196b</v>
      </c>
      <c r="G336" t="str">
        <f>'pivottable2 (update for final)'!H339</f>
        <v>N</v>
      </c>
      <c r="H336" t="str">
        <f t="shared" si="5"/>
        <v>1</v>
      </c>
      <c r="I336" t="str">
        <f>'pivottable2 (update for final)'!I339</f>
        <v>1</v>
      </c>
    </row>
    <row r="337" spans="1:9" x14ac:dyDescent="0.25">
      <c r="A337" t="str">
        <f>'pivottable2 (update for final)'!B340</f>
        <v>MEBM_Syn</v>
      </c>
      <c r="B337" t="str">
        <f>'pivottable2 (update for final)'!C340</f>
        <v>serine</v>
      </c>
      <c r="C337" t="str">
        <f>'pivottable2 (update for final)'!D340</f>
        <v>C3H7NO3</v>
      </c>
      <c r="D337">
        <f>'pivottable2 (update for final)'!E340</f>
        <v>105.0424</v>
      </c>
      <c r="E337">
        <f>'pivottable2 (update for final)'!F340</f>
        <v>19.29</v>
      </c>
      <c r="F337" t="str">
        <f>'pivottable2 (update for final)'!G340</f>
        <v>10.1039/c1mb05196b</v>
      </c>
      <c r="G337" t="str">
        <f>'pivottable2 (update for final)'!H340</f>
        <v>ND</v>
      </c>
      <c r="H337" t="str">
        <f t="shared" si="5"/>
        <v/>
      </c>
      <c r="I337">
        <f>'pivottable2 (update for final)'!I340</f>
        <v>0</v>
      </c>
    </row>
    <row r="338" spans="1:9" x14ac:dyDescent="0.25">
      <c r="A338" t="str">
        <f>'pivottable2 (update for final)'!B341</f>
        <v>MEBM_Syn</v>
      </c>
      <c r="B338" t="str">
        <f>'pivottable2 (update for final)'!C341</f>
        <v>succinate</v>
      </c>
      <c r="C338" t="str">
        <f>'pivottable2 (update for final)'!D341</f>
        <v>C4H6O4</v>
      </c>
      <c r="D338">
        <f>'pivottable2 (update for final)'!E341</f>
        <v>118.0264</v>
      </c>
      <c r="E338">
        <f>'pivottable2 (update for final)'!F341</f>
        <v>20.38</v>
      </c>
      <c r="F338" t="str">
        <f>'pivottable2 (update for final)'!G341</f>
        <v>10.1039/c1mb05196b</v>
      </c>
      <c r="G338" t="str">
        <f>'pivottable2 (update for final)'!H341</f>
        <v>ND</v>
      </c>
      <c r="H338" t="str">
        <f t="shared" si="5"/>
        <v/>
      </c>
      <c r="I338">
        <f>'pivottable2 (update for final)'!I341</f>
        <v>0</v>
      </c>
    </row>
    <row r="339" spans="1:9" x14ac:dyDescent="0.25">
      <c r="A339" t="str">
        <f>'pivottable2 (update for final)'!B342</f>
        <v>MEBM_Syn</v>
      </c>
      <c r="B339" t="str">
        <f>'pivottable2 (update for final)'!C342</f>
        <v>thiamine</v>
      </c>
      <c r="C339" t="str">
        <f>'pivottable2 (update for final)'!D342</f>
        <v>C12H16N4OS</v>
      </c>
      <c r="D339">
        <f>'pivottable2 (update for final)'!E342</f>
        <v>264.10359999999997</v>
      </c>
      <c r="E339">
        <f>'pivottable2 (update for final)'!F342</f>
        <v>14.96</v>
      </c>
      <c r="F339" t="str">
        <f>'pivottable2 (update for final)'!G342</f>
        <v>10.1039/c1mb05196b</v>
      </c>
      <c r="G339" t="str">
        <f>'pivottable2 (update for final)'!H342</f>
        <v>ND</v>
      </c>
      <c r="H339" t="str">
        <f t="shared" si="5"/>
        <v/>
      </c>
      <c r="I339">
        <f>'pivottable2 (update for final)'!I342</f>
        <v>0</v>
      </c>
    </row>
    <row r="340" spans="1:9" x14ac:dyDescent="0.25">
      <c r="A340" t="str">
        <f>'pivottable2 (update for final)'!B343</f>
        <v>MEBM_Syn</v>
      </c>
      <c r="B340" t="str">
        <f>'pivottable2 (update for final)'!C343</f>
        <v>Thr-Ala</v>
      </c>
      <c r="C340" t="str">
        <f>'pivottable2 (update for final)'!D343</f>
        <v>C7H14N2O4</v>
      </c>
      <c r="D340">
        <f>'pivottable2 (update for final)'!E343</f>
        <v>190.09549999999999</v>
      </c>
      <c r="E340">
        <f>'pivottable2 (update for final)'!F343</f>
        <v>19.559999999999999</v>
      </c>
      <c r="F340" t="str">
        <f>'pivottable2 (update for final)'!G343</f>
        <v>10.1039/c1mb05196b</v>
      </c>
      <c r="G340" t="str">
        <f>'pivottable2 (update for final)'!H343</f>
        <v>ND</v>
      </c>
      <c r="H340" t="str">
        <f t="shared" si="5"/>
        <v/>
      </c>
      <c r="I340">
        <f>'pivottable2 (update for final)'!I343</f>
        <v>0</v>
      </c>
    </row>
    <row r="341" spans="1:9" x14ac:dyDescent="0.25">
      <c r="A341" t="str">
        <f>'pivottable2 (update for final)'!B344</f>
        <v>MEBM_Syn</v>
      </c>
      <c r="B341" t="str">
        <f>'pivottable2 (update for final)'!C344</f>
        <v>threonine</v>
      </c>
      <c r="C341" t="str">
        <f>'pivottable2 (update for final)'!D344</f>
        <v>C4H9NO3</v>
      </c>
      <c r="D341">
        <f>'pivottable2 (update for final)'!E344</f>
        <v>119.0574</v>
      </c>
      <c r="E341">
        <f>'pivottable2 (update for final)'!F344</f>
        <v>19.78</v>
      </c>
      <c r="F341" t="str">
        <f>'pivottable2 (update for final)'!G344</f>
        <v>10.1039/c1mb05196b</v>
      </c>
      <c r="G341" t="str">
        <f>'pivottable2 (update for final)'!H344</f>
        <v>N</v>
      </c>
      <c r="H341" t="str">
        <f t="shared" si="5"/>
        <v>1</v>
      </c>
      <c r="I341" t="str">
        <f>'pivottable2 (update for final)'!I344</f>
        <v>1</v>
      </c>
    </row>
    <row r="342" spans="1:9" x14ac:dyDescent="0.25">
      <c r="A342" t="str">
        <f>'pivottable2 (update for final)'!B345</f>
        <v>MEBM_Syn</v>
      </c>
      <c r="B342" t="str">
        <f>'pivottable2 (update for final)'!C345</f>
        <v>Thr-Ser</v>
      </c>
      <c r="C342" t="str">
        <f>'pivottable2 (update for final)'!D345</f>
        <v>C7H14N2O5</v>
      </c>
      <c r="D342">
        <f>'pivottable2 (update for final)'!E345</f>
        <v>206.0881</v>
      </c>
      <c r="E342">
        <f>'pivottable2 (update for final)'!F345</f>
        <v>19.38</v>
      </c>
      <c r="F342" t="str">
        <f>'pivottable2 (update for final)'!G345</f>
        <v>10.1039/c1mb05196b</v>
      </c>
      <c r="G342" t="str">
        <f>'pivottable2 (update for final)'!H345</f>
        <v>ND</v>
      </c>
      <c r="H342" t="str">
        <f t="shared" si="5"/>
        <v/>
      </c>
      <c r="I342">
        <f>'pivottable2 (update for final)'!I345</f>
        <v>0</v>
      </c>
    </row>
    <row r="343" spans="1:9" x14ac:dyDescent="0.25">
      <c r="A343" t="str">
        <f>'pivottable2 (update for final)'!B346</f>
        <v>MEBM_Syn</v>
      </c>
      <c r="B343" t="str">
        <f>'pivottable2 (update for final)'!C346</f>
        <v>tryptophan</v>
      </c>
      <c r="C343" t="str">
        <f>'pivottable2 (update for final)'!D346</f>
        <v>C11H12N2O2</v>
      </c>
      <c r="D343">
        <f>'pivottable2 (update for final)'!E346</f>
        <v>204.08840000000001</v>
      </c>
      <c r="E343">
        <f>'pivottable2 (update for final)'!F346</f>
        <v>15.61</v>
      </c>
      <c r="F343" t="str">
        <f>'pivottable2 (update for final)'!G346</f>
        <v>10.1039/c1mb05196b</v>
      </c>
      <c r="G343" t="str">
        <f>'pivottable2 (update for final)'!H346</f>
        <v>N</v>
      </c>
      <c r="H343" t="str">
        <f t="shared" si="5"/>
        <v>1</v>
      </c>
      <c r="I343" t="str">
        <f>'pivottable2 (update for final)'!I346</f>
        <v>1</v>
      </c>
    </row>
    <row r="344" spans="1:9" x14ac:dyDescent="0.25">
      <c r="A344" t="str">
        <f>'pivottable2 (update for final)'!B347</f>
        <v>MEBM_Syn</v>
      </c>
      <c r="B344" t="str">
        <f>'pivottable2 (update for final)'!C347</f>
        <v>tyrosine</v>
      </c>
      <c r="C344" t="str">
        <f>'pivottable2 (update for final)'!D347</f>
        <v>C9H11NO3</v>
      </c>
      <c r="D344">
        <f>'pivottable2 (update for final)'!E347</f>
        <v>181.07320000000001</v>
      </c>
      <c r="E344">
        <f>'pivottable2 (update for final)'!F347</f>
        <v>17.43</v>
      </c>
      <c r="F344" t="str">
        <f>'pivottable2 (update for final)'!G347</f>
        <v>10.1039/c1mb05196b</v>
      </c>
      <c r="G344" t="str">
        <f>'pivottable2 (update for final)'!H347</f>
        <v>N</v>
      </c>
      <c r="H344" t="str">
        <f t="shared" si="5"/>
        <v>1</v>
      </c>
      <c r="I344" t="str">
        <f>'pivottable2 (update for final)'!I347</f>
        <v>1</v>
      </c>
    </row>
    <row r="345" spans="1:9" x14ac:dyDescent="0.25">
      <c r="A345" t="str">
        <f>'pivottable2 (update for final)'!B348</f>
        <v>MEBM_Syn</v>
      </c>
      <c r="B345" t="str">
        <f>'pivottable2 (update for final)'!C348</f>
        <v>uracil</v>
      </c>
      <c r="C345" t="str">
        <f>'pivottable2 (update for final)'!D348</f>
        <v>C4H4N2O2</v>
      </c>
      <c r="D345">
        <f>'pivottable2 (update for final)'!E348</f>
        <v>112.02800000000001</v>
      </c>
      <c r="E345">
        <f>'pivottable2 (update for final)'!F348</f>
        <v>6.98</v>
      </c>
      <c r="F345" t="str">
        <f>'pivottable2 (update for final)'!G348</f>
        <v>10.1039/c1mb05196b</v>
      </c>
      <c r="G345" t="str">
        <f>'pivottable2 (update for final)'!H348</f>
        <v>ND</v>
      </c>
      <c r="H345" t="str">
        <f t="shared" si="5"/>
        <v/>
      </c>
      <c r="I345">
        <f>'pivottable2 (update for final)'!I348</f>
        <v>0</v>
      </c>
    </row>
    <row r="346" spans="1:9" x14ac:dyDescent="0.25">
      <c r="A346" t="str">
        <f>'pivottable2 (update for final)'!B349</f>
        <v>MEBM_Syn</v>
      </c>
      <c r="B346" t="str">
        <f>'pivottable2 (update for final)'!C349</f>
        <v>uridine</v>
      </c>
      <c r="C346" t="str">
        <f>'pivottable2 (update for final)'!D349</f>
        <v>C9H12N2O6</v>
      </c>
      <c r="D346">
        <f>'pivottable2 (update for final)'!E349</f>
        <v>244.06890000000001</v>
      </c>
      <c r="E346">
        <f>'pivottable2 (update for final)'!F349</f>
        <v>9.9499999999999993</v>
      </c>
      <c r="F346" t="str">
        <f>'pivottable2 (update for final)'!G349</f>
        <v>10.1039/c1mb05196b</v>
      </c>
      <c r="G346" t="str">
        <f>'pivottable2 (update for final)'!H349</f>
        <v>E</v>
      </c>
      <c r="H346" t="str">
        <f t="shared" si="5"/>
        <v>5</v>
      </c>
      <c r="I346" t="str">
        <f>'pivottable2 (update for final)'!I349</f>
        <v>5</v>
      </c>
    </row>
    <row r="347" spans="1:9" x14ac:dyDescent="0.25">
      <c r="A347" t="str">
        <f>'pivottable2 (update for final)'!B350</f>
        <v>MEBM_Syn</v>
      </c>
      <c r="B347" t="str">
        <f>'pivottable2 (update for final)'!C350</f>
        <v>Val-Glu</v>
      </c>
      <c r="C347" t="str">
        <f>'pivottable2 (update for final)'!D350</f>
        <v>C10H18N2O5</v>
      </c>
      <c r="D347">
        <f>'pivottable2 (update for final)'!E350</f>
        <v>246.12039999999999</v>
      </c>
      <c r="E347">
        <f>'pivottable2 (update for final)'!F350</f>
        <v>20.059999999999999</v>
      </c>
      <c r="F347" t="str">
        <f>'pivottable2 (update for final)'!G350</f>
        <v>10.1039/c1mb05196b</v>
      </c>
      <c r="G347" t="str">
        <f>'pivottable2 (update for final)'!H350</f>
        <v>ND</v>
      </c>
      <c r="H347" t="str">
        <f t="shared" si="5"/>
        <v/>
      </c>
      <c r="I347">
        <f>'pivottable2 (update for final)'!I350</f>
        <v>0</v>
      </c>
    </row>
    <row r="348" spans="1:9" x14ac:dyDescent="0.25">
      <c r="A348" t="str">
        <f>'pivottable2 (update for final)'!B351</f>
        <v>MEBM_Syn</v>
      </c>
      <c r="B348" t="str">
        <f>'pivottable2 (update for final)'!C351</f>
        <v>valine</v>
      </c>
      <c r="C348" t="str">
        <f>'pivottable2 (update for final)'!D351</f>
        <v>C5H11NO2</v>
      </c>
      <c r="D348">
        <f>'pivottable2 (update for final)'!E351</f>
        <v>117.0792</v>
      </c>
      <c r="E348">
        <f>'pivottable2 (update for final)'!F351</f>
        <v>17.21</v>
      </c>
      <c r="F348" t="str">
        <f>'pivottable2 (update for final)'!G351</f>
        <v>10.1039/c1mb05196b</v>
      </c>
      <c r="G348" t="str">
        <f>'pivottable2 (update for final)'!H351</f>
        <v>N</v>
      </c>
      <c r="H348" t="str">
        <f t="shared" si="5"/>
        <v>1</v>
      </c>
      <c r="I348" t="str">
        <f>'pivottable2 (update for final)'!I351</f>
        <v>1</v>
      </c>
    </row>
    <row r="349" spans="1:9" x14ac:dyDescent="0.25">
      <c r="A349" t="str">
        <f>'pivottable2 (update for final)'!B352</f>
        <v>MEBM_Syn</v>
      </c>
      <c r="B349" t="str">
        <f>'pivottable2 (update for final)'!C352</f>
        <v>xanthine</v>
      </c>
      <c r="C349" t="str">
        <f>'pivottable2 (update for final)'!D352</f>
        <v>C5H4N4O2</v>
      </c>
      <c r="D349">
        <f>'pivottable2 (update for final)'!E352</f>
        <v>152.03299999999999</v>
      </c>
      <c r="E349">
        <f>'pivottable2 (update for final)'!F352</f>
        <v>10.73</v>
      </c>
      <c r="F349" t="str">
        <f>'pivottable2 (update for final)'!G352</f>
        <v>10.1039/c1mb05196b</v>
      </c>
      <c r="G349" t="str">
        <f>'pivottable2 (update for final)'!H352</f>
        <v>E</v>
      </c>
      <c r="H349" t="str">
        <f t="shared" si="5"/>
        <v>5</v>
      </c>
      <c r="I349" t="str">
        <f>'pivottable2 (update for final)'!I352</f>
        <v>5</v>
      </c>
    </row>
    <row r="350" spans="1:9" x14ac:dyDescent="0.25">
      <c r="A350" t="str">
        <f>'pivottable2 (update for final)'!B353</f>
        <v>YE_Ctr</v>
      </c>
      <c r="B350" t="str">
        <f>'pivottable2 (update for final)'!C353</f>
        <v>((Ala or beta-Ala or sarcosine)-Arg)</v>
      </c>
      <c r="C350" t="str">
        <f>'pivottable2 (update for final)'!D353</f>
        <v>C9H19N5O3</v>
      </c>
      <c r="D350">
        <f>'pivottable2 (update for final)'!E353</f>
        <v>245.14940000000001</v>
      </c>
      <c r="E350">
        <f>'pivottable2 (update for final)'!F353</f>
        <v>24.52</v>
      </c>
      <c r="F350" t="str">
        <f>'pivottable2 (update for final)'!G353</f>
        <v>10.1039/c1mb05196b</v>
      </c>
      <c r="G350" t="str">
        <f>'pivottable2 (update for final)'!H353</f>
        <v>D</v>
      </c>
      <c r="H350" t="str">
        <f t="shared" si="5"/>
        <v>1</v>
      </c>
      <c r="I350" t="str">
        <f>'pivottable2 (update for final)'!I353</f>
        <v>1</v>
      </c>
    </row>
    <row r="351" spans="1:9" x14ac:dyDescent="0.25">
      <c r="A351" t="str">
        <f>'pivottable2 (update for final)'!B354</f>
        <v>YE_Ctr</v>
      </c>
      <c r="B351" t="str">
        <f>'pivottable2 (update for final)'!C354</f>
        <v>((Ala or sarcosine)-Lys)</v>
      </c>
      <c r="C351" t="str">
        <f>'pivottable2 (update for final)'!D354</f>
        <v>C9H19N3O3</v>
      </c>
      <c r="D351">
        <f>'pivottable2 (update for final)'!E354</f>
        <v>217.14230000000001</v>
      </c>
      <c r="E351">
        <f>'pivottable2 (update for final)'!F354</f>
        <v>27.03</v>
      </c>
      <c r="F351" t="str">
        <f>'pivottable2 (update for final)'!G354</f>
        <v>10.1039/c1mb05196b</v>
      </c>
      <c r="G351" t="str">
        <f>'pivottable2 (update for final)'!H354</f>
        <v>D</v>
      </c>
      <c r="H351" t="str">
        <f t="shared" si="5"/>
        <v>1</v>
      </c>
      <c r="I351" t="str">
        <f>'pivottable2 (update for final)'!I354</f>
        <v>1</v>
      </c>
    </row>
    <row r="352" spans="1:9" x14ac:dyDescent="0.25">
      <c r="A352" t="str">
        <f>'pivottable2 (update for final)'!B355</f>
        <v>YE_Ctr</v>
      </c>
      <c r="B352" t="str">
        <f>'pivottable2 (update for final)'!C355</f>
        <v>((Leu or Ile)-Arg)</v>
      </c>
      <c r="C352" t="str">
        <f>'pivottable2 (update for final)'!D355</f>
        <v>C12H25N5O3</v>
      </c>
      <c r="D352">
        <f>'pivottable2 (update for final)'!E355</f>
        <v>287.19580000000002</v>
      </c>
      <c r="E352">
        <f>'pivottable2 (update for final)'!F355</f>
        <v>20.28</v>
      </c>
      <c r="F352" t="str">
        <f>'pivottable2 (update for final)'!G355</f>
        <v>10.1039/c1mb05196b</v>
      </c>
      <c r="G352" t="str">
        <f>'pivottable2 (update for final)'!H355</f>
        <v>D</v>
      </c>
      <c r="H352" t="str">
        <f t="shared" si="5"/>
        <v>1</v>
      </c>
      <c r="I352" t="str">
        <f>'pivottable2 (update for final)'!I355</f>
        <v>1</v>
      </c>
    </row>
    <row r="353" spans="1:9" x14ac:dyDescent="0.25">
      <c r="A353" t="str">
        <f>'pivottable2 (update for final)'!B356</f>
        <v>YE_Ctr</v>
      </c>
      <c r="B353" t="str">
        <f>'pivottable2 (update for final)'!C356</f>
        <v>((Leu or Ile)-Lys)</v>
      </c>
      <c r="C353" t="str">
        <f>'pivottable2 (update for final)'!D356</f>
        <v>C12H25N3O3</v>
      </c>
      <c r="D353">
        <f>'pivottable2 (update for final)'!E356</f>
        <v>259.18939999999998</v>
      </c>
      <c r="E353">
        <f>'pivottable2 (update for final)'!F356</f>
        <v>21.88</v>
      </c>
      <c r="F353" t="str">
        <f>'pivottable2 (update for final)'!G356</f>
        <v>10.1039/c1mb05196b</v>
      </c>
      <c r="G353" t="str">
        <f>'pivottable2 (update for final)'!H356</f>
        <v>D</v>
      </c>
      <c r="H353" t="str">
        <f t="shared" si="5"/>
        <v>1</v>
      </c>
      <c r="I353" t="str">
        <f>'pivottable2 (update for final)'!I356</f>
        <v>1</v>
      </c>
    </row>
    <row r="354" spans="1:9" x14ac:dyDescent="0.25">
      <c r="A354" t="str">
        <f>'pivottable2 (update for final)'!B357</f>
        <v>YE_Ctr</v>
      </c>
      <c r="B354" t="str">
        <f>'pivottable2 (update for final)'!C357</f>
        <v>((methyl or homo)phenylalanine)</v>
      </c>
      <c r="C354" t="str">
        <f>'pivottable2 (update for final)'!D357</f>
        <v>C10H13NO2</v>
      </c>
      <c r="D354">
        <f>'pivottable2 (update for final)'!E357</f>
        <v>179.09469999999999</v>
      </c>
      <c r="E354">
        <f>'pivottable2 (update for final)'!F357</f>
        <v>13.12</v>
      </c>
      <c r="F354" t="str">
        <f>'pivottable2 (update for final)'!G357</f>
        <v>10.1039/c1mb05196b</v>
      </c>
      <c r="G354" t="str">
        <f>'pivottable2 (update for final)'!H357</f>
        <v>D</v>
      </c>
      <c r="H354" t="str">
        <f t="shared" si="5"/>
        <v>1</v>
      </c>
      <c r="I354" t="str">
        <f>'pivottable2 (update for final)'!I357</f>
        <v>1</v>
      </c>
    </row>
    <row r="355" spans="1:9" x14ac:dyDescent="0.25">
      <c r="A355" t="str">
        <f>'pivottable2 (update for final)'!B358</f>
        <v>YE_Ctr</v>
      </c>
      <c r="B355" t="str">
        <f>'pivottable2 (update for final)'!C358</f>
        <v>(2hexoses + glycerol minus 2H2O)</v>
      </c>
      <c r="C355" t="str">
        <f>'pivottable2 (update for final)'!D358</f>
        <v>C15H28O13</v>
      </c>
      <c r="D355">
        <f>'pivottable2 (update for final)'!E358</f>
        <v>416.15300000000002</v>
      </c>
      <c r="E355">
        <f>'pivottable2 (update for final)'!F358</f>
        <v>19.39</v>
      </c>
      <c r="F355" t="str">
        <f>'pivottable2 (update for final)'!G358</f>
        <v>10.1039/c1mb05196b</v>
      </c>
      <c r="G355" t="str">
        <f>'pivottable2 (update for final)'!H358</f>
        <v>ND</v>
      </c>
      <c r="H355" t="str">
        <f t="shared" si="5"/>
        <v/>
      </c>
      <c r="I355">
        <f>'pivottable2 (update for final)'!I358</f>
        <v>0</v>
      </c>
    </row>
    <row r="356" spans="1:9" x14ac:dyDescent="0.25">
      <c r="A356" t="str">
        <f>'pivottable2 (update for final)'!B359</f>
        <v>YE_Ctr</v>
      </c>
      <c r="B356" t="str">
        <f>'pivottable2 (update for final)'!C359</f>
        <v>(2hexoses minus H2O)</v>
      </c>
      <c r="C356" t="str">
        <f>'pivottable2 (update for final)'!D359</f>
        <v>C12H22O11</v>
      </c>
      <c r="D356">
        <f>'pivottable2 (update for final)'!E359</f>
        <v>342.11770000000001</v>
      </c>
      <c r="E356">
        <f>'pivottable2 (update for final)'!F359</f>
        <v>18.899999999999999</v>
      </c>
      <c r="F356" t="str">
        <f>'pivottable2 (update for final)'!G359</f>
        <v>10.1039/c1mb05196b</v>
      </c>
      <c r="G356" t="str">
        <f>'pivottable2 (update for final)'!H359</f>
        <v>D</v>
      </c>
      <c r="H356" t="str">
        <f t="shared" si="5"/>
        <v>1</v>
      </c>
      <c r="I356" t="str">
        <f>'pivottable2 (update for final)'!I359</f>
        <v>1</v>
      </c>
    </row>
    <row r="357" spans="1:9" x14ac:dyDescent="0.25">
      <c r="A357" t="str">
        <f>'pivottable2 (update for final)'!B360</f>
        <v>YE_Ctr</v>
      </c>
      <c r="B357" t="str">
        <f>'pivottable2 (update for final)'!C360</f>
        <v>(4-aminobutyric acid)</v>
      </c>
      <c r="C357" t="str">
        <f>'pivottable2 (update for final)'!D360</f>
        <v>C4H9NO2</v>
      </c>
      <c r="D357">
        <f>'pivottable2 (update for final)'!E360</f>
        <v>103.0633</v>
      </c>
      <c r="E357">
        <f>'pivottable2 (update for final)'!F360</f>
        <v>20.49</v>
      </c>
      <c r="F357" t="str">
        <f>'pivottable2 (update for final)'!G360</f>
        <v>10.1039/c1mb05196b</v>
      </c>
      <c r="G357" t="str">
        <f>'pivottable2 (update for final)'!H360</f>
        <v>D</v>
      </c>
      <c r="H357" t="str">
        <f t="shared" si="5"/>
        <v>1</v>
      </c>
      <c r="I357" t="str">
        <f>'pivottable2 (update for final)'!I360</f>
        <v>1</v>
      </c>
    </row>
    <row r="358" spans="1:9" x14ac:dyDescent="0.25">
      <c r="A358" t="str">
        <f>'pivottable2 (update for final)'!B361</f>
        <v>YE_Ctr</v>
      </c>
      <c r="B358" t="str">
        <f>'pivottable2 (update for final)'!C361</f>
        <v>(C3H7NO2+Lys-H2O)</v>
      </c>
      <c r="C358" t="str">
        <f>'pivottable2 (update for final)'!D361</f>
        <v>C9H19N3O3</v>
      </c>
      <c r="D358">
        <f>'pivottable2 (update for final)'!E361</f>
        <v>217.14240000000001</v>
      </c>
      <c r="E358">
        <f>'pivottable2 (update for final)'!F361</f>
        <v>26.23</v>
      </c>
      <c r="F358" t="str">
        <f>'pivottable2 (update for final)'!G361</f>
        <v>10.1039/c1mb05196b</v>
      </c>
      <c r="G358" t="str">
        <f>'pivottable2 (update for final)'!H361</f>
        <v>D</v>
      </c>
      <c r="H358" t="str">
        <f t="shared" si="5"/>
        <v>1</v>
      </c>
      <c r="I358" t="str">
        <f>'pivottable2 (update for final)'!I361</f>
        <v>1</v>
      </c>
    </row>
    <row r="359" spans="1:9" x14ac:dyDescent="0.25">
      <c r="A359" t="str">
        <f>'pivottable2 (update for final)'!B362</f>
        <v>YE_Ctr</v>
      </c>
      <c r="B359" t="str">
        <f>'pivottable2 (update for final)'!C362</f>
        <v>(C4H9NO3+Arg-H2O)</v>
      </c>
      <c r="C359" t="str">
        <f>'pivottable2 (update for final)'!D362</f>
        <v>C10H21N5O4</v>
      </c>
      <c r="D359">
        <f>'pivottable2 (update for final)'!E362</f>
        <v>275.15949999999998</v>
      </c>
      <c r="E359">
        <f>'pivottable2 (update for final)'!F362</f>
        <v>22.41</v>
      </c>
      <c r="F359" t="str">
        <f>'pivottable2 (update for final)'!G362</f>
        <v>10.1039/c1mb05196b</v>
      </c>
      <c r="G359" t="str">
        <f>'pivottable2 (update for final)'!H362</f>
        <v>D</v>
      </c>
      <c r="H359" t="str">
        <f t="shared" si="5"/>
        <v>1</v>
      </c>
      <c r="I359" t="str">
        <f>'pivottable2 (update for final)'!I362</f>
        <v>1</v>
      </c>
    </row>
    <row r="360" spans="1:9" x14ac:dyDescent="0.25">
      <c r="A360" t="str">
        <f>'pivottable2 (update for final)'!B363</f>
        <v>YE_Ctr</v>
      </c>
      <c r="B360" t="str">
        <f>'pivottable2 (update for final)'!C363</f>
        <v>(C4H9NO3+Lys-H2O)</v>
      </c>
      <c r="C360" t="str">
        <f>'pivottable2 (update for final)'!D363</f>
        <v>C10H21N3O4</v>
      </c>
      <c r="D360">
        <f>'pivottable2 (update for final)'!E363</f>
        <v>247.1523</v>
      </c>
      <c r="E360">
        <f>'pivottable2 (update for final)'!F363</f>
        <v>23.41</v>
      </c>
      <c r="F360" t="str">
        <f>'pivottable2 (update for final)'!G363</f>
        <v>10.1039/c1mb05196b</v>
      </c>
      <c r="G360" t="str">
        <f>'pivottable2 (update for final)'!H363</f>
        <v>D</v>
      </c>
      <c r="H360" t="str">
        <f t="shared" si="5"/>
        <v>1</v>
      </c>
      <c r="I360" t="str">
        <f>'pivottable2 (update for final)'!I363</f>
        <v>1</v>
      </c>
    </row>
    <row r="361" spans="1:9" x14ac:dyDescent="0.25">
      <c r="A361" t="str">
        <f>'pivottable2 (update for final)'!B364</f>
        <v>YE_Ctr</v>
      </c>
      <c r="B361" t="str">
        <f>'pivottable2 (update for final)'!C364</f>
        <v>(C5H11NO2+Lys-H2O)</v>
      </c>
      <c r="C361" t="str">
        <f>'pivottable2 (update for final)'!D364</f>
        <v>C11H23N3O3</v>
      </c>
      <c r="D361">
        <f>'pivottable2 (update for final)'!E364</f>
        <v>245.1739</v>
      </c>
      <c r="E361">
        <f>'pivottable2 (update for final)'!F364</f>
        <v>23.35</v>
      </c>
      <c r="F361" t="str">
        <f>'pivottable2 (update for final)'!G364</f>
        <v>10.1039/c1mb05196b</v>
      </c>
      <c r="G361" t="str">
        <f>'pivottable2 (update for final)'!H364</f>
        <v>D</v>
      </c>
      <c r="H361" t="str">
        <f t="shared" si="5"/>
        <v>1</v>
      </c>
      <c r="I361" t="str">
        <f>'pivottable2 (update for final)'!I364</f>
        <v>1</v>
      </c>
    </row>
    <row r="362" spans="1:9" x14ac:dyDescent="0.25">
      <c r="A362" t="str">
        <f>'pivottable2 (update for final)'!B365</f>
        <v>YE_Ctr</v>
      </c>
      <c r="B362" t="str">
        <f>'pivottable2 (update for final)'!C365</f>
        <v>(C5H7NO3 + (Leu or Ile) minus H2O)</v>
      </c>
      <c r="C362" t="str">
        <f>'pivottable2 (update for final)'!D365</f>
        <v>C11H18N2O4</v>
      </c>
      <c r="D362">
        <f>'pivottable2 (update for final)'!E365</f>
        <v>242.12639999999999</v>
      </c>
      <c r="E362">
        <f>'pivottable2 (update for final)'!F365</f>
        <v>14.36</v>
      </c>
      <c r="F362" t="str">
        <f>'pivottable2 (update for final)'!G365</f>
        <v>10.1039/c1mb05196b</v>
      </c>
      <c r="G362" t="str">
        <f>'pivottable2 (update for final)'!H365</f>
        <v>D</v>
      </c>
      <c r="H362" t="str">
        <f t="shared" si="5"/>
        <v>1</v>
      </c>
      <c r="I362" t="str">
        <f>'pivottable2 (update for final)'!I365</f>
        <v>1</v>
      </c>
    </row>
    <row r="363" spans="1:9" x14ac:dyDescent="0.25">
      <c r="A363" t="str">
        <f>'pivottable2 (update for final)'!B366</f>
        <v>YE_Ctr</v>
      </c>
      <c r="B363" t="str">
        <f>'pivottable2 (update for final)'!C366</f>
        <v>(C5H7NO3 + Phe minus H2O)</v>
      </c>
      <c r="C363" t="str">
        <f>'pivottable2 (update for final)'!D366</f>
        <v>C14H16N2O4</v>
      </c>
      <c r="D363">
        <f>'pivottable2 (update for final)'!E366</f>
        <v>276.11149999999998</v>
      </c>
      <c r="E363">
        <f>'pivottable2 (update for final)'!F366</f>
        <v>14.23</v>
      </c>
      <c r="F363" t="str">
        <f>'pivottable2 (update for final)'!G366</f>
        <v>10.1039/c1mb05196b</v>
      </c>
      <c r="G363" t="str">
        <f>'pivottable2 (update for final)'!H366</f>
        <v>D</v>
      </c>
      <c r="H363" t="str">
        <f t="shared" si="5"/>
        <v>1</v>
      </c>
      <c r="I363" t="str">
        <f>'pivottable2 (update for final)'!I366</f>
        <v>1</v>
      </c>
    </row>
    <row r="364" spans="1:9" x14ac:dyDescent="0.25">
      <c r="A364" t="str">
        <f>'pivottable2 (update for final)'!B367</f>
        <v>YE_Ctr</v>
      </c>
      <c r="B364" t="str">
        <f>'pivottable2 (update for final)'!C367</f>
        <v>(dimethyladenosine)</v>
      </c>
      <c r="C364" t="str">
        <f>'pivottable2 (update for final)'!D367</f>
        <v>C12H17N5O4</v>
      </c>
      <c r="D364">
        <f>'pivottable2 (update for final)'!E367</f>
        <v>295.12869999999998</v>
      </c>
      <c r="E364">
        <f>'pivottable2 (update for final)'!F367</f>
        <v>6.77</v>
      </c>
      <c r="F364" t="str">
        <f>'pivottable2 (update for final)'!G367</f>
        <v>10.1039/c1mb05196b</v>
      </c>
      <c r="G364" t="str">
        <f>'pivottable2 (update for final)'!H367</f>
        <v>D</v>
      </c>
      <c r="H364" t="str">
        <f t="shared" si="5"/>
        <v>1</v>
      </c>
      <c r="I364" t="str">
        <f>'pivottable2 (update for final)'!I367</f>
        <v>1</v>
      </c>
    </row>
    <row r="365" spans="1:9" x14ac:dyDescent="0.25">
      <c r="A365" t="str">
        <f>'pivottable2 (update for final)'!B368</f>
        <v>YE_Ctr</v>
      </c>
      <c r="B365" t="str">
        <f>'pivottable2 (update for final)'!C368</f>
        <v>(glycine)</v>
      </c>
      <c r="C365" t="str">
        <f>'pivottable2 (update for final)'!D368</f>
        <v>(C2H5NO2)</v>
      </c>
      <c r="D365">
        <f>'pivottable2 (update for final)'!E368</f>
        <v>75.032028404269994</v>
      </c>
      <c r="E365">
        <f>'pivottable2 (update for final)'!F368</f>
        <v>20.79</v>
      </c>
      <c r="F365" t="str">
        <f>'pivottable2 (update for final)'!G368</f>
        <v>10.1039/c1mb05196b</v>
      </c>
      <c r="G365" t="str">
        <f>'pivottable2 (update for final)'!H368</f>
        <v>D</v>
      </c>
      <c r="H365" t="str">
        <f t="shared" si="5"/>
        <v>1</v>
      </c>
      <c r="I365" t="str">
        <f>'pivottable2 (update for final)'!I368</f>
        <v>1</v>
      </c>
    </row>
    <row r="366" spans="1:9" x14ac:dyDescent="0.25">
      <c r="A366" t="str">
        <f>'pivottable2 (update for final)'!B369</f>
        <v>YE_Ctr</v>
      </c>
      <c r="B366" t="str">
        <f>'pivottable2 (update for final)'!C369</f>
        <v>(hexos(amine) trisaccharide)</v>
      </c>
      <c r="C366" t="str">
        <f>'pivottable2 (update for final)'!D369</f>
        <v>C25H40N2O18</v>
      </c>
      <c r="D366">
        <f>'pivottable2 (update for final)'!E369</f>
        <v>656.22829999999999</v>
      </c>
      <c r="E366">
        <f>'pivottable2 (update for final)'!F369</f>
        <v>19.07</v>
      </c>
      <c r="F366" t="str">
        <f>'pivottable2 (update for final)'!G369</f>
        <v>10.1039/c1mb05196b</v>
      </c>
      <c r="G366" t="str">
        <f>'pivottable2 (update for final)'!H369</f>
        <v>D</v>
      </c>
      <c r="H366" t="str">
        <f t="shared" si="5"/>
        <v>1</v>
      </c>
      <c r="I366" t="str">
        <f>'pivottable2 (update for final)'!I369</f>
        <v>1</v>
      </c>
    </row>
    <row r="367" spans="1:9" x14ac:dyDescent="0.25">
      <c r="A367" t="str">
        <f>'pivottable2 (update for final)'!B370</f>
        <v>YE_Ctr</v>
      </c>
      <c r="B367" t="str">
        <f>'pivottable2 (update for final)'!C370</f>
        <v>(hexose-Lys)</v>
      </c>
      <c r="C367" t="str">
        <f>'pivottable2 (update for final)'!D370</f>
        <v>(C12H24N2O7)</v>
      </c>
      <c r="D367">
        <f>'pivottable2 (update for final)'!E370</f>
        <v>308.15870000000001</v>
      </c>
      <c r="E367">
        <f>'pivottable2 (update for final)'!F370</f>
        <v>31.95</v>
      </c>
      <c r="F367" t="str">
        <f>'pivottable2 (update for final)'!G370</f>
        <v>10.1039/c1mb05196b</v>
      </c>
      <c r="G367" t="str">
        <f>'pivottable2 (update for final)'!H370</f>
        <v>D</v>
      </c>
      <c r="H367" t="str">
        <f t="shared" si="5"/>
        <v>1</v>
      </c>
      <c r="I367" t="str">
        <f>'pivottable2 (update for final)'!I370</f>
        <v>1</v>
      </c>
    </row>
    <row r="368" spans="1:9" x14ac:dyDescent="0.25">
      <c r="A368" t="str">
        <f>'pivottable2 (update for final)'!B371</f>
        <v>YE_Ctr</v>
      </c>
      <c r="B368" t="str">
        <f>'pivottable2 (update for final)'!C371</f>
        <v>(histidine betaine sulfonic acid)</v>
      </c>
      <c r="C368" t="str">
        <f>'pivottable2 (update for final)'!D371</f>
        <v>C9H15N3O5S</v>
      </c>
      <c r="D368">
        <f>'pivottable2 (update for final)'!E371</f>
        <v>277.07479999999998</v>
      </c>
      <c r="E368">
        <f>'pivottable2 (update for final)'!F371</f>
        <v>20.22</v>
      </c>
      <c r="F368" t="str">
        <f>'pivottable2 (update for final)'!G371</f>
        <v>10.1039/c1mb05196b</v>
      </c>
      <c r="G368" t="str">
        <f>'pivottable2 (update for final)'!H371</f>
        <v>ND</v>
      </c>
      <c r="H368" t="str">
        <f t="shared" si="5"/>
        <v/>
      </c>
      <c r="I368">
        <f>'pivottable2 (update for final)'!I371</f>
        <v>0</v>
      </c>
    </row>
    <row r="369" spans="1:9" x14ac:dyDescent="0.25">
      <c r="A369" t="str">
        <f>'pivottable2 (update for final)'!B372</f>
        <v>YE_Ctr</v>
      </c>
      <c r="B369" t="str">
        <f>'pivottable2 (update for final)'!C372</f>
        <v>(hydroxytryptophan)</v>
      </c>
      <c r="C369" t="str">
        <f>'pivottable2 (update for final)'!D372</f>
        <v>C11H12N2O3</v>
      </c>
      <c r="D369">
        <f>'pivottable2 (update for final)'!E372</f>
        <v>220.08580000000001</v>
      </c>
      <c r="E369">
        <f>'pivottable2 (update for final)'!F372</f>
        <v>16.670000000000002</v>
      </c>
      <c r="F369" t="str">
        <f>'pivottable2 (update for final)'!G372</f>
        <v>10.1039/c1mb05196b</v>
      </c>
      <c r="G369" t="str">
        <f>'pivottable2 (update for final)'!H372</f>
        <v>D</v>
      </c>
      <c r="H369" t="str">
        <f t="shared" si="5"/>
        <v>1</v>
      </c>
      <c r="I369" t="str">
        <f>'pivottable2 (update for final)'!I372</f>
        <v>1</v>
      </c>
    </row>
    <row r="370" spans="1:9" x14ac:dyDescent="0.25">
      <c r="A370" t="str">
        <f>'pivottable2 (update for final)'!B373</f>
        <v>YE_Ctr</v>
      </c>
      <c r="B370" t="str">
        <f>'pivottable2 (update for final)'!C373</f>
        <v>(indole-3-acetaldehyde)</v>
      </c>
      <c r="C370" t="str">
        <f>'pivottable2 (update for final)'!D373</f>
        <v>C10H9NO</v>
      </c>
      <c r="D370">
        <f>'pivottable2 (update for final)'!E373</f>
        <v>159.06870000000001</v>
      </c>
      <c r="E370">
        <f>'pivottable2 (update for final)'!F373</f>
        <v>4.87</v>
      </c>
      <c r="F370" t="str">
        <f>'pivottable2 (update for final)'!G373</f>
        <v>10.1039/c1mb05196b</v>
      </c>
      <c r="G370" t="str">
        <f>'pivottable2 (update for final)'!H373</f>
        <v>D</v>
      </c>
      <c r="H370" t="str">
        <f t="shared" si="5"/>
        <v>1</v>
      </c>
      <c r="I370" t="str">
        <f>'pivottable2 (update for final)'!I373</f>
        <v>1</v>
      </c>
    </row>
    <row r="371" spans="1:9" x14ac:dyDescent="0.25">
      <c r="A371" t="str">
        <f>'pivottable2 (update for final)'!B374</f>
        <v>YE_Ctr</v>
      </c>
      <c r="B371" t="str">
        <f>'pivottable2 (update for final)'!C374</f>
        <v>(indole-3-acetamide)</v>
      </c>
      <c r="C371" t="str">
        <f>'pivottable2 (update for final)'!D374</f>
        <v>C10H10N2O</v>
      </c>
      <c r="D371">
        <f>'pivottable2 (update for final)'!E374</f>
        <v>174.07980000000001</v>
      </c>
      <c r="E371">
        <f>'pivottable2 (update for final)'!F374</f>
        <v>12.71</v>
      </c>
      <c r="F371" t="str">
        <f>'pivottable2 (update for final)'!G374</f>
        <v>10.1039/c1mb05196b</v>
      </c>
      <c r="G371" t="str">
        <f>'pivottable2 (update for final)'!H374</f>
        <v>D</v>
      </c>
      <c r="H371" t="str">
        <f t="shared" si="5"/>
        <v>1</v>
      </c>
      <c r="I371" t="str">
        <f>'pivottable2 (update for final)'!I374</f>
        <v>1</v>
      </c>
    </row>
    <row r="372" spans="1:9" x14ac:dyDescent="0.25">
      <c r="A372" t="str">
        <f>'pivottable2 (update for final)'!B375</f>
        <v>YE_Ctr</v>
      </c>
      <c r="B372" t="str">
        <f>'pivottable2 (update for final)'!C375</f>
        <v>(N-acetylornithine minus H2O)</v>
      </c>
      <c r="C372" t="str">
        <f>'pivottable2 (update for final)'!D375</f>
        <v>C7H12N2O2</v>
      </c>
      <c r="D372">
        <f>'pivottable2 (update for final)'!E375</f>
        <v>156.08987763355998</v>
      </c>
      <c r="E372">
        <f>'pivottable2 (update for final)'!F375</f>
        <v>6.38</v>
      </c>
      <c r="F372" t="str">
        <f>'pivottable2 (update for final)'!G375</f>
        <v>10.1039/c1mb05196b</v>
      </c>
      <c r="G372" t="str">
        <f>'pivottable2 (update for final)'!H375</f>
        <v>D</v>
      </c>
      <c r="H372" t="str">
        <f t="shared" si="5"/>
        <v>1</v>
      </c>
      <c r="I372" t="str">
        <f>'pivottable2 (update for final)'!I375</f>
        <v>1</v>
      </c>
    </row>
    <row r="373" spans="1:9" x14ac:dyDescent="0.25">
      <c r="A373" t="str">
        <f>'pivottable2 (update for final)'!B376</f>
        <v>YE_Ctr</v>
      </c>
      <c r="B373" t="str">
        <f>'pivottable2 (update for final)'!C376</f>
        <v>(Phe-Arg)</v>
      </c>
      <c r="C373" t="str">
        <f>'pivottable2 (update for final)'!D376</f>
        <v>C15H23N5O3</v>
      </c>
      <c r="D373">
        <f>'pivottable2 (update for final)'!E376</f>
        <v>321.17840000000001</v>
      </c>
      <c r="E373">
        <f>'pivottable2 (update for final)'!F376</f>
        <v>19.43</v>
      </c>
      <c r="F373" t="str">
        <f>'pivottable2 (update for final)'!G376</f>
        <v>10.1039/c1mb05196b</v>
      </c>
      <c r="G373" t="str">
        <f>'pivottable2 (update for final)'!H376</f>
        <v>D</v>
      </c>
      <c r="H373" t="str">
        <f t="shared" si="5"/>
        <v>1</v>
      </c>
      <c r="I373" t="str">
        <f>'pivottable2 (update for final)'!I376</f>
        <v>1</v>
      </c>
    </row>
    <row r="374" spans="1:9" x14ac:dyDescent="0.25">
      <c r="A374" t="str">
        <f>'pivottable2 (update for final)'!B377</f>
        <v>YE_Ctr</v>
      </c>
      <c r="B374" t="str">
        <f>'pivottable2 (update for final)'!C377</f>
        <v>(Phe-Lys)</v>
      </c>
      <c r="C374" t="str">
        <f>'pivottable2 (update for final)'!D377</f>
        <v>C15H23N3O3</v>
      </c>
      <c r="D374">
        <f>'pivottable2 (update for final)'!E377</f>
        <v>293.17360000000002</v>
      </c>
      <c r="E374">
        <f>'pivottable2 (update for final)'!F377</f>
        <v>20.74</v>
      </c>
      <c r="F374" t="str">
        <f>'pivottable2 (update for final)'!G377</f>
        <v>10.1039/c1mb05196b</v>
      </c>
      <c r="G374" t="str">
        <f>'pivottable2 (update for final)'!H377</f>
        <v>D</v>
      </c>
      <c r="H374" t="str">
        <f t="shared" si="5"/>
        <v>1</v>
      </c>
      <c r="I374" t="str">
        <f>'pivottable2 (update for final)'!I377</f>
        <v>1</v>
      </c>
    </row>
    <row r="375" spans="1:9" x14ac:dyDescent="0.25">
      <c r="A375" t="str">
        <f>'pivottable2 (update for final)'!B378</f>
        <v>YE_Ctr</v>
      </c>
      <c r="B375" t="str">
        <f>'pivottable2 (update for final)'!C378</f>
        <v>(Phe-Pro)</v>
      </c>
      <c r="C375" t="str">
        <f>'pivottable2 (update for final)'!D378</f>
        <v>C14H18N2O3</v>
      </c>
      <c r="D375">
        <f>'pivottable2 (update for final)'!E378</f>
        <v>262.13150000000002</v>
      </c>
      <c r="E375">
        <f>'pivottable2 (update for final)'!F378</f>
        <v>14.37</v>
      </c>
      <c r="F375" t="str">
        <f>'pivottable2 (update for final)'!G378</f>
        <v>10.1039/c1mb05196b</v>
      </c>
      <c r="G375" t="str">
        <f>'pivottable2 (update for final)'!H378</f>
        <v>D</v>
      </c>
      <c r="H375" t="str">
        <f t="shared" si="5"/>
        <v>1</v>
      </c>
      <c r="I375" t="str">
        <f>'pivottable2 (update for final)'!I378</f>
        <v>1</v>
      </c>
    </row>
    <row r="376" spans="1:9" x14ac:dyDescent="0.25">
      <c r="A376" t="str">
        <f>'pivottable2 (update for final)'!B379</f>
        <v>YE_Ctr</v>
      </c>
      <c r="B376" t="str">
        <f>'pivottable2 (update for final)'!C379</f>
        <v>(purine)</v>
      </c>
      <c r="C376" t="str">
        <f>'pivottable2 (update for final)'!D379</f>
        <v>C5H4N4</v>
      </c>
      <c r="D376">
        <f>'pivottable2 (update for final)'!E379</f>
        <v>120.044</v>
      </c>
      <c r="E376">
        <f>'pivottable2 (update for final)'!F379</f>
        <v>13.54</v>
      </c>
      <c r="F376" t="str">
        <f>'pivottable2 (update for final)'!G379</f>
        <v>10.1039/c1mb05196b</v>
      </c>
      <c r="G376" t="str">
        <f>'pivottable2 (update for final)'!H379</f>
        <v>D</v>
      </c>
      <c r="H376" t="str">
        <f t="shared" si="5"/>
        <v>1</v>
      </c>
      <c r="I376" t="str">
        <f>'pivottable2 (update for final)'!I379</f>
        <v>1</v>
      </c>
    </row>
    <row r="377" spans="1:9" x14ac:dyDescent="0.25">
      <c r="A377" t="str">
        <f>'pivottable2 (update for final)'!B380</f>
        <v>YE_Ctr</v>
      </c>
      <c r="B377" t="str">
        <f>'pivottable2 (update for final)'!C380</f>
        <v>(Ser-Lys)</v>
      </c>
      <c r="C377" t="str">
        <f>'pivottable2 (update for final)'!D380</f>
        <v>C9H19N3O4</v>
      </c>
      <c r="D377">
        <f>'pivottable2 (update for final)'!E380</f>
        <v>233.13720000000001</v>
      </c>
      <c r="E377">
        <f>'pivottable2 (update for final)'!F380</f>
        <v>24.32</v>
      </c>
      <c r="F377" t="str">
        <f>'pivottable2 (update for final)'!G380</f>
        <v>10.1039/c1mb05196b</v>
      </c>
      <c r="G377" t="str">
        <f>'pivottable2 (update for final)'!H380</f>
        <v>D</v>
      </c>
      <c r="H377" t="str">
        <f t="shared" si="5"/>
        <v>1</v>
      </c>
      <c r="I377" t="str">
        <f>'pivottable2 (update for final)'!I380</f>
        <v>1</v>
      </c>
    </row>
    <row r="378" spans="1:9" x14ac:dyDescent="0.25">
      <c r="A378" t="str">
        <f>'pivottable2 (update for final)'!B381</f>
        <v>YE_Ctr</v>
      </c>
      <c r="B378" t="str">
        <f>'pivottable2 (update for final)'!C381</f>
        <v>(trehalose)</v>
      </c>
      <c r="C378" t="str">
        <f>'pivottable2 (update for final)'!D381</f>
        <v>C12H22O11</v>
      </c>
      <c r="D378">
        <f>'pivottable2 (update for final)'!E381</f>
        <v>342.11621152069995</v>
      </c>
      <c r="E378">
        <f>'pivottable2 (update for final)'!F381</f>
        <v>19.77</v>
      </c>
      <c r="F378" t="str">
        <f>'pivottable2 (update for final)'!G381</f>
        <v>10.1039/c1mb05196b</v>
      </c>
      <c r="G378" t="str">
        <f>'pivottable2 (update for final)'!H381</f>
        <v>D</v>
      </c>
      <c r="H378" t="str">
        <f t="shared" si="5"/>
        <v>1</v>
      </c>
      <c r="I378" t="str">
        <f>'pivottable2 (update for final)'!I381</f>
        <v>1</v>
      </c>
    </row>
    <row r="379" spans="1:9" x14ac:dyDescent="0.25">
      <c r="A379" t="str">
        <f>'pivottable2 (update for final)'!B382</f>
        <v>YE_Ctr</v>
      </c>
      <c r="B379" t="str">
        <f>'pivottable2 (update for final)'!C382</f>
        <v>(Tyr-Lys)</v>
      </c>
      <c r="C379" t="str">
        <f>'pivottable2 (update for final)'!D382</f>
        <v>(C15H23N3O4)</v>
      </c>
      <c r="D379">
        <f>'pivottable2 (update for final)'!E382</f>
        <v>309.16800000000001</v>
      </c>
      <c r="E379">
        <f>'pivottable2 (update for final)'!F382</f>
        <v>23.16</v>
      </c>
      <c r="F379" t="str">
        <f>'pivottable2 (update for final)'!G382</f>
        <v>10.1039/c1mb05196b</v>
      </c>
      <c r="G379" t="str">
        <f>'pivottable2 (update for final)'!H382</f>
        <v>D</v>
      </c>
      <c r="H379" t="str">
        <f t="shared" si="5"/>
        <v>1</v>
      </c>
      <c r="I379" t="str">
        <f>'pivottable2 (update for final)'!I382</f>
        <v>1</v>
      </c>
    </row>
    <row r="380" spans="1:9" x14ac:dyDescent="0.25">
      <c r="A380" t="str">
        <f>'pivottable2 (update for final)'!B383</f>
        <v>YE_Ctr</v>
      </c>
      <c r="B380" t="str">
        <f>'pivottable2 (update for final)'!C383</f>
        <v>(Val-(Leu or Ile))</v>
      </c>
      <c r="C380" t="str">
        <f>'pivottable2 (update for final)'!D383</f>
        <v>C11H22N2O3</v>
      </c>
      <c r="D380">
        <f>'pivottable2 (update for final)'!E383</f>
        <v>230.16290000000001</v>
      </c>
      <c r="E380">
        <f>'pivottable2 (update for final)'!F383</f>
        <v>14.34</v>
      </c>
      <c r="F380" t="str">
        <f>'pivottable2 (update for final)'!G383</f>
        <v>10.1039/c1mb05196b</v>
      </c>
      <c r="G380" t="str">
        <f>'pivottable2 (update for final)'!H383</f>
        <v>D</v>
      </c>
      <c r="H380" t="str">
        <f t="shared" si="5"/>
        <v>1</v>
      </c>
      <c r="I380" t="str">
        <f>'pivottable2 (update for final)'!I383</f>
        <v>1</v>
      </c>
    </row>
    <row r="381" spans="1:9" x14ac:dyDescent="0.25">
      <c r="A381" t="str">
        <f>'pivottable2 (update for final)'!B384</f>
        <v>YE_Ctr</v>
      </c>
      <c r="B381" t="str">
        <f>'pivottable2 (update for final)'!C384</f>
        <v>(Val-Lys)</v>
      </c>
      <c r="C381" t="str">
        <f>'pivottable2 (update for final)'!D384</f>
        <v>C11H23N3O3</v>
      </c>
      <c r="D381">
        <f>'pivottable2 (update for final)'!E384</f>
        <v>245.1738</v>
      </c>
      <c r="E381">
        <f>'pivottable2 (update for final)'!F384</f>
        <v>22.77</v>
      </c>
      <c r="F381" t="str">
        <f>'pivottable2 (update for final)'!G384</f>
        <v>10.1039/c1mb05196b</v>
      </c>
      <c r="G381" t="str">
        <f>'pivottable2 (update for final)'!H384</f>
        <v>D</v>
      </c>
      <c r="H381" t="str">
        <f t="shared" si="5"/>
        <v>1</v>
      </c>
      <c r="I381" t="str">
        <f>'pivottable2 (update for final)'!I384</f>
        <v>1</v>
      </c>
    </row>
    <row r="382" spans="1:9" x14ac:dyDescent="0.25">
      <c r="A382" t="str">
        <f>'pivottable2 (update for final)'!B385</f>
        <v>YE_Ctr</v>
      </c>
      <c r="B382" t="str">
        <f>'pivottable2 (update for final)'!C385</f>
        <v>(Val-Val)</v>
      </c>
      <c r="C382" t="str">
        <f>'pivottable2 (update for final)'!D385</f>
        <v>C10H20N2O3</v>
      </c>
      <c r="D382">
        <f>'pivottable2 (update for final)'!E385</f>
        <v>216.13740000000001</v>
      </c>
      <c r="E382">
        <f>'pivottable2 (update for final)'!F385</f>
        <v>15.29</v>
      </c>
      <c r="F382" t="str">
        <f>'pivottable2 (update for final)'!G385</f>
        <v>10.1039/c1mb05196b</v>
      </c>
      <c r="G382" t="str">
        <f>'pivottable2 (update for final)'!H385</f>
        <v>D</v>
      </c>
      <c r="H382" t="str">
        <f t="shared" si="5"/>
        <v>1</v>
      </c>
      <c r="I382" t="str">
        <f>'pivottable2 (update for final)'!I385</f>
        <v>1</v>
      </c>
    </row>
    <row r="383" spans="1:9" x14ac:dyDescent="0.25">
      <c r="A383" t="str">
        <f>'pivottable2 (update for final)'!B386</f>
        <v>YE_Ctr</v>
      </c>
      <c r="B383" t="str">
        <f>'pivottable2 (update for final)'!C386</f>
        <v>acetylglutamate</v>
      </c>
      <c r="C383" t="str">
        <f>'pivottable2 (update for final)'!D386</f>
        <v>C7H11NO5</v>
      </c>
      <c r="D383">
        <f>'pivottable2 (update for final)'!E386</f>
        <v>189.06450000000001</v>
      </c>
      <c r="E383">
        <f>'pivottable2 (update for final)'!F386</f>
        <v>20.03</v>
      </c>
      <c r="F383" t="str">
        <f>'pivottable2 (update for final)'!G386</f>
        <v>10.1039/c1mb05196b</v>
      </c>
      <c r="G383" t="str">
        <f>'pivottable2 (update for final)'!H386</f>
        <v>D</v>
      </c>
      <c r="H383" t="str">
        <f t="shared" si="5"/>
        <v>1</v>
      </c>
      <c r="I383" t="str">
        <f>'pivottable2 (update for final)'!I386</f>
        <v>1</v>
      </c>
    </row>
    <row r="384" spans="1:9" x14ac:dyDescent="0.25">
      <c r="A384" t="str">
        <f>'pivottable2 (update for final)'!B387</f>
        <v>YE_Ctr</v>
      </c>
      <c r="B384" t="str">
        <f>'pivottable2 (update for final)'!C387</f>
        <v>adenine</v>
      </c>
      <c r="C384" t="str">
        <f>'pivottable2 (update for final)'!D387</f>
        <v>C5H5N5</v>
      </c>
      <c r="D384">
        <f>'pivottable2 (update for final)'!E387</f>
        <v>135.05529999999999</v>
      </c>
      <c r="E384">
        <f>'pivottable2 (update for final)'!F387</f>
        <v>7.79</v>
      </c>
      <c r="F384" t="str">
        <f>'pivottable2 (update for final)'!G387</f>
        <v>10.1039/c1mb05196b</v>
      </c>
      <c r="G384" t="str">
        <f>'pivottable2 (update for final)'!H387</f>
        <v>D</v>
      </c>
      <c r="H384" t="str">
        <f t="shared" si="5"/>
        <v>1</v>
      </c>
      <c r="I384" t="str">
        <f>'pivottable2 (update for final)'!I387</f>
        <v>1</v>
      </c>
    </row>
    <row r="385" spans="1:9" x14ac:dyDescent="0.25">
      <c r="A385" t="str">
        <f>'pivottable2 (update for final)'!B388</f>
        <v>YE_Ctr</v>
      </c>
      <c r="B385" t="str">
        <f>'pivottable2 (update for final)'!C388</f>
        <v>adenosine</v>
      </c>
      <c r="C385" t="str">
        <f>'pivottable2 (update for final)'!D388</f>
        <v>C10H13N5O4</v>
      </c>
      <c r="D385">
        <f>'pivottable2 (update for final)'!E388</f>
        <v>267.09640000000002</v>
      </c>
      <c r="E385">
        <f>'pivottable2 (update for final)'!F388</f>
        <v>8.4700000000000006</v>
      </c>
      <c r="F385" t="str">
        <f>'pivottable2 (update for final)'!G388</f>
        <v>10.1039/c1mb05196b</v>
      </c>
      <c r="G385" t="str">
        <f>'pivottable2 (update for final)'!H388</f>
        <v>D</v>
      </c>
      <c r="H385" t="str">
        <f t="shared" si="5"/>
        <v>1</v>
      </c>
      <c r="I385" t="str">
        <f>'pivottable2 (update for final)'!I388</f>
        <v>1</v>
      </c>
    </row>
    <row r="386" spans="1:9" x14ac:dyDescent="0.25">
      <c r="A386" t="str">
        <f>'pivottable2 (update for final)'!B389</f>
        <v>YE_Ctr</v>
      </c>
      <c r="B386" t="str">
        <f>'pivottable2 (update for final)'!C389</f>
        <v>alanine</v>
      </c>
      <c r="C386" t="str">
        <f>'pivottable2 (update for final)'!D389</f>
        <v>C3H7NO2</v>
      </c>
      <c r="D386">
        <f>'pivottable2 (update for final)'!E389</f>
        <v>89.0471</v>
      </c>
      <c r="E386">
        <f>'pivottable2 (update for final)'!F389</f>
        <v>19.600000000000001</v>
      </c>
      <c r="F386" t="str">
        <f>'pivottable2 (update for final)'!G389</f>
        <v>10.1039/c1mb05196b</v>
      </c>
      <c r="G386" t="str">
        <f>'pivottable2 (update for final)'!H389</f>
        <v>D</v>
      </c>
      <c r="H386" t="str">
        <f t="shared" ref="H386:H449" si="6">IF(G386="ND","",I386)</f>
        <v>1</v>
      </c>
      <c r="I386" t="str">
        <f>'pivottable2 (update for final)'!I389</f>
        <v>1</v>
      </c>
    </row>
    <row r="387" spans="1:9" x14ac:dyDescent="0.25">
      <c r="A387" t="str">
        <f>'pivottable2 (update for final)'!B390</f>
        <v>YE_Ctr</v>
      </c>
      <c r="B387" t="str">
        <f>'pivottable2 (update for final)'!C390</f>
        <v>AMP</v>
      </c>
      <c r="C387" t="str">
        <f>'pivottable2 (update for final)'!D390</f>
        <v>C10H14N5O7P</v>
      </c>
      <c r="D387">
        <f>'pivottable2 (update for final)'!E390</f>
        <v>347.06389999999999</v>
      </c>
      <c r="E387">
        <f>'pivottable2 (update for final)'!F390</f>
        <v>20.71</v>
      </c>
      <c r="F387" t="str">
        <f>'pivottable2 (update for final)'!G390</f>
        <v>10.1039/c1mb05196b</v>
      </c>
      <c r="G387" t="str">
        <f>'pivottable2 (update for final)'!H390</f>
        <v>D</v>
      </c>
      <c r="H387" t="str">
        <f t="shared" si="6"/>
        <v>1</v>
      </c>
      <c r="I387" t="str">
        <f>'pivottable2 (update for final)'!I390</f>
        <v>1</v>
      </c>
    </row>
    <row r="388" spans="1:9" x14ac:dyDescent="0.25">
      <c r="A388" t="str">
        <f>'pivottable2 (update for final)'!B391</f>
        <v>YE_Ctr</v>
      </c>
      <c r="B388" t="str">
        <f>'pivottable2 (update for final)'!C391</f>
        <v>arginine</v>
      </c>
      <c r="C388" t="str">
        <f>'pivottable2 (update for final)'!D391</f>
        <v>C6H14N4O2</v>
      </c>
      <c r="D388">
        <f>'pivottable2 (update for final)'!E391</f>
        <v>174.11160000000001</v>
      </c>
      <c r="E388">
        <f>'pivottable2 (update for final)'!F391</f>
        <v>35.630000000000003</v>
      </c>
      <c r="F388" t="str">
        <f>'pivottable2 (update for final)'!G391</f>
        <v>10.1039/c1mb05196b</v>
      </c>
      <c r="G388" t="str">
        <f>'pivottable2 (update for final)'!H391</f>
        <v>D</v>
      </c>
      <c r="H388" t="str">
        <f t="shared" si="6"/>
        <v>1</v>
      </c>
      <c r="I388" t="str">
        <f>'pivottable2 (update for final)'!I391</f>
        <v>1</v>
      </c>
    </row>
    <row r="389" spans="1:9" x14ac:dyDescent="0.25">
      <c r="A389" t="str">
        <f>'pivottable2 (update for final)'!B392</f>
        <v>YE_Ctr</v>
      </c>
      <c r="B389" t="str">
        <f>'pivottable2 (update for final)'!C392</f>
        <v>asparagine</v>
      </c>
      <c r="C389" t="str">
        <f>'pivottable2 (update for final)'!D392</f>
        <v>C4H8N2O3</v>
      </c>
      <c r="D389">
        <f>'pivottable2 (update for final)'!E392</f>
        <v>132.05349212484001</v>
      </c>
      <c r="E389">
        <f>'pivottable2 (update for final)'!F392</f>
        <v>21.09</v>
      </c>
      <c r="F389" t="str">
        <f>'pivottable2 (update for final)'!G392</f>
        <v>10.1039/c1mb05196b</v>
      </c>
      <c r="G389" t="str">
        <f>'pivottable2 (update for final)'!H392</f>
        <v>D</v>
      </c>
      <c r="H389" t="str">
        <f t="shared" si="6"/>
        <v>1</v>
      </c>
      <c r="I389" t="str">
        <f>'pivottable2 (update for final)'!I392</f>
        <v>1</v>
      </c>
    </row>
    <row r="390" spans="1:9" x14ac:dyDescent="0.25">
      <c r="A390" t="str">
        <f>'pivottable2 (update for final)'!B393</f>
        <v>YE_Ctr</v>
      </c>
      <c r="B390" t="str">
        <f>'pivottable2 (update for final)'!C393</f>
        <v>aspartate</v>
      </c>
      <c r="C390" t="str">
        <f>'pivottable2 (update for final)'!D393</f>
        <v>C4H7NO4</v>
      </c>
      <c r="D390">
        <f>'pivottable2 (update for final)'!E393</f>
        <v>133.0377</v>
      </c>
      <c r="E390">
        <f>'pivottable2 (update for final)'!F393</f>
        <v>20.77</v>
      </c>
      <c r="F390" t="str">
        <f>'pivottable2 (update for final)'!G393</f>
        <v>10.1039/c1mb05196b</v>
      </c>
      <c r="G390" t="str">
        <f>'pivottable2 (update for final)'!H393</f>
        <v>D</v>
      </c>
      <c r="H390" t="str">
        <f t="shared" si="6"/>
        <v>1</v>
      </c>
      <c r="I390" t="str">
        <f>'pivottable2 (update for final)'!I393</f>
        <v>1</v>
      </c>
    </row>
    <row r="391" spans="1:9" x14ac:dyDescent="0.25">
      <c r="A391" t="str">
        <f>'pivottable2 (update for final)'!B394</f>
        <v>YE_Ctr</v>
      </c>
      <c r="B391" t="str">
        <f>'pivottable2 (update for final)'!C394</f>
        <v>betaine</v>
      </c>
      <c r="C391" t="str">
        <f>'pivottable2 (update for final)'!D394</f>
        <v>C5H11NO2</v>
      </c>
      <c r="D391">
        <f>'pivottable2 (update for final)'!E394</f>
        <v>117.0797</v>
      </c>
      <c r="E391">
        <f>'pivottable2 (update for final)'!F394</f>
        <v>17.350000000000001</v>
      </c>
      <c r="F391" t="str">
        <f>'pivottable2 (update for final)'!G394</f>
        <v>10.1039/c1mb05196b</v>
      </c>
      <c r="G391" t="str">
        <f>'pivottable2 (update for final)'!H394</f>
        <v>D</v>
      </c>
      <c r="H391" t="str">
        <f t="shared" si="6"/>
        <v>1</v>
      </c>
      <c r="I391" t="str">
        <f>'pivottable2 (update for final)'!I394</f>
        <v>1</v>
      </c>
    </row>
    <row r="392" spans="1:9" x14ac:dyDescent="0.25">
      <c r="A392" t="str">
        <f>'pivottable2 (update for final)'!B395</f>
        <v>YE_Ctr</v>
      </c>
      <c r="B392" t="str">
        <f>'pivottable2 (update for final)'!C395</f>
        <v>choline</v>
      </c>
      <c r="C392" t="str">
        <f>'pivottable2 (update for final)'!D395</f>
        <v>C5H13NO</v>
      </c>
      <c r="D392">
        <f>'pivottable2 (update for final)'!E395</f>
        <v>103.0996</v>
      </c>
      <c r="E392">
        <f>'pivottable2 (update for final)'!F395</f>
        <v>14.61</v>
      </c>
      <c r="F392" t="str">
        <f>'pivottable2 (update for final)'!G395</f>
        <v>10.1039/c1mb05196b</v>
      </c>
      <c r="G392" t="str">
        <f>'pivottable2 (update for final)'!H395</f>
        <v>D</v>
      </c>
      <c r="H392" t="str">
        <f t="shared" si="6"/>
        <v>1</v>
      </c>
      <c r="I392" t="str">
        <f>'pivottable2 (update for final)'!I395</f>
        <v>1</v>
      </c>
    </row>
    <row r="393" spans="1:9" x14ac:dyDescent="0.25">
      <c r="A393" t="str">
        <f>'pivottable2 (update for final)'!B396</f>
        <v>YE_Ctr</v>
      </c>
      <c r="B393" t="str">
        <f>'pivottable2 (update for final)'!C396</f>
        <v>cytidine</v>
      </c>
      <c r="C393" t="str">
        <f>'pivottable2 (update for final)'!D396</f>
        <v>C9H13N3O5</v>
      </c>
      <c r="D393">
        <f>'pivottable2 (update for final)'!E396</f>
        <v>243.08552052911</v>
      </c>
      <c r="E393">
        <f>'pivottable2 (update for final)'!F396</f>
        <v>14.74</v>
      </c>
      <c r="F393" t="str">
        <f>'pivottable2 (update for final)'!G396</f>
        <v>10.1039/c1mb05196b</v>
      </c>
      <c r="G393" t="str">
        <f>'pivottable2 (update for final)'!H396</f>
        <v>D</v>
      </c>
      <c r="H393" t="str">
        <f t="shared" si="6"/>
        <v>1</v>
      </c>
      <c r="I393" t="str">
        <f>'pivottable2 (update for final)'!I396</f>
        <v>1</v>
      </c>
    </row>
    <row r="394" spans="1:9" x14ac:dyDescent="0.25">
      <c r="A394" t="str">
        <f>'pivottable2 (update for final)'!B397</f>
        <v>YE_Ctr</v>
      </c>
      <c r="B394" t="str">
        <f>'pivottable2 (update for final)'!C397</f>
        <v>cytosine</v>
      </c>
      <c r="C394" t="str">
        <f>'pivottable2 (update for final)'!D397</f>
        <v>C4H5N3O</v>
      </c>
      <c r="D394">
        <f>'pivottable2 (update for final)'!E397</f>
        <v>111.0431</v>
      </c>
      <c r="E394">
        <f>'pivottable2 (update for final)'!F397</f>
        <v>9.5500000000000007</v>
      </c>
      <c r="F394" t="str">
        <f>'pivottable2 (update for final)'!G397</f>
        <v>10.1039/c1mb05196b</v>
      </c>
      <c r="G394" t="str">
        <f>'pivottable2 (update for final)'!H397</f>
        <v>D</v>
      </c>
      <c r="H394" t="str">
        <f t="shared" si="6"/>
        <v>1</v>
      </c>
      <c r="I394" t="str">
        <f>'pivottable2 (update for final)'!I397</f>
        <v>1</v>
      </c>
    </row>
    <row r="395" spans="1:9" x14ac:dyDescent="0.25">
      <c r="A395" t="str">
        <f>'pivottable2 (update for final)'!B398</f>
        <v>YE_Ctr</v>
      </c>
      <c r="B395" t="str">
        <f>'pivottable2 (update for final)'!C398</f>
        <v>gamma-Glu-Phe</v>
      </c>
      <c r="C395" t="str">
        <f>'pivottable2 (update for final)'!D398</f>
        <v>C14H18N2O5</v>
      </c>
      <c r="D395">
        <f>'pivottable2 (update for final)'!E398</f>
        <v>294.12279999999998</v>
      </c>
      <c r="E395">
        <f>'pivottable2 (update for final)'!F398</f>
        <v>18.739999999999998</v>
      </c>
      <c r="F395" t="str">
        <f>'pivottable2 (update for final)'!G398</f>
        <v>10.1039/c1mb05196b</v>
      </c>
      <c r="G395" t="str">
        <f>'pivottable2 (update for final)'!H398</f>
        <v>ND</v>
      </c>
      <c r="H395" t="str">
        <f t="shared" si="6"/>
        <v/>
      </c>
      <c r="I395">
        <f>'pivottable2 (update for final)'!I398</f>
        <v>0</v>
      </c>
    </row>
    <row r="396" spans="1:9" x14ac:dyDescent="0.25">
      <c r="A396" t="str">
        <f>'pivottable2 (update for final)'!B399</f>
        <v>YE_Ctr</v>
      </c>
      <c r="B396" t="str">
        <f>'pivottable2 (update for final)'!C399</f>
        <v>glucose</v>
      </c>
      <c r="C396" t="str">
        <f>'pivottable2 (update for final)'!D399</f>
        <v>C6H12O6</v>
      </c>
      <c r="D396">
        <f>'pivottable2 (update for final)'!E399</f>
        <v>180.0633</v>
      </c>
      <c r="E396">
        <f>'pivottable2 (update for final)'!F399</f>
        <v>19.989999999999998</v>
      </c>
      <c r="F396" t="str">
        <f>'pivottable2 (update for final)'!G399</f>
        <v>10.1039/c1mb05196b</v>
      </c>
      <c r="G396" t="str">
        <f>'pivottable2 (update for final)'!H399</f>
        <v>D</v>
      </c>
      <c r="H396" t="str">
        <f t="shared" si="6"/>
        <v>1</v>
      </c>
      <c r="I396" t="str">
        <f>'pivottable2 (update for final)'!I399</f>
        <v>1</v>
      </c>
    </row>
    <row r="397" spans="1:9" x14ac:dyDescent="0.25">
      <c r="A397" t="str">
        <f>'pivottable2 (update for final)'!B400</f>
        <v>YE_Ctr</v>
      </c>
      <c r="B397" t="str">
        <f>'pivottable2 (update for final)'!C400</f>
        <v>glucosylglycerate</v>
      </c>
      <c r="C397" t="str">
        <f>'pivottable2 (update for final)'!D400</f>
        <v>C9H16O9</v>
      </c>
      <c r="D397">
        <f>'pivottable2 (update for final)'!E400</f>
        <v>268.0806</v>
      </c>
      <c r="E397">
        <f>'pivottable2 (update for final)'!F400</f>
        <v>19.440000000000001</v>
      </c>
      <c r="F397" t="str">
        <f>'pivottable2 (update for final)'!G400</f>
        <v>10.1039/c1mb05196b</v>
      </c>
      <c r="G397" t="str">
        <f>'pivottable2 (update for final)'!H400</f>
        <v>ND</v>
      </c>
      <c r="H397" t="str">
        <f t="shared" si="6"/>
        <v/>
      </c>
      <c r="I397">
        <f>'pivottable2 (update for final)'!I400</f>
        <v>0</v>
      </c>
    </row>
    <row r="398" spans="1:9" x14ac:dyDescent="0.25">
      <c r="A398" t="str">
        <f>'pivottable2 (update for final)'!B401</f>
        <v>YE_Ctr</v>
      </c>
      <c r="B398" t="str">
        <f>'pivottable2 (update for final)'!C401</f>
        <v>glucosylglycerol</v>
      </c>
      <c r="C398" t="str">
        <f>'pivottable2 (update for final)'!D401</f>
        <v>C9H18O8</v>
      </c>
      <c r="D398">
        <f>'pivottable2 (update for final)'!E401</f>
        <v>254.101</v>
      </c>
      <c r="E398">
        <f>'pivottable2 (update for final)'!F401</f>
        <v>16.71</v>
      </c>
      <c r="F398" t="str">
        <f>'pivottable2 (update for final)'!G401</f>
        <v>10.1039/c1mb05196b</v>
      </c>
      <c r="G398" t="str">
        <f>'pivottable2 (update for final)'!H401</f>
        <v>ND</v>
      </c>
      <c r="H398" t="str">
        <f t="shared" si="6"/>
        <v/>
      </c>
      <c r="I398">
        <f>'pivottable2 (update for final)'!I401</f>
        <v>0</v>
      </c>
    </row>
    <row r="399" spans="1:9" x14ac:dyDescent="0.25">
      <c r="A399" t="str">
        <f>'pivottable2 (update for final)'!B402</f>
        <v>YE_Ctr</v>
      </c>
      <c r="B399" t="str">
        <f>'pivottable2 (update for final)'!C402</f>
        <v>glutamate</v>
      </c>
      <c r="C399" t="str">
        <f>'pivottable2 (update for final)'!D402</f>
        <v>C5H9NO4</v>
      </c>
      <c r="D399">
        <f>'pivottable2 (update for final)'!E402</f>
        <v>147.05269999999999</v>
      </c>
      <c r="E399">
        <f>'pivottable2 (update for final)'!F402</f>
        <v>20.47</v>
      </c>
      <c r="F399" t="str">
        <f>'pivottable2 (update for final)'!G402</f>
        <v>10.1039/c1mb05196b</v>
      </c>
      <c r="G399" t="str">
        <f>'pivottable2 (update for final)'!H402</f>
        <v>D</v>
      </c>
      <c r="H399" t="str">
        <f t="shared" si="6"/>
        <v>1</v>
      </c>
      <c r="I399" t="str">
        <f>'pivottable2 (update for final)'!I402</f>
        <v>1</v>
      </c>
    </row>
    <row r="400" spans="1:9" x14ac:dyDescent="0.25">
      <c r="A400" t="str">
        <f>'pivottable2 (update for final)'!B403</f>
        <v>YE_Ctr</v>
      </c>
      <c r="B400" t="str">
        <f>'pivottable2 (update for final)'!C403</f>
        <v>glutamine</v>
      </c>
      <c r="C400" t="str">
        <f>'pivottable2 (update for final)'!D403</f>
        <v>C5H10N2O3</v>
      </c>
      <c r="D400">
        <f>'pivottable2 (update for final)'!E403</f>
        <v>146.06970000000001</v>
      </c>
      <c r="E400">
        <f>'pivottable2 (update for final)'!F403</f>
        <v>20.36</v>
      </c>
      <c r="F400" t="str">
        <f>'pivottable2 (update for final)'!G403</f>
        <v>10.1039/c1mb05196b</v>
      </c>
      <c r="G400" t="str">
        <f>'pivottable2 (update for final)'!H403</f>
        <v>D</v>
      </c>
      <c r="H400" t="str">
        <f t="shared" si="6"/>
        <v>1</v>
      </c>
      <c r="I400" t="str">
        <f>'pivottable2 (update for final)'!I403</f>
        <v>1</v>
      </c>
    </row>
    <row r="401" spans="1:9" x14ac:dyDescent="0.25">
      <c r="A401" t="str">
        <f>'pivottable2 (update for final)'!B404</f>
        <v>YE_Ctr</v>
      </c>
      <c r="B401" t="str">
        <f>'pivottable2 (update for final)'!C404</f>
        <v>glycerophosphocholine</v>
      </c>
      <c r="C401" t="str">
        <f>'pivottable2 (update for final)'!D404</f>
        <v>C8H20NO6P</v>
      </c>
      <c r="D401">
        <f>'pivottable2 (update for final)'!E404</f>
        <v>257.10399999999998</v>
      </c>
      <c r="E401">
        <f>'pivottable2 (update for final)'!F404</f>
        <v>21.38</v>
      </c>
      <c r="F401" t="str">
        <f>'pivottable2 (update for final)'!G404</f>
        <v>10.1039/c1mb05196b</v>
      </c>
      <c r="G401" t="str">
        <f>'pivottable2 (update for final)'!H404</f>
        <v>D</v>
      </c>
      <c r="H401" t="str">
        <f t="shared" si="6"/>
        <v>1</v>
      </c>
      <c r="I401" t="str">
        <f>'pivottable2 (update for final)'!I404</f>
        <v>1</v>
      </c>
    </row>
    <row r="402" spans="1:9" x14ac:dyDescent="0.25">
      <c r="A402" t="str">
        <f>'pivottable2 (update for final)'!B405</f>
        <v>YE_Ctr</v>
      </c>
      <c r="B402" t="str">
        <f>'pivottable2 (update for final)'!C405</f>
        <v>Gly-Phe</v>
      </c>
      <c r="C402" t="str">
        <f>'pivottable2 (update for final)'!D405</f>
        <v>C11H14N2O3</v>
      </c>
      <c r="D402">
        <f>'pivottable2 (update for final)'!E405</f>
        <v>222.10079999999999</v>
      </c>
      <c r="E402">
        <f>'pivottable2 (update for final)'!F405</f>
        <v>17.079999999999998</v>
      </c>
      <c r="F402" t="str">
        <f>'pivottable2 (update for final)'!G405</f>
        <v>10.1039/c1mb05196b</v>
      </c>
      <c r="G402" t="str">
        <f>'pivottable2 (update for final)'!H405</f>
        <v>D</v>
      </c>
      <c r="H402" t="str">
        <f t="shared" si="6"/>
        <v>1</v>
      </c>
      <c r="I402" t="str">
        <f>'pivottable2 (update for final)'!I405</f>
        <v>1</v>
      </c>
    </row>
    <row r="403" spans="1:9" x14ac:dyDescent="0.25">
      <c r="A403" t="str">
        <f>'pivottable2 (update for final)'!B406</f>
        <v>YE_Ctr</v>
      </c>
      <c r="B403" t="str">
        <f>'pivottable2 (update for final)'!C406</f>
        <v>guanine</v>
      </c>
      <c r="C403" t="str">
        <f>'pivottable2 (update for final)'!D406</f>
        <v>C5H5N5O</v>
      </c>
      <c r="D403">
        <f>'pivottable2 (update for final)'!E406</f>
        <v>151.0488</v>
      </c>
      <c r="E403">
        <f>'pivottable2 (update for final)'!F406</f>
        <v>14.15</v>
      </c>
      <c r="F403" t="str">
        <f>'pivottable2 (update for final)'!G406</f>
        <v>10.1039/c1mb05196b</v>
      </c>
      <c r="G403" t="str">
        <f>'pivottable2 (update for final)'!H406</f>
        <v>D</v>
      </c>
      <c r="H403" t="str">
        <f t="shared" si="6"/>
        <v>1</v>
      </c>
      <c r="I403" t="str">
        <f>'pivottable2 (update for final)'!I406</f>
        <v>1</v>
      </c>
    </row>
    <row r="404" spans="1:9" x14ac:dyDescent="0.25">
      <c r="A404" t="str">
        <f>'pivottable2 (update for final)'!B407</f>
        <v>YE_Ctr</v>
      </c>
      <c r="B404" t="str">
        <f>'pivottable2 (update for final)'!C407</f>
        <v>guanosine</v>
      </c>
      <c r="C404" t="str">
        <f>'pivottable2 (update for final)'!D407</f>
        <v>C10H13N5O5</v>
      </c>
      <c r="D404">
        <f>'pivottable2 (update for final)'!E407</f>
        <v>283.09140000000002</v>
      </c>
      <c r="E404">
        <f>'pivottable2 (update for final)'!F407</f>
        <v>15.76</v>
      </c>
      <c r="F404" t="str">
        <f>'pivottable2 (update for final)'!G407</f>
        <v>10.1039/c1mb05196b</v>
      </c>
      <c r="G404" t="str">
        <f>'pivottable2 (update for final)'!H407</f>
        <v>D</v>
      </c>
      <c r="H404" t="str">
        <f t="shared" si="6"/>
        <v>1</v>
      </c>
      <c r="I404" t="str">
        <f>'pivottable2 (update for final)'!I407</f>
        <v>1</v>
      </c>
    </row>
    <row r="405" spans="1:9" x14ac:dyDescent="0.25">
      <c r="A405" t="str">
        <f>'pivottable2 (update for final)'!B408</f>
        <v>YE_Ctr</v>
      </c>
      <c r="B405" t="str">
        <f>'pivottable2 (update for final)'!C408</f>
        <v>HEPES</v>
      </c>
      <c r="C405" t="str">
        <f>'pivottable2 (update for final)'!D408</f>
        <v>C8H18N2O4S</v>
      </c>
      <c r="D405">
        <f>'pivottable2 (update for final)'!E408</f>
        <v>238.10570000000001</v>
      </c>
      <c r="E405">
        <f>'pivottable2 (update for final)'!F408</f>
        <v>19.23</v>
      </c>
      <c r="F405" t="str">
        <f>'pivottable2 (update for final)'!G408</f>
        <v>10.1039/c1mb05196b</v>
      </c>
      <c r="G405" t="str">
        <f>'pivottable2 (update for final)'!H408</f>
        <v>ND</v>
      </c>
      <c r="H405" t="str">
        <f t="shared" si="6"/>
        <v/>
      </c>
      <c r="I405">
        <f>'pivottable2 (update for final)'!I408</f>
        <v>0</v>
      </c>
    </row>
    <row r="406" spans="1:9" x14ac:dyDescent="0.25">
      <c r="A406" t="str">
        <f>'pivottable2 (update for final)'!B409</f>
        <v>YE_Ctr</v>
      </c>
      <c r="B406" t="str">
        <f>'pivottable2 (update for final)'!C409</f>
        <v>histidine</v>
      </c>
      <c r="C406" t="str">
        <f>'pivottable2 (update for final)'!D409</f>
        <v>C6H9N3O2</v>
      </c>
      <c r="D406">
        <f>'pivottable2 (update for final)'!E409</f>
        <v>155.06909999999999</v>
      </c>
      <c r="E406">
        <f>'pivottable2 (update for final)'!F409</f>
        <v>21.14</v>
      </c>
      <c r="F406" t="str">
        <f>'pivottable2 (update for final)'!G409</f>
        <v>10.1039/c1mb05196b</v>
      </c>
      <c r="G406" t="str">
        <f>'pivottable2 (update for final)'!H409</f>
        <v>D</v>
      </c>
      <c r="H406" t="str">
        <f t="shared" si="6"/>
        <v>1</v>
      </c>
      <c r="I406" t="str">
        <f>'pivottable2 (update for final)'!I409</f>
        <v>1</v>
      </c>
    </row>
    <row r="407" spans="1:9" x14ac:dyDescent="0.25">
      <c r="A407" t="str">
        <f>'pivottable2 (update for final)'!B410</f>
        <v>YE_Ctr</v>
      </c>
      <c r="B407" t="str">
        <f>'pivottable2 (update for final)'!C410</f>
        <v>histidine betaine</v>
      </c>
      <c r="C407" t="str">
        <f>'pivottable2 (update for final)'!D410</f>
        <v>C9H15N3O2</v>
      </c>
      <c r="D407">
        <f>'pivottable2 (update for final)'!E410</f>
        <v>197.11660000000001</v>
      </c>
      <c r="E407">
        <f>'pivottable2 (update for final)'!F410</f>
        <v>20.05</v>
      </c>
      <c r="F407" t="str">
        <f>'pivottable2 (update for final)'!G410</f>
        <v>10.1039/c1mb05196b</v>
      </c>
      <c r="G407" t="str">
        <f>'pivottable2 (update for final)'!H410</f>
        <v>ND</v>
      </c>
      <c r="H407" t="str">
        <f t="shared" si="6"/>
        <v/>
      </c>
      <c r="I407">
        <f>'pivottable2 (update for final)'!I410</f>
        <v>0</v>
      </c>
    </row>
    <row r="408" spans="1:9" x14ac:dyDescent="0.25">
      <c r="A408" t="str">
        <f>'pivottable2 (update for final)'!B411</f>
        <v>YE_Ctr</v>
      </c>
      <c r="B408" t="str">
        <f>'pivottable2 (update for final)'!C411</f>
        <v>His-Val</v>
      </c>
      <c r="C408" t="str">
        <f>'pivottable2 (update for final)'!D411</f>
        <v>C11H18N4O3</v>
      </c>
      <c r="D408">
        <f>'pivottable2 (update for final)'!E411</f>
        <v>254.1369</v>
      </c>
      <c r="E408">
        <f>'pivottable2 (update for final)'!F411</f>
        <v>19.36</v>
      </c>
      <c r="F408" t="str">
        <f>'pivottable2 (update for final)'!G411</f>
        <v>10.1039/c1mb05196b</v>
      </c>
      <c r="G408" t="str">
        <f>'pivottable2 (update for final)'!H411</f>
        <v>D</v>
      </c>
      <c r="H408" t="str">
        <f t="shared" si="6"/>
        <v>1</v>
      </c>
      <c r="I408" t="str">
        <f>'pivottable2 (update for final)'!I411</f>
        <v>1</v>
      </c>
    </row>
    <row r="409" spans="1:9" x14ac:dyDescent="0.25">
      <c r="A409" t="str">
        <f>'pivottable2 (update for final)'!B412</f>
        <v>YE_Ctr</v>
      </c>
      <c r="B409" t="str">
        <f>'pivottable2 (update for final)'!C412</f>
        <v>hypoxanthine</v>
      </c>
      <c r="C409" t="str">
        <f>'pivottable2 (update for final)'!D412</f>
        <v>C5H4N4O</v>
      </c>
      <c r="D409">
        <f>'pivottable2 (update for final)'!E412</f>
        <v>136.0385</v>
      </c>
      <c r="E409">
        <f>'pivottable2 (update for final)'!F412</f>
        <v>9.81</v>
      </c>
      <c r="F409" t="str">
        <f>'pivottable2 (update for final)'!G412</f>
        <v>10.1039/c1mb05196b</v>
      </c>
      <c r="G409" t="str">
        <f>'pivottable2 (update for final)'!H412</f>
        <v>D</v>
      </c>
      <c r="H409" t="str">
        <f t="shared" si="6"/>
        <v>1</v>
      </c>
      <c r="I409" t="str">
        <f>'pivottable2 (update for final)'!I412</f>
        <v>1</v>
      </c>
    </row>
    <row r="410" spans="1:9" x14ac:dyDescent="0.25">
      <c r="A410" t="str">
        <f>'pivottable2 (update for final)'!B413</f>
        <v>YE_Ctr</v>
      </c>
      <c r="B410" t="str">
        <f>'pivottable2 (update for final)'!C413</f>
        <v>isoleucine</v>
      </c>
      <c r="C410" t="str">
        <f>'pivottable2 (update for final)'!D413</f>
        <v>C6H13NO2</v>
      </c>
      <c r="D410">
        <f>'pivottable2 (update for final)'!E413</f>
        <v>131.09450000000001</v>
      </c>
      <c r="E410">
        <f>'pivottable2 (update for final)'!F413</f>
        <v>15.66</v>
      </c>
      <c r="F410" t="str">
        <f>'pivottable2 (update for final)'!G413</f>
        <v>10.1039/c1mb05196b</v>
      </c>
      <c r="G410" t="str">
        <f>'pivottable2 (update for final)'!H413</f>
        <v>D</v>
      </c>
      <c r="H410" t="str">
        <f t="shared" si="6"/>
        <v>1</v>
      </c>
      <c r="I410" t="str">
        <f>'pivottable2 (update for final)'!I413</f>
        <v>1</v>
      </c>
    </row>
    <row r="411" spans="1:9" x14ac:dyDescent="0.25">
      <c r="A411" t="str">
        <f>'pivottable2 (update for final)'!B414</f>
        <v>YE_Ctr</v>
      </c>
      <c r="B411" t="str">
        <f>'pivottable2 (update for final)'!C414</f>
        <v>leucine</v>
      </c>
      <c r="C411" t="str">
        <f>'pivottable2 (update for final)'!D414</f>
        <v>C6H13NO2</v>
      </c>
      <c r="D411">
        <f>'pivottable2 (update for final)'!E414</f>
        <v>131.09450000000001</v>
      </c>
      <c r="E411">
        <f>'pivottable2 (update for final)'!F414</f>
        <v>15.14</v>
      </c>
      <c r="F411" t="str">
        <f>'pivottable2 (update for final)'!G414</f>
        <v>10.1039/c1mb05196b</v>
      </c>
      <c r="G411" t="str">
        <f>'pivottable2 (update for final)'!H414</f>
        <v>D</v>
      </c>
      <c r="H411" t="str">
        <f t="shared" si="6"/>
        <v>1</v>
      </c>
      <c r="I411" t="str">
        <f>'pivottable2 (update for final)'!I414</f>
        <v>1</v>
      </c>
    </row>
    <row r="412" spans="1:9" x14ac:dyDescent="0.25">
      <c r="A412" t="str">
        <f>'pivottable2 (update for final)'!B415</f>
        <v>YE_Ctr</v>
      </c>
      <c r="B412" t="str">
        <f>'pivottable2 (update for final)'!C415</f>
        <v>lysine</v>
      </c>
      <c r="C412" t="str">
        <f>'pivottable2 (update for final)'!D415</f>
        <v>C6H14N2O2</v>
      </c>
      <c r="D412">
        <f>'pivottable2 (update for final)'!E415</f>
        <v>146.1052</v>
      </c>
      <c r="E412">
        <f>'pivottable2 (update for final)'!F415</f>
        <v>36.57</v>
      </c>
      <c r="F412" t="str">
        <f>'pivottable2 (update for final)'!G415</f>
        <v>10.1039/c1mb05196b</v>
      </c>
      <c r="G412" t="str">
        <f>'pivottable2 (update for final)'!H415</f>
        <v>D</v>
      </c>
      <c r="H412" t="str">
        <f t="shared" si="6"/>
        <v>1</v>
      </c>
      <c r="I412" t="str">
        <f>'pivottable2 (update for final)'!I415</f>
        <v>1</v>
      </c>
    </row>
    <row r="413" spans="1:9" x14ac:dyDescent="0.25">
      <c r="A413" t="str">
        <f>'pivottable2 (update for final)'!B416</f>
        <v>YE_Ctr</v>
      </c>
      <c r="B413" t="str">
        <f>'pivottable2 (update for final)'!C416</f>
        <v>methionine</v>
      </c>
      <c r="C413" t="str">
        <f>'pivottable2 (update for final)'!D416</f>
        <v>C5H11NO2S</v>
      </c>
      <c r="D413">
        <f>'pivottable2 (update for final)'!E416</f>
        <v>149.05019999999999</v>
      </c>
      <c r="E413">
        <f>'pivottable2 (update for final)'!F416</f>
        <v>16.43</v>
      </c>
      <c r="F413" t="str">
        <f>'pivottable2 (update for final)'!G416</f>
        <v>10.1039/c1mb05196b</v>
      </c>
      <c r="G413" t="str">
        <f>'pivottable2 (update for final)'!H416</f>
        <v>D</v>
      </c>
      <c r="H413" t="str">
        <f t="shared" si="6"/>
        <v>1</v>
      </c>
      <c r="I413" t="str">
        <f>'pivottable2 (update for final)'!I416</f>
        <v>1</v>
      </c>
    </row>
    <row r="414" spans="1:9" x14ac:dyDescent="0.25">
      <c r="A414" t="str">
        <f>'pivottable2 (update for final)'!B417</f>
        <v>YE_Ctr</v>
      </c>
      <c r="B414" t="str">
        <f>'pivottable2 (update for final)'!C417</f>
        <v>methyladenosine</v>
      </c>
      <c r="C414" t="str">
        <f>'pivottable2 (update for final)'!D417</f>
        <v>C11H15N5O4</v>
      </c>
      <c r="D414">
        <f>'pivottable2 (update for final)'!E417</f>
        <v>281.1121</v>
      </c>
      <c r="E414">
        <f>'pivottable2 (update for final)'!F417</f>
        <v>7.38</v>
      </c>
      <c r="F414" t="str">
        <f>'pivottable2 (update for final)'!G417</f>
        <v>10.1039/c1mb05196b</v>
      </c>
      <c r="G414" t="str">
        <f>'pivottable2 (update for final)'!H417</f>
        <v>D</v>
      </c>
      <c r="H414" t="str">
        <f t="shared" si="6"/>
        <v>1</v>
      </c>
      <c r="I414" t="str">
        <f>'pivottable2 (update for final)'!I417</f>
        <v>1</v>
      </c>
    </row>
    <row r="415" spans="1:9" x14ac:dyDescent="0.25">
      <c r="A415" t="str">
        <f>'pivottable2 (update for final)'!B418</f>
        <v>YE_Ctr</v>
      </c>
      <c r="B415" t="str">
        <f>'pivottable2 (update for final)'!C418</f>
        <v>methylguanine</v>
      </c>
      <c r="C415" t="str">
        <f>'pivottable2 (update for final)'!D418</f>
        <v>C6H7N5O</v>
      </c>
      <c r="D415">
        <f>'pivottable2 (update for final)'!E418</f>
        <v>165.06569999999999</v>
      </c>
      <c r="E415">
        <f>'pivottable2 (update for final)'!F418</f>
        <v>9.83</v>
      </c>
      <c r="F415" t="str">
        <f>'pivottable2 (update for final)'!G418</f>
        <v>10.1039/c1mb05196b</v>
      </c>
      <c r="G415" t="str">
        <f>'pivottable2 (update for final)'!H418</f>
        <v>D</v>
      </c>
      <c r="H415" t="str">
        <f t="shared" si="6"/>
        <v>1</v>
      </c>
      <c r="I415" t="str">
        <f>'pivottable2 (update for final)'!I418</f>
        <v>1</v>
      </c>
    </row>
    <row r="416" spans="1:9" x14ac:dyDescent="0.25">
      <c r="A416" t="str">
        <f>'pivottable2 (update for final)'!B419</f>
        <v>YE_Ctr</v>
      </c>
      <c r="B416" t="str">
        <f>'pivottable2 (update for final)'!C419</f>
        <v>methylguanosine</v>
      </c>
      <c r="C416" t="str">
        <f>'pivottable2 (update for final)'!D419</f>
        <v>C11H15N5O5</v>
      </c>
      <c r="D416">
        <f>'pivottable2 (update for final)'!E419</f>
        <v>297.1071</v>
      </c>
      <c r="E416">
        <f>'pivottable2 (update for final)'!F419</f>
        <v>11.36</v>
      </c>
      <c r="F416" t="str">
        <f>'pivottable2 (update for final)'!G419</f>
        <v>10.1039/c1mb05196b</v>
      </c>
      <c r="G416" t="str">
        <f>'pivottable2 (update for final)'!H419</f>
        <v>D</v>
      </c>
      <c r="H416" t="str">
        <f t="shared" si="6"/>
        <v>1</v>
      </c>
      <c r="I416" t="str">
        <f>'pivottable2 (update for final)'!I419</f>
        <v>1</v>
      </c>
    </row>
    <row r="417" spans="1:9" x14ac:dyDescent="0.25">
      <c r="A417" t="str">
        <f>'pivottable2 (update for final)'!B420</f>
        <v>YE_Ctr</v>
      </c>
      <c r="B417" t="str">
        <f>'pivottable2 (update for final)'!C420</f>
        <v>methylthioadenosine</v>
      </c>
      <c r="C417" t="str">
        <f>'pivottable2 (update for final)'!D420</f>
        <v>C11H15N5O3S</v>
      </c>
      <c r="D417">
        <f>'pivottable2 (update for final)'!E420</f>
        <v>297.08980000000003</v>
      </c>
      <c r="E417">
        <f>'pivottable2 (update for final)'!F420</f>
        <v>6.78</v>
      </c>
      <c r="F417" t="str">
        <f>'pivottable2 (update for final)'!G420</f>
        <v>10.1039/c1mb05196b</v>
      </c>
      <c r="G417" t="str">
        <f>'pivottable2 (update for final)'!H420</f>
        <v>D</v>
      </c>
      <c r="H417" t="str">
        <f t="shared" si="6"/>
        <v>1</v>
      </c>
      <c r="I417" t="str">
        <f>'pivottable2 (update for final)'!I420</f>
        <v>1</v>
      </c>
    </row>
    <row r="418" spans="1:9" x14ac:dyDescent="0.25">
      <c r="A418" t="str">
        <f>'pivottable2 (update for final)'!B421</f>
        <v>YE_Ctr</v>
      </c>
      <c r="B418" t="str">
        <f>'pivottable2 (update for final)'!C421</f>
        <v>methyluridine</v>
      </c>
      <c r="C418" t="str">
        <f>'pivottable2 (update for final)'!D421</f>
        <v>C10H14N2O6</v>
      </c>
      <c r="D418">
        <f>'pivottable2 (update for final)'!E421</f>
        <v>258.08479999999997</v>
      </c>
      <c r="E418">
        <f>'pivottable2 (update for final)'!F421</f>
        <v>8.02</v>
      </c>
      <c r="F418" t="str">
        <f>'pivottable2 (update for final)'!G421</f>
        <v>10.1039/c1mb05196b</v>
      </c>
      <c r="G418" t="str">
        <f>'pivottable2 (update for final)'!H421</f>
        <v>D</v>
      </c>
      <c r="H418" t="str">
        <f t="shared" si="6"/>
        <v>1</v>
      </c>
      <c r="I418" t="str">
        <f>'pivottable2 (update for final)'!I421</f>
        <v>1</v>
      </c>
    </row>
    <row r="419" spans="1:9" x14ac:dyDescent="0.25">
      <c r="A419" t="str">
        <f>'pivottable2 (update for final)'!B422</f>
        <v>YE_Ctr</v>
      </c>
      <c r="B419" t="str">
        <f>'pivottable2 (update for final)'!C422</f>
        <v>nicotinamide</v>
      </c>
      <c r="C419" t="str">
        <f>'pivottable2 (update for final)'!D422</f>
        <v>C6H6N2O</v>
      </c>
      <c r="D419">
        <f>'pivottable2 (update for final)'!E422</f>
        <v>122.048</v>
      </c>
      <c r="E419">
        <f>'pivottable2 (update for final)'!F422</f>
        <v>6.26</v>
      </c>
      <c r="F419" t="str">
        <f>'pivottable2 (update for final)'!G422</f>
        <v>10.1039/c1mb05196b</v>
      </c>
      <c r="G419" t="str">
        <f>'pivottable2 (update for final)'!H422</f>
        <v>D</v>
      </c>
      <c r="H419" t="str">
        <f t="shared" si="6"/>
        <v>1</v>
      </c>
      <c r="I419" t="str">
        <f>'pivottable2 (update for final)'!I422</f>
        <v>1</v>
      </c>
    </row>
    <row r="420" spans="1:9" x14ac:dyDescent="0.25">
      <c r="A420" t="str">
        <f>'pivottable2 (update for final)'!B423</f>
        <v>YE_Ctr</v>
      </c>
      <c r="B420" t="str">
        <f>'pivottable2 (update for final)'!C423</f>
        <v>phenylalanine</v>
      </c>
      <c r="C420" t="str">
        <f>'pivottable2 (update for final)'!D423</f>
        <v>C9H11NO2</v>
      </c>
      <c r="D420">
        <f>'pivottable2 (update for final)'!E423</f>
        <v>165.07810000000001</v>
      </c>
      <c r="E420">
        <f>'pivottable2 (update for final)'!F423</f>
        <v>14.8</v>
      </c>
      <c r="F420" t="str">
        <f>'pivottable2 (update for final)'!G423</f>
        <v>10.1039/c1mb05196b</v>
      </c>
      <c r="G420" t="str">
        <f>'pivottable2 (update for final)'!H423</f>
        <v>D</v>
      </c>
      <c r="H420" t="str">
        <f t="shared" si="6"/>
        <v>1</v>
      </c>
      <c r="I420" t="str">
        <f>'pivottable2 (update for final)'!I423</f>
        <v>1</v>
      </c>
    </row>
    <row r="421" spans="1:9" x14ac:dyDescent="0.25">
      <c r="A421" t="str">
        <f>'pivottable2 (update for final)'!B424</f>
        <v>YE_Ctr</v>
      </c>
      <c r="B421" t="str">
        <f>'pivottable2 (update for final)'!C424</f>
        <v>phenylethylamine</v>
      </c>
      <c r="C421" t="str">
        <f>'pivottable2 (update for final)'!D424</f>
        <v>C8H11N</v>
      </c>
      <c r="D421">
        <f>'pivottable2 (update for final)'!E424</f>
        <v>121.08914935756999</v>
      </c>
      <c r="E421">
        <f>'pivottable2 (update for final)'!F424</f>
        <v>12.07</v>
      </c>
      <c r="F421" t="str">
        <f>'pivottable2 (update for final)'!G424</f>
        <v>10.1039/c1mb05196b</v>
      </c>
      <c r="G421" t="str">
        <f>'pivottable2 (update for final)'!H424</f>
        <v>D</v>
      </c>
      <c r="H421" t="str">
        <f t="shared" si="6"/>
        <v>1</v>
      </c>
      <c r="I421" t="str">
        <f>'pivottable2 (update for final)'!I424</f>
        <v>1</v>
      </c>
    </row>
    <row r="422" spans="1:9" x14ac:dyDescent="0.25">
      <c r="A422" t="str">
        <f>'pivottable2 (update for final)'!B425</f>
        <v>YE_Ctr</v>
      </c>
      <c r="B422" t="str">
        <f>'pivottable2 (update for final)'!C425</f>
        <v>proline</v>
      </c>
      <c r="C422" t="str">
        <f>'pivottable2 (update for final)'!D425</f>
        <v>C5H9NO2</v>
      </c>
      <c r="D422">
        <f>'pivottable2 (update for final)'!E425</f>
        <v>115.06310000000001</v>
      </c>
      <c r="E422">
        <f>'pivottable2 (update for final)'!F425</f>
        <v>18.22</v>
      </c>
      <c r="F422" t="str">
        <f>'pivottable2 (update for final)'!G425</f>
        <v>10.1039/c1mb05196b</v>
      </c>
      <c r="G422" t="str">
        <f>'pivottable2 (update for final)'!H425</f>
        <v>D</v>
      </c>
      <c r="H422" t="str">
        <f t="shared" si="6"/>
        <v>1</v>
      </c>
      <c r="I422" t="str">
        <f>'pivottable2 (update for final)'!I425</f>
        <v>1</v>
      </c>
    </row>
    <row r="423" spans="1:9" x14ac:dyDescent="0.25">
      <c r="A423" t="str">
        <f>'pivottable2 (update for final)'!B426</f>
        <v>YE_Ctr</v>
      </c>
      <c r="B423" t="str">
        <f>'pivottable2 (update for final)'!C426</f>
        <v>pyridoxine</v>
      </c>
      <c r="C423" t="str">
        <f>'pivottable2 (update for final)'!D426</f>
        <v>C8H11NO3</v>
      </c>
      <c r="D423">
        <f>'pivottable2 (update for final)'!E426</f>
        <v>169.07390000000001</v>
      </c>
      <c r="E423">
        <f>'pivottable2 (update for final)'!F426</f>
        <v>7.04</v>
      </c>
      <c r="F423" t="str">
        <f>'pivottable2 (update for final)'!G426</f>
        <v>10.1039/c1mb05196b</v>
      </c>
      <c r="G423" t="str">
        <f>'pivottable2 (update for final)'!H426</f>
        <v>D</v>
      </c>
      <c r="H423" t="str">
        <f t="shared" si="6"/>
        <v>1</v>
      </c>
      <c r="I423" t="str">
        <f>'pivottable2 (update for final)'!I426</f>
        <v>1</v>
      </c>
    </row>
    <row r="424" spans="1:9" x14ac:dyDescent="0.25">
      <c r="A424" t="str">
        <f>'pivottable2 (update for final)'!B427</f>
        <v>YE_Ctr</v>
      </c>
      <c r="B424" t="str">
        <f>'pivottable2 (update for final)'!C427</f>
        <v>serine</v>
      </c>
      <c r="C424" t="str">
        <f>'pivottable2 (update for final)'!D427</f>
        <v>C3H7NO3</v>
      </c>
      <c r="D424">
        <f>'pivottable2 (update for final)'!E427</f>
        <v>105.0424</v>
      </c>
      <c r="E424">
        <f>'pivottable2 (update for final)'!F427</f>
        <v>19.29</v>
      </c>
      <c r="F424" t="str">
        <f>'pivottable2 (update for final)'!G427</f>
        <v>10.1039/c1mb05196b</v>
      </c>
      <c r="G424" t="str">
        <f>'pivottable2 (update for final)'!H427</f>
        <v>D</v>
      </c>
      <c r="H424" t="str">
        <f t="shared" si="6"/>
        <v>1</v>
      </c>
      <c r="I424" t="str">
        <f>'pivottable2 (update for final)'!I427</f>
        <v>1</v>
      </c>
    </row>
    <row r="425" spans="1:9" x14ac:dyDescent="0.25">
      <c r="A425" t="str">
        <f>'pivottable2 (update for final)'!B428</f>
        <v>YE_Ctr</v>
      </c>
      <c r="B425" t="str">
        <f>'pivottable2 (update for final)'!C428</f>
        <v>succinate</v>
      </c>
      <c r="C425" t="str">
        <f>'pivottable2 (update for final)'!D428</f>
        <v>C4H6O4</v>
      </c>
      <c r="D425">
        <f>'pivottable2 (update for final)'!E428</f>
        <v>118.0264</v>
      </c>
      <c r="E425">
        <f>'pivottable2 (update for final)'!F428</f>
        <v>20.38</v>
      </c>
      <c r="F425" t="str">
        <f>'pivottable2 (update for final)'!G428</f>
        <v>10.1039/c1mb05196b</v>
      </c>
      <c r="G425" t="str">
        <f>'pivottable2 (update for final)'!H428</f>
        <v>D</v>
      </c>
      <c r="H425" t="str">
        <f t="shared" si="6"/>
        <v>1</v>
      </c>
      <c r="I425" t="str">
        <f>'pivottable2 (update for final)'!I428</f>
        <v>1</v>
      </c>
    </row>
    <row r="426" spans="1:9" x14ac:dyDescent="0.25">
      <c r="A426" t="str">
        <f>'pivottable2 (update for final)'!B429</f>
        <v>YE_Ctr</v>
      </c>
      <c r="B426" t="str">
        <f>'pivottable2 (update for final)'!C429</f>
        <v>thiamine</v>
      </c>
      <c r="C426" t="str">
        <f>'pivottable2 (update for final)'!D429</f>
        <v>C12H16N4OS</v>
      </c>
      <c r="D426">
        <f>'pivottable2 (update for final)'!E429</f>
        <v>264.10359999999997</v>
      </c>
      <c r="E426">
        <f>'pivottable2 (update for final)'!F429</f>
        <v>14.96</v>
      </c>
      <c r="F426" t="str">
        <f>'pivottable2 (update for final)'!G429</f>
        <v>10.1039/c1mb05196b</v>
      </c>
      <c r="G426" t="str">
        <f>'pivottable2 (update for final)'!H429</f>
        <v>D</v>
      </c>
      <c r="H426" t="str">
        <f t="shared" si="6"/>
        <v>1</v>
      </c>
      <c r="I426" t="str">
        <f>'pivottable2 (update for final)'!I429</f>
        <v>1</v>
      </c>
    </row>
    <row r="427" spans="1:9" x14ac:dyDescent="0.25">
      <c r="A427" t="str">
        <f>'pivottable2 (update for final)'!B430</f>
        <v>YE_Ctr</v>
      </c>
      <c r="B427" t="str">
        <f>'pivottable2 (update for final)'!C430</f>
        <v>Thr-Ala</v>
      </c>
      <c r="C427" t="str">
        <f>'pivottable2 (update for final)'!D430</f>
        <v>C7H14N2O4</v>
      </c>
      <c r="D427">
        <f>'pivottable2 (update for final)'!E430</f>
        <v>190.09549999999999</v>
      </c>
      <c r="E427">
        <f>'pivottable2 (update for final)'!F430</f>
        <v>19.559999999999999</v>
      </c>
      <c r="F427" t="str">
        <f>'pivottable2 (update for final)'!G430</f>
        <v>10.1039/c1mb05196b</v>
      </c>
      <c r="G427" t="str">
        <f>'pivottable2 (update for final)'!H430</f>
        <v>D</v>
      </c>
      <c r="H427" t="str">
        <f t="shared" si="6"/>
        <v>1</v>
      </c>
      <c r="I427" t="str">
        <f>'pivottable2 (update for final)'!I430</f>
        <v>1</v>
      </c>
    </row>
    <row r="428" spans="1:9" x14ac:dyDescent="0.25">
      <c r="A428" t="str">
        <f>'pivottable2 (update for final)'!B431</f>
        <v>YE_Ctr</v>
      </c>
      <c r="B428" t="str">
        <f>'pivottable2 (update for final)'!C431</f>
        <v>threonine</v>
      </c>
      <c r="C428" t="str">
        <f>'pivottable2 (update for final)'!D431</f>
        <v>C4H9NO3</v>
      </c>
      <c r="D428">
        <f>'pivottable2 (update for final)'!E431</f>
        <v>119.0574</v>
      </c>
      <c r="E428">
        <f>'pivottable2 (update for final)'!F431</f>
        <v>19.78</v>
      </c>
      <c r="F428" t="str">
        <f>'pivottable2 (update for final)'!G431</f>
        <v>10.1039/c1mb05196b</v>
      </c>
      <c r="G428" t="str">
        <f>'pivottable2 (update for final)'!H431</f>
        <v>D</v>
      </c>
      <c r="H428" t="str">
        <f t="shared" si="6"/>
        <v>1</v>
      </c>
      <c r="I428" t="str">
        <f>'pivottable2 (update for final)'!I431</f>
        <v>1</v>
      </c>
    </row>
    <row r="429" spans="1:9" x14ac:dyDescent="0.25">
      <c r="A429" t="str">
        <f>'pivottable2 (update for final)'!B432</f>
        <v>YE_Ctr</v>
      </c>
      <c r="B429" t="str">
        <f>'pivottable2 (update for final)'!C432</f>
        <v>Thr-Ser</v>
      </c>
      <c r="C429" t="str">
        <f>'pivottable2 (update for final)'!D432</f>
        <v>C7H14N2O5</v>
      </c>
      <c r="D429">
        <f>'pivottable2 (update for final)'!E432</f>
        <v>206.0881</v>
      </c>
      <c r="E429">
        <f>'pivottable2 (update for final)'!F432</f>
        <v>19.38</v>
      </c>
      <c r="F429" t="str">
        <f>'pivottable2 (update for final)'!G432</f>
        <v>10.1039/c1mb05196b</v>
      </c>
      <c r="G429" t="str">
        <f>'pivottable2 (update for final)'!H432</f>
        <v>D</v>
      </c>
      <c r="H429" t="str">
        <f t="shared" si="6"/>
        <v>1</v>
      </c>
      <c r="I429" t="str">
        <f>'pivottable2 (update for final)'!I432</f>
        <v>1</v>
      </c>
    </row>
    <row r="430" spans="1:9" x14ac:dyDescent="0.25">
      <c r="A430" t="str">
        <f>'pivottable2 (update for final)'!B433</f>
        <v>YE_Ctr</v>
      </c>
      <c r="B430" t="str">
        <f>'pivottable2 (update for final)'!C433</f>
        <v>tryptophan</v>
      </c>
      <c r="C430" t="str">
        <f>'pivottable2 (update for final)'!D433</f>
        <v>C11H12N2O2</v>
      </c>
      <c r="D430">
        <f>'pivottable2 (update for final)'!E433</f>
        <v>204.08840000000001</v>
      </c>
      <c r="E430">
        <f>'pivottable2 (update for final)'!F433</f>
        <v>15.61</v>
      </c>
      <c r="F430" t="str">
        <f>'pivottable2 (update for final)'!G433</f>
        <v>10.1039/c1mb05196b</v>
      </c>
      <c r="G430" t="str">
        <f>'pivottable2 (update for final)'!H433</f>
        <v>D</v>
      </c>
      <c r="H430" t="str">
        <f t="shared" si="6"/>
        <v>1</v>
      </c>
      <c r="I430" t="str">
        <f>'pivottable2 (update for final)'!I433</f>
        <v>1</v>
      </c>
    </row>
    <row r="431" spans="1:9" x14ac:dyDescent="0.25">
      <c r="A431" t="str">
        <f>'pivottable2 (update for final)'!B434</f>
        <v>YE_Ctr</v>
      </c>
      <c r="B431" t="str">
        <f>'pivottable2 (update for final)'!C434</f>
        <v>tyrosine</v>
      </c>
      <c r="C431" t="str">
        <f>'pivottable2 (update for final)'!D434</f>
        <v>C9H11NO3</v>
      </c>
      <c r="D431">
        <f>'pivottable2 (update for final)'!E434</f>
        <v>181.07320000000001</v>
      </c>
      <c r="E431">
        <f>'pivottable2 (update for final)'!F434</f>
        <v>17.43</v>
      </c>
      <c r="F431" t="str">
        <f>'pivottable2 (update for final)'!G434</f>
        <v>10.1039/c1mb05196b</v>
      </c>
      <c r="G431" t="str">
        <f>'pivottable2 (update for final)'!H434</f>
        <v>D</v>
      </c>
      <c r="H431" t="str">
        <f t="shared" si="6"/>
        <v>1</v>
      </c>
      <c r="I431" t="str">
        <f>'pivottable2 (update for final)'!I434</f>
        <v>1</v>
      </c>
    </row>
    <row r="432" spans="1:9" x14ac:dyDescent="0.25">
      <c r="A432" t="str">
        <f>'pivottable2 (update for final)'!B435</f>
        <v>YE_Ctr</v>
      </c>
      <c r="B432" t="str">
        <f>'pivottable2 (update for final)'!C435</f>
        <v>uracil</v>
      </c>
      <c r="C432" t="str">
        <f>'pivottable2 (update for final)'!D435</f>
        <v>C4H4N2O2</v>
      </c>
      <c r="D432">
        <f>'pivottable2 (update for final)'!E435</f>
        <v>112.02800000000001</v>
      </c>
      <c r="E432">
        <f>'pivottable2 (update for final)'!F435</f>
        <v>6.98</v>
      </c>
      <c r="F432" t="str">
        <f>'pivottable2 (update for final)'!G435</f>
        <v>10.1039/c1mb05196b</v>
      </c>
      <c r="G432" t="str">
        <f>'pivottable2 (update for final)'!H435</f>
        <v>D</v>
      </c>
      <c r="H432" t="str">
        <f t="shared" si="6"/>
        <v>1</v>
      </c>
      <c r="I432" t="str">
        <f>'pivottable2 (update for final)'!I435</f>
        <v>1</v>
      </c>
    </row>
    <row r="433" spans="1:9" x14ac:dyDescent="0.25">
      <c r="A433" t="str">
        <f>'pivottable2 (update for final)'!B436</f>
        <v>YE_Ctr</v>
      </c>
      <c r="B433" t="str">
        <f>'pivottable2 (update for final)'!C436</f>
        <v>uridine</v>
      </c>
      <c r="C433" t="str">
        <f>'pivottable2 (update for final)'!D436</f>
        <v>C9H12N2O6</v>
      </c>
      <c r="D433">
        <f>'pivottable2 (update for final)'!E436</f>
        <v>244.06890000000001</v>
      </c>
      <c r="E433">
        <f>'pivottable2 (update for final)'!F436</f>
        <v>9.9499999999999993</v>
      </c>
      <c r="F433" t="str">
        <f>'pivottable2 (update for final)'!G436</f>
        <v>10.1039/c1mb05196b</v>
      </c>
      <c r="G433" t="str">
        <f>'pivottable2 (update for final)'!H436</f>
        <v>D</v>
      </c>
      <c r="H433" t="str">
        <f t="shared" si="6"/>
        <v>1</v>
      </c>
      <c r="I433" t="str">
        <f>'pivottable2 (update for final)'!I436</f>
        <v>1</v>
      </c>
    </row>
    <row r="434" spans="1:9" x14ac:dyDescent="0.25">
      <c r="A434" t="str">
        <f>'pivottable2 (update for final)'!B437</f>
        <v>YE_Ctr</v>
      </c>
      <c r="B434" t="str">
        <f>'pivottable2 (update for final)'!C437</f>
        <v>Val-Glu</v>
      </c>
      <c r="C434" t="str">
        <f>'pivottable2 (update for final)'!D437</f>
        <v>C10H18N2O5</v>
      </c>
      <c r="D434">
        <f>'pivottable2 (update for final)'!E437</f>
        <v>246.12039999999999</v>
      </c>
      <c r="E434">
        <f>'pivottable2 (update for final)'!F437</f>
        <v>20.059999999999999</v>
      </c>
      <c r="F434" t="str">
        <f>'pivottable2 (update for final)'!G437</f>
        <v>10.1039/c1mb05196b</v>
      </c>
      <c r="G434" t="str">
        <f>'pivottable2 (update for final)'!H437</f>
        <v>D</v>
      </c>
      <c r="H434" t="str">
        <f t="shared" si="6"/>
        <v>1</v>
      </c>
      <c r="I434" t="str">
        <f>'pivottable2 (update for final)'!I437</f>
        <v>1</v>
      </c>
    </row>
    <row r="435" spans="1:9" x14ac:dyDescent="0.25">
      <c r="A435" t="str">
        <f>'pivottable2 (update for final)'!B438</f>
        <v>YE_Ctr</v>
      </c>
      <c r="B435" t="str">
        <f>'pivottable2 (update for final)'!C438</f>
        <v>valine</v>
      </c>
      <c r="C435" t="str">
        <f>'pivottable2 (update for final)'!D438</f>
        <v>C5H11NO2</v>
      </c>
      <c r="D435">
        <f>'pivottable2 (update for final)'!E438</f>
        <v>117.0792</v>
      </c>
      <c r="E435">
        <f>'pivottable2 (update for final)'!F438</f>
        <v>17.21</v>
      </c>
      <c r="F435" t="str">
        <f>'pivottable2 (update for final)'!G438</f>
        <v>10.1039/c1mb05196b</v>
      </c>
      <c r="G435" t="str">
        <f>'pivottable2 (update for final)'!H438</f>
        <v>D</v>
      </c>
      <c r="H435" t="str">
        <f t="shared" si="6"/>
        <v>1</v>
      </c>
      <c r="I435" t="str">
        <f>'pivottable2 (update for final)'!I438</f>
        <v>1</v>
      </c>
    </row>
    <row r="436" spans="1:9" x14ac:dyDescent="0.25">
      <c r="A436" t="str">
        <f>'pivottable2 (update for final)'!B439</f>
        <v>YE_Ctr</v>
      </c>
      <c r="B436" t="str">
        <f>'pivottable2 (update for final)'!C439</f>
        <v>xanthine</v>
      </c>
      <c r="C436" t="str">
        <f>'pivottable2 (update for final)'!D439</f>
        <v>C5H4N4O2</v>
      </c>
      <c r="D436">
        <f>'pivottable2 (update for final)'!E439</f>
        <v>152.03299999999999</v>
      </c>
      <c r="E436">
        <f>'pivottable2 (update for final)'!F439</f>
        <v>10.73</v>
      </c>
      <c r="F436" t="str">
        <f>'pivottable2 (update for final)'!G439</f>
        <v>10.1039/c1mb05196b</v>
      </c>
      <c r="G436" t="str">
        <f>'pivottable2 (update for final)'!H439</f>
        <v>D</v>
      </c>
      <c r="H436" t="str">
        <f t="shared" si="6"/>
        <v>1</v>
      </c>
      <c r="I436" t="str">
        <f>'pivottable2 (update for final)'!I439</f>
        <v>1</v>
      </c>
    </row>
    <row r="437" spans="1:9" x14ac:dyDescent="0.25">
      <c r="A437" t="str">
        <f>'pivottable2 (update for final)'!B440</f>
        <v>YE_Syn</v>
      </c>
      <c r="B437" t="str">
        <f>'pivottable2 (update for final)'!C440</f>
        <v>((Ala or beta-Ala or sarcosine)-Arg)</v>
      </c>
      <c r="C437" t="str">
        <f>'pivottable2 (update for final)'!D440</f>
        <v>C9H19N5O3</v>
      </c>
      <c r="D437">
        <f>'pivottable2 (update for final)'!E440</f>
        <v>245.14940000000001</v>
      </c>
      <c r="E437">
        <f>'pivottable2 (update for final)'!F440</f>
        <v>24.52</v>
      </c>
      <c r="F437" t="str">
        <f>'pivottable2 (update for final)'!G440</f>
        <v>10.1039/c1mb05196b</v>
      </c>
      <c r="G437" t="str">
        <f>'pivottable2 (update for final)'!H440</f>
        <v>N</v>
      </c>
      <c r="H437" t="str">
        <f t="shared" si="6"/>
        <v>1</v>
      </c>
      <c r="I437" t="str">
        <f>'pivottable2 (update for final)'!I440</f>
        <v>1</v>
      </c>
    </row>
    <row r="438" spans="1:9" x14ac:dyDescent="0.25">
      <c r="A438" t="str">
        <f>'pivottable2 (update for final)'!B441</f>
        <v>YE_Syn</v>
      </c>
      <c r="B438" t="str">
        <f>'pivottable2 (update for final)'!C441</f>
        <v>((Ala or sarcosine)-Lys)</v>
      </c>
      <c r="C438" t="str">
        <f>'pivottable2 (update for final)'!D441</f>
        <v>C9H19N3O3</v>
      </c>
      <c r="D438">
        <f>'pivottable2 (update for final)'!E441</f>
        <v>217.14230000000001</v>
      </c>
      <c r="E438">
        <f>'pivottable2 (update for final)'!F441</f>
        <v>27.03</v>
      </c>
      <c r="F438" t="str">
        <f>'pivottable2 (update for final)'!G441</f>
        <v>10.1039/c1mb05196b</v>
      </c>
      <c r="G438" t="str">
        <f>'pivottable2 (update for final)'!H441</f>
        <v>N</v>
      </c>
      <c r="H438" t="str">
        <f t="shared" si="6"/>
        <v>1</v>
      </c>
      <c r="I438" t="str">
        <f>'pivottable2 (update for final)'!I441</f>
        <v>1</v>
      </c>
    </row>
    <row r="439" spans="1:9" x14ac:dyDescent="0.25">
      <c r="A439" t="str">
        <f>'pivottable2 (update for final)'!B442</f>
        <v>YE_Syn</v>
      </c>
      <c r="B439" t="str">
        <f>'pivottable2 (update for final)'!C442</f>
        <v>((Leu or Ile)-Arg)</v>
      </c>
      <c r="C439" t="str">
        <f>'pivottable2 (update for final)'!D442</f>
        <v>C12H25N5O3</v>
      </c>
      <c r="D439">
        <f>'pivottable2 (update for final)'!E442</f>
        <v>287.19580000000002</v>
      </c>
      <c r="E439">
        <f>'pivottable2 (update for final)'!F442</f>
        <v>20.28</v>
      </c>
      <c r="F439" t="str">
        <f>'pivottable2 (update for final)'!G442</f>
        <v>10.1039/c1mb05196b</v>
      </c>
      <c r="G439" t="str">
        <f>'pivottable2 (update for final)'!H442</f>
        <v>N</v>
      </c>
      <c r="H439" t="str">
        <f t="shared" si="6"/>
        <v>1</v>
      </c>
      <c r="I439" t="str">
        <f>'pivottable2 (update for final)'!I442</f>
        <v>1</v>
      </c>
    </row>
    <row r="440" spans="1:9" x14ac:dyDescent="0.25">
      <c r="A440" t="str">
        <f>'pivottable2 (update for final)'!B443</f>
        <v>YE_Syn</v>
      </c>
      <c r="B440" t="str">
        <f>'pivottable2 (update for final)'!C443</f>
        <v>((Leu or Ile)-Lys)</v>
      </c>
      <c r="C440" t="str">
        <f>'pivottable2 (update for final)'!D443</f>
        <v>C12H25N3O3</v>
      </c>
      <c r="D440">
        <f>'pivottable2 (update for final)'!E443</f>
        <v>259.18939999999998</v>
      </c>
      <c r="E440">
        <f>'pivottable2 (update for final)'!F443</f>
        <v>21.88</v>
      </c>
      <c r="F440" t="str">
        <f>'pivottable2 (update for final)'!G443</f>
        <v>10.1039/c1mb05196b</v>
      </c>
      <c r="G440" t="str">
        <f>'pivottable2 (update for final)'!H443</f>
        <v>N</v>
      </c>
      <c r="H440" t="str">
        <f t="shared" si="6"/>
        <v>1</v>
      </c>
      <c r="I440" t="str">
        <f>'pivottable2 (update for final)'!I443</f>
        <v>1</v>
      </c>
    </row>
    <row r="441" spans="1:9" x14ac:dyDescent="0.25">
      <c r="A441" t="str">
        <f>'pivottable2 (update for final)'!B444</f>
        <v>YE_Syn</v>
      </c>
      <c r="B441" t="str">
        <f>'pivottable2 (update for final)'!C444</f>
        <v>((methyl or homo)phenylalanine)</v>
      </c>
      <c r="C441" t="str">
        <f>'pivottable2 (update for final)'!D444</f>
        <v>C10H13NO2</v>
      </c>
      <c r="D441">
        <f>'pivottable2 (update for final)'!E444</f>
        <v>179.09469999999999</v>
      </c>
      <c r="E441">
        <f>'pivottable2 (update for final)'!F444</f>
        <v>13.12</v>
      </c>
      <c r="F441" t="str">
        <f>'pivottable2 (update for final)'!G444</f>
        <v>10.1039/c1mb05196b</v>
      </c>
      <c r="G441" t="str">
        <f>'pivottable2 (update for final)'!H444</f>
        <v>E</v>
      </c>
      <c r="H441" t="str">
        <f t="shared" si="6"/>
        <v>4</v>
      </c>
      <c r="I441" t="str">
        <f>'pivottable2 (update for final)'!I444</f>
        <v>4</v>
      </c>
    </row>
    <row r="442" spans="1:9" x14ac:dyDescent="0.25">
      <c r="A442" t="str">
        <f>'pivottable2 (update for final)'!B445</f>
        <v>YE_Syn</v>
      </c>
      <c r="B442" t="str">
        <f>'pivottable2 (update for final)'!C445</f>
        <v>(2hexoses + glycerol minus 2H2O)</v>
      </c>
      <c r="C442" t="str">
        <f>'pivottable2 (update for final)'!D445</f>
        <v>C15H28O13</v>
      </c>
      <c r="D442">
        <f>'pivottable2 (update for final)'!E445</f>
        <v>416.15300000000002</v>
      </c>
      <c r="E442">
        <f>'pivottable2 (update for final)'!F445</f>
        <v>19.39</v>
      </c>
      <c r="F442" t="str">
        <f>'pivottable2 (update for final)'!G445</f>
        <v>10.1039/c1mb05196b</v>
      </c>
      <c r="G442" t="str">
        <f>'pivottable2 (update for final)'!H445</f>
        <v>ND</v>
      </c>
      <c r="H442" t="str">
        <f t="shared" si="6"/>
        <v/>
      </c>
      <c r="I442">
        <f>'pivottable2 (update for final)'!I445</f>
        <v>0</v>
      </c>
    </row>
    <row r="443" spans="1:9" x14ac:dyDescent="0.25">
      <c r="A443" t="str">
        <f>'pivottable2 (update for final)'!B446</f>
        <v>YE_Syn</v>
      </c>
      <c r="B443" t="str">
        <f>'pivottable2 (update for final)'!C446</f>
        <v>(2hexoses minus H2O)</v>
      </c>
      <c r="C443" t="str">
        <f>'pivottable2 (update for final)'!D446</f>
        <v>C12H22O11</v>
      </c>
      <c r="D443">
        <f>'pivottable2 (update for final)'!E446</f>
        <v>342.11770000000001</v>
      </c>
      <c r="E443">
        <f>'pivottable2 (update for final)'!F446</f>
        <v>18.899999999999999</v>
      </c>
      <c r="F443" t="str">
        <f>'pivottable2 (update for final)'!G446</f>
        <v>10.1039/c1mb05196b</v>
      </c>
      <c r="G443" t="str">
        <f>'pivottable2 (update for final)'!H446</f>
        <v>N</v>
      </c>
      <c r="H443" t="str">
        <f t="shared" si="6"/>
        <v>1</v>
      </c>
      <c r="I443" t="str">
        <f>'pivottable2 (update for final)'!I446</f>
        <v>1</v>
      </c>
    </row>
    <row r="444" spans="1:9" x14ac:dyDescent="0.25">
      <c r="A444" t="str">
        <f>'pivottable2 (update for final)'!B447</f>
        <v>YE_Syn</v>
      </c>
      <c r="B444" t="str">
        <f>'pivottable2 (update for final)'!C447</f>
        <v>(4-aminobutyric acid)</v>
      </c>
      <c r="C444" t="str">
        <f>'pivottable2 (update for final)'!D447</f>
        <v>C4H9NO2</v>
      </c>
      <c r="D444">
        <f>'pivottable2 (update for final)'!E447</f>
        <v>103.0633</v>
      </c>
      <c r="E444">
        <f>'pivottable2 (update for final)'!F447</f>
        <v>20.49</v>
      </c>
      <c r="F444" t="str">
        <f>'pivottable2 (update for final)'!G447</f>
        <v>10.1039/c1mb05196b</v>
      </c>
      <c r="G444" t="str">
        <f>'pivottable2 (update for final)'!H447</f>
        <v>I</v>
      </c>
      <c r="H444" t="str">
        <f t="shared" si="6"/>
        <v>2</v>
      </c>
      <c r="I444" t="str">
        <f>'pivottable2 (update for final)'!I447</f>
        <v>2</v>
      </c>
    </row>
    <row r="445" spans="1:9" x14ac:dyDescent="0.25">
      <c r="A445" t="str">
        <f>'pivottable2 (update for final)'!B448</f>
        <v>YE_Syn</v>
      </c>
      <c r="B445" t="str">
        <f>'pivottable2 (update for final)'!C448</f>
        <v>(C3H7NO2+Lys-H2O)</v>
      </c>
      <c r="C445" t="str">
        <f>'pivottable2 (update for final)'!D448</f>
        <v>C9H19N3O3</v>
      </c>
      <c r="D445">
        <f>'pivottable2 (update for final)'!E448</f>
        <v>217.14240000000001</v>
      </c>
      <c r="E445">
        <f>'pivottable2 (update for final)'!F448</f>
        <v>26.23</v>
      </c>
      <c r="F445" t="str">
        <f>'pivottable2 (update for final)'!G448</f>
        <v>10.1039/c1mb05196b</v>
      </c>
      <c r="G445" t="str">
        <f>'pivottable2 (update for final)'!H448</f>
        <v>N</v>
      </c>
      <c r="H445" t="str">
        <f t="shared" si="6"/>
        <v>1</v>
      </c>
      <c r="I445" t="str">
        <f>'pivottable2 (update for final)'!I448</f>
        <v>1</v>
      </c>
    </row>
    <row r="446" spans="1:9" x14ac:dyDescent="0.25">
      <c r="A446" t="str">
        <f>'pivottable2 (update for final)'!B449</f>
        <v>YE_Syn</v>
      </c>
      <c r="B446" t="str">
        <f>'pivottable2 (update for final)'!C449</f>
        <v>(C4H9NO3+Arg-H2O)</v>
      </c>
      <c r="C446" t="str">
        <f>'pivottable2 (update for final)'!D449</f>
        <v>C10H21N5O4</v>
      </c>
      <c r="D446">
        <f>'pivottable2 (update for final)'!E449</f>
        <v>275.15949999999998</v>
      </c>
      <c r="E446">
        <f>'pivottable2 (update for final)'!F449</f>
        <v>22.41</v>
      </c>
      <c r="F446" t="str">
        <f>'pivottable2 (update for final)'!G449</f>
        <v>10.1039/c1mb05196b</v>
      </c>
      <c r="G446" t="str">
        <f>'pivottable2 (update for final)'!H449</f>
        <v>N</v>
      </c>
      <c r="H446" t="str">
        <f t="shared" si="6"/>
        <v>1</v>
      </c>
      <c r="I446" t="str">
        <f>'pivottable2 (update for final)'!I449</f>
        <v>1</v>
      </c>
    </row>
    <row r="447" spans="1:9" x14ac:dyDescent="0.25">
      <c r="A447" t="str">
        <f>'pivottable2 (update for final)'!B450</f>
        <v>YE_Syn</v>
      </c>
      <c r="B447" t="str">
        <f>'pivottable2 (update for final)'!C450</f>
        <v>(C4H9NO3+Lys-H2O)</v>
      </c>
      <c r="C447" t="str">
        <f>'pivottable2 (update for final)'!D450</f>
        <v>C10H21N3O4</v>
      </c>
      <c r="D447">
        <f>'pivottable2 (update for final)'!E450</f>
        <v>247.1523</v>
      </c>
      <c r="E447">
        <f>'pivottable2 (update for final)'!F450</f>
        <v>23.41</v>
      </c>
      <c r="F447" t="str">
        <f>'pivottable2 (update for final)'!G450</f>
        <v>10.1039/c1mb05196b</v>
      </c>
      <c r="G447" t="str">
        <f>'pivottable2 (update for final)'!H450</f>
        <v>N</v>
      </c>
      <c r="H447" t="str">
        <f t="shared" si="6"/>
        <v>1</v>
      </c>
      <c r="I447" t="str">
        <f>'pivottable2 (update for final)'!I450</f>
        <v>1</v>
      </c>
    </row>
    <row r="448" spans="1:9" x14ac:dyDescent="0.25">
      <c r="A448" t="str">
        <f>'pivottable2 (update for final)'!B451</f>
        <v>YE_Syn</v>
      </c>
      <c r="B448" t="str">
        <f>'pivottable2 (update for final)'!C451</f>
        <v>(C5H11NO2+Lys-H2O)</v>
      </c>
      <c r="C448" t="str">
        <f>'pivottable2 (update for final)'!D451</f>
        <v>C11H23N3O3</v>
      </c>
      <c r="D448">
        <f>'pivottable2 (update for final)'!E451</f>
        <v>245.1739</v>
      </c>
      <c r="E448">
        <f>'pivottable2 (update for final)'!F451</f>
        <v>23.35</v>
      </c>
      <c r="F448" t="str">
        <f>'pivottable2 (update for final)'!G451</f>
        <v>10.1039/c1mb05196b</v>
      </c>
      <c r="G448" t="str">
        <f>'pivottable2 (update for final)'!H451</f>
        <v>I</v>
      </c>
      <c r="H448" t="str">
        <f t="shared" si="6"/>
        <v>1</v>
      </c>
      <c r="I448" t="str">
        <f>'pivottable2 (update for final)'!I451</f>
        <v>1</v>
      </c>
    </row>
    <row r="449" spans="1:9" x14ac:dyDescent="0.25">
      <c r="A449" t="str">
        <f>'pivottable2 (update for final)'!B452</f>
        <v>YE_Syn</v>
      </c>
      <c r="B449" t="str">
        <f>'pivottable2 (update for final)'!C452</f>
        <v>(C5H7NO3 + (Leu or Ile) minus H2O)</v>
      </c>
      <c r="C449" t="str">
        <f>'pivottable2 (update for final)'!D452</f>
        <v>C11H18N2O4</v>
      </c>
      <c r="D449">
        <f>'pivottable2 (update for final)'!E452</f>
        <v>242.12639999999999</v>
      </c>
      <c r="E449">
        <f>'pivottable2 (update for final)'!F452</f>
        <v>14.36</v>
      </c>
      <c r="F449" t="str">
        <f>'pivottable2 (update for final)'!G452</f>
        <v>10.1039/c1mb05196b</v>
      </c>
      <c r="G449" t="str">
        <f>'pivottable2 (update for final)'!H452</f>
        <v>N</v>
      </c>
      <c r="H449" t="str">
        <f t="shared" si="6"/>
        <v>1</v>
      </c>
      <c r="I449" t="str">
        <f>'pivottable2 (update for final)'!I452</f>
        <v>1</v>
      </c>
    </row>
    <row r="450" spans="1:9" x14ac:dyDescent="0.25">
      <c r="A450" t="str">
        <f>'pivottable2 (update for final)'!B453</f>
        <v>YE_Syn</v>
      </c>
      <c r="B450" t="str">
        <f>'pivottable2 (update for final)'!C453</f>
        <v>(C5H7NO3 + Phe minus H2O)</v>
      </c>
      <c r="C450" t="str">
        <f>'pivottable2 (update for final)'!D453</f>
        <v>C14H16N2O4</v>
      </c>
      <c r="D450">
        <f>'pivottable2 (update for final)'!E453</f>
        <v>276.11149999999998</v>
      </c>
      <c r="E450">
        <f>'pivottable2 (update for final)'!F453</f>
        <v>14.23</v>
      </c>
      <c r="F450" t="str">
        <f>'pivottable2 (update for final)'!G453</f>
        <v>10.1039/c1mb05196b</v>
      </c>
      <c r="G450" t="str">
        <f>'pivottable2 (update for final)'!H453</f>
        <v>N</v>
      </c>
      <c r="H450" t="str">
        <f t="shared" ref="H450:H513" si="7">IF(G450="ND","",I450)</f>
        <v>1</v>
      </c>
      <c r="I450" t="str">
        <f>'pivottable2 (update for final)'!I453</f>
        <v>1</v>
      </c>
    </row>
    <row r="451" spans="1:9" x14ac:dyDescent="0.25">
      <c r="A451" t="str">
        <f>'pivottable2 (update for final)'!B454</f>
        <v>YE_Syn</v>
      </c>
      <c r="B451" t="str">
        <f>'pivottable2 (update for final)'!C454</f>
        <v>(dimethyladenosine)</v>
      </c>
      <c r="C451" t="str">
        <f>'pivottable2 (update for final)'!D454</f>
        <v>C12H17N5O4</v>
      </c>
      <c r="D451">
        <f>'pivottable2 (update for final)'!E454</f>
        <v>295.12869999999998</v>
      </c>
      <c r="E451">
        <f>'pivottable2 (update for final)'!F454</f>
        <v>6.77</v>
      </c>
      <c r="F451" t="str">
        <f>'pivottable2 (update for final)'!G454</f>
        <v>10.1039/c1mb05196b</v>
      </c>
      <c r="G451" t="str">
        <f>'pivottable2 (update for final)'!H454</f>
        <v>E</v>
      </c>
      <c r="H451" t="str">
        <f t="shared" si="7"/>
        <v>4</v>
      </c>
      <c r="I451" t="str">
        <f>'pivottable2 (update for final)'!I454</f>
        <v>4</v>
      </c>
    </row>
    <row r="452" spans="1:9" x14ac:dyDescent="0.25">
      <c r="A452" t="str">
        <f>'pivottable2 (update for final)'!B455</f>
        <v>YE_Syn</v>
      </c>
      <c r="B452" t="str">
        <f>'pivottable2 (update for final)'!C455</f>
        <v>(glycine)</v>
      </c>
      <c r="C452" t="str">
        <f>'pivottable2 (update for final)'!D455</f>
        <v>(C2H5NO2)</v>
      </c>
      <c r="D452">
        <f>'pivottable2 (update for final)'!E455</f>
        <v>75.032028404269994</v>
      </c>
      <c r="E452">
        <f>'pivottable2 (update for final)'!F455</f>
        <v>20.79</v>
      </c>
      <c r="F452" t="str">
        <f>'pivottable2 (update for final)'!G455</f>
        <v>10.1039/c1mb05196b</v>
      </c>
      <c r="G452" t="str">
        <f>'pivottable2 (update for final)'!H455</f>
        <v>N</v>
      </c>
      <c r="H452" t="str">
        <f t="shared" si="7"/>
        <v>1</v>
      </c>
      <c r="I452" t="str">
        <f>'pivottable2 (update for final)'!I455</f>
        <v>1</v>
      </c>
    </row>
    <row r="453" spans="1:9" x14ac:dyDescent="0.25">
      <c r="A453" t="str">
        <f>'pivottable2 (update for final)'!B456</f>
        <v>YE_Syn</v>
      </c>
      <c r="B453" t="str">
        <f>'pivottable2 (update for final)'!C456</f>
        <v>(hexos(amine) trisaccharide)</v>
      </c>
      <c r="C453" t="str">
        <f>'pivottable2 (update for final)'!D456</f>
        <v>C25H40N2O18</v>
      </c>
      <c r="D453">
        <f>'pivottable2 (update for final)'!E456</f>
        <v>656.22829999999999</v>
      </c>
      <c r="E453">
        <f>'pivottable2 (update for final)'!F456</f>
        <v>19.07</v>
      </c>
      <c r="F453" t="str">
        <f>'pivottable2 (update for final)'!G456</f>
        <v>10.1039/c1mb05196b</v>
      </c>
      <c r="G453" t="str">
        <f>'pivottable2 (update for final)'!H456</f>
        <v>E</v>
      </c>
      <c r="H453" t="str">
        <f t="shared" si="7"/>
        <v>3</v>
      </c>
      <c r="I453" t="str">
        <f>'pivottable2 (update for final)'!I456</f>
        <v>3</v>
      </c>
    </row>
    <row r="454" spans="1:9" x14ac:dyDescent="0.25">
      <c r="A454" t="str">
        <f>'pivottable2 (update for final)'!B457</f>
        <v>YE_Syn</v>
      </c>
      <c r="B454" t="str">
        <f>'pivottable2 (update for final)'!C457</f>
        <v>(hexose-Lys)</v>
      </c>
      <c r="C454" t="str">
        <f>'pivottable2 (update for final)'!D457</f>
        <v>(C12H24N2O7)</v>
      </c>
      <c r="D454">
        <f>'pivottable2 (update for final)'!E457</f>
        <v>308.15870000000001</v>
      </c>
      <c r="E454">
        <f>'pivottable2 (update for final)'!F457</f>
        <v>31.95</v>
      </c>
      <c r="F454" t="str">
        <f>'pivottable2 (update for final)'!G457</f>
        <v>10.1039/c1mb05196b</v>
      </c>
      <c r="G454" t="str">
        <f>'pivottable2 (update for final)'!H457</f>
        <v>N</v>
      </c>
      <c r="H454" t="str">
        <f t="shared" si="7"/>
        <v>1</v>
      </c>
      <c r="I454" t="str">
        <f>'pivottable2 (update for final)'!I457</f>
        <v>1</v>
      </c>
    </row>
    <row r="455" spans="1:9" x14ac:dyDescent="0.25">
      <c r="A455" t="str">
        <f>'pivottable2 (update for final)'!B458</f>
        <v>YE_Syn</v>
      </c>
      <c r="B455" t="str">
        <f>'pivottable2 (update for final)'!C458</f>
        <v>(histidine betaine sulfonic acid)</v>
      </c>
      <c r="C455" t="str">
        <f>'pivottable2 (update for final)'!D458</f>
        <v>C9H15N3O5S</v>
      </c>
      <c r="D455">
        <f>'pivottable2 (update for final)'!E458</f>
        <v>277.07479999999998</v>
      </c>
      <c r="E455">
        <f>'pivottable2 (update for final)'!F458</f>
        <v>20.22</v>
      </c>
      <c r="F455" t="str">
        <f>'pivottable2 (update for final)'!G458</f>
        <v>10.1039/c1mb05196b</v>
      </c>
      <c r="G455" t="str">
        <f>'pivottable2 (update for final)'!H458</f>
        <v>ND</v>
      </c>
      <c r="H455" t="str">
        <f t="shared" si="7"/>
        <v/>
      </c>
      <c r="I455">
        <f>'pivottable2 (update for final)'!I458</f>
        <v>0</v>
      </c>
    </row>
    <row r="456" spans="1:9" x14ac:dyDescent="0.25">
      <c r="A456" t="str">
        <f>'pivottable2 (update for final)'!B459</f>
        <v>YE_Syn</v>
      </c>
      <c r="B456" t="str">
        <f>'pivottable2 (update for final)'!C459</f>
        <v>(hydroxytryptophan)</v>
      </c>
      <c r="C456" t="str">
        <f>'pivottable2 (update for final)'!D459</f>
        <v>C11H12N2O3</v>
      </c>
      <c r="D456">
        <f>'pivottable2 (update for final)'!E459</f>
        <v>220.08580000000001</v>
      </c>
      <c r="E456">
        <f>'pivottable2 (update for final)'!F459</f>
        <v>16.670000000000002</v>
      </c>
      <c r="F456" t="str">
        <f>'pivottable2 (update for final)'!G459</f>
        <v>10.1039/c1mb05196b</v>
      </c>
      <c r="G456" t="str">
        <f>'pivottable2 (update for final)'!H459</f>
        <v>N</v>
      </c>
      <c r="H456" t="str">
        <f t="shared" si="7"/>
        <v>1</v>
      </c>
      <c r="I456" t="str">
        <f>'pivottable2 (update for final)'!I459</f>
        <v>1</v>
      </c>
    </row>
    <row r="457" spans="1:9" x14ac:dyDescent="0.25">
      <c r="A457" t="str">
        <f>'pivottable2 (update for final)'!B460</f>
        <v>YE_Syn</v>
      </c>
      <c r="B457" t="str">
        <f>'pivottable2 (update for final)'!C460</f>
        <v>(indole-3-acetaldehyde)</v>
      </c>
      <c r="C457" t="str">
        <f>'pivottable2 (update for final)'!D460</f>
        <v>C10H9NO</v>
      </c>
      <c r="D457">
        <f>'pivottable2 (update for final)'!E460</f>
        <v>159.06870000000001</v>
      </c>
      <c r="E457">
        <f>'pivottable2 (update for final)'!F460</f>
        <v>4.87</v>
      </c>
      <c r="F457" t="str">
        <f>'pivottable2 (update for final)'!G460</f>
        <v>10.1039/c1mb05196b</v>
      </c>
      <c r="G457" t="str">
        <f>'pivottable2 (update for final)'!H460</f>
        <v>E</v>
      </c>
      <c r="H457" t="str">
        <f t="shared" si="7"/>
        <v>5</v>
      </c>
      <c r="I457" t="str">
        <f>'pivottable2 (update for final)'!I460</f>
        <v>5</v>
      </c>
    </row>
    <row r="458" spans="1:9" x14ac:dyDescent="0.25">
      <c r="A458" t="str">
        <f>'pivottable2 (update for final)'!B461</f>
        <v>YE_Syn</v>
      </c>
      <c r="B458" t="str">
        <f>'pivottable2 (update for final)'!C461</f>
        <v>(indole-3-acetamide)</v>
      </c>
      <c r="C458" t="str">
        <f>'pivottable2 (update for final)'!D461</f>
        <v>C10H10N2O</v>
      </c>
      <c r="D458">
        <f>'pivottable2 (update for final)'!E461</f>
        <v>174.07980000000001</v>
      </c>
      <c r="E458">
        <f>'pivottable2 (update for final)'!F461</f>
        <v>12.71</v>
      </c>
      <c r="F458" t="str">
        <f>'pivottable2 (update for final)'!G461</f>
        <v>10.1039/c1mb05196b</v>
      </c>
      <c r="G458" t="str">
        <f>'pivottable2 (update for final)'!H461</f>
        <v>I</v>
      </c>
      <c r="H458" t="str">
        <f t="shared" si="7"/>
        <v>5</v>
      </c>
      <c r="I458" t="str">
        <f>'pivottable2 (update for final)'!I461</f>
        <v>5</v>
      </c>
    </row>
    <row r="459" spans="1:9" x14ac:dyDescent="0.25">
      <c r="A459" t="str">
        <f>'pivottable2 (update for final)'!B462</f>
        <v>YE_Syn</v>
      </c>
      <c r="B459" t="str">
        <f>'pivottable2 (update for final)'!C462</f>
        <v>(N-acetylornithine minus H2O)</v>
      </c>
      <c r="C459" t="str">
        <f>'pivottable2 (update for final)'!D462</f>
        <v>C7H12N2O2</v>
      </c>
      <c r="D459">
        <f>'pivottable2 (update for final)'!E462</f>
        <v>156.08987763355998</v>
      </c>
      <c r="E459">
        <f>'pivottable2 (update for final)'!F462</f>
        <v>6.38</v>
      </c>
      <c r="F459" t="str">
        <f>'pivottable2 (update for final)'!G462</f>
        <v>10.1039/c1mb05196b</v>
      </c>
      <c r="G459" t="str">
        <f>'pivottable2 (update for final)'!H462</f>
        <v>E</v>
      </c>
      <c r="H459" t="str">
        <f t="shared" si="7"/>
        <v>5</v>
      </c>
      <c r="I459" t="str">
        <f>'pivottable2 (update for final)'!I462</f>
        <v>5</v>
      </c>
    </row>
    <row r="460" spans="1:9" x14ac:dyDescent="0.25">
      <c r="A460" t="str">
        <f>'pivottable2 (update for final)'!B463</f>
        <v>YE_Syn</v>
      </c>
      <c r="B460" t="str">
        <f>'pivottable2 (update for final)'!C463</f>
        <v>(Phe-Arg)</v>
      </c>
      <c r="C460" t="str">
        <f>'pivottable2 (update for final)'!D463</f>
        <v>C15H23N5O3</v>
      </c>
      <c r="D460">
        <f>'pivottable2 (update for final)'!E463</f>
        <v>321.17840000000001</v>
      </c>
      <c r="E460">
        <f>'pivottable2 (update for final)'!F463</f>
        <v>19.43</v>
      </c>
      <c r="F460" t="str">
        <f>'pivottable2 (update for final)'!G463</f>
        <v>10.1039/c1mb05196b</v>
      </c>
      <c r="G460" t="str">
        <f>'pivottable2 (update for final)'!H463</f>
        <v>N</v>
      </c>
      <c r="H460" t="str">
        <f t="shared" si="7"/>
        <v>1</v>
      </c>
      <c r="I460" t="str">
        <f>'pivottable2 (update for final)'!I463</f>
        <v>1</v>
      </c>
    </row>
    <row r="461" spans="1:9" x14ac:dyDescent="0.25">
      <c r="A461" t="str">
        <f>'pivottable2 (update for final)'!B464</f>
        <v>YE_Syn</v>
      </c>
      <c r="B461" t="str">
        <f>'pivottable2 (update for final)'!C464</f>
        <v>(Phe-Lys)</v>
      </c>
      <c r="C461" t="str">
        <f>'pivottable2 (update for final)'!D464</f>
        <v>C15H23N3O3</v>
      </c>
      <c r="D461">
        <f>'pivottable2 (update for final)'!E464</f>
        <v>293.17360000000002</v>
      </c>
      <c r="E461">
        <f>'pivottable2 (update for final)'!F464</f>
        <v>20.74</v>
      </c>
      <c r="F461" t="str">
        <f>'pivottable2 (update for final)'!G464</f>
        <v>10.1039/c1mb05196b</v>
      </c>
      <c r="G461" t="str">
        <f>'pivottable2 (update for final)'!H464</f>
        <v>N</v>
      </c>
      <c r="H461" t="str">
        <f t="shared" si="7"/>
        <v>1</v>
      </c>
      <c r="I461" t="str">
        <f>'pivottable2 (update for final)'!I464</f>
        <v>1</v>
      </c>
    </row>
    <row r="462" spans="1:9" x14ac:dyDescent="0.25">
      <c r="A462" t="str">
        <f>'pivottable2 (update for final)'!B465</f>
        <v>YE_Syn</v>
      </c>
      <c r="B462" t="str">
        <f>'pivottable2 (update for final)'!C465</f>
        <v>(Phe-Pro)</v>
      </c>
      <c r="C462" t="str">
        <f>'pivottable2 (update for final)'!D465</f>
        <v>C14H18N2O3</v>
      </c>
      <c r="D462">
        <f>'pivottable2 (update for final)'!E465</f>
        <v>262.13150000000002</v>
      </c>
      <c r="E462">
        <f>'pivottable2 (update for final)'!F465</f>
        <v>14.37</v>
      </c>
      <c r="F462" t="str">
        <f>'pivottable2 (update for final)'!G465</f>
        <v>10.1039/c1mb05196b</v>
      </c>
      <c r="G462" t="str">
        <f>'pivottable2 (update for final)'!H465</f>
        <v>N</v>
      </c>
      <c r="H462" t="str">
        <f t="shared" si="7"/>
        <v>1</v>
      </c>
      <c r="I462" t="str">
        <f>'pivottable2 (update for final)'!I465</f>
        <v>1</v>
      </c>
    </row>
    <row r="463" spans="1:9" x14ac:dyDescent="0.25">
      <c r="A463" t="str">
        <f>'pivottable2 (update for final)'!B466</f>
        <v>YE_Syn</v>
      </c>
      <c r="B463" t="str">
        <f>'pivottable2 (update for final)'!C466</f>
        <v>(purine)</v>
      </c>
      <c r="C463" t="str">
        <f>'pivottable2 (update for final)'!D466</f>
        <v>C5H4N4</v>
      </c>
      <c r="D463">
        <f>'pivottable2 (update for final)'!E466</f>
        <v>120.044</v>
      </c>
      <c r="E463">
        <f>'pivottable2 (update for final)'!F466</f>
        <v>13.54</v>
      </c>
      <c r="F463" t="str">
        <f>'pivottable2 (update for final)'!G466</f>
        <v>10.1039/c1mb05196b</v>
      </c>
      <c r="G463" t="str">
        <f>'pivottable2 (update for final)'!H466</f>
        <v>N</v>
      </c>
      <c r="H463" t="str">
        <f t="shared" si="7"/>
        <v>1</v>
      </c>
      <c r="I463" t="str">
        <f>'pivottable2 (update for final)'!I466</f>
        <v>1</v>
      </c>
    </row>
    <row r="464" spans="1:9" x14ac:dyDescent="0.25">
      <c r="A464" t="str">
        <f>'pivottable2 (update for final)'!B467</f>
        <v>YE_Syn</v>
      </c>
      <c r="B464" t="str">
        <f>'pivottable2 (update for final)'!C467</f>
        <v>(Ser-Lys)</v>
      </c>
      <c r="C464" t="str">
        <f>'pivottable2 (update for final)'!D467</f>
        <v>C9H19N3O4</v>
      </c>
      <c r="D464">
        <f>'pivottable2 (update for final)'!E467</f>
        <v>233.13720000000001</v>
      </c>
      <c r="E464">
        <f>'pivottable2 (update for final)'!F467</f>
        <v>24.32</v>
      </c>
      <c r="F464" t="str">
        <f>'pivottable2 (update for final)'!G467</f>
        <v>10.1039/c1mb05196b</v>
      </c>
      <c r="G464" t="str">
        <f>'pivottable2 (update for final)'!H467</f>
        <v>N</v>
      </c>
      <c r="H464" t="str">
        <f t="shared" si="7"/>
        <v>1</v>
      </c>
      <c r="I464" t="str">
        <f>'pivottable2 (update for final)'!I467</f>
        <v>1</v>
      </c>
    </row>
    <row r="465" spans="1:9" x14ac:dyDescent="0.25">
      <c r="A465" t="str">
        <f>'pivottable2 (update for final)'!B468</f>
        <v>YE_Syn</v>
      </c>
      <c r="B465" t="str">
        <f>'pivottable2 (update for final)'!C468</f>
        <v>(trehalose)</v>
      </c>
      <c r="C465" t="str">
        <f>'pivottable2 (update for final)'!D468</f>
        <v>C12H22O11</v>
      </c>
      <c r="D465">
        <f>'pivottable2 (update for final)'!E468</f>
        <v>342.11621152069995</v>
      </c>
      <c r="E465">
        <f>'pivottable2 (update for final)'!F468</f>
        <v>19.77</v>
      </c>
      <c r="F465" t="str">
        <f>'pivottable2 (update for final)'!G468</f>
        <v>10.1039/c1mb05196b</v>
      </c>
      <c r="G465" t="str">
        <f>'pivottable2 (update for final)'!H468</f>
        <v>I</v>
      </c>
      <c r="H465" t="str">
        <f t="shared" si="7"/>
        <v>1</v>
      </c>
      <c r="I465" t="str">
        <f>'pivottable2 (update for final)'!I468</f>
        <v>1</v>
      </c>
    </row>
    <row r="466" spans="1:9" x14ac:dyDescent="0.25">
      <c r="A466" t="str">
        <f>'pivottable2 (update for final)'!B469</f>
        <v>YE_Syn</v>
      </c>
      <c r="B466" t="str">
        <f>'pivottable2 (update for final)'!C469</f>
        <v>(Tyr-Lys)</v>
      </c>
      <c r="C466" t="str">
        <f>'pivottable2 (update for final)'!D469</f>
        <v>(C15H23N3O4)</v>
      </c>
      <c r="D466">
        <f>'pivottable2 (update for final)'!E469</f>
        <v>309.16800000000001</v>
      </c>
      <c r="E466">
        <f>'pivottable2 (update for final)'!F469</f>
        <v>23.16</v>
      </c>
      <c r="F466" t="str">
        <f>'pivottable2 (update for final)'!G469</f>
        <v>10.1039/c1mb05196b</v>
      </c>
      <c r="G466" t="str">
        <f>'pivottable2 (update for final)'!H469</f>
        <v>N</v>
      </c>
      <c r="H466" t="str">
        <f t="shared" si="7"/>
        <v>1</v>
      </c>
      <c r="I466" t="str">
        <f>'pivottable2 (update for final)'!I469</f>
        <v>1</v>
      </c>
    </row>
    <row r="467" spans="1:9" x14ac:dyDescent="0.25">
      <c r="A467" t="str">
        <f>'pivottable2 (update for final)'!B470</f>
        <v>YE_Syn</v>
      </c>
      <c r="B467" t="str">
        <f>'pivottable2 (update for final)'!C470</f>
        <v>(Val-(Leu or Ile))</v>
      </c>
      <c r="C467" t="str">
        <f>'pivottable2 (update for final)'!D470</f>
        <v>C11H22N2O3</v>
      </c>
      <c r="D467">
        <f>'pivottable2 (update for final)'!E470</f>
        <v>230.16290000000001</v>
      </c>
      <c r="E467">
        <f>'pivottable2 (update for final)'!F470</f>
        <v>14.34</v>
      </c>
      <c r="F467" t="str">
        <f>'pivottable2 (update for final)'!G470</f>
        <v>10.1039/c1mb05196b</v>
      </c>
      <c r="G467" t="str">
        <f>'pivottable2 (update for final)'!H470</f>
        <v>N</v>
      </c>
      <c r="H467" t="str">
        <f t="shared" si="7"/>
        <v>1</v>
      </c>
      <c r="I467" t="str">
        <f>'pivottable2 (update for final)'!I470</f>
        <v>1</v>
      </c>
    </row>
    <row r="468" spans="1:9" x14ac:dyDescent="0.25">
      <c r="A468" t="str">
        <f>'pivottable2 (update for final)'!B471</f>
        <v>YE_Syn</v>
      </c>
      <c r="B468" t="str">
        <f>'pivottable2 (update for final)'!C471</f>
        <v>(Val-Lys)</v>
      </c>
      <c r="C468" t="str">
        <f>'pivottable2 (update for final)'!D471</f>
        <v>C11H23N3O3</v>
      </c>
      <c r="D468">
        <f>'pivottable2 (update for final)'!E471</f>
        <v>245.1738</v>
      </c>
      <c r="E468">
        <f>'pivottable2 (update for final)'!F471</f>
        <v>22.77</v>
      </c>
      <c r="F468" t="str">
        <f>'pivottable2 (update for final)'!G471</f>
        <v>10.1039/c1mb05196b</v>
      </c>
      <c r="G468" t="str">
        <f>'pivottable2 (update for final)'!H471</f>
        <v>N</v>
      </c>
      <c r="H468" t="str">
        <f t="shared" si="7"/>
        <v>1</v>
      </c>
      <c r="I468" t="str">
        <f>'pivottable2 (update for final)'!I471</f>
        <v>1</v>
      </c>
    </row>
    <row r="469" spans="1:9" x14ac:dyDescent="0.25">
      <c r="A469" t="str">
        <f>'pivottable2 (update for final)'!B472</f>
        <v>YE_Syn</v>
      </c>
      <c r="B469" t="str">
        <f>'pivottable2 (update for final)'!C472</f>
        <v>(Val-Val)</v>
      </c>
      <c r="C469" t="str">
        <f>'pivottable2 (update for final)'!D472</f>
        <v>C10H20N2O3</v>
      </c>
      <c r="D469">
        <f>'pivottable2 (update for final)'!E472</f>
        <v>216.13740000000001</v>
      </c>
      <c r="E469">
        <f>'pivottable2 (update for final)'!F472</f>
        <v>15.29</v>
      </c>
      <c r="F469" t="str">
        <f>'pivottable2 (update for final)'!G472</f>
        <v>10.1039/c1mb05196b</v>
      </c>
      <c r="G469" t="str">
        <f>'pivottable2 (update for final)'!H472</f>
        <v>N</v>
      </c>
      <c r="H469" t="str">
        <f t="shared" si="7"/>
        <v>1</v>
      </c>
      <c r="I469" t="str">
        <f>'pivottable2 (update for final)'!I472</f>
        <v>1</v>
      </c>
    </row>
    <row r="470" spans="1:9" x14ac:dyDescent="0.25">
      <c r="A470" t="str">
        <f>'pivottable2 (update for final)'!B473</f>
        <v>YE_Syn</v>
      </c>
      <c r="B470" t="str">
        <f>'pivottable2 (update for final)'!C473</f>
        <v>acetylglutamate</v>
      </c>
      <c r="C470" t="str">
        <f>'pivottable2 (update for final)'!D473</f>
        <v>C7H11NO5</v>
      </c>
      <c r="D470">
        <f>'pivottable2 (update for final)'!E473</f>
        <v>189.06450000000001</v>
      </c>
      <c r="E470">
        <f>'pivottable2 (update for final)'!F473</f>
        <v>20.03</v>
      </c>
      <c r="F470" t="str">
        <f>'pivottable2 (update for final)'!G473</f>
        <v>10.1039/c1mb05196b</v>
      </c>
      <c r="G470" t="str">
        <f>'pivottable2 (update for final)'!H473</f>
        <v>N</v>
      </c>
      <c r="H470" t="str">
        <f t="shared" si="7"/>
        <v>1</v>
      </c>
      <c r="I470" t="str">
        <f>'pivottable2 (update for final)'!I473</f>
        <v>1</v>
      </c>
    </row>
    <row r="471" spans="1:9" x14ac:dyDescent="0.25">
      <c r="A471" t="str">
        <f>'pivottable2 (update for final)'!B474</f>
        <v>YE_Syn</v>
      </c>
      <c r="B471" t="str">
        <f>'pivottable2 (update for final)'!C474</f>
        <v>adenine</v>
      </c>
      <c r="C471" t="str">
        <f>'pivottable2 (update for final)'!D474</f>
        <v>C5H5N5</v>
      </c>
      <c r="D471">
        <f>'pivottable2 (update for final)'!E474</f>
        <v>135.05529999999999</v>
      </c>
      <c r="E471">
        <f>'pivottable2 (update for final)'!F474</f>
        <v>7.79</v>
      </c>
      <c r="F471" t="str">
        <f>'pivottable2 (update for final)'!G474</f>
        <v>10.1039/c1mb05196b</v>
      </c>
      <c r="G471" t="str">
        <f>'pivottable2 (update for final)'!H474</f>
        <v>I</v>
      </c>
      <c r="H471" t="str">
        <f t="shared" si="7"/>
        <v>5</v>
      </c>
      <c r="I471" t="str">
        <f>'pivottable2 (update for final)'!I474</f>
        <v>5</v>
      </c>
    </row>
    <row r="472" spans="1:9" x14ac:dyDescent="0.25">
      <c r="A472" t="str">
        <f>'pivottable2 (update for final)'!B475</f>
        <v>YE_Syn</v>
      </c>
      <c r="B472" t="str">
        <f>'pivottable2 (update for final)'!C475</f>
        <v>adenosine</v>
      </c>
      <c r="C472" t="str">
        <f>'pivottable2 (update for final)'!D475</f>
        <v>C10H13N5O4</v>
      </c>
      <c r="D472">
        <f>'pivottable2 (update for final)'!E475</f>
        <v>267.09640000000002</v>
      </c>
      <c r="E472">
        <f>'pivottable2 (update for final)'!F475</f>
        <v>8.4700000000000006</v>
      </c>
      <c r="F472" t="str">
        <f>'pivottable2 (update for final)'!G475</f>
        <v>10.1039/c1mb05196b</v>
      </c>
      <c r="G472" t="str">
        <f>'pivottable2 (update for final)'!H475</f>
        <v>I</v>
      </c>
      <c r="H472" t="str">
        <f t="shared" si="7"/>
        <v>1</v>
      </c>
      <c r="I472" t="str">
        <f>'pivottable2 (update for final)'!I475</f>
        <v>1</v>
      </c>
    </row>
    <row r="473" spans="1:9" x14ac:dyDescent="0.25">
      <c r="A473" t="str">
        <f>'pivottable2 (update for final)'!B476</f>
        <v>YE_Syn</v>
      </c>
      <c r="B473" t="str">
        <f>'pivottable2 (update for final)'!C476</f>
        <v>alanine</v>
      </c>
      <c r="C473" t="str">
        <f>'pivottable2 (update for final)'!D476</f>
        <v>C3H7NO2</v>
      </c>
      <c r="D473">
        <f>'pivottable2 (update for final)'!E476</f>
        <v>89.0471</v>
      </c>
      <c r="E473">
        <f>'pivottable2 (update for final)'!F476</f>
        <v>19.600000000000001</v>
      </c>
      <c r="F473" t="str">
        <f>'pivottable2 (update for final)'!G476</f>
        <v>10.1039/c1mb05196b</v>
      </c>
      <c r="G473" t="str">
        <f>'pivottable2 (update for final)'!H476</f>
        <v>N</v>
      </c>
      <c r="H473" t="str">
        <f t="shared" si="7"/>
        <v>1</v>
      </c>
      <c r="I473" t="str">
        <f>'pivottable2 (update for final)'!I476</f>
        <v>1</v>
      </c>
    </row>
    <row r="474" spans="1:9" x14ac:dyDescent="0.25">
      <c r="A474" t="str">
        <f>'pivottable2 (update for final)'!B477</f>
        <v>YE_Syn</v>
      </c>
      <c r="B474" t="str">
        <f>'pivottable2 (update for final)'!C477</f>
        <v>AMP</v>
      </c>
      <c r="C474" t="str">
        <f>'pivottable2 (update for final)'!D477</f>
        <v>C10H14N5O7P</v>
      </c>
      <c r="D474">
        <f>'pivottable2 (update for final)'!E477</f>
        <v>347.06389999999999</v>
      </c>
      <c r="E474">
        <f>'pivottable2 (update for final)'!F477</f>
        <v>20.71</v>
      </c>
      <c r="F474" t="str">
        <f>'pivottable2 (update for final)'!G477</f>
        <v>10.1039/c1mb05196b</v>
      </c>
      <c r="G474" t="str">
        <f>'pivottable2 (update for final)'!H477</f>
        <v>E</v>
      </c>
      <c r="H474" t="str">
        <f t="shared" si="7"/>
        <v>2</v>
      </c>
      <c r="I474" t="str">
        <f>'pivottable2 (update for final)'!I477</f>
        <v>2</v>
      </c>
    </row>
    <row r="475" spans="1:9" x14ac:dyDescent="0.25">
      <c r="A475" t="str">
        <f>'pivottable2 (update for final)'!B478</f>
        <v>YE_Syn</v>
      </c>
      <c r="B475" t="str">
        <f>'pivottable2 (update for final)'!C478</f>
        <v>arginine</v>
      </c>
      <c r="C475" t="str">
        <f>'pivottable2 (update for final)'!D478</f>
        <v>C6H14N4O2</v>
      </c>
      <c r="D475">
        <f>'pivottable2 (update for final)'!E478</f>
        <v>174.11160000000001</v>
      </c>
      <c r="E475">
        <f>'pivottable2 (update for final)'!F478</f>
        <v>35.630000000000003</v>
      </c>
      <c r="F475" t="str">
        <f>'pivottable2 (update for final)'!G478</f>
        <v>10.1039/c1mb05196b</v>
      </c>
      <c r="G475" t="str">
        <f>'pivottable2 (update for final)'!H478</f>
        <v>N</v>
      </c>
      <c r="H475" t="str">
        <f t="shared" si="7"/>
        <v>1</v>
      </c>
      <c r="I475" t="str">
        <f>'pivottable2 (update for final)'!I478</f>
        <v>1</v>
      </c>
    </row>
    <row r="476" spans="1:9" x14ac:dyDescent="0.25">
      <c r="A476" t="str">
        <f>'pivottable2 (update for final)'!B479</f>
        <v>YE_Syn</v>
      </c>
      <c r="B476" t="str">
        <f>'pivottable2 (update for final)'!C479</f>
        <v>asparagine</v>
      </c>
      <c r="C476" t="str">
        <f>'pivottable2 (update for final)'!D479</f>
        <v>C4H8N2O3</v>
      </c>
      <c r="D476">
        <f>'pivottable2 (update for final)'!E479</f>
        <v>132.05349212484001</v>
      </c>
      <c r="E476">
        <f>'pivottable2 (update for final)'!F479</f>
        <v>21.09</v>
      </c>
      <c r="F476" t="str">
        <f>'pivottable2 (update for final)'!G479</f>
        <v>10.1039/c1mb05196b</v>
      </c>
      <c r="G476" t="str">
        <f>'pivottable2 (update for final)'!H479</f>
        <v>N</v>
      </c>
      <c r="H476" t="str">
        <f t="shared" si="7"/>
        <v>1</v>
      </c>
      <c r="I476" t="str">
        <f>'pivottable2 (update for final)'!I479</f>
        <v>1</v>
      </c>
    </row>
    <row r="477" spans="1:9" x14ac:dyDescent="0.25">
      <c r="A477" t="str">
        <f>'pivottable2 (update for final)'!B480</f>
        <v>YE_Syn</v>
      </c>
      <c r="B477" t="str">
        <f>'pivottable2 (update for final)'!C480</f>
        <v>aspartate</v>
      </c>
      <c r="C477" t="str">
        <f>'pivottable2 (update for final)'!D480</f>
        <v>C4H7NO4</v>
      </c>
      <c r="D477">
        <f>'pivottable2 (update for final)'!E480</f>
        <v>133.0377</v>
      </c>
      <c r="E477">
        <f>'pivottable2 (update for final)'!F480</f>
        <v>20.77</v>
      </c>
      <c r="F477" t="str">
        <f>'pivottable2 (update for final)'!G480</f>
        <v>10.1039/c1mb05196b</v>
      </c>
      <c r="G477" t="str">
        <f>'pivottable2 (update for final)'!H480</f>
        <v>E</v>
      </c>
      <c r="H477" t="str">
        <f t="shared" si="7"/>
        <v>2</v>
      </c>
      <c r="I477" t="str">
        <f>'pivottable2 (update for final)'!I480</f>
        <v>2</v>
      </c>
    </row>
    <row r="478" spans="1:9" x14ac:dyDescent="0.25">
      <c r="A478" t="str">
        <f>'pivottable2 (update for final)'!B481</f>
        <v>YE_Syn</v>
      </c>
      <c r="B478" t="str">
        <f>'pivottable2 (update for final)'!C481</f>
        <v>betaine</v>
      </c>
      <c r="C478" t="str">
        <f>'pivottable2 (update for final)'!D481</f>
        <v>C5H11NO2</v>
      </c>
      <c r="D478">
        <f>'pivottable2 (update for final)'!E481</f>
        <v>117.0797</v>
      </c>
      <c r="E478">
        <f>'pivottable2 (update for final)'!F481</f>
        <v>17.350000000000001</v>
      </c>
      <c r="F478" t="str">
        <f>'pivottable2 (update for final)'!G481</f>
        <v>10.1039/c1mb05196b</v>
      </c>
      <c r="G478" t="str">
        <f>'pivottable2 (update for final)'!H481</f>
        <v>N</v>
      </c>
      <c r="H478" t="str">
        <f t="shared" si="7"/>
        <v>1</v>
      </c>
      <c r="I478" t="str">
        <f>'pivottable2 (update for final)'!I481</f>
        <v>1</v>
      </c>
    </row>
    <row r="479" spans="1:9" x14ac:dyDescent="0.25">
      <c r="A479" t="str">
        <f>'pivottable2 (update for final)'!B482</f>
        <v>YE_Syn</v>
      </c>
      <c r="B479" t="str">
        <f>'pivottable2 (update for final)'!C482</f>
        <v>choline</v>
      </c>
      <c r="C479" t="str">
        <f>'pivottable2 (update for final)'!D482</f>
        <v>C5H13NO</v>
      </c>
      <c r="D479">
        <f>'pivottable2 (update for final)'!E482</f>
        <v>103.0996</v>
      </c>
      <c r="E479">
        <f>'pivottable2 (update for final)'!F482</f>
        <v>14.61</v>
      </c>
      <c r="F479" t="str">
        <f>'pivottable2 (update for final)'!G482</f>
        <v>10.1039/c1mb05196b</v>
      </c>
      <c r="G479" t="str">
        <f>'pivottable2 (update for final)'!H482</f>
        <v>I</v>
      </c>
      <c r="H479" t="str">
        <f t="shared" si="7"/>
        <v>5</v>
      </c>
      <c r="I479" t="str">
        <f>'pivottable2 (update for final)'!I482</f>
        <v>5</v>
      </c>
    </row>
    <row r="480" spans="1:9" x14ac:dyDescent="0.25">
      <c r="A480" t="str">
        <f>'pivottable2 (update for final)'!B483</f>
        <v>YE_Syn</v>
      </c>
      <c r="B480" t="str">
        <f>'pivottable2 (update for final)'!C483</f>
        <v>cytidine</v>
      </c>
      <c r="C480" t="str">
        <f>'pivottable2 (update for final)'!D483</f>
        <v>C9H13N3O5</v>
      </c>
      <c r="D480">
        <f>'pivottable2 (update for final)'!E483</f>
        <v>243.08552052911</v>
      </c>
      <c r="E480">
        <f>'pivottable2 (update for final)'!F483</f>
        <v>14.74</v>
      </c>
      <c r="F480" t="str">
        <f>'pivottable2 (update for final)'!G483</f>
        <v>10.1039/c1mb05196b</v>
      </c>
      <c r="G480" t="str">
        <f>'pivottable2 (update for final)'!H483</f>
        <v>E</v>
      </c>
      <c r="H480" t="str">
        <f t="shared" si="7"/>
        <v>5</v>
      </c>
      <c r="I480" t="str">
        <f>'pivottable2 (update for final)'!I483</f>
        <v>5</v>
      </c>
    </row>
    <row r="481" spans="1:9" x14ac:dyDescent="0.25">
      <c r="A481" t="str">
        <f>'pivottable2 (update for final)'!B484</f>
        <v>YE_Syn</v>
      </c>
      <c r="B481" t="str">
        <f>'pivottable2 (update for final)'!C484</f>
        <v>cytosine</v>
      </c>
      <c r="C481" t="str">
        <f>'pivottable2 (update for final)'!D484</f>
        <v>C4H5N3O</v>
      </c>
      <c r="D481">
        <f>'pivottable2 (update for final)'!E484</f>
        <v>111.0431</v>
      </c>
      <c r="E481">
        <f>'pivottable2 (update for final)'!F484</f>
        <v>9.5500000000000007</v>
      </c>
      <c r="F481" t="str">
        <f>'pivottable2 (update for final)'!G484</f>
        <v>10.1039/c1mb05196b</v>
      </c>
      <c r="G481" t="str">
        <f>'pivottable2 (update for final)'!H484</f>
        <v>E</v>
      </c>
      <c r="H481" t="str">
        <f t="shared" si="7"/>
        <v>5</v>
      </c>
      <c r="I481" t="str">
        <f>'pivottable2 (update for final)'!I484</f>
        <v>5</v>
      </c>
    </row>
    <row r="482" spans="1:9" x14ac:dyDescent="0.25">
      <c r="A482" t="str">
        <f>'pivottable2 (update for final)'!B485</f>
        <v>YE_Syn</v>
      </c>
      <c r="B482" t="str">
        <f>'pivottable2 (update for final)'!C485</f>
        <v>gamma-Glu-Phe</v>
      </c>
      <c r="C482" t="str">
        <f>'pivottable2 (update for final)'!D485</f>
        <v>C14H18N2O5</v>
      </c>
      <c r="D482">
        <f>'pivottable2 (update for final)'!E485</f>
        <v>294.12279999999998</v>
      </c>
      <c r="E482">
        <f>'pivottable2 (update for final)'!F485</f>
        <v>18.739999999999998</v>
      </c>
      <c r="F482" t="str">
        <f>'pivottable2 (update for final)'!G485</f>
        <v>10.1039/c1mb05196b</v>
      </c>
      <c r="G482" t="str">
        <f>'pivottable2 (update for final)'!H485</f>
        <v>ND</v>
      </c>
      <c r="H482" t="str">
        <f t="shared" si="7"/>
        <v/>
      </c>
      <c r="I482">
        <f>'pivottable2 (update for final)'!I485</f>
        <v>0</v>
      </c>
    </row>
    <row r="483" spans="1:9" x14ac:dyDescent="0.25">
      <c r="A483" t="str">
        <f>'pivottable2 (update for final)'!B486</f>
        <v>YE_Syn</v>
      </c>
      <c r="B483" t="str">
        <f>'pivottable2 (update for final)'!C486</f>
        <v>glucose</v>
      </c>
      <c r="C483" t="str">
        <f>'pivottable2 (update for final)'!D486</f>
        <v>C6H12O6</v>
      </c>
      <c r="D483">
        <f>'pivottable2 (update for final)'!E486</f>
        <v>180.0633</v>
      </c>
      <c r="E483">
        <f>'pivottable2 (update for final)'!F486</f>
        <v>19.989999999999998</v>
      </c>
      <c r="F483" t="str">
        <f>'pivottable2 (update for final)'!G486</f>
        <v>10.1039/c1mb05196b</v>
      </c>
      <c r="G483" t="str">
        <f>'pivottable2 (update for final)'!H486</f>
        <v>N</v>
      </c>
      <c r="H483" t="str">
        <f t="shared" si="7"/>
        <v>1</v>
      </c>
      <c r="I483" t="str">
        <f>'pivottable2 (update for final)'!I486</f>
        <v>1</v>
      </c>
    </row>
    <row r="484" spans="1:9" x14ac:dyDescent="0.25">
      <c r="A484" t="str">
        <f>'pivottable2 (update for final)'!B487</f>
        <v>YE_Syn</v>
      </c>
      <c r="B484" t="str">
        <f>'pivottable2 (update for final)'!C487</f>
        <v>glucosylglycerate</v>
      </c>
      <c r="C484" t="str">
        <f>'pivottable2 (update for final)'!D487</f>
        <v>C9H16O9</v>
      </c>
      <c r="D484">
        <f>'pivottable2 (update for final)'!E487</f>
        <v>268.0806</v>
      </c>
      <c r="E484">
        <f>'pivottable2 (update for final)'!F487</f>
        <v>19.440000000000001</v>
      </c>
      <c r="F484" t="str">
        <f>'pivottable2 (update for final)'!G487</f>
        <v>10.1039/c1mb05196b</v>
      </c>
      <c r="G484" t="str">
        <f>'pivottable2 (update for final)'!H487</f>
        <v>ND</v>
      </c>
      <c r="H484" t="str">
        <f t="shared" si="7"/>
        <v/>
      </c>
      <c r="I484">
        <f>'pivottable2 (update for final)'!I487</f>
        <v>0</v>
      </c>
    </row>
    <row r="485" spans="1:9" x14ac:dyDescent="0.25">
      <c r="A485" t="str">
        <f>'pivottable2 (update for final)'!B488</f>
        <v>YE_Syn</v>
      </c>
      <c r="B485" t="str">
        <f>'pivottable2 (update for final)'!C488</f>
        <v>glucosylglycerol</v>
      </c>
      <c r="C485" t="str">
        <f>'pivottable2 (update for final)'!D488</f>
        <v>C9H18O8</v>
      </c>
      <c r="D485">
        <f>'pivottable2 (update for final)'!E488</f>
        <v>254.101</v>
      </c>
      <c r="E485">
        <f>'pivottable2 (update for final)'!F488</f>
        <v>16.71</v>
      </c>
      <c r="F485" t="str">
        <f>'pivottable2 (update for final)'!G488</f>
        <v>10.1039/c1mb05196b</v>
      </c>
      <c r="G485" t="str">
        <f>'pivottable2 (update for final)'!H488</f>
        <v>ND</v>
      </c>
      <c r="H485" t="str">
        <f t="shared" si="7"/>
        <v/>
      </c>
      <c r="I485">
        <f>'pivottable2 (update for final)'!I488</f>
        <v>0</v>
      </c>
    </row>
    <row r="486" spans="1:9" x14ac:dyDescent="0.25">
      <c r="A486" t="str">
        <f>'pivottable2 (update for final)'!B489</f>
        <v>YE_Syn</v>
      </c>
      <c r="B486" t="str">
        <f>'pivottable2 (update for final)'!C489</f>
        <v>glutamate</v>
      </c>
      <c r="C486" t="str">
        <f>'pivottable2 (update for final)'!D489</f>
        <v>C5H9NO4</v>
      </c>
      <c r="D486">
        <f>'pivottable2 (update for final)'!E489</f>
        <v>147.05269999999999</v>
      </c>
      <c r="E486">
        <f>'pivottable2 (update for final)'!F489</f>
        <v>20.47</v>
      </c>
      <c r="F486" t="str">
        <f>'pivottable2 (update for final)'!G489</f>
        <v>10.1039/c1mb05196b</v>
      </c>
      <c r="G486" t="str">
        <f>'pivottable2 (update for final)'!H489</f>
        <v>I</v>
      </c>
      <c r="H486" t="str">
        <f t="shared" si="7"/>
        <v>3</v>
      </c>
      <c r="I486" t="str">
        <f>'pivottable2 (update for final)'!I489</f>
        <v>3</v>
      </c>
    </row>
    <row r="487" spans="1:9" x14ac:dyDescent="0.25">
      <c r="A487" t="str">
        <f>'pivottable2 (update for final)'!B490</f>
        <v>YE_Syn</v>
      </c>
      <c r="B487" t="str">
        <f>'pivottable2 (update for final)'!C490</f>
        <v>glutamine</v>
      </c>
      <c r="C487" t="str">
        <f>'pivottable2 (update for final)'!D490</f>
        <v>C5H10N2O3</v>
      </c>
      <c r="D487">
        <f>'pivottable2 (update for final)'!E490</f>
        <v>146.06970000000001</v>
      </c>
      <c r="E487">
        <f>'pivottable2 (update for final)'!F490</f>
        <v>20.36</v>
      </c>
      <c r="F487" t="str">
        <f>'pivottable2 (update for final)'!G490</f>
        <v>10.1039/c1mb05196b</v>
      </c>
      <c r="G487" t="str">
        <f>'pivottable2 (update for final)'!H490</f>
        <v>N</v>
      </c>
      <c r="H487" t="str">
        <f t="shared" si="7"/>
        <v>1</v>
      </c>
      <c r="I487" t="str">
        <f>'pivottable2 (update for final)'!I490</f>
        <v>1</v>
      </c>
    </row>
    <row r="488" spans="1:9" x14ac:dyDescent="0.25">
      <c r="A488" t="str">
        <f>'pivottable2 (update for final)'!B491</f>
        <v>YE_Syn</v>
      </c>
      <c r="B488" t="str">
        <f>'pivottable2 (update for final)'!C491</f>
        <v>glycerophosphocholine</v>
      </c>
      <c r="C488" t="str">
        <f>'pivottable2 (update for final)'!D491</f>
        <v>C8H20NO6P</v>
      </c>
      <c r="D488">
        <f>'pivottable2 (update for final)'!E491</f>
        <v>257.10399999999998</v>
      </c>
      <c r="E488">
        <f>'pivottable2 (update for final)'!F491</f>
        <v>21.38</v>
      </c>
      <c r="F488" t="str">
        <f>'pivottable2 (update for final)'!G491</f>
        <v>10.1039/c1mb05196b</v>
      </c>
      <c r="G488" t="str">
        <f>'pivottable2 (update for final)'!H491</f>
        <v>N</v>
      </c>
      <c r="H488" t="str">
        <f t="shared" si="7"/>
        <v>1</v>
      </c>
      <c r="I488" t="str">
        <f>'pivottable2 (update for final)'!I491</f>
        <v>1</v>
      </c>
    </row>
    <row r="489" spans="1:9" x14ac:dyDescent="0.25">
      <c r="A489" t="str">
        <f>'pivottable2 (update for final)'!B492</f>
        <v>YE_Syn</v>
      </c>
      <c r="B489" t="str">
        <f>'pivottable2 (update for final)'!C492</f>
        <v>Gly-Phe</v>
      </c>
      <c r="C489" t="str">
        <f>'pivottable2 (update for final)'!D492</f>
        <v>C11H14N2O3</v>
      </c>
      <c r="D489">
        <f>'pivottable2 (update for final)'!E492</f>
        <v>222.10079999999999</v>
      </c>
      <c r="E489">
        <f>'pivottable2 (update for final)'!F492</f>
        <v>17.079999999999998</v>
      </c>
      <c r="F489" t="str">
        <f>'pivottable2 (update for final)'!G492</f>
        <v>10.1039/c1mb05196b</v>
      </c>
      <c r="G489" t="str">
        <f>'pivottable2 (update for final)'!H492</f>
        <v>N</v>
      </c>
      <c r="H489" t="str">
        <f t="shared" si="7"/>
        <v>1</v>
      </c>
      <c r="I489" t="str">
        <f>'pivottable2 (update for final)'!I492</f>
        <v>1</v>
      </c>
    </row>
    <row r="490" spans="1:9" x14ac:dyDescent="0.25">
      <c r="A490" t="str">
        <f>'pivottable2 (update for final)'!B493</f>
        <v>YE_Syn</v>
      </c>
      <c r="B490" t="str">
        <f>'pivottable2 (update for final)'!C493</f>
        <v>guanine</v>
      </c>
      <c r="C490" t="str">
        <f>'pivottable2 (update for final)'!D493</f>
        <v>C5H5N5O</v>
      </c>
      <c r="D490">
        <f>'pivottable2 (update for final)'!E493</f>
        <v>151.0488</v>
      </c>
      <c r="E490">
        <f>'pivottable2 (update for final)'!F493</f>
        <v>14.15</v>
      </c>
      <c r="F490" t="str">
        <f>'pivottable2 (update for final)'!G493</f>
        <v>10.1039/c1mb05196b</v>
      </c>
      <c r="G490" t="str">
        <f>'pivottable2 (update for final)'!H493</f>
        <v>N</v>
      </c>
      <c r="H490" t="str">
        <f t="shared" si="7"/>
        <v>1</v>
      </c>
      <c r="I490" t="str">
        <f>'pivottable2 (update for final)'!I493</f>
        <v>1</v>
      </c>
    </row>
    <row r="491" spans="1:9" x14ac:dyDescent="0.25">
      <c r="A491" t="str">
        <f>'pivottable2 (update for final)'!B494</f>
        <v>YE_Syn</v>
      </c>
      <c r="B491" t="str">
        <f>'pivottable2 (update for final)'!C494</f>
        <v>guanosine</v>
      </c>
      <c r="C491" t="str">
        <f>'pivottable2 (update for final)'!D494</f>
        <v>C10H13N5O5</v>
      </c>
      <c r="D491">
        <f>'pivottable2 (update for final)'!E494</f>
        <v>283.09140000000002</v>
      </c>
      <c r="E491">
        <f>'pivottable2 (update for final)'!F494</f>
        <v>15.76</v>
      </c>
      <c r="F491" t="str">
        <f>'pivottable2 (update for final)'!G494</f>
        <v>10.1039/c1mb05196b</v>
      </c>
      <c r="G491" t="str">
        <f>'pivottable2 (update for final)'!H494</f>
        <v>E</v>
      </c>
      <c r="H491" t="str">
        <f t="shared" si="7"/>
        <v>2</v>
      </c>
      <c r="I491" t="str">
        <f>'pivottable2 (update for final)'!I494</f>
        <v>2</v>
      </c>
    </row>
    <row r="492" spans="1:9" x14ac:dyDescent="0.25">
      <c r="A492" t="str">
        <f>'pivottable2 (update for final)'!B495</f>
        <v>YE_Syn</v>
      </c>
      <c r="B492" t="str">
        <f>'pivottable2 (update for final)'!C495</f>
        <v>HEPES</v>
      </c>
      <c r="C492" t="str">
        <f>'pivottable2 (update for final)'!D495</f>
        <v>C8H18N2O4S</v>
      </c>
      <c r="D492">
        <f>'pivottable2 (update for final)'!E495</f>
        <v>238.10570000000001</v>
      </c>
      <c r="E492">
        <f>'pivottable2 (update for final)'!F495</f>
        <v>19.23</v>
      </c>
      <c r="F492" t="str">
        <f>'pivottable2 (update for final)'!G495</f>
        <v>10.1039/c1mb05196b</v>
      </c>
      <c r="G492" t="str">
        <f>'pivottable2 (update for final)'!H495</f>
        <v>ND</v>
      </c>
      <c r="H492" t="str">
        <f t="shared" si="7"/>
        <v/>
      </c>
      <c r="I492">
        <f>'pivottable2 (update for final)'!I495</f>
        <v>0</v>
      </c>
    </row>
    <row r="493" spans="1:9" x14ac:dyDescent="0.25">
      <c r="A493" t="str">
        <f>'pivottable2 (update for final)'!B496</f>
        <v>YE_Syn</v>
      </c>
      <c r="B493" t="str">
        <f>'pivottable2 (update for final)'!C496</f>
        <v>histidine</v>
      </c>
      <c r="C493" t="str">
        <f>'pivottable2 (update for final)'!D496</f>
        <v>C6H9N3O2</v>
      </c>
      <c r="D493">
        <f>'pivottable2 (update for final)'!E496</f>
        <v>155.06909999999999</v>
      </c>
      <c r="E493">
        <f>'pivottable2 (update for final)'!F496</f>
        <v>21.14</v>
      </c>
      <c r="F493" t="str">
        <f>'pivottable2 (update for final)'!G496</f>
        <v>10.1039/c1mb05196b</v>
      </c>
      <c r="G493" t="str">
        <f>'pivottable2 (update for final)'!H496</f>
        <v>E</v>
      </c>
      <c r="H493" t="str">
        <f t="shared" si="7"/>
        <v>1</v>
      </c>
      <c r="I493" t="str">
        <f>'pivottable2 (update for final)'!I496</f>
        <v>1</v>
      </c>
    </row>
    <row r="494" spans="1:9" x14ac:dyDescent="0.25">
      <c r="A494" t="str">
        <f>'pivottable2 (update for final)'!B497</f>
        <v>YE_Syn</v>
      </c>
      <c r="B494" t="str">
        <f>'pivottable2 (update for final)'!C497</f>
        <v>histidine betaine</v>
      </c>
      <c r="C494" t="str">
        <f>'pivottable2 (update for final)'!D497</f>
        <v>C9H15N3O2</v>
      </c>
      <c r="D494">
        <f>'pivottable2 (update for final)'!E497</f>
        <v>197.11660000000001</v>
      </c>
      <c r="E494">
        <f>'pivottable2 (update for final)'!F497</f>
        <v>20.05</v>
      </c>
      <c r="F494" t="str">
        <f>'pivottable2 (update for final)'!G497</f>
        <v>10.1039/c1mb05196b</v>
      </c>
      <c r="G494" t="str">
        <f>'pivottable2 (update for final)'!H497</f>
        <v>ND</v>
      </c>
      <c r="H494" t="str">
        <f t="shared" si="7"/>
        <v/>
      </c>
      <c r="I494">
        <f>'pivottable2 (update for final)'!I497</f>
        <v>0</v>
      </c>
    </row>
    <row r="495" spans="1:9" x14ac:dyDescent="0.25">
      <c r="A495" t="str">
        <f>'pivottable2 (update for final)'!B498</f>
        <v>YE_Syn</v>
      </c>
      <c r="B495" t="str">
        <f>'pivottable2 (update for final)'!C498</f>
        <v>His-Val</v>
      </c>
      <c r="C495" t="str">
        <f>'pivottable2 (update for final)'!D498</f>
        <v>C11H18N4O3</v>
      </c>
      <c r="D495">
        <f>'pivottable2 (update for final)'!E498</f>
        <v>254.1369</v>
      </c>
      <c r="E495">
        <f>'pivottable2 (update for final)'!F498</f>
        <v>19.36</v>
      </c>
      <c r="F495" t="str">
        <f>'pivottable2 (update for final)'!G498</f>
        <v>10.1039/c1mb05196b</v>
      </c>
      <c r="G495" t="str">
        <f>'pivottable2 (update for final)'!H498</f>
        <v>N</v>
      </c>
      <c r="H495" t="str">
        <f t="shared" si="7"/>
        <v>1</v>
      </c>
      <c r="I495" t="str">
        <f>'pivottable2 (update for final)'!I498</f>
        <v>1</v>
      </c>
    </row>
    <row r="496" spans="1:9" x14ac:dyDescent="0.25">
      <c r="A496" t="str">
        <f>'pivottable2 (update for final)'!B499</f>
        <v>YE_Syn</v>
      </c>
      <c r="B496" t="str">
        <f>'pivottable2 (update for final)'!C499</f>
        <v>hypoxanthine</v>
      </c>
      <c r="C496" t="str">
        <f>'pivottable2 (update for final)'!D499</f>
        <v>C5H4N4O</v>
      </c>
      <c r="D496">
        <f>'pivottable2 (update for final)'!E499</f>
        <v>136.0385</v>
      </c>
      <c r="E496">
        <f>'pivottable2 (update for final)'!F499</f>
        <v>9.81</v>
      </c>
      <c r="F496" t="str">
        <f>'pivottable2 (update for final)'!G499</f>
        <v>10.1039/c1mb05196b</v>
      </c>
      <c r="G496" t="str">
        <f>'pivottable2 (update for final)'!H499</f>
        <v>N</v>
      </c>
      <c r="H496" t="str">
        <f t="shared" si="7"/>
        <v>1</v>
      </c>
      <c r="I496" t="str">
        <f>'pivottable2 (update for final)'!I499</f>
        <v>1</v>
      </c>
    </row>
    <row r="497" spans="1:9" x14ac:dyDescent="0.25">
      <c r="A497" t="str">
        <f>'pivottable2 (update for final)'!B500</f>
        <v>YE_Syn</v>
      </c>
      <c r="B497" t="str">
        <f>'pivottable2 (update for final)'!C500</f>
        <v>isoleucine</v>
      </c>
      <c r="C497" t="str">
        <f>'pivottable2 (update for final)'!D500</f>
        <v>C6H13NO2</v>
      </c>
      <c r="D497">
        <f>'pivottable2 (update for final)'!E500</f>
        <v>131.09450000000001</v>
      </c>
      <c r="E497">
        <f>'pivottable2 (update for final)'!F500</f>
        <v>15.66</v>
      </c>
      <c r="F497" t="str">
        <f>'pivottable2 (update for final)'!G500</f>
        <v>10.1039/c1mb05196b</v>
      </c>
      <c r="G497" t="str">
        <f>'pivottable2 (update for final)'!H500</f>
        <v>N</v>
      </c>
      <c r="H497" t="str">
        <f t="shared" si="7"/>
        <v>1</v>
      </c>
      <c r="I497" t="str">
        <f>'pivottable2 (update for final)'!I500</f>
        <v>1</v>
      </c>
    </row>
    <row r="498" spans="1:9" x14ac:dyDescent="0.25">
      <c r="A498" t="str">
        <f>'pivottable2 (update for final)'!B501</f>
        <v>YE_Syn</v>
      </c>
      <c r="B498" t="str">
        <f>'pivottable2 (update for final)'!C501</f>
        <v>leucine</v>
      </c>
      <c r="C498" t="str">
        <f>'pivottable2 (update for final)'!D501</f>
        <v>C6H13NO2</v>
      </c>
      <c r="D498">
        <f>'pivottable2 (update for final)'!E501</f>
        <v>131.09450000000001</v>
      </c>
      <c r="E498">
        <f>'pivottable2 (update for final)'!F501</f>
        <v>15.14</v>
      </c>
      <c r="F498" t="str">
        <f>'pivottable2 (update for final)'!G501</f>
        <v>10.1039/c1mb05196b</v>
      </c>
      <c r="G498" t="str">
        <f>'pivottable2 (update for final)'!H501</f>
        <v>N</v>
      </c>
      <c r="H498" t="str">
        <f t="shared" si="7"/>
        <v>1</v>
      </c>
      <c r="I498" t="str">
        <f>'pivottable2 (update for final)'!I501</f>
        <v>1</v>
      </c>
    </row>
    <row r="499" spans="1:9" x14ac:dyDescent="0.25">
      <c r="A499" t="str">
        <f>'pivottable2 (update for final)'!B502</f>
        <v>YE_Syn</v>
      </c>
      <c r="B499" t="str">
        <f>'pivottable2 (update for final)'!C502</f>
        <v>lysine</v>
      </c>
      <c r="C499" t="str">
        <f>'pivottable2 (update for final)'!D502</f>
        <v>C6H14N2O2</v>
      </c>
      <c r="D499">
        <f>'pivottable2 (update for final)'!E502</f>
        <v>146.1052</v>
      </c>
      <c r="E499">
        <f>'pivottable2 (update for final)'!F502</f>
        <v>36.57</v>
      </c>
      <c r="F499" t="str">
        <f>'pivottable2 (update for final)'!G502</f>
        <v>10.1039/c1mb05196b</v>
      </c>
      <c r="G499" t="str">
        <f>'pivottable2 (update for final)'!H502</f>
        <v>N</v>
      </c>
      <c r="H499" t="str">
        <f t="shared" si="7"/>
        <v>1</v>
      </c>
      <c r="I499" t="str">
        <f>'pivottable2 (update for final)'!I502</f>
        <v>1</v>
      </c>
    </row>
    <row r="500" spans="1:9" x14ac:dyDescent="0.25">
      <c r="A500" t="str">
        <f>'pivottable2 (update for final)'!B503</f>
        <v>YE_Syn</v>
      </c>
      <c r="B500" t="str">
        <f>'pivottable2 (update for final)'!C503</f>
        <v>methionine</v>
      </c>
      <c r="C500" t="str">
        <f>'pivottable2 (update for final)'!D503</f>
        <v>C5H11NO2S</v>
      </c>
      <c r="D500">
        <f>'pivottable2 (update for final)'!E503</f>
        <v>149.05019999999999</v>
      </c>
      <c r="E500">
        <f>'pivottable2 (update for final)'!F503</f>
        <v>16.43</v>
      </c>
      <c r="F500" t="str">
        <f>'pivottable2 (update for final)'!G503</f>
        <v>10.1039/c1mb05196b</v>
      </c>
      <c r="G500" t="str">
        <f>'pivottable2 (update for final)'!H503</f>
        <v>I</v>
      </c>
      <c r="H500" t="str">
        <f t="shared" si="7"/>
        <v>1</v>
      </c>
      <c r="I500" t="str">
        <f>'pivottable2 (update for final)'!I503</f>
        <v>1</v>
      </c>
    </row>
    <row r="501" spans="1:9" x14ac:dyDescent="0.25">
      <c r="A501" t="str">
        <f>'pivottable2 (update for final)'!B504</f>
        <v>YE_Syn</v>
      </c>
      <c r="B501" t="str">
        <f>'pivottable2 (update for final)'!C504</f>
        <v>methyladenosine</v>
      </c>
      <c r="C501" t="str">
        <f>'pivottable2 (update for final)'!D504</f>
        <v>C11H15N5O4</v>
      </c>
      <c r="D501">
        <f>'pivottable2 (update for final)'!E504</f>
        <v>281.1121</v>
      </c>
      <c r="E501">
        <f>'pivottable2 (update for final)'!F504</f>
        <v>7.38</v>
      </c>
      <c r="F501" t="str">
        <f>'pivottable2 (update for final)'!G504</f>
        <v>10.1039/c1mb05196b</v>
      </c>
      <c r="G501" t="str">
        <f>'pivottable2 (update for final)'!H504</f>
        <v>E</v>
      </c>
      <c r="H501" t="str">
        <f t="shared" si="7"/>
        <v>1</v>
      </c>
      <c r="I501" t="str">
        <f>'pivottable2 (update for final)'!I504</f>
        <v>1</v>
      </c>
    </row>
    <row r="502" spans="1:9" x14ac:dyDescent="0.25">
      <c r="A502" t="str">
        <f>'pivottable2 (update for final)'!B505</f>
        <v>YE_Syn</v>
      </c>
      <c r="B502" t="str">
        <f>'pivottable2 (update for final)'!C505</f>
        <v>methylguanine</v>
      </c>
      <c r="C502" t="str">
        <f>'pivottable2 (update for final)'!D505</f>
        <v>C6H7N5O</v>
      </c>
      <c r="D502">
        <f>'pivottable2 (update for final)'!E505</f>
        <v>165.06569999999999</v>
      </c>
      <c r="E502">
        <f>'pivottable2 (update for final)'!F505</f>
        <v>9.83</v>
      </c>
      <c r="F502" t="str">
        <f>'pivottable2 (update for final)'!G505</f>
        <v>10.1039/c1mb05196b</v>
      </c>
      <c r="G502" t="str">
        <f>'pivottable2 (update for final)'!H505</f>
        <v>N</v>
      </c>
      <c r="H502" t="str">
        <f t="shared" si="7"/>
        <v>1</v>
      </c>
      <c r="I502" t="str">
        <f>'pivottable2 (update for final)'!I505</f>
        <v>1</v>
      </c>
    </row>
    <row r="503" spans="1:9" x14ac:dyDescent="0.25">
      <c r="A503" t="str">
        <f>'pivottable2 (update for final)'!B506</f>
        <v>YE_Syn</v>
      </c>
      <c r="B503" t="str">
        <f>'pivottable2 (update for final)'!C506</f>
        <v>methylguanosine</v>
      </c>
      <c r="C503" t="str">
        <f>'pivottable2 (update for final)'!D506</f>
        <v>C11H15N5O5</v>
      </c>
      <c r="D503">
        <f>'pivottable2 (update for final)'!E506</f>
        <v>297.1071</v>
      </c>
      <c r="E503">
        <f>'pivottable2 (update for final)'!F506</f>
        <v>11.36</v>
      </c>
      <c r="F503" t="str">
        <f>'pivottable2 (update for final)'!G506</f>
        <v>10.1039/c1mb05196b</v>
      </c>
      <c r="G503" t="str">
        <f>'pivottable2 (update for final)'!H506</f>
        <v>E</v>
      </c>
      <c r="H503" t="str">
        <f t="shared" si="7"/>
        <v>2</v>
      </c>
      <c r="I503" t="str">
        <f>'pivottable2 (update for final)'!I506</f>
        <v>2</v>
      </c>
    </row>
    <row r="504" spans="1:9" x14ac:dyDescent="0.25">
      <c r="A504" t="str">
        <f>'pivottable2 (update for final)'!B507</f>
        <v>YE_Syn</v>
      </c>
      <c r="B504" t="str">
        <f>'pivottable2 (update for final)'!C507</f>
        <v>methylthioadenosine</v>
      </c>
      <c r="C504" t="str">
        <f>'pivottable2 (update for final)'!D507</f>
        <v>C11H15N5O3S</v>
      </c>
      <c r="D504">
        <f>'pivottable2 (update for final)'!E507</f>
        <v>297.08980000000003</v>
      </c>
      <c r="E504">
        <f>'pivottable2 (update for final)'!F507</f>
        <v>6.78</v>
      </c>
      <c r="F504" t="str">
        <f>'pivottable2 (update for final)'!G507</f>
        <v>10.1039/c1mb05196b</v>
      </c>
      <c r="G504" t="str">
        <f>'pivottable2 (update for final)'!H507</f>
        <v>I</v>
      </c>
      <c r="H504" t="str">
        <f t="shared" si="7"/>
        <v>5</v>
      </c>
      <c r="I504" t="str">
        <f>'pivottable2 (update for final)'!I507</f>
        <v>5</v>
      </c>
    </row>
    <row r="505" spans="1:9" x14ac:dyDescent="0.25">
      <c r="A505" t="str">
        <f>'pivottable2 (update for final)'!B508</f>
        <v>YE_Syn</v>
      </c>
      <c r="B505" t="str">
        <f>'pivottable2 (update for final)'!C508</f>
        <v>methyluridine</v>
      </c>
      <c r="C505" t="str">
        <f>'pivottable2 (update for final)'!D508</f>
        <v>C10H14N2O6</v>
      </c>
      <c r="D505">
        <f>'pivottable2 (update for final)'!E508</f>
        <v>258.08479999999997</v>
      </c>
      <c r="E505">
        <f>'pivottable2 (update for final)'!F508</f>
        <v>8.02</v>
      </c>
      <c r="F505" t="str">
        <f>'pivottable2 (update for final)'!G508</f>
        <v>10.1039/c1mb05196b</v>
      </c>
      <c r="G505" t="str">
        <f>'pivottable2 (update for final)'!H508</f>
        <v>E</v>
      </c>
      <c r="H505" t="str">
        <f t="shared" si="7"/>
        <v>4</v>
      </c>
      <c r="I505" t="str">
        <f>'pivottable2 (update for final)'!I508</f>
        <v>4</v>
      </c>
    </row>
    <row r="506" spans="1:9" x14ac:dyDescent="0.25">
      <c r="A506" t="str">
        <f>'pivottable2 (update for final)'!B509</f>
        <v>YE_Syn</v>
      </c>
      <c r="B506" t="str">
        <f>'pivottable2 (update for final)'!C509</f>
        <v>nicotinamide</v>
      </c>
      <c r="C506" t="str">
        <f>'pivottable2 (update for final)'!D509</f>
        <v>C6H6N2O</v>
      </c>
      <c r="D506">
        <f>'pivottable2 (update for final)'!E509</f>
        <v>122.048</v>
      </c>
      <c r="E506">
        <f>'pivottable2 (update for final)'!F509</f>
        <v>6.26</v>
      </c>
      <c r="F506" t="str">
        <f>'pivottable2 (update for final)'!G509</f>
        <v>10.1039/c1mb05196b</v>
      </c>
      <c r="G506" t="str">
        <f>'pivottable2 (update for final)'!H509</f>
        <v>I</v>
      </c>
      <c r="H506" t="str">
        <f t="shared" si="7"/>
        <v>4</v>
      </c>
      <c r="I506" t="str">
        <f>'pivottable2 (update for final)'!I509</f>
        <v>4</v>
      </c>
    </row>
    <row r="507" spans="1:9" x14ac:dyDescent="0.25">
      <c r="A507" t="str">
        <f>'pivottable2 (update for final)'!B510</f>
        <v>YE_Syn</v>
      </c>
      <c r="B507" t="str">
        <f>'pivottable2 (update for final)'!C510</f>
        <v>phenylalanine</v>
      </c>
      <c r="C507" t="str">
        <f>'pivottable2 (update for final)'!D510</f>
        <v>C9H11NO2</v>
      </c>
      <c r="D507">
        <f>'pivottable2 (update for final)'!E510</f>
        <v>165.07810000000001</v>
      </c>
      <c r="E507">
        <f>'pivottable2 (update for final)'!F510</f>
        <v>14.8</v>
      </c>
      <c r="F507" t="str">
        <f>'pivottable2 (update for final)'!G510</f>
        <v>10.1039/c1mb05196b</v>
      </c>
      <c r="G507" t="str">
        <f>'pivottable2 (update for final)'!H510</f>
        <v>N</v>
      </c>
      <c r="H507" t="str">
        <f t="shared" si="7"/>
        <v>1</v>
      </c>
      <c r="I507" t="str">
        <f>'pivottable2 (update for final)'!I510</f>
        <v>1</v>
      </c>
    </row>
    <row r="508" spans="1:9" x14ac:dyDescent="0.25">
      <c r="A508" t="str">
        <f>'pivottable2 (update for final)'!B511</f>
        <v>YE_Syn</v>
      </c>
      <c r="B508" t="str">
        <f>'pivottable2 (update for final)'!C511</f>
        <v>phenylethylamine</v>
      </c>
      <c r="C508" t="str">
        <f>'pivottable2 (update for final)'!D511</f>
        <v>C8H11N</v>
      </c>
      <c r="D508">
        <f>'pivottable2 (update for final)'!E511</f>
        <v>121.08914935756999</v>
      </c>
      <c r="E508">
        <f>'pivottable2 (update for final)'!F511</f>
        <v>12.07</v>
      </c>
      <c r="F508" t="str">
        <f>'pivottable2 (update for final)'!G511</f>
        <v>10.1039/c1mb05196b</v>
      </c>
      <c r="G508" t="str">
        <f>'pivottable2 (update for final)'!H511</f>
        <v>N</v>
      </c>
      <c r="H508" t="str">
        <f t="shared" si="7"/>
        <v>1</v>
      </c>
      <c r="I508" t="str">
        <f>'pivottable2 (update for final)'!I511</f>
        <v>1</v>
      </c>
    </row>
    <row r="509" spans="1:9" x14ac:dyDescent="0.25">
      <c r="A509" t="str">
        <f>'pivottable2 (update for final)'!B512</f>
        <v>YE_Syn</v>
      </c>
      <c r="B509" t="str">
        <f>'pivottable2 (update for final)'!C512</f>
        <v>proline</v>
      </c>
      <c r="C509" t="str">
        <f>'pivottable2 (update for final)'!D512</f>
        <v>C5H9NO2</v>
      </c>
      <c r="D509">
        <f>'pivottable2 (update for final)'!E512</f>
        <v>115.06310000000001</v>
      </c>
      <c r="E509">
        <f>'pivottable2 (update for final)'!F512</f>
        <v>18.22</v>
      </c>
      <c r="F509" t="str">
        <f>'pivottable2 (update for final)'!G512</f>
        <v>10.1039/c1mb05196b</v>
      </c>
      <c r="G509" t="str">
        <f>'pivottable2 (update for final)'!H512</f>
        <v>N</v>
      </c>
      <c r="H509" t="str">
        <f t="shared" si="7"/>
        <v>1</v>
      </c>
      <c r="I509" t="str">
        <f>'pivottable2 (update for final)'!I512</f>
        <v>1</v>
      </c>
    </row>
    <row r="510" spans="1:9" x14ac:dyDescent="0.25">
      <c r="A510" t="str">
        <f>'pivottable2 (update for final)'!B513</f>
        <v>YE_Syn</v>
      </c>
      <c r="B510" t="str">
        <f>'pivottable2 (update for final)'!C513</f>
        <v>pyridoxine</v>
      </c>
      <c r="C510" t="str">
        <f>'pivottable2 (update for final)'!D513</f>
        <v>C8H11NO3</v>
      </c>
      <c r="D510">
        <f>'pivottable2 (update for final)'!E513</f>
        <v>169.07390000000001</v>
      </c>
      <c r="E510">
        <f>'pivottable2 (update for final)'!F513</f>
        <v>7.04</v>
      </c>
      <c r="F510" t="str">
        <f>'pivottable2 (update for final)'!G513</f>
        <v>10.1039/c1mb05196b</v>
      </c>
      <c r="G510" t="str">
        <f>'pivottable2 (update for final)'!H513</f>
        <v>N</v>
      </c>
      <c r="H510" t="str">
        <f t="shared" si="7"/>
        <v>1</v>
      </c>
      <c r="I510" t="str">
        <f>'pivottable2 (update for final)'!I513</f>
        <v>1</v>
      </c>
    </row>
    <row r="511" spans="1:9" x14ac:dyDescent="0.25">
      <c r="A511" t="str">
        <f>'pivottable2 (update for final)'!B514</f>
        <v>YE_Syn</v>
      </c>
      <c r="B511" t="str">
        <f>'pivottable2 (update for final)'!C514</f>
        <v>serine</v>
      </c>
      <c r="C511" t="str">
        <f>'pivottable2 (update for final)'!D514</f>
        <v>C3H7NO3</v>
      </c>
      <c r="D511">
        <f>'pivottable2 (update for final)'!E514</f>
        <v>105.0424</v>
      </c>
      <c r="E511">
        <f>'pivottable2 (update for final)'!F514</f>
        <v>19.29</v>
      </c>
      <c r="F511" t="str">
        <f>'pivottable2 (update for final)'!G514</f>
        <v>10.1039/c1mb05196b</v>
      </c>
      <c r="G511" t="str">
        <f>'pivottable2 (update for final)'!H514</f>
        <v>N</v>
      </c>
      <c r="H511" t="str">
        <f t="shared" si="7"/>
        <v>1</v>
      </c>
      <c r="I511" t="str">
        <f>'pivottable2 (update for final)'!I514</f>
        <v>1</v>
      </c>
    </row>
    <row r="512" spans="1:9" x14ac:dyDescent="0.25">
      <c r="A512" t="str">
        <f>'pivottable2 (update for final)'!B515</f>
        <v>YE_Syn</v>
      </c>
      <c r="B512" t="str">
        <f>'pivottable2 (update for final)'!C515</f>
        <v>succinate</v>
      </c>
      <c r="C512" t="str">
        <f>'pivottable2 (update for final)'!D515</f>
        <v>C4H6O4</v>
      </c>
      <c r="D512">
        <f>'pivottable2 (update for final)'!E515</f>
        <v>118.0264</v>
      </c>
      <c r="E512">
        <f>'pivottable2 (update for final)'!F515</f>
        <v>20.38</v>
      </c>
      <c r="F512" t="str">
        <f>'pivottable2 (update for final)'!G515</f>
        <v>10.1039/c1mb05196b</v>
      </c>
      <c r="G512" t="str">
        <f>'pivottable2 (update for final)'!H515</f>
        <v>N</v>
      </c>
      <c r="H512" t="str">
        <f t="shared" si="7"/>
        <v>1</v>
      </c>
      <c r="I512" t="str">
        <f>'pivottable2 (update for final)'!I515</f>
        <v>1</v>
      </c>
    </row>
    <row r="513" spans="1:9" x14ac:dyDescent="0.25">
      <c r="A513" t="str">
        <f>'pivottable2 (update for final)'!B516</f>
        <v>YE_Syn</v>
      </c>
      <c r="B513" t="str">
        <f>'pivottable2 (update for final)'!C516</f>
        <v>thiamine</v>
      </c>
      <c r="C513" t="str">
        <f>'pivottable2 (update for final)'!D516</f>
        <v>C12H16N4OS</v>
      </c>
      <c r="D513">
        <f>'pivottable2 (update for final)'!E516</f>
        <v>264.10359999999997</v>
      </c>
      <c r="E513">
        <f>'pivottable2 (update for final)'!F516</f>
        <v>14.96</v>
      </c>
      <c r="F513" t="str">
        <f>'pivottable2 (update for final)'!G516</f>
        <v>10.1039/c1mb05196b</v>
      </c>
      <c r="G513" t="str">
        <f>'pivottable2 (update for final)'!H516</f>
        <v>I</v>
      </c>
      <c r="H513" t="str">
        <f t="shared" si="7"/>
        <v>5</v>
      </c>
      <c r="I513" t="str">
        <f>'pivottable2 (update for final)'!I516</f>
        <v>5</v>
      </c>
    </row>
    <row r="514" spans="1:9" x14ac:dyDescent="0.25">
      <c r="A514" t="str">
        <f>'pivottable2 (update for final)'!B517</f>
        <v>YE_Syn</v>
      </c>
      <c r="B514" t="str">
        <f>'pivottable2 (update for final)'!C517</f>
        <v>Thr-Ala</v>
      </c>
      <c r="C514" t="str">
        <f>'pivottable2 (update for final)'!D517</f>
        <v>C7H14N2O4</v>
      </c>
      <c r="D514">
        <f>'pivottable2 (update for final)'!E517</f>
        <v>190.09549999999999</v>
      </c>
      <c r="E514">
        <f>'pivottable2 (update for final)'!F517</f>
        <v>19.559999999999999</v>
      </c>
      <c r="F514" t="str">
        <f>'pivottable2 (update for final)'!G517</f>
        <v>10.1039/c1mb05196b</v>
      </c>
      <c r="G514" t="str">
        <f>'pivottable2 (update for final)'!H517</f>
        <v>N</v>
      </c>
      <c r="H514" t="str">
        <f t="shared" ref="H514:H577" si="8">IF(G514="ND","",I514)</f>
        <v>1</v>
      </c>
      <c r="I514" t="str">
        <f>'pivottable2 (update for final)'!I517</f>
        <v>1</v>
      </c>
    </row>
    <row r="515" spans="1:9" x14ac:dyDescent="0.25">
      <c r="A515" t="str">
        <f>'pivottable2 (update for final)'!B518</f>
        <v>YE_Syn</v>
      </c>
      <c r="B515" t="str">
        <f>'pivottable2 (update for final)'!C518</f>
        <v>threonine</v>
      </c>
      <c r="C515" t="str">
        <f>'pivottable2 (update for final)'!D518</f>
        <v>C4H9NO3</v>
      </c>
      <c r="D515">
        <f>'pivottable2 (update for final)'!E518</f>
        <v>119.0574</v>
      </c>
      <c r="E515">
        <f>'pivottable2 (update for final)'!F518</f>
        <v>19.78</v>
      </c>
      <c r="F515" t="str">
        <f>'pivottable2 (update for final)'!G518</f>
        <v>10.1039/c1mb05196b</v>
      </c>
      <c r="G515" t="str">
        <f>'pivottable2 (update for final)'!H518</f>
        <v>N</v>
      </c>
      <c r="H515" t="str">
        <f t="shared" si="8"/>
        <v>1</v>
      </c>
      <c r="I515" t="str">
        <f>'pivottable2 (update for final)'!I518</f>
        <v>1</v>
      </c>
    </row>
    <row r="516" spans="1:9" x14ac:dyDescent="0.25">
      <c r="A516" t="str">
        <f>'pivottable2 (update for final)'!B519</f>
        <v>YE_Syn</v>
      </c>
      <c r="B516" t="str">
        <f>'pivottable2 (update for final)'!C519</f>
        <v>Thr-Ser</v>
      </c>
      <c r="C516" t="str">
        <f>'pivottable2 (update for final)'!D519</f>
        <v>C7H14N2O5</v>
      </c>
      <c r="D516">
        <f>'pivottable2 (update for final)'!E519</f>
        <v>206.0881</v>
      </c>
      <c r="E516">
        <f>'pivottable2 (update for final)'!F519</f>
        <v>19.38</v>
      </c>
      <c r="F516" t="str">
        <f>'pivottable2 (update for final)'!G519</f>
        <v>10.1039/c1mb05196b</v>
      </c>
      <c r="G516" t="str">
        <f>'pivottable2 (update for final)'!H519</f>
        <v>N</v>
      </c>
      <c r="H516" t="str">
        <f t="shared" si="8"/>
        <v>1</v>
      </c>
      <c r="I516" t="str">
        <f>'pivottable2 (update for final)'!I519</f>
        <v>1</v>
      </c>
    </row>
    <row r="517" spans="1:9" x14ac:dyDescent="0.25">
      <c r="A517" t="str">
        <f>'pivottable2 (update for final)'!B520</f>
        <v>YE_Syn</v>
      </c>
      <c r="B517" t="str">
        <f>'pivottable2 (update for final)'!C520</f>
        <v>tryptophan</v>
      </c>
      <c r="C517" t="str">
        <f>'pivottable2 (update for final)'!D520</f>
        <v>C11H12N2O2</v>
      </c>
      <c r="D517">
        <f>'pivottable2 (update for final)'!E520</f>
        <v>204.08840000000001</v>
      </c>
      <c r="E517">
        <f>'pivottable2 (update for final)'!F520</f>
        <v>15.61</v>
      </c>
      <c r="F517" t="str">
        <f>'pivottable2 (update for final)'!G520</f>
        <v>10.1039/c1mb05196b</v>
      </c>
      <c r="G517" t="str">
        <f>'pivottable2 (update for final)'!H520</f>
        <v>I</v>
      </c>
      <c r="H517" t="str">
        <f t="shared" si="8"/>
        <v>1</v>
      </c>
      <c r="I517" t="str">
        <f>'pivottable2 (update for final)'!I520</f>
        <v>1</v>
      </c>
    </row>
    <row r="518" spans="1:9" x14ac:dyDescent="0.25">
      <c r="A518" t="str">
        <f>'pivottable2 (update for final)'!B521</f>
        <v>YE_Syn</v>
      </c>
      <c r="B518" t="str">
        <f>'pivottable2 (update for final)'!C521</f>
        <v>tyrosine</v>
      </c>
      <c r="C518" t="str">
        <f>'pivottable2 (update for final)'!D521</f>
        <v>C9H11NO3</v>
      </c>
      <c r="D518">
        <f>'pivottable2 (update for final)'!E521</f>
        <v>181.07320000000001</v>
      </c>
      <c r="E518">
        <f>'pivottable2 (update for final)'!F521</f>
        <v>17.43</v>
      </c>
      <c r="F518" t="str">
        <f>'pivottable2 (update for final)'!G521</f>
        <v>10.1039/c1mb05196b</v>
      </c>
      <c r="G518" t="str">
        <f>'pivottable2 (update for final)'!H521</f>
        <v>N</v>
      </c>
      <c r="H518" t="str">
        <f t="shared" si="8"/>
        <v>1</v>
      </c>
      <c r="I518" t="str">
        <f>'pivottable2 (update for final)'!I521</f>
        <v>1</v>
      </c>
    </row>
    <row r="519" spans="1:9" x14ac:dyDescent="0.25">
      <c r="A519" t="str">
        <f>'pivottable2 (update for final)'!B522</f>
        <v>YE_Syn</v>
      </c>
      <c r="B519" t="str">
        <f>'pivottable2 (update for final)'!C522</f>
        <v>uracil</v>
      </c>
      <c r="C519" t="str">
        <f>'pivottable2 (update for final)'!D522</f>
        <v>C4H4N2O2</v>
      </c>
      <c r="D519">
        <f>'pivottable2 (update for final)'!E522</f>
        <v>112.02800000000001</v>
      </c>
      <c r="E519">
        <f>'pivottable2 (update for final)'!F522</f>
        <v>6.98</v>
      </c>
      <c r="F519" t="str">
        <f>'pivottable2 (update for final)'!G522</f>
        <v>10.1039/c1mb05196b</v>
      </c>
      <c r="G519" t="str">
        <f>'pivottable2 (update for final)'!H522</f>
        <v>I</v>
      </c>
      <c r="H519" t="str">
        <f t="shared" si="8"/>
        <v>2</v>
      </c>
      <c r="I519" t="str">
        <f>'pivottable2 (update for final)'!I522</f>
        <v>2</v>
      </c>
    </row>
    <row r="520" spans="1:9" x14ac:dyDescent="0.25">
      <c r="A520" t="str">
        <f>'pivottable2 (update for final)'!B523</f>
        <v>YE_Syn</v>
      </c>
      <c r="B520" t="str">
        <f>'pivottable2 (update for final)'!C523</f>
        <v>uridine</v>
      </c>
      <c r="C520" t="str">
        <f>'pivottable2 (update for final)'!D523</f>
        <v>C9H12N2O6</v>
      </c>
      <c r="D520">
        <f>'pivottable2 (update for final)'!E523</f>
        <v>244.06890000000001</v>
      </c>
      <c r="E520">
        <f>'pivottable2 (update for final)'!F523</f>
        <v>9.9499999999999993</v>
      </c>
      <c r="F520" t="str">
        <f>'pivottable2 (update for final)'!G523</f>
        <v>10.1039/c1mb05196b</v>
      </c>
      <c r="G520" t="str">
        <f>'pivottable2 (update for final)'!H523</f>
        <v>N</v>
      </c>
      <c r="H520" t="str">
        <f t="shared" si="8"/>
        <v>1</v>
      </c>
      <c r="I520" t="str">
        <f>'pivottable2 (update for final)'!I523</f>
        <v>1</v>
      </c>
    </row>
    <row r="521" spans="1:9" x14ac:dyDescent="0.25">
      <c r="A521" t="str">
        <f>'pivottable2 (update for final)'!B524</f>
        <v>YE_Syn</v>
      </c>
      <c r="B521" t="str">
        <f>'pivottable2 (update for final)'!C524</f>
        <v>Val-Glu</v>
      </c>
      <c r="C521" t="str">
        <f>'pivottable2 (update for final)'!D524</f>
        <v>C10H18N2O5</v>
      </c>
      <c r="D521">
        <f>'pivottable2 (update for final)'!E524</f>
        <v>246.12039999999999</v>
      </c>
      <c r="E521">
        <f>'pivottable2 (update for final)'!F524</f>
        <v>20.059999999999999</v>
      </c>
      <c r="F521" t="str">
        <f>'pivottable2 (update for final)'!G524</f>
        <v>10.1039/c1mb05196b</v>
      </c>
      <c r="G521" t="str">
        <f>'pivottable2 (update for final)'!H524</f>
        <v>I</v>
      </c>
      <c r="H521" t="str">
        <f t="shared" si="8"/>
        <v>1</v>
      </c>
      <c r="I521" t="str">
        <f>'pivottable2 (update for final)'!I524</f>
        <v>1</v>
      </c>
    </row>
    <row r="522" spans="1:9" x14ac:dyDescent="0.25">
      <c r="A522" t="str">
        <f>'pivottable2 (update for final)'!B525</f>
        <v>YE_Syn</v>
      </c>
      <c r="B522" t="str">
        <f>'pivottable2 (update for final)'!C525</f>
        <v>valine</v>
      </c>
      <c r="C522" t="str">
        <f>'pivottable2 (update for final)'!D525</f>
        <v>C5H11NO2</v>
      </c>
      <c r="D522">
        <f>'pivottable2 (update for final)'!E525</f>
        <v>117.0792</v>
      </c>
      <c r="E522">
        <f>'pivottable2 (update for final)'!F525</f>
        <v>17.21</v>
      </c>
      <c r="F522" t="str">
        <f>'pivottable2 (update for final)'!G525</f>
        <v>10.1039/c1mb05196b</v>
      </c>
      <c r="G522" t="str">
        <f>'pivottable2 (update for final)'!H525</f>
        <v>N</v>
      </c>
      <c r="H522" t="str">
        <f t="shared" si="8"/>
        <v>1</v>
      </c>
      <c r="I522" t="str">
        <f>'pivottable2 (update for final)'!I525</f>
        <v>1</v>
      </c>
    </row>
    <row r="523" spans="1:9" x14ac:dyDescent="0.25">
      <c r="A523" t="str">
        <f>'pivottable2 (update for final)'!B526</f>
        <v>YE_Syn</v>
      </c>
      <c r="B523" t="str">
        <f>'pivottable2 (update for final)'!C526</f>
        <v>xanthine</v>
      </c>
      <c r="C523" t="str">
        <f>'pivottable2 (update for final)'!D526</f>
        <v>C5H4N4O2</v>
      </c>
      <c r="D523">
        <f>'pivottable2 (update for final)'!E526</f>
        <v>152.03299999999999</v>
      </c>
      <c r="E523">
        <f>'pivottable2 (update for final)'!F526</f>
        <v>10.73</v>
      </c>
      <c r="F523" t="str">
        <f>'pivottable2 (update for final)'!G526</f>
        <v>10.1039/c1mb05196b</v>
      </c>
      <c r="G523" t="str">
        <f>'pivottable2 (update for final)'!H526</f>
        <v>N</v>
      </c>
      <c r="H523" t="str">
        <f t="shared" si="8"/>
        <v>1</v>
      </c>
      <c r="I523" t="str">
        <f>'pivottable2 (update for final)'!I526</f>
        <v>1</v>
      </c>
    </row>
    <row r="524" spans="1:9" x14ac:dyDescent="0.25">
      <c r="A524" t="str">
        <f>'pivottable2 (update for final)'!B527</f>
        <v>SE_Ctr</v>
      </c>
      <c r="B524" t="str">
        <f>'pivottable2 (update for final)'!C527</f>
        <v>((Ala or beta-Ala or sarcosine)-Arg)</v>
      </c>
      <c r="C524" t="str">
        <f>'pivottable2 (update for final)'!D527</f>
        <v>C9H19N5O3</v>
      </c>
      <c r="D524">
        <f>'pivottable2 (update for final)'!E527</f>
        <v>245.14940000000001</v>
      </c>
      <c r="E524">
        <f>'pivottable2 (update for final)'!F527</f>
        <v>24.52</v>
      </c>
      <c r="F524" t="str">
        <f>'pivottable2 (update for final)'!G527</f>
        <v>10.1039/c1mb05196b</v>
      </c>
      <c r="G524" t="str">
        <f>'pivottable2 (update for final)'!H527</f>
        <v>ND</v>
      </c>
      <c r="H524" t="str">
        <f t="shared" si="8"/>
        <v/>
      </c>
      <c r="I524">
        <f>'pivottable2 (update for final)'!I527</f>
        <v>0</v>
      </c>
    </row>
    <row r="525" spans="1:9" x14ac:dyDescent="0.25">
      <c r="A525" t="str">
        <f>'pivottable2 (update for final)'!B528</f>
        <v>SE_Ctr</v>
      </c>
      <c r="B525" t="str">
        <f>'pivottable2 (update for final)'!C528</f>
        <v>((Ala or sarcosine)-Lys)</v>
      </c>
      <c r="C525" t="str">
        <f>'pivottable2 (update for final)'!D528</f>
        <v>C9H19N3O3</v>
      </c>
      <c r="D525">
        <f>'pivottable2 (update for final)'!E528</f>
        <v>217.14230000000001</v>
      </c>
      <c r="E525">
        <f>'pivottable2 (update for final)'!F528</f>
        <v>27.03</v>
      </c>
      <c r="F525" t="str">
        <f>'pivottable2 (update for final)'!G528</f>
        <v>10.1039/c1mb05196b</v>
      </c>
      <c r="G525" t="str">
        <f>'pivottable2 (update for final)'!H528</f>
        <v>ND</v>
      </c>
      <c r="H525" t="str">
        <f t="shared" si="8"/>
        <v/>
      </c>
      <c r="I525">
        <f>'pivottable2 (update for final)'!I528</f>
        <v>0</v>
      </c>
    </row>
    <row r="526" spans="1:9" x14ac:dyDescent="0.25">
      <c r="A526" t="str">
        <f>'pivottable2 (update for final)'!B529</f>
        <v>SE_Ctr</v>
      </c>
      <c r="B526" t="str">
        <f>'pivottable2 (update for final)'!C529</f>
        <v>((Leu or Ile)-Arg)</v>
      </c>
      <c r="C526" t="str">
        <f>'pivottable2 (update for final)'!D529</f>
        <v>C12H25N5O3</v>
      </c>
      <c r="D526">
        <f>'pivottable2 (update for final)'!E529</f>
        <v>287.19580000000002</v>
      </c>
      <c r="E526">
        <f>'pivottable2 (update for final)'!F529</f>
        <v>20.28</v>
      </c>
      <c r="F526" t="str">
        <f>'pivottable2 (update for final)'!G529</f>
        <v>10.1039/c1mb05196b</v>
      </c>
      <c r="G526" t="str">
        <f>'pivottable2 (update for final)'!H529</f>
        <v>ND</v>
      </c>
      <c r="H526" t="str">
        <f t="shared" si="8"/>
        <v/>
      </c>
      <c r="I526">
        <f>'pivottable2 (update for final)'!I529</f>
        <v>0</v>
      </c>
    </row>
    <row r="527" spans="1:9" x14ac:dyDescent="0.25">
      <c r="A527" t="str">
        <f>'pivottable2 (update for final)'!B530</f>
        <v>SE_Ctr</v>
      </c>
      <c r="B527" t="str">
        <f>'pivottable2 (update for final)'!C530</f>
        <v>((Leu or Ile)-Lys)</v>
      </c>
      <c r="C527" t="str">
        <f>'pivottable2 (update for final)'!D530</f>
        <v>C12H25N3O3</v>
      </c>
      <c r="D527">
        <f>'pivottable2 (update for final)'!E530</f>
        <v>259.18939999999998</v>
      </c>
      <c r="E527">
        <f>'pivottable2 (update for final)'!F530</f>
        <v>21.88</v>
      </c>
      <c r="F527" t="str">
        <f>'pivottable2 (update for final)'!G530</f>
        <v>10.1039/c1mb05196b</v>
      </c>
      <c r="G527" t="str">
        <f>'pivottable2 (update for final)'!H530</f>
        <v>ND</v>
      </c>
      <c r="H527" t="str">
        <f t="shared" si="8"/>
        <v/>
      </c>
      <c r="I527">
        <f>'pivottable2 (update for final)'!I530</f>
        <v>0</v>
      </c>
    </row>
    <row r="528" spans="1:9" x14ac:dyDescent="0.25">
      <c r="A528" t="str">
        <f>'pivottable2 (update for final)'!B531</f>
        <v>SE_Ctr</v>
      </c>
      <c r="B528" t="str">
        <f>'pivottable2 (update for final)'!C531</f>
        <v>((methyl or homo)phenylalanine)</v>
      </c>
      <c r="C528" t="str">
        <f>'pivottable2 (update for final)'!D531</f>
        <v>C10H13NO2</v>
      </c>
      <c r="D528">
        <f>'pivottable2 (update for final)'!E531</f>
        <v>179.09469999999999</v>
      </c>
      <c r="E528">
        <f>'pivottable2 (update for final)'!F531</f>
        <v>13.12</v>
      </c>
      <c r="F528" t="str">
        <f>'pivottable2 (update for final)'!G531</f>
        <v>10.1039/c1mb05196b</v>
      </c>
      <c r="G528" t="str">
        <f>'pivottable2 (update for final)'!H531</f>
        <v>D</v>
      </c>
      <c r="H528" t="str">
        <f t="shared" si="8"/>
        <v>1</v>
      </c>
      <c r="I528" t="str">
        <f>'pivottable2 (update for final)'!I531</f>
        <v>1</v>
      </c>
    </row>
    <row r="529" spans="1:9" x14ac:dyDescent="0.25">
      <c r="A529" t="str">
        <f>'pivottable2 (update for final)'!B532</f>
        <v>SE_Ctr</v>
      </c>
      <c r="B529" t="str">
        <f>'pivottable2 (update for final)'!C532</f>
        <v>(2hexoses + glycerol minus 2H2O)</v>
      </c>
      <c r="C529" t="str">
        <f>'pivottable2 (update for final)'!D532</f>
        <v>C15H28O13</v>
      </c>
      <c r="D529">
        <f>'pivottable2 (update for final)'!E532</f>
        <v>416.15300000000002</v>
      </c>
      <c r="E529">
        <f>'pivottable2 (update for final)'!F532</f>
        <v>19.39</v>
      </c>
      <c r="F529" t="str">
        <f>'pivottable2 (update for final)'!G532</f>
        <v>10.1039/c1mb05196b</v>
      </c>
      <c r="G529" t="str">
        <f>'pivottable2 (update for final)'!H532</f>
        <v>D</v>
      </c>
      <c r="H529" t="str">
        <f t="shared" si="8"/>
        <v>1</v>
      </c>
      <c r="I529" t="str">
        <f>'pivottable2 (update for final)'!I532</f>
        <v>1</v>
      </c>
    </row>
    <row r="530" spans="1:9" x14ac:dyDescent="0.25">
      <c r="A530" t="str">
        <f>'pivottable2 (update for final)'!B533</f>
        <v>SE_Ctr</v>
      </c>
      <c r="B530" t="str">
        <f>'pivottable2 (update for final)'!C533</f>
        <v>(2hexoses minus H2O)</v>
      </c>
      <c r="C530" t="str">
        <f>'pivottable2 (update for final)'!D533</f>
        <v>C12H22O11</v>
      </c>
      <c r="D530">
        <f>'pivottable2 (update for final)'!E533</f>
        <v>342.11770000000001</v>
      </c>
      <c r="E530">
        <f>'pivottable2 (update for final)'!F533</f>
        <v>18.899999999999999</v>
      </c>
      <c r="F530" t="str">
        <f>'pivottable2 (update for final)'!G533</f>
        <v>10.1039/c1mb05196b</v>
      </c>
      <c r="G530" t="str">
        <f>'pivottable2 (update for final)'!H533</f>
        <v>D</v>
      </c>
      <c r="H530" t="str">
        <f t="shared" si="8"/>
        <v>1</v>
      </c>
      <c r="I530" t="str">
        <f>'pivottable2 (update for final)'!I533</f>
        <v>1</v>
      </c>
    </row>
    <row r="531" spans="1:9" x14ac:dyDescent="0.25">
      <c r="A531" t="str">
        <f>'pivottable2 (update for final)'!B534</f>
        <v>SE_Ctr</v>
      </c>
      <c r="B531" t="str">
        <f>'pivottable2 (update for final)'!C534</f>
        <v>(4-aminobutyric acid)</v>
      </c>
      <c r="C531" t="str">
        <f>'pivottable2 (update for final)'!D534</f>
        <v>C4H9NO2</v>
      </c>
      <c r="D531">
        <f>'pivottable2 (update for final)'!E534</f>
        <v>103.0633</v>
      </c>
      <c r="E531">
        <f>'pivottable2 (update for final)'!F534</f>
        <v>20.49</v>
      </c>
      <c r="F531" t="str">
        <f>'pivottable2 (update for final)'!G534</f>
        <v>10.1039/c1mb05196b</v>
      </c>
      <c r="G531" t="str">
        <f>'pivottable2 (update for final)'!H534</f>
        <v>D</v>
      </c>
      <c r="H531" t="str">
        <f t="shared" si="8"/>
        <v>1</v>
      </c>
      <c r="I531" t="str">
        <f>'pivottable2 (update for final)'!I534</f>
        <v>1</v>
      </c>
    </row>
    <row r="532" spans="1:9" x14ac:dyDescent="0.25">
      <c r="A532" t="str">
        <f>'pivottable2 (update for final)'!B535</f>
        <v>SE_Ctr</v>
      </c>
      <c r="B532" t="str">
        <f>'pivottable2 (update for final)'!C535</f>
        <v>(C3H7NO2+Lys-H2O)</v>
      </c>
      <c r="C532" t="str">
        <f>'pivottable2 (update for final)'!D535</f>
        <v>C9H19N3O3</v>
      </c>
      <c r="D532">
        <f>'pivottable2 (update for final)'!E535</f>
        <v>217.14240000000001</v>
      </c>
      <c r="E532">
        <f>'pivottable2 (update for final)'!F535</f>
        <v>26.23</v>
      </c>
      <c r="F532" t="str">
        <f>'pivottable2 (update for final)'!G535</f>
        <v>10.1039/c1mb05196b</v>
      </c>
      <c r="G532" t="str">
        <f>'pivottable2 (update for final)'!H535</f>
        <v>ND</v>
      </c>
      <c r="H532" t="str">
        <f t="shared" si="8"/>
        <v/>
      </c>
      <c r="I532">
        <f>'pivottable2 (update for final)'!I535</f>
        <v>0</v>
      </c>
    </row>
    <row r="533" spans="1:9" x14ac:dyDescent="0.25">
      <c r="A533" t="str">
        <f>'pivottable2 (update for final)'!B536</f>
        <v>SE_Ctr</v>
      </c>
      <c r="B533" t="str">
        <f>'pivottable2 (update for final)'!C536</f>
        <v>(C4H9NO3+Arg-H2O)</v>
      </c>
      <c r="C533" t="str">
        <f>'pivottable2 (update for final)'!D536</f>
        <v>C10H21N5O4</v>
      </c>
      <c r="D533">
        <f>'pivottable2 (update for final)'!E536</f>
        <v>275.15949999999998</v>
      </c>
      <c r="E533">
        <f>'pivottable2 (update for final)'!F536</f>
        <v>22.41</v>
      </c>
      <c r="F533" t="str">
        <f>'pivottable2 (update for final)'!G536</f>
        <v>10.1039/c1mb05196b</v>
      </c>
      <c r="G533" t="str">
        <f>'pivottable2 (update for final)'!H536</f>
        <v>ND</v>
      </c>
      <c r="H533" t="str">
        <f t="shared" si="8"/>
        <v/>
      </c>
      <c r="I533">
        <f>'pivottable2 (update for final)'!I536</f>
        <v>0</v>
      </c>
    </row>
    <row r="534" spans="1:9" x14ac:dyDescent="0.25">
      <c r="A534" t="str">
        <f>'pivottable2 (update for final)'!B537</f>
        <v>SE_Ctr</v>
      </c>
      <c r="B534" t="str">
        <f>'pivottable2 (update for final)'!C537</f>
        <v>(C4H9NO3+Lys-H2O)</v>
      </c>
      <c r="C534" t="str">
        <f>'pivottable2 (update for final)'!D537</f>
        <v>C10H21N3O4</v>
      </c>
      <c r="D534">
        <f>'pivottable2 (update for final)'!E537</f>
        <v>247.1523</v>
      </c>
      <c r="E534">
        <f>'pivottable2 (update for final)'!F537</f>
        <v>23.41</v>
      </c>
      <c r="F534" t="str">
        <f>'pivottable2 (update for final)'!G537</f>
        <v>10.1039/c1mb05196b</v>
      </c>
      <c r="G534" t="str">
        <f>'pivottable2 (update for final)'!H537</f>
        <v>ND</v>
      </c>
      <c r="H534" t="str">
        <f t="shared" si="8"/>
        <v/>
      </c>
      <c r="I534">
        <f>'pivottable2 (update for final)'!I537</f>
        <v>0</v>
      </c>
    </row>
    <row r="535" spans="1:9" x14ac:dyDescent="0.25">
      <c r="A535" t="str">
        <f>'pivottable2 (update for final)'!B538</f>
        <v>SE_Ctr</v>
      </c>
      <c r="B535" t="str">
        <f>'pivottable2 (update for final)'!C538</f>
        <v>(C5H11NO2+Lys-H2O)</v>
      </c>
      <c r="C535" t="str">
        <f>'pivottable2 (update for final)'!D538</f>
        <v>C11H23N3O3</v>
      </c>
      <c r="D535">
        <f>'pivottable2 (update for final)'!E538</f>
        <v>245.1739</v>
      </c>
      <c r="E535">
        <f>'pivottable2 (update for final)'!F538</f>
        <v>23.35</v>
      </c>
      <c r="F535" t="str">
        <f>'pivottable2 (update for final)'!G538</f>
        <v>10.1039/c1mb05196b</v>
      </c>
      <c r="G535" t="str">
        <f>'pivottable2 (update for final)'!H538</f>
        <v>ND</v>
      </c>
      <c r="H535" t="str">
        <f t="shared" si="8"/>
        <v/>
      </c>
      <c r="I535">
        <f>'pivottable2 (update for final)'!I538</f>
        <v>0</v>
      </c>
    </row>
    <row r="536" spans="1:9" x14ac:dyDescent="0.25">
      <c r="A536" t="str">
        <f>'pivottable2 (update for final)'!B539</f>
        <v>SE_Ctr</v>
      </c>
      <c r="B536" t="str">
        <f>'pivottable2 (update for final)'!C539</f>
        <v>(C5H7NO3 + (Leu or Ile) minus H2O)</v>
      </c>
      <c r="C536" t="str">
        <f>'pivottable2 (update for final)'!D539</f>
        <v>C11H18N2O4</v>
      </c>
      <c r="D536">
        <f>'pivottable2 (update for final)'!E539</f>
        <v>242.12639999999999</v>
      </c>
      <c r="E536">
        <f>'pivottable2 (update for final)'!F539</f>
        <v>14.36</v>
      </c>
      <c r="F536" t="str">
        <f>'pivottable2 (update for final)'!G539</f>
        <v>10.1039/c1mb05196b</v>
      </c>
      <c r="G536" t="str">
        <f>'pivottable2 (update for final)'!H539</f>
        <v>ND</v>
      </c>
      <c r="H536" t="str">
        <f t="shared" si="8"/>
        <v/>
      </c>
      <c r="I536">
        <f>'pivottable2 (update for final)'!I539</f>
        <v>0</v>
      </c>
    </row>
    <row r="537" spans="1:9" x14ac:dyDescent="0.25">
      <c r="A537" t="str">
        <f>'pivottable2 (update for final)'!B540</f>
        <v>SE_Ctr</v>
      </c>
      <c r="B537" t="str">
        <f>'pivottable2 (update for final)'!C540</f>
        <v>(C5H7NO3 + Phe minus H2O)</v>
      </c>
      <c r="C537" t="str">
        <f>'pivottable2 (update for final)'!D540</f>
        <v>C14H16N2O4</v>
      </c>
      <c r="D537">
        <f>'pivottable2 (update for final)'!E540</f>
        <v>276.11149999999998</v>
      </c>
      <c r="E537">
        <f>'pivottable2 (update for final)'!F540</f>
        <v>14.23</v>
      </c>
      <c r="F537" t="str">
        <f>'pivottable2 (update for final)'!G540</f>
        <v>10.1039/c1mb05196b</v>
      </c>
      <c r="G537" t="str">
        <f>'pivottable2 (update for final)'!H540</f>
        <v>ND</v>
      </c>
      <c r="H537" t="str">
        <f t="shared" si="8"/>
        <v/>
      </c>
      <c r="I537">
        <f>'pivottable2 (update for final)'!I540</f>
        <v>0</v>
      </c>
    </row>
    <row r="538" spans="1:9" x14ac:dyDescent="0.25">
      <c r="A538" t="str">
        <f>'pivottable2 (update for final)'!B541</f>
        <v>SE_Ctr</v>
      </c>
      <c r="B538" t="str">
        <f>'pivottable2 (update for final)'!C541</f>
        <v>(dimethyladenosine)</v>
      </c>
      <c r="C538" t="str">
        <f>'pivottable2 (update for final)'!D541</f>
        <v>C12H17N5O4</v>
      </c>
      <c r="D538">
        <f>'pivottable2 (update for final)'!E541</f>
        <v>295.12869999999998</v>
      </c>
      <c r="E538">
        <f>'pivottable2 (update for final)'!F541</f>
        <v>6.77</v>
      </c>
      <c r="F538" t="str">
        <f>'pivottable2 (update for final)'!G541</f>
        <v>10.1039/c1mb05196b</v>
      </c>
      <c r="G538" t="str">
        <f>'pivottable2 (update for final)'!H541</f>
        <v>D</v>
      </c>
      <c r="H538" t="str">
        <f t="shared" si="8"/>
        <v>1</v>
      </c>
      <c r="I538" t="str">
        <f>'pivottable2 (update for final)'!I541</f>
        <v>1</v>
      </c>
    </row>
    <row r="539" spans="1:9" x14ac:dyDescent="0.25">
      <c r="A539" t="str">
        <f>'pivottable2 (update for final)'!B542</f>
        <v>SE_Ctr</v>
      </c>
      <c r="B539" t="str">
        <f>'pivottable2 (update for final)'!C542</f>
        <v>(glycine)</v>
      </c>
      <c r="C539" t="str">
        <f>'pivottable2 (update for final)'!D542</f>
        <v>(C2H5NO2)</v>
      </c>
      <c r="D539">
        <f>'pivottable2 (update for final)'!E542</f>
        <v>75.032028404269994</v>
      </c>
      <c r="E539">
        <f>'pivottable2 (update for final)'!F542</f>
        <v>20.79</v>
      </c>
      <c r="F539" t="str">
        <f>'pivottable2 (update for final)'!G542</f>
        <v>10.1039/c1mb05196b</v>
      </c>
      <c r="G539" t="str">
        <f>'pivottable2 (update for final)'!H542</f>
        <v>D</v>
      </c>
      <c r="H539" t="str">
        <f t="shared" si="8"/>
        <v>1</v>
      </c>
      <c r="I539" t="str">
        <f>'pivottable2 (update for final)'!I542</f>
        <v>1</v>
      </c>
    </row>
    <row r="540" spans="1:9" x14ac:dyDescent="0.25">
      <c r="A540" t="str">
        <f>'pivottable2 (update for final)'!B543</f>
        <v>SE_Ctr</v>
      </c>
      <c r="B540" t="str">
        <f>'pivottable2 (update for final)'!C543</f>
        <v>(hexos(amine) trisaccharide)</v>
      </c>
      <c r="C540" t="str">
        <f>'pivottable2 (update for final)'!D543</f>
        <v>C25H40N2O18</v>
      </c>
      <c r="D540">
        <f>'pivottable2 (update for final)'!E543</f>
        <v>656.22829999999999</v>
      </c>
      <c r="E540">
        <f>'pivottable2 (update for final)'!F543</f>
        <v>19.07</v>
      </c>
      <c r="F540" t="str">
        <f>'pivottable2 (update for final)'!G543</f>
        <v>10.1039/c1mb05196b</v>
      </c>
      <c r="G540" t="str">
        <f>'pivottable2 (update for final)'!H543</f>
        <v>D</v>
      </c>
      <c r="H540" t="str">
        <f t="shared" si="8"/>
        <v>1</v>
      </c>
      <c r="I540" t="str">
        <f>'pivottable2 (update for final)'!I543</f>
        <v>1</v>
      </c>
    </row>
    <row r="541" spans="1:9" x14ac:dyDescent="0.25">
      <c r="A541" t="str">
        <f>'pivottable2 (update for final)'!B544</f>
        <v>SE_Ctr</v>
      </c>
      <c r="B541" t="str">
        <f>'pivottable2 (update for final)'!C544</f>
        <v>(hexose-Lys)</v>
      </c>
      <c r="C541" t="str">
        <f>'pivottable2 (update for final)'!D544</f>
        <v>(C12H24N2O7)</v>
      </c>
      <c r="D541">
        <f>'pivottable2 (update for final)'!E544</f>
        <v>308.15870000000001</v>
      </c>
      <c r="E541">
        <f>'pivottable2 (update for final)'!F544</f>
        <v>31.95</v>
      </c>
      <c r="F541" t="str">
        <f>'pivottable2 (update for final)'!G544</f>
        <v>10.1039/c1mb05196b</v>
      </c>
      <c r="G541" t="str">
        <f>'pivottable2 (update for final)'!H544</f>
        <v>ND</v>
      </c>
      <c r="H541" t="str">
        <f t="shared" si="8"/>
        <v/>
      </c>
      <c r="I541">
        <f>'pivottable2 (update for final)'!I544</f>
        <v>0</v>
      </c>
    </row>
    <row r="542" spans="1:9" x14ac:dyDescent="0.25">
      <c r="A542" t="str">
        <f>'pivottable2 (update for final)'!B545</f>
        <v>SE_Ctr</v>
      </c>
      <c r="B542" t="str">
        <f>'pivottable2 (update for final)'!C545</f>
        <v>(histidine betaine sulfonic acid)</v>
      </c>
      <c r="C542" t="str">
        <f>'pivottable2 (update for final)'!D545</f>
        <v>C9H15N3O5S</v>
      </c>
      <c r="D542">
        <f>'pivottable2 (update for final)'!E545</f>
        <v>277.07479999999998</v>
      </c>
      <c r="E542">
        <f>'pivottable2 (update for final)'!F545</f>
        <v>20.22</v>
      </c>
      <c r="F542" t="str">
        <f>'pivottable2 (update for final)'!G545</f>
        <v>10.1039/c1mb05196b</v>
      </c>
      <c r="G542" t="str">
        <f>'pivottable2 (update for final)'!H545</f>
        <v>D</v>
      </c>
      <c r="H542" t="str">
        <f t="shared" si="8"/>
        <v>1</v>
      </c>
      <c r="I542" t="str">
        <f>'pivottable2 (update for final)'!I545</f>
        <v>1</v>
      </c>
    </row>
    <row r="543" spans="1:9" x14ac:dyDescent="0.25">
      <c r="A543" t="str">
        <f>'pivottable2 (update for final)'!B546</f>
        <v>SE_Ctr</v>
      </c>
      <c r="B543" t="str">
        <f>'pivottable2 (update for final)'!C546</f>
        <v>(hydroxytryptophan)</v>
      </c>
      <c r="C543" t="str">
        <f>'pivottable2 (update for final)'!D546</f>
        <v>C11H12N2O3</v>
      </c>
      <c r="D543">
        <f>'pivottable2 (update for final)'!E546</f>
        <v>220.08580000000001</v>
      </c>
      <c r="E543">
        <f>'pivottable2 (update for final)'!F546</f>
        <v>16.670000000000002</v>
      </c>
      <c r="F543" t="str">
        <f>'pivottable2 (update for final)'!G546</f>
        <v>10.1039/c1mb05196b</v>
      </c>
      <c r="G543" t="str">
        <f>'pivottable2 (update for final)'!H546</f>
        <v>ND</v>
      </c>
      <c r="H543" t="str">
        <f t="shared" si="8"/>
        <v/>
      </c>
      <c r="I543">
        <f>'pivottable2 (update for final)'!I546</f>
        <v>0</v>
      </c>
    </row>
    <row r="544" spans="1:9" x14ac:dyDescent="0.25">
      <c r="A544" t="str">
        <f>'pivottable2 (update for final)'!B547</f>
        <v>SE_Ctr</v>
      </c>
      <c r="B544" t="str">
        <f>'pivottable2 (update for final)'!C547</f>
        <v>(indole-3-acetaldehyde)</v>
      </c>
      <c r="C544" t="str">
        <f>'pivottable2 (update for final)'!D547</f>
        <v>C10H9NO</v>
      </c>
      <c r="D544">
        <f>'pivottable2 (update for final)'!E547</f>
        <v>159.06870000000001</v>
      </c>
      <c r="E544">
        <f>'pivottable2 (update for final)'!F547</f>
        <v>4.87</v>
      </c>
      <c r="F544" t="str">
        <f>'pivottable2 (update for final)'!G547</f>
        <v>10.1039/c1mb05196b</v>
      </c>
      <c r="G544" t="str">
        <f>'pivottable2 (update for final)'!H547</f>
        <v>D</v>
      </c>
      <c r="H544" t="str">
        <f t="shared" si="8"/>
        <v>1</v>
      </c>
      <c r="I544" t="str">
        <f>'pivottable2 (update for final)'!I547</f>
        <v>1</v>
      </c>
    </row>
    <row r="545" spans="1:9" x14ac:dyDescent="0.25">
      <c r="A545" t="str">
        <f>'pivottable2 (update for final)'!B548</f>
        <v>SE_Ctr</v>
      </c>
      <c r="B545" t="str">
        <f>'pivottable2 (update for final)'!C548</f>
        <v>(indole-3-acetamide)</v>
      </c>
      <c r="C545" t="str">
        <f>'pivottable2 (update for final)'!D548</f>
        <v>C10H10N2O</v>
      </c>
      <c r="D545">
        <f>'pivottable2 (update for final)'!E548</f>
        <v>174.07980000000001</v>
      </c>
      <c r="E545">
        <f>'pivottable2 (update for final)'!F548</f>
        <v>12.71</v>
      </c>
      <c r="F545" t="str">
        <f>'pivottable2 (update for final)'!G548</f>
        <v>10.1039/c1mb05196b</v>
      </c>
      <c r="G545" t="str">
        <f>'pivottable2 (update for final)'!H548</f>
        <v>ND</v>
      </c>
      <c r="H545" t="str">
        <f t="shared" si="8"/>
        <v/>
      </c>
      <c r="I545">
        <f>'pivottable2 (update for final)'!I548</f>
        <v>0</v>
      </c>
    </row>
    <row r="546" spans="1:9" x14ac:dyDescent="0.25">
      <c r="A546" t="str">
        <f>'pivottable2 (update for final)'!B549</f>
        <v>SE_Ctr</v>
      </c>
      <c r="B546" t="str">
        <f>'pivottable2 (update for final)'!C549</f>
        <v>(N-acetylornithine minus H2O)</v>
      </c>
      <c r="C546" t="str">
        <f>'pivottable2 (update for final)'!D549</f>
        <v>C7H12N2O2</v>
      </c>
      <c r="D546">
        <f>'pivottable2 (update for final)'!E549</f>
        <v>156.08987763355998</v>
      </c>
      <c r="E546">
        <f>'pivottable2 (update for final)'!F549</f>
        <v>6.38</v>
      </c>
      <c r="F546" t="str">
        <f>'pivottable2 (update for final)'!G549</f>
        <v>10.1039/c1mb05196b</v>
      </c>
      <c r="G546" t="str">
        <f>'pivottable2 (update for final)'!H549</f>
        <v>D</v>
      </c>
      <c r="H546" t="str">
        <f t="shared" si="8"/>
        <v>1</v>
      </c>
      <c r="I546" t="str">
        <f>'pivottable2 (update for final)'!I549</f>
        <v>1</v>
      </c>
    </row>
    <row r="547" spans="1:9" x14ac:dyDescent="0.25">
      <c r="A547" t="str">
        <f>'pivottable2 (update for final)'!B550</f>
        <v>SE_Ctr</v>
      </c>
      <c r="B547" t="str">
        <f>'pivottable2 (update for final)'!C550</f>
        <v>(Phe-Arg)</v>
      </c>
      <c r="C547" t="str">
        <f>'pivottable2 (update for final)'!D550</f>
        <v>C15H23N5O3</v>
      </c>
      <c r="D547">
        <f>'pivottable2 (update for final)'!E550</f>
        <v>321.17840000000001</v>
      </c>
      <c r="E547">
        <f>'pivottable2 (update for final)'!F550</f>
        <v>19.43</v>
      </c>
      <c r="F547" t="str">
        <f>'pivottable2 (update for final)'!G550</f>
        <v>10.1039/c1mb05196b</v>
      </c>
      <c r="G547" t="str">
        <f>'pivottable2 (update for final)'!H550</f>
        <v>ND</v>
      </c>
      <c r="H547" t="str">
        <f t="shared" si="8"/>
        <v/>
      </c>
      <c r="I547">
        <f>'pivottable2 (update for final)'!I550</f>
        <v>0</v>
      </c>
    </row>
    <row r="548" spans="1:9" x14ac:dyDescent="0.25">
      <c r="A548" t="str">
        <f>'pivottable2 (update for final)'!B551</f>
        <v>SE_Ctr</v>
      </c>
      <c r="B548" t="str">
        <f>'pivottable2 (update for final)'!C551</f>
        <v>(Phe-Lys)</v>
      </c>
      <c r="C548" t="str">
        <f>'pivottable2 (update for final)'!D551</f>
        <v>C15H23N3O3</v>
      </c>
      <c r="D548">
        <f>'pivottable2 (update for final)'!E551</f>
        <v>293.17360000000002</v>
      </c>
      <c r="E548">
        <f>'pivottable2 (update for final)'!F551</f>
        <v>20.74</v>
      </c>
      <c r="F548" t="str">
        <f>'pivottable2 (update for final)'!G551</f>
        <v>10.1039/c1mb05196b</v>
      </c>
      <c r="G548" t="str">
        <f>'pivottable2 (update for final)'!H551</f>
        <v>ND</v>
      </c>
      <c r="H548" t="str">
        <f t="shared" si="8"/>
        <v/>
      </c>
      <c r="I548">
        <f>'pivottable2 (update for final)'!I551</f>
        <v>0</v>
      </c>
    </row>
    <row r="549" spans="1:9" x14ac:dyDescent="0.25">
      <c r="A549" t="str">
        <f>'pivottable2 (update for final)'!B552</f>
        <v>SE_Ctr</v>
      </c>
      <c r="B549" t="str">
        <f>'pivottable2 (update for final)'!C552</f>
        <v>(Phe-Pro)</v>
      </c>
      <c r="C549" t="str">
        <f>'pivottable2 (update for final)'!D552</f>
        <v>C14H18N2O3</v>
      </c>
      <c r="D549">
        <f>'pivottable2 (update for final)'!E552</f>
        <v>262.13150000000002</v>
      </c>
      <c r="E549">
        <f>'pivottable2 (update for final)'!F552</f>
        <v>14.37</v>
      </c>
      <c r="F549" t="str">
        <f>'pivottable2 (update for final)'!G552</f>
        <v>10.1039/c1mb05196b</v>
      </c>
      <c r="G549" t="str">
        <f>'pivottable2 (update for final)'!H552</f>
        <v>ND</v>
      </c>
      <c r="H549" t="str">
        <f t="shared" si="8"/>
        <v/>
      </c>
      <c r="I549">
        <f>'pivottable2 (update for final)'!I552</f>
        <v>0</v>
      </c>
    </row>
    <row r="550" spans="1:9" x14ac:dyDescent="0.25">
      <c r="A550" t="str">
        <f>'pivottable2 (update for final)'!B553</f>
        <v>SE_Ctr</v>
      </c>
      <c r="B550" t="str">
        <f>'pivottable2 (update for final)'!C553</f>
        <v>(purine)</v>
      </c>
      <c r="C550" t="str">
        <f>'pivottable2 (update for final)'!D553</f>
        <v>C5H4N4</v>
      </c>
      <c r="D550">
        <f>'pivottable2 (update for final)'!E553</f>
        <v>120.044</v>
      </c>
      <c r="E550">
        <f>'pivottable2 (update for final)'!F553</f>
        <v>13.54</v>
      </c>
      <c r="F550" t="str">
        <f>'pivottable2 (update for final)'!G553</f>
        <v>10.1039/c1mb05196b</v>
      </c>
      <c r="G550" t="str">
        <f>'pivottable2 (update for final)'!H553</f>
        <v>ND</v>
      </c>
      <c r="H550" t="str">
        <f t="shared" si="8"/>
        <v/>
      </c>
      <c r="I550">
        <f>'pivottable2 (update for final)'!I553</f>
        <v>0</v>
      </c>
    </row>
    <row r="551" spans="1:9" x14ac:dyDescent="0.25">
      <c r="A551" t="str">
        <f>'pivottable2 (update for final)'!B554</f>
        <v>SE_Ctr</v>
      </c>
      <c r="B551" t="str">
        <f>'pivottable2 (update for final)'!C554</f>
        <v>(Ser-Lys)</v>
      </c>
      <c r="C551" t="str">
        <f>'pivottable2 (update for final)'!D554</f>
        <v>C9H19N3O4</v>
      </c>
      <c r="D551">
        <f>'pivottable2 (update for final)'!E554</f>
        <v>233.13720000000001</v>
      </c>
      <c r="E551">
        <f>'pivottable2 (update for final)'!F554</f>
        <v>24.32</v>
      </c>
      <c r="F551" t="str">
        <f>'pivottable2 (update for final)'!G554</f>
        <v>10.1039/c1mb05196b</v>
      </c>
      <c r="G551" t="str">
        <f>'pivottable2 (update for final)'!H554</f>
        <v>ND</v>
      </c>
      <c r="H551" t="str">
        <f t="shared" si="8"/>
        <v/>
      </c>
      <c r="I551">
        <f>'pivottable2 (update for final)'!I554</f>
        <v>0</v>
      </c>
    </row>
    <row r="552" spans="1:9" x14ac:dyDescent="0.25">
      <c r="A552" t="str">
        <f>'pivottable2 (update for final)'!B555</f>
        <v>SE_Ctr</v>
      </c>
      <c r="B552" t="str">
        <f>'pivottable2 (update for final)'!C555</f>
        <v>(trehalose)</v>
      </c>
      <c r="C552" t="str">
        <f>'pivottable2 (update for final)'!D555</f>
        <v>C12H22O11</v>
      </c>
      <c r="D552">
        <f>'pivottable2 (update for final)'!E555</f>
        <v>342.11621152069995</v>
      </c>
      <c r="E552">
        <f>'pivottable2 (update for final)'!F555</f>
        <v>19.77</v>
      </c>
      <c r="F552" t="str">
        <f>'pivottable2 (update for final)'!G555</f>
        <v>10.1039/c1mb05196b</v>
      </c>
      <c r="G552" t="str">
        <f>'pivottable2 (update for final)'!H555</f>
        <v>ND</v>
      </c>
      <c r="H552" t="str">
        <f t="shared" si="8"/>
        <v/>
      </c>
      <c r="I552">
        <f>'pivottable2 (update for final)'!I555</f>
        <v>0</v>
      </c>
    </row>
    <row r="553" spans="1:9" x14ac:dyDescent="0.25">
      <c r="A553" t="str">
        <f>'pivottable2 (update for final)'!B556</f>
        <v>SE_Ctr</v>
      </c>
      <c r="B553" t="str">
        <f>'pivottable2 (update for final)'!C556</f>
        <v>(Tyr-Lys)</v>
      </c>
      <c r="C553" t="str">
        <f>'pivottable2 (update for final)'!D556</f>
        <v>(C15H23N3O4)</v>
      </c>
      <c r="D553">
        <f>'pivottable2 (update for final)'!E556</f>
        <v>309.16800000000001</v>
      </c>
      <c r="E553">
        <f>'pivottable2 (update for final)'!F556</f>
        <v>23.16</v>
      </c>
      <c r="F553" t="str">
        <f>'pivottable2 (update for final)'!G556</f>
        <v>10.1039/c1mb05196b</v>
      </c>
      <c r="G553" t="str">
        <f>'pivottable2 (update for final)'!H556</f>
        <v>ND</v>
      </c>
      <c r="H553" t="str">
        <f t="shared" si="8"/>
        <v/>
      </c>
      <c r="I553">
        <f>'pivottable2 (update for final)'!I556</f>
        <v>0</v>
      </c>
    </row>
    <row r="554" spans="1:9" x14ac:dyDescent="0.25">
      <c r="A554" t="str">
        <f>'pivottable2 (update for final)'!B557</f>
        <v>SE_Ctr</v>
      </c>
      <c r="B554" t="str">
        <f>'pivottable2 (update for final)'!C557</f>
        <v>(Val-(Leu or Ile))</v>
      </c>
      <c r="C554" t="str">
        <f>'pivottable2 (update for final)'!D557</f>
        <v>C11H22N2O3</v>
      </c>
      <c r="D554">
        <f>'pivottable2 (update for final)'!E557</f>
        <v>230.16290000000001</v>
      </c>
      <c r="E554">
        <f>'pivottable2 (update for final)'!F557</f>
        <v>14.34</v>
      </c>
      <c r="F554" t="str">
        <f>'pivottable2 (update for final)'!G557</f>
        <v>10.1039/c1mb05196b</v>
      </c>
      <c r="G554" t="str">
        <f>'pivottable2 (update for final)'!H557</f>
        <v>ND</v>
      </c>
      <c r="H554" t="str">
        <f t="shared" si="8"/>
        <v/>
      </c>
      <c r="I554">
        <f>'pivottable2 (update for final)'!I557</f>
        <v>0</v>
      </c>
    </row>
    <row r="555" spans="1:9" x14ac:dyDescent="0.25">
      <c r="A555" t="str">
        <f>'pivottable2 (update for final)'!B558</f>
        <v>SE_Ctr</v>
      </c>
      <c r="B555" t="str">
        <f>'pivottable2 (update for final)'!C558</f>
        <v>(Val-Lys)</v>
      </c>
      <c r="C555" t="str">
        <f>'pivottable2 (update for final)'!D558</f>
        <v>C11H23N3O3</v>
      </c>
      <c r="D555">
        <f>'pivottable2 (update for final)'!E558</f>
        <v>245.1738</v>
      </c>
      <c r="E555">
        <f>'pivottable2 (update for final)'!F558</f>
        <v>22.77</v>
      </c>
      <c r="F555" t="str">
        <f>'pivottable2 (update for final)'!G558</f>
        <v>10.1039/c1mb05196b</v>
      </c>
      <c r="G555" t="str">
        <f>'pivottable2 (update for final)'!H558</f>
        <v>ND</v>
      </c>
      <c r="H555" t="str">
        <f t="shared" si="8"/>
        <v/>
      </c>
      <c r="I555">
        <f>'pivottable2 (update for final)'!I558</f>
        <v>0</v>
      </c>
    </row>
    <row r="556" spans="1:9" x14ac:dyDescent="0.25">
      <c r="A556" t="str">
        <f>'pivottable2 (update for final)'!B559</f>
        <v>SE_Ctr</v>
      </c>
      <c r="B556" t="str">
        <f>'pivottable2 (update for final)'!C559</f>
        <v>(Val-Val)</v>
      </c>
      <c r="C556" t="str">
        <f>'pivottable2 (update for final)'!D559</f>
        <v>C10H20N2O3</v>
      </c>
      <c r="D556">
        <f>'pivottable2 (update for final)'!E559</f>
        <v>216.13740000000001</v>
      </c>
      <c r="E556">
        <f>'pivottable2 (update for final)'!F559</f>
        <v>15.29</v>
      </c>
      <c r="F556" t="str">
        <f>'pivottable2 (update for final)'!G559</f>
        <v>10.1039/c1mb05196b</v>
      </c>
      <c r="G556" t="str">
        <f>'pivottable2 (update for final)'!H559</f>
        <v>ND</v>
      </c>
      <c r="H556" t="str">
        <f t="shared" si="8"/>
        <v/>
      </c>
      <c r="I556">
        <f>'pivottable2 (update for final)'!I559</f>
        <v>0</v>
      </c>
    </row>
    <row r="557" spans="1:9" x14ac:dyDescent="0.25">
      <c r="A557" t="str">
        <f>'pivottable2 (update for final)'!B560</f>
        <v>SE_Ctr</v>
      </c>
      <c r="B557" t="str">
        <f>'pivottable2 (update for final)'!C560</f>
        <v>acetylglutamate</v>
      </c>
      <c r="C557" t="str">
        <f>'pivottable2 (update for final)'!D560</f>
        <v>C7H11NO5</v>
      </c>
      <c r="D557">
        <f>'pivottable2 (update for final)'!E560</f>
        <v>189.06450000000001</v>
      </c>
      <c r="E557">
        <f>'pivottable2 (update for final)'!F560</f>
        <v>20.03</v>
      </c>
      <c r="F557" t="str">
        <f>'pivottable2 (update for final)'!G560</f>
        <v>10.1039/c1mb05196b</v>
      </c>
      <c r="G557" t="str">
        <f>'pivottable2 (update for final)'!H560</f>
        <v>D</v>
      </c>
      <c r="H557" t="str">
        <f t="shared" si="8"/>
        <v>1</v>
      </c>
      <c r="I557" t="str">
        <f>'pivottable2 (update for final)'!I560</f>
        <v>1</v>
      </c>
    </row>
    <row r="558" spans="1:9" x14ac:dyDescent="0.25">
      <c r="A558" t="str">
        <f>'pivottable2 (update for final)'!B561</f>
        <v>SE_Ctr</v>
      </c>
      <c r="B558" t="str">
        <f>'pivottable2 (update for final)'!C561</f>
        <v>adenine</v>
      </c>
      <c r="C558" t="str">
        <f>'pivottable2 (update for final)'!D561</f>
        <v>C5H5N5</v>
      </c>
      <c r="D558">
        <f>'pivottable2 (update for final)'!E561</f>
        <v>135.05529999999999</v>
      </c>
      <c r="E558">
        <f>'pivottable2 (update for final)'!F561</f>
        <v>7.79</v>
      </c>
      <c r="F558" t="str">
        <f>'pivottable2 (update for final)'!G561</f>
        <v>10.1039/c1mb05196b</v>
      </c>
      <c r="G558" t="str">
        <f>'pivottable2 (update for final)'!H561</f>
        <v>D</v>
      </c>
      <c r="H558" t="str">
        <f t="shared" si="8"/>
        <v>1</v>
      </c>
      <c r="I558" t="str">
        <f>'pivottable2 (update for final)'!I561</f>
        <v>1</v>
      </c>
    </row>
    <row r="559" spans="1:9" x14ac:dyDescent="0.25">
      <c r="A559" t="str">
        <f>'pivottable2 (update for final)'!B562</f>
        <v>SE_Ctr</v>
      </c>
      <c r="B559" t="str">
        <f>'pivottable2 (update for final)'!C562</f>
        <v>adenosine</v>
      </c>
      <c r="C559" t="str">
        <f>'pivottable2 (update for final)'!D562</f>
        <v>C10H13N5O4</v>
      </c>
      <c r="D559">
        <f>'pivottable2 (update for final)'!E562</f>
        <v>267.09640000000002</v>
      </c>
      <c r="E559">
        <f>'pivottable2 (update for final)'!F562</f>
        <v>8.4700000000000006</v>
      </c>
      <c r="F559" t="str">
        <f>'pivottable2 (update for final)'!G562</f>
        <v>10.1039/c1mb05196b</v>
      </c>
      <c r="G559" t="str">
        <f>'pivottable2 (update for final)'!H562</f>
        <v>D</v>
      </c>
      <c r="H559" t="str">
        <f t="shared" si="8"/>
        <v>1</v>
      </c>
      <c r="I559" t="str">
        <f>'pivottable2 (update for final)'!I562</f>
        <v>1</v>
      </c>
    </row>
    <row r="560" spans="1:9" x14ac:dyDescent="0.25">
      <c r="A560" t="str">
        <f>'pivottable2 (update for final)'!B563</f>
        <v>SE_Ctr</v>
      </c>
      <c r="B560" t="str">
        <f>'pivottable2 (update for final)'!C563</f>
        <v>alanine</v>
      </c>
      <c r="C560" t="str">
        <f>'pivottable2 (update for final)'!D563</f>
        <v>C3H7NO2</v>
      </c>
      <c r="D560">
        <f>'pivottable2 (update for final)'!E563</f>
        <v>89.0471</v>
      </c>
      <c r="E560">
        <f>'pivottable2 (update for final)'!F563</f>
        <v>19.600000000000001</v>
      </c>
      <c r="F560" t="str">
        <f>'pivottable2 (update for final)'!G563</f>
        <v>10.1039/c1mb05196b</v>
      </c>
      <c r="G560" t="str">
        <f>'pivottable2 (update for final)'!H563</f>
        <v>D</v>
      </c>
      <c r="H560" t="str">
        <f t="shared" si="8"/>
        <v>1</v>
      </c>
      <c r="I560" t="str">
        <f>'pivottable2 (update for final)'!I563</f>
        <v>1</v>
      </c>
    </row>
    <row r="561" spans="1:9" x14ac:dyDescent="0.25">
      <c r="A561" t="str">
        <f>'pivottable2 (update for final)'!B564</f>
        <v>SE_Ctr</v>
      </c>
      <c r="B561" t="str">
        <f>'pivottable2 (update for final)'!C564</f>
        <v>AMP</v>
      </c>
      <c r="C561" t="str">
        <f>'pivottable2 (update for final)'!D564</f>
        <v>C10H14N5O7P</v>
      </c>
      <c r="D561">
        <f>'pivottable2 (update for final)'!E564</f>
        <v>347.06389999999999</v>
      </c>
      <c r="E561">
        <f>'pivottable2 (update for final)'!F564</f>
        <v>20.71</v>
      </c>
      <c r="F561" t="str">
        <f>'pivottable2 (update for final)'!G564</f>
        <v>10.1039/c1mb05196b</v>
      </c>
      <c r="G561" t="str">
        <f>'pivottable2 (update for final)'!H564</f>
        <v>ND</v>
      </c>
      <c r="H561" t="str">
        <f t="shared" si="8"/>
        <v/>
      </c>
      <c r="I561">
        <f>'pivottable2 (update for final)'!I564</f>
        <v>0</v>
      </c>
    </row>
    <row r="562" spans="1:9" x14ac:dyDescent="0.25">
      <c r="A562" t="str">
        <f>'pivottable2 (update for final)'!B565</f>
        <v>SE_Ctr</v>
      </c>
      <c r="B562" t="str">
        <f>'pivottable2 (update for final)'!C565</f>
        <v>arginine</v>
      </c>
      <c r="C562" t="str">
        <f>'pivottable2 (update for final)'!D565</f>
        <v>C6H14N4O2</v>
      </c>
      <c r="D562">
        <f>'pivottable2 (update for final)'!E565</f>
        <v>174.11160000000001</v>
      </c>
      <c r="E562">
        <f>'pivottable2 (update for final)'!F565</f>
        <v>35.630000000000003</v>
      </c>
      <c r="F562" t="str">
        <f>'pivottable2 (update for final)'!G565</f>
        <v>10.1039/c1mb05196b</v>
      </c>
      <c r="G562" t="str">
        <f>'pivottable2 (update for final)'!H565</f>
        <v>D</v>
      </c>
      <c r="H562" t="str">
        <f t="shared" si="8"/>
        <v>1</v>
      </c>
      <c r="I562" t="str">
        <f>'pivottable2 (update for final)'!I565</f>
        <v>1</v>
      </c>
    </row>
    <row r="563" spans="1:9" x14ac:dyDescent="0.25">
      <c r="A563" t="str">
        <f>'pivottable2 (update for final)'!B566</f>
        <v>SE_Ctr</v>
      </c>
      <c r="B563" t="str">
        <f>'pivottable2 (update for final)'!C566</f>
        <v>asparagine</v>
      </c>
      <c r="C563" t="str">
        <f>'pivottable2 (update for final)'!D566</f>
        <v>C4H8N2O3</v>
      </c>
      <c r="D563">
        <f>'pivottable2 (update for final)'!E566</f>
        <v>132.05349212484001</v>
      </c>
      <c r="E563">
        <f>'pivottable2 (update for final)'!F566</f>
        <v>21.09</v>
      </c>
      <c r="F563" t="str">
        <f>'pivottable2 (update for final)'!G566</f>
        <v>10.1039/c1mb05196b</v>
      </c>
      <c r="G563" t="str">
        <f>'pivottable2 (update for final)'!H566</f>
        <v>ND</v>
      </c>
      <c r="H563" t="str">
        <f t="shared" si="8"/>
        <v/>
      </c>
      <c r="I563">
        <f>'pivottable2 (update for final)'!I566</f>
        <v>0</v>
      </c>
    </row>
    <row r="564" spans="1:9" x14ac:dyDescent="0.25">
      <c r="A564" t="str">
        <f>'pivottable2 (update for final)'!B567</f>
        <v>SE_Ctr</v>
      </c>
      <c r="B564" t="str">
        <f>'pivottable2 (update for final)'!C567</f>
        <v>aspartate</v>
      </c>
      <c r="C564" t="str">
        <f>'pivottable2 (update for final)'!D567</f>
        <v>C4H7NO4</v>
      </c>
      <c r="D564">
        <f>'pivottable2 (update for final)'!E567</f>
        <v>133.0377</v>
      </c>
      <c r="E564">
        <f>'pivottable2 (update for final)'!F567</f>
        <v>20.77</v>
      </c>
      <c r="F564" t="str">
        <f>'pivottable2 (update for final)'!G567</f>
        <v>10.1039/c1mb05196b</v>
      </c>
      <c r="G564" t="str">
        <f>'pivottable2 (update for final)'!H567</f>
        <v>ND</v>
      </c>
      <c r="H564" t="str">
        <f t="shared" si="8"/>
        <v/>
      </c>
      <c r="I564">
        <f>'pivottable2 (update for final)'!I567</f>
        <v>0</v>
      </c>
    </row>
    <row r="565" spans="1:9" x14ac:dyDescent="0.25">
      <c r="A565" t="str">
        <f>'pivottable2 (update for final)'!B568</f>
        <v>SE_Ctr</v>
      </c>
      <c r="B565" t="str">
        <f>'pivottable2 (update for final)'!C568</f>
        <v>betaine</v>
      </c>
      <c r="C565" t="str">
        <f>'pivottable2 (update for final)'!D568</f>
        <v>C5H11NO2</v>
      </c>
      <c r="D565">
        <f>'pivottable2 (update for final)'!E568</f>
        <v>117.0797</v>
      </c>
      <c r="E565">
        <f>'pivottable2 (update for final)'!F568</f>
        <v>17.350000000000001</v>
      </c>
      <c r="F565" t="str">
        <f>'pivottable2 (update for final)'!G568</f>
        <v>10.1039/c1mb05196b</v>
      </c>
      <c r="G565" t="str">
        <f>'pivottable2 (update for final)'!H568</f>
        <v>D</v>
      </c>
      <c r="H565" t="str">
        <f t="shared" si="8"/>
        <v>1</v>
      </c>
      <c r="I565" t="str">
        <f>'pivottable2 (update for final)'!I568</f>
        <v>1</v>
      </c>
    </row>
    <row r="566" spans="1:9" x14ac:dyDescent="0.25">
      <c r="A566" t="str">
        <f>'pivottable2 (update for final)'!B569</f>
        <v>SE_Ctr</v>
      </c>
      <c r="B566" t="str">
        <f>'pivottable2 (update for final)'!C569</f>
        <v>choline</v>
      </c>
      <c r="C566" t="str">
        <f>'pivottable2 (update for final)'!D569</f>
        <v>C5H13NO</v>
      </c>
      <c r="D566">
        <f>'pivottable2 (update for final)'!E569</f>
        <v>103.0996</v>
      </c>
      <c r="E566">
        <f>'pivottable2 (update for final)'!F569</f>
        <v>14.61</v>
      </c>
      <c r="F566" t="str">
        <f>'pivottable2 (update for final)'!G569</f>
        <v>10.1039/c1mb05196b</v>
      </c>
      <c r="G566" t="str">
        <f>'pivottable2 (update for final)'!H569</f>
        <v>D</v>
      </c>
      <c r="H566" t="str">
        <f t="shared" si="8"/>
        <v>1</v>
      </c>
      <c r="I566" t="str">
        <f>'pivottable2 (update for final)'!I569</f>
        <v>1</v>
      </c>
    </row>
    <row r="567" spans="1:9" x14ac:dyDescent="0.25">
      <c r="A567" t="str">
        <f>'pivottable2 (update for final)'!B570</f>
        <v>SE_Ctr</v>
      </c>
      <c r="B567" t="str">
        <f>'pivottable2 (update for final)'!C570</f>
        <v>cytidine</v>
      </c>
      <c r="C567" t="str">
        <f>'pivottable2 (update for final)'!D570</f>
        <v>C9H13N3O5</v>
      </c>
      <c r="D567">
        <f>'pivottable2 (update for final)'!E570</f>
        <v>243.08552052911</v>
      </c>
      <c r="E567">
        <f>'pivottable2 (update for final)'!F570</f>
        <v>14.74</v>
      </c>
      <c r="F567" t="str">
        <f>'pivottable2 (update for final)'!G570</f>
        <v>10.1039/c1mb05196b</v>
      </c>
      <c r="G567" t="str">
        <f>'pivottable2 (update for final)'!H570</f>
        <v>D</v>
      </c>
      <c r="H567" t="str">
        <f t="shared" si="8"/>
        <v>1</v>
      </c>
      <c r="I567" t="str">
        <f>'pivottable2 (update for final)'!I570</f>
        <v>1</v>
      </c>
    </row>
    <row r="568" spans="1:9" x14ac:dyDescent="0.25">
      <c r="A568" t="str">
        <f>'pivottable2 (update for final)'!B571</f>
        <v>SE_Ctr</v>
      </c>
      <c r="B568" t="str">
        <f>'pivottable2 (update for final)'!C571</f>
        <v>cytosine</v>
      </c>
      <c r="C568" t="str">
        <f>'pivottable2 (update for final)'!D571</f>
        <v>C4H5N3O</v>
      </c>
      <c r="D568">
        <f>'pivottable2 (update for final)'!E571</f>
        <v>111.0431</v>
      </c>
      <c r="E568">
        <f>'pivottable2 (update for final)'!F571</f>
        <v>9.5500000000000007</v>
      </c>
      <c r="F568" t="str">
        <f>'pivottable2 (update for final)'!G571</f>
        <v>10.1039/c1mb05196b</v>
      </c>
      <c r="G568" t="str">
        <f>'pivottable2 (update for final)'!H571</f>
        <v>D</v>
      </c>
      <c r="H568" t="str">
        <f t="shared" si="8"/>
        <v>1</v>
      </c>
      <c r="I568" t="str">
        <f>'pivottable2 (update for final)'!I571</f>
        <v>1</v>
      </c>
    </row>
    <row r="569" spans="1:9" x14ac:dyDescent="0.25">
      <c r="A569" t="str">
        <f>'pivottable2 (update for final)'!B572</f>
        <v>SE_Ctr</v>
      </c>
      <c r="B569" t="str">
        <f>'pivottable2 (update for final)'!C572</f>
        <v>gamma-Glu-Phe</v>
      </c>
      <c r="C569" t="str">
        <f>'pivottable2 (update for final)'!D572</f>
        <v>C14H18N2O5</v>
      </c>
      <c r="D569">
        <f>'pivottable2 (update for final)'!E572</f>
        <v>294.12279999999998</v>
      </c>
      <c r="E569">
        <f>'pivottable2 (update for final)'!F572</f>
        <v>18.739999999999998</v>
      </c>
      <c r="F569" t="str">
        <f>'pivottable2 (update for final)'!G572</f>
        <v>10.1039/c1mb05196b</v>
      </c>
      <c r="G569" t="str">
        <f>'pivottable2 (update for final)'!H572</f>
        <v>D</v>
      </c>
      <c r="H569" t="str">
        <f t="shared" si="8"/>
        <v>1</v>
      </c>
      <c r="I569" t="str">
        <f>'pivottable2 (update for final)'!I572</f>
        <v>1</v>
      </c>
    </row>
    <row r="570" spans="1:9" x14ac:dyDescent="0.25">
      <c r="A570" t="str">
        <f>'pivottable2 (update for final)'!B573</f>
        <v>SE_Ctr</v>
      </c>
      <c r="B570" t="str">
        <f>'pivottable2 (update for final)'!C573</f>
        <v>glucose</v>
      </c>
      <c r="C570" t="str">
        <f>'pivottable2 (update for final)'!D573</f>
        <v>C6H12O6</v>
      </c>
      <c r="D570">
        <f>'pivottable2 (update for final)'!E573</f>
        <v>180.0633</v>
      </c>
      <c r="E570">
        <f>'pivottable2 (update for final)'!F573</f>
        <v>19.989999999999998</v>
      </c>
      <c r="F570" t="str">
        <f>'pivottable2 (update for final)'!G573</f>
        <v>10.1039/c1mb05196b</v>
      </c>
      <c r="G570" t="str">
        <f>'pivottable2 (update for final)'!H573</f>
        <v>ND</v>
      </c>
      <c r="H570" t="str">
        <f t="shared" si="8"/>
        <v/>
      </c>
      <c r="I570">
        <f>'pivottable2 (update for final)'!I573</f>
        <v>0</v>
      </c>
    </row>
    <row r="571" spans="1:9" x14ac:dyDescent="0.25">
      <c r="A571" t="str">
        <f>'pivottable2 (update for final)'!B574</f>
        <v>SE_Ctr</v>
      </c>
      <c r="B571" t="str">
        <f>'pivottable2 (update for final)'!C574</f>
        <v>glucosylglycerate</v>
      </c>
      <c r="C571" t="str">
        <f>'pivottable2 (update for final)'!D574</f>
        <v>C9H16O9</v>
      </c>
      <c r="D571">
        <f>'pivottable2 (update for final)'!E574</f>
        <v>268.0806</v>
      </c>
      <c r="E571">
        <f>'pivottable2 (update for final)'!F574</f>
        <v>19.440000000000001</v>
      </c>
      <c r="F571" t="str">
        <f>'pivottable2 (update for final)'!G574</f>
        <v>10.1039/c1mb05196b</v>
      </c>
      <c r="G571" t="str">
        <f>'pivottable2 (update for final)'!H574</f>
        <v>D</v>
      </c>
      <c r="H571" t="str">
        <f t="shared" si="8"/>
        <v>1</v>
      </c>
      <c r="I571" t="str">
        <f>'pivottable2 (update for final)'!I574</f>
        <v>1</v>
      </c>
    </row>
    <row r="572" spans="1:9" x14ac:dyDescent="0.25">
      <c r="A572" t="str">
        <f>'pivottable2 (update for final)'!B575</f>
        <v>SE_Ctr</v>
      </c>
      <c r="B572" t="str">
        <f>'pivottable2 (update for final)'!C575</f>
        <v>glucosylglycerol</v>
      </c>
      <c r="C572" t="str">
        <f>'pivottable2 (update for final)'!D575</f>
        <v>C9H18O8</v>
      </c>
      <c r="D572">
        <f>'pivottable2 (update for final)'!E575</f>
        <v>254.101</v>
      </c>
      <c r="E572">
        <f>'pivottable2 (update for final)'!F575</f>
        <v>16.71</v>
      </c>
      <c r="F572" t="str">
        <f>'pivottable2 (update for final)'!G575</f>
        <v>10.1039/c1mb05196b</v>
      </c>
      <c r="G572" t="str">
        <f>'pivottable2 (update for final)'!H575</f>
        <v>D</v>
      </c>
      <c r="H572" t="str">
        <f t="shared" si="8"/>
        <v>1</v>
      </c>
      <c r="I572" t="str">
        <f>'pivottable2 (update for final)'!I575</f>
        <v>1</v>
      </c>
    </row>
    <row r="573" spans="1:9" x14ac:dyDescent="0.25">
      <c r="A573" t="str">
        <f>'pivottable2 (update for final)'!B576</f>
        <v>SE_Ctr</v>
      </c>
      <c r="B573" t="str">
        <f>'pivottable2 (update for final)'!C576</f>
        <v>glutamate</v>
      </c>
      <c r="C573" t="str">
        <f>'pivottable2 (update for final)'!D576</f>
        <v>C5H9NO4</v>
      </c>
      <c r="D573">
        <f>'pivottable2 (update for final)'!E576</f>
        <v>147.05269999999999</v>
      </c>
      <c r="E573">
        <f>'pivottable2 (update for final)'!F576</f>
        <v>20.47</v>
      </c>
      <c r="F573" t="str">
        <f>'pivottable2 (update for final)'!G576</f>
        <v>10.1039/c1mb05196b</v>
      </c>
      <c r="G573" t="str">
        <f>'pivottable2 (update for final)'!H576</f>
        <v>D</v>
      </c>
      <c r="H573" t="str">
        <f t="shared" si="8"/>
        <v>1</v>
      </c>
      <c r="I573" t="str">
        <f>'pivottable2 (update for final)'!I576</f>
        <v>1</v>
      </c>
    </row>
    <row r="574" spans="1:9" x14ac:dyDescent="0.25">
      <c r="A574" t="str">
        <f>'pivottable2 (update for final)'!B577</f>
        <v>SE_Ctr</v>
      </c>
      <c r="B574" t="str">
        <f>'pivottable2 (update for final)'!C577</f>
        <v>glutamine</v>
      </c>
      <c r="C574" t="str">
        <f>'pivottable2 (update for final)'!D577</f>
        <v>C5H10N2O3</v>
      </c>
      <c r="D574">
        <f>'pivottable2 (update for final)'!E577</f>
        <v>146.06970000000001</v>
      </c>
      <c r="E574">
        <f>'pivottable2 (update for final)'!F577</f>
        <v>20.36</v>
      </c>
      <c r="F574" t="str">
        <f>'pivottable2 (update for final)'!G577</f>
        <v>10.1039/c1mb05196b</v>
      </c>
      <c r="G574" t="str">
        <f>'pivottable2 (update for final)'!H577</f>
        <v>D</v>
      </c>
      <c r="H574" t="str">
        <f t="shared" si="8"/>
        <v>1</v>
      </c>
      <c r="I574" t="str">
        <f>'pivottable2 (update for final)'!I577</f>
        <v>1</v>
      </c>
    </row>
    <row r="575" spans="1:9" x14ac:dyDescent="0.25">
      <c r="A575" t="str">
        <f>'pivottable2 (update for final)'!B578</f>
        <v>SE_Ctr</v>
      </c>
      <c r="B575" t="str">
        <f>'pivottable2 (update for final)'!C578</f>
        <v>glycerophosphocholine</v>
      </c>
      <c r="C575" t="str">
        <f>'pivottable2 (update for final)'!D578</f>
        <v>C8H20NO6P</v>
      </c>
      <c r="D575">
        <f>'pivottable2 (update for final)'!E578</f>
        <v>257.10399999999998</v>
      </c>
      <c r="E575">
        <f>'pivottable2 (update for final)'!F578</f>
        <v>21.38</v>
      </c>
      <c r="F575" t="str">
        <f>'pivottable2 (update for final)'!G578</f>
        <v>10.1039/c1mb05196b</v>
      </c>
      <c r="G575" t="str">
        <f>'pivottable2 (update for final)'!H578</f>
        <v>ND</v>
      </c>
      <c r="H575" t="str">
        <f t="shared" si="8"/>
        <v/>
      </c>
      <c r="I575">
        <f>'pivottable2 (update for final)'!I578</f>
        <v>0</v>
      </c>
    </row>
    <row r="576" spans="1:9" x14ac:dyDescent="0.25">
      <c r="A576" t="str">
        <f>'pivottable2 (update for final)'!B579</f>
        <v>SE_Ctr</v>
      </c>
      <c r="B576" t="str">
        <f>'pivottable2 (update for final)'!C579</f>
        <v>Gly-Phe</v>
      </c>
      <c r="C576" t="str">
        <f>'pivottable2 (update for final)'!D579</f>
        <v>C11H14N2O3</v>
      </c>
      <c r="D576">
        <f>'pivottable2 (update for final)'!E579</f>
        <v>222.10079999999999</v>
      </c>
      <c r="E576">
        <f>'pivottable2 (update for final)'!F579</f>
        <v>17.079999999999998</v>
      </c>
      <c r="F576" t="str">
        <f>'pivottable2 (update for final)'!G579</f>
        <v>10.1039/c1mb05196b</v>
      </c>
      <c r="G576" t="str">
        <f>'pivottable2 (update for final)'!H579</f>
        <v>ND</v>
      </c>
      <c r="H576" t="str">
        <f t="shared" si="8"/>
        <v/>
      </c>
      <c r="I576">
        <f>'pivottable2 (update for final)'!I579</f>
        <v>0</v>
      </c>
    </row>
    <row r="577" spans="1:9" x14ac:dyDescent="0.25">
      <c r="A577" t="str">
        <f>'pivottable2 (update for final)'!B580</f>
        <v>SE_Ctr</v>
      </c>
      <c r="B577" t="str">
        <f>'pivottable2 (update for final)'!C580</f>
        <v>guanine</v>
      </c>
      <c r="C577" t="str">
        <f>'pivottable2 (update for final)'!D580</f>
        <v>C5H5N5O</v>
      </c>
      <c r="D577">
        <f>'pivottable2 (update for final)'!E580</f>
        <v>151.0488</v>
      </c>
      <c r="E577">
        <f>'pivottable2 (update for final)'!F580</f>
        <v>14.15</v>
      </c>
      <c r="F577" t="str">
        <f>'pivottable2 (update for final)'!G580</f>
        <v>10.1039/c1mb05196b</v>
      </c>
      <c r="G577" t="str">
        <f>'pivottable2 (update for final)'!H580</f>
        <v>ND</v>
      </c>
      <c r="H577" t="str">
        <f t="shared" si="8"/>
        <v/>
      </c>
      <c r="I577">
        <f>'pivottable2 (update for final)'!I580</f>
        <v>0</v>
      </c>
    </row>
    <row r="578" spans="1:9" x14ac:dyDescent="0.25">
      <c r="A578" t="str">
        <f>'pivottable2 (update for final)'!B581</f>
        <v>SE_Ctr</v>
      </c>
      <c r="B578" t="str">
        <f>'pivottable2 (update for final)'!C581</f>
        <v>guanosine</v>
      </c>
      <c r="C578" t="str">
        <f>'pivottable2 (update for final)'!D581</f>
        <v>C10H13N5O5</v>
      </c>
      <c r="D578">
        <f>'pivottable2 (update for final)'!E581</f>
        <v>283.09140000000002</v>
      </c>
      <c r="E578">
        <f>'pivottable2 (update for final)'!F581</f>
        <v>15.76</v>
      </c>
      <c r="F578" t="str">
        <f>'pivottable2 (update for final)'!G581</f>
        <v>10.1039/c1mb05196b</v>
      </c>
      <c r="G578" t="str">
        <f>'pivottable2 (update for final)'!H581</f>
        <v>D</v>
      </c>
      <c r="H578" t="str">
        <f t="shared" ref="H578:H641" si="9">IF(G578="ND","",I578)</f>
        <v>1</v>
      </c>
      <c r="I578" t="str">
        <f>'pivottable2 (update for final)'!I581</f>
        <v>1</v>
      </c>
    </row>
    <row r="579" spans="1:9" x14ac:dyDescent="0.25">
      <c r="A579" t="str">
        <f>'pivottable2 (update for final)'!B582</f>
        <v>SE_Ctr</v>
      </c>
      <c r="B579" t="str">
        <f>'pivottable2 (update for final)'!C582</f>
        <v>HEPES</v>
      </c>
      <c r="C579" t="str">
        <f>'pivottable2 (update for final)'!D582</f>
        <v>C8H18N2O4S</v>
      </c>
      <c r="D579">
        <f>'pivottable2 (update for final)'!E582</f>
        <v>238.10570000000001</v>
      </c>
      <c r="E579">
        <f>'pivottable2 (update for final)'!F582</f>
        <v>19.23</v>
      </c>
      <c r="F579" t="str">
        <f>'pivottable2 (update for final)'!G582</f>
        <v>10.1039/c1mb05196b</v>
      </c>
      <c r="G579" t="str">
        <f>'pivottable2 (update for final)'!H582</f>
        <v>ND</v>
      </c>
      <c r="H579" t="str">
        <f t="shared" si="9"/>
        <v/>
      </c>
      <c r="I579">
        <f>'pivottable2 (update for final)'!I582</f>
        <v>0</v>
      </c>
    </row>
    <row r="580" spans="1:9" x14ac:dyDescent="0.25">
      <c r="A580" t="str">
        <f>'pivottable2 (update for final)'!B583</f>
        <v>SE_Ctr</v>
      </c>
      <c r="B580" t="str">
        <f>'pivottable2 (update for final)'!C583</f>
        <v>histidine</v>
      </c>
      <c r="C580" t="str">
        <f>'pivottable2 (update for final)'!D583</f>
        <v>C6H9N3O2</v>
      </c>
      <c r="D580">
        <f>'pivottable2 (update for final)'!E583</f>
        <v>155.06909999999999</v>
      </c>
      <c r="E580">
        <f>'pivottable2 (update for final)'!F583</f>
        <v>21.14</v>
      </c>
      <c r="F580" t="str">
        <f>'pivottable2 (update for final)'!G583</f>
        <v>10.1039/c1mb05196b</v>
      </c>
      <c r="G580" t="str">
        <f>'pivottable2 (update for final)'!H583</f>
        <v>ND</v>
      </c>
      <c r="H580" t="str">
        <f t="shared" si="9"/>
        <v/>
      </c>
      <c r="I580">
        <f>'pivottable2 (update for final)'!I583</f>
        <v>0</v>
      </c>
    </row>
    <row r="581" spans="1:9" x14ac:dyDescent="0.25">
      <c r="A581" t="str">
        <f>'pivottable2 (update for final)'!B584</f>
        <v>SE_Ctr</v>
      </c>
      <c r="B581" t="str">
        <f>'pivottable2 (update for final)'!C584</f>
        <v>histidine betaine</v>
      </c>
      <c r="C581" t="str">
        <f>'pivottable2 (update for final)'!D584</f>
        <v>C9H15N3O2</v>
      </c>
      <c r="D581">
        <f>'pivottable2 (update for final)'!E584</f>
        <v>197.11660000000001</v>
      </c>
      <c r="E581">
        <f>'pivottable2 (update for final)'!F584</f>
        <v>20.05</v>
      </c>
      <c r="F581" t="str">
        <f>'pivottable2 (update for final)'!G584</f>
        <v>10.1039/c1mb05196b</v>
      </c>
      <c r="G581" t="str">
        <f>'pivottable2 (update for final)'!H584</f>
        <v>D</v>
      </c>
      <c r="H581" t="str">
        <f t="shared" si="9"/>
        <v>1</v>
      </c>
      <c r="I581" t="str">
        <f>'pivottable2 (update for final)'!I584</f>
        <v>1</v>
      </c>
    </row>
    <row r="582" spans="1:9" x14ac:dyDescent="0.25">
      <c r="A582" t="str">
        <f>'pivottable2 (update for final)'!B585</f>
        <v>SE_Ctr</v>
      </c>
      <c r="B582" t="str">
        <f>'pivottable2 (update for final)'!C585</f>
        <v>His-Val</v>
      </c>
      <c r="C582" t="str">
        <f>'pivottable2 (update for final)'!D585</f>
        <v>C11H18N4O3</v>
      </c>
      <c r="D582">
        <f>'pivottable2 (update for final)'!E585</f>
        <v>254.1369</v>
      </c>
      <c r="E582">
        <f>'pivottable2 (update for final)'!F585</f>
        <v>19.36</v>
      </c>
      <c r="F582" t="str">
        <f>'pivottable2 (update for final)'!G585</f>
        <v>10.1039/c1mb05196b</v>
      </c>
      <c r="G582" t="str">
        <f>'pivottable2 (update for final)'!H585</f>
        <v>ND</v>
      </c>
      <c r="H582" t="str">
        <f t="shared" si="9"/>
        <v/>
      </c>
      <c r="I582">
        <f>'pivottable2 (update for final)'!I585</f>
        <v>0</v>
      </c>
    </row>
    <row r="583" spans="1:9" x14ac:dyDescent="0.25">
      <c r="A583" t="str">
        <f>'pivottable2 (update for final)'!B586</f>
        <v>SE_Ctr</v>
      </c>
      <c r="B583" t="str">
        <f>'pivottable2 (update for final)'!C586</f>
        <v>hypoxanthine</v>
      </c>
      <c r="C583" t="str">
        <f>'pivottable2 (update for final)'!D586</f>
        <v>C5H4N4O</v>
      </c>
      <c r="D583">
        <f>'pivottable2 (update for final)'!E586</f>
        <v>136.0385</v>
      </c>
      <c r="E583">
        <f>'pivottable2 (update for final)'!F586</f>
        <v>9.81</v>
      </c>
      <c r="F583" t="str">
        <f>'pivottable2 (update for final)'!G586</f>
        <v>10.1039/c1mb05196b</v>
      </c>
      <c r="G583" t="str">
        <f>'pivottable2 (update for final)'!H586</f>
        <v>ND</v>
      </c>
      <c r="H583" t="str">
        <f t="shared" si="9"/>
        <v/>
      </c>
      <c r="I583">
        <f>'pivottable2 (update for final)'!I586</f>
        <v>0</v>
      </c>
    </row>
    <row r="584" spans="1:9" x14ac:dyDescent="0.25">
      <c r="A584" t="str">
        <f>'pivottable2 (update for final)'!B587</f>
        <v>SE_Ctr</v>
      </c>
      <c r="B584" t="str">
        <f>'pivottable2 (update for final)'!C587</f>
        <v>isoleucine</v>
      </c>
      <c r="C584" t="str">
        <f>'pivottable2 (update for final)'!D587</f>
        <v>C6H13NO2</v>
      </c>
      <c r="D584">
        <f>'pivottable2 (update for final)'!E587</f>
        <v>131.09450000000001</v>
      </c>
      <c r="E584">
        <f>'pivottable2 (update for final)'!F587</f>
        <v>15.66</v>
      </c>
      <c r="F584" t="str">
        <f>'pivottable2 (update for final)'!G587</f>
        <v>10.1039/c1mb05196b</v>
      </c>
      <c r="G584" t="str">
        <f>'pivottable2 (update for final)'!H587</f>
        <v>D</v>
      </c>
      <c r="H584" t="str">
        <f t="shared" si="9"/>
        <v>1</v>
      </c>
      <c r="I584" t="str">
        <f>'pivottable2 (update for final)'!I587</f>
        <v>1</v>
      </c>
    </row>
    <row r="585" spans="1:9" x14ac:dyDescent="0.25">
      <c r="A585" t="str">
        <f>'pivottable2 (update for final)'!B588</f>
        <v>SE_Ctr</v>
      </c>
      <c r="B585" t="str">
        <f>'pivottable2 (update for final)'!C588</f>
        <v>leucine</v>
      </c>
      <c r="C585" t="str">
        <f>'pivottable2 (update for final)'!D588</f>
        <v>C6H13NO2</v>
      </c>
      <c r="D585">
        <f>'pivottable2 (update for final)'!E588</f>
        <v>131.09450000000001</v>
      </c>
      <c r="E585">
        <f>'pivottable2 (update for final)'!F588</f>
        <v>15.14</v>
      </c>
      <c r="F585" t="str">
        <f>'pivottable2 (update for final)'!G588</f>
        <v>10.1039/c1mb05196b</v>
      </c>
      <c r="G585" t="str">
        <f>'pivottable2 (update for final)'!H588</f>
        <v>D</v>
      </c>
      <c r="H585" t="str">
        <f t="shared" si="9"/>
        <v>1</v>
      </c>
      <c r="I585" t="str">
        <f>'pivottable2 (update for final)'!I588</f>
        <v>1</v>
      </c>
    </row>
    <row r="586" spans="1:9" x14ac:dyDescent="0.25">
      <c r="A586" t="str">
        <f>'pivottable2 (update for final)'!B589</f>
        <v>SE_Ctr</v>
      </c>
      <c r="B586" t="str">
        <f>'pivottable2 (update for final)'!C589</f>
        <v>lysine</v>
      </c>
      <c r="C586" t="str">
        <f>'pivottable2 (update for final)'!D589</f>
        <v>C6H14N2O2</v>
      </c>
      <c r="D586">
        <f>'pivottable2 (update for final)'!E589</f>
        <v>146.1052</v>
      </c>
      <c r="E586">
        <f>'pivottable2 (update for final)'!F589</f>
        <v>36.57</v>
      </c>
      <c r="F586" t="str">
        <f>'pivottable2 (update for final)'!G589</f>
        <v>10.1039/c1mb05196b</v>
      </c>
      <c r="G586" t="str">
        <f>'pivottable2 (update for final)'!H589</f>
        <v>D</v>
      </c>
      <c r="H586" t="str">
        <f t="shared" si="9"/>
        <v>1</v>
      </c>
      <c r="I586" t="str">
        <f>'pivottable2 (update for final)'!I589</f>
        <v>1</v>
      </c>
    </row>
    <row r="587" spans="1:9" x14ac:dyDescent="0.25">
      <c r="A587" t="str">
        <f>'pivottable2 (update for final)'!B590</f>
        <v>SE_Ctr</v>
      </c>
      <c r="B587" t="str">
        <f>'pivottable2 (update for final)'!C590</f>
        <v>methionine</v>
      </c>
      <c r="C587" t="str">
        <f>'pivottable2 (update for final)'!D590</f>
        <v>C5H11NO2S</v>
      </c>
      <c r="D587">
        <f>'pivottable2 (update for final)'!E590</f>
        <v>149.05019999999999</v>
      </c>
      <c r="E587">
        <f>'pivottable2 (update for final)'!F590</f>
        <v>16.43</v>
      </c>
      <c r="F587" t="str">
        <f>'pivottable2 (update for final)'!G590</f>
        <v>10.1039/c1mb05196b</v>
      </c>
      <c r="G587" t="str">
        <f>'pivottable2 (update for final)'!H590</f>
        <v>D</v>
      </c>
      <c r="H587" t="str">
        <f t="shared" si="9"/>
        <v>1</v>
      </c>
      <c r="I587" t="str">
        <f>'pivottable2 (update for final)'!I590</f>
        <v>1</v>
      </c>
    </row>
    <row r="588" spans="1:9" x14ac:dyDescent="0.25">
      <c r="A588" t="str">
        <f>'pivottable2 (update for final)'!B591</f>
        <v>SE_Ctr</v>
      </c>
      <c r="B588" t="str">
        <f>'pivottable2 (update for final)'!C591</f>
        <v>methyladenosine</v>
      </c>
      <c r="C588" t="str">
        <f>'pivottable2 (update for final)'!D591</f>
        <v>C11H15N5O4</v>
      </c>
      <c r="D588">
        <f>'pivottable2 (update for final)'!E591</f>
        <v>281.1121</v>
      </c>
      <c r="E588">
        <f>'pivottable2 (update for final)'!F591</f>
        <v>7.38</v>
      </c>
      <c r="F588" t="str">
        <f>'pivottable2 (update for final)'!G591</f>
        <v>10.1039/c1mb05196b</v>
      </c>
      <c r="G588" t="str">
        <f>'pivottable2 (update for final)'!H591</f>
        <v>D</v>
      </c>
      <c r="H588" t="str">
        <f t="shared" si="9"/>
        <v>1</v>
      </c>
      <c r="I588" t="str">
        <f>'pivottable2 (update for final)'!I591</f>
        <v>1</v>
      </c>
    </row>
    <row r="589" spans="1:9" x14ac:dyDescent="0.25">
      <c r="A589" t="str">
        <f>'pivottable2 (update for final)'!B592</f>
        <v>SE_Ctr</v>
      </c>
      <c r="B589" t="str">
        <f>'pivottable2 (update for final)'!C592</f>
        <v>methylguanine</v>
      </c>
      <c r="C589" t="str">
        <f>'pivottable2 (update for final)'!D592</f>
        <v>C6H7N5O</v>
      </c>
      <c r="D589">
        <f>'pivottable2 (update for final)'!E592</f>
        <v>165.06569999999999</v>
      </c>
      <c r="E589">
        <f>'pivottable2 (update for final)'!F592</f>
        <v>9.83</v>
      </c>
      <c r="F589" t="str">
        <f>'pivottable2 (update for final)'!G592</f>
        <v>10.1039/c1mb05196b</v>
      </c>
      <c r="G589" t="str">
        <f>'pivottable2 (update for final)'!H592</f>
        <v>D</v>
      </c>
      <c r="H589" t="str">
        <f t="shared" si="9"/>
        <v>1</v>
      </c>
      <c r="I589" t="str">
        <f>'pivottable2 (update for final)'!I592</f>
        <v>1</v>
      </c>
    </row>
    <row r="590" spans="1:9" x14ac:dyDescent="0.25">
      <c r="A590" t="str">
        <f>'pivottable2 (update for final)'!B593</f>
        <v>SE_Ctr</v>
      </c>
      <c r="B590" t="str">
        <f>'pivottable2 (update for final)'!C593</f>
        <v>methylguanosine</v>
      </c>
      <c r="C590" t="str">
        <f>'pivottable2 (update for final)'!D593</f>
        <v>C11H15N5O5</v>
      </c>
      <c r="D590">
        <f>'pivottable2 (update for final)'!E593</f>
        <v>297.1071</v>
      </c>
      <c r="E590">
        <f>'pivottable2 (update for final)'!F593</f>
        <v>11.36</v>
      </c>
      <c r="F590" t="str">
        <f>'pivottable2 (update for final)'!G593</f>
        <v>10.1039/c1mb05196b</v>
      </c>
      <c r="G590" t="str">
        <f>'pivottable2 (update for final)'!H593</f>
        <v>D</v>
      </c>
      <c r="H590" t="str">
        <f t="shared" si="9"/>
        <v>1</v>
      </c>
      <c r="I590" t="str">
        <f>'pivottable2 (update for final)'!I593</f>
        <v>1</v>
      </c>
    </row>
    <row r="591" spans="1:9" x14ac:dyDescent="0.25">
      <c r="A591" t="str">
        <f>'pivottable2 (update for final)'!B594</f>
        <v>SE_Ctr</v>
      </c>
      <c r="B591" t="str">
        <f>'pivottable2 (update for final)'!C594</f>
        <v>methylthioadenosine</v>
      </c>
      <c r="C591" t="str">
        <f>'pivottable2 (update for final)'!D594</f>
        <v>C11H15N5O3S</v>
      </c>
      <c r="D591">
        <f>'pivottable2 (update for final)'!E594</f>
        <v>297.08980000000003</v>
      </c>
      <c r="E591">
        <f>'pivottable2 (update for final)'!F594</f>
        <v>6.78</v>
      </c>
      <c r="F591" t="str">
        <f>'pivottable2 (update for final)'!G594</f>
        <v>10.1039/c1mb05196b</v>
      </c>
      <c r="G591" t="str">
        <f>'pivottable2 (update for final)'!H594</f>
        <v>D</v>
      </c>
      <c r="H591" t="str">
        <f t="shared" si="9"/>
        <v>1</v>
      </c>
      <c r="I591" t="str">
        <f>'pivottable2 (update for final)'!I594</f>
        <v>1</v>
      </c>
    </row>
    <row r="592" spans="1:9" x14ac:dyDescent="0.25">
      <c r="A592" t="str">
        <f>'pivottable2 (update for final)'!B595</f>
        <v>SE_Ctr</v>
      </c>
      <c r="B592" t="str">
        <f>'pivottable2 (update for final)'!C595</f>
        <v>methyluridine</v>
      </c>
      <c r="C592" t="str">
        <f>'pivottable2 (update for final)'!D595</f>
        <v>C10H14N2O6</v>
      </c>
      <c r="D592">
        <f>'pivottable2 (update for final)'!E595</f>
        <v>258.08479999999997</v>
      </c>
      <c r="E592">
        <f>'pivottable2 (update for final)'!F595</f>
        <v>8.02</v>
      </c>
      <c r="F592" t="str">
        <f>'pivottable2 (update for final)'!G595</f>
        <v>10.1039/c1mb05196b</v>
      </c>
      <c r="G592" t="str">
        <f>'pivottable2 (update for final)'!H595</f>
        <v>D</v>
      </c>
      <c r="H592" t="str">
        <f t="shared" si="9"/>
        <v>1</v>
      </c>
      <c r="I592" t="str">
        <f>'pivottable2 (update for final)'!I595</f>
        <v>1</v>
      </c>
    </row>
    <row r="593" spans="1:9" x14ac:dyDescent="0.25">
      <c r="A593" t="str">
        <f>'pivottable2 (update for final)'!B596</f>
        <v>SE_Ctr</v>
      </c>
      <c r="B593" t="str">
        <f>'pivottable2 (update for final)'!C596</f>
        <v>nicotinamide</v>
      </c>
      <c r="C593" t="str">
        <f>'pivottable2 (update for final)'!D596</f>
        <v>C6H6N2O</v>
      </c>
      <c r="D593">
        <f>'pivottable2 (update for final)'!E596</f>
        <v>122.048</v>
      </c>
      <c r="E593">
        <f>'pivottable2 (update for final)'!F596</f>
        <v>6.26</v>
      </c>
      <c r="F593" t="str">
        <f>'pivottable2 (update for final)'!G596</f>
        <v>10.1039/c1mb05196b</v>
      </c>
      <c r="G593" t="str">
        <f>'pivottable2 (update for final)'!H596</f>
        <v>D</v>
      </c>
      <c r="H593" t="str">
        <f t="shared" si="9"/>
        <v>1</v>
      </c>
      <c r="I593" t="str">
        <f>'pivottable2 (update for final)'!I596</f>
        <v>1</v>
      </c>
    </row>
    <row r="594" spans="1:9" x14ac:dyDescent="0.25">
      <c r="A594" t="str">
        <f>'pivottable2 (update for final)'!B597</f>
        <v>SE_Ctr</v>
      </c>
      <c r="B594" t="str">
        <f>'pivottable2 (update for final)'!C597</f>
        <v>phenylalanine</v>
      </c>
      <c r="C594" t="str">
        <f>'pivottable2 (update for final)'!D597</f>
        <v>C9H11NO2</v>
      </c>
      <c r="D594">
        <f>'pivottable2 (update for final)'!E597</f>
        <v>165.07810000000001</v>
      </c>
      <c r="E594">
        <f>'pivottable2 (update for final)'!F597</f>
        <v>14.8</v>
      </c>
      <c r="F594" t="str">
        <f>'pivottable2 (update for final)'!G597</f>
        <v>10.1039/c1mb05196b</v>
      </c>
      <c r="G594" t="str">
        <f>'pivottable2 (update for final)'!H597</f>
        <v>D</v>
      </c>
      <c r="H594" t="str">
        <f t="shared" si="9"/>
        <v>1</v>
      </c>
      <c r="I594" t="str">
        <f>'pivottable2 (update for final)'!I597</f>
        <v>1</v>
      </c>
    </row>
    <row r="595" spans="1:9" x14ac:dyDescent="0.25">
      <c r="A595" t="str">
        <f>'pivottable2 (update for final)'!B598</f>
        <v>SE_Ctr</v>
      </c>
      <c r="B595" t="str">
        <f>'pivottable2 (update for final)'!C598</f>
        <v>phenylethylamine</v>
      </c>
      <c r="C595" t="str">
        <f>'pivottable2 (update for final)'!D598</f>
        <v>C8H11N</v>
      </c>
      <c r="D595">
        <f>'pivottable2 (update for final)'!E598</f>
        <v>121.08914935756999</v>
      </c>
      <c r="E595">
        <f>'pivottable2 (update for final)'!F598</f>
        <v>12.07</v>
      </c>
      <c r="F595" t="str">
        <f>'pivottable2 (update for final)'!G598</f>
        <v>10.1039/c1mb05196b</v>
      </c>
      <c r="G595" t="str">
        <f>'pivottable2 (update for final)'!H598</f>
        <v>ND</v>
      </c>
      <c r="H595" t="str">
        <f t="shared" si="9"/>
        <v/>
      </c>
      <c r="I595">
        <f>'pivottable2 (update for final)'!I598</f>
        <v>0</v>
      </c>
    </row>
    <row r="596" spans="1:9" x14ac:dyDescent="0.25">
      <c r="A596" t="str">
        <f>'pivottable2 (update for final)'!B599</f>
        <v>SE_Ctr</v>
      </c>
      <c r="B596" t="str">
        <f>'pivottable2 (update for final)'!C599</f>
        <v>proline</v>
      </c>
      <c r="C596" t="str">
        <f>'pivottable2 (update for final)'!D599</f>
        <v>C5H9NO2</v>
      </c>
      <c r="D596">
        <f>'pivottable2 (update for final)'!E599</f>
        <v>115.06310000000001</v>
      </c>
      <c r="E596">
        <f>'pivottable2 (update for final)'!F599</f>
        <v>18.22</v>
      </c>
      <c r="F596" t="str">
        <f>'pivottable2 (update for final)'!G599</f>
        <v>10.1039/c1mb05196b</v>
      </c>
      <c r="G596" t="str">
        <f>'pivottable2 (update for final)'!H599</f>
        <v>D</v>
      </c>
      <c r="H596" t="str">
        <f t="shared" si="9"/>
        <v>1</v>
      </c>
      <c r="I596" t="str">
        <f>'pivottable2 (update for final)'!I599</f>
        <v>1</v>
      </c>
    </row>
    <row r="597" spans="1:9" x14ac:dyDescent="0.25">
      <c r="A597" t="str">
        <f>'pivottable2 (update for final)'!B600</f>
        <v>SE_Ctr</v>
      </c>
      <c r="B597" t="str">
        <f>'pivottable2 (update for final)'!C600</f>
        <v>pyridoxine</v>
      </c>
      <c r="C597" t="str">
        <f>'pivottable2 (update for final)'!D600</f>
        <v>C8H11NO3</v>
      </c>
      <c r="D597">
        <f>'pivottable2 (update for final)'!E600</f>
        <v>169.07390000000001</v>
      </c>
      <c r="E597">
        <f>'pivottable2 (update for final)'!F600</f>
        <v>7.04</v>
      </c>
      <c r="F597" t="str">
        <f>'pivottable2 (update for final)'!G600</f>
        <v>10.1039/c1mb05196b</v>
      </c>
      <c r="G597" t="str">
        <f>'pivottable2 (update for final)'!H600</f>
        <v>ND</v>
      </c>
      <c r="H597" t="str">
        <f t="shared" si="9"/>
        <v/>
      </c>
      <c r="I597">
        <f>'pivottable2 (update for final)'!I600</f>
        <v>0</v>
      </c>
    </row>
    <row r="598" spans="1:9" x14ac:dyDescent="0.25">
      <c r="A598" t="str">
        <f>'pivottable2 (update for final)'!B601</f>
        <v>SE_Ctr</v>
      </c>
      <c r="B598" t="str">
        <f>'pivottable2 (update for final)'!C601</f>
        <v>serine</v>
      </c>
      <c r="C598" t="str">
        <f>'pivottable2 (update for final)'!D601</f>
        <v>C3H7NO3</v>
      </c>
      <c r="D598">
        <f>'pivottable2 (update for final)'!E601</f>
        <v>105.0424</v>
      </c>
      <c r="E598">
        <f>'pivottable2 (update for final)'!F601</f>
        <v>19.29</v>
      </c>
      <c r="F598" t="str">
        <f>'pivottable2 (update for final)'!G601</f>
        <v>10.1039/c1mb05196b</v>
      </c>
      <c r="G598" t="str">
        <f>'pivottable2 (update for final)'!H601</f>
        <v>ND</v>
      </c>
      <c r="H598" t="str">
        <f t="shared" si="9"/>
        <v/>
      </c>
      <c r="I598">
        <f>'pivottable2 (update for final)'!I601</f>
        <v>0</v>
      </c>
    </row>
    <row r="599" spans="1:9" x14ac:dyDescent="0.25">
      <c r="A599" t="str">
        <f>'pivottable2 (update for final)'!B602</f>
        <v>SE_Ctr</v>
      </c>
      <c r="B599" t="str">
        <f>'pivottable2 (update for final)'!C602</f>
        <v>succinate</v>
      </c>
      <c r="C599" t="str">
        <f>'pivottable2 (update for final)'!D602</f>
        <v>C4H6O4</v>
      </c>
      <c r="D599">
        <f>'pivottable2 (update for final)'!E602</f>
        <v>118.0264</v>
      </c>
      <c r="E599">
        <f>'pivottable2 (update for final)'!F602</f>
        <v>20.38</v>
      </c>
      <c r="F599" t="str">
        <f>'pivottable2 (update for final)'!G602</f>
        <v>10.1039/c1mb05196b</v>
      </c>
      <c r="G599" t="str">
        <f>'pivottable2 (update for final)'!H602</f>
        <v>D</v>
      </c>
      <c r="H599" t="str">
        <f t="shared" si="9"/>
        <v>1</v>
      </c>
      <c r="I599" t="str">
        <f>'pivottable2 (update for final)'!I602</f>
        <v>1</v>
      </c>
    </row>
    <row r="600" spans="1:9" x14ac:dyDescent="0.25">
      <c r="A600" t="str">
        <f>'pivottable2 (update for final)'!B603</f>
        <v>SE_Ctr</v>
      </c>
      <c r="B600" t="str">
        <f>'pivottable2 (update for final)'!C603</f>
        <v>thiamine</v>
      </c>
      <c r="C600" t="str">
        <f>'pivottable2 (update for final)'!D603</f>
        <v>C12H16N4OS</v>
      </c>
      <c r="D600">
        <f>'pivottable2 (update for final)'!E603</f>
        <v>264.10359999999997</v>
      </c>
      <c r="E600">
        <f>'pivottable2 (update for final)'!F603</f>
        <v>14.96</v>
      </c>
      <c r="F600" t="str">
        <f>'pivottable2 (update for final)'!G603</f>
        <v>10.1039/c1mb05196b</v>
      </c>
      <c r="G600" t="str">
        <f>'pivottable2 (update for final)'!H603</f>
        <v>ND</v>
      </c>
      <c r="H600" t="str">
        <f t="shared" si="9"/>
        <v/>
      </c>
      <c r="I600">
        <f>'pivottable2 (update for final)'!I603</f>
        <v>0</v>
      </c>
    </row>
    <row r="601" spans="1:9" x14ac:dyDescent="0.25">
      <c r="A601" t="str">
        <f>'pivottable2 (update for final)'!B604</f>
        <v>SE_Ctr</v>
      </c>
      <c r="B601" t="str">
        <f>'pivottable2 (update for final)'!C604</f>
        <v>Thr-Ala</v>
      </c>
      <c r="C601" t="str">
        <f>'pivottable2 (update for final)'!D604</f>
        <v>C7H14N2O4</v>
      </c>
      <c r="D601">
        <f>'pivottable2 (update for final)'!E604</f>
        <v>190.09549999999999</v>
      </c>
      <c r="E601">
        <f>'pivottable2 (update for final)'!F604</f>
        <v>19.559999999999999</v>
      </c>
      <c r="F601" t="str">
        <f>'pivottable2 (update for final)'!G604</f>
        <v>10.1039/c1mb05196b</v>
      </c>
      <c r="G601" t="str">
        <f>'pivottable2 (update for final)'!H604</f>
        <v>ND</v>
      </c>
      <c r="H601" t="str">
        <f t="shared" si="9"/>
        <v/>
      </c>
      <c r="I601">
        <f>'pivottable2 (update for final)'!I604</f>
        <v>0</v>
      </c>
    </row>
    <row r="602" spans="1:9" x14ac:dyDescent="0.25">
      <c r="A602" t="str">
        <f>'pivottable2 (update for final)'!B605</f>
        <v>SE_Ctr</v>
      </c>
      <c r="B602" t="str">
        <f>'pivottable2 (update for final)'!C605</f>
        <v>threonine</v>
      </c>
      <c r="C602" t="str">
        <f>'pivottable2 (update for final)'!D605</f>
        <v>C4H9NO3</v>
      </c>
      <c r="D602">
        <f>'pivottable2 (update for final)'!E605</f>
        <v>119.0574</v>
      </c>
      <c r="E602">
        <f>'pivottable2 (update for final)'!F605</f>
        <v>19.78</v>
      </c>
      <c r="F602" t="str">
        <f>'pivottable2 (update for final)'!G605</f>
        <v>10.1039/c1mb05196b</v>
      </c>
      <c r="G602" t="str">
        <f>'pivottable2 (update for final)'!H605</f>
        <v>ND</v>
      </c>
      <c r="H602" t="str">
        <f t="shared" si="9"/>
        <v/>
      </c>
      <c r="I602">
        <f>'pivottable2 (update for final)'!I605</f>
        <v>0</v>
      </c>
    </row>
    <row r="603" spans="1:9" x14ac:dyDescent="0.25">
      <c r="A603" t="str">
        <f>'pivottable2 (update for final)'!B606</f>
        <v>SE_Ctr</v>
      </c>
      <c r="B603" t="str">
        <f>'pivottable2 (update for final)'!C606</f>
        <v>Thr-Ser</v>
      </c>
      <c r="C603" t="str">
        <f>'pivottable2 (update for final)'!D606</f>
        <v>C7H14N2O5</v>
      </c>
      <c r="D603">
        <f>'pivottable2 (update for final)'!E606</f>
        <v>206.0881</v>
      </c>
      <c r="E603">
        <f>'pivottable2 (update for final)'!F606</f>
        <v>19.38</v>
      </c>
      <c r="F603" t="str">
        <f>'pivottable2 (update for final)'!G606</f>
        <v>10.1039/c1mb05196b</v>
      </c>
      <c r="G603" t="str">
        <f>'pivottable2 (update for final)'!H606</f>
        <v>ND</v>
      </c>
      <c r="H603" t="str">
        <f t="shared" si="9"/>
        <v/>
      </c>
      <c r="I603">
        <f>'pivottable2 (update for final)'!I606</f>
        <v>0</v>
      </c>
    </row>
    <row r="604" spans="1:9" x14ac:dyDescent="0.25">
      <c r="A604" t="str">
        <f>'pivottable2 (update for final)'!B607</f>
        <v>SE_Ctr</v>
      </c>
      <c r="B604" t="str">
        <f>'pivottable2 (update for final)'!C607</f>
        <v>tryptophan</v>
      </c>
      <c r="C604" t="str">
        <f>'pivottable2 (update for final)'!D607</f>
        <v>C11H12N2O2</v>
      </c>
      <c r="D604">
        <f>'pivottable2 (update for final)'!E607</f>
        <v>204.08840000000001</v>
      </c>
      <c r="E604">
        <f>'pivottable2 (update for final)'!F607</f>
        <v>15.61</v>
      </c>
      <c r="F604" t="str">
        <f>'pivottable2 (update for final)'!G607</f>
        <v>10.1039/c1mb05196b</v>
      </c>
      <c r="G604" t="str">
        <f>'pivottable2 (update for final)'!H607</f>
        <v>D</v>
      </c>
      <c r="H604" t="str">
        <f t="shared" si="9"/>
        <v>1</v>
      </c>
      <c r="I604" t="str">
        <f>'pivottable2 (update for final)'!I607</f>
        <v>1</v>
      </c>
    </row>
    <row r="605" spans="1:9" x14ac:dyDescent="0.25">
      <c r="A605" t="str">
        <f>'pivottable2 (update for final)'!B608</f>
        <v>SE_Ctr</v>
      </c>
      <c r="B605" t="str">
        <f>'pivottable2 (update for final)'!C608</f>
        <v>tyrosine</v>
      </c>
      <c r="C605" t="str">
        <f>'pivottable2 (update for final)'!D608</f>
        <v>C9H11NO3</v>
      </c>
      <c r="D605">
        <f>'pivottable2 (update for final)'!E608</f>
        <v>181.07320000000001</v>
      </c>
      <c r="E605">
        <f>'pivottable2 (update for final)'!F608</f>
        <v>17.43</v>
      </c>
      <c r="F605" t="str">
        <f>'pivottable2 (update for final)'!G608</f>
        <v>10.1039/c1mb05196b</v>
      </c>
      <c r="G605" t="str">
        <f>'pivottable2 (update for final)'!H608</f>
        <v>D</v>
      </c>
      <c r="H605" t="str">
        <f t="shared" si="9"/>
        <v>1</v>
      </c>
      <c r="I605" t="str">
        <f>'pivottable2 (update for final)'!I608</f>
        <v>1</v>
      </c>
    </row>
    <row r="606" spans="1:9" x14ac:dyDescent="0.25">
      <c r="A606" t="str">
        <f>'pivottable2 (update for final)'!B609</f>
        <v>SE_Ctr</v>
      </c>
      <c r="B606" t="str">
        <f>'pivottable2 (update for final)'!C609</f>
        <v>uracil</v>
      </c>
      <c r="C606" t="str">
        <f>'pivottable2 (update for final)'!D609</f>
        <v>C4H4N2O2</v>
      </c>
      <c r="D606">
        <f>'pivottable2 (update for final)'!E609</f>
        <v>112.02800000000001</v>
      </c>
      <c r="E606">
        <f>'pivottable2 (update for final)'!F609</f>
        <v>6.98</v>
      </c>
      <c r="F606" t="str">
        <f>'pivottable2 (update for final)'!G609</f>
        <v>10.1039/c1mb05196b</v>
      </c>
      <c r="G606" t="str">
        <f>'pivottable2 (update for final)'!H609</f>
        <v>D</v>
      </c>
      <c r="H606" t="str">
        <f t="shared" si="9"/>
        <v>1</v>
      </c>
      <c r="I606" t="str">
        <f>'pivottable2 (update for final)'!I609</f>
        <v>1</v>
      </c>
    </row>
    <row r="607" spans="1:9" x14ac:dyDescent="0.25">
      <c r="A607" t="str">
        <f>'pivottable2 (update for final)'!B610</f>
        <v>SE_Ctr</v>
      </c>
      <c r="B607" t="str">
        <f>'pivottable2 (update for final)'!C610</f>
        <v>uridine</v>
      </c>
      <c r="C607" t="str">
        <f>'pivottable2 (update for final)'!D610</f>
        <v>C9H12N2O6</v>
      </c>
      <c r="D607">
        <f>'pivottable2 (update for final)'!E610</f>
        <v>244.06890000000001</v>
      </c>
      <c r="E607">
        <f>'pivottable2 (update for final)'!F610</f>
        <v>9.9499999999999993</v>
      </c>
      <c r="F607" t="str">
        <f>'pivottable2 (update for final)'!G610</f>
        <v>10.1039/c1mb05196b</v>
      </c>
      <c r="G607" t="str">
        <f>'pivottable2 (update for final)'!H610</f>
        <v>D</v>
      </c>
      <c r="H607" t="str">
        <f t="shared" si="9"/>
        <v>1</v>
      </c>
      <c r="I607" t="str">
        <f>'pivottable2 (update for final)'!I610</f>
        <v>1</v>
      </c>
    </row>
    <row r="608" spans="1:9" x14ac:dyDescent="0.25">
      <c r="A608" t="str">
        <f>'pivottable2 (update for final)'!B611</f>
        <v>SE_Ctr</v>
      </c>
      <c r="B608" t="str">
        <f>'pivottable2 (update for final)'!C611</f>
        <v>Val-Glu</v>
      </c>
      <c r="C608" t="str">
        <f>'pivottable2 (update for final)'!D611</f>
        <v>C10H18N2O5</v>
      </c>
      <c r="D608">
        <f>'pivottable2 (update for final)'!E611</f>
        <v>246.12039999999999</v>
      </c>
      <c r="E608">
        <f>'pivottable2 (update for final)'!F611</f>
        <v>20.059999999999999</v>
      </c>
      <c r="F608" t="str">
        <f>'pivottable2 (update for final)'!G611</f>
        <v>10.1039/c1mb05196b</v>
      </c>
      <c r="G608" t="str">
        <f>'pivottable2 (update for final)'!H611</f>
        <v>ND</v>
      </c>
      <c r="H608" t="str">
        <f t="shared" si="9"/>
        <v/>
      </c>
      <c r="I608">
        <f>'pivottable2 (update for final)'!I611</f>
        <v>0</v>
      </c>
    </row>
    <row r="609" spans="1:9" x14ac:dyDescent="0.25">
      <c r="A609" t="str">
        <f>'pivottable2 (update for final)'!B612</f>
        <v>SE_Ctr</v>
      </c>
      <c r="B609" t="str">
        <f>'pivottable2 (update for final)'!C612</f>
        <v>valine</v>
      </c>
      <c r="C609" t="str">
        <f>'pivottable2 (update for final)'!D612</f>
        <v>C5H11NO2</v>
      </c>
      <c r="D609">
        <f>'pivottable2 (update for final)'!E612</f>
        <v>117.0792</v>
      </c>
      <c r="E609">
        <f>'pivottable2 (update for final)'!F612</f>
        <v>17.21</v>
      </c>
      <c r="F609" t="str">
        <f>'pivottable2 (update for final)'!G612</f>
        <v>10.1039/c1mb05196b</v>
      </c>
      <c r="G609" t="str">
        <f>'pivottable2 (update for final)'!H612</f>
        <v>D</v>
      </c>
      <c r="H609" t="str">
        <f t="shared" si="9"/>
        <v>1</v>
      </c>
      <c r="I609" t="str">
        <f>'pivottable2 (update for final)'!I612</f>
        <v>1</v>
      </c>
    </row>
    <row r="610" spans="1:9" x14ac:dyDescent="0.25">
      <c r="A610" t="str">
        <f>'pivottable2 (update for final)'!B613</f>
        <v>SE_Ctr</v>
      </c>
      <c r="B610" t="str">
        <f>'pivottable2 (update for final)'!C613</f>
        <v>xanthine</v>
      </c>
      <c r="C610" t="str">
        <f>'pivottable2 (update for final)'!D613</f>
        <v>C5H4N4O2</v>
      </c>
      <c r="D610">
        <f>'pivottable2 (update for final)'!E613</f>
        <v>152.03299999999999</v>
      </c>
      <c r="E610">
        <f>'pivottable2 (update for final)'!F613</f>
        <v>10.73</v>
      </c>
      <c r="F610" t="str">
        <f>'pivottable2 (update for final)'!G613</f>
        <v>10.1039/c1mb05196b</v>
      </c>
      <c r="G610" t="str">
        <f>'pivottable2 (update for final)'!H613</f>
        <v>D</v>
      </c>
      <c r="H610" t="str">
        <f t="shared" si="9"/>
        <v>1</v>
      </c>
      <c r="I610" t="str">
        <f>'pivottable2 (update for final)'!I613</f>
        <v>1</v>
      </c>
    </row>
    <row r="611" spans="1:9" x14ac:dyDescent="0.25">
      <c r="A611" t="str">
        <f>'pivottable2 (update for final)'!B614</f>
        <v>SE_Syn</v>
      </c>
      <c r="B611" t="str">
        <f>'pivottable2 (update for final)'!C614</f>
        <v>((Ala or beta-Ala or sarcosine)-Arg)</v>
      </c>
      <c r="C611" t="str">
        <f>'pivottable2 (update for final)'!D614</f>
        <v>C9H19N5O3</v>
      </c>
      <c r="D611">
        <f>'pivottable2 (update for final)'!E614</f>
        <v>245.14940000000001</v>
      </c>
      <c r="E611">
        <f>'pivottable2 (update for final)'!F614</f>
        <v>24.52</v>
      </c>
      <c r="F611" t="str">
        <f>'pivottable2 (update for final)'!G614</f>
        <v>10.1039/c1mb05196b</v>
      </c>
      <c r="G611" t="str">
        <f>'pivottable2 (update for final)'!H614</f>
        <v>ND</v>
      </c>
      <c r="H611" t="str">
        <f t="shared" si="9"/>
        <v/>
      </c>
      <c r="I611">
        <f>'pivottable2 (update for final)'!I614</f>
        <v>0</v>
      </c>
    </row>
    <row r="612" spans="1:9" x14ac:dyDescent="0.25">
      <c r="A612" t="str">
        <f>'pivottable2 (update for final)'!B615</f>
        <v>SE_Syn</v>
      </c>
      <c r="B612" t="str">
        <f>'pivottable2 (update for final)'!C615</f>
        <v>((Ala or sarcosine)-Lys)</v>
      </c>
      <c r="C612" t="str">
        <f>'pivottable2 (update for final)'!D615</f>
        <v>C9H19N3O3</v>
      </c>
      <c r="D612">
        <f>'pivottable2 (update for final)'!E615</f>
        <v>217.14230000000001</v>
      </c>
      <c r="E612">
        <f>'pivottable2 (update for final)'!F615</f>
        <v>27.03</v>
      </c>
      <c r="F612" t="str">
        <f>'pivottable2 (update for final)'!G615</f>
        <v>10.1039/c1mb05196b</v>
      </c>
      <c r="G612" t="str">
        <f>'pivottable2 (update for final)'!H615</f>
        <v>ND</v>
      </c>
      <c r="H612" t="str">
        <f t="shared" si="9"/>
        <v/>
      </c>
      <c r="I612">
        <f>'pivottable2 (update for final)'!I615</f>
        <v>0</v>
      </c>
    </row>
    <row r="613" spans="1:9" x14ac:dyDescent="0.25">
      <c r="A613" t="str">
        <f>'pivottable2 (update for final)'!B616</f>
        <v>SE_Syn</v>
      </c>
      <c r="B613" t="str">
        <f>'pivottable2 (update for final)'!C616</f>
        <v>((Leu or Ile)-Arg)</v>
      </c>
      <c r="C613" t="str">
        <f>'pivottable2 (update for final)'!D616</f>
        <v>C12H25N5O3</v>
      </c>
      <c r="D613">
        <f>'pivottable2 (update for final)'!E616</f>
        <v>287.19580000000002</v>
      </c>
      <c r="E613">
        <f>'pivottable2 (update for final)'!F616</f>
        <v>20.28</v>
      </c>
      <c r="F613" t="str">
        <f>'pivottable2 (update for final)'!G616</f>
        <v>10.1039/c1mb05196b</v>
      </c>
      <c r="G613" t="str">
        <f>'pivottable2 (update for final)'!H616</f>
        <v>ND</v>
      </c>
      <c r="H613" t="str">
        <f t="shared" si="9"/>
        <v/>
      </c>
      <c r="I613">
        <f>'pivottable2 (update for final)'!I616</f>
        <v>0</v>
      </c>
    </row>
    <row r="614" spans="1:9" x14ac:dyDescent="0.25">
      <c r="A614" t="str">
        <f>'pivottable2 (update for final)'!B617</f>
        <v>SE_Syn</v>
      </c>
      <c r="B614" t="str">
        <f>'pivottable2 (update for final)'!C617</f>
        <v>((Leu or Ile)-Lys)</v>
      </c>
      <c r="C614" t="str">
        <f>'pivottable2 (update for final)'!D617</f>
        <v>C12H25N3O3</v>
      </c>
      <c r="D614">
        <f>'pivottable2 (update for final)'!E617</f>
        <v>259.18939999999998</v>
      </c>
      <c r="E614">
        <f>'pivottable2 (update for final)'!F617</f>
        <v>21.88</v>
      </c>
      <c r="F614" t="str">
        <f>'pivottable2 (update for final)'!G617</f>
        <v>10.1039/c1mb05196b</v>
      </c>
      <c r="G614" t="str">
        <f>'pivottable2 (update for final)'!H617</f>
        <v>ND</v>
      </c>
      <c r="H614" t="str">
        <f t="shared" si="9"/>
        <v/>
      </c>
      <c r="I614">
        <f>'pivottable2 (update for final)'!I617</f>
        <v>0</v>
      </c>
    </row>
    <row r="615" spans="1:9" x14ac:dyDescent="0.25">
      <c r="A615" t="str">
        <f>'pivottable2 (update for final)'!B618</f>
        <v>SE_Syn</v>
      </c>
      <c r="B615" t="str">
        <f>'pivottable2 (update for final)'!C618</f>
        <v>((methyl or homo)phenylalanine)</v>
      </c>
      <c r="C615" t="str">
        <f>'pivottable2 (update for final)'!D618</f>
        <v>C10H13NO2</v>
      </c>
      <c r="D615">
        <f>'pivottable2 (update for final)'!E618</f>
        <v>179.09469999999999</v>
      </c>
      <c r="E615">
        <f>'pivottable2 (update for final)'!F618</f>
        <v>13.12</v>
      </c>
      <c r="F615" t="str">
        <f>'pivottable2 (update for final)'!G618</f>
        <v>10.1039/c1mb05196b</v>
      </c>
      <c r="G615" t="str">
        <f>'pivottable2 (update for final)'!H618</f>
        <v>E</v>
      </c>
      <c r="H615" t="str">
        <f t="shared" si="9"/>
        <v>2</v>
      </c>
      <c r="I615" t="str">
        <f>'pivottable2 (update for final)'!I618</f>
        <v>2</v>
      </c>
    </row>
    <row r="616" spans="1:9" x14ac:dyDescent="0.25">
      <c r="A616" t="str">
        <f>'pivottable2 (update for final)'!B619</f>
        <v>SE_Syn</v>
      </c>
      <c r="B616" t="str">
        <f>'pivottable2 (update for final)'!C619</f>
        <v>(2hexoses + glycerol minus 2H2O)</v>
      </c>
      <c r="C616" t="str">
        <f>'pivottable2 (update for final)'!D619</f>
        <v>C15H28O13</v>
      </c>
      <c r="D616">
        <f>'pivottable2 (update for final)'!E619</f>
        <v>416.15300000000002</v>
      </c>
      <c r="E616">
        <f>'pivottable2 (update for final)'!F619</f>
        <v>19.39</v>
      </c>
      <c r="F616" t="str">
        <f>'pivottable2 (update for final)'!G619</f>
        <v>10.1039/c1mb05196b</v>
      </c>
      <c r="G616" t="str">
        <f>'pivottable2 (update for final)'!H619</f>
        <v>N</v>
      </c>
      <c r="H616" t="str">
        <f t="shared" si="9"/>
        <v>1</v>
      </c>
      <c r="I616" t="str">
        <f>'pivottable2 (update for final)'!I619</f>
        <v>1</v>
      </c>
    </row>
    <row r="617" spans="1:9" x14ac:dyDescent="0.25">
      <c r="A617" t="str">
        <f>'pivottable2 (update for final)'!B620</f>
        <v>SE_Syn</v>
      </c>
      <c r="B617" t="str">
        <f>'pivottable2 (update for final)'!C620</f>
        <v>(2hexoses minus H2O)</v>
      </c>
      <c r="C617" t="str">
        <f>'pivottable2 (update for final)'!D620</f>
        <v>C12H22O11</v>
      </c>
      <c r="D617">
        <f>'pivottable2 (update for final)'!E620</f>
        <v>342.11770000000001</v>
      </c>
      <c r="E617">
        <f>'pivottable2 (update for final)'!F620</f>
        <v>18.899999999999999</v>
      </c>
      <c r="F617" t="str">
        <f>'pivottable2 (update for final)'!G620</f>
        <v>10.1039/c1mb05196b</v>
      </c>
      <c r="G617" t="str">
        <f>'pivottable2 (update for final)'!H620</f>
        <v>I</v>
      </c>
      <c r="H617" t="str">
        <f t="shared" si="9"/>
        <v>1</v>
      </c>
      <c r="I617" t="str">
        <f>'pivottable2 (update for final)'!I620</f>
        <v>1</v>
      </c>
    </row>
    <row r="618" spans="1:9" x14ac:dyDescent="0.25">
      <c r="A618" t="str">
        <f>'pivottable2 (update for final)'!B621</f>
        <v>SE_Syn</v>
      </c>
      <c r="B618" t="str">
        <f>'pivottable2 (update for final)'!C621</f>
        <v>(4-aminobutyric acid)</v>
      </c>
      <c r="C618" t="str">
        <f>'pivottable2 (update for final)'!D621</f>
        <v>C4H9NO2</v>
      </c>
      <c r="D618">
        <f>'pivottable2 (update for final)'!E621</f>
        <v>103.0633</v>
      </c>
      <c r="E618">
        <f>'pivottable2 (update for final)'!F621</f>
        <v>20.49</v>
      </c>
      <c r="F618" t="str">
        <f>'pivottable2 (update for final)'!G621</f>
        <v>10.1039/c1mb05196b</v>
      </c>
      <c r="G618" t="str">
        <f>'pivottable2 (update for final)'!H621</f>
        <v>I</v>
      </c>
      <c r="H618" t="str">
        <f t="shared" si="9"/>
        <v>5</v>
      </c>
      <c r="I618" t="str">
        <f>'pivottable2 (update for final)'!I621</f>
        <v>5</v>
      </c>
    </row>
    <row r="619" spans="1:9" x14ac:dyDescent="0.25">
      <c r="A619" t="str">
        <f>'pivottable2 (update for final)'!B622</f>
        <v>SE_Syn</v>
      </c>
      <c r="B619" t="str">
        <f>'pivottable2 (update for final)'!C622</f>
        <v>(C3H7NO2+Lys-H2O)</v>
      </c>
      <c r="C619" t="str">
        <f>'pivottable2 (update for final)'!D622</f>
        <v>C9H19N3O3</v>
      </c>
      <c r="D619">
        <f>'pivottable2 (update for final)'!E622</f>
        <v>217.14240000000001</v>
      </c>
      <c r="E619">
        <f>'pivottable2 (update for final)'!F622</f>
        <v>26.23</v>
      </c>
      <c r="F619" t="str">
        <f>'pivottable2 (update for final)'!G622</f>
        <v>10.1039/c1mb05196b</v>
      </c>
      <c r="G619" t="str">
        <f>'pivottable2 (update for final)'!H622</f>
        <v>ND</v>
      </c>
      <c r="H619" t="str">
        <f t="shared" si="9"/>
        <v/>
      </c>
      <c r="I619">
        <f>'pivottable2 (update for final)'!I622</f>
        <v>0</v>
      </c>
    </row>
    <row r="620" spans="1:9" x14ac:dyDescent="0.25">
      <c r="A620" t="str">
        <f>'pivottable2 (update for final)'!B623</f>
        <v>SE_Syn</v>
      </c>
      <c r="B620" t="str">
        <f>'pivottable2 (update for final)'!C623</f>
        <v>(C4H9NO3+Arg-H2O)</v>
      </c>
      <c r="C620" t="str">
        <f>'pivottable2 (update for final)'!D623</f>
        <v>C10H21N5O4</v>
      </c>
      <c r="D620">
        <f>'pivottable2 (update for final)'!E623</f>
        <v>275.15949999999998</v>
      </c>
      <c r="E620">
        <f>'pivottable2 (update for final)'!F623</f>
        <v>22.41</v>
      </c>
      <c r="F620" t="str">
        <f>'pivottable2 (update for final)'!G623</f>
        <v>10.1039/c1mb05196b</v>
      </c>
      <c r="G620" t="str">
        <f>'pivottable2 (update for final)'!H623</f>
        <v>ND</v>
      </c>
      <c r="H620" t="str">
        <f t="shared" si="9"/>
        <v/>
      </c>
      <c r="I620">
        <f>'pivottable2 (update for final)'!I623</f>
        <v>0</v>
      </c>
    </row>
    <row r="621" spans="1:9" x14ac:dyDescent="0.25">
      <c r="A621" t="str">
        <f>'pivottable2 (update for final)'!B624</f>
        <v>SE_Syn</v>
      </c>
      <c r="B621" t="str">
        <f>'pivottable2 (update for final)'!C624</f>
        <v>(C4H9NO3+Lys-H2O)</v>
      </c>
      <c r="C621" t="str">
        <f>'pivottable2 (update for final)'!D624</f>
        <v>C10H21N3O4</v>
      </c>
      <c r="D621">
        <f>'pivottable2 (update for final)'!E624</f>
        <v>247.1523</v>
      </c>
      <c r="E621">
        <f>'pivottable2 (update for final)'!F624</f>
        <v>23.41</v>
      </c>
      <c r="F621" t="str">
        <f>'pivottable2 (update for final)'!G624</f>
        <v>10.1039/c1mb05196b</v>
      </c>
      <c r="G621" t="str">
        <f>'pivottable2 (update for final)'!H624</f>
        <v>ND</v>
      </c>
      <c r="H621" t="str">
        <f t="shared" si="9"/>
        <v/>
      </c>
      <c r="I621">
        <f>'pivottable2 (update for final)'!I624</f>
        <v>0</v>
      </c>
    </row>
    <row r="622" spans="1:9" x14ac:dyDescent="0.25">
      <c r="A622" t="str">
        <f>'pivottable2 (update for final)'!B625</f>
        <v>SE_Syn</v>
      </c>
      <c r="B622" t="str">
        <f>'pivottable2 (update for final)'!C625</f>
        <v>(C5H11NO2+Lys-H2O)</v>
      </c>
      <c r="C622" t="str">
        <f>'pivottable2 (update for final)'!D625</f>
        <v>C11H23N3O3</v>
      </c>
      <c r="D622">
        <f>'pivottable2 (update for final)'!E625</f>
        <v>245.1739</v>
      </c>
      <c r="E622">
        <f>'pivottable2 (update for final)'!F625</f>
        <v>23.35</v>
      </c>
      <c r="F622" t="str">
        <f>'pivottable2 (update for final)'!G625</f>
        <v>10.1039/c1mb05196b</v>
      </c>
      <c r="G622" t="str">
        <f>'pivottable2 (update for final)'!H625</f>
        <v>ND</v>
      </c>
      <c r="H622" t="str">
        <f t="shared" si="9"/>
        <v/>
      </c>
      <c r="I622">
        <f>'pivottable2 (update for final)'!I625</f>
        <v>0</v>
      </c>
    </row>
    <row r="623" spans="1:9" x14ac:dyDescent="0.25">
      <c r="A623" t="str">
        <f>'pivottable2 (update for final)'!B626</f>
        <v>SE_Syn</v>
      </c>
      <c r="B623" t="str">
        <f>'pivottable2 (update for final)'!C626</f>
        <v>(C5H7NO3 + (Leu or Ile) minus H2O)</v>
      </c>
      <c r="C623" t="str">
        <f>'pivottable2 (update for final)'!D626</f>
        <v>C11H18N2O4</v>
      </c>
      <c r="D623">
        <f>'pivottable2 (update for final)'!E626</f>
        <v>242.12639999999999</v>
      </c>
      <c r="E623">
        <f>'pivottable2 (update for final)'!F626</f>
        <v>14.36</v>
      </c>
      <c r="F623" t="str">
        <f>'pivottable2 (update for final)'!G626</f>
        <v>10.1039/c1mb05196b</v>
      </c>
      <c r="G623" t="str">
        <f>'pivottable2 (update for final)'!H626</f>
        <v>ND</v>
      </c>
      <c r="H623" t="str">
        <f t="shared" si="9"/>
        <v/>
      </c>
      <c r="I623">
        <f>'pivottable2 (update for final)'!I626</f>
        <v>0</v>
      </c>
    </row>
    <row r="624" spans="1:9" x14ac:dyDescent="0.25">
      <c r="A624" t="str">
        <f>'pivottable2 (update for final)'!B627</f>
        <v>SE_Syn</v>
      </c>
      <c r="B624" t="str">
        <f>'pivottable2 (update for final)'!C627</f>
        <v>(C5H7NO3 + Phe minus H2O)</v>
      </c>
      <c r="C624" t="str">
        <f>'pivottable2 (update for final)'!D627</f>
        <v>C14H16N2O4</v>
      </c>
      <c r="D624">
        <f>'pivottable2 (update for final)'!E627</f>
        <v>276.11149999999998</v>
      </c>
      <c r="E624">
        <f>'pivottable2 (update for final)'!F627</f>
        <v>14.23</v>
      </c>
      <c r="F624" t="str">
        <f>'pivottable2 (update for final)'!G627</f>
        <v>10.1039/c1mb05196b</v>
      </c>
      <c r="G624" t="str">
        <f>'pivottable2 (update for final)'!H627</f>
        <v>ND</v>
      </c>
      <c r="H624" t="str">
        <f t="shared" si="9"/>
        <v/>
      </c>
      <c r="I624">
        <f>'pivottable2 (update for final)'!I627</f>
        <v>0</v>
      </c>
    </row>
    <row r="625" spans="1:9" x14ac:dyDescent="0.25">
      <c r="A625" t="str">
        <f>'pivottable2 (update for final)'!B628</f>
        <v>SE_Syn</v>
      </c>
      <c r="B625" t="str">
        <f>'pivottable2 (update for final)'!C628</f>
        <v>(dimethyladenosine)</v>
      </c>
      <c r="C625" t="str">
        <f>'pivottable2 (update for final)'!D628</f>
        <v>C12H17N5O4</v>
      </c>
      <c r="D625">
        <f>'pivottable2 (update for final)'!E628</f>
        <v>295.12869999999998</v>
      </c>
      <c r="E625">
        <f>'pivottable2 (update for final)'!F628</f>
        <v>6.77</v>
      </c>
      <c r="F625" t="str">
        <f>'pivottable2 (update for final)'!G628</f>
        <v>10.1039/c1mb05196b</v>
      </c>
      <c r="G625" t="str">
        <f>'pivottable2 (update for final)'!H628</f>
        <v>E</v>
      </c>
      <c r="H625" t="str">
        <f t="shared" si="9"/>
        <v>3</v>
      </c>
      <c r="I625" t="str">
        <f>'pivottable2 (update for final)'!I628</f>
        <v>3</v>
      </c>
    </row>
    <row r="626" spans="1:9" x14ac:dyDescent="0.25">
      <c r="A626" t="str">
        <f>'pivottable2 (update for final)'!B629</f>
        <v>SE_Syn</v>
      </c>
      <c r="B626" t="str">
        <f>'pivottable2 (update for final)'!C629</f>
        <v>(glycine)</v>
      </c>
      <c r="C626" t="str">
        <f>'pivottable2 (update for final)'!D629</f>
        <v>(C2H5NO2)</v>
      </c>
      <c r="D626">
        <f>'pivottable2 (update for final)'!E629</f>
        <v>75.032028404269994</v>
      </c>
      <c r="E626">
        <f>'pivottable2 (update for final)'!F629</f>
        <v>20.79</v>
      </c>
      <c r="F626" t="str">
        <f>'pivottable2 (update for final)'!G629</f>
        <v>10.1039/c1mb05196b</v>
      </c>
      <c r="G626" t="str">
        <f>'pivottable2 (update for final)'!H629</f>
        <v>N</v>
      </c>
      <c r="H626" t="str">
        <f t="shared" si="9"/>
        <v>1</v>
      </c>
      <c r="I626" t="str">
        <f>'pivottable2 (update for final)'!I629</f>
        <v>1</v>
      </c>
    </row>
    <row r="627" spans="1:9" x14ac:dyDescent="0.25">
      <c r="A627" t="str">
        <f>'pivottable2 (update for final)'!B630</f>
        <v>SE_Syn</v>
      </c>
      <c r="B627" t="str">
        <f>'pivottable2 (update for final)'!C630</f>
        <v>(hexos(amine) trisaccharide)</v>
      </c>
      <c r="C627" t="str">
        <f>'pivottable2 (update for final)'!D630</f>
        <v>C25H40N2O18</v>
      </c>
      <c r="D627">
        <f>'pivottable2 (update for final)'!E630</f>
        <v>656.22829999999999</v>
      </c>
      <c r="E627">
        <f>'pivottable2 (update for final)'!F630</f>
        <v>19.07</v>
      </c>
      <c r="F627" t="str">
        <f>'pivottable2 (update for final)'!G630</f>
        <v>10.1039/c1mb05196b</v>
      </c>
      <c r="G627" t="str">
        <f>'pivottable2 (update for final)'!H630</f>
        <v>I</v>
      </c>
      <c r="H627" t="str">
        <f t="shared" si="9"/>
        <v>3</v>
      </c>
      <c r="I627" t="str">
        <f>'pivottable2 (update for final)'!I630</f>
        <v>3</v>
      </c>
    </row>
    <row r="628" spans="1:9" x14ac:dyDescent="0.25">
      <c r="A628" t="str">
        <f>'pivottable2 (update for final)'!B631</f>
        <v>SE_Syn</v>
      </c>
      <c r="B628" t="str">
        <f>'pivottable2 (update for final)'!C631</f>
        <v>(hexose-Lys)</v>
      </c>
      <c r="C628" t="str">
        <f>'pivottable2 (update for final)'!D631</f>
        <v>(C12H24N2O7)</v>
      </c>
      <c r="D628">
        <f>'pivottable2 (update for final)'!E631</f>
        <v>308.15870000000001</v>
      </c>
      <c r="E628">
        <f>'pivottable2 (update for final)'!F631</f>
        <v>31.95</v>
      </c>
      <c r="F628" t="str">
        <f>'pivottable2 (update for final)'!G631</f>
        <v>10.1039/c1mb05196b</v>
      </c>
      <c r="G628" t="str">
        <f>'pivottable2 (update for final)'!H631</f>
        <v>ND</v>
      </c>
      <c r="H628" t="str">
        <f t="shared" si="9"/>
        <v/>
      </c>
      <c r="I628">
        <f>'pivottable2 (update for final)'!I631</f>
        <v>0</v>
      </c>
    </row>
    <row r="629" spans="1:9" x14ac:dyDescent="0.25">
      <c r="A629" t="str">
        <f>'pivottable2 (update for final)'!B632</f>
        <v>SE_Syn</v>
      </c>
      <c r="B629" t="str">
        <f>'pivottable2 (update for final)'!C632</f>
        <v>(histidine betaine sulfonic acid)</v>
      </c>
      <c r="C629" t="str">
        <f>'pivottable2 (update for final)'!D632</f>
        <v>C9H15N3O5S</v>
      </c>
      <c r="D629">
        <f>'pivottable2 (update for final)'!E632</f>
        <v>277.07479999999998</v>
      </c>
      <c r="E629">
        <f>'pivottable2 (update for final)'!F632</f>
        <v>20.22</v>
      </c>
      <c r="F629" t="str">
        <f>'pivottable2 (update for final)'!G632</f>
        <v>10.1039/c1mb05196b</v>
      </c>
      <c r="G629" t="str">
        <f>'pivottable2 (update for final)'!H632</f>
        <v>N</v>
      </c>
      <c r="H629" t="str">
        <f t="shared" si="9"/>
        <v>1</v>
      </c>
      <c r="I629" t="str">
        <f>'pivottable2 (update for final)'!I632</f>
        <v>1</v>
      </c>
    </row>
    <row r="630" spans="1:9" x14ac:dyDescent="0.25">
      <c r="A630" t="str">
        <f>'pivottable2 (update for final)'!B633</f>
        <v>SE_Syn</v>
      </c>
      <c r="B630" t="str">
        <f>'pivottable2 (update for final)'!C633</f>
        <v>(hydroxytryptophan)</v>
      </c>
      <c r="C630" t="str">
        <f>'pivottable2 (update for final)'!D633</f>
        <v>C11H12N2O3</v>
      </c>
      <c r="D630">
        <f>'pivottable2 (update for final)'!E633</f>
        <v>220.08580000000001</v>
      </c>
      <c r="E630">
        <f>'pivottable2 (update for final)'!F633</f>
        <v>16.670000000000002</v>
      </c>
      <c r="F630" t="str">
        <f>'pivottable2 (update for final)'!G633</f>
        <v>10.1039/c1mb05196b</v>
      </c>
      <c r="G630" t="str">
        <f>'pivottable2 (update for final)'!H633</f>
        <v>ND</v>
      </c>
      <c r="H630" t="str">
        <f t="shared" si="9"/>
        <v/>
      </c>
      <c r="I630">
        <f>'pivottable2 (update for final)'!I633</f>
        <v>0</v>
      </c>
    </row>
    <row r="631" spans="1:9" x14ac:dyDescent="0.25">
      <c r="A631" t="str">
        <f>'pivottable2 (update for final)'!B634</f>
        <v>SE_Syn</v>
      </c>
      <c r="B631" t="str">
        <f>'pivottable2 (update for final)'!C634</f>
        <v>(indole-3-acetaldehyde)</v>
      </c>
      <c r="C631" t="str">
        <f>'pivottable2 (update for final)'!D634</f>
        <v>C10H9NO</v>
      </c>
      <c r="D631">
        <f>'pivottable2 (update for final)'!E634</f>
        <v>159.06870000000001</v>
      </c>
      <c r="E631">
        <f>'pivottable2 (update for final)'!F634</f>
        <v>4.87</v>
      </c>
      <c r="F631" t="str">
        <f>'pivottable2 (update for final)'!G634</f>
        <v>10.1039/c1mb05196b</v>
      </c>
      <c r="G631" t="str">
        <f>'pivottable2 (update for final)'!H634</f>
        <v>E</v>
      </c>
      <c r="H631" t="str">
        <f t="shared" si="9"/>
        <v>5</v>
      </c>
      <c r="I631" t="str">
        <f>'pivottable2 (update for final)'!I634</f>
        <v>5</v>
      </c>
    </row>
    <row r="632" spans="1:9" x14ac:dyDescent="0.25">
      <c r="A632" t="str">
        <f>'pivottable2 (update for final)'!B635</f>
        <v>SE_Syn</v>
      </c>
      <c r="B632" t="str">
        <f>'pivottable2 (update for final)'!C635</f>
        <v>(indole-3-acetamide)</v>
      </c>
      <c r="C632" t="str">
        <f>'pivottable2 (update for final)'!D635</f>
        <v>C10H10N2O</v>
      </c>
      <c r="D632">
        <f>'pivottable2 (update for final)'!E635</f>
        <v>174.07980000000001</v>
      </c>
      <c r="E632">
        <f>'pivottable2 (update for final)'!F635</f>
        <v>12.71</v>
      </c>
      <c r="F632" t="str">
        <f>'pivottable2 (update for final)'!G635</f>
        <v>10.1039/c1mb05196b</v>
      </c>
      <c r="G632" t="str">
        <f>'pivottable2 (update for final)'!H635</f>
        <v>ND</v>
      </c>
      <c r="H632" t="str">
        <f t="shared" si="9"/>
        <v/>
      </c>
      <c r="I632">
        <f>'pivottable2 (update for final)'!I635</f>
        <v>0</v>
      </c>
    </row>
    <row r="633" spans="1:9" x14ac:dyDescent="0.25">
      <c r="A633" t="str">
        <f>'pivottable2 (update for final)'!B636</f>
        <v>SE_Syn</v>
      </c>
      <c r="B633" t="str">
        <f>'pivottable2 (update for final)'!C636</f>
        <v>(N-acetylornithine minus H2O)</v>
      </c>
      <c r="C633" t="str">
        <f>'pivottable2 (update for final)'!D636</f>
        <v>C7H12N2O2</v>
      </c>
      <c r="D633">
        <f>'pivottable2 (update for final)'!E636</f>
        <v>156.08987763355998</v>
      </c>
      <c r="E633">
        <f>'pivottable2 (update for final)'!F636</f>
        <v>6.38</v>
      </c>
      <c r="F633" t="str">
        <f>'pivottable2 (update for final)'!G636</f>
        <v>10.1039/c1mb05196b</v>
      </c>
      <c r="G633" t="str">
        <f>'pivottable2 (update for final)'!H636</f>
        <v>E</v>
      </c>
      <c r="H633" t="str">
        <f t="shared" si="9"/>
        <v>4</v>
      </c>
      <c r="I633" t="str">
        <f>'pivottable2 (update for final)'!I636</f>
        <v>4</v>
      </c>
    </row>
    <row r="634" spans="1:9" x14ac:dyDescent="0.25">
      <c r="A634" t="str">
        <f>'pivottable2 (update for final)'!B637</f>
        <v>SE_Syn</v>
      </c>
      <c r="B634" t="str">
        <f>'pivottable2 (update for final)'!C637</f>
        <v>(Phe-Arg)</v>
      </c>
      <c r="C634" t="str">
        <f>'pivottable2 (update for final)'!D637</f>
        <v>C15H23N5O3</v>
      </c>
      <c r="D634">
        <f>'pivottable2 (update for final)'!E637</f>
        <v>321.17840000000001</v>
      </c>
      <c r="E634">
        <f>'pivottable2 (update for final)'!F637</f>
        <v>19.43</v>
      </c>
      <c r="F634" t="str">
        <f>'pivottable2 (update for final)'!G637</f>
        <v>10.1039/c1mb05196b</v>
      </c>
      <c r="G634" t="str">
        <f>'pivottable2 (update for final)'!H637</f>
        <v>ND</v>
      </c>
      <c r="H634" t="str">
        <f t="shared" si="9"/>
        <v/>
      </c>
      <c r="I634">
        <f>'pivottable2 (update for final)'!I637</f>
        <v>0</v>
      </c>
    </row>
    <row r="635" spans="1:9" x14ac:dyDescent="0.25">
      <c r="A635" t="str">
        <f>'pivottable2 (update for final)'!B638</f>
        <v>SE_Syn</v>
      </c>
      <c r="B635" t="str">
        <f>'pivottable2 (update for final)'!C638</f>
        <v>(Phe-Lys)</v>
      </c>
      <c r="C635" t="str">
        <f>'pivottable2 (update for final)'!D638</f>
        <v>C15H23N3O3</v>
      </c>
      <c r="D635">
        <f>'pivottable2 (update for final)'!E638</f>
        <v>293.17360000000002</v>
      </c>
      <c r="E635">
        <f>'pivottable2 (update for final)'!F638</f>
        <v>20.74</v>
      </c>
      <c r="F635" t="str">
        <f>'pivottable2 (update for final)'!G638</f>
        <v>10.1039/c1mb05196b</v>
      </c>
      <c r="G635" t="str">
        <f>'pivottable2 (update for final)'!H638</f>
        <v>ND</v>
      </c>
      <c r="H635" t="str">
        <f t="shared" si="9"/>
        <v/>
      </c>
      <c r="I635">
        <f>'pivottable2 (update for final)'!I638</f>
        <v>0</v>
      </c>
    </row>
    <row r="636" spans="1:9" x14ac:dyDescent="0.25">
      <c r="A636" t="str">
        <f>'pivottable2 (update for final)'!B639</f>
        <v>SE_Syn</v>
      </c>
      <c r="B636" t="str">
        <f>'pivottable2 (update for final)'!C639</f>
        <v>(Phe-Pro)</v>
      </c>
      <c r="C636" t="str">
        <f>'pivottable2 (update for final)'!D639</f>
        <v>C14H18N2O3</v>
      </c>
      <c r="D636">
        <f>'pivottable2 (update for final)'!E639</f>
        <v>262.13150000000002</v>
      </c>
      <c r="E636">
        <f>'pivottable2 (update for final)'!F639</f>
        <v>14.37</v>
      </c>
      <c r="F636" t="str">
        <f>'pivottable2 (update for final)'!G639</f>
        <v>10.1039/c1mb05196b</v>
      </c>
      <c r="G636" t="str">
        <f>'pivottable2 (update for final)'!H639</f>
        <v>ND</v>
      </c>
      <c r="H636" t="str">
        <f t="shared" si="9"/>
        <v/>
      </c>
      <c r="I636">
        <f>'pivottable2 (update for final)'!I639</f>
        <v>0</v>
      </c>
    </row>
    <row r="637" spans="1:9" x14ac:dyDescent="0.25">
      <c r="A637" t="str">
        <f>'pivottable2 (update for final)'!B640</f>
        <v>SE_Syn</v>
      </c>
      <c r="B637" t="str">
        <f>'pivottable2 (update for final)'!C640</f>
        <v>(purine)</v>
      </c>
      <c r="C637" t="str">
        <f>'pivottable2 (update for final)'!D640</f>
        <v>C5H4N4</v>
      </c>
      <c r="D637">
        <f>'pivottable2 (update for final)'!E640</f>
        <v>120.044</v>
      </c>
      <c r="E637">
        <f>'pivottable2 (update for final)'!F640</f>
        <v>13.54</v>
      </c>
      <c r="F637" t="str">
        <f>'pivottable2 (update for final)'!G640</f>
        <v>10.1039/c1mb05196b</v>
      </c>
      <c r="G637" t="str">
        <f>'pivottable2 (update for final)'!H640</f>
        <v>ND</v>
      </c>
      <c r="H637" t="str">
        <f t="shared" si="9"/>
        <v/>
      </c>
      <c r="I637">
        <f>'pivottable2 (update for final)'!I640</f>
        <v>0</v>
      </c>
    </row>
    <row r="638" spans="1:9" x14ac:dyDescent="0.25">
      <c r="A638" t="str">
        <f>'pivottable2 (update for final)'!B641</f>
        <v>SE_Syn</v>
      </c>
      <c r="B638" t="str">
        <f>'pivottable2 (update for final)'!C641</f>
        <v>(Ser-Lys)</v>
      </c>
      <c r="C638" t="str">
        <f>'pivottable2 (update for final)'!D641</f>
        <v>C9H19N3O4</v>
      </c>
      <c r="D638">
        <f>'pivottable2 (update for final)'!E641</f>
        <v>233.13720000000001</v>
      </c>
      <c r="E638">
        <f>'pivottable2 (update for final)'!F641</f>
        <v>24.32</v>
      </c>
      <c r="F638" t="str">
        <f>'pivottable2 (update for final)'!G641</f>
        <v>10.1039/c1mb05196b</v>
      </c>
      <c r="G638" t="str">
        <f>'pivottable2 (update for final)'!H641</f>
        <v>ND</v>
      </c>
      <c r="H638" t="str">
        <f t="shared" si="9"/>
        <v/>
      </c>
      <c r="I638">
        <f>'pivottable2 (update for final)'!I641</f>
        <v>0</v>
      </c>
    </row>
    <row r="639" spans="1:9" x14ac:dyDescent="0.25">
      <c r="A639" t="str">
        <f>'pivottable2 (update for final)'!B642</f>
        <v>SE_Syn</v>
      </c>
      <c r="B639" t="str">
        <f>'pivottable2 (update for final)'!C642</f>
        <v>(trehalose)</v>
      </c>
      <c r="C639" t="str">
        <f>'pivottable2 (update for final)'!D642</f>
        <v>C12H22O11</v>
      </c>
      <c r="D639">
        <f>'pivottable2 (update for final)'!E642</f>
        <v>342.11621152069995</v>
      </c>
      <c r="E639">
        <f>'pivottable2 (update for final)'!F642</f>
        <v>19.77</v>
      </c>
      <c r="F639" t="str">
        <f>'pivottable2 (update for final)'!G642</f>
        <v>10.1039/c1mb05196b</v>
      </c>
      <c r="G639" t="str">
        <f>'pivottable2 (update for final)'!H642</f>
        <v>ND</v>
      </c>
      <c r="H639" t="str">
        <f t="shared" si="9"/>
        <v/>
      </c>
      <c r="I639">
        <f>'pivottable2 (update for final)'!I642</f>
        <v>0</v>
      </c>
    </row>
    <row r="640" spans="1:9" x14ac:dyDescent="0.25">
      <c r="A640" t="str">
        <f>'pivottable2 (update for final)'!B643</f>
        <v>SE_Syn</v>
      </c>
      <c r="B640" t="str">
        <f>'pivottable2 (update for final)'!C643</f>
        <v>(Tyr-Lys)</v>
      </c>
      <c r="C640" t="str">
        <f>'pivottable2 (update for final)'!D643</f>
        <v>(C15H23N3O4)</v>
      </c>
      <c r="D640">
        <f>'pivottable2 (update for final)'!E643</f>
        <v>309.16800000000001</v>
      </c>
      <c r="E640">
        <f>'pivottable2 (update for final)'!F643</f>
        <v>23.16</v>
      </c>
      <c r="F640" t="str">
        <f>'pivottable2 (update for final)'!G643</f>
        <v>10.1039/c1mb05196b</v>
      </c>
      <c r="G640" t="str">
        <f>'pivottable2 (update for final)'!H643</f>
        <v>ND</v>
      </c>
      <c r="H640" t="str">
        <f t="shared" si="9"/>
        <v/>
      </c>
      <c r="I640">
        <f>'pivottable2 (update for final)'!I643</f>
        <v>0</v>
      </c>
    </row>
    <row r="641" spans="1:9" x14ac:dyDescent="0.25">
      <c r="A641" t="str">
        <f>'pivottable2 (update for final)'!B644</f>
        <v>SE_Syn</v>
      </c>
      <c r="B641" t="str">
        <f>'pivottable2 (update for final)'!C644</f>
        <v>(Val-(Leu or Ile))</v>
      </c>
      <c r="C641" t="str">
        <f>'pivottable2 (update for final)'!D644</f>
        <v>C11H22N2O3</v>
      </c>
      <c r="D641">
        <f>'pivottable2 (update for final)'!E644</f>
        <v>230.16290000000001</v>
      </c>
      <c r="E641">
        <f>'pivottable2 (update for final)'!F644</f>
        <v>14.34</v>
      </c>
      <c r="F641" t="str">
        <f>'pivottable2 (update for final)'!G644</f>
        <v>10.1039/c1mb05196b</v>
      </c>
      <c r="G641" t="str">
        <f>'pivottable2 (update for final)'!H644</f>
        <v>ND</v>
      </c>
      <c r="H641" t="str">
        <f t="shared" si="9"/>
        <v/>
      </c>
      <c r="I641">
        <f>'pivottable2 (update for final)'!I644</f>
        <v>0</v>
      </c>
    </row>
    <row r="642" spans="1:9" x14ac:dyDescent="0.25">
      <c r="A642" t="str">
        <f>'pivottable2 (update for final)'!B645</f>
        <v>SE_Syn</v>
      </c>
      <c r="B642" t="str">
        <f>'pivottable2 (update for final)'!C645</f>
        <v>(Val-Lys)</v>
      </c>
      <c r="C642" t="str">
        <f>'pivottable2 (update for final)'!D645</f>
        <v>C11H23N3O3</v>
      </c>
      <c r="D642">
        <f>'pivottable2 (update for final)'!E645</f>
        <v>245.1738</v>
      </c>
      <c r="E642">
        <f>'pivottable2 (update for final)'!F645</f>
        <v>22.77</v>
      </c>
      <c r="F642" t="str">
        <f>'pivottable2 (update for final)'!G645</f>
        <v>10.1039/c1mb05196b</v>
      </c>
      <c r="G642" t="str">
        <f>'pivottable2 (update for final)'!H645</f>
        <v>ND</v>
      </c>
      <c r="H642" t="str">
        <f t="shared" ref="H642:H705" si="10">IF(G642="ND","",I642)</f>
        <v/>
      </c>
      <c r="I642">
        <f>'pivottable2 (update for final)'!I645</f>
        <v>0</v>
      </c>
    </row>
    <row r="643" spans="1:9" x14ac:dyDescent="0.25">
      <c r="A643" t="str">
        <f>'pivottable2 (update for final)'!B646</f>
        <v>SE_Syn</v>
      </c>
      <c r="B643" t="str">
        <f>'pivottable2 (update for final)'!C646</f>
        <v>(Val-Val)</v>
      </c>
      <c r="C643" t="str">
        <f>'pivottable2 (update for final)'!D646</f>
        <v>C10H20N2O3</v>
      </c>
      <c r="D643">
        <f>'pivottable2 (update for final)'!E646</f>
        <v>216.13740000000001</v>
      </c>
      <c r="E643">
        <f>'pivottable2 (update for final)'!F646</f>
        <v>15.29</v>
      </c>
      <c r="F643" t="str">
        <f>'pivottable2 (update for final)'!G646</f>
        <v>10.1039/c1mb05196b</v>
      </c>
      <c r="G643" t="str">
        <f>'pivottable2 (update for final)'!H646</f>
        <v>ND</v>
      </c>
      <c r="H643" t="str">
        <f t="shared" si="10"/>
        <v/>
      </c>
      <c r="I643">
        <f>'pivottable2 (update for final)'!I646</f>
        <v>0</v>
      </c>
    </row>
    <row r="644" spans="1:9" x14ac:dyDescent="0.25">
      <c r="A644" t="str">
        <f>'pivottable2 (update for final)'!B647</f>
        <v>SE_Syn</v>
      </c>
      <c r="B644" t="str">
        <f>'pivottable2 (update for final)'!C647</f>
        <v>acetylglutamate</v>
      </c>
      <c r="C644" t="str">
        <f>'pivottable2 (update for final)'!D647</f>
        <v>C7H11NO5</v>
      </c>
      <c r="D644">
        <f>'pivottable2 (update for final)'!E647</f>
        <v>189.06450000000001</v>
      </c>
      <c r="E644">
        <f>'pivottable2 (update for final)'!F647</f>
        <v>20.03</v>
      </c>
      <c r="F644" t="str">
        <f>'pivottable2 (update for final)'!G647</f>
        <v>10.1039/c1mb05196b</v>
      </c>
      <c r="G644" t="str">
        <f>'pivottable2 (update for final)'!H647</f>
        <v>N</v>
      </c>
      <c r="H644" t="str">
        <f t="shared" si="10"/>
        <v>1</v>
      </c>
      <c r="I644" t="str">
        <f>'pivottable2 (update for final)'!I647</f>
        <v>1</v>
      </c>
    </row>
    <row r="645" spans="1:9" x14ac:dyDescent="0.25">
      <c r="A645" t="str">
        <f>'pivottable2 (update for final)'!B648</f>
        <v>SE_Syn</v>
      </c>
      <c r="B645" t="str">
        <f>'pivottable2 (update for final)'!C648</f>
        <v>adenine</v>
      </c>
      <c r="C645" t="str">
        <f>'pivottable2 (update for final)'!D648</f>
        <v>C5H5N5</v>
      </c>
      <c r="D645">
        <f>'pivottable2 (update for final)'!E648</f>
        <v>135.05529999999999</v>
      </c>
      <c r="E645">
        <f>'pivottable2 (update for final)'!F648</f>
        <v>7.79</v>
      </c>
      <c r="F645" t="str">
        <f>'pivottable2 (update for final)'!G648</f>
        <v>10.1039/c1mb05196b</v>
      </c>
      <c r="G645" t="str">
        <f>'pivottable2 (update for final)'!H648</f>
        <v>I</v>
      </c>
      <c r="H645" t="str">
        <f t="shared" si="10"/>
        <v>4</v>
      </c>
      <c r="I645" t="str">
        <f>'pivottable2 (update for final)'!I648</f>
        <v>4</v>
      </c>
    </row>
    <row r="646" spans="1:9" x14ac:dyDescent="0.25">
      <c r="A646" t="str">
        <f>'pivottable2 (update for final)'!B649</f>
        <v>SE_Syn</v>
      </c>
      <c r="B646" t="str">
        <f>'pivottable2 (update for final)'!C649</f>
        <v>adenosine</v>
      </c>
      <c r="C646" t="str">
        <f>'pivottable2 (update for final)'!D649</f>
        <v>C10H13N5O4</v>
      </c>
      <c r="D646">
        <f>'pivottable2 (update for final)'!E649</f>
        <v>267.09640000000002</v>
      </c>
      <c r="E646">
        <f>'pivottable2 (update for final)'!F649</f>
        <v>8.4700000000000006</v>
      </c>
      <c r="F646" t="str">
        <f>'pivottable2 (update for final)'!G649</f>
        <v>10.1039/c1mb05196b</v>
      </c>
      <c r="G646" t="str">
        <f>'pivottable2 (update for final)'!H649</f>
        <v>I</v>
      </c>
      <c r="H646" t="str">
        <f t="shared" si="10"/>
        <v>2</v>
      </c>
      <c r="I646" t="str">
        <f>'pivottable2 (update for final)'!I649</f>
        <v>2</v>
      </c>
    </row>
    <row r="647" spans="1:9" x14ac:dyDescent="0.25">
      <c r="A647" t="str">
        <f>'pivottable2 (update for final)'!B650</f>
        <v>SE_Syn</v>
      </c>
      <c r="B647" t="str">
        <f>'pivottable2 (update for final)'!C650</f>
        <v>alanine</v>
      </c>
      <c r="C647" t="str">
        <f>'pivottable2 (update for final)'!D650</f>
        <v>C3H7NO2</v>
      </c>
      <c r="D647">
        <f>'pivottable2 (update for final)'!E650</f>
        <v>89.0471</v>
      </c>
      <c r="E647">
        <f>'pivottable2 (update for final)'!F650</f>
        <v>19.600000000000001</v>
      </c>
      <c r="F647" t="str">
        <f>'pivottable2 (update for final)'!G650</f>
        <v>10.1039/c1mb05196b</v>
      </c>
      <c r="G647" t="str">
        <f>'pivottable2 (update for final)'!H650</f>
        <v>E</v>
      </c>
      <c r="H647" t="str">
        <f t="shared" si="10"/>
        <v>2</v>
      </c>
      <c r="I647" t="str">
        <f>'pivottable2 (update for final)'!I650</f>
        <v>2</v>
      </c>
    </row>
    <row r="648" spans="1:9" x14ac:dyDescent="0.25">
      <c r="A648" t="str">
        <f>'pivottable2 (update for final)'!B651</f>
        <v>SE_Syn</v>
      </c>
      <c r="B648" t="str">
        <f>'pivottable2 (update for final)'!C651</f>
        <v>AMP</v>
      </c>
      <c r="C648" t="str">
        <f>'pivottable2 (update for final)'!D651</f>
        <v>C10H14N5O7P</v>
      </c>
      <c r="D648">
        <f>'pivottable2 (update for final)'!E651</f>
        <v>347.06389999999999</v>
      </c>
      <c r="E648">
        <f>'pivottable2 (update for final)'!F651</f>
        <v>20.71</v>
      </c>
      <c r="F648" t="str">
        <f>'pivottable2 (update for final)'!G651</f>
        <v>10.1039/c1mb05196b</v>
      </c>
      <c r="G648" t="str">
        <f>'pivottable2 (update for final)'!H651</f>
        <v>ND</v>
      </c>
      <c r="H648" t="str">
        <f t="shared" si="10"/>
        <v/>
      </c>
      <c r="I648">
        <f>'pivottable2 (update for final)'!I651</f>
        <v>0</v>
      </c>
    </row>
    <row r="649" spans="1:9" x14ac:dyDescent="0.25">
      <c r="A649" t="str">
        <f>'pivottable2 (update for final)'!B652</f>
        <v>SE_Syn</v>
      </c>
      <c r="B649" t="str">
        <f>'pivottable2 (update for final)'!C652</f>
        <v>arginine</v>
      </c>
      <c r="C649" t="str">
        <f>'pivottable2 (update for final)'!D652</f>
        <v>C6H14N4O2</v>
      </c>
      <c r="D649">
        <f>'pivottable2 (update for final)'!E652</f>
        <v>174.11160000000001</v>
      </c>
      <c r="E649">
        <f>'pivottable2 (update for final)'!F652</f>
        <v>35.630000000000003</v>
      </c>
      <c r="F649" t="str">
        <f>'pivottable2 (update for final)'!G652</f>
        <v>10.1039/c1mb05196b</v>
      </c>
      <c r="G649" t="str">
        <f>'pivottable2 (update for final)'!H652</f>
        <v>N</v>
      </c>
      <c r="H649" t="str">
        <f t="shared" si="10"/>
        <v>1</v>
      </c>
      <c r="I649" t="str">
        <f>'pivottable2 (update for final)'!I652</f>
        <v>1</v>
      </c>
    </row>
    <row r="650" spans="1:9" x14ac:dyDescent="0.25">
      <c r="A650" t="str">
        <f>'pivottable2 (update for final)'!B653</f>
        <v>SE_Syn</v>
      </c>
      <c r="B650" t="str">
        <f>'pivottable2 (update for final)'!C653</f>
        <v>asparagine</v>
      </c>
      <c r="C650" t="str">
        <f>'pivottable2 (update for final)'!D653</f>
        <v>C4H8N2O3</v>
      </c>
      <c r="D650">
        <f>'pivottable2 (update for final)'!E653</f>
        <v>132.05349212484001</v>
      </c>
      <c r="E650">
        <f>'pivottable2 (update for final)'!F653</f>
        <v>21.09</v>
      </c>
      <c r="F650" t="str">
        <f>'pivottable2 (update for final)'!G653</f>
        <v>10.1039/c1mb05196b</v>
      </c>
      <c r="G650" t="str">
        <f>'pivottable2 (update for final)'!H653</f>
        <v>ND</v>
      </c>
      <c r="H650" t="str">
        <f t="shared" si="10"/>
        <v/>
      </c>
      <c r="I650">
        <f>'pivottable2 (update for final)'!I653</f>
        <v>0</v>
      </c>
    </row>
    <row r="651" spans="1:9" x14ac:dyDescent="0.25">
      <c r="A651" t="str">
        <f>'pivottable2 (update for final)'!B654</f>
        <v>SE_Syn</v>
      </c>
      <c r="B651" t="str">
        <f>'pivottable2 (update for final)'!C654</f>
        <v>aspartate</v>
      </c>
      <c r="C651" t="str">
        <f>'pivottable2 (update for final)'!D654</f>
        <v>C4H7NO4</v>
      </c>
      <c r="D651">
        <f>'pivottable2 (update for final)'!E654</f>
        <v>133.0377</v>
      </c>
      <c r="E651">
        <f>'pivottable2 (update for final)'!F654</f>
        <v>20.77</v>
      </c>
      <c r="F651" t="str">
        <f>'pivottable2 (update for final)'!G654</f>
        <v>10.1039/c1mb05196b</v>
      </c>
      <c r="G651" t="str">
        <f>'pivottable2 (update for final)'!H654</f>
        <v>ND</v>
      </c>
      <c r="H651" t="str">
        <f t="shared" si="10"/>
        <v/>
      </c>
      <c r="I651">
        <f>'pivottable2 (update for final)'!I654</f>
        <v>0</v>
      </c>
    </row>
    <row r="652" spans="1:9" x14ac:dyDescent="0.25">
      <c r="A652" t="str">
        <f>'pivottable2 (update for final)'!B655</f>
        <v>SE_Syn</v>
      </c>
      <c r="B652" t="str">
        <f>'pivottable2 (update for final)'!C655</f>
        <v>betaine</v>
      </c>
      <c r="C652" t="str">
        <f>'pivottable2 (update for final)'!D655</f>
        <v>C5H11NO2</v>
      </c>
      <c r="D652">
        <f>'pivottable2 (update for final)'!E655</f>
        <v>117.0797</v>
      </c>
      <c r="E652">
        <f>'pivottable2 (update for final)'!F655</f>
        <v>17.350000000000001</v>
      </c>
      <c r="F652" t="str">
        <f>'pivottable2 (update for final)'!G655</f>
        <v>10.1039/c1mb05196b</v>
      </c>
      <c r="G652" t="str">
        <f>'pivottable2 (update for final)'!H655</f>
        <v>E</v>
      </c>
      <c r="H652" t="str">
        <f t="shared" si="10"/>
        <v>4</v>
      </c>
      <c r="I652" t="str">
        <f>'pivottable2 (update for final)'!I655</f>
        <v>4</v>
      </c>
    </row>
    <row r="653" spans="1:9" x14ac:dyDescent="0.25">
      <c r="A653" t="str">
        <f>'pivottable2 (update for final)'!B656</f>
        <v>SE_Syn</v>
      </c>
      <c r="B653" t="str">
        <f>'pivottable2 (update for final)'!C656</f>
        <v>choline</v>
      </c>
      <c r="C653" t="str">
        <f>'pivottable2 (update for final)'!D656</f>
        <v>C5H13NO</v>
      </c>
      <c r="D653">
        <f>'pivottable2 (update for final)'!E656</f>
        <v>103.0996</v>
      </c>
      <c r="E653">
        <f>'pivottable2 (update for final)'!F656</f>
        <v>14.61</v>
      </c>
      <c r="F653" t="str">
        <f>'pivottable2 (update for final)'!G656</f>
        <v>10.1039/c1mb05196b</v>
      </c>
      <c r="G653" t="str">
        <f>'pivottable2 (update for final)'!H656</f>
        <v>N</v>
      </c>
      <c r="H653" t="str">
        <f t="shared" si="10"/>
        <v>1</v>
      </c>
      <c r="I653" t="str">
        <f>'pivottable2 (update for final)'!I656</f>
        <v>1</v>
      </c>
    </row>
    <row r="654" spans="1:9" x14ac:dyDescent="0.25">
      <c r="A654" t="str">
        <f>'pivottable2 (update for final)'!B657</f>
        <v>SE_Syn</v>
      </c>
      <c r="B654" t="str">
        <f>'pivottable2 (update for final)'!C657</f>
        <v>cytidine</v>
      </c>
      <c r="C654" t="str">
        <f>'pivottable2 (update for final)'!D657</f>
        <v>C9H13N3O5</v>
      </c>
      <c r="D654">
        <f>'pivottable2 (update for final)'!E657</f>
        <v>243.08552052911</v>
      </c>
      <c r="E654">
        <f>'pivottable2 (update for final)'!F657</f>
        <v>14.74</v>
      </c>
      <c r="F654" t="str">
        <f>'pivottable2 (update for final)'!G657</f>
        <v>10.1039/c1mb05196b</v>
      </c>
      <c r="G654" t="str">
        <f>'pivottable2 (update for final)'!H657</f>
        <v>E</v>
      </c>
      <c r="H654" t="str">
        <f t="shared" si="10"/>
        <v>5</v>
      </c>
      <c r="I654" t="str">
        <f>'pivottable2 (update for final)'!I657</f>
        <v>5</v>
      </c>
    </row>
    <row r="655" spans="1:9" x14ac:dyDescent="0.25">
      <c r="A655" t="str">
        <f>'pivottable2 (update for final)'!B658</f>
        <v>SE_Syn</v>
      </c>
      <c r="B655" t="str">
        <f>'pivottable2 (update for final)'!C658</f>
        <v>cytosine</v>
      </c>
      <c r="C655" t="str">
        <f>'pivottable2 (update for final)'!D658</f>
        <v>C4H5N3O</v>
      </c>
      <c r="D655">
        <f>'pivottable2 (update for final)'!E658</f>
        <v>111.0431</v>
      </c>
      <c r="E655">
        <f>'pivottable2 (update for final)'!F658</f>
        <v>9.5500000000000007</v>
      </c>
      <c r="F655" t="str">
        <f>'pivottable2 (update for final)'!G658</f>
        <v>10.1039/c1mb05196b</v>
      </c>
      <c r="G655" t="str">
        <f>'pivottable2 (update for final)'!H658</f>
        <v>E</v>
      </c>
      <c r="H655" t="str">
        <f t="shared" si="10"/>
        <v>4</v>
      </c>
      <c r="I655" t="str">
        <f>'pivottable2 (update for final)'!I658</f>
        <v>4</v>
      </c>
    </row>
    <row r="656" spans="1:9" x14ac:dyDescent="0.25">
      <c r="A656" t="str">
        <f>'pivottable2 (update for final)'!B659</f>
        <v>SE_Syn</v>
      </c>
      <c r="B656" t="str">
        <f>'pivottable2 (update for final)'!C659</f>
        <v>gamma-Glu-Phe</v>
      </c>
      <c r="C656" t="str">
        <f>'pivottable2 (update for final)'!D659</f>
        <v>C14H18N2O5</v>
      </c>
      <c r="D656">
        <f>'pivottable2 (update for final)'!E659</f>
        <v>294.12279999999998</v>
      </c>
      <c r="E656">
        <f>'pivottable2 (update for final)'!F659</f>
        <v>18.739999999999998</v>
      </c>
      <c r="F656" t="str">
        <f>'pivottable2 (update for final)'!G659</f>
        <v>10.1039/c1mb05196b</v>
      </c>
      <c r="G656" t="str">
        <f>'pivottable2 (update for final)'!H659</f>
        <v>N</v>
      </c>
      <c r="H656" t="str">
        <f t="shared" si="10"/>
        <v>1</v>
      </c>
      <c r="I656" t="str">
        <f>'pivottable2 (update for final)'!I659</f>
        <v>1</v>
      </c>
    </row>
    <row r="657" spans="1:9" x14ac:dyDescent="0.25">
      <c r="A657" t="str">
        <f>'pivottable2 (update for final)'!B660</f>
        <v>SE_Syn</v>
      </c>
      <c r="B657" t="str">
        <f>'pivottable2 (update for final)'!C660</f>
        <v>glucose</v>
      </c>
      <c r="C657" t="str">
        <f>'pivottable2 (update for final)'!D660</f>
        <v>C6H12O6</v>
      </c>
      <c r="D657">
        <f>'pivottable2 (update for final)'!E660</f>
        <v>180.0633</v>
      </c>
      <c r="E657">
        <f>'pivottable2 (update for final)'!F660</f>
        <v>19.989999999999998</v>
      </c>
      <c r="F657" t="str">
        <f>'pivottable2 (update for final)'!G660</f>
        <v>10.1039/c1mb05196b</v>
      </c>
      <c r="G657" t="str">
        <f>'pivottable2 (update for final)'!H660</f>
        <v>ND</v>
      </c>
      <c r="H657" t="str">
        <f t="shared" si="10"/>
        <v/>
      </c>
      <c r="I657">
        <f>'pivottable2 (update for final)'!I660</f>
        <v>0</v>
      </c>
    </row>
    <row r="658" spans="1:9" x14ac:dyDescent="0.25">
      <c r="A658" t="str">
        <f>'pivottable2 (update for final)'!B661</f>
        <v>SE_Syn</v>
      </c>
      <c r="B658" t="str">
        <f>'pivottable2 (update for final)'!C661</f>
        <v>glucosylglycerate</v>
      </c>
      <c r="C658" t="str">
        <f>'pivottable2 (update for final)'!D661</f>
        <v>C9H16O9</v>
      </c>
      <c r="D658">
        <f>'pivottable2 (update for final)'!E661</f>
        <v>268.0806</v>
      </c>
      <c r="E658">
        <f>'pivottable2 (update for final)'!F661</f>
        <v>19.440000000000001</v>
      </c>
      <c r="F658" t="str">
        <f>'pivottable2 (update for final)'!G661</f>
        <v>10.1039/c1mb05196b</v>
      </c>
      <c r="G658" t="str">
        <f>'pivottable2 (update for final)'!H661</f>
        <v>N</v>
      </c>
      <c r="H658" t="str">
        <f t="shared" si="10"/>
        <v>1</v>
      </c>
      <c r="I658" t="str">
        <f>'pivottable2 (update for final)'!I661</f>
        <v>1</v>
      </c>
    </row>
    <row r="659" spans="1:9" x14ac:dyDescent="0.25">
      <c r="A659" t="str">
        <f>'pivottable2 (update for final)'!B662</f>
        <v>SE_Syn</v>
      </c>
      <c r="B659" t="str">
        <f>'pivottable2 (update for final)'!C662</f>
        <v>glucosylglycerol</v>
      </c>
      <c r="C659" t="str">
        <f>'pivottable2 (update for final)'!D662</f>
        <v>C9H18O8</v>
      </c>
      <c r="D659">
        <f>'pivottable2 (update for final)'!E662</f>
        <v>254.101</v>
      </c>
      <c r="E659">
        <f>'pivottable2 (update for final)'!F662</f>
        <v>16.71</v>
      </c>
      <c r="F659" t="str">
        <f>'pivottable2 (update for final)'!G662</f>
        <v>10.1039/c1mb05196b</v>
      </c>
      <c r="G659" t="str">
        <f>'pivottable2 (update for final)'!H662</f>
        <v>I</v>
      </c>
      <c r="H659" t="str">
        <f t="shared" si="10"/>
        <v>2</v>
      </c>
      <c r="I659" t="str">
        <f>'pivottable2 (update for final)'!I662</f>
        <v>2</v>
      </c>
    </row>
    <row r="660" spans="1:9" x14ac:dyDescent="0.25">
      <c r="A660" t="str">
        <f>'pivottable2 (update for final)'!B663</f>
        <v>SE_Syn</v>
      </c>
      <c r="B660" t="str">
        <f>'pivottable2 (update for final)'!C663</f>
        <v>glutamate</v>
      </c>
      <c r="C660" t="str">
        <f>'pivottable2 (update for final)'!D663</f>
        <v>C5H9NO4</v>
      </c>
      <c r="D660">
        <f>'pivottable2 (update for final)'!E663</f>
        <v>147.05269999999999</v>
      </c>
      <c r="E660">
        <f>'pivottable2 (update for final)'!F663</f>
        <v>20.47</v>
      </c>
      <c r="F660" t="str">
        <f>'pivottable2 (update for final)'!G663</f>
        <v>10.1039/c1mb05196b</v>
      </c>
      <c r="G660" t="str">
        <f>'pivottable2 (update for final)'!H663</f>
        <v>I</v>
      </c>
      <c r="H660" t="str">
        <f t="shared" si="10"/>
        <v>5</v>
      </c>
      <c r="I660" t="str">
        <f>'pivottable2 (update for final)'!I663</f>
        <v>5</v>
      </c>
    </row>
    <row r="661" spans="1:9" x14ac:dyDescent="0.25">
      <c r="A661" t="str">
        <f>'pivottable2 (update for final)'!B664</f>
        <v>SE_Syn</v>
      </c>
      <c r="B661" t="str">
        <f>'pivottable2 (update for final)'!C664</f>
        <v>glutamine</v>
      </c>
      <c r="C661" t="str">
        <f>'pivottable2 (update for final)'!D664</f>
        <v>C5H10N2O3</v>
      </c>
      <c r="D661">
        <f>'pivottable2 (update for final)'!E664</f>
        <v>146.06970000000001</v>
      </c>
      <c r="E661">
        <f>'pivottable2 (update for final)'!F664</f>
        <v>20.36</v>
      </c>
      <c r="F661" t="str">
        <f>'pivottable2 (update for final)'!G664</f>
        <v>10.1039/c1mb05196b</v>
      </c>
      <c r="G661" t="str">
        <f>'pivottable2 (update for final)'!H664</f>
        <v>N</v>
      </c>
      <c r="H661" t="str">
        <f t="shared" si="10"/>
        <v>1</v>
      </c>
      <c r="I661" t="str">
        <f>'pivottable2 (update for final)'!I664</f>
        <v>1</v>
      </c>
    </row>
    <row r="662" spans="1:9" x14ac:dyDescent="0.25">
      <c r="A662" t="str">
        <f>'pivottable2 (update for final)'!B665</f>
        <v>SE_Syn</v>
      </c>
      <c r="B662" t="str">
        <f>'pivottable2 (update for final)'!C665</f>
        <v>glycerophosphocholine</v>
      </c>
      <c r="C662" t="str">
        <f>'pivottable2 (update for final)'!D665</f>
        <v>C8H20NO6P</v>
      </c>
      <c r="D662">
        <f>'pivottable2 (update for final)'!E665</f>
        <v>257.10399999999998</v>
      </c>
      <c r="E662">
        <f>'pivottable2 (update for final)'!F665</f>
        <v>21.38</v>
      </c>
      <c r="F662" t="str">
        <f>'pivottable2 (update for final)'!G665</f>
        <v>10.1039/c1mb05196b</v>
      </c>
      <c r="G662" t="str">
        <f>'pivottable2 (update for final)'!H665</f>
        <v>ND</v>
      </c>
      <c r="H662" t="str">
        <f t="shared" si="10"/>
        <v/>
      </c>
      <c r="I662">
        <f>'pivottable2 (update for final)'!I665</f>
        <v>0</v>
      </c>
    </row>
    <row r="663" spans="1:9" x14ac:dyDescent="0.25">
      <c r="A663" t="str">
        <f>'pivottable2 (update for final)'!B666</f>
        <v>SE_Syn</v>
      </c>
      <c r="B663" t="str">
        <f>'pivottable2 (update for final)'!C666</f>
        <v>Gly-Phe</v>
      </c>
      <c r="C663" t="str">
        <f>'pivottable2 (update for final)'!D666</f>
        <v>C11H14N2O3</v>
      </c>
      <c r="D663">
        <f>'pivottable2 (update for final)'!E666</f>
        <v>222.10079999999999</v>
      </c>
      <c r="E663">
        <f>'pivottable2 (update for final)'!F666</f>
        <v>17.079999999999998</v>
      </c>
      <c r="F663" t="str">
        <f>'pivottable2 (update for final)'!G666</f>
        <v>10.1039/c1mb05196b</v>
      </c>
      <c r="G663" t="str">
        <f>'pivottable2 (update for final)'!H666</f>
        <v>ND</v>
      </c>
      <c r="H663" t="str">
        <f t="shared" si="10"/>
        <v/>
      </c>
      <c r="I663">
        <f>'pivottable2 (update for final)'!I666</f>
        <v>0</v>
      </c>
    </row>
    <row r="664" spans="1:9" x14ac:dyDescent="0.25">
      <c r="A664" t="str">
        <f>'pivottable2 (update for final)'!B667</f>
        <v>SE_Syn</v>
      </c>
      <c r="B664" t="str">
        <f>'pivottable2 (update for final)'!C667</f>
        <v>guanine</v>
      </c>
      <c r="C664" t="str">
        <f>'pivottable2 (update for final)'!D667</f>
        <v>C5H5N5O</v>
      </c>
      <c r="D664">
        <f>'pivottable2 (update for final)'!E667</f>
        <v>151.0488</v>
      </c>
      <c r="E664">
        <f>'pivottable2 (update for final)'!F667</f>
        <v>14.15</v>
      </c>
      <c r="F664" t="str">
        <f>'pivottable2 (update for final)'!G667</f>
        <v>10.1039/c1mb05196b</v>
      </c>
      <c r="G664" t="str">
        <f>'pivottable2 (update for final)'!H667</f>
        <v>ND</v>
      </c>
      <c r="H664" t="str">
        <f t="shared" si="10"/>
        <v/>
      </c>
      <c r="I664">
        <f>'pivottable2 (update for final)'!I667</f>
        <v>0</v>
      </c>
    </row>
    <row r="665" spans="1:9" x14ac:dyDescent="0.25">
      <c r="A665" t="str">
        <f>'pivottable2 (update for final)'!B668</f>
        <v>SE_Syn</v>
      </c>
      <c r="B665" t="str">
        <f>'pivottable2 (update for final)'!C668</f>
        <v>guanosine</v>
      </c>
      <c r="C665" t="str">
        <f>'pivottable2 (update for final)'!D668</f>
        <v>C10H13N5O5</v>
      </c>
      <c r="D665">
        <f>'pivottable2 (update for final)'!E668</f>
        <v>283.09140000000002</v>
      </c>
      <c r="E665">
        <f>'pivottable2 (update for final)'!F668</f>
        <v>15.76</v>
      </c>
      <c r="F665" t="str">
        <f>'pivottable2 (update for final)'!G668</f>
        <v>10.1039/c1mb05196b</v>
      </c>
      <c r="G665" t="str">
        <f>'pivottable2 (update for final)'!H668</f>
        <v>E</v>
      </c>
      <c r="H665" t="str">
        <f t="shared" si="10"/>
        <v>4</v>
      </c>
      <c r="I665" t="str">
        <f>'pivottable2 (update for final)'!I668</f>
        <v>4</v>
      </c>
    </row>
    <row r="666" spans="1:9" x14ac:dyDescent="0.25">
      <c r="A666" t="str">
        <f>'pivottable2 (update for final)'!B669</f>
        <v>SE_Syn</v>
      </c>
      <c r="B666" t="str">
        <f>'pivottable2 (update for final)'!C669</f>
        <v>HEPES</v>
      </c>
      <c r="C666" t="str">
        <f>'pivottable2 (update for final)'!D669</f>
        <v>C8H18N2O4S</v>
      </c>
      <c r="D666">
        <f>'pivottable2 (update for final)'!E669</f>
        <v>238.10570000000001</v>
      </c>
      <c r="E666">
        <f>'pivottable2 (update for final)'!F669</f>
        <v>19.23</v>
      </c>
      <c r="F666" t="str">
        <f>'pivottable2 (update for final)'!G669</f>
        <v>10.1039/c1mb05196b</v>
      </c>
      <c r="G666" t="str">
        <f>'pivottable2 (update for final)'!H669</f>
        <v>ND</v>
      </c>
      <c r="H666" t="str">
        <f t="shared" si="10"/>
        <v/>
      </c>
      <c r="I666">
        <f>'pivottable2 (update for final)'!I669</f>
        <v>0</v>
      </c>
    </row>
    <row r="667" spans="1:9" x14ac:dyDescent="0.25">
      <c r="A667" t="str">
        <f>'pivottable2 (update for final)'!B670</f>
        <v>SE_Syn</v>
      </c>
      <c r="B667" t="str">
        <f>'pivottable2 (update for final)'!C670</f>
        <v>histidine</v>
      </c>
      <c r="C667" t="str">
        <f>'pivottable2 (update for final)'!D670</f>
        <v>C6H9N3O2</v>
      </c>
      <c r="D667">
        <f>'pivottable2 (update for final)'!E670</f>
        <v>155.06909999999999</v>
      </c>
      <c r="E667">
        <f>'pivottable2 (update for final)'!F670</f>
        <v>21.14</v>
      </c>
      <c r="F667" t="str">
        <f>'pivottable2 (update for final)'!G670</f>
        <v>10.1039/c1mb05196b</v>
      </c>
      <c r="G667" t="str">
        <f>'pivottable2 (update for final)'!H670</f>
        <v>ND</v>
      </c>
      <c r="H667" t="str">
        <f t="shared" si="10"/>
        <v/>
      </c>
      <c r="I667">
        <f>'pivottable2 (update for final)'!I670</f>
        <v>0</v>
      </c>
    </row>
    <row r="668" spans="1:9" x14ac:dyDescent="0.25">
      <c r="A668" t="str">
        <f>'pivottable2 (update for final)'!B671</f>
        <v>SE_Syn</v>
      </c>
      <c r="B668" t="str">
        <f>'pivottable2 (update for final)'!C671</f>
        <v>histidine betaine</v>
      </c>
      <c r="C668" t="str">
        <f>'pivottable2 (update for final)'!D671</f>
        <v>C9H15N3O2</v>
      </c>
      <c r="D668">
        <f>'pivottable2 (update for final)'!E671</f>
        <v>197.11660000000001</v>
      </c>
      <c r="E668">
        <f>'pivottable2 (update for final)'!F671</f>
        <v>20.05</v>
      </c>
      <c r="F668" t="str">
        <f>'pivottable2 (update for final)'!G671</f>
        <v>10.1039/c1mb05196b</v>
      </c>
      <c r="G668" t="str">
        <f>'pivottable2 (update for final)'!H671</f>
        <v>N</v>
      </c>
      <c r="H668" t="str">
        <f t="shared" si="10"/>
        <v>1</v>
      </c>
      <c r="I668" t="str">
        <f>'pivottable2 (update for final)'!I671</f>
        <v>1</v>
      </c>
    </row>
    <row r="669" spans="1:9" x14ac:dyDescent="0.25">
      <c r="A669" t="str">
        <f>'pivottable2 (update for final)'!B672</f>
        <v>SE_Syn</v>
      </c>
      <c r="B669" t="str">
        <f>'pivottable2 (update for final)'!C672</f>
        <v>His-Val</v>
      </c>
      <c r="C669" t="str">
        <f>'pivottable2 (update for final)'!D672</f>
        <v>C11H18N4O3</v>
      </c>
      <c r="D669">
        <f>'pivottable2 (update for final)'!E672</f>
        <v>254.1369</v>
      </c>
      <c r="E669">
        <f>'pivottable2 (update for final)'!F672</f>
        <v>19.36</v>
      </c>
      <c r="F669" t="str">
        <f>'pivottable2 (update for final)'!G672</f>
        <v>10.1039/c1mb05196b</v>
      </c>
      <c r="G669" t="str">
        <f>'pivottable2 (update for final)'!H672</f>
        <v>ND</v>
      </c>
      <c r="H669" t="str">
        <f t="shared" si="10"/>
        <v/>
      </c>
      <c r="I669">
        <f>'pivottable2 (update for final)'!I672</f>
        <v>0</v>
      </c>
    </row>
    <row r="670" spans="1:9" x14ac:dyDescent="0.25">
      <c r="A670" t="str">
        <f>'pivottable2 (update for final)'!B673</f>
        <v>SE_Syn</v>
      </c>
      <c r="B670" t="str">
        <f>'pivottable2 (update for final)'!C673</f>
        <v>hypoxanthine</v>
      </c>
      <c r="C670" t="str">
        <f>'pivottable2 (update for final)'!D673</f>
        <v>C5H4N4O</v>
      </c>
      <c r="D670">
        <f>'pivottable2 (update for final)'!E673</f>
        <v>136.0385</v>
      </c>
      <c r="E670">
        <f>'pivottable2 (update for final)'!F673</f>
        <v>9.81</v>
      </c>
      <c r="F670" t="str">
        <f>'pivottable2 (update for final)'!G673</f>
        <v>10.1039/c1mb05196b</v>
      </c>
      <c r="G670" t="str">
        <f>'pivottable2 (update for final)'!H673</f>
        <v>ND</v>
      </c>
      <c r="H670" t="str">
        <f t="shared" si="10"/>
        <v/>
      </c>
      <c r="I670">
        <f>'pivottable2 (update for final)'!I673</f>
        <v>0</v>
      </c>
    </row>
    <row r="671" spans="1:9" x14ac:dyDescent="0.25">
      <c r="A671" t="str">
        <f>'pivottable2 (update for final)'!B674</f>
        <v>SE_Syn</v>
      </c>
      <c r="B671" t="str">
        <f>'pivottable2 (update for final)'!C674</f>
        <v>isoleucine</v>
      </c>
      <c r="C671" t="str">
        <f>'pivottable2 (update for final)'!D674</f>
        <v>C6H13NO2</v>
      </c>
      <c r="D671">
        <f>'pivottable2 (update for final)'!E674</f>
        <v>131.09450000000001</v>
      </c>
      <c r="E671">
        <f>'pivottable2 (update for final)'!F674</f>
        <v>15.66</v>
      </c>
      <c r="F671" t="str">
        <f>'pivottable2 (update for final)'!G674</f>
        <v>10.1039/c1mb05196b</v>
      </c>
      <c r="G671" t="str">
        <f>'pivottable2 (update for final)'!H674</f>
        <v>E</v>
      </c>
      <c r="H671" t="str">
        <f t="shared" si="10"/>
        <v>4</v>
      </c>
      <c r="I671" t="str">
        <f>'pivottable2 (update for final)'!I674</f>
        <v>4</v>
      </c>
    </row>
    <row r="672" spans="1:9" x14ac:dyDescent="0.25">
      <c r="A672" t="str">
        <f>'pivottable2 (update for final)'!B675</f>
        <v>SE_Syn</v>
      </c>
      <c r="B672" t="str">
        <f>'pivottable2 (update for final)'!C675</f>
        <v>leucine</v>
      </c>
      <c r="C672" t="str">
        <f>'pivottable2 (update for final)'!D675</f>
        <v>C6H13NO2</v>
      </c>
      <c r="D672">
        <f>'pivottable2 (update for final)'!E675</f>
        <v>131.09450000000001</v>
      </c>
      <c r="E672">
        <f>'pivottable2 (update for final)'!F675</f>
        <v>15.14</v>
      </c>
      <c r="F672" t="str">
        <f>'pivottable2 (update for final)'!G675</f>
        <v>10.1039/c1mb05196b</v>
      </c>
      <c r="G672" t="str">
        <f>'pivottable2 (update for final)'!H675</f>
        <v>E</v>
      </c>
      <c r="H672" t="str">
        <f t="shared" si="10"/>
        <v>5</v>
      </c>
      <c r="I672" t="str">
        <f>'pivottable2 (update for final)'!I675</f>
        <v>5</v>
      </c>
    </row>
    <row r="673" spans="1:9" x14ac:dyDescent="0.25">
      <c r="A673" t="str">
        <f>'pivottable2 (update for final)'!B676</f>
        <v>SE_Syn</v>
      </c>
      <c r="B673" t="str">
        <f>'pivottable2 (update for final)'!C676</f>
        <v>lysine</v>
      </c>
      <c r="C673" t="str">
        <f>'pivottable2 (update for final)'!D676</f>
        <v>C6H14N2O2</v>
      </c>
      <c r="D673">
        <f>'pivottable2 (update for final)'!E676</f>
        <v>146.1052</v>
      </c>
      <c r="E673">
        <f>'pivottable2 (update for final)'!F676</f>
        <v>36.57</v>
      </c>
      <c r="F673" t="str">
        <f>'pivottable2 (update for final)'!G676</f>
        <v>10.1039/c1mb05196b</v>
      </c>
      <c r="G673" t="str">
        <f>'pivottable2 (update for final)'!H676</f>
        <v>N</v>
      </c>
      <c r="H673" t="str">
        <f t="shared" si="10"/>
        <v>1</v>
      </c>
      <c r="I673" t="str">
        <f>'pivottable2 (update for final)'!I676</f>
        <v>1</v>
      </c>
    </row>
    <row r="674" spans="1:9" x14ac:dyDescent="0.25">
      <c r="A674" t="str">
        <f>'pivottable2 (update for final)'!B677</f>
        <v>SE_Syn</v>
      </c>
      <c r="B674" t="str">
        <f>'pivottable2 (update for final)'!C677</f>
        <v>methionine</v>
      </c>
      <c r="C674" t="str">
        <f>'pivottable2 (update for final)'!D677</f>
        <v>C5H11NO2S</v>
      </c>
      <c r="D674">
        <f>'pivottable2 (update for final)'!E677</f>
        <v>149.05019999999999</v>
      </c>
      <c r="E674">
        <f>'pivottable2 (update for final)'!F677</f>
        <v>16.43</v>
      </c>
      <c r="F674" t="str">
        <f>'pivottable2 (update for final)'!G677</f>
        <v>10.1039/c1mb05196b</v>
      </c>
      <c r="G674" t="str">
        <f>'pivottable2 (update for final)'!H677</f>
        <v>E</v>
      </c>
      <c r="H674" t="str">
        <f t="shared" si="10"/>
        <v>3</v>
      </c>
      <c r="I674" t="str">
        <f>'pivottable2 (update for final)'!I677</f>
        <v>3</v>
      </c>
    </row>
    <row r="675" spans="1:9" x14ac:dyDescent="0.25">
      <c r="A675" t="str">
        <f>'pivottable2 (update for final)'!B678</f>
        <v>SE_Syn</v>
      </c>
      <c r="B675" t="str">
        <f>'pivottable2 (update for final)'!C678</f>
        <v>methyladenosine</v>
      </c>
      <c r="C675" t="str">
        <f>'pivottable2 (update for final)'!D678</f>
        <v>C11H15N5O4</v>
      </c>
      <c r="D675">
        <f>'pivottable2 (update for final)'!E678</f>
        <v>281.1121</v>
      </c>
      <c r="E675">
        <f>'pivottable2 (update for final)'!F678</f>
        <v>7.38</v>
      </c>
      <c r="F675" t="str">
        <f>'pivottable2 (update for final)'!G678</f>
        <v>10.1039/c1mb05196b</v>
      </c>
      <c r="G675" t="str">
        <f>'pivottable2 (update for final)'!H678</f>
        <v>E</v>
      </c>
      <c r="H675" t="str">
        <f t="shared" si="10"/>
        <v>4</v>
      </c>
      <c r="I675" t="str">
        <f>'pivottable2 (update for final)'!I678</f>
        <v>4</v>
      </c>
    </row>
    <row r="676" spans="1:9" x14ac:dyDescent="0.25">
      <c r="A676" t="str">
        <f>'pivottable2 (update for final)'!B679</f>
        <v>SE_Syn</v>
      </c>
      <c r="B676" t="str">
        <f>'pivottable2 (update for final)'!C679</f>
        <v>methylguanine</v>
      </c>
      <c r="C676" t="str">
        <f>'pivottable2 (update for final)'!D679</f>
        <v>C6H7N5O</v>
      </c>
      <c r="D676">
        <f>'pivottable2 (update for final)'!E679</f>
        <v>165.06569999999999</v>
      </c>
      <c r="E676">
        <f>'pivottable2 (update for final)'!F679</f>
        <v>9.83</v>
      </c>
      <c r="F676" t="str">
        <f>'pivottable2 (update for final)'!G679</f>
        <v>10.1039/c1mb05196b</v>
      </c>
      <c r="G676" t="str">
        <f>'pivottable2 (update for final)'!H679</f>
        <v>E</v>
      </c>
      <c r="H676" t="str">
        <f t="shared" si="10"/>
        <v>5</v>
      </c>
      <c r="I676" t="str">
        <f>'pivottable2 (update for final)'!I679</f>
        <v>5</v>
      </c>
    </row>
    <row r="677" spans="1:9" x14ac:dyDescent="0.25">
      <c r="A677" t="str">
        <f>'pivottable2 (update for final)'!B680</f>
        <v>SE_Syn</v>
      </c>
      <c r="B677" t="str">
        <f>'pivottable2 (update for final)'!C680</f>
        <v>methylguanosine</v>
      </c>
      <c r="C677" t="str">
        <f>'pivottable2 (update for final)'!D680</f>
        <v>C11H15N5O5</v>
      </c>
      <c r="D677">
        <f>'pivottable2 (update for final)'!E680</f>
        <v>297.1071</v>
      </c>
      <c r="E677">
        <f>'pivottable2 (update for final)'!F680</f>
        <v>11.36</v>
      </c>
      <c r="F677" t="str">
        <f>'pivottable2 (update for final)'!G680</f>
        <v>10.1039/c1mb05196b</v>
      </c>
      <c r="G677" t="str">
        <f>'pivottable2 (update for final)'!H680</f>
        <v>E</v>
      </c>
      <c r="H677" t="str">
        <f t="shared" si="10"/>
        <v>4</v>
      </c>
      <c r="I677" t="str">
        <f>'pivottable2 (update for final)'!I680</f>
        <v>4</v>
      </c>
    </row>
    <row r="678" spans="1:9" x14ac:dyDescent="0.25">
      <c r="A678" t="str">
        <f>'pivottable2 (update for final)'!B681</f>
        <v>SE_Syn</v>
      </c>
      <c r="B678" t="str">
        <f>'pivottable2 (update for final)'!C681</f>
        <v>methylthioadenosine</v>
      </c>
      <c r="C678" t="str">
        <f>'pivottable2 (update for final)'!D681</f>
        <v>C11H15N5O3S</v>
      </c>
      <c r="D678">
        <f>'pivottable2 (update for final)'!E681</f>
        <v>297.08980000000003</v>
      </c>
      <c r="E678">
        <f>'pivottable2 (update for final)'!F681</f>
        <v>6.78</v>
      </c>
      <c r="F678" t="str">
        <f>'pivottable2 (update for final)'!G681</f>
        <v>10.1039/c1mb05196b</v>
      </c>
      <c r="G678" t="str">
        <f>'pivottable2 (update for final)'!H681</f>
        <v>I</v>
      </c>
      <c r="H678" t="str">
        <f t="shared" si="10"/>
        <v>4</v>
      </c>
      <c r="I678" t="str">
        <f>'pivottable2 (update for final)'!I681</f>
        <v>4</v>
      </c>
    </row>
    <row r="679" spans="1:9" x14ac:dyDescent="0.25">
      <c r="A679" t="str">
        <f>'pivottable2 (update for final)'!B682</f>
        <v>SE_Syn</v>
      </c>
      <c r="B679" t="str">
        <f>'pivottable2 (update for final)'!C682</f>
        <v>methyluridine</v>
      </c>
      <c r="C679" t="str">
        <f>'pivottable2 (update for final)'!D682</f>
        <v>C10H14N2O6</v>
      </c>
      <c r="D679">
        <f>'pivottable2 (update for final)'!E682</f>
        <v>258.08479999999997</v>
      </c>
      <c r="E679">
        <f>'pivottable2 (update for final)'!F682</f>
        <v>8.02</v>
      </c>
      <c r="F679" t="str">
        <f>'pivottable2 (update for final)'!G682</f>
        <v>10.1039/c1mb05196b</v>
      </c>
      <c r="G679" t="str">
        <f>'pivottable2 (update for final)'!H682</f>
        <v>E</v>
      </c>
      <c r="H679" t="str">
        <f t="shared" si="10"/>
        <v>4</v>
      </c>
      <c r="I679" t="str">
        <f>'pivottable2 (update for final)'!I682</f>
        <v>4</v>
      </c>
    </row>
    <row r="680" spans="1:9" x14ac:dyDescent="0.25">
      <c r="A680" t="str">
        <f>'pivottable2 (update for final)'!B683</f>
        <v>SE_Syn</v>
      </c>
      <c r="B680" t="str">
        <f>'pivottable2 (update for final)'!C683</f>
        <v>nicotinamide</v>
      </c>
      <c r="C680" t="str">
        <f>'pivottable2 (update for final)'!D683</f>
        <v>C6H6N2O</v>
      </c>
      <c r="D680">
        <f>'pivottable2 (update for final)'!E683</f>
        <v>122.048</v>
      </c>
      <c r="E680">
        <f>'pivottable2 (update for final)'!F683</f>
        <v>6.26</v>
      </c>
      <c r="F680" t="str">
        <f>'pivottable2 (update for final)'!G683</f>
        <v>10.1039/c1mb05196b</v>
      </c>
      <c r="G680" t="str">
        <f>'pivottable2 (update for final)'!H683</f>
        <v>I</v>
      </c>
      <c r="H680" t="str">
        <f t="shared" si="10"/>
        <v>3</v>
      </c>
      <c r="I680" t="str">
        <f>'pivottable2 (update for final)'!I683</f>
        <v>3</v>
      </c>
    </row>
    <row r="681" spans="1:9" x14ac:dyDescent="0.25">
      <c r="A681" t="str">
        <f>'pivottable2 (update for final)'!B684</f>
        <v>SE_Syn</v>
      </c>
      <c r="B681" t="str">
        <f>'pivottable2 (update for final)'!C684</f>
        <v>phenylalanine</v>
      </c>
      <c r="C681" t="str">
        <f>'pivottable2 (update for final)'!D684</f>
        <v>C9H11NO2</v>
      </c>
      <c r="D681">
        <f>'pivottable2 (update for final)'!E684</f>
        <v>165.07810000000001</v>
      </c>
      <c r="E681">
        <f>'pivottable2 (update for final)'!F684</f>
        <v>14.8</v>
      </c>
      <c r="F681" t="str">
        <f>'pivottable2 (update for final)'!G684</f>
        <v>10.1039/c1mb05196b</v>
      </c>
      <c r="G681" t="str">
        <f>'pivottable2 (update for final)'!H684</f>
        <v>E</v>
      </c>
      <c r="H681" t="str">
        <f t="shared" si="10"/>
        <v>2</v>
      </c>
      <c r="I681" t="str">
        <f>'pivottable2 (update for final)'!I684</f>
        <v>2</v>
      </c>
    </row>
    <row r="682" spans="1:9" x14ac:dyDescent="0.25">
      <c r="A682" t="str">
        <f>'pivottable2 (update for final)'!B685</f>
        <v>SE_Syn</v>
      </c>
      <c r="B682" t="str">
        <f>'pivottable2 (update for final)'!C685</f>
        <v>phenylethylamine</v>
      </c>
      <c r="C682" t="str">
        <f>'pivottable2 (update for final)'!D685</f>
        <v>C8H11N</v>
      </c>
      <c r="D682">
        <f>'pivottable2 (update for final)'!E685</f>
        <v>121.08914935756999</v>
      </c>
      <c r="E682">
        <f>'pivottable2 (update for final)'!F685</f>
        <v>12.07</v>
      </c>
      <c r="F682" t="str">
        <f>'pivottable2 (update for final)'!G685</f>
        <v>10.1039/c1mb05196b</v>
      </c>
      <c r="G682" t="str">
        <f>'pivottable2 (update for final)'!H685</f>
        <v>ND</v>
      </c>
      <c r="H682" t="str">
        <f t="shared" si="10"/>
        <v/>
      </c>
      <c r="I682">
        <f>'pivottable2 (update for final)'!I685</f>
        <v>0</v>
      </c>
    </row>
    <row r="683" spans="1:9" x14ac:dyDescent="0.25">
      <c r="A683" t="str">
        <f>'pivottable2 (update for final)'!B686</f>
        <v>SE_Syn</v>
      </c>
      <c r="B683" t="str">
        <f>'pivottable2 (update for final)'!C686</f>
        <v>proline</v>
      </c>
      <c r="C683" t="str">
        <f>'pivottable2 (update for final)'!D686</f>
        <v>C5H9NO2</v>
      </c>
      <c r="D683">
        <f>'pivottable2 (update for final)'!E686</f>
        <v>115.06310000000001</v>
      </c>
      <c r="E683">
        <f>'pivottable2 (update for final)'!F686</f>
        <v>18.22</v>
      </c>
      <c r="F683" t="str">
        <f>'pivottable2 (update for final)'!G686</f>
        <v>10.1039/c1mb05196b</v>
      </c>
      <c r="G683" t="str">
        <f>'pivottable2 (update for final)'!H686</f>
        <v>E</v>
      </c>
      <c r="H683" t="str">
        <f t="shared" si="10"/>
        <v>2</v>
      </c>
      <c r="I683" t="str">
        <f>'pivottable2 (update for final)'!I686</f>
        <v>2</v>
      </c>
    </row>
    <row r="684" spans="1:9" x14ac:dyDescent="0.25">
      <c r="A684" t="str">
        <f>'pivottable2 (update for final)'!B687</f>
        <v>SE_Syn</v>
      </c>
      <c r="B684" t="str">
        <f>'pivottable2 (update for final)'!C687</f>
        <v>pyridoxine</v>
      </c>
      <c r="C684" t="str">
        <f>'pivottable2 (update for final)'!D687</f>
        <v>C8H11NO3</v>
      </c>
      <c r="D684">
        <f>'pivottable2 (update for final)'!E687</f>
        <v>169.07390000000001</v>
      </c>
      <c r="E684">
        <f>'pivottable2 (update for final)'!F687</f>
        <v>7.04</v>
      </c>
      <c r="F684" t="str">
        <f>'pivottable2 (update for final)'!G687</f>
        <v>10.1039/c1mb05196b</v>
      </c>
      <c r="G684" t="str">
        <f>'pivottable2 (update for final)'!H687</f>
        <v>ND</v>
      </c>
      <c r="H684" t="str">
        <f t="shared" si="10"/>
        <v/>
      </c>
      <c r="I684">
        <f>'pivottable2 (update for final)'!I687</f>
        <v>0</v>
      </c>
    </row>
    <row r="685" spans="1:9" x14ac:dyDescent="0.25">
      <c r="A685" t="str">
        <f>'pivottable2 (update for final)'!B688</f>
        <v>SE_Syn</v>
      </c>
      <c r="B685" t="str">
        <f>'pivottable2 (update for final)'!C688</f>
        <v>serine</v>
      </c>
      <c r="C685" t="str">
        <f>'pivottable2 (update for final)'!D688</f>
        <v>C3H7NO3</v>
      </c>
      <c r="D685">
        <f>'pivottable2 (update for final)'!E688</f>
        <v>105.0424</v>
      </c>
      <c r="E685">
        <f>'pivottable2 (update for final)'!F688</f>
        <v>19.29</v>
      </c>
      <c r="F685" t="str">
        <f>'pivottable2 (update for final)'!G688</f>
        <v>10.1039/c1mb05196b</v>
      </c>
      <c r="G685" t="str">
        <f>'pivottable2 (update for final)'!H688</f>
        <v>ND</v>
      </c>
      <c r="H685" t="str">
        <f t="shared" si="10"/>
        <v/>
      </c>
      <c r="I685">
        <f>'pivottable2 (update for final)'!I688</f>
        <v>0</v>
      </c>
    </row>
    <row r="686" spans="1:9" x14ac:dyDescent="0.25">
      <c r="A686" t="str">
        <f>'pivottable2 (update for final)'!B689</f>
        <v>SE_Syn</v>
      </c>
      <c r="B686" t="str">
        <f>'pivottable2 (update for final)'!C689</f>
        <v>succinate</v>
      </c>
      <c r="C686" t="str">
        <f>'pivottable2 (update for final)'!D689</f>
        <v>C4H6O4</v>
      </c>
      <c r="D686">
        <f>'pivottable2 (update for final)'!E689</f>
        <v>118.0264</v>
      </c>
      <c r="E686">
        <f>'pivottable2 (update for final)'!F689</f>
        <v>20.38</v>
      </c>
      <c r="F686" t="str">
        <f>'pivottable2 (update for final)'!G689</f>
        <v>10.1039/c1mb05196b</v>
      </c>
      <c r="G686" t="str">
        <f>'pivottable2 (update for final)'!H689</f>
        <v>N</v>
      </c>
      <c r="H686" t="str">
        <f t="shared" si="10"/>
        <v>1</v>
      </c>
      <c r="I686" t="str">
        <f>'pivottable2 (update for final)'!I689</f>
        <v>1</v>
      </c>
    </row>
    <row r="687" spans="1:9" x14ac:dyDescent="0.25">
      <c r="A687" t="str">
        <f>'pivottable2 (update for final)'!B690</f>
        <v>SE_Syn</v>
      </c>
      <c r="B687" t="str">
        <f>'pivottable2 (update for final)'!C690</f>
        <v>thiamine</v>
      </c>
      <c r="C687" t="str">
        <f>'pivottable2 (update for final)'!D690</f>
        <v>C12H16N4OS</v>
      </c>
      <c r="D687">
        <f>'pivottable2 (update for final)'!E690</f>
        <v>264.10359999999997</v>
      </c>
      <c r="E687">
        <f>'pivottable2 (update for final)'!F690</f>
        <v>14.96</v>
      </c>
      <c r="F687" t="str">
        <f>'pivottable2 (update for final)'!G690</f>
        <v>10.1039/c1mb05196b</v>
      </c>
      <c r="G687" t="str">
        <f>'pivottable2 (update for final)'!H690</f>
        <v>ND</v>
      </c>
      <c r="H687" t="str">
        <f t="shared" si="10"/>
        <v/>
      </c>
      <c r="I687">
        <f>'pivottable2 (update for final)'!I690</f>
        <v>0</v>
      </c>
    </row>
    <row r="688" spans="1:9" x14ac:dyDescent="0.25">
      <c r="A688" t="str">
        <f>'pivottable2 (update for final)'!B691</f>
        <v>SE_Syn</v>
      </c>
      <c r="B688" t="str">
        <f>'pivottable2 (update for final)'!C691</f>
        <v>Thr-Ala</v>
      </c>
      <c r="C688" t="str">
        <f>'pivottable2 (update for final)'!D691</f>
        <v>C7H14N2O4</v>
      </c>
      <c r="D688">
        <f>'pivottable2 (update for final)'!E691</f>
        <v>190.09549999999999</v>
      </c>
      <c r="E688">
        <f>'pivottable2 (update for final)'!F691</f>
        <v>19.559999999999999</v>
      </c>
      <c r="F688" t="str">
        <f>'pivottable2 (update for final)'!G691</f>
        <v>10.1039/c1mb05196b</v>
      </c>
      <c r="G688" t="str">
        <f>'pivottable2 (update for final)'!H691</f>
        <v>ND</v>
      </c>
      <c r="H688" t="str">
        <f t="shared" si="10"/>
        <v/>
      </c>
      <c r="I688">
        <f>'pivottable2 (update for final)'!I691</f>
        <v>0</v>
      </c>
    </row>
    <row r="689" spans="1:9" x14ac:dyDescent="0.25">
      <c r="A689" t="str">
        <f>'pivottable2 (update for final)'!B692</f>
        <v>SE_Syn</v>
      </c>
      <c r="B689" t="str">
        <f>'pivottable2 (update for final)'!C692</f>
        <v>threonine</v>
      </c>
      <c r="C689" t="str">
        <f>'pivottable2 (update for final)'!D692</f>
        <v>C4H9NO3</v>
      </c>
      <c r="D689">
        <f>'pivottable2 (update for final)'!E692</f>
        <v>119.0574</v>
      </c>
      <c r="E689">
        <f>'pivottable2 (update for final)'!F692</f>
        <v>19.78</v>
      </c>
      <c r="F689" t="str">
        <f>'pivottable2 (update for final)'!G692</f>
        <v>10.1039/c1mb05196b</v>
      </c>
      <c r="G689" t="str">
        <f>'pivottable2 (update for final)'!H692</f>
        <v>ND</v>
      </c>
      <c r="H689" t="str">
        <f t="shared" si="10"/>
        <v/>
      </c>
      <c r="I689">
        <f>'pivottable2 (update for final)'!I692</f>
        <v>0</v>
      </c>
    </row>
    <row r="690" spans="1:9" x14ac:dyDescent="0.25">
      <c r="A690" t="str">
        <f>'pivottable2 (update for final)'!B693</f>
        <v>SE_Syn</v>
      </c>
      <c r="B690" t="str">
        <f>'pivottable2 (update for final)'!C693</f>
        <v>Thr-Ser</v>
      </c>
      <c r="C690" t="str">
        <f>'pivottable2 (update for final)'!D693</f>
        <v>C7H14N2O5</v>
      </c>
      <c r="D690">
        <f>'pivottable2 (update for final)'!E693</f>
        <v>206.0881</v>
      </c>
      <c r="E690">
        <f>'pivottable2 (update for final)'!F693</f>
        <v>19.38</v>
      </c>
      <c r="F690" t="str">
        <f>'pivottable2 (update for final)'!G693</f>
        <v>10.1039/c1mb05196b</v>
      </c>
      <c r="G690" t="str">
        <f>'pivottable2 (update for final)'!H693</f>
        <v>ND</v>
      </c>
      <c r="H690" t="str">
        <f t="shared" si="10"/>
        <v/>
      </c>
      <c r="I690">
        <f>'pivottable2 (update for final)'!I693</f>
        <v>0</v>
      </c>
    </row>
    <row r="691" spans="1:9" x14ac:dyDescent="0.25">
      <c r="A691" t="str">
        <f>'pivottable2 (update for final)'!B694</f>
        <v>SE_Syn</v>
      </c>
      <c r="B691" t="str">
        <f>'pivottable2 (update for final)'!C694</f>
        <v>tryptophan</v>
      </c>
      <c r="C691" t="str">
        <f>'pivottable2 (update for final)'!D694</f>
        <v>C11H12N2O2</v>
      </c>
      <c r="D691">
        <f>'pivottable2 (update for final)'!E694</f>
        <v>204.08840000000001</v>
      </c>
      <c r="E691">
        <f>'pivottable2 (update for final)'!F694</f>
        <v>15.61</v>
      </c>
      <c r="F691" t="str">
        <f>'pivottable2 (update for final)'!G694</f>
        <v>10.1039/c1mb05196b</v>
      </c>
      <c r="G691" t="str">
        <f>'pivottable2 (update for final)'!H694</f>
        <v>E</v>
      </c>
      <c r="H691" t="str">
        <f t="shared" si="10"/>
        <v>5</v>
      </c>
      <c r="I691" t="str">
        <f>'pivottable2 (update for final)'!I694</f>
        <v>5</v>
      </c>
    </row>
    <row r="692" spans="1:9" x14ac:dyDescent="0.25">
      <c r="A692" t="str">
        <f>'pivottable2 (update for final)'!B695</f>
        <v>SE_Syn</v>
      </c>
      <c r="B692" t="str">
        <f>'pivottable2 (update for final)'!C695</f>
        <v>tyrosine</v>
      </c>
      <c r="C692" t="str">
        <f>'pivottable2 (update for final)'!D695</f>
        <v>C9H11NO3</v>
      </c>
      <c r="D692">
        <f>'pivottable2 (update for final)'!E695</f>
        <v>181.07320000000001</v>
      </c>
      <c r="E692">
        <f>'pivottable2 (update for final)'!F695</f>
        <v>17.43</v>
      </c>
      <c r="F692" t="str">
        <f>'pivottable2 (update for final)'!G695</f>
        <v>10.1039/c1mb05196b</v>
      </c>
      <c r="G692" t="str">
        <f>'pivottable2 (update for final)'!H695</f>
        <v>N</v>
      </c>
      <c r="H692" t="str">
        <f t="shared" si="10"/>
        <v>1</v>
      </c>
      <c r="I692" t="str">
        <f>'pivottable2 (update for final)'!I695</f>
        <v>1</v>
      </c>
    </row>
    <row r="693" spans="1:9" x14ac:dyDescent="0.25">
      <c r="A693" t="str">
        <f>'pivottable2 (update for final)'!B696</f>
        <v>SE_Syn</v>
      </c>
      <c r="B693" t="str">
        <f>'pivottable2 (update for final)'!C696</f>
        <v>uracil</v>
      </c>
      <c r="C693" t="str">
        <f>'pivottable2 (update for final)'!D696</f>
        <v>C4H4N2O2</v>
      </c>
      <c r="D693">
        <f>'pivottable2 (update for final)'!E696</f>
        <v>112.02800000000001</v>
      </c>
      <c r="E693">
        <f>'pivottable2 (update for final)'!F696</f>
        <v>6.98</v>
      </c>
      <c r="F693" t="str">
        <f>'pivottable2 (update for final)'!G696</f>
        <v>10.1039/c1mb05196b</v>
      </c>
      <c r="G693" t="str">
        <f>'pivottable2 (update for final)'!H696</f>
        <v>N</v>
      </c>
      <c r="H693" t="str">
        <f t="shared" si="10"/>
        <v>1</v>
      </c>
      <c r="I693" t="str">
        <f>'pivottable2 (update for final)'!I696</f>
        <v>1</v>
      </c>
    </row>
    <row r="694" spans="1:9" x14ac:dyDescent="0.25">
      <c r="A694" t="str">
        <f>'pivottable2 (update for final)'!B697</f>
        <v>SE_Syn</v>
      </c>
      <c r="B694" t="str">
        <f>'pivottable2 (update for final)'!C697</f>
        <v>uridine</v>
      </c>
      <c r="C694" t="str">
        <f>'pivottable2 (update for final)'!D697</f>
        <v>C9H12N2O6</v>
      </c>
      <c r="D694">
        <f>'pivottable2 (update for final)'!E697</f>
        <v>244.06890000000001</v>
      </c>
      <c r="E694">
        <f>'pivottable2 (update for final)'!F697</f>
        <v>9.9499999999999993</v>
      </c>
      <c r="F694" t="str">
        <f>'pivottable2 (update for final)'!G697</f>
        <v>10.1039/c1mb05196b</v>
      </c>
      <c r="G694" t="str">
        <f>'pivottable2 (update for final)'!H697</f>
        <v>E</v>
      </c>
      <c r="H694" t="str">
        <f t="shared" si="10"/>
        <v>4</v>
      </c>
      <c r="I694" t="str">
        <f>'pivottable2 (update for final)'!I697</f>
        <v>4</v>
      </c>
    </row>
    <row r="695" spans="1:9" x14ac:dyDescent="0.25">
      <c r="A695" t="str">
        <f>'pivottable2 (update for final)'!B698</f>
        <v>SE_Syn</v>
      </c>
      <c r="B695" t="str">
        <f>'pivottable2 (update for final)'!C698</f>
        <v>Val-Glu</v>
      </c>
      <c r="C695" t="str">
        <f>'pivottable2 (update for final)'!D698</f>
        <v>C10H18N2O5</v>
      </c>
      <c r="D695">
        <f>'pivottable2 (update for final)'!E698</f>
        <v>246.12039999999999</v>
      </c>
      <c r="E695">
        <f>'pivottable2 (update for final)'!F698</f>
        <v>20.059999999999999</v>
      </c>
      <c r="F695" t="str">
        <f>'pivottable2 (update for final)'!G698</f>
        <v>10.1039/c1mb05196b</v>
      </c>
      <c r="G695" t="str">
        <f>'pivottable2 (update for final)'!H698</f>
        <v>ND</v>
      </c>
      <c r="H695" t="str">
        <f t="shared" si="10"/>
        <v/>
      </c>
      <c r="I695">
        <f>'pivottable2 (update for final)'!I698</f>
        <v>0</v>
      </c>
    </row>
    <row r="696" spans="1:9" x14ac:dyDescent="0.25">
      <c r="A696" t="str">
        <f>'pivottable2 (update for final)'!B699</f>
        <v>SE_Syn</v>
      </c>
      <c r="B696" t="str">
        <f>'pivottable2 (update for final)'!C699</f>
        <v>valine</v>
      </c>
      <c r="C696" t="str">
        <f>'pivottable2 (update for final)'!D699</f>
        <v>C5H11NO2</v>
      </c>
      <c r="D696">
        <f>'pivottable2 (update for final)'!E699</f>
        <v>117.0792</v>
      </c>
      <c r="E696">
        <f>'pivottable2 (update for final)'!F699</f>
        <v>17.21</v>
      </c>
      <c r="F696" t="str">
        <f>'pivottable2 (update for final)'!G699</f>
        <v>10.1039/c1mb05196b</v>
      </c>
      <c r="G696" t="str">
        <f>'pivottable2 (update for final)'!H699</f>
        <v>E</v>
      </c>
      <c r="H696" t="str">
        <f t="shared" si="10"/>
        <v>5</v>
      </c>
      <c r="I696" t="str">
        <f>'pivottable2 (update for final)'!I699</f>
        <v>5</v>
      </c>
    </row>
    <row r="697" spans="1:9" x14ac:dyDescent="0.25">
      <c r="A697" t="str">
        <f>'pivottable2 (update for final)'!B700</f>
        <v>SE_Syn</v>
      </c>
      <c r="B697" t="str">
        <f>'pivottable2 (update for final)'!C700</f>
        <v>xanthine</v>
      </c>
      <c r="C697" t="str">
        <f>'pivottable2 (update for final)'!D700</f>
        <v>C5H4N4O2</v>
      </c>
      <c r="D697">
        <f>'pivottable2 (update for final)'!E700</f>
        <v>152.03299999999999</v>
      </c>
      <c r="E697">
        <f>'pivottable2 (update for final)'!F700</f>
        <v>10.73</v>
      </c>
      <c r="F697" t="str">
        <f>'pivottable2 (update for final)'!G700</f>
        <v>10.1039/c1mb05196b</v>
      </c>
      <c r="G697" t="str">
        <f>'pivottable2 (update for final)'!H700</f>
        <v>E</v>
      </c>
      <c r="H697" t="str">
        <f t="shared" si="10"/>
        <v>5</v>
      </c>
      <c r="I697" t="str">
        <f>'pivottable2 (update for final)'!I700</f>
        <v>5</v>
      </c>
    </row>
    <row r="698" spans="1:9" x14ac:dyDescent="0.25">
      <c r="A698">
        <f>'pivottable2 (update for final)'!B701</f>
        <v>0</v>
      </c>
      <c r="B698">
        <f>'pivottable2 (update for final)'!C701</f>
        <v>0</v>
      </c>
      <c r="C698">
        <f>'pivottable2 (update for final)'!D701</f>
        <v>0</v>
      </c>
      <c r="D698">
        <f>'pivottable2 (update for final)'!E701</f>
        <v>0</v>
      </c>
      <c r="E698">
        <f>'pivottable2 (update for final)'!F701</f>
        <v>0</v>
      </c>
      <c r="F698">
        <f>'pivottable2 (update for final)'!G701</f>
        <v>0</v>
      </c>
      <c r="G698">
        <f>'pivottable2 (update for final)'!H701</f>
        <v>0</v>
      </c>
      <c r="H698">
        <f t="shared" si="10"/>
        <v>0</v>
      </c>
      <c r="I698">
        <f>'pivottable2 (update for final)'!I701</f>
        <v>0</v>
      </c>
    </row>
    <row r="699" spans="1:9" x14ac:dyDescent="0.25">
      <c r="A699">
        <f>'pivottable2 (update for final)'!B702</f>
        <v>0</v>
      </c>
      <c r="B699">
        <f>'pivottable2 (update for final)'!C702</f>
        <v>0</v>
      </c>
      <c r="C699">
        <f>'pivottable2 (update for final)'!D702</f>
        <v>0</v>
      </c>
      <c r="D699">
        <f>'pivottable2 (update for final)'!E702</f>
        <v>0</v>
      </c>
      <c r="E699">
        <f>'pivottable2 (update for final)'!F702</f>
        <v>0</v>
      </c>
      <c r="F699">
        <f>'pivottable2 (update for final)'!G702</f>
        <v>0</v>
      </c>
      <c r="G699">
        <f>'pivottable2 (update for final)'!H702</f>
        <v>0</v>
      </c>
      <c r="H699">
        <f t="shared" si="10"/>
        <v>0</v>
      </c>
      <c r="I699">
        <f>'pivottable2 (update for final)'!I702</f>
        <v>0</v>
      </c>
    </row>
    <row r="700" spans="1:9" x14ac:dyDescent="0.25">
      <c r="A700">
        <f>'pivottable2 (update for final)'!B703</f>
        <v>0</v>
      </c>
      <c r="B700">
        <f>'pivottable2 (update for final)'!C703</f>
        <v>0</v>
      </c>
      <c r="C700">
        <f>'pivottable2 (update for final)'!D703</f>
        <v>0</v>
      </c>
      <c r="D700">
        <f>'pivottable2 (update for final)'!E703</f>
        <v>0</v>
      </c>
      <c r="E700">
        <f>'pivottable2 (update for final)'!F703</f>
        <v>0</v>
      </c>
      <c r="F700">
        <f>'pivottable2 (update for final)'!G703</f>
        <v>0</v>
      </c>
      <c r="G700">
        <f>'pivottable2 (update for final)'!H703</f>
        <v>0</v>
      </c>
      <c r="H700">
        <f t="shared" si="10"/>
        <v>0</v>
      </c>
      <c r="I700">
        <f>'pivottable2 (update for final)'!I703</f>
        <v>0</v>
      </c>
    </row>
    <row r="701" spans="1:9" x14ac:dyDescent="0.25">
      <c r="A701">
        <f>'pivottable2 (update for final)'!B704</f>
        <v>0</v>
      </c>
      <c r="B701">
        <f>'pivottable2 (update for final)'!C704</f>
        <v>0</v>
      </c>
      <c r="C701">
        <f>'pivottable2 (update for final)'!D704</f>
        <v>0</v>
      </c>
      <c r="D701">
        <f>'pivottable2 (update for final)'!E704</f>
        <v>0</v>
      </c>
      <c r="E701">
        <f>'pivottable2 (update for final)'!F704</f>
        <v>0</v>
      </c>
      <c r="F701">
        <f>'pivottable2 (update for final)'!G704</f>
        <v>0</v>
      </c>
      <c r="G701">
        <f>'pivottable2 (update for final)'!H704</f>
        <v>0</v>
      </c>
      <c r="H701">
        <f t="shared" si="10"/>
        <v>0</v>
      </c>
      <c r="I701">
        <f>'pivottable2 (update for final)'!I704</f>
        <v>0</v>
      </c>
    </row>
    <row r="702" spans="1:9" x14ac:dyDescent="0.25">
      <c r="A702">
        <f>'pivottable2 (update for final)'!B705</f>
        <v>0</v>
      </c>
      <c r="B702">
        <f>'pivottable2 (update for final)'!C705</f>
        <v>0</v>
      </c>
      <c r="C702">
        <f>'pivottable2 (update for final)'!D705</f>
        <v>0</v>
      </c>
      <c r="D702">
        <f>'pivottable2 (update for final)'!E705</f>
        <v>0</v>
      </c>
      <c r="E702">
        <f>'pivottable2 (update for final)'!F705</f>
        <v>0</v>
      </c>
      <c r="F702">
        <f>'pivottable2 (update for final)'!G705</f>
        <v>0</v>
      </c>
      <c r="G702">
        <f>'pivottable2 (update for final)'!H705</f>
        <v>0</v>
      </c>
      <c r="H702">
        <f t="shared" si="10"/>
        <v>0</v>
      </c>
      <c r="I702">
        <f>'pivottable2 (update for final)'!I705</f>
        <v>0</v>
      </c>
    </row>
    <row r="703" spans="1:9" x14ac:dyDescent="0.25">
      <c r="A703">
        <f>'pivottable2 (update for final)'!B706</f>
        <v>0</v>
      </c>
      <c r="B703">
        <f>'pivottable2 (update for final)'!C706</f>
        <v>0</v>
      </c>
      <c r="C703">
        <f>'pivottable2 (update for final)'!D706</f>
        <v>0</v>
      </c>
      <c r="D703">
        <f>'pivottable2 (update for final)'!E706</f>
        <v>0</v>
      </c>
      <c r="E703">
        <f>'pivottable2 (update for final)'!F706</f>
        <v>0</v>
      </c>
      <c r="F703">
        <f>'pivottable2 (update for final)'!G706</f>
        <v>0</v>
      </c>
      <c r="G703">
        <f>'pivottable2 (update for final)'!H706</f>
        <v>0</v>
      </c>
      <c r="H703">
        <f t="shared" si="10"/>
        <v>0</v>
      </c>
      <c r="I703">
        <f>'pivottable2 (update for final)'!I706</f>
        <v>0</v>
      </c>
    </row>
    <row r="704" spans="1:9" x14ac:dyDescent="0.25">
      <c r="A704">
        <f>'pivottable2 (update for final)'!B707</f>
        <v>0</v>
      </c>
      <c r="B704">
        <f>'pivottable2 (update for final)'!C707</f>
        <v>0</v>
      </c>
      <c r="C704">
        <f>'pivottable2 (update for final)'!D707</f>
        <v>0</v>
      </c>
      <c r="D704">
        <f>'pivottable2 (update for final)'!E707</f>
        <v>0</v>
      </c>
      <c r="E704">
        <f>'pivottable2 (update for final)'!F707</f>
        <v>0</v>
      </c>
      <c r="F704">
        <f>'pivottable2 (update for final)'!G707</f>
        <v>0</v>
      </c>
      <c r="G704">
        <f>'pivottable2 (update for final)'!H707</f>
        <v>0</v>
      </c>
      <c r="H704">
        <f t="shared" si="10"/>
        <v>0</v>
      </c>
      <c r="I704">
        <f>'pivottable2 (update for final)'!I707</f>
        <v>0</v>
      </c>
    </row>
    <row r="705" spans="1:9" x14ac:dyDescent="0.25">
      <c r="A705">
        <f>'pivottable2 (update for final)'!B708</f>
        <v>0</v>
      </c>
      <c r="B705">
        <f>'pivottable2 (update for final)'!C708</f>
        <v>0</v>
      </c>
      <c r="C705">
        <f>'pivottable2 (update for final)'!D708</f>
        <v>0</v>
      </c>
      <c r="D705">
        <f>'pivottable2 (update for final)'!E708</f>
        <v>0</v>
      </c>
      <c r="E705">
        <f>'pivottable2 (update for final)'!F708</f>
        <v>0</v>
      </c>
      <c r="F705">
        <f>'pivottable2 (update for final)'!G708</f>
        <v>0</v>
      </c>
      <c r="G705">
        <f>'pivottable2 (update for final)'!H708</f>
        <v>0</v>
      </c>
      <c r="H705">
        <f t="shared" si="10"/>
        <v>0</v>
      </c>
      <c r="I705">
        <f>'pivottable2 (update for final)'!I708</f>
        <v>0</v>
      </c>
    </row>
    <row r="706" spans="1:9" x14ac:dyDescent="0.25">
      <c r="A706">
        <f>'pivottable2 (update for final)'!B709</f>
        <v>0</v>
      </c>
      <c r="B706">
        <f>'pivottable2 (update for final)'!C709</f>
        <v>0</v>
      </c>
      <c r="C706">
        <f>'pivottable2 (update for final)'!D709</f>
        <v>0</v>
      </c>
      <c r="D706">
        <f>'pivottable2 (update for final)'!E709</f>
        <v>0</v>
      </c>
      <c r="E706">
        <f>'pivottable2 (update for final)'!F709</f>
        <v>0</v>
      </c>
      <c r="F706">
        <f>'pivottable2 (update for final)'!G709</f>
        <v>0</v>
      </c>
      <c r="G706">
        <f>'pivottable2 (update for final)'!H709</f>
        <v>0</v>
      </c>
      <c r="H706">
        <f t="shared" ref="H706:H769" si="11">IF(G706="ND","",I706)</f>
        <v>0</v>
      </c>
      <c r="I706">
        <f>'pivottable2 (update for final)'!I709</f>
        <v>0</v>
      </c>
    </row>
    <row r="707" spans="1:9" x14ac:dyDescent="0.25">
      <c r="A707">
        <f>'pivottable2 (update for final)'!B710</f>
        <v>0</v>
      </c>
      <c r="B707">
        <f>'pivottable2 (update for final)'!C710</f>
        <v>0</v>
      </c>
      <c r="C707">
        <f>'pivottable2 (update for final)'!D710</f>
        <v>0</v>
      </c>
      <c r="D707">
        <f>'pivottable2 (update for final)'!E710</f>
        <v>0</v>
      </c>
      <c r="E707">
        <f>'pivottable2 (update for final)'!F710</f>
        <v>0</v>
      </c>
      <c r="F707">
        <f>'pivottable2 (update for final)'!G710</f>
        <v>0</v>
      </c>
      <c r="G707">
        <f>'pivottable2 (update for final)'!H710</f>
        <v>0</v>
      </c>
      <c r="H707">
        <f t="shared" si="11"/>
        <v>0</v>
      </c>
      <c r="I707">
        <f>'pivottable2 (update for final)'!I710</f>
        <v>0</v>
      </c>
    </row>
    <row r="708" spans="1:9" x14ac:dyDescent="0.25">
      <c r="A708">
        <f>'pivottable2 (update for final)'!B711</f>
        <v>0</v>
      </c>
      <c r="B708">
        <f>'pivottable2 (update for final)'!C711</f>
        <v>0</v>
      </c>
      <c r="C708">
        <f>'pivottable2 (update for final)'!D711</f>
        <v>0</v>
      </c>
      <c r="D708">
        <f>'pivottable2 (update for final)'!E711</f>
        <v>0</v>
      </c>
      <c r="E708">
        <f>'pivottable2 (update for final)'!F711</f>
        <v>0</v>
      </c>
      <c r="F708">
        <f>'pivottable2 (update for final)'!G711</f>
        <v>0</v>
      </c>
      <c r="G708">
        <f>'pivottable2 (update for final)'!H711</f>
        <v>0</v>
      </c>
      <c r="H708">
        <f t="shared" si="11"/>
        <v>0</v>
      </c>
      <c r="I708">
        <f>'pivottable2 (update for final)'!I711</f>
        <v>0</v>
      </c>
    </row>
    <row r="709" spans="1:9" x14ac:dyDescent="0.25">
      <c r="A709">
        <f>'pivottable2 (update for final)'!B712</f>
        <v>0</v>
      </c>
      <c r="B709">
        <f>'pivottable2 (update for final)'!C712</f>
        <v>0</v>
      </c>
      <c r="C709">
        <f>'pivottable2 (update for final)'!D712</f>
        <v>0</v>
      </c>
      <c r="D709">
        <f>'pivottable2 (update for final)'!E712</f>
        <v>0</v>
      </c>
      <c r="E709">
        <f>'pivottable2 (update for final)'!F712</f>
        <v>0</v>
      </c>
      <c r="F709">
        <f>'pivottable2 (update for final)'!G712</f>
        <v>0</v>
      </c>
      <c r="G709">
        <f>'pivottable2 (update for final)'!H712</f>
        <v>0</v>
      </c>
      <c r="H709">
        <f t="shared" si="11"/>
        <v>0</v>
      </c>
      <c r="I709">
        <f>'pivottable2 (update for final)'!I712</f>
        <v>0</v>
      </c>
    </row>
    <row r="710" spans="1:9" x14ac:dyDescent="0.25">
      <c r="A710">
        <f>'pivottable2 (update for final)'!B713</f>
        <v>0</v>
      </c>
      <c r="B710">
        <f>'pivottable2 (update for final)'!C713</f>
        <v>0</v>
      </c>
      <c r="C710">
        <f>'pivottable2 (update for final)'!D713</f>
        <v>0</v>
      </c>
      <c r="D710">
        <f>'pivottable2 (update for final)'!E713</f>
        <v>0</v>
      </c>
      <c r="E710">
        <f>'pivottable2 (update for final)'!F713</f>
        <v>0</v>
      </c>
      <c r="F710">
        <f>'pivottable2 (update for final)'!G713</f>
        <v>0</v>
      </c>
      <c r="G710">
        <f>'pivottable2 (update for final)'!H713</f>
        <v>0</v>
      </c>
      <c r="H710">
        <f t="shared" si="11"/>
        <v>0</v>
      </c>
      <c r="I710">
        <f>'pivottable2 (update for final)'!I713</f>
        <v>0</v>
      </c>
    </row>
    <row r="711" spans="1:9" x14ac:dyDescent="0.25">
      <c r="A711">
        <f>'pivottable2 (update for final)'!B714</f>
        <v>0</v>
      </c>
      <c r="B711">
        <f>'pivottable2 (update for final)'!C714</f>
        <v>0</v>
      </c>
      <c r="C711">
        <f>'pivottable2 (update for final)'!D714</f>
        <v>0</v>
      </c>
      <c r="D711">
        <f>'pivottable2 (update for final)'!E714</f>
        <v>0</v>
      </c>
      <c r="E711">
        <f>'pivottable2 (update for final)'!F714</f>
        <v>0</v>
      </c>
      <c r="F711">
        <f>'pivottable2 (update for final)'!G714</f>
        <v>0</v>
      </c>
      <c r="G711">
        <f>'pivottable2 (update for final)'!H714</f>
        <v>0</v>
      </c>
      <c r="H711">
        <f t="shared" si="11"/>
        <v>0</v>
      </c>
      <c r="I711">
        <f>'pivottable2 (update for final)'!I714</f>
        <v>0</v>
      </c>
    </row>
    <row r="712" spans="1:9" x14ac:dyDescent="0.25">
      <c r="A712">
        <f>'pivottable2 (update for final)'!B715</f>
        <v>0</v>
      </c>
      <c r="B712">
        <f>'pivottable2 (update for final)'!C715</f>
        <v>0</v>
      </c>
      <c r="C712">
        <f>'pivottable2 (update for final)'!D715</f>
        <v>0</v>
      </c>
      <c r="D712">
        <f>'pivottable2 (update for final)'!E715</f>
        <v>0</v>
      </c>
      <c r="E712">
        <f>'pivottable2 (update for final)'!F715</f>
        <v>0</v>
      </c>
      <c r="F712">
        <f>'pivottable2 (update for final)'!G715</f>
        <v>0</v>
      </c>
      <c r="G712">
        <f>'pivottable2 (update for final)'!H715</f>
        <v>0</v>
      </c>
      <c r="H712">
        <f t="shared" si="11"/>
        <v>0</v>
      </c>
      <c r="I712">
        <f>'pivottable2 (update for final)'!I715</f>
        <v>0</v>
      </c>
    </row>
    <row r="713" spans="1:9" x14ac:dyDescent="0.25">
      <c r="A713">
        <f>'pivottable2 (update for final)'!B716</f>
        <v>0</v>
      </c>
      <c r="B713">
        <f>'pivottable2 (update for final)'!C716</f>
        <v>0</v>
      </c>
      <c r="C713">
        <f>'pivottable2 (update for final)'!D716</f>
        <v>0</v>
      </c>
      <c r="D713">
        <f>'pivottable2 (update for final)'!E716</f>
        <v>0</v>
      </c>
      <c r="E713">
        <f>'pivottable2 (update for final)'!F716</f>
        <v>0</v>
      </c>
      <c r="F713">
        <f>'pivottable2 (update for final)'!G716</f>
        <v>0</v>
      </c>
      <c r="G713">
        <f>'pivottable2 (update for final)'!H716</f>
        <v>0</v>
      </c>
      <c r="H713">
        <f t="shared" si="11"/>
        <v>0</v>
      </c>
      <c r="I713">
        <f>'pivottable2 (update for final)'!I716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output_BSC_Neg_atlas7_testcor</vt:lpstr>
      <vt:lpstr>pivottable2 (update for final)</vt:lpstr>
      <vt:lpstr>for WoM convert to files in pyt</vt:lpstr>
    </vt:vector>
  </TitlesOfParts>
  <Company>LBNL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Suzie Kosina</dc:creator>
  <cp:lastModifiedBy>Suzie Kosina</cp:lastModifiedBy>
  <dcterms:created xsi:type="dcterms:W3CDTF">2014-12-11T21:40:14Z</dcterms:created>
  <dcterms:modified xsi:type="dcterms:W3CDTF">2015-01-14T02:08:42Z</dcterms:modified>
</cp:coreProperties>
</file>